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TQ8851\Desktop\Performance Code\"/>
    </mc:Choice>
  </mc:AlternateContent>
  <xr:revisionPtr revIDLastSave="0" documentId="8_{5C306927-04FE-491F-9177-797321DA6C4B}" xr6:coauthVersionLast="47" xr6:coauthVersionMax="47" xr10:uidLastSave="{00000000-0000-0000-0000-000000000000}"/>
  <bookViews>
    <workbookView xWindow="28680" yWindow="-120" windowWidth="29040" windowHeight="15720" tabRatio="787" firstSheet="15" activeTab="22" xr2:uid="{C37E83A1-4F01-4BB7-B8CF-BCCABE235AA0}"/>
  </bookViews>
  <sheets>
    <sheet name="One Pager &gt;&gt;&gt;" sheetId="92" r:id="rId1"/>
    <sheet name="Allocation" sheetId="93" r:id="rId2"/>
    <sheet name="RFG" sheetId="91" r:id="rId3"/>
    <sheet name="Mapping" sheetId="87" r:id="rId4"/>
    <sheet name="a_inputs" sheetId="47" r:id="rId5"/>
    <sheet name="Source VMD" sheetId="75" state="hidden" r:id="rId6"/>
    <sheet name="Fonds&gt;&gt;&gt;" sheetId="70" r:id="rId7"/>
    <sheet name="MorningStar_benchmark_+1" sheetId="66" r:id="rId8"/>
    <sheet name="MorningStar_+1" sheetId="62" r:id="rId9"/>
    <sheet name="MorningStar_indices (2)" sheetId="71" state="hidden" r:id="rId10"/>
    <sheet name="MorningStar" sheetId="58" r:id="rId11"/>
    <sheet name="MorningStar_indices" sheetId="63" r:id="rId12"/>
    <sheet name="GPD&gt;&gt;&gt;" sheetId="69" r:id="rId13"/>
    <sheet name="Rendements indices_+1" sheetId="18" r:id="rId14"/>
    <sheet name="Rendements bruts_+1" sheetId="17" r:id="rId15"/>
    <sheet name="Rendements indices" sheetId="4" r:id="rId16"/>
    <sheet name="Rendements bruts" sheetId="1" r:id="rId17"/>
    <sheet name="SSD&gt;&gt;&gt;" sheetId="68" r:id="rId18"/>
    <sheet name="Rendements SSD_+1_indices" sheetId="41" r:id="rId19"/>
    <sheet name="Rendements SSD_+1" sheetId="31" r:id="rId20"/>
    <sheet name="Sheet5" sheetId="77" state="hidden" r:id="rId21"/>
    <sheet name="Rendements SSD_indices" sheetId="40" r:id="rId22"/>
    <sheet name="Rendements SSD" sheetId="28" r:id="rId23"/>
    <sheet name="Tableau et Graphs ­&gt;&gt;&gt;" sheetId="44" state="hidden" r:id="rId24"/>
    <sheet name="Calculatrice Rendement GPD" sheetId="33" state="hidden" r:id="rId25"/>
    <sheet name="Tableau Comparatif" sheetId="32" state="hidden" r:id="rId26"/>
    <sheet name="Tableau Sommaire SSD" sheetId="29" state="hidden" r:id="rId27"/>
    <sheet name="Tableau Sommaire GPD" sheetId="16" state="hidden" r:id="rId28"/>
    <sheet name="Rapport" sheetId="6" state="hidden" r:id="rId29"/>
    <sheet name="Sources PBI &gt;&gt;&gt;" sheetId="45" state="hidden" r:id="rId30"/>
    <sheet name="Calcul Interm.&gt;&gt;&gt;" sheetId="21" state="hidden" r:id="rId31"/>
    <sheet name="perf_gpd_indices" sheetId="36" state="hidden" r:id="rId32"/>
    <sheet name="Perf_gpd" sheetId="35" state="hidden" r:id="rId33"/>
    <sheet name="Sources&gt;&gt;&gt;" sheetId="22" state="hidden" r:id="rId34"/>
    <sheet name="V.A." sheetId="5" state="hidden" r:id="rId35"/>
    <sheet name="Rend bruts-Data" sheetId="9" state="hidden" r:id="rId36"/>
    <sheet name="Rend indices-Data" sheetId="10" state="hidden" r:id="rId37"/>
    <sheet name="Sources SSD &gt;&gt;&gt;" sheetId="26" state="hidden" r:id="rId38"/>
    <sheet name="SG Data" sheetId="38" state="hidden" r:id="rId39"/>
    <sheet name="GDF Data" sheetId="39" state="hidden" r:id="rId40"/>
    <sheet name="Offres en Titres et FNB" sheetId="23" state="hidden" r:id="rId41"/>
    <sheet name="Offres en Fonds" sheetId="24" state="hidden" r:id="rId42"/>
    <sheet name="Rendements nets" sheetId="15" state="hidden" r:id="rId43"/>
    <sheet name="Calcul Interm. SSD&gt;&gt;" sheetId="30" state="hidden" r:id="rId44"/>
    <sheet name="Perf_ssd_indices" sheetId="43" state="hidden" r:id="rId45"/>
    <sheet name="Perf_ssd" sheetId="37" state="hidden" r:id="rId46"/>
    <sheet name="V.A._SSD" sheetId="42" state="hidden" r:id="rId47"/>
    <sheet name="Dates de lancement" sheetId="14" state="hidden" r:id="rId48"/>
  </sheets>
  <externalReferences>
    <externalReference r:id="rId49"/>
    <externalReference r:id="rId50"/>
    <externalReference r:id="rId51"/>
  </externalReferences>
  <definedNames>
    <definedName name="_xlnm._FilterDatabase" localSheetId="5" hidden="1">'Source VMD'!$A$1:$L$166</definedName>
    <definedName name="Brut" localSheetId="47">'Dates de lancement'!$F$9:$O$59</definedName>
    <definedName name="Brut" localSheetId="32">Perf_gpd!$B$3:$IS$996</definedName>
    <definedName name="Brut" localSheetId="35">'Rend bruts-Data'!$B$2:$K$52</definedName>
    <definedName name="Brut" localSheetId="36">'Rend indices-Data'!$B$2:$K$52</definedName>
    <definedName name="Brut" localSheetId="14">'Rendements bruts_+1'!$B$2:$IS$995</definedName>
    <definedName name="Brut" localSheetId="42">'Rendements nets'!$E$5:$IV$102</definedName>
    <definedName name="Brut">'Rendements bruts'!$B$2:$IS$995</definedName>
    <definedName name="CalcMode">[1]MainDataBase!$D$3</definedName>
    <definedName name="dates_perf">INDEX(Perf_gpd!$A$1:$W$224,MATCH('Tableau Comparatif'!$C$4,Perf_gpd!$A$1:$A$224,0),MATCH("Période",Perf_gpd!$A$1:$W$1,0)):INDEX(Perf_gpd!$A$1:$W$224,MATCH('Tableau Comparatif'!$C$5,Perf_gpd!$A$1:$A$224,0),MATCH("Période",Perf_gpd!$A$1:$W$1,0))</definedName>
    <definedName name="Indices" localSheetId="31">perf_gpd_indices!$B$2:$IV$997</definedName>
    <definedName name="Indices" localSheetId="45">Perf_ssd!$E$5:$IY$1000</definedName>
    <definedName name="Indices" localSheetId="44">Perf_ssd_indices!$E$5:$IY$1000</definedName>
    <definedName name="Indices" localSheetId="13">'Rendements indices_+1'!$B$2:$IV$997</definedName>
    <definedName name="Indices" localSheetId="19">'Rendements SSD_+1'!$E$5:$IY$998</definedName>
    <definedName name="Indices" localSheetId="18">'Rendements SSD_+1_indices'!$E$5:$IY$998</definedName>
    <definedName name="Indices">'Rendements indices'!$B$2:$IV$997</definedName>
    <definedName name="Net">'Rendements nets'!$E$5:$IV$1000</definedName>
    <definedName name="perf_ssd">INDEX(Perf_ssd!$A$1:$AK$28,MATCH('Tableau Comparatif'!$C$4,Perf_ssd!$A$1:$A$28,0),MATCH('Tableau Comparatif'!$D$10,Perf_ssd!$A$1:$AK$1,0)):INDEX(Perf_ssd!$A$1:$AK$28,MATCH('Tableau Comparatif'!$C$5,Perf_ssd!$A$1:$A$28,0),MATCH('Tableau Comparatif'!$D$10,Perf_ssd!$A$1:$AK$1,0))</definedName>
    <definedName name="perf_ssd_indices">INDEX(Perf_ssd_indices!$A$1:$AK$28,MATCH('Tableau Comparatif'!$C$4,Perf_ssd_indices!$A$1:$A$28,0),MATCH('Tableau Comparatif'!$D$10,Perf_ssd_indices!$A$1:$AK$1,0)):INDEX(Perf_ssd_indices!$A$1:$AK$28,MATCH('Tableau Comparatif'!$C$5,Perf_ssd_indices!$A$1:$A$28,0),MATCH('Tableau Comparatif'!$D$10,Perf_ssd_indices!$A$1:$AK$1,0))</definedName>
    <definedName name="Performance_Bruts">INDEX(Perf_gpd!$A$1:$W$224,MATCH('Tableau Comparatif'!$C$4,Perf_gpd!$A$1:$A$224,0),MATCH('Tableau Comparatif'!$C$10,Perf_gpd!$A$1:$W$1,0)):INDEX(Perf_gpd!$A$1:$W$224,MATCH('Tableau Comparatif'!$C$5,Perf_gpd!$A$1:$A$224,0),MATCH('Tableau Comparatif'!$C$10,Perf_gpd!$A$1:$W$1,0))</definedName>
    <definedName name="performances_indices">INDEX(perf_gpd_indices!$A$1:$W$223,MATCH('Tableau Comparatif'!$C$4,perf_gpd_indices!$A$1:$A$223,0),MATCH('Tableau Comparatif'!$C$10,perf_gpd_indices!$A$1:$W$1,0)):INDEX(perf_gpd_indices!$A$1:$W$223,MATCH('Tableau Comparatif'!$C$5,perf_gpd_indices!$A$1:$A$223,0),MATCH('Tableau Comparatif'!$C$10,perf_gpd_indices!$A$1:$W$1,0))</definedName>
    <definedName name="_xlnm.Print_Area" localSheetId="28">Rapport!$B$1:$J$86</definedName>
    <definedName name="VA" localSheetId="46">'V.A._SSD'!$E$2:$IW$802</definedName>
    <definedName name="VA">'V.A.'!$B$2:$IT$997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8" l="1"/>
  <c r="C2" i="28"/>
  <c r="D2" i="28"/>
  <c r="E2" i="28"/>
  <c r="F2" i="28"/>
  <c r="G2" i="28"/>
  <c r="H2" i="28"/>
  <c r="I2" i="28"/>
  <c r="J2" i="28"/>
  <c r="K2" i="28"/>
  <c r="L2" i="28"/>
  <c r="B3" i="28"/>
  <c r="C3" i="28"/>
  <c r="D3" i="28"/>
  <c r="E3" i="28"/>
  <c r="F3" i="28"/>
  <c r="G3" i="28"/>
  <c r="H3" i="28"/>
  <c r="I3" i="28"/>
  <c r="J3" i="28"/>
  <c r="K3" i="28"/>
  <c r="L3" i="28"/>
  <c r="B4" i="28"/>
  <c r="C4" i="28"/>
  <c r="D4" i="28"/>
  <c r="E4" i="28"/>
  <c r="F4" i="28"/>
  <c r="G4" i="28"/>
  <c r="H4" i="28"/>
  <c r="I4" i="28"/>
  <c r="J4" i="28"/>
  <c r="K4" i="28"/>
  <c r="L4" i="28"/>
  <c r="B5" i="28"/>
  <c r="C5" i="28"/>
  <c r="D5" i="28"/>
  <c r="E5" i="28"/>
  <c r="F5" i="28"/>
  <c r="G5" i="28"/>
  <c r="H5" i="28"/>
  <c r="I5" i="28"/>
  <c r="J5" i="28"/>
  <c r="K5" i="28"/>
  <c r="L5" i="28"/>
  <c r="B6" i="28"/>
  <c r="C6" i="28"/>
  <c r="D6" i="28"/>
  <c r="E6" i="28"/>
  <c r="F6" i="28"/>
  <c r="G6" i="28"/>
  <c r="H6" i="28"/>
  <c r="I6" i="28"/>
  <c r="J6" i="28"/>
  <c r="K6" i="28"/>
  <c r="L6" i="28"/>
  <c r="B7" i="28"/>
  <c r="C7" i="28"/>
  <c r="D7" i="28"/>
  <c r="E7" i="28"/>
  <c r="F7" i="28"/>
  <c r="G7" i="28"/>
  <c r="H7" i="28"/>
  <c r="I7" i="28"/>
  <c r="J7" i="28"/>
  <c r="K7" i="28"/>
  <c r="L7" i="28"/>
  <c r="B8" i="28"/>
  <c r="C8" i="28"/>
  <c r="D8" i="28"/>
  <c r="E8" i="28"/>
  <c r="F8" i="28"/>
  <c r="G8" i="28"/>
  <c r="H8" i="28"/>
  <c r="I8" i="28"/>
  <c r="J8" i="28"/>
  <c r="K8" i="28"/>
  <c r="L8" i="28"/>
  <c r="B9" i="28"/>
  <c r="C9" i="28"/>
  <c r="D9" i="28"/>
  <c r="E9" i="28"/>
  <c r="F9" i="28"/>
  <c r="G9" i="28"/>
  <c r="H9" i="28"/>
  <c r="I9" i="28"/>
  <c r="J9" i="28"/>
  <c r="K9" i="28"/>
  <c r="L9" i="28"/>
  <c r="B10" i="28"/>
  <c r="C10" i="28"/>
  <c r="D10" i="28"/>
  <c r="E10" i="28"/>
  <c r="F10" i="28"/>
  <c r="G10" i="28"/>
  <c r="H10" i="28"/>
  <c r="I10" i="28"/>
  <c r="J10" i="28"/>
  <c r="K10" i="28"/>
  <c r="L10" i="28"/>
  <c r="B11" i="28"/>
  <c r="C11" i="28"/>
  <c r="D11" i="28"/>
  <c r="E11" i="28"/>
  <c r="F11" i="28"/>
  <c r="G11" i="28"/>
  <c r="H11" i="28"/>
  <c r="I11" i="28"/>
  <c r="J11" i="28"/>
  <c r="K11" i="28"/>
  <c r="L11" i="28"/>
  <c r="B12" i="28"/>
  <c r="C12" i="28"/>
  <c r="D12" i="28"/>
  <c r="E12" i="28"/>
  <c r="F12" i="28"/>
  <c r="G12" i="28"/>
  <c r="H12" i="28"/>
  <c r="I12" i="28"/>
  <c r="J12" i="28"/>
  <c r="K12" i="28"/>
  <c r="L12" i="28"/>
  <c r="B13" i="28"/>
  <c r="C13" i="28"/>
  <c r="D13" i="28"/>
  <c r="E13" i="28"/>
  <c r="F13" i="28"/>
  <c r="G13" i="28"/>
  <c r="H13" i="28"/>
  <c r="I13" i="28"/>
  <c r="J13" i="28"/>
  <c r="K13" i="28"/>
  <c r="L13" i="28"/>
  <c r="B14" i="28"/>
  <c r="C14" i="28"/>
  <c r="D14" i="28"/>
  <c r="E14" i="28"/>
  <c r="F14" i="28"/>
  <c r="G14" i="28"/>
  <c r="H14" i="28"/>
  <c r="I14" i="28"/>
  <c r="J14" i="28"/>
  <c r="K14" i="28"/>
  <c r="L14" i="28"/>
  <c r="B15" i="28"/>
  <c r="C15" i="28"/>
  <c r="D15" i="28"/>
  <c r="E15" i="28"/>
  <c r="F15" i="28"/>
  <c r="G15" i="28"/>
  <c r="H15" i="28"/>
  <c r="I15" i="28"/>
  <c r="J15" i="28"/>
  <c r="K15" i="28"/>
  <c r="L15" i="28"/>
  <c r="B16" i="28"/>
  <c r="C16" i="28"/>
  <c r="D16" i="28"/>
  <c r="E16" i="28"/>
  <c r="F16" i="28"/>
  <c r="G16" i="28"/>
  <c r="H16" i="28"/>
  <c r="I16" i="28"/>
  <c r="J16" i="28"/>
  <c r="K16" i="28"/>
  <c r="L16" i="28"/>
  <c r="B17" i="28"/>
  <c r="C17" i="28"/>
  <c r="D17" i="28"/>
  <c r="E17" i="28"/>
  <c r="F17" i="28"/>
  <c r="G17" i="28"/>
  <c r="H17" i="28"/>
  <c r="I17" i="28"/>
  <c r="J17" i="28"/>
  <c r="K17" i="28"/>
  <c r="L17" i="28"/>
  <c r="B18" i="28"/>
  <c r="C18" i="28"/>
  <c r="D18" i="28"/>
  <c r="E18" i="28"/>
  <c r="F18" i="28"/>
  <c r="G18" i="28"/>
  <c r="H18" i="28"/>
  <c r="I18" i="28"/>
  <c r="J18" i="28"/>
  <c r="K18" i="28"/>
  <c r="L18" i="28"/>
  <c r="B19" i="28"/>
  <c r="C19" i="28"/>
  <c r="D19" i="28"/>
  <c r="E19" i="28"/>
  <c r="F19" i="28"/>
  <c r="G19" i="28"/>
  <c r="H19" i="28"/>
  <c r="I19" i="28"/>
  <c r="J19" i="28"/>
  <c r="K19" i="28"/>
  <c r="L19" i="28"/>
  <c r="B20" i="28"/>
  <c r="C20" i="28"/>
  <c r="D20" i="28"/>
  <c r="E20" i="28"/>
  <c r="F20" i="28"/>
  <c r="G20" i="28"/>
  <c r="H20" i="28"/>
  <c r="I20" i="28"/>
  <c r="J20" i="28"/>
  <c r="K20" i="28"/>
  <c r="L20" i="28"/>
  <c r="B21" i="28"/>
  <c r="C21" i="28"/>
  <c r="D21" i="28"/>
  <c r="E21" i="28"/>
  <c r="F21" i="28"/>
  <c r="G21" i="28"/>
  <c r="H21" i="28"/>
  <c r="I21" i="28"/>
  <c r="J21" i="28"/>
  <c r="K21" i="28"/>
  <c r="L21" i="28"/>
  <c r="B22" i="28"/>
  <c r="C22" i="28"/>
  <c r="D22" i="28"/>
  <c r="E22" i="28"/>
  <c r="F22" i="28"/>
  <c r="G22" i="28"/>
  <c r="H22" i="28"/>
  <c r="I22" i="28"/>
  <c r="J22" i="28"/>
  <c r="K22" i="28"/>
  <c r="L22" i="28"/>
  <c r="B23" i="28"/>
  <c r="C23" i="28"/>
  <c r="D23" i="28"/>
  <c r="E23" i="28"/>
  <c r="F23" i="28"/>
  <c r="G23" i="28"/>
  <c r="H23" i="28"/>
  <c r="I23" i="28"/>
  <c r="J23" i="28"/>
  <c r="K23" i="28"/>
  <c r="L23" i="28"/>
  <c r="B24" i="28"/>
  <c r="C24" i="28"/>
  <c r="D24" i="28"/>
  <c r="E24" i="28"/>
  <c r="F24" i="28"/>
  <c r="G24" i="28"/>
  <c r="H24" i="28"/>
  <c r="I24" i="28"/>
  <c r="J24" i="28"/>
  <c r="K24" i="28"/>
  <c r="L24" i="28"/>
  <c r="B25" i="28"/>
  <c r="C25" i="28"/>
  <c r="D25" i="28"/>
  <c r="E25" i="28"/>
  <c r="F25" i="28"/>
  <c r="G25" i="28"/>
  <c r="H25" i="28"/>
  <c r="I25" i="28"/>
  <c r="J25" i="28"/>
  <c r="K25" i="28"/>
  <c r="L25" i="28"/>
  <c r="B26" i="28"/>
  <c r="C26" i="28"/>
  <c r="D26" i="28"/>
  <c r="E26" i="28"/>
  <c r="F26" i="28"/>
  <c r="G26" i="28"/>
  <c r="H26" i="28"/>
  <c r="I26" i="28"/>
  <c r="J26" i="28"/>
  <c r="K26" i="28"/>
  <c r="L26" i="28"/>
  <c r="B27" i="28"/>
  <c r="C27" i="28"/>
  <c r="D27" i="28"/>
  <c r="E27" i="28"/>
  <c r="F27" i="28"/>
  <c r="G27" i="28"/>
  <c r="H27" i="28"/>
  <c r="I27" i="28"/>
  <c r="J27" i="28"/>
  <c r="K27" i="28"/>
  <c r="L27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N12" i="28"/>
  <c r="O12" i="28"/>
  <c r="P12" i="28"/>
  <c r="Q12" i="28"/>
  <c r="R12" i="28"/>
  <c r="S12" i="28"/>
  <c r="T12" i="28"/>
  <c r="U12" i="28"/>
  <c r="V12" i="28"/>
  <c r="W12" i="28"/>
  <c r="X12" i="28"/>
  <c r="N13" i="28"/>
  <c r="O13" i="28"/>
  <c r="P13" i="28"/>
  <c r="Q13" i="28"/>
  <c r="R13" i="28"/>
  <c r="S13" i="28"/>
  <c r="T13" i="28"/>
  <c r="U13" i="28"/>
  <c r="V13" i="28"/>
  <c r="W13" i="28"/>
  <c r="X13" i="28"/>
  <c r="N14" i="28"/>
  <c r="O14" i="28"/>
  <c r="P14" i="28"/>
  <c r="Q14" i="28"/>
  <c r="R14" i="28"/>
  <c r="S14" i="28"/>
  <c r="T14" i="28"/>
  <c r="U14" i="28"/>
  <c r="V14" i="28"/>
  <c r="W14" i="28"/>
  <c r="X14" i="28"/>
  <c r="N15" i="28"/>
  <c r="O15" i="28"/>
  <c r="P15" i="28"/>
  <c r="Q15" i="28"/>
  <c r="R15" i="28"/>
  <c r="S15" i="28"/>
  <c r="T15" i="28"/>
  <c r="U15" i="28"/>
  <c r="V15" i="28"/>
  <c r="W15" i="28"/>
  <c r="X15" i="28"/>
  <c r="N16" i="28"/>
  <c r="O16" i="28"/>
  <c r="P16" i="28"/>
  <c r="Q16" i="28"/>
  <c r="R16" i="28"/>
  <c r="S16" i="28"/>
  <c r="T16" i="28"/>
  <c r="U16" i="28"/>
  <c r="V16" i="28"/>
  <c r="W16" i="28"/>
  <c r="X16" i="28"/>
  <c r="N17" i="28"/>
  <c r="O17" i="28"/>
  <c r="P17" i="28"/>
  <c r="Q17" i="28"/>
  <c r="R17" i="28"/>
  <c r="S17" i="28"/>
  <c r="T17" i="28"/>
  <c r="U17" i="28"/>
  <c r="V17" i="28"/>
  <c r="W17" i="28"/>
  <c r="X17" i="28"/>
  <c r="N18" i="28"/>
  <c r="O18" i="28"/>
  <c r="P18" i="28"/>
  <c r="Q18" i="28"/>
  <c r="R18" i="28"/>
  <c r="S18" i="28"/>
  <c r="T18" i="28"/>
  <c r="U18" i="28"/>
  <c r="V18" i="28"/>
  <c r="W18" i="28"/>
  <c r="X18" i="28"/>
  <c r="N19" i="28"/>
  <c r="O19" i="28"/>
  <c r="P19" i="28"/>
  <c r="Q19" i="28"/>
  <c r="R19" i="28"/>
  <c r="S19" i="28"/>
  <c r="T19" i="28"/>
  <c r="U19" i="28"/>
  <c r="V19" i="28"/>
  <c r="W19" i="28"/>
  <c r="X19" i="28"/>
  <c r="N20" i="28"/>
  <c r="O20" i="28"/>
  <c r="P20" i="28"/>
  <c r="Q20" i="28"/>
  <c r="R20" i="28"/>
  <c r="S20" i="28"/>
  <c r="T20" i="28"/>
  <c r="U20" i="28"/>
  <c r="V20" i="28"/>
  <c r="W20" i="28"/>
  <c r="X20" i="28"/>
  <c r="N21" i="28"/>
  <c r="O21" i="28"/>
  <c r="P21" i="28"/>
  <c r="Q21" i="28"/>
  <c r="R21" i="28"/>
  <c r="S21" i="28"/>
  <c r="T21" i="28"/>
  <c r="U21" i="28"/>
  <c r="V21" i="28"/>
  <c r="W21" i="28"/>
  <c r="X21" i="28"/>
  <c r="N22" i="28"/>
  <c r="O22" i="28"/>
  <c r="P22" i="28"/>
  <c r="Q22" i="28"/>
  <c r="R22" i="28"/>
  <c r="S22" i="28"/>
  <c r="T22" i="28"/>
  <c r="U22" i="28"/>
  <c r="V22" i="28"/>
  <c r="W22" i="28"/>
  <c r="X22" i="28"/>
  <c r="N23" i="28"/>
  <c r="O23" i="28"/>
  <c r="P23" i="28"/>
  <c r="Q23" i="28"/>
  <c r="R23" i="28"/>
  <c r="S23" i="28"/>
  <c r="T23" i="28"/>
  <c r="U23" i="28"/>
  <c r="V23" i="28"/>
  <c r="W23" i="28"/>
  <c r="X23" i="28"/>
  <c r="N24" i="28"/>
  <c r="O24" i="28"/>
  <c r="P24" i="28"/>
  <c r="Q24" i="28"/>
  <c r="R24" i="28"/>
  <c r="S24" i="28"/>
  <c r="T24" i="28"/>
  <c r="U24" i="28"/>
  <c r="V24" i="28"/>
  <c r="W24" i="28"/>
  <c r="X24" i="28"/>
  <c r="N25" i="28"/>
  <c r="O25" i="28"/>
  <c r="P25" i="28"/>
  <c r="Q25" i="28"/>
  <c r="R25" i="28"/>
  <c r="S25" i="28"/>
  <c r="T25" i="28"/>
  <c r="U25" i="28"/>
  <c r="V25" i="28"/>
  <c r="W25" i="28"/>
  <c r="X25" i="28"/>
  <c r="N26" i="28"/>
  <c r="O26" i="28"/>
  <c r="P26" i="28"/>
  <c r="Q26" i="28"/>
  <c r="R26" i="28"/>
  <c r="S26" i="28"/>
  <c r="T26" i="28"/>
  <c r="U26" i="28"/>
  <c r="V26" i="28"/>
  <c r="W26" i="28"/>
  <c r="X26" i="28"/>
  <c r="Y12" i="28"/>
  <c r="Y13" i="28"/>
  <c r="Y14" i="28"/>
  <c r="Y15" i="28"/>
  <c r="Y16" i="28"/>
  <c r="Y17" i="28"/>
  <c r="Y18" i="28"/>
  <c r="Y19" i="28"/>
  <c r="Y20" i="28"/>
  <c r="Y21" i="28"/>
  <c r="Y22" i="28"/>
  <c r="Y23" i="28"/>
  <c r="Y24" i="28"/>
  <c r="Y25" i="28"/>
  <c r="Y26" i="28"/>
  <c r="Z26" i="28"/>
  <c r="AA26" i="28"/>
  <c r="AB26" i="28"/>
  <c r="AC26" i="28"/>
  <c r="AD26" i="28"/>
  <c r="AE26" i="28"/>
  <c r="AF26" i="28"/>
  <c r="AG26" i="28"/>
  <c r="AH26" i="28"/>
  <c r="AI26" i="28"/>
  <c r="AJ26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B28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B29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B30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AD30" i="28"/>
  <c r="AE30" i="28"/>
  <c r="AF30" i="28"/>
  <c r="AG30" i="28"/>
  <c r="AH30" i="28"/>
  <c r="AI30" i="28"/>
  <c r="AJ30" i="28"/>
  <c r="B31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AJ31" i="28"/>
  <c r="B32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B33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B34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B35" i="28"/>
  <c r="C35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B36" i="28"/>
  <c r="C36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27" i="28"/>
  <c r="AK28" i="28"/>
  <c r="AK29" i="28"/>
  <c r="AK30" i="28"/>
  <c r="AK31" i="28"/>
  <c r="AK32" i="28"/>
  <c r="AK33" i="28"/>
  <c r="AK34" i="28"/>
  <c r="AK35" i="28"/>
  <c r="AK36" i="28"/>
  <c r="AK26" i="28"/>
  <c r="AB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A233" i="4"/>
  <c r="Z233" i="4"/>
  <c r="Y233" i="4"/>
  <c r="X233" i="4"/>
  <c r="W233" i="4"/>
  <c r="V233" i="4"/>
  <c r="U233" i="4"/>
  <c r="T233" i="4"/>
  <c r="S233" i="4"/>
  <c r="Q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A232" i="4"/>
  <c r="Z232" i="4"/>
  <c r="Y232" i="4"/>
  <c r="X232" i="4"/>
  <c r="W232" i="4"/>
  <c r="V232" i="4"/>
  <c r="U232" i="4"/>
  <c r="T232" i="4"/>
  <c r="S232" i="4"/>
  <c r="Q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A231" i="4"/>
  <c r="Z231" i="4"/>
  <c r="Y231" i="4"/>
  <c r="X231" i="4"/>
  <c r="W231" i="4"/>
  <c r="V231" i="4"/>
  <c r="U231" i="4"/>
  <c r="T231" i="4"/>
  <c r="S231" i="4"/>
  <c r="Q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A230" i="4"/>
  <c r="Z230" i="4"/>
  <c r="Y230" i="4"/>
  <c r="X230" i="4"/>
  <c r="W230" i="4"/>
  <c r="V230" i="4"/>
  <c r="U230" i="4"/>
  <c r="T230" i="4"/>
  <c r="S230" i="4"/>
  <c r="Q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A229" i="4"/>
  <c r="Z229" i="4"/>
  <c r="Y229" i="4"/>
  <c r="X229" i="4"/>
  <c r="W229" i="4"/>
  <c r="V229" i="4"/>
  <c r="U229" i="4"/>
  <c r="T229" i="4"/>
  <c r="S229" i="4"/>
  <c r="Q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A228" i="4"/>
  <c r="Z228" i="4"/>
  <c r="Y228" i="4"/>
  <c r="X228" i="4"/>
  <c r="W228" i="4"/>
  <c r="V228" i="4"/>
  <c r="U228" i="4"/>
  <c r="T228" i="4"/>
  <c r="S228" i="4"/>
  <c r="Q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A227" i="4"/>
  <c r="Z227" i="4"/>
  <c r="Y227" i="4"/>
  <c r="X227" i="4"/>
  <c r="W227" i="4"/>
  <c r="V227" i="4"/>
  <c r="U227" i="4"/>
  <c r="T227" i="4"/>
  <c r="S227" i="4"/>
  <c r="Q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A226" i="4"/>
  <c r="Z226" i="4"/>
  <c r="Y226" i="4"/>
  <c r="X226" i="4"/>
  <c r="W226" i="4"/>
  <c r="V226" i="4"/>
  <c r="U226" i="4"/>
  <c r="T226" i="4"/>
  <c r="S226" i="4"/>
  <c r="Q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W225" i="4"/>
  <c r="V225" i="4"/>
  <c r="U225" i="4"/>
  <c r="T225" i="4"/>
  <c r="S225" i="4"/>
  <c r="Q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W224" i="4"/>
  <c r="V224" i="4"/>
  <c r="U224" i="4"/>
  <c r="T224" i="4"/>
  <c r="S224" i="4"/>
  <c r="Q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W223" i="4"/>
  <c r="V223" i="4"/>
  <c r="U223" i="4"/>
  <c r="T223" i="4"/>
  <c r="S223" i="4"/>
  <c r="Q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W222" i="4"/>
  <c r="V222" i="4"/>
  <c r="U222" i="4"/>
  <c r="T222" i="4"/>
  <c r="S222" i="4"/>
  <c r="Q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W221" i="4"/>
  <c r="V221" i="4"/>
  <c r="U221" i="4"/>
  <c r="T221" i="4"/>
  <c r="S221" i="4"/>
  <c r="Q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W220" i="4"/>
  <c r="V220" i="4"/>
  <c r="U220" i="4"/>
  <c r="T220" i="4"/>
  <c r="S220" i="4"/>
  <c r="Q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W219" i="4"/>
  <c r="V219" i="4"/>
  <c r="U219" i="4"/>
  <c r="T219" i="4"/>
  <c r="S219" i="4"/>
  <c r="Q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W218" i="4"/>
  <c r="V218" i="4"/>
  <c r="U218" i="4"/>
  <c r="T218" i="4"/>
  <c r="S218" i="4"/>
  <c r="Q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W217" i="4"/>
  <c r="V217" i="4"/>
  <c r="U217" i="4"/>
  <c r="T217" i="4"/>
  <c r="S217" i="4"/>
  <c r="Q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W216" i="4"/>
  <c r="V216" i="4"/>
  <c r="U216" i="4"/>
  <c r="T216" i="4"/>
  <c r="S216" i="4"/>
  <c r="Q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W215" i="4"/>
  <c r="V215" i="4"/>
  <c r="U215" i="4"/>
  <c r="T215" i="4"/>
  <c r="S215" i="4"/>
  <c r="Q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W214" i="4"/>
  <c r="V214" i="4"/>
  <c r="U214" i="4"/>
  <c r="T214" i="4"/>
  <c r="S214" i="4"/>
  <c r="Q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W213" i="4"/>
  <c r="V213" i="4"/>
  <c r="U213" i="4"/>
  <c r="T213" i="4"/>
  <c r="S213" i="4"/>
  <c r="Q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W212" i="4"/>
  <c r="V212" i="4"/>
  <c r="U212" i="4"/>
  <c r="T212" i="4"/>
  <c r="S212" i="4"/>
  <c r="Q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W211" i="4"/>
  <c r="V211" i="4"/>
  <c r="U211" i="4"/>
  <c r="T211" i="4"/>
  <c r="S211" i="4"/>
  <c r="Q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W210" i="4"/>
  <c r="V210" i="4"/>
  <c r="U210" i="4"/>
  <c r="T210" i="4"/>
  <c r="S210" i="4"/>
  <c r="Q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W209" i="4"/>
  <c r="V209" i="4"/>
  <c r="U209" i="4"/>
  <c r="T209" i="4"/>
  <c r="S209" i="4"/>
  <c r="Q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W208" i="4"/>
  <c r="V208" i="4"/>
  <c r="U208" i="4"/>
  <c r="T208" i="4"/>
  <c r="S208" i="4"/>
  <c r="Q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W207" i="4"/>
  <c r="U207" i="4"/>
  <c r="T207" i="4"/>
  <c r="S207" i="4"/>
  <c r="Q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W206" i="4"/>
  <c r="U206" i="4"/>
  <c r="T206" i="4"/>
  <c r="S206" i="4"/>
  <c r="Q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W205" i="4"/>
  <c r="U205" i="4"/>
  <c r="T205" i="4"/>
  <c r="S205" i="4"/>
  <c r="Q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W204" i="4"/>
  <c r="U204" i="4"/>
  <c r="T204" i="4"/>
  <c r="S204" i="4"/>
  <c r="Q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W203" i="4"/>
  <c r="U203" i="4"/>
  <c r="T203" i="4"/>
  <c r="S203" i="4"/>
  <c r="Q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W202" i="4"/>
  <c r="U202" i="4"/>
  <c r="T202" i="4"/>
  <c r="S202" i="4"/>
  <c r="Q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W201" i="4"/>
  <c r="U201" i="4"/>
  <c r="T201" i="4"/>
  <c r="S201" i="4"/>
  <c r="Q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W200" i="4"/>
  <c r="U200" i="4"/>
  <c r="T200" i="4"/>
  <c r="S200" i="4"/>
  <c r="Q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W199" i="4"/>
  <c r="U199" i="4"/>
  <c r="T199" i="4"/>
  <c r="S199" i="4"/>
  <c r="Q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W198" i="4"/>
  <c r="U198" i="4"/>
  <c r="T198" i="4"/>
  <c r="S198" i="4"/>
  <c r="Q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W197" i="4"/>
  <c r="U197" i="4"/>
  <c r="T197" i="4"/>
  <c r="S197" i="4"/>
  <c r="Q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W196" i="4"/>
  <c r="U196" i="4"/>
  <c r="T196" i="4"/>
  <c r="S196" i="4"/>
  <c r="Q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W195" i="4"/>
  <c r="U195" i="4"/>
  <c r="T195" i="4"/>
  <c r="S195" i="4"/>
  <c r="Q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W194" i="4"/>
  <c r="U194" i="4"/>
  <c r="T194" i="4"/>
  <c r="S194" i="4"/>
  <c r="Q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W193" i="4"/>
  <c r="U193" i="4"/>
  <c r="T193" i="4"/>
  <c r="S193" i="4"/>
  <c r="Q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W192" i="4"/>
  <c r="U192" i="4"/>
  <c r="T192" i="4"/>
  <c r="S192" i="4"/>
  <c r="Q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W191" i="4"/>
  <c r="U191" i="4"/>
  <c r="T191" i="4"/>
  <c r="S191" i="4"/>
  <c r="Q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W190" i="4"/>
  <c r="U190" i="4"/>
  <c r="T190" i="4"/>
  <c r="S190" i="4"/>
  <c r="Q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W189" i="4"/>
  <c r="U189" i="4"/>
  <c r="T189" i="4"/>
  <c r="S189" i="4"/>
  <c r="Q189" i="4"/>
  <c r="P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W188" i="4"/>
  <c r="U188" i="4"/>
  <c r="T188" i="4"/>
  <c r="S188" i="4"/>
  <c r="Q188" i="4"/>
  <c r="P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W187" i="4"/>
  <c r="U187" i="4"/>
  <c r="T187" i="4"/>
  <c r="S187" i="4"/>
  <c r="Q187" i="4"/>
  <c r="P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W186" i="4"/>
  <c r="U186" i="4"/>
  <c r="T186" i="4"/>
  <c r="S186" i="4"/>
  <c r="Q186" i="4"/>
  <c r="P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W185" i="4"/>
  <c r="U185" i="4"/>
  <c r="T185" i="4"/>
  <c r="S185" i="4"/>
  <c r="Q185" i="4"/>
  <c r="P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W184" i="4"/>
  <c r="U184" i="4"/>
  <c r="T184" i="4"/>
  <c r="S184" i="4"/>
  <c r="Q184" i="4"/>
  <c r="P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W183" i="4"/>
  <c r="U183" i="4"/>
  <c r="T183" i="4"/>
  <c r="S183" i="4"/>
  <c r="Q183" i="4"/>
  <c r="P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W182" i="4"/>
  <c r="U182" i="4"/>
  <c r="T182" i="4"/>
  <c r="S182" i="4"/>
  <c r="Q182" i="4"/>
  <c r="P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W181" i="4"/>
  <c r="U181" i="4"/>
  <c r="T181" i="4"/>
  <c r="S181" i="4"/>
  <c r="Q181" i="4"/>
  <c r="P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W180" i="4"/>
  <c r="U180" i="4"/>
  <c r="T180" i="4"/>
  <c r="S180" i="4"/>
  <c r="Q180" i="4"/>
  <c r="P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U179" i="4"/>
  <c r="T179" i="4"/>
  <c r="S179" i="4"/>
  <c r="Q179" i="4"/>
  <c r="P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U178" i="4"/>
  <c r="T178" i="4"/>
  <c r="S178" i="4"/>
  <c r="Q178" i="4"/>
  <c r="P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W177" i="4"/>
  <c r="U177" i="4"/>
  <c r="T177" i="4"/>
  <c r="S177" i="4"/>
  <c r="Q177" i="4"/>
  <c r="P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W176" i="4"/>
  <c r="U176" i="4"/>
  <c r="T176" i="4"/>
  <c r="S176" i="4"/>
  <c r="Q176" i="4"/>
  <c r="P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W175" i="4"/>
  <c r="U175" i="4"/>
  <c r="T175" i="4"/>
  <c r="S175" i="4"/>
  <c r="Q175" i="4"/>
  <c r="P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W174" i="4"/>
  <c r="U174" i="4"/>
  <c r="T174" i="4"/>
  <c r="S174" i="4"/>
  <c r="Q174" i="4"/>
  <c r="P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W173" i="4"/>
  <c r="T173" i="4"/>
  <c r="S173" i="4"/>
  <c r="Q173" i="4"/>
  <c r="P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W172" i="4"/>
  <c r="T172" i="4"/>
  <c r="S172" i="4"/>
  <c r="Q172" i="4"/>
  <c r="P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W171" i="4"/>
  <c r="T171" i="4"/>
  <c r="S171" i="4"/>
  <c r="Q171" i="4"/>
  <c r="P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W170" i="4"/>
  <c r="T170" i="4"/>
  <c r="S170" i="4"/>
  <c r="Q170" i="4"/>
  <c r="P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W169" i="4"/>
  <c r="T169" i="4"/>
  <c r="S169" i="4"/>
  <c r="Q169" i="4"/>
  <c r="P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W168" i="4"/>
  <c r="T168" i="4"/>
  <c r="S168" i="4"/>
  <c r="Q168" i="4"/>
  <c r="P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W167" i="4"/>
  <c r="T167" i="4"/>
  <c r="S167" i="4"/>
  <c r="Q167" i="4"/>
  <c r="P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W166" i="4"/>
  <c r="T166" i="4"/>
  <c r="S166" i="4"/>
  <c r="Q166" i="4"/>
  <c r="P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W165" i="4"/>
  <c r="T165" i="4"/>
  <c r="S165" i="4"/>
  <c r="Q165" i="4"/>
  <c r="P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W164" i="4"/>
  <c r="T164" i="4"/>
  <c r="S164" i="4"/>
  <c r="Q164" i="4"/>
  <c r="P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W163" i="4"/>
  <c r="T163" i="4"/>
  <c r="S163" i="4"/>
  <c r="Q163" i="4"/>
  <c r="P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W162" i="4"/>
  <c r="T162" i="4"/>
  <c r="S162" i="4"/>
  <c r="Q162" i="4"/>
  <c r="P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W161" i="4"/>
  <c r="T161" i="4"/>
  <c r="S161" i="4"/>
  <c r="Q161" i="4"/>
  <c r="P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W160" i="4"/>
  <c r="T160" i="4"/>
  <c r="S160" i="4"/>
  <c r="Q160" i="4"/>
  <c r="P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W159" i="4"/>
  <c r="T159" i="4"/>
  <c r="S159" i="4"/>
  <c r="Q159" i="4"/>
  <c r="P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W158" i="4"/>
  <c r="T158" i="4"/>
  <c r="S158" i="4"/>
  <c r="Q158" i="4"/>
  <c r="P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W157" i="4"/>
  <c r="T157" i="4"/>
  <c r="S157" i="4"/>
  <c r="Q157" i="4"/>
  <c r="P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W156" i="4"/>
  <c r="T156" i="4"/>
  <c r="S156" i="4"/>
  <c r="R156" i="4"/>
  <c r="Q156" i="4"/>
  <c r="P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W155" i="4"/>
  <c r="T155" i="4"/>
  <c r="S155" i="4"/>
  <c r="R155" i="4"/>
  <c r="Q155" i="4"/>
  <c r="P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W154" i="4"/>
  <c r="T154" i="4"/>
  <c r="S154" i="4"/>
  <c r="R154" i="4"/>
  <c r="Q154" i="4"/>
  <c r="P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W153" i="4"/>
  <c r="T153" i="4"/>
  <c r="S153" i="4"/>
  <c r="R153" i="4"/>
  <c r="Q153" i="4"/>
  <c r="P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W152" i="4"/>
  <c r="T152" i="4"/>
  <c r="S152" i="4"/>
  <c r="R152" i="4"/>
  <c r="Q152" i="4"/>
  <c r="P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W151" i="4"/>
  <c r="T151" i="4"/>
  <c r="S151" i="4"/>
  <c r="R151" i="4"/>
  <c r="Q151" i="4"/>
  <c r="P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W150" i="4"/>
  <c r="T150" i="4"/>
  <c r="S150" i="4"/>
  <c r="R150" i="4"/>
  <c r="Q150" i="4"/>
  <c r="P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W149" i="4"/>
  <c r="T149" i="4"/>
  <c r="S149" i="4"/>
  <c r="R149" i="4"/>
  <c r="Q149" i="4"/>
  <c r="P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W148" i="4"/>
  <c r="R148" i="4"/>
  <c r="Q148" i="4"/>
  <c r="P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W147" i="4"/>
  <c r="R147" i="4"/>
  <c r="Q147" i="4"/>
  <c r="P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W146" i="4"/>
  <c r="R146" i="4"/>
  <c r="Q146" i="4"/>
  <c r="P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W145" i="4"/>
  <c r="R145" i="4"/>
  <c r="Q145" i="4"/>
  <c r="P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W144" i="4"/>
  <c r="R144" i="4"/>
  <c r="Q144" i="4"/>
  <c r="P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W143" i="4"/>
  <c r="R143" i="4"/>
  <c r="Q143" i="4"/>
  <c r="P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W142" i="4"/>
  <c r="R142" i="4"/>
  <c r="Q142" i="4"/>
  <c r="P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W141" i="4"/>
  <c r="R141" i="4"/>
  <c r="Q141" i="4"/>
  <c r="P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W140" i="4"/>
  <c r="R140" i="4"/>
  <c r="Q140" i="4"/>
  <c r="P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W139" i="4"/>
  <c r="R139" i="4"/>
  <c r="Q139" i="4"/>
  <c r="P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W138" i="4"/>
  <c r="R138" i="4"/>
  <c r="Q138" i="4"/>
  <c r="P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W137" i="4"/>
  <c r="R137" i="4"/>
  <c r="Q137" i="4"/>
  <c r="P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W136" i="4"/>
  <c r="R136" i="4"/>
  <c r="Q136" i="4"/>
  <c r="P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W135" i="4"/>
  <c r="Q135" i="4"/>
  <c r="P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W134" i="4"/>
  <c r="Q134" i="4"/>
  <c r="P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W133" i="4"/>
  <c r="Q133" i="4"/>
  <c r="P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W132" i="4"/>
  <c r="Q132" i="4"/>
  <c r="P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W131" i="4"/>
  <c r="Q131" i="4"/>
  <c r="P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W130" i="4"/>
  <c r="Q130" i="4"/>
  <c r="P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W129" i="4"/>
  <c r="Q129" i="4"/>
  <c r="P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W128" i="4"/>
  <c r="Q128" i="4"/>
  <c r="P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W127" i="4"/>
  <c r="Q127" i="4"/>
  <c r="P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W126" i="4"/>
  <c r="Q126" i="4"/>
  <c r="P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Q125" i="4"/>
  <c r="P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Q124" i="4"/>
  <c r="P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Q123" i="4"/>
  <c r="P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W122" i="4"/>
  <c r="Q122" i="4"/>
  <c r="P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Q121" i="4"/>
  <c r="P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W120" i="4"/>
  <c r="Q120" i="4"/>
  <c r="P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W119" i="4"/>
  <c r="Q119" i="4"/>
  <c r="P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W118" i="4"/>
  <c r="Q118" i="4"/>
  <c r="P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W117" i="4"/>
  <c r="Q117" i="4"/>
  <c r="P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W116" i="4"/>
  <c r="Q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W115" i="4"/>
  <c r="Q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W114" i="4"/>
  <c r="Q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W113" i="4"/>
  <c r="Q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W112" i="4"/>
  <c r="Q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W111" i="4"/>
  <c r="Q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W110" i="4"/>
  <c r="Q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W109" i="4"/>
  <c r="Q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W108" i="4"/>
  <c r="Q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W107" i="4"/>
  <c r="Q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W106" i="4"/>
  <c r="Q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W105" i="4"/>
  <c r="Q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W104" i="4"/>
  <c r="Q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W103" i="4"/>
  <c r="Q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W102" i="4"/>
  <c r="Q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W101" i="4"/>
  <c r="Q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W100" i="4"/>
  <c r="Q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W99" i="4"/>
  <c r="Q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W98" i="4"/>
  <c r="Q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W97" i="4"/>
  <c r="Q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W96" i="4"/>
  <c r="Q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W95" i="4"/>
  <c r="Q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W94" i="4"/>
  <c r="Q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W93" i="4"/>
  <c r="Q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W92" i="4"/>
  <c r="Q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W91" i="4"/>
  <c r="Q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W90" i="4"/>
  <c r="Q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W89" i="4"/>
  <c r="Q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W88" i="4"/>
  <c r="Q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Q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Q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Q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Q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Q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Q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Q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Q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Q79" i="4"/>
  <c r="O79" i="4"/>
  <c r="N79" i="4"/>
  <c r="M79" i="4"/>
  <c r="L79" i="4"/>
  <c r="K79" i="4"/>
  <c r="I79" i="4"/>
  <c r="H79" i="4"/>
  <c r="G79" i="4"/>
  <c r="F79" i="4"/>
  <c r="E79" i="4"/>
  <c r="D79" i="4"/>
  <c r="C79" i="4"/>
  <c r="B79" i="4"/>
  <c r="Q78" i="4"/>
  <c r="O78" i="4"/>
  <c r="N78" i="4"/>
  <c r="M78" i="4"/>
  <c r="L78" i="4"/>
  <c r="K78" i="4"/>
  <c r="I78" i="4"/>
  <c r="H78" i="4"/>
  <c r="G78" i="4"/>
  <c r="F78" i="4"/>
  <c r="E78" i="4"/>
  <c r="D78" i="4"/>
  <c r="C78" i="4"/>
  <c r="B78" i="4"/>
  <c r="Q77" i="4"/>
  <c r="O77" i="4"/>
  <c r="N77" i="4"/>
  <c r="M77" i="4"/>
  <c r="L77" i="4"/>
  <c r="K77" i="4"/>
  <c r="I77" i="4"/>
  <c r="H77" i="4"/>
  <c r="G77" i="4"/>
  <c r="F77" i="4"/>
  <c r="E77" i="4"/>
  <c r="D77" i="4"/>
  <c r="C77" i="4"/>
  <c r="B77" i="4"/>
  <c r="Q76" i="4"/>
  <c r="O76" i="4"/>
  <c r="N76" i="4"/>
  <c r="M76" i="4"/>
  <c r="L76" i="4"/>
  <c r="K76" i="4"/>
  <c r="I76" i="4"/>
  <c r="H76" i="4"/>
  <c r="G76" i="4"/>
  <c r="F76" i="4"/>
  <c r="E76" i="4"/>
  <c r="D76" i="4"/>
  <c r="C76" i="4"/>
  <c r="B76" i="4"/>
  <c r="Q75" i="4"/>
  <c r="O75" i="4"/>
  <c r="N75" i="4"/>
  <c r="M75" i="4"/>
  <c r="L75" i="4"/>
  <c r="K75" i="4"/>
  <c r="I75" i="4"/>
  <c r="H75" i="4"/>
  <c r="G75" i="4"/>
  <c r="F75" i="4"/>
  <c r="E75" i="4"/>
  <c r="D75" i="4"/>
  <c r="C75" i="4"/>
  <c r="B75" i="4"/>
  <c r="Q74" i="4"/>
  <c r="O74" i="4"/>
  <c r="N74" i="4"/>
  <c r="M74" i="4"/>
  <c r="L74" i="4"/>
  <c r="K74" i="4"/>
  <c r="I74" i="4"/>
  <c r="H74" i="4"/>
  <c r="G74" i="4"/>
  <c r="F74" i="4"/>
  <c r="E74" i="4"/>
  <c r="D74" i="4"/>
  <c r="C74" i="4"/>
  <c r="B74" i="4"/>
  <c r="Q73" i="4"/>
  <c r="O73" i="4"/>
  <c r="N73" i="4"/>
  <c r="M73" i="4"/>
  <c r="L73" i="4"/>
  <c r="K73" i="4"/>
  <c r="I73" i="4"/>
  <c r="H73" i="4"/>
  <c r="G73" i="4"/>
  <c r="F73" i="4"/>
  <c r="E73" i="4"/>
  <c r="D73" i="4"/>
  <c r="C73" i="4"/>
  <c r="B73" i="4"/>
  <c r="Q72" i="4"/>
  <c r="O72" i="4"/>
  <c r="N72" i="4"/>
  <c r="M72" i="4"/>
  <c r="L72" i="4"/>
  <c r="K72" i="4"/>
  <c r="I72" i="4"/>
  <c r="H72" i="4"/>
  <c r="G72" i="4"/>
  <c r="F72" i="4"/>
  <c r="E72" i="4"/>
  <c r="D72" i="4"/>
  <c r="C72" i="4"/>
  <c r="B72" i="4"/>
  <c r="Q71" i="4"/>
  <c r="O71" i="4"/>
  <c r="N71" i="4"/>
  <c r="M71" i="4"/>
  <c r="L71" i="4"/>
  <c r="K71" i="4"/>
  <c r="I71" i="4"/>
  <c r="H71" i="4"/>
  <c r="G71" i="4"/>
  <c r="F71" i="4"/>
  <c r="E71" i="4"/>
  <c r="D71" i="4"/>
  <c r="C71" i="4"/>
  <c r="B71" i="4"/>
  <c r="Q70" i="4"/>
  <c r="O70" i="4"/>
  <c r="N70" i="4"/>
  <c r="M70" i="4"/>
  <c r="L70" i="4"/>
  <c r="K70" i="4"/>
  <c r="I70" i="4"/>
  <c r="H70" i="4"/>
  <c r="G70" i="4"/>
  <c r="F70" i="4"/>
  <c r="E70" i="4"/>
  <c r="D70" i="4"/>
  <c r="C70" i="4"/>
  <c r="B70" i="4"/>
  <c r="Q69" i="4"/>
  <c r="O69" i="4"/>
  <c r="N69" i="4"/>
  <c r="M69" i="4"/>
  <c r="L69" i="4"/>
  <c r="K69" i="4"/>
  <c r="I69" i="4"/>
  <c r="H69" i="4"/>
  <c r="G69" i="4"/>
  <c r="F69" i="4"/>
  <c r="E69" i="4"/>
  <c r="D69" i="4"/>
  <c r="C69" i="4"/>
  <c r="B69" i="4"/>
  <c r="Q68" i="4"/>
  <c r="O68" i="4"/>
  <c r="N68" i="4"/>
  <c r="M68" i="4"/>
  <c r="L68" i="4"/>
  <c r="K68" i="4"/>
  <c r="I68" i="4"/>
  <c r="H68" i="4"/>
  <c r="G68" i="4"/>
  <c r="F68" i="4"/>
  <c r="E68" i="4"/>
  <c r="D68" i="4"/>
  <c r="C68" i="4"/>
  <c r="B68" i="4"/>
  <c r="Q67" i="4"/>
  <c r="O67" i="4"/>
  <c r="L67" i="4"/>
  <c r="K67" i="4"/>
  <c r="I67" i="4"/>
  <c r="H67" i="4"/>
  <c r="G67" i="4"/>
  <c r="F67" i="4"/>
  <c r="E67" i="4"/>
  <c r="D67" i="4"/>
  <c r="C67" i="4"/>
  <c r="B67" i="4"/>
  <c r="Q66" i="4"/>
  <c r="O66" i="4"/>
  <c r="K66" i="4"/>
  <c r="I66" i="4"/>
  <c r="H66" i="4"/>
  <c r="G66" i="4"/>
  <c r="F66" i="4"/>
  <c r="E66" i="4"/>
  <c r="D66" i="4"/>
  <c r="C66" i="4"/>
  <c r="B66" i="4"/>
  <c r="Q65" i="4"/>
  <c r="O65" i="4"/>
  <c r="K65" i="4"/>
  <c r="I65" i="4"/>
  <c r="H65" i="4"/>
  <c r="G65" i="4"/>
  <c r="F65" i="4"/>
  <c r="E65" i="4"/>
  <c r="D65" i="4"/>
  <c r="C65" i="4"/>
  <c r="B65" i="4"/>
  <c r="Q64" i="4"/>
  <c r="O64" i="4"/>
  <c r="K64" i="4"/>
  <c r="I64" i="4"/>
  <c r="H64" i="4"/>
  <c r="G64" i="4"/>
  <c r="F64" i="4"/>
  <c r="E64" i="4"/>
  <c r="D64" i="4"/>
  <c r="C64" i="4"/>
  <c r="B64" i="4"/>
  <c r="Q63" i="4"/>
  <c r="O63" i="4"/>
  <c r="K63" i="4"/>
  <c r="I63" i="4"/>
  <c r="H63" i="4"/>
  <c r="G63" i="4"/>
  <c r="F63" i="4"/>
  <c r="E63" i="4"/>
  <c r="D63" i="4"/>
  <c r="C63" i="4"/>
  <c r="B63" i="4"/>
  <c r="Q62" i="4"/>
  <c r="O62" i="4"/>
  <c r="K62" i="4"/>
  <c r="I62" i="4"/>
  <c r="H62" i="4"/>
  <c r="G62" i="4"/>
  <c r="F62" i="4"/>
  <c r="E62" i="4"/>
  <c r="D62" i="4"/>
  <c r="C62" i="4"/>
  <c r="B62" i="4"/>
  <c r="Q61" i="4"/>
  <c r="O61" i="4"/>
  <c r="K61" i="4"/>
  <c r="I61" i="4"/>
  <c r="H61" i="4"/>
  <c r="G61" i="4"/>
  <c r="F61" i="4"/>
  <c r="E61" i="4"/>
  <c r="D61" i="4"/>
  <c r="C61" i="4"/>
  <c r="B61" i="4"/>
  <c r="Q60" i="4"/>
  <c r="O60" i="4"/>
  <c r="K60" i="4"/>
  <c r="I60" i="4"/>
  <c r="H60" i="4"/>
  <c r="G60" i="4"/>
  <c r="F60" i="4"/>
  <c r="E60" i="4"/>
  <c r="D60" i="4"/>
  <c r="C60" i="4"/>
  <c r="B60" i="4"/>
  <c r="Q59" i="4"/>
  <c r="O59" i="4"/>
  <c r="K59" i="4"/>
  <c r="I59" i="4"/>
  <c r="H59" i="4"/>
  <c r="G59" i="4"/>
  <c r="F59" i="4"/>
  <c r="E59" i="4"/>
  <c r="D59" i="4"/>
  <c r="C59" i="4"/>
  <c r="B59" i="4"/>
  <c r="Q58" i="4"/>
  <c r="O58" i="4"/>
  <c r="K58" i="4"/>
  <c r="I58" i="4"/>
  <c r="H58" i="4"/>
  <c r="G58" i="4"/>
  <c r="F58" i="4"/>
  <c r="E58" i="4"/>
  <c r="D58" i="4"/>
  <c r="C58" i="4"/>
  <c r="B58" i="4"/>
  <c r="Q57" i="4"/>
  <c r="O57" i="4"/>
  <c r="K57" i="4"/>
  <c r="I57" i="4"/>
  <c r="H57" i="4"/>
  <c r="G57" i="4"/>
  <c r="F57" i="4"/>
  <c r="E57" i="4"/>
  <c r="D57" i="4"/>
  <c r="C57" i="4"/>
  <c r="B57" i="4"/>
  <c r="Q56" i="4"/>
  <c r="O56" i="4"/>
  <c r="K56" i="4"/>
  <c r="I56" i="4"/>
  <c r="H56" i="4"/>
  <c r="G56" i="4"/>
  <c r="F56" i="4"/>
  <c r="E56" i="4"/>
  <c r="D56" i="4"/>
  <c r="C56" i="4"/>
  <c r="B56" i="4"/>
  <c r="Q55" i="4"/>
  <c r="O55" i="4"/>
  <c r="K55" i="4"/>
  <c r="I55" i="4"/>
  <c r="H55" i="4"/>
  <c r="G55" i="4"/>
  <c r="F55" i="4"/>
  <c r="E55" i="4"/>
  <c r="D55" i="4"/>
  <c r="C55" i="4"/>
  <c r="B55" i="4"/>
  <c r="Q54" i="4"/>
  <c r="O54" i="4"/>
  <c r="K54" i="4"/>
  <c r="I54" i="4"/>
  <c r="H54" i="4"/>
  <c r="G54" i="4"/>
  <c r="F54" i="4"/>
  <c r="E54" i="4"/>
  <c r="D54" i="4"/>
  <c r="C54" i="4"/>
  <c r="B54" i="4"/>
  <c r="Q53" i="4"/>
  <c r="O53" i="4"/>
  <c r="K53" i="4"/>
  <c r="I53" i="4"/>
  <c r="H53" i="4"/>
  <c r="G53" i="4"/>
  <c r="F53" i="4"/>
  <c r="E53" i="4"/>
  <c r="D53" i="4"/>
  <c r="C53" i="4"/>
  <c r="B53" i="4"/>
  <c r="Q52" i="4"/>
  <c r="O52" i="4"/>
  <c r="K52" i="4"/>
  <c r="I52" i="4"/>
  <c r="H52" i="4"/>
  <c r="G52" i="4"/>
  <c r="F52" i="4"/>
  <c r="E52" i="4"/>
  <c r="D52" i="4"/>
  <c r="C52" i="4"/>
  <c r="B52" i="4"/>
  <c r="Q51" i="4"/>
  <c r="O51" i="4"/>
  <c r="K51" i="4"/>
  <c r="I51" i="4"/>
  <c r="H51" i="4"/>
  <c r="G51" i="4"/>
  <c r="F51" i="4"/>
  <c r="E51" i="4"/>
  <c r="D51" i="4"/>
  <c r="C51" i="4"/>
  <c r="B51" i="4"/>
  <c r="Q50" i="4"/>
  <c r="O50" i="4"/>
  <c r="K50" i="4"/>
  <c r="I50" i="4"/>
  <c r="H50" i="4"/>
  <c r="G50" i="4"/>
  <c r="F50" i="4"/>
  <c r="E50" i="4"/>
  <c r="D50" i="4"/>
  <c r="C50" i="4"/>
  <c r="B50" i="4"/>
  <c r="Q49" i="4"/>
  <c r="O49" i="4"/>
  <c r="K49" i="4"/>
  <c r="I49" i="4"/>
  <c r="H49" i="4"/>
  <c r="G49" i="4"/>
  <c r="F49" i="4"/>
  <c r="E49" i="4"/>
  <c r="D49" i="4"/>
  <c r="C49" i="4"/>
  <c r="B49" i="4"/>
  <c r="Q48" i="4"/>
  <c r="O48" i="4"/>
  <c r="K48" i="4"/>
  <c r="I48" i="4"/>
  <c r="H48" i="4"/>
  <c r="G48" i="4"/>
  <c r="F48" i="4"/>
  <c r="E48" i="4"/>
  <c r="D48" i="4"/>
  <c r="C48" i="4"/>
  <c r="B48" i="4"/>
  <c r="Q47" i="4"/>
  <c r="O47" i="4"/>
  <c r="K47" i="4"/>
  <c r="I47" i="4"/>
  <c r="H47" i="4"/>
  <c r="G47" i="4"/>
  <c r="F47" i="4"/>
  <c r="E47" i="4"/>
  <c r="D47" i="4"/>
  <c r="C47" i="4"/>
  <c r="B47" i="4"/>
  <c r="Q46" i="4"/>
  <c r="O46" i="4"/>
  <c r="K46" i="4"/>
  <c r="I46" i="4"/>
  <c r="H46" i="4"/>
  <c r="G46" i="4"/>
  <c r="F46" i="4"/>
  <c r="E46" i="4"/>
  <c r="D46" i="4"/>
  <c r="C46" i="4"/>
  <c r="B46" i="4"/>
  <c r="Q45" i="4"/>
  <c r="O45" i="4"/>
  <c r="K45" i="4"/>
  <c r="I45" i="4"/>
  <c r="H45" i="4"/>
  <c r="G45" i="4"/>
  <c r="F45" i="4"/>
  <c r="E45" i="4"/>
  <c r="D45" i="4"/>
  <c r="C45" i="4"/>
  <c r="B45" i="4"/>
  <c r="Q44" i="4"/>
  <c r="O44" i="4"/>
  <c r="K44" i="4"/>
  <c r="I44" i="4"/>
  <c r="H44" i="4"/>
  <c r="G44" i="4"/>
  <c r="F44" i="4"/>
  <c r="E44" i="4"/>
  <c r="D44" i="4"/>
  <c r="C44" i="4"/>
  <c r="B44" i="4"/>
  <c r="Q43" i="4"/>
  <c r="O43" i="4"/>
  <c r="K43" i="4"/>
  <c r="I43" i="4"/>
  <c r="H43" i="4"/>
  <c r="G43" i="4"/>
  <c r="F43" i="4"/>
  <c r="E43" i="4"/>
  <c r="D43" i="4"/>
  <c r="C43" i="4"/>
  <c r="B43" i="4"/>
  <c r="Q42" i="4"/>
  <c r="O42" i="4"/>
  <c r="K42" i="4"/>
  <c r="I42" i="4"/>
  <c r="H42" i="4"/>
  <c r="G42" i="4"/>
  <c r="F42" i="4"/>
  <c r="E42" i="4"/>
  <c r="D42" i="4"/>
  <c r="C42" i="4"/>
  <c r="B42" i="4"/>
  <c r="Q41" i="4"/>
  <c r="O41" i="4"/>
  <c r="K41" i="4"/>
  <c r="I41" i="4"/>
  <c r="H41" i="4"/>
  <c r="G41" i="4"/>
  <c r="F41" i="4"/>
  <c r="E41" i="4"/>
  <c r="D41" i="4"/>
  <c r="C41" i="4"/>
  <c r="B41" i="4"/>
  <c r="Q40" i="4"/>
  <c r="O40" i="4"/>
  <c r="K40" i="4"/>
  <c r="I40" i="4"/>
  <c r="H40" i="4"/>
  <c r="G40" i="4"/>
  <c r="F40" i="4"/>
  <c r="E40" i="4"/>
  <c r="D40" i="4"/>
  <c r="C40" i="4"/>
  <c r="B40" i="4"/>
  <c r="Q39" i="4"/>
  <c r="O39" i="4"/>
  <c r="K39" i="4"/>
  <c r="I39" i="4"/>
  <c r="H39" i="4"/>
  <c r="G39" i="4"/>
  <c r="F39" i="4"/>
  <c r="E39" i="4"/>
  <c r="D39" i="4"/>
  <c r="C39" i="4"/>
  <c r="B39" i="4"/>
  <c r="Q38" i="4"/>
  <c r="O38" i="4"/>
  <c r="K38" i="4"/>
  <c r="I38" i="4"/>
  <c r="H38" i="4"/>
  <c r="G38" i="4"/>
  <c r="F38" i="4"/>
  <c r="E38" i="4"/>
  <c r="D38" i="4"/>
  <c r="C38" i="4"/>
  <c r="B38" i="4"/>
  <c r="Q37" i="4"/>
  <c r="O37" i="4"/>
  <c r="K37" i="4"/>
  <c r="I37" i="4"/>
  <c r="H37" i="4"/>
  <c r="G37" i="4"/>
  <c r="F37" i="4"/>
  <c r="E37" i="4"/>
  <c r="D37" i="4"/>
  <c r="C37" i="4"/>
  <c r="B37" i="4"/>
  <c r="Q36" i="4"/>
  <c r="O36" i="4"/>
  <c r="K36" i="4"/>
  <c r="I36" i="4"/>
  <c r="H36" i="4"/>
  <c r="G36" i="4"/>
  <c r="F36" i="4"/>
  <c r="E36" i="4"/>
  <c r="D36" i="4"/>
  <c r="C36" i="4"/>
  <c r="B36" i="4"/>
  <c r="Q35" i="4"/>
  <c r="O35" i="4"/>
  <c r="K35" i="4"/>
  <c r="I35" i="4"/>
  <c r="H35" i="4"/>
  <c r="G35" i="4"/>
  <c r="F35" i="4"/>
  <c r="E35" i="4"/>
  <c r="D35" i="4"/>
  <c r="C35" i="4"/>
  <c r="B35" i="4"/>
  <c r="Q34" i="4"/>
  <c r="O34" i="4"/>
  <c r="K34" i="4"/>
  <c r="I34" i="4"/>
  <c r="H34" i="4"/>
  <c r="G34" i="4"/>
  <c r="F34" i="4"/>
  <c r="E34" i="4"/>
  <c r="D34" i="4"/>
  <c r="C34" i="4"/>
  <c r="B34" i="4"/>
  <c r="Q33" i="4"/>
  <c r="O33" i="4"/>
  <c r="K33" i="4"/>
  <c r="I33" i="4"/>
  <c r="H33" i="4"/>
  <c r="G33" i="4"/>
  <c r="F33" i="4"/>
  <c r="E33" i="4"/>
  <c r="D33" i="4"/>
  <c r="C33" i="4"/>
  <c r="B33" i="4"/>
  <c r="Q32" i="4"/>
  <c r="O32" i="4"/>
  <c r="K32" i="4"/>
  <c r="I32" i="4"/>
  <c r="H32" i="4"/>
  <c r="G32" i="4"/>
  <c r="F32" i="4"/>
  <c r="E32" i="4"/>
  <c r="D32" i="4"/>
  <c r="C32" i="4"/>
  <c r="B32" i="4"/>
  <c r="Q31" i="4"/>
  <c r="O31" i="4"/>
  <c r="K31" i="4"/>
  <c r="I31" i="4"/>
  <c r="H31" i="4"/>
  <c r="G31" i="4"/>
  <c r="F31" i="4"/>
  <c r="E31" i="4"/>
  <c r="D31" i="4"/>
  <c r="C31" i="4"/>
  <c r="B31" i="4"/>
  <c r="Q30" i="4"/>
  <c r="O30" i="4"/>
  <c r="K30" i="4"/>
  <c r="I30" i="4"/>
  <c r="H30" i="4"/>
  <c r="G30" i="4"/>
  <c r="F30" i="4"/>
  <c r="E30" i="4"/>
  <c r="D30" i="4"/>
  <c r="C30" i="4"/>
  <c r="B30" i="4"/>
  <c r="Q29" i="4"/>
  <c r="O29" i="4"/>
  <c r="K29" i="4"/>
  <c r="I29" i="4"/>
  <c r="H29" i="4"/>
  <c r="G29" i="4"/>
  <c r="F29" i="4"/>
  <c r="E29" i="4"/>
  <c r="D29" i="4"/>
  <c r="C29" i="4"/>
  <c r="B29" i="4"/>
  <c r="Q28" i="4"/>
  <c r="O28" i="4"/>
  <c r="K28" i="4"/>
  <c r="I28" i="4"/>
  <c r="H28" i="4"/>
  <c r="G28" i="4"/>
  <c r="F28" i="4"/>
  <c r="E28" i="4"/>
  <c r="D28" i="4"/>
  <c r="C28" i="4"/>
  <c r="B28" i="4"/>
  <c r="Q27" i="4"/>
  <c r="O27" i="4"/>
  <c r="K27" i="4"/>
  <c r="I27" i="4"/>
  <c r="H27" i="4"/>
  <c r="G27" i="4"/>
  <c r="F27" i="4"/>
  <c r="E27" i="4"/>
  <c r="D27" i="4"/>
  <c r="C27" i="4"/>
  <c r="B27" i="4"/>
  <c r="Q26" i="4"/>
  <c r="O26" i="4"/>
  <c r="K26" i="4"/>
  <c r="I26" i="4"/>
  <c r="H26" i="4"/>
  <c r="G26" i="4"/>
  <c r="F26" i="4"/>
  <c r="E26" i="4"/>
  <c r="D26" i="4"/>
  <c r="C26" i="4"/>
  <c r="B26" i="4"/>
  <c r="Q25" i="4"/>
  <c r="O25" i="4"/>
  <c r="K25" i="4"/>
  <c r="I25" i="4"/>
  <c r="H25" i="4"/>
  <c r="G25" i="4"/>
  <c r="F25" i="4"/>
  <c r="E25" i="4"/>
  <c r="D25" i="4"/>
  <c r="C25" i="4"/>
  <c r="B25" i="4"/>
  <c r="Q24" i="4"/>
  <c r="O24" i="4"/>
  <c r="K24" i="4"/>
  <c r="I24" i="4"/>
  <c r="H24" i="4"/>
  <c r="G24" i="4"/>
  <c r="F24" i="4"/>
  <c r="E24" i="4"/>
  <c r="D24" i="4"/>
  <c r="C24" i="4"/>
  <c r="B24" i="4"/>
  <c r="Q23" i="4"/>
  <c r="O23" i="4"/>
  <c r="K23" i="4"/>
  <c r="I23" i="4"/>
  <c r="H23" i="4"/>
  <c r="G23" i="4"/>
  <c r="F23" i="4"/>
  <c r="E23" i="4"/>
  <c r="D23" i="4"/>
  <c r="C23" i="4"/>
  <c r="B23" i="4"/>
  <c r="Q22" i="4"/>
  <c r="O22" i="4"/>
  <c r="K22" i="4"/>
  <c r="I22" i="4"/>
  <c r="H22" i="4"/>
  <c r="G22" i="4"/>
  <c r="F22" i="4"/>
  <c r="E22" i="4"/>
  <c r="D22" i="4"/>
  <c r="C22" i="4"/>
  <c r="B22" i="4"/>
  <c r="Q21" i="4"/>
  <c r="K21" i="4"/>
  <c r="I21" i="4"/>
  <c r="H21" i="4"/>
  <c r="G21" i="4"/>
  <c r="F21" i="4"/>
  <c r="E21" i="4"/>
  <c r="D21" i="4"/>
  <c r="C21" i="4"/>
  <c r="B21" i="4"/>
  <c r="Q20" i="4"/>
  <c r="K20" i="4"/>
  <c r="I20" i="4"/>
  <c r="H20" i="4"/>
  <c r="G20" i="4"/>
  <c r="F20" i="4"/>
  <c r="E20" i="4"/>
  <c r="D20" i="4"/>
  <c r="C20" i="4"/>
  <c r="B20" i="4"/>
  <c r="Q19" i="4"/>
  <c r="K19" i="4"/>
  <c r="I19" i="4"/>
  <c r="H19" i="4"/>
  <c r="G19" i="4"/>
  <c r="F19" i="4"/>
  <c r="E19" i="4"/>
  <c r="D19" i="4"/>
  <c r="C19" i="4"/>
  <c r="B19" i="4"/>
  <c r="Q18" i="4"/>
  <c r="K18" i="4"/>
  <c r="I18" i="4"/>
  <c r="H18" i="4"/>
  <c r="G18" i="4"/>
  <c r="F18" i="4"/>
  <c r="E18" i="4"/>
  <c r="D18" i="4"/>
  <c r="C18" i="4"/>
  <c r="B18" i="4"/>
  <c r="Q17" i="4"/>
  <c r="K17" i="4"/>
  <c r="I17" i="4"/>
  <c r="H17" i="4"/>
  <c r="G17" i="4"/>
  <c r="F17" i="4"/>
  <c r="E17" i="4"/>
  <c r="D17" i="4"/>
  <c r="C17" i="4"/>
  <c r="B17" i="4"/>
  <c r="Q16" i="4"/>
  <c r="K16" i="4"/>
  <c r="I16" i="4"/>
  <c r="H16" i="4"/>
  <c r="G16" i="4"/>
  <c r="F16" i="4"/>
  <c r="E16" i="4"/>
  <c r="D16" i="4"/>
  <c r="C16" i="4"/>
  <c r="B16" i="4"/>
  <c r="Q15" i="4"/>
  <c r="I15" i="4"/>
  <c r="H15" i="4"/>
  <c r="G15" i="4"/>
  <c r="F15" i="4"/>
  <c r="E15" i="4"/>
  <c r="D15" i="4"/>
  <c r="C15" i="4"/>
  <c r="B15" i="4"/>
  <c r="Q14" i="4"/>
  <c r="I14" i="4"/>
  <c r="H14" i="4"/>
  <c r="G14" i="4"/>
  <c r="F14" i="4"/>
  <c r="E14" i="4"/>
  <c r="D14" i="4"/>
  <c r="C14" i="4"/>
  <c r="B14" i="4"/>
  <c r="Q13" i="4"/>
  <c r="I13" i="4"/>
  <c r="H13" i="4"/>
  <c r="G13" i="4"/>
  <c r="F13" i="4"/>
  <c r="E13" i="4"/>
  <c r="D13" i="4"/>
  <c r="C13" i="4"/>
  <c r="B13" i="4"/>
  <c r="G12" i="4"/>
  <c r="F12" i="4"/>
  <c r="E12" i="4"/>
  <c r="D12" i="4"/>
  <c r="C12" i="4"/>
  <c r="B12" i="4"/>
  <c r="G11" i="4"/>
  <c r="F11" i="4"/>
  <c r="E11" i="4"/>
  <c r="D11" i="4"/>
  <c r="C11" i="4"/>
  <c r="B11" i="4"/>
  <c r="G10" i="4"/>
  <c r="F10" i="4"/>
  <c r="E10" i="4"/>
  <c r="D10" i="4"/>
  <c r="C10" i="4"/>
  <c r="B10" i="4"/>
  <c r="G9" i="4"/>
  <c r="F9" i="4"/>
  <c r="E9" i="4"/>
  <c r="D9" i="4"/>
  <c r="C9" i="4"/>
  <c r="B9" i="4"/>
  <c r="G8" i="4"/>
  <c r="F8" i="4"/>
  <c r="E8" i="4"/>
  <c r="D8" i="4"/>
  <c r="C8" i="4"/>
  <c r="B8" i="4"/>
  <c r="G7" i="4"/>
  <c r="F7" i="4"/>
  <c r="E7" i="4"/>
  <c r="D7" i="4"/>
  <c r="C7" i="4"/>
  <c r="B7" i="4"/>
  <c r="G6" i="4"/>
  <c r="F6" i="4"/>
  <c r="E6" i="4"/>
  <c r="D6" i="4"/>
  <c r="C6" i="4"/>
  <c r="B6" i="4"/>
  <c r="G5" i="4"/>
  <c r="F5" i="4"/>
  <c r="E5" i="4"/>
  <c r="D5" i="4"/>
  <c r="C5" i="4"/>
  <c r="B5" i="4"/>
  <c r="G4" i="4"/>
  <c r="F4" i="4"/>
  <c r="E4" i="4"/>
  <c r="D4" i="4"/>
  <c r="C4" i="4"/>
  <c r="B4" i="4"/>
  <c r="G3" i="4"/>
  <c r="F3" i="4"/>
  <c r="E3" i="4"/>
  <c r="D3" i="4"/>
  <c r="C3" i="4"/>
  <c r="B3" i="4"/>
  <c r="G2" i="4"/>
  <c r="F2" i="4"/>
  <c r="E2" i="4"/>
  <c r="D2" i="4"/>
  <c r="C2" i="4"/>
  <c r="B2" i="4"/>
  <c r="Y226" i="1"/>
  <c r="Z226" i="1"/>
  <c r="AA226" i="1"/>
  <c r="Y227" i="1"/>
  <c r="Z227" i="1"/>
  <c r="AA227" i="1"/>
  <c r="Y228" i="1"/>
  <c r="Z228" i="1"/>
  <c r="AA228" i="1"/>
  <c r="Y229" i="1"/>
  <c r="Z229" i="1"/>
  <c r="AA229" i="1"/>
  <c r="Y230" i="1"/>
  <c r="Z230" i="1"/>
  <c r="AA230" i="1"/>
  <c r="Y231" i="1"/>
  <c r="Z231" i="1"/>
  <c r="AA231" i="1"/>
  <c r="Y232" i="1"/>
  <c r="Z232" i="1"/>
  <c r="AA232" i="1"/>
  <c r="Y233" i="1"/>
  <c r="Z233" i="1"/>
  <c r="AA233" i="1"/>
  <c r="X227" i="1"/>
  <c r="X228" i="1"/>
  <c r="X229" i="1"/>
  <c r="X230" i="1"/>
  <c r="X231" i="1"/>
  <c r="X232" i="1"/>
  <c r="X233" i="1"/>
  <c r="X226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0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88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174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149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36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17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22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L233" i="1"/>
  <c r="M233" i="1"/>
  <c r="N233" i="1"/>
  <c r="M68" i="1"/>
  <c r="N68" i="1"/>
  <c r="L68" i="1"/>
  <c r="L67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80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16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13" i="1"/>
  <c r="I13" i="1"/>
  <c r="B3" i="1"/>
  <c r="C3" i="1"/>
  <c r="D3" i="1"/>
  <c r="E3" i="1"/>
  <c r="F3" i="1"/>
  <c r="G3" i="1"/>
  <c r="B4" i="1"/>
  <c r="C4" i="1"/>
  <c r="D4" i="1"/>
  <c r="E4" i="1"/>
  <c r="F4" i="1"/>
  <c r="G4" i="1"/>
  <c r="B5" i="1"/>
  <c r="C5" i="1"/>
  <c r="D5" i="1"/>
  <c r="E5" i="1"/>
  <c r="F5" i="1"/>
  <c r="G5" i="1"/>
  <c r="B6" i="1"/>
  <c r="C6" i="1"/>
  <c r="D6" i="1"/>
  <c r="E6" i="1"/>
  <c r="F6" i="1"/>
  <c r="G6" i="1"/>
  <c r="B7" i="1"/>
  <c r="C7" i="1"/>
  <c r="D7" i="1"/>
  <c r="E7" i="1"/>
  <c r="F7" i="1"/>
  <c r="G7" i="1"/>
  <c r="B8" i="1"/>
  <c r="C8" i="1"/>
  <c r="D8" i="1"/>
  <c r="E8" i="1"/>
  <c r="F8" i="1"/>
  <c r="G8" i="1"/>
  <c r="B9" i="1"/>
  <c r="C9" i="1"/>
  <c r="D9" i="1"/>
  <c r="E9" i="1"/>
  <c r="F9" i="1"/>
  <c r="G9" i="1"/>
  <c r="B10" i="1"/>
  <c r="C10" i="1"/>
  <c r="D10" i="1"/>
  <c r="E10" i="1"/>
  <c r="F10" i="1"/>
  <c r="G10" i="1"/>
  <c r="B11" i="1"/>
  <c r="C11" i="1"/>
  <c r="D11" i="1"/>
  <c r="E11" i="1"/>
  <c r="F11" i="1"/>
  <c r="G11" i="1"/>
  <c r="B12" i="1"/>
  <c r="C12" i="1"/>
  <c r="D12" i="1"/>
  <c r="E12" i="1"/>
  <c r="F12" i="1"/>
  <c r="G12" i="1"/>
  <c r="B13" i="1"/>
  <c r="C13" i="1"/>
  <c r="D13" i="1"/>
  <c r="E13" i="1"/>
  <c r="F13" i="1"/>
  <c r="G13" i="1"/>
  <c r="B14" i="1"/>
  <c r="C14" i="1"/>
  <c r="D14" i="1"/>
  <c r="E14" i="1"/>
  <c r="F14" i="1"/>
  <c r="G14" i="1"/>
  <c r="B15" i="1"/>
  <c r="C15" i="1"/>
  <c r="D15" i="1"/>
  <c r="E15" i="1"/>
  <c r="F15" i="1"/>
  <c r="G15" i="1"/>
  <c r="B16" i="1"/>
  <c r="C16" i="1"/>
  <c r="D16" i="1"/>
  <c r="E16" i="1"/>
  <c r="F16" i="1"/>
  <c r="G16" i="1"/>
  <c r="B17" i="1"/>
  <c r="C17" i="1"/>
  <c r="D17" i="1"/>
  <c r="E17" i="1"/>
  <c r="F17" i="1"/>
  <c r="G17" i="1"/>
  <c r="B18" i="1"/>
  <c r="C18" i="1"/>
  <c r="D18" i="1"/>
  <c r="E18" i="1"/>
  <c r="F18" i="1"/>
  <c r="G18" i="1"/>
  <c r="B19" i="1"/>
  <c r="C19" i="1"/>
  <c r="D19" i="1"/>
  <c r="E19" i="1"/>
  <c r="F19" i="1"/>
  <c r="G19" i="1"/>
  <c r="B20" i="1"/>
  <c r="C20" i="1"/>
  <c r="D20" i="1"/>
  <c r="E20" i="1"/>
  <c r="F20" i="1"/>
  <c r="G20" i="1"/>
  <c r="B21" i="1"/>
  <c r="C21" i="1"/>
  <c r="D21" i="1"/>
  <c r="E21" i="1"/>
  <c r="F21" i="1"/>
  <c r="G21" i="1"/>
  <c r="B22" i="1"/>
  <c r="C22" i="1"/>
  <c r="D22" i="1"/>
  <c r="E22" i="1"/>
  <c r="F22" i="1"/>
  <c r="G22" i="1"/>
  <c r="B23" i="1"/>
  <c r="C23" i="1"/>
  <c r="D23" i="1"/>
  <c r="E23" i="1"/>
  <c r="F23" i="1"/>
  <c r="G23" i="1"/>
  <c r="B24" i="1"/>
  <c r="C24" i="1"/>
  <c r="D24" i="1"/>
  <c r="E24" i="1"/>
  <c r="F24" i="1"/>
  <c r="G24" i="1"/>
  <c r="B25" i="1"/>
  <c r="C25" i="1"/>
  <c r="D25" i="1"/>
  <c r="E25" i="1"/>
  <c r="F25" i="1"/>
  <c r="G25" i="1"/>
  <c r="B26" i="1"/>
  <c r="C26" i="1"/>
  <c r="D26" i="1"/>
  <c r="E26" i="1"/>
  <c r="F26" i="1"/>
  <c r="G26" i="1"/>
  <c r="B27" i="1"/>
  <c r="C27" i="1"/>
  <c r="D27" i="1"/>
  <c r="E27" i="1"/>
  <c r="F27" i="1"/>
  <c r="G27" i="1"/>
  <c r="B28" i="1"/>
  <c r="C28" i="1"/>
  <c r="D28" i="1"/>
  <c r="E28" i="1"/>
  <c r="F28" i="1"/>
  <c r="G28" i="1"/>
  <c r="B29" i="1"/>
  <c r="C29" i="1"/>
  <c r="D29" i="1"/>
  <c r="E29" i="1"/>
  <c r="F29" i="1"/>
  <c r="G29" i="1"/>
  <c r="B30" i="1"/>
  <c r="C30" i="1"/>
  <c r="D30" i="1"/>
  <c r="E30" i="1"/>
  <c r="F30" i="1"/>
  <c r="G30" i="1"/>
  <c r="B31" i="1"/>
  <c r="C31" i="1"/>
  <c r="D31" i="1"/>
  <c r="E31" i="1"/>
  <c r="F31" i="1"/>
  <c r="G31" i="1"/>
  <c r="B32" i="1"/>
  <c r="C32" i="1"/>
  <c r="D32" i="1"/>
  <c r="E32" i="1"/>
  <c r="F32" i="1"/>
  <c r="G32" i="1"/>
  <c r="B33" i="1"/>
  <c r="C33" i="1"/>
  <c r="D33" i="1"/>
  <c r="E33" i="1"/>
  <c r="F33" i="1"/>
  <c r="G33" i="1"/>
  <c r="B34" i="1"/>
  <c r="C34" i="1"/>
  <c r="D34" i="1"/>
  <c r="E34" i="1"/>
  <c r="F34" i="1"/>
  <c r="G34" i="1"/>
  <c r="B35" i="1"/>
  <c r="C35" i="1"/>
  <c r="D35" i="1"/>
  <c r="E35" i="1"/>
  <c r="F35" i="1"/>
  <c r="G35" i="1"/>
  <c r="B36" i="1"/>
  <c r="C36" i="1"/>
  <c r="D36" i="1"/>
  <c r="E36" i="1"/>
  <c r="F36" i="1"/>
  <c r="G36" i="1"/>
  <c r="B37" i="1"/>
  <c r="C37" i="1"/>
  <c r="D37" i="1"/>
  <c r="E37" i="1"/>
  <c r="F37" i="1"/>
  <c r="G37" i="1"/>
  <c r="B38" i="1"/>
  <c r="C38" i="1"/>
  <c r="D38" i="1"/>
  <c r="E38" i="1"/>
  <c r="F38" i="1"/>
  <c r="G38" i="1"/>
  <c r="B39" i="1"/>
  <c r="C39" i="1"/>
  <c r="D39" i="1"/>
  <c r="E39" i="1"/>
  <c r="F39" i="1"/>
  <c r="G39" i="1"/>
  <c r="B40" i="1"/>
  <c r="C40" i="1"/>
  <c r="D40" i="1"/>
  <c r="E40" i="1"/>
  <c r="F40" i="1"/>
  <c r="G40" i="1"/>
  <c r="B41" i="1"/>
  <c r="C41" i="1"/>
  <c r="D41" i="1"/>
  <c r="E41" i="1"/>
  <c r="F41" i="1"/>
  <c r="G41" i="1"/>
  <c r="B42" i="1"/>
  <c r="C42" i="1"/>
  <c r="D42" i="1"/>
  <c r="E42" i="1"/>
  <c r="F42" i="1"/>
  <c r="G42" i="1"/>
  <c r="B43" i="1"/>
  <c r="C43" i="1"/>
  <c r="D43" i="1"/>
  <c r="E43" i="1"/>
  <c r="F43" i="1"/>
  <c r="G43" i="1"/>
  <c r="B44" i="1"/>
  <c r="C44" i="1"/>
  <c r="D44" i="1"/>
  <c r="E44" i="1"/>
  <c r="F44" i="1"/>
  <c r="G44" i="1"/>
  <c r="B45" i="1"/>
  <c r="C45" i="1"/>
  <c r="D45" i="1"/>
  <c r="E45" i="1"/>
  <c r="F45" i="1"/>
  <c r="G45" i="1"/>
  <c r="B46" i="1"/>
  <c r="C46" i="1"/>
  <c r="D46" i="1"/>
  <c r="E46" i="1"/>
  <c r="F46" i="1"/>
  <c r="G46" i="1"/>
  <c r="B47" i="1"/>
  <c r="C47" i="1"/>
  <c r="D47" i="1"/>
  <c r="E47" i="1"/>
  <c r="F47" i="1"/>
  <c r="G47" i="1"/>
  <c r="B48" i="1"/>
  <c r="C48" i="1"/>
  <c r="D48" i="1"/>
  <c r="E48" i="1"/>
  <c r="F48" i="1"/>
  <c r="G48" i="1"/>
  <c r="B49" i="1"/>
  <c r="C49" i="1"/>
  <c r="D49" i="1"/>
  <c r="E49" i="1"/>
  <c r="F49" i="1"/>
  <c r="G49" i="1"/>
  <c r="B50" i="1"/>
  <c r="C50" i="1"/>
  <c r="D50" i="1"/>
  <c r="E50" i="1"/>
  <c r="F50" i="1"/>
  <c r="G50" i="1"/>
  <c r="B51" i="1"/>
  <c r="C51" i="1"/>
  <c r="D51" i="1"/>
  <c r="E51" i="1"/>
  <c r="F51" i="1"/>
  <c r="G51" i="1"/>
  <c r="B52" i="1"/>
  <c r="C52" i="1"/>
  <c r="D52" i="1"/>
  <c r="E52" i="1"/>
  <c r="F52" i="1"/>
  <c r="G52" i="1"/>
  <c r="B53" i="1"/>
  <c r="C53" i="1"/>
  <c r="D53" i="1"/>
  <c r="E53" i="1"/>
  <c r="F53" i="1"/>
  <c r="G53" i="1"/>
  <c r="B54" i="1"/>
  <c r="C54" i="1"/>
  <c r="D54" i="1"/>
  <c r="E54" i="1"/>
  <c r="F54" i="1"/>
  <c r="G54" i="1"/>
  <c r="B55" i="1"/>
  <c r="C55" i="1"/>
  <c r="D55" i="1"/>
  <c r="E55" i="1"/>
  <c r="F55" i="1"/>
  <c r="G55" i="1"/>
  <c r="B56" i="1"/>
  <c r="C56" i="1"/>
  <c r="D56" i="1"/>
  <c r="E56" i="1"/>
  <c r="F56" i="1"/>
  <c r="G56" i="1"/>
  <c r="B57" i="1"/>
  <c r="C57" i="1"/>
  <c r="D57" i="1"/>
  <c r="E57" i="1"/>
  <c r="F57" i="1"/>
  <c r="G57" i="1"/>
  <c r="B58" i="1"/>
  <c r="C58" i="1"/>
  <c r="D58" i="1"/>
  <c r="E58" i="1"/>
  <c r="F58" i="1"/>
  <c r="G58" i="1"/>
  <c r="B59" i="1"/>
  <c r="C59" i="1"/>
  <c r="D59" i="1"/>
  <c r="E59" i="1"/>
  <c r="F59" i="1"/>
  <c r="G59" i="1"/>
  <c r="B60" i="1"/>
  <c r="C60" i="1"/>
  <c r="D60" i="1"/>
  <c r="E60" i="1"/>
  <c r="F60" i="1"/>
  <c r="G60" i="1"/>
  <c r="B61" i="1"/>
  <c r="C61" i="1"/>
  <c r="D61" i="1"/>
  <c r="E61" i="1"/>
  <c r="F61" i="1"/>
  <c r="G61" i="1"/>
  <c r="B62" i="1"/>
  <c r="C62" i="1"/>
  <c r="D62" i="1"/>
  <c r="E62" i="1"/>
  <c r="F62" i="1"/>
  <c r="G62" i="1"/>
  <c r="B63" i="1"/>
  <c r="C63" i="1"/>
  <c r="D63" i="1"/>
  <c r="E63" i="1"/>
  <c r="F63" i="1"/>
  <c r="G63" i="1"/>
  <c r="B64" i="1"/>
  <c r="C64" i="1"/>
  <c r="D64" i="1"/>
  <c r="E64" i="1"/>
  <c r="F64" i="1"/>
  <c r="G64" i="1"/>
  <c r="B65" i="1"/>
  <c r="C65" i="1"/>
  <c r="D65" i="1"/>
  <c r="E65" i="1"/>
  <c r="F65" i="1"/>
  <c r="G65" i="1"/>
  <c r="B66" i="1"/>
  <c r="C66" i="1"/>
  <c r="D66" i="1"/>
  <c r="E66" i="1"/>
  <c r="F66" i="1"/>
  <c r="G66" i="1"/>
  <c r="B67" i="1"/>
  <c r="C67" i="1"/>
  <c r="D67" i="1"/>
  <c r="E67" i="1"/>
  <c r="F67" i="1"/>
  <c r="G67" i="1"/>
  <c r="B68" i="1"/>
  <c r="C68" i="1"/>
  <c r="D68" i="1"/>
  <c r="E68" i="1"/>
  <c r="F68" i="1"/>
  <c r="G68" i="1"/>
  <c r="B69" i="1"/>
  <c r="C69" i="1"/>
  <c r="D69" i="1"/>
  <c r="E69" i="1"/>
  <c r="F69" i="1"/>
  <c r="G69" i="1"/>
  <c r="B70" i="1"/>
  <c r="C70" i="1"/>
  <c r="D70" i="1"/>
  <c r="E70" i="1"/>
  <c r="F70" i="1"/>
  <c r="G70" i="1"/>
  <c r="B71" i="1"/>
  <c r="C71" i="1"/>
  <c r="D71" i="1"/>
  <c r="E71" i="1"/>
  <c r="F71" i="1"/>
  <c r="G71" i="1"/>
  <c r="B72" i="1"/>
  <c r="C72" i="1"/>
  <c r="D72" i="1"/>
  <c r="E72" i="1"/>
  <c r="F72" i="1"/>
  <c r="G72" i="1"/>
  <c r="B73" i="1"/>
  <c r="C73" i="1"/>
  <c r="D73" i="1"/>
  <c r="E73" i="1"/>
  <c r="F73" i="1"/>
  <c r="G73" i="1"/>
  <c r="B74" i="1"/>
  <c r="C74" i="1"/>
  <c r="D74" i="1"/>
  <c r="E74" i="1"/>
  <c r="F74" i="1"/>
  <c r="G74" i="1"/>
  <c r="B75" i="1"/>
  <c r="C75" i="1"/>
  <c r="D75" i="1"/>
  <c r="E75" i="1"/>
  <c r="F75" i="1"/>
  <c r="G75" i="1"/>
  <c r="B76" i="1"/>
  <c r="C76" i="1"/>
  <c r="D76" i="1"/>
  <c r="E76" i="1"/>
  <c r="F76" i="1"/>
  <c r="G76" i="1"/>
  <c r="B77" i="1"/>
  <c r="C77" i="1"/>
  <c r="D77" i="1"/>
  <c r="E77" i="1"/>
  <c r="F77" i="1"/>
  <c r="G77" i="1"/>
  <c r="B78" i="1"/>
  <c r="C78" i="1"/>
  <c r="D78" i="1"/>
  <c r="E78" i="1"/>
  <c r="F78" i="1"/>
  <c r="G78" i="1"/>
  <c r="B79" i="1"/>
  <c r="C79" i="1"/>
  <c r="D79" i="1"/>
  <c r="E79" i="1"/>
  <c r="F79" i="1"/>
  <c r="G79" i="1"/>
  <c r="B80" i="1"/>
  <c r="C80" i="1"/>
  <c r="D80" i="1"/>
  <c r="E80" i="1"/>
  <c r="F80" i="1"/>
  <c r="G80" i="1"/>
  <c r="B81" i="1"/>
  <c r="C81" i="1"/>
  <c r="D81" i="1"/>
  <c r="E81" i="1"/>
  <c r="F81" i="1"/>
  <c r="G81" i="1"/>
  <c r="B82" i="1"/>
  <c r="C82" i="1"/>
  <c r="D82" i="1"/>
  <c r="E82" i="1"/>
  <c r="F82" i="1"/>
  <c r="G82" i="1"/>
  <c r="B83" i="1"/>
  <c r="C83" i="1"/>
  <c r="D83" i="1"/>
  <c r="E83" i="1"/>
  <c r="F83" i="1"/>
  <c r="G83" i="1"/>
  <c r="B84" i="1"/>
  <c r="C84" i="1"/>
  <c r="D84" i="1"/>
  <c r="E84" i="1"/>
  <c r="F84" i="1"/>
  <c r="G84" i="1"/>
  <c r="B85" i="1"/>
  <c r="C85" i="1"/>
  <c r="D85" i="1"/>
  <c r="E85" i="1"/>
  <c r="F85" i="1"/>
  <c r="G85" i="1"/>
  <c r="B86" i="1"/>
  <c r="C86" i="1"/>
  <c r="D86" i="1"/>
  <c r="E86" i="1"/>
  <c r="F86" i="1"/>
  <c r="G86" i="1"/>
  <c r="B87" i="1"/>
  <c r="C87" i="1"/>
  <c r="D87" i="1"/>
  <c r="E87" i="1"/>
  <c r="F87" i="1"/>
  <c r="G87" i="1"/>
  <c r="B88" i="1"/>
  <c r="C88" i="1"/>
  <c r="D88" i="1"/>
  <c r="E88" i="1"/>
  <c r="F88" i="1"/>
  <c r="G88" i="1"/>
  <c r="B89" i="1"/>
  <c r="C89" i="1"/>
  <c r="D89" i="1"/>
  <c r="E89" i="1"/>
  <c r="F89" i="1"/>
  <c r="G89" i="1"/>
  <c r="B90" i="1"/>
  <c r="C90" i="1"/>
  <c r="D90" i="1"/>
  <c r="E90" i="1"/>
  <c r="F90" i="1"/>
  <c r="G90" i="1"/>
  <c r="B91" i="1"/>
  <c r="C91" i="1"/>
  <c r="D91" i="1"/>
  <c r="E91" i="1"/>
  <c r="F91" i="1"/>
  <c r="G91" i="1"/>
  <c r="B92" i="1"/>
  <c r="C92" i="1"/>
  <c r="D92" i="1"/>
  <c r="E92" i="1"/>
  <c r="F92" i="1"/>
  <c r="G92" i="1"/>
  <c r="B93" i="1"/>
  <c r="C93" i="1"/>
  <c r="D93" i="1"/>
  <c r="E93" i="1"/>
  <c r="F93" i="1"/>
  <c r="G93" i="1"/>
  <c r="B94" i="1"/>
  <c r="C94" i="1"/>
  <c r="D94" i="1"/>
  <c r="E94" i="1"/>
  <c r="F94" i="1"/>
  <c r="G94" i="1"/>
  <c r="B95" i="1"/>
  <c r="C95" i="1"/>
  <c r="D95" i="1"/>
  <c r="E95" i="1"/>
  <c r="F95" i="1"/>
  <c r="G95" i="1"/>
  <c r="B96" i="1"/>
  <c r="C96" i="1"/>
  <c r="D96" i="1"/>
  <c r="E96" i="1"/>
  <c r="F96" i="1"/>
  <c r="G96" i="1"/>
  <c r="B97" i="1"/>
  <c r="C97" i="1"/>
  <c r="D97" i="1"/>
  <c r="E97" i="1"/>
  <c r="F97" i="1"/>
  <c r="G97" i="1"/>
  <c r="B98" i="1"/>
  <c r="C98" i="1"/>
  <c r="D98" i="1"/>
  <c r="E98" i="1"/>
  <c r="F98" i="1"/>
  <c r="G98" i="1"/>
  <c r="B99" i="1"/>
  <c r="C99" i="1"/>
  <c r="D99" i="1"/>
  <c r="E99" i="1"/>
  <c r="F99" i="1"/>
  <c r="G99" i="1"/>
  <c r="B100" i="1"/>
  <c r="C100" i="1"/>
  <c r="D100" i="1"/>
  <c r="E100" i="1"/>
  <c r="F100" i="1"/>
  <c r="G100" i="1"/>
  <c r="B101" i="1"/>
  <c r="C101" i="1"/>
  <c r="D101" i="1"/>
  <c r="E101" i="1"/>
  <c r="F101" i="1"/>
  <c r="G101" i="1"/>
  <c r="B102" i="1"/>
  <c r="C102" i="1"/>
  <c r="D102" i="1"/>
  <c r="E102" i="1"/>
  <c r="F102" i="1"/>
  <c r="G102" i="1"/>
  <c r="B103" i="1"/>
  <c r="C103" i="1"/>
  <c r="D103" i="1"/>
  <c r="E103" i="1"/>
  <c r="F103" i="1"/>
  <c r="G103" i="1"/>
  <c r="B104" i="1"/>
  <c r="C104" i="1"/>
  <c r="D104" i="1"/>
  <c r="E104" i="1"/>
  <c r="F104" i="1"/>
  <c r="G104" i="1"/>
  <c r="B105" i="1"/>
  <c r="C105" i="1"/>
  <c r="D105" i="1"/>
  <c r="E105" i="1"/>
  <c r="F105" i="1"/>
  <c r="G105" i="1"/>
  <c r="B106" i="1"/>
  <c r="C106" i="1"/>
  <c r="D106" i="1"/>
  <c r="E106" i="1"/>
  <c r="F106" i="1"/>
  <c r="G106" i="1"/>
  <c r="B107" i="1"/>
  <c r="C107" i="1"/>
  <c r="D107" i="1"/>
  <c r="E107" i="1"/>
  <c r="F107" i="1"/>
  <c r="G107" i="1"/>
  <c r="B108" i="1"/>
  <c r="C108" i="1"/>
  <c r="D108" i="1"/>
  <c r="E108" i="1"/>
  <c r="F108" i="1"/>
  <c r="G108" i="1"/>
  <c r="B109" i="1"/>
  <c r="C109" i="1"/>
  <c r="D109" i="1"/>
  <c r="E109" i="1"/>
  <c r="F109" i="1"/>
  <c r="G109" i="1"/>
  <c r="B110" i="1"/>
  <c r="C110" i="1"/>
  <c r="D110" i="1"/>
  <c r="E110" i="1"/>
  <c r="F110" i="1"/>
  <c r="G110" i="1"/>
  <c r="B111" i="1"/>
  <c r="C111" i="1"/>
  <c r="D111" i="1"/>
  <c r="E111" i="1"/>
  <c r="F111" i="1"/>
  <c r="G111" i="1"/>
  <c r="B112" i="1"/>
  <c r="C112" i="1"/>
  <c r="D112" i="1"/>
  <c r="E112" i="1"/>
  <c r="F112" i="1"/>
  <c r="G112" i="1"/>
  <c r="B113" i="1"/>
  <c r="C113" i="1"/>
  <c r="D113" i="1"/>
  <c r="E113" i="1"/>
  <c r="F113" i="1"/>
  <c r="G113" i="1"/>
  <c r="B114" i="1"/>
  <c r="C114" i="1"/>
  <c r="D114" i="1"/>
  <c r="E114" i="1"/>
  <c r="F114" i="1"/>
  <c r="G114" i="1"/>
  <c r="B115" i="1"/>
  <c r="C115" i="1"/>
  <c r="D115" i="1"/>
  <c r="E115" i="1"/>
  <c r="F115" i="1"/>
  <c r="G115" i="1"/>
  <c r="B116" i="1"/>
  <c r="C116" i="1"/>
  <c r="D116" i="1"/>
  <c r="E116" i="1"/>
  <c r="F116" i="1"/>
  <c r="G116" i="1"/>
  <c r="B117" i="1"/>
  <c r="C117" i="1"/>
  <c r="D117" i="1"/>
  <c r="E117" i="1"/>
  <c r="F117" i="1"/>
  <c r="G117" i="1"/>
  <c r="B118" i="1"/>
  <c r="C118" i="1"/>
  <c r="D118" i="1"/>
  <c r="E118" i="1"/>
  <c r="F118" i="1"/>
  <c r="G118" i="1"/>
  <c r="B119" i="1"/>
  <c r="C119" i="1"/>
  <c r="D119" i="1"/>
  <c r="E119" i="1"/>
  <c r="F119" i="1"/>
  <c r="G119" i="1"/>
  <c r="B120" i="1"/>
  <c r="C120" i="1"/>
  <c r="D120" i="1"/>
  <c r="E120" i="1"/>
  <c r="F120" i="1"/>
  <c r="G120" i="1"/>
  <c r="B121" i="1"/>
  <c r="C121" i="1"/>
  <c r="D121" i="1"/>
  <c r="E121" i="1"/>
  <c r="F121" i="1"/>
  <c r="G121" i="1"/>
  <c r="B122" i="1"/>
  <c r="C122" i="1"/>
  <c r="D122" i="1"/>
  <c r="E122" i="1"/>
  <c r="F122" i="1"/>
  <c r="G122" i="1"/>
  <c r="B123" i="1"/>
  <c r="C123" i="1"/>
  <c r="D123" i="1"/>
  <c r="E123" i="1"/>
  <c r="F123" i="1"/>
  <c r="G123" i="1"/>
  <c r="B124" i="1"/>
  <c r="C124" i="1"/>
  <c r="D124" i="1"/>
  <c r="E124" i="1"/>
  <c r="F124" i="1"/>
  <c r="G124" i="1"/>
  <c r="B125" i="1"/>
  <c r="C125" i="1"/>
  <c r="D125" i="1"/>
  <c r="E125" i="1"/>
  <c r="F125" i="1"/>
  <c r="G125" i="1"/>
  <c r="B126" i="1"/>
  <c r="C126" i="1"/>
  <c r="D126" i="1"/>
  <c r="E126" i="1"/>
  <c r="F126" i="1"/>
  <c r="G126" i="1"/>
  <c r="B127" i="1"/>
  <c r="C127" i="1"/>
  <c r="D127" i="1"/>
  <c r="E127" i="1"/>
  <c r="F127" i="1"/>
  <c r="G127" i="1"/>
  <c r="B128" i="1"/>
  <c r="C128" i="1"/>
  <c r="D128" i="1"/>
  <c r="E128" i="1"/>
  <c r="F128" i="1"/>
  <c r="G128" i="1"/>
  <c r="B129" i="1"/>
  <c r="C129" i="1"/>
  <c r="D129" i="1"/>
  <c r="E129" i="1"/>
  <c r="F129" i="1"/>
  <c r="G129" i="1"/>
  <c r="B130" i="1"/>
  <c r="C130" i="1"/>
  <c r="D130" i="1"/>
  <c r="E130" i="1"/>
  <c r="F130" i="1"/>
  <c r="G130" i="1"/>
  <c r="B131" i="1"/>
  <c r="C131" i="1"/>
  <c r="D131" i="1"/>
  <c r="E131" i="1"/>
  <c r="F131" i="1"/>
  <c r="G131" i="1"/>
  <c r="B132" i="1"/>
  <c r="C132" i="1"/>
  <c r="D132" i="1"/>
  <c r="E132" i="1"/>
  <c r="F132" i="1"/>
  <c r="G132" i="1"/>
  <c r="B133" i="1"/>
  <c r="C133" i="1"/>
  <c r="D133" i="1"/>
  <c r="E133" i="1"/>
  <c r="F133" i="1"/>
  <c r="G133" i="1"/>
  <c r="B134" i="1"/>
  <c r="C134" i="1"/>
  <c r="D134" i="1"/>
  <c r="E134" i="1"/>
  <c r="F134" i="1"/>
  <c r="G134" i="1"/>
  <c r="B135" i="1"/>
  <c r="C135" i="1"/>
  <c r="D135" i="1"/>
  <c r="E135" i="1"/>
  <c r="F135" i="1"/>
  <c r="G135" i="1"/>
  <c r="B136" i="1"/>
  <c r="C136" i="1"/>
  <c r="D136" i="1"/>
  <c r="E136" i="1"/>
  <c r="F136" i="1"/>
  <c r="G136" i="1"/>
  <c r="B137" i="1"/>
  <c r="C137" i="1"/>
  <c r="D137" i="1"/>
  <c r="E137" i="1"/>
  <c r="F137" i="1"/>
  <c r="G137" i="1"/>
  <c r="B138" i="1"/>
  <c r="C138" i="1"/>
  <c r="D138" i="1"/>
  <c r="E138" i="1"/>
  <c r="F138" i="1"/>
  <c r="G138" i="1"/>
  <c r="B139" i="1"/>
  <c r="C139" i="1"/>
  <c r="D139" i="1"/>
  <c r="E139" i="1"/>
  <c r="F139" i="1"/>
  <c r="G139" i="1"/>
  <c r="B140" i="1"/>
  <c r="C140" i="1"/>
  <c r="D140" i="1"/>
  <c r="E140" i="1"/>
  <c r="F140" i="1"/>
  <c r="G140" i="1"/>
  <c r="B141" i="1"/>
  <c r="C141" i="1"/>
  <c r="D141" i="1"/>
  <c r="E141" i="1"/>
  <c r="F141" i="1"/>
  <c r="G141" i="1"/>
  <c r="B142" i="1"/>
  <c r="C142" i="1"/>
  <c r="D142" i="1"/>
  <c r="E142" i="1"/>
  <c r="F142" i="1"/>
  <c r="G142" i="1"/>
  <c r="B143" i="1"/>
  <c r="C143" i="1"/>
  <c r="D143" i="1"/>
  <c r="E143" i="1"/>
  <c r="F143" i="1"/>
  <c r="G143" i="1"/>
  <c r="B144" i="1"/>
  <c r="C144" i="1"/>
  <c r="D144" i="1"/>
  <c r="E144" i="1"/>
  <c r="F144" i="1"/>
  <c r="G144" i="1"/>
  <c r="B145" i="1"/>
  <c r="C145" i="1"/>
  <c r="D145" i="1"/>
  <c r="E145" i="1"/>
  <c r="F145" i="1"/>
  <c r="G145" i="1"/>
  <c r="B146" i="1"/>
  <c r="C146" i="1"/>
  <c r="D146" i="1"/>
  <c r="E146" i="1"/>
  <c r="F146" i="1"/>
  <c r="G146" i="1"/>
  <c r="B147" i="1"/>
  <c r="C147" i="1"/>
  <c r="D147" i="1"/>
  <c r="E147" i="1"/>
  <c r="F147" i="1"/>
  <c r="G147" i="1"/>
  <c r="B148" i="1"/>
  <c r="C148" i="1"/>
  <c r="D148" i="1"/>
  <c r="E148" i="1"/>
  <c r="F148" i="1"/>
  <c r="G148" i="1"/>
  <c r="B149" i="1"/>
  <c r="C149" i="1"/>
  <c r="D149" i="1"/>
  <c r="E149" i="1"/>
  <c r="F149" i="1"/>
  <c r="G149" i="1"/>
  <c r="B150" i="1"/>
  <c r="C150" i="1"/>
  <c r="D150" i="1"/>
  <c r="E150" i="1"/>
  <c r="F150" i="1"/>
  <c r="G150" i="1"/>
  <c r="B151" i="1"/>
  <c r="C151" i="1"/>
  <c r="D151" i="1"/>
  <c r="E151" i="1"/>
  <c r="F151" i="1"/>
  <c r="G151" i="1"/>
  <c r="B152" i="1"/>
  <c r="C152" i="1"/>
  <c r="D152" i="1"/>
  <c r="E152" i="1"/>
  <c r="F152" i="1"/>
  <c r="G152" i="1"/>
  <c r="B153" i="1"/>
  <c r="C153" i="1"/>
  <c r="D153" i="1"/>
  <c r="E153" i="1"/>
  <c r="F153" i="1"/>
  <c r="G153" i="1"/>
  <c r="B154" i="1"/>
  <c r="C154" i="1"/>
  <c r="D154" i="1"/>
  <c r="E154" i="1"/>
  <c r="F154" i="1"/>
  <c r="G154" i="1"/>
  <c r="B155" i="1"/>
  <c r="C155" i="1"/>
  <c r="D155" i="1"/>
  <c r="E155" i="1"/>
  <c r="F155" i="1"/>
  <c r="G155" i="1"/>
  <c r="B156" i="1"/>
  <c r="C156" i="1"/>
  <c r="D156" i="1"/>
  <c r="E156" i="1"/>
  <c r="F156" i="1"/>
  <c r="G156" i="1"/>
  <c r="B157" i="1"/>
  <c r="C157" i="1"/>
  <c r="D157" i="1"/>
  <c r="E157" i="1"/>
  <c r="F157" i="1"/>
  <c r="G157" i="1"/>
  <c r="B158" i="1"/>
  <c r="C158" i="1"/>
  <c r="D158" i="1"/>
  <c r="E158" i="1"/>
  <c r="F158" i="1"/>
  <c r="G158" i="1"/>
  <c r="B159" i="1"/>
  <c r="C159" i="1"/>
  <c r="D159" i="1"/>
  <c r="E159" i="1"/>
  <c r="F159" i="1"/>
  <c r="G159" i="1"/>
  <c r="B160" i="1"/>
  <c r="C160" i="1"/>
  <c r="D160" i="1"/>
  <c r="E160" i="1"/>
  <c r="F160" i="1"/>
  <c r="G160" i="1"/>
  <c r="B161" i="1"/>
  <c r="C161" i="1"/>
  <c r="D161" i="1"/>
  <c r="E161" i="1"/>
  <c r="F161" i="1"/>
  <c r="G161" i="1"/>
  <c r="B162" i="1"/>
  <c r="C162" i="1"/>
  <c r="D162" i="1"/>
  <c r="E162" i="1"/>
  <c r="F162" i="1"/>
  <c r="G162" i="1"/>
  <c r="B163" i="1"/>
  <c r="C163" i="1"/>
  <c r="D163" i="1"/>
  <c r="E163" i="1"/>
  <c r="F163" i="1"/>
  <c r="G163" i="1"/>
  <c r="B164" i="1"/>
  <c r="C164" i="1"/>
  <c r="D164" i="1"/>
  <c r="E164" i="1"/>
  <c r="F164" i="1"/>
  <c r="G164" i="1"/>
  <c r="B165" i="1"/>
  <c r="C165" i="1"/>
  <c r="D165" i="1"/>
  <c r="E165" i="1"/>
  <c r="F165" i="1"/>
  <c r="G165" i="1"/>
  <c r="B166" i="1"/>
  <c r="C166" i="1"/>
  <c r="D166" i="1"/>
  <c r="E166" i="1"/>
  <c r="F166" i="1"/>
  <c r="G166" i="1"/>
  <c r="B167" i="1"/>
  <c r="C167" i="1"/>
  <c r="D167" i="1"/>
  <c r="E167" i="1"/>
  <c r="F167" i="1"/>
  <c r="G167" i="1"/>
  <c r="B168" i="1"/>
  <c r="C168" i="1"/>
  <c r="D168" i="1"/>
  <c r="E168" i="1"/>
  <c r="F168" i="1"/>
  <c r="G168" i="1"/>
  <c r="B169" i="1"/>
  <c r="C169" i="1"/>
  <c r="D169" i="1"/>
  <c r="E169" i="1"/>
  <c r="F169" i="1"/>
  <c r="G169" i="1"/>
  <c r="B170" i="1"/>
  <c r="C170" i="1"/>
  <c r="D170" i="1"/>
  <c r="E170" i="1"/>
  <c r="F170" i="1"/>
  <c r="G170" i="1"/>
  <c r="B171" i="1"/>
  <c r="C171" i="1"/>
  <c r="D171" i="1"/>
  <c r="E171" i="1"/>
  <c r="F171" i="1"/>
  <c r="G171" i="1"/>
  <c r="B172" i="1"/>
  <c r="C172" i="1"/>
  <c r="D172" i="1"/>
  <c r="E172" i="1"/>
  <c r="F172" i="1"/>
  <c r="G172" i="1"/>
  <c r="B173" i="1"/>
  <c r="C173" i="1"/>
  <c r="D173" i="1"/>
  <c r="E173" i="1"/>
  <c r="F173" i="1"/>
  <c r="G173" i="1"/>
  <c r="B174" i="1"/>
  <c r="C174" i="1"/>
  <c r="D174" i="1"/>
  <c r="E174" i="1"/>
  <c r="F174" i="1"/>
  <c r="G174" i="1"/>
  <c r="B175" i="1"/>
  <c r="C175" i="1"/>
  <c r="D175" i="1"/>
  <c r="E175" i="1"/>
  <c r="F175" i="1"/>
  <c r="G175" i="1"/>
  <c r="B176" i="1"/>
  <c r="C176" i="1"/>
  <c r="D176" i="1"/>
  <c r="E176" i="1"/>
  <c r="F176" i="1"/>
  <c r="G176" i="1"/>
  <c r="B177" i="1"/>
  <c r="C177" i="1"/>
  <c r="D177" i="1"/>
  <c r="E177" i="1"/>
  <c r="F177" i="1"/>
  <c r="G177" i="1"/>
  <c r="B178" i="1"/>
  <c r="C178" i="1"/>
  <c r="D178" i="1"/>
  <c r="E178" i="1"/>
  <c r="F178" i="1"/>
  <c r="G178" i="1"/>
  <c r="B179" i="1"/>
  <c r="C179" i="1"/>
  <c r="D179" i="1"/>
  <c r="E179" i="1"/>
  <c r="F179" i="1"/>
  <c r="G179" i="1"/>
  <c r="B180" i="1"/>
  <c r="C180" i="1"/>
  <c r="D180" i="1"/>
  <c r="E180" i="1"/>
  <c r="F180" i="1"/>
  <c r="G180" i="1"/>
  <c r="B181" i="1"/>
  <c r="C181" i="1"/>
  <c r="D181" i="1"/>
  <c r="E181" i="1"/>
  <c r="F181" i="1"/>
  <c r="G181" i="1"/>
  <c r="B182" i="1"/>
  <c r="C182" i="1"/>
  <c r="D182" i="1"/>
  <c r="E182" i="1"/>
  <c r="F182" i="1"/>
  <c r="G182" i="1"/>
  <c r="B183" i="1"/>
  <c r="C183" i="1"/>
  <c r="D183" i="1"/>
  <c r="E183" i="1"/>
  <c r="F183" i="1"/>
  <c r="G183" i="1"/>
  <c r="B184" i="1"/>
  <c r="C184" i="1"/>
  <c r="D184" i="1"/>
  <c r="E184" i="1"/>
  <c r="F184" i="1"/>
  <c r="G184" i="1"/>
  <c r="B185" i="1"/>
  <c r="C185" i="1"/>
  <c r="D185" i="1"/>
  <c r="E185" i="1"/>
  <c r="F185" i="1"/>
  <c r="G185" i="1"/>
  <c r="B186" i="1"/>
  <c r="C186" i="1"/>
  <c r="D186" i="1"/>
  <c r="E186" i="1"/>
  <c r="F186" i="1"/>
  <c r="G186" i="1"/>
  <c r="B187" i="1"/>
  <c r="C187" i="1"/>
  <c r="D187" i="1"/>
  <c r="E187" i="1"/>
  <c r="F187" i="1"/>
  <c r="G187" i="1"/>
  <c r="B188" i="1"/>
  <c r="C188" i="1"/>
  <c r="D188" i="1"/>
  <c r="E188" i="1"/>
  <c r="F188" i="1"/>
  <c r="G188" i="1"/>
  <c r="B189" i="1"/>
  <c r="C189" i="1"/>
  <c r="D189" i="1"/>
  <c r="E189" i="1"/>
  <c r="F189" i="1"/>
  <c r="G189" i="1"/>
  <c r="B190" i="1"/>
  <c r="C190" i="1"/>
  <c r="D190" i="1"/>
  <c r="E190" i="1"/>
  <c r="F190" i="1"/>
  <c r="G190" i="1"/>
  <c r="B191" i="1"/>
  <c r="C191" i="1"/>
  <c r="D191" i="1"/>
  <c r="E191" i="1"/>
  <c r="F191" i="1"/>
  <c r="G191" i="1"/>
  <c r="B192" i="1"/>
  <c r="C192" i="1"/>
  <c r="D192" i="1"/>
  <c r="E192" i="1"/>
  <c r="F192" i="1"/>
  <c r="G192" i="1"/>
  <c r="B193" i="1"/>
  <c r="C193" i="1"/>
  <c r="D193" i="1"/>
  <c r="E193" i="1"/>
  <c r="F193" i="1"/>
  <c r="G193" i="1"/>
  <c r="B194" i="1"/>
  <c r="C194" i="1"/>
  <c r="D194" i="1"/>
  <c r="E194" i="1"/>
  <c r="F194" i="1"/>
  <c r="G194" i="1"/>
  <c r="B195" i="1"/>
  <c r="C195" i="1"/>
  <c r="D195" i="1"/>
  <c r="E195" i="1"/>
  <c r="F195" i="1"/>
  <c r="G195" i="1"/>
  <c r="B196" i="1"/>
  <c r="C196" i="1"/>
  <c r="D196" i="1"/>
  <c r="E196" i="1"/>
  <c r="F196" i="1"/>
  <c r="G196" i="1"/>
  <c r="B197" i="1"/>
  <c r="C197" i="1"/>
  <c r="D197" i="1"/>
  <c r="E197" i="1"/>
  <c r="F197" i="1"/>
  <c r="G197" i="1"/>
  <c r="B198" i="1"/>
  <c r="C198" i="1"/>
  <c r="D198" i="1"/>
  <c r="E198" i="1"/>
  <c r="F198" i="1"/>
  <c r="G198" i="1"/>
  <c r="B199" i="1"/>
  <c r="C199" i="1"/>
  <c r="D199" i="1"/>
  <c r="E199" i="1"/>
  <c r="F199" i="1"/>
  <c r="G199" i="1"/>
  <c r="B200" i="1"/>
  <c r="C200" i="1"/>
  <c r="D200" i="1"/>
  <c r="E200" i="1"/>
  <c r="F200" i="1"/>
  <c r="G200" i="1"/>
  <c r="B201" i="1"/>
  <c r="C201" i="1"/>
  <c r="D201" i="1"/>
  <c r="E201" i="1"/>
  <c r="F201" i="1"/>
  <c r="G201" i="1"/>
  <c r="B202" i="1"/>
  <c r="C202" i="1"/>
  <c r="D202" i="1"/>
  <c r="E202" i="1"/>
  <c r="F202" i="1"/>
  <c r="G202" i="1"/>
  <c r="B203" i="1"/>
  <c r="C203" i="1"/>
  <c r="D203" i="1"/>
  <c r="E203" i="1"/>
  <c r="F203" i="1"/>
  <c r="G203" i="1"/>
  <c r="B204" i="1"/>
  <c r="C204" i="1"/>
  <c r="D204" i="1"/>
  <c r="E204" i="1"/>
  <c r="F204" i="1"/>
  <c r="G204" i="1"/>
  <c r="B205" i="1"/>
  <c r="C205" i="1"/>
  <c r="D205" i="1"/>
  <c r="E205" i="1"/>
  <c r="F205" i="1"/>
  <c r="G205" i="1"/>
  <c r="B206" i="1"/>
  <c r="C206" i="1"/>
  <c r="D206" i="1"/>
  <c r="E206" i="1"/>
  <c r="F206" i="1"/>
  <c r="G206" i="1"/>
  <c r="B207" i="1"/>
  <c r="C207" i="1"/>
  <c r="D207" i="1"/>
  <c r="E207" i="1"/>
  <c r="F207" i="1"/>
  <c r="G207" i="1"/>
  <c r="B208" i="1"/>
  <c r="C208" i="1"/>
  <c r="D208" i="1"/>
  <c r="E208" i="1"/>
  <c r="F208" i="1"/>
  <c r="G208" i="1"/>
  <c r="B209" i="1"/>
  <c r="C209" i="1"/>
  <c r="D209" i="1"/>
  <c r="E209" i="1"/>
  <c r="F209" i="1"/>
  <c r="G209" i="1"/>
  <c r="B210" i="1"/>
  <c r="C210" i="1"/>
  <c r="D210" i="1"/>
  <c r="E210" i="1"/>
  <c r="F210" i="1"/>
  <c r="G210" i="1"/>
  <c r="B211" i="1"/>
  <c r="C211" i="1"/>
  <c r="D211" i="1"/>
  <c r="E211" i="1"/>
  <c r="F211" i="1"/>
  <c r="G211" i="1"/>
  <c r="B212" i="1"/>
  <c r="C212" i="1"/>
  <c r="D212" i="1"/>
  <c r="E212" i="1"/>
  <c r="F212" i="1"/>
  <c r="G212" i="1"/>
  <c r="B213" i="1"/>
  <c r="C213" i="1"/>
  <c r="D213" i="1"/>
  <c r="E213" i="1"/>
  <c r="F213" i="1"/>
  <c r="G213" i="1"/>
  <c r="B214" i="1"/>
  <c r="C214" i="1"/>
  <c r="D214" i="1"/>
  <c r="E214" i="1"/>
  <c r="F214" i="1"/>
  <c r="G214" i="1"/>
  <c r="B215" i="1"/>
  <c r="C215" i="1"/>
  <c r="D215" i="1"/>
  <c r="E215" i="1"/>
  <c r="F215" i="1"/>
  <c r="G215" i="1"/>
  <c r="B216" i="1"/>
  <c r="C216" i="1"/>
  <c r="D216" i="1"/>
  <c r="E216" i="1"/>
  <c r="F216" i="1"/>
  <c r="G216" i="1"/>
  <c r="B217" i="1"/>
  <c r="C217" i="1"/>
  <c r="D217" i="1"/>
  <c r="E217" i="1"/>
  <c r="F217" i="1"/>
  <c r="G217" i="1"/>
  <c r="B218" i="1"/>
  <c r="C218" i="1"/>
  <c r="D218" i="1"/>
  <c r="E218" i="1"/>
  <c r="F218" i="1"/>
  <c r="G218" i="1"/>
  <c r="B219" i="1"/>
  <c r="C219" i="1"/>
  <c r="D219" i="1"/>
  <c r="E219" i="1"/>
  <c r="F219" i="1"/>
  <c r="G219" i="1"/>
  <c r="B220" i="1"/>
  <c r="C220" i="1"/>
  <c r="D220" i="1"/>
  <c r="E220" i="1"/>
  <c r="F220" i="1"/>
  <c r="G220" i="1"/>
  <c r="B221" i="1"/>
  <c r="C221" i="1"/>
  <c r="D221" i="1"/>
  <c r="E221" i="1"/>
  <c r="F221" i="1"/>
  <c r="G221" i="1"/>
  <c r="B222" i="1"/>
  <c r="C222" i="1"/>
  <c r="D222" i="1"/>
  <c r="E222" i="1"/>
  <c r="F222" i="1"/>
  <c r="G222" i="1"/>
  <c r="B223" i="1"/>
  <c r="C223" i="1"/>
  <c r="D223" i="1"/>
  <c r="E223" i="1"/>
  <c r="F223" i="1"/>
  <c r="G223" i="1"/>
  <c r="B224" i="1"/>
  <c r="C224" i="1"/>
  <c r="D224" i="1"/>
  <c r="E224" i="1"/>
  <c r="F224" i="1"/>
  <c r="G224" i="1"/>
  <c r="B225" i="1"/>
  <c r="C225" i="1"/>
  <c r="D225" i="1"/>
  <c r="E225" i="1"/>
  <c r="F225" i="1"/>
  <c r="G225" i="1"/>
  <c r="B226" i="1"/>
  <c r="C226" i="1"/>
  <c r="D226" i="1"/>
  <c r="E226" i="1"/>
  <c r="F226" i="1"/>
  <c r="G226" i="1"/>
  <c r="B227" i="1"/>
  <c r="C227" i="1"/>
  <c r="D227" i="1"/>
  <c r="E227" i="1"/>
  <c r="F227" i="1"/>
  <c r="G227" i="1"/>
  <c r="B228" i="1"/>
  <c r="C228" i="1"/>
  <c r="D228" i="1"/>
  <c r="E228" i="1"/>
  <c r="F228" i="1"/>
  <c r="G228" i="1"/>
  <c r="B229" i="1"/>
  <c r="C229" i="1"/>
  <c r="D229" i="1"/>
  <c r="E229" i="1"/>
  <c r="F229" i="1"/>
  <c r="G229" i="1"/>
  <c r="B230" i="1"/>
  <c r="C230" i="1"/>
  <c r="D230" i="1"/>
  <c r="E230" i="1"/>
  <c r="F230" i="1"/>
  <c r="G230" i="1"/>
  <c r="B231" i="1"/>
  <c r="C231" i="1"/>
  <c r="D231" i="1"/>
  <c r="E231" i="1"/>
  <c r="F231" i="1"/>
  <c r="G231" i="1"/>
  <c r="B232" i="1"/>
  <c r="C232" i="1"/>
  <c r="D232" i="1"/>
  <c r="E232" i="1"/>
  <c r="F232" i="1"/>
  <c r="G232" i="1"/>
  <c r="B233" i="1"/>
  <c r="C233" i="1"/>
  <c r="D233" i="1"/>
  <c r="E233" i="1"/>
  <c r="F233" i="1"/>
  <c r="G233" i="1"/>
  <c r="C2" i="1"/>
  <c r="D2" i="1"/>
  <c r="E2" i="1"/>
  <c r="F2" i="1"/>
  <c r="G2" i="1"/>
  <c r="B2" i="1"/>
  <c r="C3" i="91"/>
  <c r="D3" i="91"/>
  <c r="C4" i="91"/>
  <c r="D4" i="91"/>
  <c r="C5" i="91"/>
  <c r="D5" i="91"/>
  <c r="C6" i="91"/>
  <c r="D6" i="91"/>
  <c r="C7" i="91"/>
  <c r="D7" i="91"/>
  <c r="C8" i="91"/>
  <c r="D8" i="91"/>
  <c r="C9" i="91"/>
  <c r="D9" i="91"/>
  <c r="C10" i="91"/>
  <c r="D10" i="91"/>
  <c r="C11" i="91"/>
  <c r="D11" i="91"/>
  <c r="C12" i="91"/>
  <c r="D12" i="91"/>
  <c r="C13" i="91"/>
  <c r="D13" i="91"/>
  <c r="C14" i="91"/>
  <c r="D14" i="91"/>
  <c r="C15" i="91"/>
  <c r="D15" i="91"/>
  <c r="C16" i="91"/>
  <c r="D16" i="91"/>
  <c r="C17" i="91"/>
  <c r="D17" i="91"/>
  <c r="C18" i="91"/>
  <c r="D18" i="91"/>
  <c r="D2" i="91"/>
  <c r="C2" i="91"/>
  <c r="C233" i="17" l="1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B233" i="17"/>
  <c r="AB233" i="18"/>
  <c r="O233" i="18"/>
  <c r="P233" i="18"/>
  <c r="R233" i="18"/>
  <c r="C69" i="66"/>
  <c r="D69" i="66"/>
  <c r="E69" i="66"/>
  <c r="F69" i="66"/>
  <c r="G69" i="66"/>
  <c r="H69" i="66"/>
  <c r="I69" i="66"/>
  <c r="J69" i="66"/>
  <c r="K69" i="66"/>
  <c r="L69" i="66"/>
  <c r="M69" i="66"/>
  <c r="N69" i="66"/>
  <c r="B69" i="66"/>
  <c r="C68" i="62"/>
  <c r="D68" i="62"/>
  <c r="E68" i="62"/>
  <c r="F68" i="62"/>
  <c r="G68" i="62"/>
  <c r="H68" i="62"/>
  <c r="I68" i="62"/>
  <c r="J68" i="62"/>
  <c r="K68" i="62"/>
  <c r="L68" i="62"/>
  <c r="M68" i="62"/>
  <c r="N68" i="62"/>
  <c r="O68" i="62"/>
  <c r="P68" i="62"/>
  <c r="Q68" i="62"/>
  <c r="R68" i="62"/>
  <c r="B68" i="62"/>
  <c r="C36" i="41" l="1"/>
  <c r="D36" i="41"/>
  <c r="E36" i="41"/>
  <c r="F36" i="41"/>
  <c r="G36" i="41"/>
  <c r="H36" i="41"/>
  <c r="I36" i="41"/>
  <c r="J36" i="41"/>
  <c r="K36" i="41"/>
  <c r="L36" i="41"/>
  <c r="M36" i="41"/>
  <c r="N36" i="41"/>
  <c r="O36" i="41"/>
  <c r="P36" i="41"/>
  <c r="Q36" i="41"/>
  <c r="R36" i="41"/>
  <c r="S36" i="41"/>
  <c r="T36" i="41"/>
  <c r="U36" i="41"/>
  <c r="V36" i="41"/>
  <c r="W36" i="41"/>
  <c r="X36" i="41"/>
  <c r="Y36" i="41"/>
  <c r="Z36" i="41"/>
  <c r="AA36" i="41"/>
  <c r="AB36" i="41"/>
  <c r="AC36" i="41"/>
  <c r="AD36" i="41"/>
  <c r="AE36" i="41"/>
  <c r="AF36" i="41"/>
  <c r="AG36" i="41"/>
  <c r="AH36" i="41"/>
  <c r="AI36" i="41"/>
  <c r="AJ36" i="41"/>
  <c r="AK36" i="41"/>
  <c r="B36" i="4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B36" i="31"/>
  <c r="E3" i="91"/>
  <c r="E4" i="91"/>
  <c r="E5" i="91"/>
  <c r="E6" i="91"/>
  <c r="E7" i="91"/>
  <c r="E8" i="91"/>
  <c r="E9" i="91"/>
  <c r="E10" i="91"/>
  <c r="E11" i="91"/>
  <c r="E12" i="91"/>
  <c r="E13" i="91"/>
  <c r="E14" i="91"/>
  <c r="E15" i="91"/>
  <c r="E16" i="91"/>
  <c r="E17" i="91"/>
  <c r="E18" i="91"/>
  <c r="E2" i="91"/>
  <c r="C229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O230" i="18"/>
  <c r="P230" i="18"/>
  <c r="R230" i="18"/>
  <c r="O231" i="18"/>
  <c r="P231" i="18"/>
  <c r="R231" i="18"/>
  <c r="O232" i="18"/>
  <c r="P232" i="18"/>
  <c r="R232" i="18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B230" i="17"/>
  <c r="B231" i="17"/>
  <c r="B232" i="17"/>
  <c r="AK35" i="41"/>
  <c r="AJ35" i="41"/>
  <c r="AI35" i="41"/>
  <c r="AH35" i="41"/>
  <c r="AG35" i="41"/>
  <c r="AF35" i="41"/>
  <c r="AE35" i="41"/>
  <c r="AD35" i="41"/>
  <c r="AC35" i="41"/>
  <c r="AB35" i="41"/>
  <c r="AA35" i="41"/>
  <c r="Z35" i="41"/>
  <c r="Y35" i="41"/>
  <c r="X35" i="41"/>
  <c r="W35" i="41"/>
  <c r="V35" i="41"/>
  <c r="U35" i="41"/>
  <c r="T35" i="41"/>
  <c r="S35" i="41"/>
  <c r="R35" i="41"/>
  <c r="Q35" i="41"/>
  <c r="P35" i="41"/>
  <c r="O35" i="41"/>
  <c r="N35" i="41"/>
  <c r="M35" i="41"/>
  <c r="L35" i="41"/>
  <c r="K35" i="41"/>
  <c r="J35" i="41"/>
  <c r="I35" i="41"/>
  <c r="H35" i="41"/>
  <c r="G35" i="41"/>
  <c r="F35" i="41"/>
  <c r="E35" i="41"/>
  <c r="D35" i="41"/>
  <c r="C35" i="41"/>
  <c r="B35" i="4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C66" i="66"/>
  <c r="D66" i="66"/>
  <c r="E66" i="66"/>
  <c r="F66" i="66"/>
  <c r="G66" i="66"/>
  <c r="H66" i="66"/>
  <c r="I66" i="66"/>
  <c r="J66" i="66"/>
  <c r="K66" i="66"/>
  <c r="L66" i="66"/>
  <c r="M66" i="66"/>
  <c r="N66" i="66"/>
  <c r="C67" i="66"/>
  <c r="D67" i="66"/>
  <c r="E67" i="66"/>
  <c r="F67" i="66"/>
  <c r="G67" i="66"/>
  <c r="H67" i="66"/>
  <c r="I67" i="66"/>
  <c r="J67" i="66"/>
  <c r="K67" i="66"/>
  <c r="L67" i="66"/>
  <c r="M67" i="66"/>
  <c r="N67" i="66"/>
  <c r="C68" i="66"/>
  <c r="D68" i="66"/>
  <c r="E68" i="66"/>
  <c r="F68" i="66"/>
  <c r="G68" i="66"/>
  <c r="H68" i="66"/>
  <c r="I68" i="66"/>
  <c r="J68" i="66"/>
  <c r="K68" i="66"/>
  <c r="L68" i="66"/>
  <c r="M68" i="66"/>
  <c r="N68" i="66"/>
  <c r="B67" i="66"/>
  <c r="B68" i="66"/>
  <c r="C65" i="62"/>
  <c r="D65" i="62"/>
  <c r="E65" i="62"/>
  <c r="F65" i="62"/>
  <c r="G65" i="62"/>
  <c r="H65" i="62"/>
  <c r="I65" i="62"/>
  <c r="J65" i="62"/>
  <c r="K65" i="62"/>
  <c r="L65" i="62"/>
  <c r="M65" i="62"/>
  <c r="N65" i="62"/>
  <c r="O65" i="62"/>
  <c r="P65" i="62"/>
  <c r="Q65" i="62"/>
  <c r="R65" i="62"/>
  <c r="C66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C67" i="62"/>
  <c r="D67" i="62"/>
  <c r="E67" i="62"/>
  <c r="F67" i="62"/>
  <c r="G67" i="62"/>
  <c r="H67" i="62"/>
  <c r="I67" i="62"/>
  <c r="J67" i="62"/>
  <c r="K67" i="62"/>
  <c r="L67" i="62"/>
  <c r="M67" i="62"/>
  <c r="N67" i="62"/>
  <c r="O67" i="62"/>
  <c r="P67" i="62"/>
  <c r="Q67" i="62"/>
  <c r="R67" i="62"/>
  <c r="B66" i="62"/>
  <c r="B67" i="62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B35" i="31"/>
  <c r="B34" i="31"/>
  <c r="D34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Z34" i="41"/>
  <c r="AA34" i="41"/>
  <c r="AB34" i="41"/>
  <c r="AC34" i="41"/>
  <c r="AD34" i="41"/>
  <c r="AE34" i="41"/>
  <c r="AF34" i="41"/>
  <c r="AG34" i="41"/>
  <c r="AH34" i="41"/>
  <c r="AI34" i="41"/>
  <c r="AJ34" i="41"/>
  <c r="AK34" i="41"/>
  <c r="C34" i="41"/>
  <c r="C33" i="41" l="1"/>
  <c r="D33" i="41"/>
  <c r="E33" i="41"/>
  <c r="F33" i="41"/>
  <c r="G33" i="41"/>
  <c r="H33" i="41"/>
  <c r="I33" i="41"/>
  <c r="J33" i="41"/>
  <c r="K33" i="41"/>
  <c r="L33" i="41"/>
  <c r="M33" i="41"/>
  <c r="N33" i="41"/>
  <c r="O33" i="41"/>
  <c r="P33" i="41"/>
  <c r="Q33" i="41"/>
  <c r="R33" i="41"/>
  <c r="S33" i="41"/>
  <c r="T33" i="41"/>
  <c r="U33" i="41"/>
  <c r="V33" i="41"/>
  <c r="W33" i="41"/>
  <c r="X33" i="41"/>
  <c r="Y33" i="41"/>
  <c r="Z33" i="41"/>
  <c r="AA33" i="41"/>
  <c r="AB33" i="41"/>
  <c r="AC33" i="41"/>
  <c r="AD33" i="41"/>
  <c r="AE33" i="41"/>
  <c r="AF33" i="41"/>
  <c r="AG33" i="41"/>
  <c r="AH33" i="41"/>
  <c r="AI33" i="41"/>
  <c r="AJ33" i="41"/>
  <c r="AK33" i="41"/>
  <c r="B33" i="41"/>
  <c r="B34" i="41"/>
  <c r="AE33" i="31"/>
  <c r="AF33" i="31"/>
  <c r="AG33" i="31"/>
  <c r="AH33" i="31"/>
  <c r="AI33" i="31"/>
  <c r="AJ33" i="31"/>
  <c r="AK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B33" i="31"/>
  <c r="B66" i="66"/>
  <c r="B65" i="62"/>
  <c r="B4" i="47" l="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B32" i="31"/>
  <c r="C32" i="41"/>
  <c r="D32" i="41"/>
  <c r="E32" i="41"/>
  <c r="F32" i="41"/>
  <c r="G32" i="41"/>
  <c r="H32" i="41"/>
  <c r="I32" i="41"/>
  <c r="J32" i="41"/>
  <c r="K32" i="41"/>
  <c r="L32" i="41"/>
  <c r="M32" i="41"/>
  <c r="N32" i="41"/>
  <c r="O32" i="41"/>
  <c r="P32" i="41"/>
  <c r="Q32" i="41"/>
  <c r="R32" i="41"/>
  <c r="S32" i="41"/>
  <c r="T32" i="41"/>
  <c r="U32" i="41"/>
  <c r="V32" i="41"/>
  <c r="W32" i="41"/>
  <c r="X32" i="41"/>
  <c r="Y32" i="41"/>
  <c r="Z32" i="41"/>
  <c r="AA32" i="41"/>
  <c r="AB32" i="41"/>
  <c r="AC32" i="41"/>
  <c r="AD32" i="41"/>
  <c r="AE32" i="41"/>
  <c r="AF32" i="41"/>
  <c r="AG32" i="41"/>
  <c r="AH32" i="41"/>
  <c r="AI32" i="41"/>
  <c r="AJ32" i="41"/>
  <c r="AK32" i="41"/>
  <c r="B32" i="41"/>
  <c r="X226" i="17"/>
  <c r="X227" i="17"/>
  <c r="X228" i="17"/>
  <c r="Y226" i="17"/>
  <c r="Y227" i="17"/>
  <c r="Y228" i="17"/>
  <c r="Z226" i="17"/>
  <c r="Z227" i="17"/>
  <c r="Z228" i="17"/>
  <c r="AA226" i="17"/>
  <c r="AA227" i="17"/>
  <c r="AA228" i="17"/>
  <c r="B229" i="18"/>
  <c r="Y226" i="18"/>
  <c r="Z226" i="18"/>
  <c r="AA226" i="18"/>
  <c r="Y227" i="18"/>
  <c r="Z227" i="18"/>
  <c r="AA227" i="18"/>
  <c r="Y228" i="18"/>
  <c r="Z228" i="18"/>
  <c r="AA228" i="18"/>
  <c r="B229" i="17" l="1"/>
  <c r="C63" i="62" l="1"/>
  <c r="D63" i="62"/>
  <c r="E63" i="62"/>
  <c r="F63" i="62"/>
  <c r="G63" i="62"/>
  <c r="H63" i="62"/>
  <c r="I63" i="62"/>
  <c r="J63" i="62"/>
  <c r="K63" i="62"/>
  <c r="L63" i="62"/>
  <c r="M63" i="62"/>
  <c r="N63" i="62"/>
  <c r="O63" i="62"/>
  <c r="P63" i="62"/>
  <c r="Q63" i="62"/>
  <c r="R63" i="62"/>
  <c r="C64" i="62"/>
  <c r="D64" i="62"/>
  <c r="E64" i="62"/>
  <c r="F64" i="62"/>
  <c r="G64" i="62"/>
  <c r="H64" i="62"/>
  <c r="I64" i="62"/>
  <c r="J64" i="62"/>
  <c r="K64" i="62"/>
  <c r="L64" i="62"/>
  <c r="M64" i="62"/>
  <c r="N64" i="62"/>
  <c r="O64" i="62"/>
  <c r="P64" i="62"/>
  <c r="Q64" i="62"/>
  <c r="R64" i="62"/>
  <c r="B63" i="62"/>
  <c r="B64" i="62"/>
  <c r="C64" i="66"/>
  <c r="D64" i="66"/>
  <c r="E64" i="66"/>
  <c r="F64" i="66"/>
  <c r="G64" i="66"/>
  <c r="H64" i="66"/>
  <c r="I64" i="66"/>
  <c r="J64" i="66"/>
  <c r="K64" i="66"/>
  <c r="L64" i="66"/>
  <c r="M64" i="66"/>
  <c r="N64" i="66"/>
  <c r="C65" i="66"/>
  <c r="D65" i="66"/>
  <c r="E65" i="66"/>
  <c r="F65" i="66"/>
  <c r="G65" i="66"/>
  <c r="H65" i="66"/>
  <c r="I65" i="66"/>
  <c r="J65" i="66"/>
  <c r="K65" i="66"/>
  <c r="L65" i="66"/>
  <c r="M65" i="66"/>
  <c r="N65" i="66"/>
  <c r="B64" i="66"/>
  <c r="B65" i="66"/>
  <c r="C31" i="41"/>
  <c r="D31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Z31" i="41"/>
  <c r="AA31" i="41"/>
  <c r="AB31" i="41"/>
  <c r="AC31" i="41"/>
  <c r="AD31" i="41"/>
  <c r="AE31" i="41"/>
  <c r="AF31" i="41"/>
  <c r="AG31" i="41"/>
  <c r="AH31" i="41"/>
  <c r="AI31" i="41"/>
  <c r="AJ31" i="41"/>
  <c r="AK31" i="41"/>
  <c r="B31" i="4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B31" i="31"/>
  <c r="B62" i="62"/>
  <c r="C227" i="18"/>
  <c r="D227" i="18"/>
  <c r="E227" i="18"/>
  <c r="F227" i="18"/>
  <c r="G227" i="18"/>
  <c r="H227" i="18"/>
  <c r="I227" i="18"/>
  <c r="J227" i="18"/>
  <c r="K227" i="18"/>
  <c r="L227" i="18"/>
  <c r="M227" i="18"/>
  <c r="N227" i="18"/>
  <c r="Q227" i="18"/>
  <c r="S227" i="18"/>
  <c r="T227" i="18"/>
  <c r="U227" i="18"/>
  <c r="V227" i="18"/>
  <c r="W227" i="18"/>
  <c r="X227" i="18"/>
  <c r="C228" i="18"/>
  <c r="D228" i="18"/>
  <c r="E228" i="18"/>
  <c r="F228" i="18"/>
  <c r="G228" i="18"/>
  <c r="H228" i="18"/>
  <c r="I228" i="18"/>
  <c r="J228" i="18"/>
  <c r="K228" i="18"/>
  <c r="L228" i="18"/>
  <c r="M228" i="18"/>
  <c r="N228" i="18"/>
  <c r="Q228" i="18"/>
  <c r="S228" i="18"/>
  <c r="T228" i="18"/>
  <c r="U228" i="18"/>
  <c r="V228" i="18"/>
  <c r="W228" i="18"/>
  <c r="X228" i="18"/>
  <c r="B227" i="18"/>
  <c r="B228" i="18"/>
  <c r="D227" i="17"/>
  <c r="E227" i="17"/>
  <c r="F227" i="17"/>
  <c r="G227" i="17"/>
  <c r="H227" i="17"/>
  <c r="I227" i="17"/>
  <c r="J227" i="17"/>
  <c r="K227" i="17"/>
  <c r="L227" i="17"/>
  <c r="M227" i="17"/>
  <c r="N227" i="17"/>
  <c r="Q227" i="17"/>
  <c r="S227" i="17"/>
  <c r="T227" i="17"/>
  <c r="U227" i="17"/>
  <c r="V227" i="17"/>
  <c r="W227" i="17"/>
  <c r="D228" i="17"/>
  <c r="E228" i="17"/>
  <c r="F228" i="17"/>
  <c r="G228" i="17"/>
  <c r="H228" i="17"/>
  <c r="I228" i="17"/>
  <c r="J228" i="17"/>
  <c r="K228" i="17"/>
  <c r="L228" i="17"/>
  <c r="M228" i="17"/>
  <c r="N228" i="17"/>
  <c r="Q228" i="17"/>
  <c r="S228" i="17"/>
  <c r="T228" i="17"/>
  <c r="U228" i="17"/>
  <c r="V228" i="17"/>
  <c r="W228" i="17"/>
  <c r="B228" i="17"/>
  <c r="C228" i="17"/>
  <c r="B227" i="17"/>
  <c r="C227" i="17"/>
  <c r="C62" i="62"/>
  <c r="D62" i="62"/>
  <c r="E62" i="62"/>
  <c r="F62" i="62"/>
  <c r="G62" i="62"/>
  <c r="H62" i="62"/>
  <c r="I62" i="62"/>
  <c r="J62" i="62"/>
  <c r="K62" i="62"/>
  <c r="L62" i="62"/>
  <c r="M62" i="62"/>
  <c r="N62" i="62"/>
  <c r="O62" i="62"/>
  <c r="P62" i="62"/>
  <c r="Q62" i="62"/>
  <c r="R62" i="62"/>
  <c r="C63" i="66"/>
  <c r="D63" i="66"/>
  <c r="E63" i="66"/>
  <c r="F63" i="66"/>
  <c r="G63" i="66"/>
  <c r="H63" i="66"/>
  <c r="I63" i="66"/>
  <c r="J63" i="66"/>
  <c r="K63" i="66"/>
  <c r="L63" i="66"/>
  <c r="M63" i="66"/>
  <c r="N63" i="66"/>
  <c r="B63" i="66"/>
  <c r="C30" i="41"/>
  <c r="D30" i="41"/>
  <c r="E30" i="41"/>
  <c r="F30" i="41"/>
  <c r="G30" i="41"/>
  <c r="H30" i="41"/>
  <c r="I30" i="41"/>
  <c r="J30" i="41"/>
  <c r="K30" i="41"/>
  <c r="L30" i="41"/>
  <c r="M30" i="41"/>
  <c r="N30" i="41"/>
  <c r="O30" i="41"/>
  <c r="P30" i="41"/>
  <c r="Q30" i="41"/>
  <c r="R30" i="41"/>
  <c r="S30" i="41"/>
  <c r="T30" i="41"/>
  <c r="U30" i="41"/>
  <c r="V30" i="41"/>
  <c r="W30" i="41"/>
  <c r="X30" i="41"/>
  <c r="Y30" i="41"/>
  <c r="Z30" i="41"/>
  <c r="AA30" i="41"/>
  <c r="AB30" i="41"/>
  <c r="AC30" i="41"/>
  <c r="AD30" i="41"/>
  <c r="AE30" i="41"/>
  <c r="AF30" i="41"/>
  <c r="AG30" i="41"/>
  <c r="AH30" i="41"/>
  <c r="AI30" i="41"/>
  <c r="AJ30" i="41"/>
  <c r="AK30" i="41"/>
  <c r="B30" i="4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B30" i="31"/>
  <c r="C26" i="31" l="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B27" i="31"/>
  <c r="B28" i="31"/>
  <c r="B29" i="31"/>
  <c r="C26" i="41"/>
  <c r="D26" i="41"/>
  <c r="E26" i="41"/>
  <c r="F26" i="41"/>
  <c r="G26" i="41"/>
  <c r="H26" i="41"/>
  <c r="I26" i="41"/>
  <c r="J26" i="41"/>
  <c r="K26" i="41"/>
  <c r="L26" i="41"/>
  <c r="M26" i="41"/>
  <c r="N26" i="41"/>
  <c r="O26" i="41"/>
  <c r="P26" i="41"/>
  <c r="Q26" i="41"/>
  <c r="R26" i="41"/>
  <c r="S26" i="41"/>
  <c r="T26" i="41"/>
  <c r="U26" i="41"/>
  <c r="V26" i="41"/>
  <c r="W26" i="41"/>
  <c r="X26" i="41"/>
  <c r="Y26" i="41"/>
  <c r="Z26" i="41"/>
  <c r="AA26" i="41"/>
  <c r="AB26" i="41"/>
  <c r="AC26" i="41"/>
  <c r="AD26" i="41"/>
  <c r="AE26" i="41"/>
  <c r="AF26" i="41"/>
  <c r="AG26" i="41"/>
  <c r="AH26" i="41"/>
  <c r="AI26" i="41"/>
  <c r="AJ26" i="41"/>
  <c r="AK26" i="41"/>
  <c r="C27" i="41"/>
  <c r="D27" i="41"/>
  <c r="E27" i="41"/>
  <c r="F27" i="41"/>
  <c r="G27" i="41"/>
  <c r="H27" i="41"/>
  <c r="I27" i="41"/>
  <c r="J27" i="41"/>
  <c r="K27" i="41"/>
  <c r="L27" i="41"/>
  <c r="M27" i="41"/>
  <c r="N27" i="41"/>
  <c r="O27" i="41"/>
  <c r="P27" i="41"/>
  <c r="Q27" i="41"/>
  <c r="R27" i="41"/>
  <c r="S27" i="41"/>
  <c r="T27" i="41"/>
  <c r="U27" i="41"/>
  <c r="V27" i="41"/>
  <c r="W27" i="41"/>
  <c r="X27" i="41"/>
  <c r="Y27" i="41"/>
  <c r="Z27" i="41"/>
  <c r="AA27" i="41"/>
  <c r="AB27" i="41"/>
  <c r="AC27" i="41"/>
  <c r="AD27" i="41"/>
  <c r="AE27" i="41"/>
  <c r="AF27" i="41"/>
  <c r="AG27" i="41"/>
  <c r="AH27" i="41"/>
  <c r="AI27" i="41"/>
  <c r="AJ27" i="41"/>
  <c r="AK27" i="41"/>
  <c r="C28" i="41"/>
  <c r="D28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Z28" i="41"/>
  <c r="AA28" i="41"/>
  <c r="AB28" i="41"/>
  <c r="AC28" i="41"/>
  <c r="AD28" i="41"/>
  <c r="AE28" i="41"/>
  <c r="AF28" i="41"/>
  <c r="AG28" i="41"/>
  <c r="AH28" i="41"/>
  <c r="AI28" i="41"/>
  <c r="AJ28" i="41"/>
  <c r="AK28" i="41"/>
  <c r="C29" i="41"/>
  <c r="D29" i="4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Z29" i="41"/>
  <c r="AA29" i="41"/>
  <c r="AB29" i="41"/>
  <c r="AC29" i="41"/>
  <c r="AD29" i="41"/>
  <c r="AE29" i="41"/>
  <c r="AF29" i="41"/>
  <c r="AG29" i="41"/>
  <c r="AH29" i="41"/>
  <c r="AI29" i="41"/>
  <c r="AJ29" i="41"/>
  <c r="AK29" i="41"/>
  <c r="B27" i="41"/>
  <c r="B28" i="41"/>
  <c r="B29" i="41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Q223" i="17"/>
  <c r="S223" i="17"/>
  <c r="T223" i="17"/>
  <c r="U223" i="17"/>
  <c r="V223" i="17"/>
  <c r="W223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Q224" i="17"/>
  <c r="S224" i="17"/>
  <c r="T224" i="17"/>
  <c r="U224" i="17"/>
  <c r="V224" i="17"/>
  <c r="W224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Q225" i="17"/>
  <c r="S225" i="17"/>
  <c r="T225" i="17"/>
  <c r="U225" i="17"/>
  <c r="V225" i="17"/>
  <c r="W225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Q226" i="17"/>
  <c r="S226" i="17"/>
  <c r="T226" i="17"/>
  <c r="U226" i="17"/>
  <c r="V226" i="17"/>
  <c r="W226" i="17"/>
  <c r="C224" i="18"/>
  <c r="D224" i="18"/>
  <c r="E224" i="18"/>
  <c r="F224" i="18"/>
  <c r="G224" i="18"/>
  <c r="H224" i="18"/>
  <c r="I224" i="18"/>
  <c r="J224" i="18"/>
  <c r="K224" i="18"/>
  <c r="L224" i="18"/>
  <c r="M224" i="18"/>
  <c r="N224" i="18"/>
  <c r="Q224" i="18"/>
  <c r="S224" i="18"/>
  <c r="T224" i="18"/>
  <c r="U224" i="18"/>
  <c r="V224" i="18"/>
  <c r="W224" i="18"/>
  <c r="C225" i="18"/>
  <c r="D225" i="18"/>
  <c r="E225" i="18"/>
  <c r="F225" i="18"/>
  <c r="G225" i="18"/>
  <c r="H225" i="18"/>
  <c r="I225" i="18"/>
  <c r="J225" i="18"/>
  <c r="K225" i="18"/>
  <c r="L225" i="18"/>
  <c r="M225" i="18"/>
  <c r="N225" i="18"/>
  <c r="Q225" i="18"/>
  <c r="S225" i="18"/>
  <c r="T225" i="18"/>
  <c r="U225" i="18"/>
  <c r="V225" i="18"/>
  <c r="W225" i="18"/>
  <c r="C226" i="18"/>
  <c r="D226" i="18"/>
  <c r="E226" i="18"/>
  <c r="F226" i="18"/>
  <c r="G226" i="18"/>
  <c r="H226" i="18"/>
  <c r="I226" i="18"/>
  <c r="J226" i="18"/>
  <c r="K226" i="18"/>
  <c r="L226" i="18"/>
  <c r="M226" i="18"/>
  <c r="N226" i="18"/>
  <c r="Q226" i="18"/>
  <c r="S226" i="18"/>
  <c r="T226" i="18"/>
  <c r="U226" i="18"/>
  <c r="V226" i="18"/>
  <c r="W226" i="18"/>
  <c r="X226" i="18"/>
  <c r="B224" i="18"/>
  <c r="B225" i="18"/>
  <c r="B226" i="18"/>
  <c r="W2" i="31" l="1"/>
  <c r="X2" i="31"/>
  <c r="Y2" i="31"/>
  <c r="Z2" i="31"/>
  <c r="AA2" i="31"/>
  <c r="AB2" i="31"/>
  <c r="AC2" i="31"/>
  <c r="AD2" i="31"/>
  <c r="AE2" i="31"/>
  <c r="AF2" i="31"/>
  <c r="AG2" i="31"/>
  <c r="AH2" i="31"/>
  <c r="AI2" i="31"/>
  <c r="AJ2" i="31"/>
  <c r="AK2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V3" i="31"/>
  <c r="V4" i="31"/>
  <c r="V5" i="31"/>
  <c r="V6" i="31"/>
  <c r="V7" i="31"/>
  <c r="V8" i="31"/>
  <c r="V9" i="31"/>
  <c r="V10" i="31"/>
  <c r="V11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" i="31"/>
  <c r="O62" i="71" l="1"/>
  <c r="O61" i="71"/>
  <c r="O60" i="71"/>
  <c r="O59" i="63"/>
  <c r="O60" i="63"/>
  <c r="O61" i="63"/>
  <c r="C3" i="66"/>
  <c r="D3" i="66"/>
  <c r="E3" i="66"/>
  <c r="F3" i="66"/>
  <c r="G3" i="66"/>
  <c r="H3" i="66"/>
  <c r="I3" i="66"/>
  <c r="J3" i="66"/>
  <c r="K3" i="66"/>
  <c r="L3" i="66"/>
  <c r="M3" i="66"/>
  <c r="N3" i="66"/>
  <c r="C4" i="66"/>
  <c r="D4" i="66"/>
  <c r="E4" i="66"/>
  <c r="F4" i="66"/>
  <c r="G4" i="66"/>
  <c r="H4" i="66"/>
  <c r="I4" i="66"/>
  <c r="J4" i="66"/>
  <c r="K4" i="66"/>
  <c r="L4" i="66"/>
  <c r="M4" i="66"/>
  <c r="N4" i="66"/>
  <c r="C5" i="66"/>
  <c r="D5" i="66"/>
  <c r="E5" i="66"/>
  <c r="F5" i="66"/>
  <c r="G5" i="66"/>
  <c r="H5" i="66"/>
  <c r="I5" i="66"/>
  <c r="J5" i="66"/>
  <c r="K5" i="66"/>
  <c r="L5" i="66"/>
  <c r="M5" i="66"/>
  <c r="N5" i="66"/>
  <c r="C6" i="66"/>
  <c r="D6" i="66"/>
  <c r="E6" i="66"/>
  <c r="F6" i="66"/>
  <c r="G6" i="66"/>
  <c r="H6" i="66"/>
  <c r="I6" i="66"/>
  <c r="J6" i="66"/>
  <c r="K6" i="66"/>
  <c r="L6" i="66"/>
  <c r="M6" i="66"/>
  <c r="N6" i="66"/>
  <c r="C7" i="66"/>
  <c r="D7" i="66"/>
  <c r="E7" i="66"/>
  <c r="F7" i="66"/>
  <c r="G7" i="66"/>
  <c r="H7" i="66"/>
  <c r="I7" i="66"/>
  <c r="J7" i="66"/>
  <c r="K7" i="66"/>
  <c r="L7" i="66"/>
  <c r="M7" i="66"/>
  <c r="N7" i="66"/>
  <c r="C8" i="66"/>
  <c r="D8" i="66"/>
  <c r="E8" i="66"/>
  <c r="F8" i="66"/>
  <c r="G8" i="66"/>
  <c r="H8" i="66"/>
  <c r="I8" i="66"/>
  <c r="J8" i="66"/>
  <c r="K8" i="66"/>
  <c r="L8" i="66"/>
  <c r="M8" i="66"/>
  <c r="N8" i="66"/>
  <c r="C9" i="66"/>
  <c r="D9" i="66"/>
  <c r="E9" i="66"/>
  <c r="F9" i="66"/>
  <c r="G9" i="66"/>
  <c r="H9" i="66"/>
  <c r="I9" i="66"/>
  <c r="J9" i="66"/>
  <c r="K9" i="66"/>
  <c r="L9" i="66"/>
  <c r="M9" i="66"/>
  <c r="N9" i="66"/>
  <c r="C10" i="66"/>
  <c r="D10" i="66"/>
  <c r="E10" i="66"/>
  <c r="F10" i="66"/>
  <c r="G10" i="66"/>
  <c r="H10" i="66"/>
  <c r="I10" i="66"/>
  <c r="J10" i="66"/>
  <c r="K10" i="66"/>
  <c r="L10" i="66"/>
  <c r="M10" i="66"/>
  <c r="N10" i="66"/>
  <c r="C11" i="66"/>
  <c r="D11" i="66"/>
  <c r="E11" i="66"/>
  <c r="F11" i="66"/>
  <c r="G11" i="66"/>
  <c r="H11" i="66"/>
  <c r="I11" i="66"/>
  <c r="J11" i="66"/>
  <c r="K11" i="66"/>
  <c r="L11" i="66"/>
  <c r="M11" i="66"/>
  <c r="N11" i="66"/>
  <c r="C12" i="66"/>
  <c r="D12" i="66"/>
  <c r="E12" i="66"/>
  <c r="F12" i="66"/>
  <c r="G12" i="66"/>
  <c r="H12" i="66"/>
  <c r="I12" i="66"/>
  <c r="J12" i="66"/>
  <c r="K12" i="66"/>
  <c r="L12" i="66"/>
  <c r="M12" i="66"/>
  <c r="N12" i="66"/>
  <c r="C13" i="66"/>
  <c r="D13" i="66"/>
  <c r="E13" i="66"/>
  <c r="F13" i="66"/>
  <c r="G13" i="66"/>
  <c r="H13" i="66"/>
  <c r="I13" i="66"/>
  <c r="J13" i="66"/>
  <c r="K13" i="66"/>
  <c r="L13" i="66"/>
  <c r="M13" i="66"/>
  <c r="N13" i="66"/>
  <c r="C14" i="66"/>
  <c r="D14" i="66"/>
  <c r="E14" i="66"/>
  <c r="F14" i="66"/>
  <c r="G14" i="66"/>
  <c r="H14" i="66"/>
  <c r="I14" i="66"/>
  <c r="J14" i="66"/>
  <c r="K14" i="66"/>
  <c r="L14" i="66"/>
  <c r="M14" i="66"/>
  <c r="N14" i="66"/>
  <c r="C15" i="66"/>
  <c r="D15" i="66"/>
  <c r="E15" i="66"/>
  <c r="F15" i="66"/>
  <c r="G15" i="66"/>
  <c r="H15" i="66"/>
  <c r="I15" i="66"/>
  <c r="J15" i="66"/>
  <c r="K15" i="66"/>
  <c r="L15" i="66"/>
  <c r="M15" i="66"/>
  <c r="N15" i="66"/>
  <c r="C16" i="66"/>
  <c r="D16" i="66"/>
  <c r="E16" i="66"/>
  <c r="F16" i="66"/>
  <c r="G16" i="66"/>
  <c r="H16" i="66"/>
  <c r="I16" i="66"/>
  <c r="J16" i="66"/>
  <c r="K16" i="66"/>
  <c r="L16" i="66"/>
  <c r="M16" i="66"/>
  <c r="N16" i="66"/>
  <c r="C17" i="66"/>
  <c r="D17" i="66"/>
  <c r="E17" i="66"/>
  <c r="F17" i="66"/>
  <c r="G17" i="66"/>
  <c r="H17" i="66"/>
  <c r="I17" i="66"/>
  <c r="J17" i="66"/>
  <c r="K17" i="66"/>
  <c r="L17" i="66"/>
  <c r="M17" i="66"/>
  <c r="N17" i="66"/>
  <c r="C18" i="66"/>
  <c r="D18" i="66"/>
  <c r="E18" i="66"/>
  <c r="F18" i="66"/>
  <c r="G18" i="66"/>
  <c r="H18" i="66"/>
  <c r="I18" i="66"/>
  <c r="J18" i="66"/>
  <c r="K18" i="66"/>
  <c r="L18" i="66"/>
  <c r="M18" i="66"/>
  <c r="N18" i="66"/>
  <c r="C19" i="66"/>
  <c r="D19" i="66"/>
  <c r="E19" i="66"/>
  <c r="F19" i="66"/>
  <c r="G19" i="66"/>
  <c r="H19" i="66"/>
  <c r="I19" i="66"/>
  <c r="J19" i="66"/>
  <c r="K19" i="66"/>
  <c r="L19" i="66"/>
  <c r="M19" i="66"/>
  <c r="N19" i="66"/>
  <c r="C20" i="66"/>
  <c r="D20" i="66"/>
  <c r="E20" i="66"/>
  <c r="F20" i="66"/>
  <c r="G20" i="66"/>
  <c r="H20" i="66"/>
  <c r="I20" i="66"/>
  <c r="J20" i="66"/>
  <c r="K20" i="66"/>
  <c r="L20" i="66"/>
  <c r="M20" i="66"/>
  <c r="N20" i="66"/>
  <c r="C21" i="66"/>
  <c r="D21" i="66"/>
  <c r="E21" i="66"/>
  <c r="F21" i="66"/>
  <c r="G21" i="66"/>
  <c r="H21" i="66"/>
  <c r="I21" i="66"/>
  <c r="J21" i="66"/>
  <c r="K21" i="66"/>
  <c r="L21" i="66"/>
  <c r="M21" i="66"/>
  <c r="N21" i="66"/>
  <c r="C22" i="66"/>
  <c r="D22" i="66"/>
  <c r="E22" i="66"/>
  <c r="F22" i="66"/>
  <c r="G22" i="66"/>
  <c r="H22" i="66"/>
  <c r="I22" i="66"/>
  <c r="J22" i="66"/>
  <c r="K22" i="66"/>
  <c r="L22" i="66"/>
  <c r="M22" i="66"/>
  <c r="N22" i="66"/>
  <c r="C23" i="66"/>
  <c r="D23" i="66"/>
  <c r="E23" i="66"/>
  <c r="F23" i="66"/>
  <c r="G23" i="66"/>
  <c r="H23" i="66"/>
  <c r="I23" i="66"/>
  <c r="J23" i="66"/>
  <c r="K23" i="66"/>
  <c r="L23" i="66"/>
  <c r="M23" i="66"/>
  <c r="N23" i="66"/>
  <c r="C24" i="66"/>
  <c r="D24" i="66"/>
  <c r="E24" i="66"/>
  <c r="F24" i="66"/>
  <c r="G24" i="66"/>
  <c r="H24" i="66"/>
  <c r="I24" i="66"/>
  <c r="J24" i="66"/>
  <c r="K24" i="66"/>
  <c r="L24" i="66"/>
  <c r="M24" i="66"/>
  <c r="N24" i="66"/>
  <c r="C25" i="66"/>
  <c r="D25" i="66"/>
  <c r="E25" i="66"/>
  <c r="F25" i="66"/>
  <c r="G25" i="66"/>
  <c r="H25" i="66"/>
  <c r="I25" i="66"/>
  <c r="J25" i="66"/>
  <c r="K25" i="66"/>
  <c r="L25" i="66"/>
  <c r="M25" i="66"/>
  <c r="N25" i="66"/>
  <c r="C26" i="66"/>
  <c r="D26" i="66"/>
  <c r="E26" i="66"/>
  <c r="F26" i="66"/>
  <c r="G26" i="66"/>
  <c r="H26" i="66"/>
  <c r="I26" i="66"/>
  <c r="J26" i="66"/>
  <c r="K26" i="66"/>
  <c r="L26" i="66"/>
  <c r="M26" i="66"/>
  <c r="N26" i="66"/>
  <c r="C27" i="66"/>
  <c r="D27" i="66"/>
  <c r="E27" i="66"/>
  <c r="F27" i="66"/>
  <c r="G27" i="66"/>
  <c r="H27" i="66"/>
  <c r="I27" i="66"/>
  <c r="J27" i="66"/>
  <c r="K27" i="66"/>
  <c r="L27" i="66"/>
  <c r="M27" i="66"/>
  <c r="N27" i="66"/>
  <c r="C28" i="66"/>
  <c r="D28" i="66"/>
  <c r="E28" i="66"/>
  <c r="F28" i="66"/>
  <c r="G28" i="66"/>
  <c r="H28" i="66"/>
  <c r="I28" i="66"/>
  <c r="J28" i="66"/>
  <c r="K28" i="66"/>
  <c r="L28" i="66"/>
  <c r="M28" i="66"/>
  <c r="N28" i="66"/>
  <c r="C29" i="66"/>
  <c r="D29" i="66"/>
  <c r="E29" i="66"/>
  <c r="F29" i="66"/>
  <c r="G29" i="66"/>
  <c r="H29" i="66"/>
  <c r="I29" i="66"/>
  <c r="J29" i="66"/>
  <c r="K29" i="66"/>
  <c r="L29" i="66"/>
  <c r="M29" i="66"/>
  <c r="N29" i="66"/>
  <c r="C30" i="66"/>
  <c r="D30" i="66"/>
  <c r="E30" i="66"/>
  <c r="F30" i="66"/>
  <c r="G30" i="66"/>
  <c r="H30" i="66"/>
  <c r="I30" i="66"/>
  <c r="J30" i="66"/>
  <c r="K30" i="66"/>
  <c r="L30" i="66"/>
  <c r="M30" i="66"/>
  <c r="N30" i="66"/>
  <c r="C31" i="66"/>
  <c r="D31" i="66"/>
  <c r="E31" i="66"/>
  <c r="F31" i="66"/>
  <c r="G31" i="66"/>
  <c r="H31" i="66"/>
  <c r="I31" i="66"/>
  <c r="J31" i="66"/>
  <c r="K31" i="66"/>
  <c r="L31" i="66"/>
  <c r="M31" i="66"/>
  <c r="N31" i="66"/>
  <c r="C32" i="66"/>
  <c r="D32" i="66"/>
  <c r="E32" i="66"/>
  <c r="F32" i="66"/>
  <c r="G32" i="66"/>
  <c r="H32" i="66"/>
  <c r="I32" i="66"/>
  <c r="J32" i="66"/>
  <c r="K32" i="66"/>
  <c r="L32" i="66"/>
  <c r="M32" i="66"/>
  <c r="N32" i="66"/>
  <c r="C33" i="66"/>
  <c r="D33" i="66"/>
  <c r="E33" i="66"/>
  <c r="F33" i="66"/>
  <c r="G33" i="66"/>
  <c r="H33" i="66"/>
  <c r="I33" i="66"/>
  <c r="J33" i="66"/>
  <c r="K33" i="66"/>
  <c r="L33" i="66"/>
  <c r="M33" i="66"/>
  <c r="N33" i="66"/>
  <c r="C34" i="66"/>
  <c r="D34" i="66"/>
  <c r="E34" i="66"/>
  <c r="F34" i="66"/>
  <c r="G34" i="66"/>
  <c r="H34" i="66"/>
  <c r="I34" i="66"/>
  <c r="J34" i="66"/>
  <c r="K34" i="66"/>
  <c r="L34" i="66"/>
  <c r="M34" i="66"/>
  <c r="N34" i="66"/>
  <c r="C35" i="66"/>
  <c r="D35" i="66"/>
  <c r="E35" i="66"/>
  <c r="F35" i="66"/>
  <c r="G35" i="66"/>
  <c r="H35" i="66"/>
  <c r="I35" i="66"/>
  <c r="J35" i="66"/>
  <c r="K35" i="66"/>
  <c r="L35" i="66"/>
  <c r="M35" i="66"/>
  <c r="N35" i="66"/>
  <c r="C36" i="66"/>
  <c r="D36" i="66"/>
  <c r="E36" i="66"/>
  <c r="F36" i="66"/>
  <c r="G36" i="66"/>
  <c r="H36" i="66"/>
  <c r="I36" i="66"/>
  <c r="J36" i="66"/>
  <c r="K36" i="66"/>
  <c r="L36" i="66"/>
  <c r="M36" i="66"/>
  <c r="N36" i="66"/>
  <c r="C37" i="66"/>
  <c r="D37" i="66"/>
  <c r="E37" i="66"/>
  <c r="F37" i="66"/>
  <c r="G37" i="66"/>
  <c r="H37" i="66"/>
  <c r="I37" i="66"/>
  <c r="J37" i="66"/>
  <c r="K37" i="66"/>
  <c r="L37" i="66"/>
  <c r="M37" i="66"/>
  <c r="N37" i="66"/>
  <c r="C38" i="66"/>
  <c r="D38" i="66"/>
  <c r="E38" i="66"/>
  <c r="F38" i="66"/>
  <c r="G38" i="66"/>
  <c r="H38" i="66"/>
  <c r="I38" i="66"/>
  <c r="J38" i="66"/>
  <c r="K38" i="66"/>
  <c r="L38" i="66"/>
  <c r="M38" i="66"/>
  <c r="N38" i="66"/>
  <c r="C39" i="66"/>
  <c r="D39" i="66"/>
  <c r="E39" i="66"/>
  <c r="F39" i="66"/>
  <c r="G39" i="66"/>
  <c r="H39" i="66"/>
  <c r="I39" i="66"/>
  <c r="J39" i="66"/>
  <c r="K39" i="66"/>
  <c r="L39" i="66"/>
  <c r="M39" i="66"/>
  <c r="N39" i="66"/>
  <c r="C40" i="66"/>
  <c r="D40" i="66"/>
  <c r="E40" i="66"/>
  <c r="F40" i="66"/>
  <c r="G40" i="66"/>
  <c r="H40" i="66"/>
  <c r="I40" i="66"/>
  <c r="J40" i="66"/>
  <c r="K40" i="66"/>
  <c r="L40" i="66"/>
  <c r="M40" i="66"/>
  <c r="N40" i="66"/>
  <c r="C41" i="66"/>
  <c r="D41" i="66"/>
  <c r="E41" i="66"/>
  <c r="F41" i="66"/>
  <c r="G41" i="66"/>
  <c r="H41" i="66"/>
  <c r="I41" i="66"/>
  <c r="J41" i="66"/>
  <c r="K41" i="66"/>
  <c r="L41" i="66"/>
  <c r="M41" i="66"/>
  <c r="N41" i="66"/>
  <c r="C42" i="66"/>
  <c r="D42" i="66"/>
  <c r="E42" i="66"/>
  <c r="F42" i="66"/>
  <c r="G42" i="66"/>
  <c r="H42" i="66"/>
  <c r="I42" i="66"/>
  <c r="J42" i="66"/>
  <c r="K42" i="66"/>
  <c r="L42" i="66"/>
  <c r="M42" i="66"/>
  <c r="N42" i="66"/>
  <c r="C43" i="66"/>
  <c r="D43" i="66"/>
  <c r="E43" i="66"/>
  <c r="F43" i="66"/>
  <c r="G43" i="66"/>
  <c r="H43" i="66"/>
  <c r="I43" i="66"/>
  <c r="J43" i="66"/>
  <c r="K43" i="66"/>
  <c r="L43" i="66"/>
  <c r="M43" i="66"/>
  <c r="N43" i="66"/>
  <c r="C44" i="66"/>
  <c r="D44" i="66"/>
  <c r="E44" i="66"/>
  <c r="F44" i="66"/>
  <c r="G44" i="66"/>
  <c r="H44" i="66"/>
  <c r="I44" i="66"/>
  <c r="J44" i="66"/>
  <c r="K44" i="66"/>
  <c r="L44" i="66"/>
  <c r="M44" i="66"/>
  <c r="N44" i="66"/>
  <c r="C45" i="66"/>
  <c r="D45" i="66"/>
  <c r="E45" i="66"/>
  <c r="F45" i="66"/>
  <c r="G45" i="66"/>
  <c r="H45" i="66"/>
  <c r="I45" i="66"/>
  <c r="J45" i="66"/>
  <c r="K45" i="66"/>
  <c r="L45" i="66"/>
  <c r="M45" i="66"/>
  <c r="N45" i="66"/>
  <c r="C46" i="66"/>
  <c r="D46" i="66"/>
  <c r="E46" i="66"/>
  <c r="F46" i="66"/>
  <c r="G46" i="66"/>
  <c r="H46" i="66"/>
  <c r="I46" i="66"/>
  <c r="J46" i="66"/>
  <c r="K46" i="66"/>
  <c r="L46" i="66"/>
  <c r="M46" i="66"/>
  <c r="N46" i="66"/>
  <c r="C47" i="66"/>
  <c r="D47" i="66"/>
  <c r="E47" i="66"/>
  <c r="F47" i="66"/>
  <c r="G47" i="66"/>
  <c r="H47" i="66"/>
  <c r="I47" i="66"/>
  <c r="J47" i="66"/>
  <c r="K47" i="66"/>
  <c r="L47" i="66"/>
  <c r="M47" i="66"/>
  <c r="N47" i="66"/>
  <c r="C48" i="66"/>
  <c r="D48" i="66"/>
  <c r="E48" i="66"/>
  <c r="F48" i="66"/>
  <c r="G48" i="66"/>
  <c r="H48" i="66"/>
  <c r="I48" i="66"/>
  <c r="J48" i="66"/>
  <c r="K48" i="66"/>
  <c r="L48" i="66"/>
  <c r="M48" i="66"/>
  <c r="N48" i="66"/>
  <c r="C49" i="66"/>
  <c r="D49" i="66"/>
  <c r="E49" i="66"/>
  <c r="F49" i="66"/>
  <c r="G49" i="66"/>
  <c r="H49" i="66"/>
  <c r="I49" i="66"/>
  <c r="J49" i="66"/>
  <c r="K49" i="66"/>
  <c r="L49" i="66"/>
  <c r="M49" i="66"/>
  <c r="N49" i="66"/>
  <c r="C50" i="66"/>
  <c r="D50" i="66"/>
  <c r="E50" i="66"/>
  <c r="F50" i="66"/>
  <c r="G50" i="66"/>
  <c r="H50" i="66"/>
  <c r="I50" i="66"/>
  <c r="J50" i="66"/>
  <c r="K50" i="66"/>
  <c r="L50" i="66"/>
  <c r="M50" i="66"/>
  <c r="N50" i="66"/>
  <c r="C51" i="66"/>
  <c r="D51" i="66"/>
  <c r="E51" i="66"/>
  <c r="F51" i="66"/>
  <c r="G51" i="66"/>
  <c r="H51" i="66"/>
  <c r="I51" i="66"/>
  <c r="J51" i="66"/>
  <c r="K51" i="66"/>
  <c r="L51" i="66"/>
  <c r="M51" i="66"/>
  <c r="N51" i="66"/>
  <c r="C52" i="66"/>
  <c r="D52" i="66"/>
  <c r="E52" i="66"/>
  <c r="F52" i="66"/>
  <c r="G52" i="66"/>
  <c r="H52" i="66"/>
  <c r="I52" i="66"/>
  <c r="J52" i="66"/>
  <c r="K52" i="66"/>
  <c r="L52" i="66"/>
  <c r="M52" i="66"/>
  <c r="N52" i="66"/>
  <c r="C53" i="66"/>
  <c r="D53" i="66"/>
  <c r="E53" i="66"/>
  <c r="F53" i="66"/>
  <c r="G53" i="66"/>
  <c r="H53" i="66"/>
  <c r="I53" i="66"/>
  <c r="J53" i="66"/>
  <c r="K53" i="66"/>
  <c r="L53" i="66"/>
  <c r="M53" i="66"/>
  <c r="N53" i="66"/>
  <c r="C54" i="66"/>
  <c r="D54" i="66"/>
  <c r="E54" i="66"/>
  <c r="F54" i="66"/>
  <c r="G54" i="66"/>
  <c r="H54" i="66"/>
  <c r="I54" i="66"/>
  <c r="J54" i="66"/>
  <c r="K54" i="66"/>
  <c r="L54" i="66"/>
  <c r="M54" i="66"/>
  <c r="N54" i="66"/>
  <c r="C55" i="66"/>
  <c r="D55" i="66"/>
  <c r="E55" i="66"/>
  <c r="F55" i="66"/>
  <c r="G55" i="66"/>
  <c r="H55" i="66"/>
  <c r="I55" i="66"/>
  <c r="J55" i="66"/>
  <c r="K55" i="66"/>
  <c r="L55" i="66"/>
  <c r="M55" i="66"/>
  <c r="N55" i="66"/>
  <c r="C56" i="66"/>
  <c r="D56" i="66"/>
  <c r="E56" i="66"/>
  <c r="F56" i="66"/>
  <c r="G56" i="66"/>
  <c r="H56" i="66"/>
  <c r="I56" i="66"/>
  <c r="J56" i="66"/>
  <c r="K56" i="66"/>
  <c r="L56" i="66"/>
  <c r="M56" i="66"/>
  <c r="N56" i="66"/>
  <c r="C57" i="66"/>
  <c r="D57" i="66"/>
  <c r="E57" i="66"/>
  <c r="F57" i="66"/>
  <c r="G57" i="66"/>
  <c r="H57" i="66"/>
  <c r="I57" i="66"/>
  <c r="J57" i="66"/>
  <c r="K57" i="66"/>
  <c r="L57" i="66"/>
  <c r="M57" i="66"/>
  <c r="N57" i="66"/>
  <c r="C58" i="66"/>
  <c r="D58" i="66"/>
  <c r="E58" i="66"/>
  <c r="F58" i="66"/>
  <c r="G58" i="66"/>
  <c r="H58" i="66"/>
  <c r="I58" i="66"/>
  <c r="J58" i="66"/>
  <c r="K58" i="66"/>
  <c r="L58" i="66"/>
  <c r="M58" i="66"/>
  <c r="N58" i="66"/>
  <c r="C59" i="66"/>
  <c r="D59" i="66"/>
  <c r="E59" i="66"/>
  <c r="F59" i="66"/>
  <c r="G59" i="66"/>
  <c r="H59" i="66"/>
  <c r="I59" i="66"/>
  <c r="J59" i="66"/>
  <c r="K59" i="66"/>
  <c r="L59" i="66"/>
  <c r="M59" i="66"/>
  <c r="N59" i="66"/>
  <c r="C60" i="66"/>
  <c r="D60" i="66"/>
  <c r="E60" i="66"/>
  <c r="F60" i="66"/>
  <c r="G60" i="66"/>
  <c r="H60" i="66"/>
  <c r="I60" i="66"/>
  <c r="J60" i="66"/>
  <c r="K60" i="66"/>
  <c r="L60" i="66"/>
  <c r="M60" i="66"/>
  <c r="N60" i="66"/>
  <c r="C61" i="66"/>
  <c r="D61" i="66"/>
  <c r="E61" i="66"/>
  <c r="F61" i="66"/>
  <c r="G61" i="66"/>
  <c r="H61" i="66"/>
  <c r="I61" i="66"/>
  <c r="J61" i="66"/>
  <c r="K61" i="66"/>
  <c r="L61" i="66"/>
  <c r="M61" i="66"/>
  <c r="N61" i="66"/>
  <c r="C62" i="66"/>
  <c r="D62" i="66"/>
  <c r="E62" i="66"/>
  <c r="F62" i="66"/>
  <c r="G62" i="66"/>
  <c r="H62" i="66"/>
  <c r="I62" i="66"/>
  <c r="J62" i="66"/>
  <c r="K62" i="66"/>
  <c r="L62" i="66"/>
  <c r="M62" i="66"/>
  <c r="N62" i="66"/>
  <c r="B4" i="66"/>
  <c r="B5" i="66"/>
  <c r="B6" i="66"/>
  <c r="B7" i="66"/>
  <c r="B8" i="66"/>
  <c r="B9" i="66"/>
  <c r="B10" i="66"/>
  <c r="B11" i="66"/>
  <c r="B12" i="66"/>
  <c r="B13" i="66"/>
  <c r="B14" i="66"/>
  <c r="B15" i="66"/>
  <c r="B16" i="66"/>
  <c r="B17" i="66"/>
  <c r="B18" i="66"/>
  <c r="B19" i="66"/>
  <c r="B20" i="66"/>
  <c r="B21" i="66"/>
  <c r="B22" i="66"/>
  <c r="B23" i="66"/>
  <c r="B24" i="66"/>
  <c r="B25" i="66"/>
  <c r="B26" i="66"/>
  <c r="B27" i="66"/>
  <c r="B28" i="66"/>
  <c r="B29" i="66"/>
  <c r="B30" i="66"/>
  <c r="B31" i="66"/>
  <c r="B32" i="66"/>
  <c r="B33" i="66"/>
  <c r="B34" i="66"/>
  <c r="B35" i="66"/>
  <c r="B36" i="66"/>
  <c r="B37" i="66"/>
  <c r="B38" i="66"/>
  <c r="B39" i="66"/>
  <c r="B40" i="66"/>
  <c r="B41" i="66"/>
  <c r="B42" i="66"/>
  <c r="B43" i="66"/>
  <c r="B44" i="66"/>
  <c r="B45" i="66"/>
  <c r="B46" i="66"/>
  <c r="B47" i="66"/>
  <c r="B48" i="66"/>
  <c r="B49" i="66"/>
  <c r="B50" i="66"/>
  <c r="B51" i="66"/>
  <c r="B52" i="66"/>
  <c r="B53" i="66"/>
  <c r="B54" i="66"/>
  <c r="B55" i="66"/>
  <c r="B56" i="66"/>
  <c r="B57" i="66"/>
  <c r="B58" i="66"/>
  <c r="B59" i="66"/>
  <c r="B60" i="66"/>
  <c r="B61" i="66"/>
  <c r="B62" i="66"/>
  <c r="B3" i="66"/>
  <c r="D3" i="62"/>
  <c r="E3" i="62"/>
  <c r="F3" i="62"/>
  <c r="G3" i="62"/>
  <c r="H3" i="62"/>
  <c r="I3" i="62"/>
  <c r="J3" i="62"/>
  <c r="K3" i="62"/>
  <c r="L3" i="62"/>
  <c r="M3" i="62"/>
  <c r="N3" i="62"/>
  <c r="O3" i="62"/>
  <c r="P3" i="62"/>
  <c r="Q3" i="62"/>
  <c r="R3" i="62"/>
  <c r="D4" i="62"/>
  <c r="E4" i="62"/>
  <c r="F4" i="62"/>
  <c r="G4" i="62"/>
  <c r="H4" i="62"/>
  <c r="I4" i="62"/>
  <c r="J4" i="62"/>
  <c r="K4" i="62"/>
  <c r="L4" i="62"/>
  <c r="M4" i="62"/>
  <c r="N4" i="62"/>
  <c r="O4" i="62"/>
  <c r="P4" i="62"/>
  <c r="Q4" i="62"/>
  <c r="R4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D6" i="62"/>
  <c r="E6" i="62"/>
  <c r="F6" i="62"/>
  <c r="G6" i="62"/>
  <c r="H6" i="62"/>
  <c r="I6" i="62"/>
  <c r="J6" i="62"/>
  <c r="K6" i="62"/>
  <c r="L6" i="62"/>
  <c r="M6" i="62"/>
  <c r="N6" i="62"/>
  <c r="O6" i="62"/>
  <c r="P6" i="62"/>
  <c r="Q6" i="62"/>
  <c r="R6" i="62"/>
  <c r="D7" i="62"/>
  <c r="E7" i="62"/>
  <c r="F7" i="62"/>
  <c r="G7" i="62"/>
  <c r="H7" i="62"/>
  <c r="I7" i="62"/>
  <c r="J7" i="62"/>
  <c r="K7" i="62"/>
  <c r="L7" i="62"/>
  <c r="M7" i="62"/>
  <c r="N7" i="62"/>
  <c r="O7" i="62"/>
  <c r="P7" i="62"/>
  <c r="Q7" i="62"/>
  <c r="R7" i="62"/>
  <c r="D8" i="62"/>
  <c r="E8" i="62"/>
  <c r="F8" i="62"/>
  <c r="G8" i="62"/>
  <c r="H8" i="62"/>
  <c r="I8" i="62"/>
  <c r="J8" i="62"/>
  <c r="K8" i="62"/>
  <c r="L8" i="62"/>
  <c r="M8" i="62"/>
  <c r="N8" i="62"/>
  <c r="O8" i="62"/>
  <c r="P8" i="62"/>
  <c r="Q8" i="62"/>
  <c r="R8" i="62"/>
  <c r="D9" i="62"/>
  <c r="E9" i="62"/>
  <c r="F9" i="62"/>
  <c r="G9" i="62"/>
  <c r="H9" i="62"/>
  <c r="I9" i="62"/>
  <c r="J9" i="62"/>
  <c r="K9" i="62"/>
  <c r="L9" i="62"/>
  <c r="M9" i="62"/>
  <c r="N9" i="62"/>
  <c r="O9" i="62"/>
  <c r="P9" i="62"/>
  <c r="Q9" i="62"/>
  <c r="R9" i="62"/>
  <c r="D10" i="62"/>
  <c r="E10" i="62"/>
  <c r="F10" i="62"/>
  <c r="G10" i="62"/>
  <c r="H10" i="62"/>
  <c r="I10" i="62"/>
  <c r="J10" i="62"/>
  <c r="K10" i="62"/>
  <c r="L10" i="62"/>
  <c r="M10" i="62"/>
  <c r="N10" i="62"/>
  <c r="O10" i="62"/>
  <c r="P10" i="62"/>
  <c r="Q10" i="62"/>
  <c r="R10" i="62"/>
  <c r="D11" i="62"/>
  <c r="E11" i="62"/>
  <c r="F11" i="62"/>
  <c r="G11" i="62"/>
  <c r="H11" i="62"/>
  <c r="I11" i="62"/>
  <c r="J11" i="62"/>
  <c r="K11" i="62"/>
  <c r="L11" i="62"/>
  <c r="M11" i="62"/>
  <c r="N11" i="62"/>
  <c r="O11" i="62"/>
  <c r="P11" i="62"/>
  <c r="Q11" i="62"/>
  <c r="R11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D13" i="62"/>
  <c r="E13" i="62"/>
  <c r="F13" i="62"/>
  <c r="G13" i="62"/>
  <c r="H13" i="62"/>
  <c r="I13" i="62"/>
  <c r="J13" i="62"/>
  <c r="K13" i="62"/>
  <c r="L13" i="62"/>
  <c r="M13" i="62"/>
  <c r="N13" i="62"/>
  <c r="O13" i="62"/>
  <c r="P13" i="62"/>
  <c r="Q13" i="62"/>
  <c r="R13" i="62"/>
  <c r="D14" i="62"/>
  <c r="E14" i="62"/>
  <c r="F14" i="62"/>
  <c r="G14" i="62"/>
  <c r="H14" i="62"/>
  <c r="I14" i="62"/>
  <c r="J14" i="62"/>
  <c r="K14" i="62"/>
  <c r="L14" i="62"/>
  <c r="M14" i="62"/>
  <c r="N14" i="62"/>
  <c r="O14" i="62"/>
  <c r="P14" i="62"/>
  <c r="Q14" i="62"/>
  <c r="R14" i="62"/>
  <c r="D15" i="62"/>
  <c r="E15" i="62"/>
  <c r="F15" i="62"/>
  <c r="G15" i="62"/>
  <c r="H15" i="62"/>
  <c r="I15" i="62"/>
  <c r="J15" i="62"/>
  <c r="K15" i="62"/>
  <c r="L15" i="62"/>
  <c r="M15" i="62"/>
  <c r="N15" i="62"/>
  <c r="O15" i="62"/>
  <c r="P15" i="62"/>
  <c r="Q15" i="62"/>
  <c r="R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D17" i="62"/>
  <c r="E17" i="62"/>
  <c r="F17" i="62"/>
  <c r="G17" i="62"/>
  <c r="H17" i="62"/>
  <c r="I17" i="62"/>
  <c r="J17" i="62"/>
  <c r="K17" i="62"/>
  <c r="L17" i="62"/>
  <c r="M17" i="62"/>
  <c r="N17" i="62"/>
  <c r="O17" i="62"/>
  <c r="P17" i="62"/>
  <c r="Q17" i="62"/>
  <c r="R17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D19" i="62"/>
  <c r="E19" i="62"/>
  <c r="F19" i="62"/>
  <c r="G19" i="62"/>
  <c r="H19" i="62"/>
  <c r="I19" i="62"/>
  <c r="J19" i="62"/>
  <c r="K19" i="62"/>
  <c r="L19" i="62"/>
  <c r="M19" i="62"/>
  <c r="N19" i="62"/>
  <c r="O19" i="62"/>
  <c r="P19" i="62"/>
  <c r="Q19" i="62"/>
  <c r="R19" i="62"/>
  <c r="D20" i="62"/>
  <c r="E20" i="62"/>
  <c r="F20" i="62"/>
  <c r="G20" i="62"/>
  <c r="H20" i="62"/>
  <c r="I20" i="62"/>
  <c r="J20" i="62"/>
  <c r="K20" i="62"/>
  <c r="L20" i="62"/>
  <c r="M20" i="62"/>
  <c r="N20" i="62"/>
  <c r="O20" i="62"/>
  <c r="P20" i="62"/>
  <c r="Q20" i="62"/>
  <c r="R20" i="62"/>
  <c r="D21" i="62"/>
  <c r="E21" i="62"/>
  <c r="F21" i="62"/>
  <c r="G21" i="62"/>
  <c r="H21" i="62"/>
  <c r="I21" i="62"/>
  <c r="J21" i="62"/>
  <c r="K21" i="62"/>
  <c r="L21" i="62"/>
  <c r="M21" i="62"/>
  <c r="N21" i="62"/>
  <c r="O21" i="62"/>
  <c r="P21" i="62"/>
  <c r="Q21" i="62"/>
  <c r="R21" i="62"/>
  <c r="D22" i="62"/>
  <c r="E22" i="62"/>
  <c r="F22" i="62"/>
  <c r="G22" i="62"/>
  <c r="H22" i="62"/>
  <c r="I22" i="62"/>
  <c r="J22" i="62"/>
  <c r="K22" i="62"/>
  <c r="L22" i="62"/>
  <c r="M22" i="62"/>
  <c r="N22" i="62"/>
  <c r="O22" i="62"/>
  <c r="P22" i="62"/>
  <c r="Q22" i="62"/>
  <c r="R22" i="62"/>
  <c r="D23" i="62"/>
  <c r="E23" i="62"/>
  <c r="F23" i="62"/>
  <c r="G23" i="62"/>
  <c r="H23" i="62"/>
  <c r="I23" i="62"/>
  <c r="J23" i="62"/>
  <c r="K23" i="62"/>
  <c r="L23" i="62"/>
  <c r="M23" i="62"/>
  <c r="N23" i="62"/>
  <c r="O23" i="62"/>
  <c r="P23" i="62"/>
  <c r="Q23" i="62"/>
  <c r="R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D25" i="62"/>
  <c r="E25" i="62"/>
  <c r="F25" i="62"/>
  <c r="G25" i="62"/>
  <c r="H25" i="62"/>
  <c r="I25" i="62"/>
  <c r="J25" i="62"/>
  <c r="K25" i="62"/>
  <c r="L25" i="62"/>
  <c r="M25" i="62"/>
  <c r="N25" i="62"/>
  <c r="O25" i="62"/>
  <c r="P25" i="62"/>
  <c r="Q25" i="62"/>
  <c r="R25" i="62"/>
  <c r="D26" i="62"/>
  <c r="E26" i="62"/>
  <c r="F26" i="62"/>
  <c r="G26" i="62"/>
  <c r="H26" i="62"/>
  <c r="I26" i="62"/>
  <c r="J26" i="62"/>
  <c r="K26" i="62"/>
  <c r="L26" i="62"/>
  <c r="M26" i="62"/>
  <c r="N26" i="62"/>
  <c r="O26" i="62"/>
  <c r="P26" i="62"/>
  <c r="Q26" i="62"/>
  <c r="R26" i="62"/>
  <c r="D27" i="62"/>
  <c r="E27" i="62"/>
  <c r="F27" i="62"/>
  <c r="G27" i="62"/>
  <c r="H27" i="62"/>
  <c r="I27" i="62"/>
  <c r="J27" i="62"/>
  <c r="K27" i="62"/>
  <c r="L27" i="62"/>
  <c r="M27" i="62"/>
  <c r="N27" i="62"/>
  <c r="O27" i="62"/>
  <c r="P27" i="62"/>
  <c r="Q27" i="62"/>
  <c r="R27" i="62"/>
  <c r="D28" i="62"/>
  <c r="E28" i="62"/>
  <c r="F28" i="62"/>
  <c r="G28" i="62"/>
  <c r="H28" i="62"/>
  <c r="I28" i="62"/>
  <c r="J28" i="62"/>
  <c r="K28" i="62"/>
  <c r="L28" i="62"/>
  <c r="M28" i="62"/>
  <c r="N28" i="62"/>
  <c r="O28" i="62"/>
  <c r="P28" i="62"/>
  <c r="Q28" i="62"/>
  <c r="R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D30" i="62"/>
  <c r="E30" i="62"/>
  <c r="F30" i="62"/>
  <c r="G30" i="62"/>
  <c r="H30" i="62"/>
  <c r="I30" i="62"/>
  <c r="J30" i="62"/>
  <c r="K30" i="62"/>
  <c r="L30" i="62"/>
  <c r="M30" i="62"/>
  <c r="N30" i="62"/>
  <c r="O30" i="62"/>
  <c r="P30" i="62"/>
  <c r="Q30" i="62"/>
  <c r="R30" i="62"/>
  <c r="D31" i="62"/>
  <c r="E31" i="62"/>
  <c r="F31" i="62"/>
  <c r="G31" i="62"/>
  <c r="H31" i="62"/>
  <c r="I31" i="62"/>
  <c r="J31" i="62"/>
  <c r="K31" i="62"/>
  <c r="L31" i="62"/>
  <c r="M31" i="62"/>
  <c r="N31" i="62"/>
  <c r="O31" i="62"/>
  <c r="P31" i="62"/>
  <c r="Q31" i="62"/>
  <c r="R31" i="62"/>
  <c r="D32" i="62"/>
  <c r="E32" i="62"/>
  <c r="F32" i="62"/>
  <c r="G32" i="62"/>
  <c r="H32" i="62"/>
  <c r="I32" i="62"/>
  <c r="J32" i="62"/>
  <c r="K32" i="62"/>
  <c r="L32" i="62"/>
  <c r="M32" i="62"/>
  <c r="N32" i="62"/>
  <c r="O32" i="62"/>
  <c r="P32" i="62"/>
  <c r="Q32" i="62"/>
  <c r="R32" i="62"/>
  <c r="B33" i="62"/>
  <c r="D33" i="62"/>
  <c r="E33" i="62"/>
  <c r="F33" i="62"/>
  <c r="G33" i="62"/>
  <c r="H33" i="62"/>
  <c r="I33" i="62"/>
  <c r="J33" i="62"/>
  <c r="K33" i="62"/>
  <c r="L33" i="62"/>
  <c r="M33" i="62"/>
  <c r="N33" i="62"/>
  <c r="O33" i="62"/>
  <c r="P33" i="62"/>
  <c r="Q33" i="62"/>
  <c r="R33" i="62"/>
  <c r="B34" i="62"/>
  <c r="D34" i="62"/>
  <c r="E34" i="62"/>
  <c r="F34" i="62"/>
  <c r="G34" i="62"/>
  <c r="H34" i="62"/>
  <c r="I34" i="62"/>
  <c r="J34" i="62"/>
  <c r="K34" i="62"/>
  <c r="L34" i="62"/>
  <c r="M34" i="62"/>
  <c r="N34" i="62"/>
  <c r="O34" i="62"/>
  <c r="P34" i="62"/>
  <c r="Q34" i="62"/>
  <c r="R34" i="62"/>
  <c r="B35" i="62"/>
  <c r="D35" i="62"/>
  <c r="E35" i="62"/>
  <c r="F35" i="62"/>
  <c r="G35" i="62"/>
  <c r="H35" i="62"/>
  <c r="I35" i="62"/>
  <c r="J35" i="62"/>
  <c r="K35" i="62"/>
  <c r="L35" i="62"/>
  <c r="M35" i="62"/>
  <c r="N35" i="62"/>
  <c r="O35" i="62"/>
  <c r="P35" i="62"/>
  <c r="Q35" i="62"/>
  <c r="R35" i="62"/>
  <c r="B36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B37" i="62"/>
  <c r="D37" i="62"/>
  <c r="E37" i="62"/>
  <c r="F37" i="62"/>
  <c r="G37" i="62"/>
  <c r="H37" i="62"/>
  <c r="I37" i="62"/>
  <c r="J37" i="62"/>
  <c r="K37" i="62"/>
  <c r="L37" i="62"/>
  <c r="M37" i="62"/>
  <c r="N37" i="62"/>
  <c r="O37" i="62"/>
  <c r="P37" i="62"/>
  <c r="Q37" i="62"/>
  <c r="R37" i="62"/>
  <c r="B38" i="62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B39" i="62"/>
  <c r="D39" i="62"/>
  <c r="E39" i="62"/>
  <c r="F39" i="62"/>
  <c r="G39" i="62"/>
  <c r="H39" i="62"/>
  <c r="I39" i="62"/>
  <c r="J39" i="62"/>
  <c r="K39" i="62"/>
  <c r="L39" i="62"/>
  <c r="M39" i="62"/>
  <c r="N39" i="62"/>
  <c r="O39" i="62"/>
  <c r="P39" i="62"/>
  <c r="Q39" i="62"/>
  <c r="R39" i="62"/>
  <c r="B40" i="62"/>
  <c r="D40" i="62"/>
  <c r="E40" i="62"/>
  <c r="F40" i="62"/>
  <c r="G40" i="62"/>
  <c r="H40" i="62"/>
  <c r="I40" i="62"/>
  <c r="J40" i="62"/>
  <c r="K40" i="62"/>
  <c r="L40" i="62"/>
  <c r="M40" i="62"/>
  <c r="N40" i="62"/>
  <c r="O40" i="62"/>
  <c r="P40" i="62"/>
  <c r="Q40" i="62"/>
  <c r="R40" i="62"/>
  <c r="B41" i="62"/>
  <c r="D41" i="62"/>
  <c r="E41" i="62"/>
  <c r="F41" i="62"/>
  <c r="G41" i="62"/>
  <c r="H41" i="62"/>
  <c r="I41" i="62"/>
  <c r="J41" i="62"/>
  <c r="K41" i="62"/>
  <c r="L41" i="62"/>
  <c r="M41" i="62"/>
  <c r="N41" i="62"/>
  <c r="O41" i="62"/>
  <c r="P41" i="62"/>
  <c r="Q41" i="62"/>
  <c r="R41" i="62"/>
  <c r="B42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B43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B44" i="62"/>
  <c r="D44" i="62"/>
  <c r="E44" i="62"/>
  <c r="F44" i="62"/>
  <c r="G44" i="62"/>
  <c r="H44" i="62"/>
  <c r="I44" i="62"/>
  <c r="J44" i="62"/>
  <c r="K44" i="62"/>
  <c r="L44" i="62"/>
  <c r="M44" i="62"/>
  <c r="N44" i="62"/>
  <c r="O44" i="62"/>
  <c r="P44" i="62"/>
  <c r="Q44" i="62"/>
  <c r="R44" i="62"/>
  <c r="B45" i="62"/>
  <c r="C45" i="62"/>
  <c r="D45" i="62"/>
  <c r="E45" i="62"/>
  <c r="F45" i="62"/>
  <c r="G45" i="62"/>
  <c r="H45" i="62"/>
  <c r="I45" i="62"/>
  <c r="J45" i="62"/>
  <c r="K45" i="62"/>
  <c r="L45" i="62"/>
  <c r="M45" i="62"/>
  <c r="N45" i="62"/>
  <c r="O45" i="62"/>
  <c r="P45" i="62"/>
  <c r="Q45" i="62"/>
  <c r="R45" i="62"/>
  <c r="B46" i="62"/>
  <c r="C46" i="62"/>
  <c r="D46" i="62"/>
  <c r="E46" i="62"/>
  <c r="F46" i="62"/>
  <c r="G46" i="62"/>
  <c r="H46" i="62"/>
  <c r="I46" i="62"/>
  <c r="J46" i="62"/>
  <c r="K46" i="62"/>
  <c r="L46" i="62"/>
  <c r="M46" i="62"/>
  <c r="N46" i="62"/>
  <c r="O46" i="62"/>
  <c r="P46" i="62"/>
  <c r="Q46" i="62"/>
  <c r="R46" i="62"/>
  <c r="B47" i="62"/>
  <c r="C47" i="62"/>
  <c r="D47" i="62"/>
  <c r="E47" i="62"/>
  <c r="F47" i="62"/>
  <c r="G47" i="62"/>
  <c r="H47" i="62"/>
  <c r="I47" i="62"/>
  <c r="J47" i="62"/>
  <c r="K47" i="62"/>
  <c r="L47" i="62"/>
  <c r="M47" i="62"/>
  <c r="N47" i="62"/>
  <c r="O47" i="62"/>
  <c r="P47" i="62"/>
  <c r="Q47" i="62"/>
  <c r="R47" i="62"/>
  <c r="B48" i="62"/>
  <c r="C48" i="62"/>
  <c r="D48" i="62"/>
  <c r="E48" i="62"/>
  <c r="F48" i="62"/>
  <c r="G48" i="62"/>
  <c r="H48" i="62"/>
  <c r="I48" i="62"/>
  <c r="J48" i="62"/>
  <c r="K48" i="62"/>
  <c r="L48" i="62"/>
  <c r="M48" i="62"/>
  <c r="N48" i="62"/>
  <c r="O48" i="62"/>
  <c r="P48" i="62"/>
  <c r="Q48" i="62"/>
  <c r="R48" i="62"/>
  <c r="B49" i="62"/>
  <c r="C49" i="62"/>
  <c r="D49" i="62"/>
  <c r="E49" i="62"/>
  <c r="F49" i="62"/>
  <c r="G49" i="62"/>
  <c r="H49" i="62"/>
  <c r="I49" i="62"/>
  <c r="J49" i="62"/>
  <c r="K49" i="62"/>
  <c r="L49" i="62"/>
  <c r="M49" i="62"/>
  <c r="N49" i="62"/>
  <c r="O49" i="62"/>
  <c r="P49" i="62"/>
  <c r="Q49" i="62"/>
  <c r="R49" i="62"/>
  <c r="B50" i="62"/>
  <c r="C50" i="62"/>
  <c r="D50" i="62"/>
  <c r="E50" i="62"/>
  <c r="F50" i="62"/>
  <c r="G50" i="62"/>
  <c r="H50" i="62"/>
  <c r="I50" i="62"/>
  <c r="J50" i="62"/>
  <c r="K50" i="62"/>
  <c r="L50" i="62"/>
  <c r="M50" i="62"/>
  <c r="N50" i="62"/>
  <c r="O50" i="62"/>
  <c r="P50" i="62"/>
  <c r="Q50" i="62"/>
  <c r="R50" i="62"/>
  <c r="B51" i="62"/>
  <c r="C51" i="62"/>
  <c r="D51" i="62"/>
  <c r="E51" i="62"/>
  <c r="F51" i="62"/>
  <c r="G51" i="62"/>
  <c r="H51" i="62"/>
  <c r="I51" i="62"/>
  <c r="J51" i="62"/>
  <c r="K51" i="62"/>
  <c r="L51" i="62"/>
  <c r="M51" i="62"/>
  <c r="N51" i="62"/>
  <c r="O51" i="62"/>
  <c r="P51" i="62"/>
  <c r="Q51" i="62"/>
  <c r="R51" i="62"/>
  <c r="B52" i="62"/>
  <c r="C52" i="62"/>
  <c r="D52" i="62"/>
  <c r="E52" i="62"/>
  <c r="F52" i="62"/>
  <c r="G52" i="62"/>
  <c r="H52" i="62"/>
  <c r="I52" i="62"/>
  <c r="J52" i="62"/>
  <c r="K52" i="62"/>
  <c r="L52" i="62"/>
  <c r="M52" i="62"/>
  <c r="N52" i="62"/>
  <c r="O52" i="62"/>
  <c r="P52" i="62"/>
  <c r="Q52" i="62"/>
  <c r="R52" i="62"/>
  <c r="B53" i="62"/>
  <c r="C53" i="62"/>
  <c r="D53" i="62"/>
  <c r="E53" i="62"/>
  <c r="F53" i="62"/>
  <c r="G53" i="62"/>
  <c r="H53" i="62"/>
  <c r="I53" i="62"/>
  <c r="J53" i="62"/>
  <c r="K53" i="62"/>
  <c r="L53" i="62"/>
  <c r="M53" i="62"/>
  <c r="N53" i="62"/>
  <c r="O53" i="62"/>
  <c r="P53" i="62"/>
  <c r="Q53" i="62"/>
  <c r="R53" i="62"/>
  <c r="B54" i="62"/>
  <c r="C54" i="62"/>
  <c r="D54" i="62"/>
  <c r="E54" i="62"/>
  <c r="F54" i="62"/>
  <c r="G54" i="62"/>
  <c r="H54" i="62"/>
  <c r="I54" i="62"/>
  <c r="J54" i="62"/>
  <c r="K54" i="62"/>
  <c r="L54" i="62"/>
  <c r="M54" i="62"/>
  <c r="N54" i="62"/>
  <c r="O54" i="62"/>
  <c r="P54" i="62"/>
  <c r="Q54" i="62"/>
  <c r="R54" i="62"/>
  <c r="B55" i="62"/>
  <c r="C55" i="62"/>
  <c r="D55" i="62"/>
  <c r="E55" i="62"/>
  <c r="F55" i="62"/>
  <c r="G55" i="62"/>
  <c r="H55" i="62"/>
  <c r="I55" i="62"/>
  <c r="J55" i="62"/>
  <c r="K55" i="62"/>
  <c r="L55" i="62"/>
  <c r="M55" i="62"/>
  <c r="N55" i="62"/>
  <c r="O55" i="62"/>
  <c r="P55" i="62"/>
  <c r="Q55" i="62"/>
  <c r="R55" i="62"/>
  <c r="B56" i="62"/>
  <c r="C56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B57" i="62"/>
  <c r="C57" i="62"/>
  <c r="D57" i="62"/>
  <c r="E57" i="62"/>
  <c r="F57" i="62"/>
  <c r="G57" i="62"/>
  <c r="H57" i="62"/>
  <c r="I57" i="62"/>
  <c r="J57" i="62"/>
  <c r="K57" i="62"/>
  <c r="L57" i="62"/>
  <c r="M57" i="62"/>
  <c r="N57" i="62"/>
  <c r="O57" i="62"/>
  <c r="P57" i="62"/>
  <c r="Q57" i="62"/>
  <c r="R57" i="62"/>
  <c r="B58" i="62"/>
  <c r="C58" i="62"/>
  <c r="D58" i="62"/>
  <c r="E58" i="62"/>
  <c r="F58" i="62"/>
  <c r="G58" i="62"/>
  <c r="H58" i="62"/>
  <c r="I58" i="62"/>
  <c r="J58" i="62"/>
  <c r="K58" i="62"/>
  <c r="L58" i="62"/>
  <c r="M58" i="62"/>
  <c r="N58" i="62"/>
  <c r="O58" i="62"/>
  <c r="P58" i="62"/>
  <c r="Q58" i="62"/>
  <c r="R58" i="62"/>
  <c r="B59" i="62"/>
  <c r="C59" i="62"/>
  <c r="D59" i="62"/>
  <c r="E59" i="62"/>
  <c r="F59" i="62"/>
  <c r="G59" i="62"/>
  <c r="H59" i="62"/>
  <c r="I59" i="62"/>
  <c r="J59" i="62"/>
  <c r="K59" i="62"/>
  <c r="L59" i="62"/>
  <c r="M59" i="62"/>
  <c r="N59" i="62"/>
  <c r="O59" i="62"/>
  <c r="P59" i="62"/>
  <c r="Q59" i="62"/>
  <c r="R59" i="62"/>
  <c r="B60" i="62"/>
  <c r="C60" i="62"/>
  <c r="D60" i="62"/>
  <c r="E60" i="62"/>
  <c r="F60" i="62"/>
  <c r="G60" i="62"/>
  <c r="H60" i="62"/>
  <c r="I60" i="62"/>
  <c r="J60" i="62"/>
  <c r="K60" i="62"/>
  <c r="L60" i="62"/>
  <c r="M60" i="62"/>
  <c r="N60" i="62"/>
  <c r="O60" i="62"/>
  <c r="P60" i="62"/>
  <c r="Q60" i="62"/>
  <c r="R60" i="62"/>
  <c r="B61" i="62"/>
  <c r="C61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D2" i="62"/>
  <c r="E2" i="62"/>
  <c r="F2" i="62"/>
  <c r="G2" i="62"/>
  <c r="H2" i="62"/>
  <c r="I2" i="62"/>
  <c r="J2" i="62"/>
  <c r="K2" i="62"/>
  <c r="L2" i="62"/>
  <c r="M2" i="62"/>
  <c r="N2" i="62"/>
  <c r="O2" i="62"/>
  <c r="P2" i="62"/>
  <c r="Q2" i="62"/>
  <c r="R2" i="62"/>
  <c r="B5" i="47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AG9" i="29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B26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AB9" i="29"/>
  <c r="AJ9" i="29"/>
  <c r="B2" i="31"/>
  <c r="B3" i="41"/>
  <c r="C3" i="41"/>
  <c r="D3" i="41"/>
  <c r="E3" i="41"/>
  <c r="F3" i="41"/>
  <c r="G3" i="41"/>
  <c r="H3" i="41"/>
  <c r="I3" i="41"/>
  <c r="J3" i="41"/>
  <c r="K3" i="41"/>
  <c r="L3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AG3" i="41"/>
  <c r="AH3" i="41"/>
  <c r="AI3" i="41"/>
  <c r="AJ3" i="41"/>
  <c r="AK3" i="41"/>
  <c r="B4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AH4" i="41"/>
  <c r="AI4" i="41"/>
  <c r="AJ4" i="41"/>
  <c r="AK4" i="41"/>
  <c r="B5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AH5" i="41"/>
  <c r="AI5" i="41"/>
  <c r="AJ5" i="41"/>
  <c r="AK5" i="41"/>
  <c r="B6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AH6" i="41"/>
  <c r="AI6" i="41"/>
  <c r="AJ6" i="41"/>
  <c r="AK6" i="41"/>
  <c r="B7" i="41"/>
  <c r="C7" i="41"/>
  <c r="D7" i="41"/>
  <c r="E7" i="41"/>
  <c r="F7" i="41"/>
  <c r="G7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U7" i="41"/>
  <c r="V7" i="41"/>
  <c r="W7" i="41"/>
  <c r="X7" i="41"/>
  <c r="Y7" i="41"/>
  <c r="Z7" i="41"/>
  <c r="AA7" i="41"/>
  <c r="AB7" i="41"/>
  <c r="AC7" i="41"/>
  <c r="AD7" i="41"/>
  <c r="AE7" i="41"/>
  <c r="AF7" i="41"/>
  <c r="AG7" i="41"/>
  <c r="AH7" i="41"/>
  <c r="AI7" i="41"/>
  <c r="AJ7" i="41"/>
  <c r="AK7" i="41"/>
  <c r="B8" i="41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U8" i="41"/>
  <c r="V8" i="41"/>
  <c r="W8" i="41"/>
  <c r="X8" i="41"/>
  <c r="Y8" i="41"/>
  <c r="Z8" i="41"/>
  <c r="AA8" i="41"/>
  <c r="AB8" i="41"/>
  <c r="AC8" i="41"/>
  <c r="AD8" i="41"/>
  <c r="AE8" i="41"/>
  <c r="AF8" i="41"/>
  <c r="AG8" i="41"/>
  <c r="AH8" i="41"/>
  <c r="AI8" i="41"/>
  <c r="AJ8" i="41"/>
  <c r="AK8" i="41"/>
  <c r="B9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P9" i="41"/>
  <c r="Q9" i="41"/>
  <c r="R9" i="41"/>
  <c r="S9" i="41"/>
  <c r="T9" i="41"/>
  <c r="U9" i="41"/>
  <c r="V9" i="41"/>
  <c r="W9" i="41"/>
  <c r="X9" i="41"/>
  <c r="Y9" i="41"/>
  <c r="Z9" i="41"/>
  <c r="AA9" i="41"/>
  <c r="AB9" i="41"/>
  <c r="AC9" i="41"/>
  <c r="AD9" i="41"/>
  <c r="AE9" i="41"/>
  <c r="AF9" i="41"/>
  <c r="AG9" i="41"/>
  <c r="AH9" i="41"/>
  <c r="AI9" i="41"/>
  <c r="AJ9" i="41"/>
  <c r="AK9" i="41"/>
  <c r="B10" i="41"/>
  <c r="C10" i="41"/>
  <c r="D10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AB10" i="41"/>
  <c r="AC10" i="41"/>
  <c r="AD10" i="41"/>
  <c r="AE10" i="41"/>
  <c r="AF10" i="41"/>
  <c r="AG10" i="41"/>
  <c r="AH10" i="41"/>
  <c r="AI10" i="41"/>
  <c r="AJ10" i="41"/>
  <c r="AK10" i="41"/>
  <c r="B11" i="41"/>
  <c r="C11" i="41"/>
  <c r="D11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Z11" i="41"/>
  <c r="AA11" i="41"/>
  <c r="AB11" i="41"/>
  <c r="AC11" i="41"/>
  <c r="AD11" i="41"/>
  <c r="AE11" i="41"/>
  <c r="AF11" i="41"/>
  <c r="AG11" i="41"/>
  <c r="AH11" i="41"/>
  <c r="AI11" i="41"/>
  <c r="AJ11" i="41"/>
  <c r="AK11" i="41"/>
  <c r="B12" i="41"/>
  <c r="C12" i="41"/>
  <c r="D12" i="41"/>
  <c r="E12" i="41"/>
  <c r="F12" i="41"/>
  <c r="G12" i="41"/>
  <c r="H12" i="41"/>
  <c r="I12" i="41"/>
  <c r="J12" i="41"/>
  <c r="K12" i="41"/>
  <c r="L12" i="41"/>
  <c r="M12" i="41"/>
  <c r="N12" i="41"/>
  <c r="O12" i="41"/>
  <c r="P12" i="41"/>
  <c r="Q12" i="41"/>
  <c r="R12" i="41"/>
  <c r="S12" i="41"/>
  <c r="T12" i="41"/>
  <c r="U12" i="41"/>
  <c r="V12" i="41"/>
  <c r="W12" i="41"/>
  <c r="X12" i="41"/>
  <c r="Y12" i="41"/>
  <c r="Z12" i="41"/>
  <c r="AA12" i="41"/>
  <c r="AB12" i="41"/>
  <c r="AC12" i="41"/>
  <c r="AD12" i="41"/>
  <c r="AE12" i="41"/>
  <c r="AF12" i="41"/>
  <c r="AG12" i="41"/>
  <c r="AH12" i="41"/>
  <c r="AI12" i="41"/>
  <c r="AJ12" i="41"/>
  <c r="AK12" i="41"/>
  <c r="B13" i="41"/>
  <c r="C13" i="41"/>
  <c r="D13" i="41"/>
  <c r="E13" i="41"/>
  <c r="F13" i="41"/>
  <c r="G13" i="41"/>
  <c r="H13" i="41"/>
  <c r="I13" i="41"/>
  <c r="J13" i="41"/>
  <c r="K13" i="41"/>
  <c r="L13" i="41"/>
  <c r="M13" i="41"/>
  <c r="N13" i="41"/>
  <c r="O13" i="41"/>
  <c r="P13" i="41"/>
  <c r="Q13" i="41"/>
  <c r="R13" i="41"/>
  <c r="S13" i="41"/>
  <c r="T13" i="41"/>
  <c r="U13" i="41"/>
  <c r="V13" i="41"/>
  <c r="W13" i="41"/>
  <c r="X13" i="41"/>
  <c r="Y13" i="41"/>
  <c r="Z13" i="41"/>
  <c r="AA13" i="41"/>
  <c r="AB13" i="41"/>
  <c r="AC13" i="41"/>
  <c r="AD13" i="41"/>
  <c r="AE13" i="41"/>
  <c r="AF13" i="41"/>
  <c r="AG13" i="41"/>
  <c r="AH13" i="41"/>
  <c r="AI13" i="41"/>
  <c r="AJ13" i="41"/>
  <c r="AK13" i="41"/>
  <c r="B14" i="41"/>
  <c r="C14" i="41"/>
  <c r="D14" i="41"/>
  <c r="E14" i="41"/>
  <c r="F14" i="41"/>
  <c r="G14" i="41"/>
  <c r="H14" i="41"/>
  <c r="I14" i="41"/>
  <c r="J14" i="41"/>
  <c r="K14" i="41"/>
  <c r="L14" i="41"/>
  <c r="M14" i="41"/>
  <c r="N14" i="41"/>
  <c r="O14" i="41"/>
  <c r="P14" i="41"/>
  <c r="Q14" i="41"/>
  <c r="R14" i="41"/>
  <c r="S14" i="41"/>
  <c r="T14" i="41"/>
  <c r="U14" i="41"/>
  <c r="V14" i="41"/>
  <c r="W14" i="41"/>
  <c r="X14" i="41"/>
  <c r="Y14" i="41"/>
  <c r="Z14" i="41"/>
  <c r="AA14" i="41"/>
  <c r="AB14" i="41"/>
  <c r="AC14" i="41"/>
  <c r="AD14" i="41"/>
  <c r="AE14" i="41"/>
  <c r="AF14" i="41"/>
  <c r="AG14" i="41"/>
  <c r="AH14" i="41"/>
  <c r="AI14" i="41"/>
  <c r="AJ14" i="41"/>
  <c r="AK14" i="41"/>
  <c r="B15" i="41"/>
  <c r="C15" i="41"/>
  <c r="D15" i="41"/>
  <c r="E15" i="41"/>
  <c r="F15" i="41"/>
  <c r="G15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U15" i="41"/>
  <c r="V15" i="41"/>
  <c r="W15" i="41"/>
  <c r="X15" i="41"/>
  <c r="Y15" i="41"/>
  <c r="Z15" i="41"/>
  <c r="AA15" i="41"/>
  <c r="AB15" i="41"/>
  <c r="AC15" i="41"/>
  <c r="AD15" i="41"/>
  <c r="AE15" i="41"/>
  <c r="AF15" i="41"/>
  <c r="AG15" i="41"/>
  <c r="AH15" i="41"/>
  <c r="AI15" i="41"/>
  <c r="AJ15" i="41"/>
  <c r="AK15" i="41"/>
  <c r="B16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U16" i="41"/>
  <c r="V16" i="41"/>
  <c r="W16" i="41"/>
  <c r="X16" i="41"/>
  <c r="Y16" i="41"/>
  <c r="Z16" i="41"/>
  <c r="AA16" i="41"/>
  <c r="AB16" i="41"/>
  <c r="AC16" i="41"/>
  <c r="AD16" i="41"/>
  <c r="AE16" i="41"/>
  <c r="AF16" i="41"/>
  <c r="AG16" i="41"/>
  <c r="AH16" i="41"/>
  <c r="AI16" i="41"/>
  <c r="AJ16" i="41"/>
  <c r="AK16" i="41"/>
  <c r="B17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P17" i="41"/>
  <c r="Q17" i="41"/>
  <c r="R17" i="41"/>
  <c r="S17" i="41"/>
  <c r="T17" i="41"/>
  <c r="U17" i="41"/>
  <c r="V17" i="41"/>
  <c r="W17" i="41"/>
  <c r="X17" i="41"/>
  <c r="Y17" i="41"/>
  <c r="Z17" i="41"/>
  <c r="AA17" i="41"/>
  <c r="AB17" i="41"/>
  <c r="AC17" i="41"/>
  <c r="AD17" i="41"/>
  <c r="AE17" i="41"/>
  <c r="AF17" i="41"/>
  <c r="AG17" i="41"/>
  <c r="AH17" i="41"/>
  <c r="AI17" i="41"/>
  <c r="AJ17" i="41"/>
  <c r="AK17" i="41"/>
  <c r="B18" i="41"/>
  <c r="C18" i="41"/>
  <c r="D18" i="41"/>
  <c r="E18" i="41"/>
  <c r="F18" i="41"/>
  <c r="G18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U18" i="41"/>
  <c r="V18" i="41"/>
  <c r="W18" i="41"/>
  <c r="X18" i="41"/>
  <c r="Y18" i="41"/>
  <c r="Z18" i="41"/>
  <c r="AA18" i="41"/>
  <c r="AB18" i="41"/>
  <c r="AC18" i="41"/>
  <c r="AD18" i="41"/>
  <c r="AE18" i="41"/>
  <c r="AF18" i="41"/>
  <c r="AG18" i="41"/>
  <c r="AH18" i="41"/>
  <c r="AI18" i="41"/>
  <c r="AJ18" i="41"/>
  <c r="AK18" i="41"/>
  <c r="B19" i="41"/>
  <c r="C19" i="41"/>
  <c r="D19" i="41"/>
  <c r="E19" i="41"/>
  <c r="F19" i="41"/>
  <c r="G19" i="41"/>
  <c r="H19" i="41"/>
  <c r="I19" i="41"/>
  <c r="J19" i="41"/>
  <c r="K19" i="41"/>
  <c r="L19" i="41"/>
  <c r="M19" i="41"/>
  <c r="N19" i="41"/>
  <c r="O19" i="41"/>
  <c r="P19" i="41"/>
  <c r="Q19" i="41"/>
  <c r="R19" i="41"/>
  <c r="S19" i="41"/>
  <c r="T19" i="41"/>
  <c r="U19" i="41"/>
  <c r="V19" i="41"/>
  <c r="W19" i="41"/>
  <c r="X19" i="41"/>
  <c r="Y19" i="41"/>
  <c r="Z19" i="41"/>
  <c r="AA19" i="41"/>
  <c r="AB19" i="41"/>
  <c r="AC19" i="41"/>
  <c r="AD19" i="41"/>
  <c r="AE19" i="41"/>
  <c r="AF19" i="41"/>
  <c r="AG19" i="41"/>
  <c r="AH19" i="41"/>
  <c r="AI19" i="41"/>
  <c r="AJ19" i="41"/>
  <c r="AK19" i="41"/>
  <c r="B20" i="41"/>
  <c r="C20" i="41"/>
  <c r="D20" i="41"/>
  <c r="E20" i="41"/>
  <c r="F20" i="41"/>
  <c r="G20" i="41"/>
  <c r="H20" i="41"/>
  <c r="I20" i="41"/>
  <c r="J20" i="41"/>
  <c r="K20" i="41"/>
  <c r="L20" i="41"/>
  <c r="M20" i="41"/>
  <c r="N20" i="41"/>
  <c r="O20" i="41"/>
  <c r="P20" i="41"/>
  <c r="Q20" i="41"/>
  <c r="R20" i="41"/>
  <c r="S20" i="41"/>
  <c r="T20" i="41"/>
  <c r="U20" i="41"/>
  <c r="V20" i="41"/>
  <c r="W20" i="41"/>
  <c r="X20" i="41"/>
  <c r="Y20" i="41"/>
  <c r="Z20" i="41"/>
  <c r="AA20" i="41"/>
  <c r="AB20" i="41"/>
  <c r="AC20" i="41"/>
  <c r="AD20" i="41"/>
  <c r="AE20" i="41"/>
  <c r="AF20" i="41"/>
  <c r="AG20" i="41"/>
  <c r="AH20" i="41"/>
  <c r="AI20" i="41"/>
  <c r="AJ20" i="41"/>
  <c r="AK20" i="41"/>
  <c r="B21" i="41"/>
  <c r="C21" i="41"/>
  <c r="D21" i="41"/>
  <c r="E21" i="41"/>
  <c r="F21" i="41"/>
  <c r="G21" i="41"/>
  <c r="H21" i="41"/>
  <c r="I21" i="41"/>
  <c r="J21" i="41"/>
  <c r="K21" i="41"/>
  <c r="L21" i="41"/>
  <c r="M21" i="41"/>
  <c r="N21" i="41"/>
  <c r="O21" i="41"/>
  <c r="P21" i="41"/>
  <c r="Q21" i="41"/>
  <c r="R21" i="41"/>
  <c r="S21" i="41"/>
  <c r="T21" i="41"/>
  <c r="U21" i="41"/>
  <c r="V21" i="41"/>
  <c r="W21" i="41"/>
  <c r="X21" i="41"/>
  <c r="Y21" i="41"/>
  <c r="Z21" i="41"/>
  <c r="AA21" i="41"/>
  <c r="AB21" i="41"/>
  <c r="AC21" i="41"/>
  <c r="AD21" i="41"/>
  <c r="AE21" i="41"/>
  <c r="AF21" i="41"/>
  <c r="AG21" i="41"/>
  <c r="AH21" i="41"/>
  <c r="AI21" i="41"/>
  <c r="AJ21" i="41"/>
  <c r="AK21" i="41"/>
  <c r="B22" i="41"/>
  <c r="C22" i="41"/>
  <c r="D22" i="41"/>
  <c r="E22" i="41"/>
  <c r="F22" i="41"/>
  <c r="G22" i="41"/>
  <c r="H22" i="41"/>
  <c r="I22" i="41"/>
  <c r="J22" i="41"/>
  <c r="K22" i="41"/>
  <c r="L22" i="41"/>
  <c r="M22" i="41"/>
  <c r="N22" i="41"/>
  <c r="O22" i="41"/>
  <c r="P22" i="41"/>
  <c r="Q22" i="41"/>
  <c r="R22" i="41"/>
  <c r="S22" i="41"/>
  <c r="T22" i="41"/>
  <c r="U22" i="41"/>
  <c r="V22" i="41"/>
  <c r="W22" i="41"/>
  <c r="X22" i="41"/>
  <c r="Y22" i="41"/>
  <c r="Z22" i="41"/>
  <c r="AA22" i="41"/>
  <c r="AB22" i="41"/>
  <c r="AC22" i="41"/>
  <c r="AD22" i="41"/>
  <c r="AE22" i="41"/>
  <c r="AF22" i="41"/>
  <c r="AG22" i="41"/>
  <c r="AH22" i="41"/>
  <c r="AI22" i="41"/>
  <c r="AJ22" i="41"/>
  <c r="AK22" i="41"/>
  <c r="B23" i="41"/>
  <c r="C23" i="41"/>
  <c r="D23" i="41"/>
  <c r="E23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X23" i="41"/>
  <c r="Y23" i="41"/>
  <c r="Z23" i="41"/>
  <c r="AA23" i="41"/>
  <c r="AB23" i="41"/>
  <c r="AC23" i="41"/>
  <c r="AD23" i="41"/>
  <c r="AE23" i="41"/>
  <c r="AF23" i="41"/>
  <c r="AG23" i="41"/>
  <c r="AH23" i="41"/>
  <c r="AI23" i="41"/>
  <c r="AJ23" i="41"/>
  <c r="AK23" i="41"/>
  <c r="B24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P24" i="41"/>
  <c r="Q24" i="41"/>
  <c r="R24" i="41"/>
  <c r="S24" i="41"/>
  <c r="T24" i="41"/>
  <c r="U24" i="41"/>
  <c r="V24" i="41"/>
  <c r="W24" i="41"/>
  <c r="X24" i="41"/>
  <c r="Y24" i="41"/>
  <c r="Z24" i="41"/>
  <c r="AA24" i="41"/>
  <c r="AB24" i="41"/>
  <c r="AC24" i="41"/>
  <c r="AD24" i="41"/>
  <c r="AE24" i="41"/>
  <c r="AF24" i="41"/>
  <c r="AG24" i="41"/>
  <c r="AH24" i="41"/>
  <c r="AI24" i="41"/>
  <c r="AJ24" i="41"/>
  <c r="AK24" i="41"/>
  <c r="B25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P25" i="41"/>
  <c r="Q25" i="41"/>
  <c r="R25" i="41"/>
  <c r="S25" i="41"/>
  <c r="T25" i="41"/>
  <c r="U25" i="41"/>
  <c r="V25" i="41"/>
  <c r="W25" i="41"/>
  <c r="X25" i="41"/>
  <c r="Y25" i="41"/>
  <c r="Z25" i="41"/>
  <c r="AA25" i="41"/>
  <c r="AB25" i="41"/>
  <c r="AC25" i="41"/>
  <c r="AD25" i="41"/>
  <c r="AE25" i="41"/>
  <c r="AF25" i="41"/>
  <c r="AG25" i="41"/>
  <c r="AH25" i="41"/>
  <c r="AI25" i="41"/>
  <c r="AJ25" i="41"/>
  <c r="AK25" i="41"/>
  <c r="B26" i="41"/>
  <c r="C2" i="41"/>
  <c r="D2" i="41"/>
  <c r="E10" i="29" s="1"/>
  <c r="E2" i="41"/>
  <c r="F2" i="41"/>
  <c r="G2" i="41"/>
  <c r="H2" i="41"/>
  <c r="I2" i="41"/>
  <c r="J2" i="41"/>
  <c r="K2" i="41"/>
  <c r="L2" i="41"/>
  <c r="M10" i="29" s="1"/>
  <c r="M2" i="41"/>
  <c r="N2" i="41"/>
  <c r="O2" i="41"/>
  <c r="P2" i="41"/>
  <c r="Q2" i="41"/>
  <c r="R2" i="41"/>
  <c r="S2" i="41"/>
  <c r="T2" i="41"/>
  <c r="U10" i="29" s="1"/>
  <c r="U2" i="41"/>
  <c r="V2" i="41"/>
  <c r="W10" i="29" s="1"/>
  <c r="W2" i="41"/>
  <c r="X2" i="41"/>
  <c r="Y2" i="41"/>
  <c r="Z2" i="41"/>
  <c r="AA2" i="41"/>
  <c r="AB2" i="41"/>
  <c r="AC2" i="41"/>
  <c r="AD2" i="41"/>
  <c r="AE10" i="29" s="1"/>
  <c r="AE2" i="41"/>
  <c r="AF2" i="41"/>
  <c r="AG2" i="41"/>
  <c r="AH2" i="41"/>
  <c r="AI2" i="41"/>
  <c r="AJ2" i="41"/>
  <c r="AK10" i="29" s="1"/>
  <c r="AK2" i="41"/>
  <c r="B2" i="41"/>
  <c r="C3" i="17"/>
  <c r="D3" i="17"/>
  <c r="E3" i="17"/>
  <c r="F3" i="17"/>
  <c r="G3" i="17"/>
  <c r="C4" i="17"/>
  <c r="D4" i="17"/>
  <c r="E4" i="17"/>
  <c r="F4" i="17"/>
  <c r="G4" i="17"/>
  <c r="C5" i="17"/>
  <c r="D5" i="17"/>
  <c r="E5" i="17"/>
  <c r="F5" i="17"/>
  <c r="G5" i="17"/>
  <c r="C6" i="17"/>
  <c r="D6" i="17"/>
  <c r="E6" i="17"/>
  <c r="F6" i="17"/>
  <c r="G6" i="17"/>
  <c r="C7" i="17"/>
  <c r="D7" i="17"/>
  <c r="E7" i="17"/>
  <c r="F7" i="17"/>
  <c r="G7" i="17"/>
  <c r="C8" i="17"/>
  <c r="D8" i="17"/>
  <c r="E8" i="17"/>
  <c r="F8" i="17"/>
  <c r="G8" i="17"/>
  <c r="C9" i="17"/>
  <c r="D9" i="17"/>
  <c r="E9" i="17"/>
  <c r="F9" i="17"/>
  <c r="G9" i="17"/>
  <c r="C10" i="17"/>
  <c r="D10" i="17"/>
  <c r="E10" i="17"/>
  <c r="F10" i="17"/>
  <c r="G10" i="17"/>
  <c r="C11" i="17"/>
  <c r="D11" i="17"/>
  <c r="E11" i="17"/>
  <c r="F11" i="17"/>
  <c r="G11" i="17"/>
  <c r="C12" i="17"/>
  <c r="D12" i="17"/>
  <c r="E12" i="17"/>
  <c r="F12" i="17"/>
  <c r="G12" i="17"/>
  <c r="C13" i="17"/>
  <c r="D13" i="17"/>
  <c r="E13" i="17"/>
  <c r="F13" i="17"/>
  <c r="G13" i="17"/>
  <c r="H13" i="17"/>
  <c r="I13" i="17"/>
  <c r="Q13" i="17"/>
  <c r="C14" i="17"/>
  <c r="D14" i="17"/>
  <c r="E14" i="17"/>
  <c r="F14" i="17"/>
  <c r="G14" i="17"/>
  <c r="H14" i="17"/>
  <c r="I14" i="17"/>
  <c r="Q14" i="17"/>
  <c r="C15" i="17"/>
  <c r="D15" i="17"/>
  <c r="E15" i="17"/>
  <c r="F15" i="17"/>
  <c r="G15" i="17"/>
  <c r="H15" i="17"/>
  <c r="I15" i="17"/>
  <c r="Q15" i="17"/>
  <c r="C16" i="17"/>
  <c r="D16" i="17"/>
  <c r="E16" i="17"/>
  <c r="F16" i="17"/>
  <c r="G16" i="17"/>
  <c r="H16" i="17"/>
  <c r="I16" i="17"/>
  <c r="K16" i="17"/>
  <c r="Q16" i="17"/>
  <c r="C17" i="17"/>
  <c r="D17" i="17"/>
  <c r="E17" i="17"/>
  <c r="F17" i="17"/>
  <c r="G17" i="17"/>
  <c r="H17" i="17"/>
  <c r="I17" i="17"/>
  <c r="K17" i="17"/>
  <c r="Q17" i="17"/>
  <c r="C18" i="17"/>
  <c r="D18" i="17"/>
  <c r="E18" i="17"/>
  <c r="F18" i="17"/>
  <c r="G18" i="17"/>
  <c r="H18" i="17"/>
  <c r="I18" i="17"/>
  <c r="K18" i="17"/>
  <c r="Q18" i="17"/>
  <c r="C19" i="17"/>
  <c r="D19" i="17"/>
  <c r="E19" i="17"/>
  <c r="F19" i="17"/>
  <c r="G19" i="17"/>
  <c r="H19" i="17"/>
  <c r="I19" i="17"/>
  <c r="K19" i="17"/>
  <c r="Q19" i="17"/>
  <c r="C20" i="17"/>
  <c r="D20" i="17"/>
  <c r="E20" i="17"/>
  <c r="F20" i="17"/>
  <c r="G20" i="17"/>
  <c r="H20" i="17"/>
  <c r="I20" i="17"/>
  <c r="K20" i="17"/>
  <c r="Q20" i="17"/>
  <c r="C21" i="17"/>
  <c r="D21" i="17"/>
  <c r="E21" i="17"/>
  <c r="F21" i="17"/>
  <c r="G21" i="17"/>
  <c r="H21" i="17"/>
  <c r="I21" i="17"/>
  <c r="K21" i="17"/>
  <c r="Q21" i="17"/>
  <c r="C22" i="17"/>
  <c r="D22" i="17"/>
  <c r="E22" i="17"/>
  <c r="F22" i="17"/>
  <c r="G22" i="17"/>
  <c r="H22" i="17"/>
  <c r="I22" i="17"/>
  <c r="K22" i="17"/>
  <c r="O22" i="17"/>
  <c r="Q22" i="17"/>
  <c r="C23" i="17"/>
  <c r="D23" i="17"/>
  <c r="E23" i="17"/>
  <c r="F23" i="17"/>
  <c r="G23" i="17"/>
  <c r="H23" i="17"/>
  <c r="I23" i="17"/>
  <c r="K23" i="17"/>
  <c r="O23" i="17"/>
  <c r="Q23" i="17"/>
  <c r="C24" i="17"/>
  <c r="D24" i="17"/>
  <c r="E24" i="17"/>
  <c r="F24" i="17"/>
  <c r="G24" i="17"/>
  <c r="H24" i="17"/>
  <c r="I24" i="17"/>
  <c r="K24" i="17"/>
  <c r="O24" i="17"/>
  <c r="Q24" i="17"/>
  <c r="C25" i="17"/>
  <c r="D25" i="17"/>
  <c r="E25" i="17"/>
  <c r="F25" i="17"/>
  <c r="G25" i="17"/>
  <c r="H25" i="17"/>
  <c r="I25" i="17"/>
  <c r="K25" i="17"/>
  <c r="O25" i="17"/>
  <c r="Q25" i="17"/>
  <c r="C26" i="17"/>
  <c r="D26" i="17"/>
  <c r="E26" i="17"/>
  <c r="F26" i="17"/>
  <c r="G26" i="17"/>
  <c r="H26" i="17"/>
  <c r="I26" i="17"/>
  <c r="K26" i="17"/>
  <c r="O26" i="17"/>
  <c r="Q26" i="17"/>
  <c r="C27" i="17"/>
  <c r="D27" i="17"/>
  <c r="E27" i="17"/>
  <c r="F27" i="17"/>
  <c r="G27" i="17"/>
  <c r="H27" i="17"/>
  <c r="I27" i="17"/>
  <c r="K27" i="17"/>
  <c r="O27" i="17"/>
  <c r="Q27" i="17"/>
  <c r="C28" i="17"/>
  <c r="D28" i="17"/>
  <c r="E28" i="17"/>
  <c r="F28" i="17"/>
  <c r="G28" i="17"/>
  <c r="H28" i="17"/>
  <c r="I28" i="17"/>
  <c r="K28" i="17"/>
  <c r="O28" i="17"/>
  <c r="Q28" i="17"/>
  <c r="C29" i="17"/>
  <c r="D29" i="17"/>
  <c r="E29" i="17"/>
  <c r="F29" i="17"/>
  <c r="G29" i="17"/>
  <c r="H29" i="17"/>
  <c r="I29" i="17"/>
  <c r="K29" i="17"/>
  <c r="O29" i="17"/>
  <c r="Q29" i="17"/>
  <c r="C30" i="17"/>
  <c r="D30" i="17"/>
  <c r="E30" i="17"/>
  <c r="F30" i="17"/>
  <c r="G30" i="17"/>
  <c r="H30" i="17"/>
  <c r="I30" i="17"/>
  <c r="K30" i="17"/>
  <c r="O30" i="17"/>
  <c r="Q30" i="17"/>
  <c r="C31" i="17"/>
  <c r="D31" i="17"/>
  <c r="E31" i="17"/>
  <c r="F31" i="17"/>
  <c r="G31" i="17"/>
  <c r="H31" i="17"/>
  <c r="I31" i="17"/>
  <c r="K31" i="17"/>
  <c r="O31" i="17"/>
  <c r="Q31" i="17"/>
  <c r="C32" i="17"/>
  <c r="D32" i="17"/>
  <c r="E32" i="17"/>
  <c r="F32" i="17"/>
  <c r="G32" i="17"/>
  <c r="H32" i="17"/>
  <c r="I32" i="17"/>
  <c r="K32" i="17"/>
  <c r="O32" i="17"/>
  <c r="Q32" i="17"/>
  <c r="C33" i="17"/>
  <c r="D33" i="17"/>
  <c r="E33" i="17"/>
  <c r="F33" i="17"/>
  <c r="G33" i="17"/>
  <c r="H33" i="17"/>
  <c r="I33" i="17"/>
  <c r="K33" i="17"/>
  <c r="O33" i="17"/>
  <c r="Q33" i="17"/>
  <c r="C34" i="17"/>
  <c r="D34" i="17"/>
  <c r="E34" i="17"/>
  <c r="F34" i="17"/>
  <c r="G34" i="17"/>
  <c r="H34" i="17"/>
  <c r="I34" i="17"/>
  <c r="K34" i="17"/>
  <c r="O34" i="17"/>
  <c r="Q34" i="17"/>
  <c r="C35" i="17"/>
  <c r="D35" i="17"/>
  <c r="E35" i="17"/>
  <c r="F35" i="17"/>
  <c r="G35" i="17"/>
  <c r="H35" i="17"/>
  <c r="I35" i="17"/>
  <c r="K35" i="17"/>
  <c r="O35" i="17"/>
  <c r="Q35" i="17"/>
  <c r="C36" i="17"/>
  <c r="D36" i="17"/>
  <c r="E36" i="17"/>
  <c r="F36" i="17"/>
  <c r="G36" i="17"/>
  <c r="H36" i="17"/>
  <c r="I36" i="17"/>
  <c r="K36" i="17"/>
  <c r="O36" i="17"/>
  <c r="Q36" i="17"/>
  <c r="C37" i="17"/>
  <c r="D37" i="17"/>
  <c r="E37" i="17"/>
  <c r="F37" i="17"/>
  <c r="G37" i="17"/>
  <c r="H37" i="17"/>
  <c r="I37" i="17"/>
  <c r="K37" i="17"/>
  <c r="O37" i="17"/>
  <c r="Q37" i="17"/>
  <c r="C38" i="17"/>
  <c r="D38" i="17"/>
  <c r="E38" i="17"/>
  <c r="F38" i="17"/>
  <c r="G38" i="17"/>
  <c r="H38" i="17"/>
  <c r="I38" i="17"/>
  <c r="K38" i="17"/>
  <c r="O38" i="17"/>
  <c r="Q38" i="17"/>
  <c r="C39" i="17"/>
  <c r="D39" i="17"/>
  <c r="E39" i="17"/>
  <c r="F39" i="17"/>
  <c r="G39" i="17"/>
  <c r="H39" i="17"/>
  <c r="I39" i="17"/>
  <c r="K39" i="17"/>
  <c r="O39" i="17"/>
  <c r="Q39" i="17"/>
  <c r="C40" i="17"/>
  <c r="D40" i="17"/>
  <c r="E40" i="17"/>
  <c r="F40" i="17"/>
  <c r="G40" i="17"/>
  <c r="H40" i="17"/>
  <c r="I40" i="17"/>
  <c r="K40" i="17"/>
  <c r="O40" i="17"/>
  <c r="Q40" i="17"/>
  <c r="C41" i="17"/>
  <c r="D41" i="17"/>
  <c r="E41" i="17"/>
  <c r="F41" i="17"/>
  <c r="G41" i="17"/>
  <c r="H41" i="17"/>
  <c r="I41" i="17"/>
  <c r="K41" i="17"/>
  <c r="O41" i="17"/>
  <c r="Q41" i="17"/>
  <c r="C42" i="17"/>
  <c r="D42" i="17"/>
  <c r="E42" i="17"/>
  <c r="F42" i="17"/>
  <c r="G42" i="17"/>
  <c r="H42" i="17"/>
  <c r="I42" i="17"/>
  <c r="K42" i="17"/>
  <c r="O42" i="17"/>
  <c r="Q42" i="17"/>
  <c r="C43" i="17"/>
  <c r="D43" i="17"/>
  <c r="E43" i="17"/>
  <c r="F43" i="17"/>
  <c r="G43" i="17"/>
  <c r="H43" i="17"/>
  <c r="I43" i="17"/>
  <c r="K43" i="17"/>
  <c r="O43" i="17"/>
  <c r="Q43" i="17"/>
  <c r="C44" i="17"/>
  <c r="D44" i="17"/>
  <c r="E44" i="17"/>
  <c r="F44" i="17"/>
  <c r="G44" i="17"/>
  <c r="H44" i="17"/>
  <c r="I44" i="17"/>
  <c r="K44" i="17"/>
  <c r="O44" i="17"/>
  <c r="Q44" i="17"/>
  <c r="C45" i="17"/>
  <c r="D45" i="17"/>
  <c r="E45" i="17"/>
  <c r="F45" i="17"/>
  <c r="G45" i="17"/>
  <c r="H45" i="17"/>
  <c r="I45" i="17"/>
  <c r="K45" i="17"/>
  <c r="O45" i="17"/>
  <c r="Q45" i="17"/>
  <c r="C46" i="17"/>
  <c r="D46" i="17"/>
  <c r="E46" i="17"/>
  <c r="F46" i="17"/>
  <c r="G46" i="17"/>
  <c r="H46" i="17"/>
  <c r="I46" i="17"/>
  <c r="K46" i="17"/>
  <c r="O46" i="17"/>
  <c r="Q46" i="17"/>
  <c r="C47" i="17"/>
  <c r="D47" i="17"/>
  <c r="E47" i="17"/>
  <c r="F47" i="17"/>
  <c r="G47" i="17"/>
  <c r="H47" i="17"/>
  <c r="I47" i="17"/>
  <c r="K47" i="17"/>
  <c r="O47" i="17"/>
  <c r="Q47" i="17"/>
  <c r="C48" i="17"/>
  <c r="D48" i="17"/>
  <c r="E48" i="17"/>
  <c r="F48" i="17"/>
  <c r="G48" i="17"/>
  <c r="H48" i="17"/>
  <c r="I48" i="17"/>
  <c r="K48" i="17"/>
  <c r="O48" i="17"/>
  <c r="Q48" i="17"/>
  <c r="C49" i="17"/>
  <c r="D49" i="17"/>
  <c r="E49" i="17"/>
  <c r="F49" i="17"/>
  <c r="G49" i="17"/>
  <c r="H49" i="17"/>
  <c r="I49" i="17"/>
  <c r="K49" i="17"/>
  <c r="O49" i="17"/>
  <c r="Q49" i="17"/>
  <c r="C50" i="17"/>
  <c r="D50" i="17"/>
  <c r="E50" i="17"/>
  <c r="F50" i="17"/>
  <c r="G50" i="17"/>
  <c r="H50" i="17"/>
  <c r="I50" i="17"/>
  <c r="K50" i="17"/>
  <c r="O50" i="17"/>
  <c r="Q50" i="17"/>
  <c r="C51" i="17"/>
  <c r="D51" i="17"/>
  <c r="E51" i="17"/>
  <c r="F51" i="17"/>
  <c r="G51" i="17"/>
  <c r="H51" i="17"/>
  <c r="I51" i="17"/>
  <c r="K51" i="17"/>
  <c r="O51" i="17"/>
  <c r="Q51" i="17"/>
  <c r="C52" i="17"/>
  <c r="D52" i="17"/>
  <c r="E52" i="17"/>
  <c r="F52" i="17"/>
  <c r="G52" i="17"/>
  <c r="H52" i="17"/>
  <c r="I52" i="17"/>
  <c r="K52" i="17"/>
  <c r="O52" i="17"/>
  <c r="Q52" i="17"/>
  <c r="C53" i="17"/>
  <c r="D53" i="17"/>
  <c r="E53" i="17"/>
  <c r="F53" i="17"/>
  <c r="G53" i="17"/>
  <c r="H53" i="17"/>
  <c r="I53" i="17"/>
  <c r="K53" i="17"/>
  <c r="O53" i="17"/>
  <c r="Q53" i="17"/>
  <c r="C54" i="17"/>
  <c r="D54" i="17"/>
  <c r="E54" i="17"/>
  <c r="F54" i="17"/>
  <c r="G54" i="17"/>
  <c r="H54" i="17"/>
  <c r="I54" i="17"/>
  <c r="K54" i="17"/>
  <c r="O54" i="17"/>
  <c r="Q54" i="17"/>
  <c r="C55" i="17"/>
  <c r="D55" i="17"/>
  <c r="E55" i="17"/>
  <c r="F55" i="17"/>
  <c r="G55" i="17"/>
  <c r="H55" i="17"/>
  <c r="I55" i="17"/>
  <c r="K55" i="17"/>
  <c r="O55" i="17"/>
  <c r="Q55" i="17"/>
  <c r="C56" i="17"/>
  <c r="D56" i="17"/>
  <c r="E56" i="17"/>
  <c r="F56" i="17"/>
  <c r="G56" i="17"/>
  <c r="H56" i="17"/>
  <c r="I56" i="17"/>
  <c r="K56" i="17"/>
  <c r="O56" i="17"/>
  <c r="Q56" i="17"/>
  <c r="C57" i="17"/>
  <c r="D57" i="17"/>
  <c r="E57" i="17"/>
  <c r="F57" i="17"/>
  <c r="G57" i="17"/>
  <c r="H57" i="17"/>
  <c r="I57" i="17"/>
  <c r="K57" i="17"/>
  <c r="O57" i="17"/>
  <c r="Q57" i="17"/>
  <c r="C58" i="17"/>
  <c r="D58" i="17"/>
  <c r="E58" i="17"/>
  <c r="F58" i="17"/>
  <c r="G58" i="17"/>
  <c r="H58" i="17"/>
  <c r="I58" i="17"/>
  <c r="K58" i="17"/>
  <c r="O58" i="17"/>
  <c r="Q58" i="17"/>
  <c r="C59" i="17"/>
  <c r="D59" i="17"/>
  <c r="E59" i="17"/>
  <c r="F59" i="17"/>
  <c r="G59" i="17"/>
  <c r="H59" i="17"/>
  <c r="I59" i="17"/>
  <c r="K59" i="17"/>
  <c r="O59" i="17"/>
  <c r="Q59" i="17"/>
  <c r="C60" i="17"/>
  <c r="D60" i="17"/>
  <c r="E60" i="17"/>
  <c r="F60" i="17"/>
  <c r="G60" i="17"/>
  <c r="H60" i="17"/>
  <c r="I60" i="17"/>
  <c r="K60" i="17"/>
  <c r="O60" i="17"/>
  <c r="Q60" i="17"/>
  <c r="C61" i="17"/>
  <c r="D61" i="17"/>
  <c r="E61" i="17"/>
  <c r="F61" i="17"/>
  <c r="G61" i="17"/>
  <c r="H61" i="17"/>
  <c r="I61" i="17"/>
  <c r="K61" i="17"/>
  <c r="O61" i="17"/>
  <c r="Q61" i="17"/>
  <c r="C62" i="17"/>
  <c r="D62" i="17"/>
  <c r="E62" i="17"/>
  <c r="F62" i="17"/>
  <c r="G62" i="17"/>
  <c r="H62" i="17"/>
  <c r="I62" i="17"/>
  <c r="K62" i="17"/>
  <c r="O62" i="17"/>
  <c r="Q62" i="17"/>
  <c r="C63" i="17"/>
  <c r="D63" i="17"/>
  <c r="E63" i="17"/>
  <c r="F63" i="17"/>
  <c r="G63" i="17"/>
  <c r="H63" i="17"/>
  <c r="I63" i="17"/>
  <c r="K63" i="17"/>
  <c r="O63" i="17"/>
  <c r="Q63" i="17"/>
  <c r="C64" i="17"/>
  <c r="D64" i="17"/>
  <c r="E64" i="17"/>
  <c r="F64" i="17"/>
  <c r="G64" i="17"/>
  <c r="H64" i="17"/>
  <c r="I64" i="17"/>
  <c r="K64" i="17"/>
  <c r="O64" i="17"/>
  <c r="Q64" i="17"/>
  <c r="C65" i="17"/>
  <c r="D65" i="17"/>
  <c r="E65" i="17"/>
  <c r="F65" i="17"/>
  <c r="G65" i="17"/>
  <c r="H65" i="17"/>
  <c r="I65" i="17"/>
  <c r="K65" i="17"/>
  <c r="O65" i="17"/>
  <c r="Q65" i="17"/>
  <c r="C66" i="17"/>
  <c r="D66" i="17"/>
  <c r="E66" i="17"/>
  <c r="F66" i="17"/>
  <c r="G66" i="17"/>
  <c r="H66" i="17"/>
  <c r="I66" i="17"/>
  <c r="K66" i="17"/>
  <c r="O66" i="17"/>
  <c r="Q66" i="17"/>
  <c r="C67" i="17"/>
  <c r="D67" i="17"/>
  <c r="E67" i="17"/>
  <c r="F67" i="17"/>
  <c r="G67" i="17"/>
  <c r="H67" i="17"/>
  <c r="I67" i="17"/>
  <c r="K67" i="17"/>
  <c r="L67" i="17"/>
  <c r="O67" i="17"/>
  <c r="Q67" i="17"/>
  <c r="C68" i="17"/>
  <c r="D68" i="17"/>
  <c r="E68" i="17"/>
  <c r="F68" i="17"/>
  <c r="G68" i="17"/>
  <c r="H68" i="17"/>
  <c r="I68" i="17"/>
  <c r="K68" i="17"/>
  <c r="L68" i="17"/>
  <c r="M68" i="17"/>
  <c r="N68" i="17"/>
  <c r="O68" i="17"/>
  <c r="Q68" i="17"/>
  <c r="C69" i="17"/>
  <c r="D69" i="17"/>
  <c r="E69" i="17"/>
  <c r="F69" i="17"/>
  <c r="G69" i="17"/>
  <c r="H69" i="17"/>
  <c r="I69" i="17"/>
  <c r="K69" i="17"/>
  <c r="L69" i="17"/>
  <c r="M69" i="17"/>
  <c r="N69" i="17"/>
  <c r="O69" i="17"/>
  <c r="Q69" i="17"/>
  <c r="C70" i="17"/>
  <c r="D70" i="17"/>
  <c r="E70" i="17"/>
  <c r="F70" i="17"/>
  <c r="G70" i="17"/>
  <c r="H70" i="17"/>
  <c r="I70" i="17"/>
  <c r="K70" i="17"/>
  <c r="L70" i="17"/>
  <c r="M70" i="17"/>
  <c r="N70" i="17"/>
  <c r="O70" i="17"/>
  <c r="Q70" i="17"/>
  <c r="C71" i="17"/>
  <c r="D71" i="17"/>
  <c r="E71" i="17"/>
  <c r="F71" i="17"/>
  <c r="G71" i="17"/>
  <c r="H71" i="17"/>
  <c r="I71" i="17"/>
  <c r="K71" i="17"/>
  <c r="L71" i="17"/>
  <c r="M71" i="17"/>
  <c r="N71" i="17"/>
  <c r="O71" i="17"/>
  <c r="Q71" i="17"/>
  <c r="C72" i="17"/>
  <c r="D72" i="17"/>
  <c r="E72" i="17"/>
  <c r="F72" i="17"/>
  <c r="G72" i="17"/>
  <c r="H72" i="17"/>
  <c r="I72" i="17"/>
  <c r="K72" i="17"/>
  <c r="L72" i="17"/>
  <c r="M72" i="17"/>
  <c r="N72" i="17"/>
  <c r="O72" i="17"/>
  <c r="Q72" i="17"/>
  <c r="C73" i="17"/>
  <c r="D73" i="17"/>
  <c r="E73" i="17"/>
  <c r="F73" i="17"/>
  <c r="G73" i="17"/>
  <c r="H73" i="17"/>
  <c r="I73" i="17"/>
  <c r="K73" i="17"/>
  <c r="L73" i="17"/>
  <c r="M73" i="17"/>
  <c r="N73" i="17"/>
  <c r="O73" i="17"/>
  <c r="Q73" i="17"/>
  <c r="C74" i="17"/>
  <c r="D74" i="17"/>
  <c r="E74" i="17"/>
  <c r="F74" i="17"/>
  <c r="G74" i="17"/>
  <c r="H74" i="17"/>
  <c r="I74" i="17"/>
  <c r="K74" i="17"/>
  <c r="L74" i="17"/>
  <c r="M74" i="17"/>
  <c r="N74" i="17"/>
  <c r="O74" i="17"/>
  <c r="Q74" i="17"/>
  <c r="C75" i="17"/>
  <c r="D75" i="17"/>
  <c r="E75" i="17"/>
  <c r="F75" i="17"/>
  <c r="G75" i="17"/>
  <c r="H75" i="17"/>
  <c r="I75" i="17"/>
  <c r="K75" i="17"/>
  <c r="L75" i="17"/>
  <c r="M75" i="17"/>
  <c r="N75" i="17"/>
  <c r="O75" i="17"/>
  <c r="Q75" i="17"/>
  <c r="C76" i="17"/>
  <c r="D76" i="17"/>
  <c r="E76" i="17"/>
  <c r="F76" i="17"/>
  <c r="G76" i="17"/>
  <c r="H76" i="17"/>
  <c r="I76" i="17"/>
  <c r="K76" i="17"/>
  <c r="L76" i="17"/>
  <c r="M76" i="17"/>
  <c r="N76" i="17"/>
  <c r="O76" i="17"/>
  <c r="Q76" i="17"/>
  <c r="C77" i="17"/>
  <c r="D77" i="17"/>
  <c r="E77" i="17"/>
  <c r="F77" i="17"/>
  <c r="G77" i="17"/>
  <c r="H77" i="17"/>
  <c r="I77" i="17"/>
  <c r="K77" i="17"/>
  <c r="L77" i="17"/>
  <c r="M77" i="17"/>
  <c r="N77" i="17"/>
  <c r="O77" i="17"/>
  <c r="Q77" i="17"/>
  <c r="C78" i="17"/>
  <c r="D78" i="17"/>
  <c r="E78" i="17"/>
  <c r="F78" i="17"/>
  <c r="G78" i="17"/>
  <c r="H78" i="17"/>
  <c r="I78" i="17"/>
  <c r="K78" i="17"/>
  <c r="L78" i="17"/>
  <c r="M78" i="17"/>
  <c r="N78" i="17"/>
  <c r="O78" i="17"/>
  <c r="Q78" i="17"/>
  <c r="C79" i="17"/>
  <c r="D79" i="17"/>
  <c r="E79" i="17"/>
  <c r="F79" i="17"/>
  <c r="G79" i="17"/>
  <c r="H79" i="17"/>
  <c r="I79" i="17"/>
  <c r="K79" i="17"/>
  <c r="L79" i="17"/>
  <c r="M79" i="17"/>
  <c r="N79" i="17"/>
  <c r="O79" i="17"/>
  <c r="Q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Q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Q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Q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Q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Q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Q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Q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Q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Q88" i="17"/>
  <c r="W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Q89" i="17"/>
  <c r="W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Q90" i="17"/>
  <c r="W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Q91" i="17"/>
  <c r="W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Q92" i="17"/>
  <c r="W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Q93" i="17"/>
  <c r="W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Q94" i="17"/>
  <c r="W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Q95" i="17"/>
  <c r="W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Q96" i="17"/>
  <c r="W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Q97" i="17"/>
  <c r="W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Q98" i="17"/>
  <c r="W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Q99" i="17"/>
  <c r="W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Q100" i="17"/>
  <c r="W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Q101" i="17"/>
  <c r="W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Q102" i="17"/>
  <c r="W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Q103" i="17"/>
  <c r="W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Q104" i="17"/>
  <c r="W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Q105" i="17"/>
  <c r="W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Q106" i="17"/>
  <c r="W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Q107" i="17"/>
  <c r="W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Q108" i="17"/>
  <c r="W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Q109" i="17"/>
  <c r="W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Q110" i="17"/>
  <c r="W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Q111" i="17"/>
  <c r="W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Q112" i="17"/>
  <c r="W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Q113" i="17"/>
  <c r="W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Q114" i="17"/>
  <c r="W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Q115" i="17"/>
  <c r="W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Q116" i="17"/>
  <c r="W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P117" i="17"/>
  <c r="Q117" i="17"/>
  <c r="W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P118" i="17"/>
  <c r="Q118" i="17"/>
  <c r="W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P119" i="17"/>
  <c r="Q119" i="17"/>
  <c r="W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P120" i="17"/>
  <c r="Q120" i="17"/>
  <c r="W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P121" i="17"/>
  <c r="Q121" i="17"/>
  <c r="W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P122" i="17"/>
  <c r="Q122" i="17"/>
  <c r="W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P123" i="17"/>
  <c r="Q123" i="17"/>
  <c r="W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P124" i="17"/>
  <c r="Q124" i="17"/>
  <c r="W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P125" i="17"/>
  <c r="Q125" i="17"/>
  <c r="W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P126" i="17"/>
  <c r="Q126" i="17"/>
  <c r="W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P127" i="17"/>
  <c r="Q127" i="17"/>
  <c r="W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P128" i="17"/>
  <c r="Q128" i="17"/>
  <c r="W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P129" i="17"/>
  <c r="Q129" i="17"/>
  <c r="W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P130" i="17"/>
  <c r="Q130" i="17"/>
  <c r="W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P131" i="17"/>
  <c r="Q131" i="17"/>
  <c r="W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P132" i="17"/>
  <c r="Q132" i="17"/>
  <c r="W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P133" i="17"/>
  <c r="Q133" i="17"/>
  <c r="W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P134" i="17"/>
  <c r="Q134" i="17"/>
  <c r="W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P135" i="17"/>
  <c r="Q135" i="17"/>
  <c r="W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P136" i="17"/>
  <c r="Q136" i="17"/>
  <c r="R136" i="17"/>
  <c r="W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P137" i="17"/>
  <c r="Q137" i="17"/>
  <c r="R137" i="17"/>
  <c r="W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P138" i="17"/>
  <c r="Q138" i="17"/>
  <c r="R138" i="17"/>
  <c r="W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P139" i="17"/>
  <c r="Q139" i="17"/>
  <c r="R139" i="17"/>
  <c r="W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P140" i="17"/>
  <c r="Q140" i="17"/>
  <c r="R140" i="17"/>
  <c r="W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P141" i="17"/>
  <c r="Q141" i="17"/>
  <c r="R141" i="17"/>
  <c r="W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P142" i="17"/>
  <c r="Q142" i="17"/>
  <c r="R142" i="17"/>
  <c r="W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P143" i="17"/>
  <c r="Q143" i="17"/>
  <c r="R143" i="17"/>
  <c r="W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P144" i="17"/>
  <c r="Q144" i="17"/>
  <c r="R144" i="17"/>
  <c r="W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P145" i="17"/>
  <c r="Q145" i="17"/>
  <c r="R145" i="17"/>
  <c r="W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P146" i="17"/>
  <c r="Q146" i="17"/>
  <c r="R146" i="17"/>
  <c r="W146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P147" i="17"/>
  <c r="Q147" i="17"/>
  <c r="R147" i="17"/>
  <c r="W147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P148" i="17"/>
  <c r="Q148" i="17"/>
  <c r="R148" i="17"/>
  <c r="W148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P149" i="17"/>
  <c r="Q149" i="17"/>
  <c r="R149" i="17"/>
  <c r="S149" i="17"/>
  <c r="T149" i="17"/>
  <c r="W149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P150" i="17"/>
  <c r="Q150" i="17"/>
  <c r="R150" i="17"/>
  <c r="S150" i="17"/>
  <c r="T150" i="17"/>
  <c r="W150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P151" i="17"/>
  <c r="Q151" i="17"/>
  <c r="R151" i="17"/>
  <c r="S151" i="17"/>
  <c r="T151" i="17"/>
  <c r="W151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P152" i="17"/>
  <c r="Q152" i="17"/>
  <c r="R152" i="17"/>
  <c r="S152" i="17"/>
  <c r="T152" i="17"/>
  <c r="W152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P153" i="17"/>
  <c r="Q153" i="17"/>
  <c r="R153" i="17"/>
  <c r="S153" i="17"/>
  <c r="T153" i="17"/>
  <c r="W153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P154" i="17"/>
  <c r="Q154" i="17"/>
  <c r="R154" i="17"/>
  <c r="S154" i="17"/>
  <c r="T154" i="17"/>
  <c r="W154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P155" i="17"/>
  <c r="Q155" i="17"/>
  <c r="R155" i="17"/>
  <c r="S155" i="17"/>
  <c r="T155" i="17"/>
  <c r="W155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P156" i="17"/>
  <c r="Q156" i="17"/>
  <c r="R156" i="17"/>
  <c r="S156" i="17"/>
  <c r="T156" i="17"/>
  <c r="W156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P157" i="17"/>
  <c r="Q157" i="17"/>
  <c r="S157" i="17"/>
  <c r="T157" i="17"/>
  <c r="W157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P158" i="17"/>
  <c r="Q158" i="17"/>
  <c r="S158" i="17"/>
  <c r="T158" i="17"/>
  <c r="W158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P159" i="17"/>
  <c r="Q159" i="17"/>
  <c r="S159" i="17"/>
  <c r="T159" i="17"/>
  <c r="W159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P160" i="17"/>
  <c r="Q160" i="17"/>
  <c r="S160" i="17"/>
  <c r="T160" i="17"/>
  <c r="W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P161" i="17"/>
  <c r="Q161" i="17"/>
  <c r="S161" i="17"/>
  <c r="T161" i="17"/>
  <c r="W161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P162" i="17"/>
  <c r="Q162" i="17"/>
  <c r="S162" i="17"/>
  <c r="T162" i="17"/>
  <c r="W162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P163" i="17"/>
  <c r="Q163" i="17"/>
  <c r="S163" i="17"/>
  <c r="T163" i="17"/>
  <c r="W163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P164" i="17"/>
  <c r="Q164" i="17"/>
  <c r="S164" i="17"/>
  <c r="T164" i="17"/>
  <c r="W164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P165" i="17"/>
  <c r="Q165" i="17"/>
  <c r="S165" i="17"/>
  <c r="T165" i="17"/>
  <c r="W165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P166" i="17"/>
  <c r="Q166" i="17"/>
  <c r="S166" i="17"/>
  <c r="T166" i="17"/>
  <c r="W166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P167" i="17"/>
  <c r="Q167" i="17"/>
  <c r="S167" i="17"/>
  <c r="T167" i="17"/>
  <c r="W167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P168" i="17"/>
  <c r="Q168" i="17"/>
  <c r="S168" i="17"/>
  <c r="T168" i="17"/>
  <c r="W168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P169" i="17"/>
  <c r="Q169" i="17"/>
  <c r="S169" i="17"/>
  <c r="T169" i="17"/>
  <c r="W169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P170" i="17"/>
  <c r="Q170" i="17"/>
  <c r="S170" i="17"/>
  <c r="T170" i="17"/>
  <c r="W170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P171" i="17"/>
  <c r="Q171" i="17"/>
  <c r="S171" i="17"/>
  <c r="T171" i="17"/>
  <c r="W171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P172" i="17"/>
  <c r="Q172" i="17"/>
  <c r="S172" i="17"/>
  <c r="T172" i="17"/>
  <c r="W172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P173" i="17"/>
  <c r="Q173" i="17"/>
  <c r="S173" i="17"/>
  <c r="T173" i="17"/>
  <c r="W173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P174" i="17"/>
  <c r="Q174" i="17"/>
  <c r="S174" i="17"/>
  <c r="T174" i="17"/>
  <c r="U174" i="17"/>
  <c r="W174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P175" i="17"/>
  <c r="Q175" i="17"/>
  <c r="S175" i="17"/>
  <c r="T175" i="17"/>
  <c r="U175" i="17"/>
  <c r="W175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P176" i="17"/>
  <c r="Q176" i="17"/>
  <c r="S176" i="17"/>
  <c r="T176" i="17"/>
  <c r="U176" i="17"/>
  <c r="W176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P177" i="17"/>
  <c r="Q177" i="17"/>
  <c r="S177" i="17"/>
  <c r="T177" i="17"/>
  <c r="U177" i="17"/>
  <c r="W177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P178" i="17"/>
  <c r="Q178" i="17"/>
  <c r="S178" i="17"/>
  <c r="T178" i="17"/>
  <c r="U178" i="17"/>
  <c r="W178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P179" i="17"/>
  <c r="Q179" i="17"/>
  <c r="S179" i="17"/>
  <c r="T179" i="17"/>
  <c r="U179" i="17"/>
  <c r="W179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P180" i="17"/>
  <c r="Q180" i="17"/>
  <c r="S180" i="17"/>
  <c r="T180" i="17"/>
  <c r="U180" i="17"/>
  <c r="W180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P181" i="17"/>
  <c r="Q181" i="17"/>
  <c r="S181" i="17"/>
  <c r="T181" i="17"/>
  <c r="U181" i="17"/>
  <c r="W181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P182" i="17"/>
  <c r="Q182" i="17"/>
  <c r="S182" i="17"/>
  <c r="T182" i="17"/>
  <c r="U182" i="17"/>
  <c r="W182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P183" i="17"/>
  <c r="Q183" i="17"/>
  <c r="S183" i="17"/>
  <c r="T183" i="17"/>
  <c r="U183" i="17"/>
  <c r="W183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P184" i="17"/>
  <c r="Q184" i="17"/>
  <c r="S184" i="17"/>
  <c r="T184" i="17"/>
  <c r="U184" i="17"/>
  <c r="W184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P185" i="17"/>
  <c r="Q185" i="17"/>
  <c r="S185" i="17"/>
  <c r="T185" i="17"/>
  <c r="U185" i="17"/>
  <c r="W185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P186" i="17"/>
  <c r="Q186" i="17"/>
  <c r="S186" i="17"/>
  <c r="T186" i="17"/>
  <c r="U186" i="17"/>
  <c r="W186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P187" i="17"/>
  <c r="Q187" i="17"/>
  <c r="S187" i="17"/>
  <c r="T187" i="17"/>
  <c r="U187" i="17"/>
  <c r="W187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P188" i="17"/>
  <c r="Q188" i="17"/>
  <c r="S188" i="17"/>
  <c r="T188" i="17"/>
  <c r="U188" i="17"/>
  <c r="W188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P189" i="17"/>
  <c r="Q189" i="17"/>
  <c r="S189" i="17"/>
  <c r="T189" i="17"/>
  <c r="U189" i="17"/>
  <c r="W189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Q190" i="17"/>
  <c r="S190" i="17"/>
  <c r="T190" i="17"/>
  <c r="U190" i="17"/>
  <c r="W190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Q191" i="17"/>
  <c r="S191" i="17"/>
  <c r="T191" i="17"/>
  <c r="U191" i="17"/>
  <c r="W191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Q192" i="17"/>
  <c r="S192" i="17"/>
  <c r="T192" i="17"/>
  <c r="U192" i="17"/>
  <c r="W192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Q193" i="17"/>
  <c r="S193" i="17"/>
  <c r="T193" i="17"/>
  <c r="U193" i="17"/>
  <c r="W193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Q194" i="17"/>
  <c r="S194" i="17"/>
  <c r="T194" i="17"/>
  <c r="U194" i="17"/>
  <c r="W194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Q195" i="17"/>
  <c r="S195" i="17"/>
  <c r="T195" i="17"/>
  <c r="U195" i="17"/>
  <c r="W195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Q196" i="17"/>
  <c r="S196" i="17"/>
  <c r="T196" i="17"/>
  <c r="U196" i="17"/>
  <c r="W196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Q197" i="17"/>
  <c r="S197" i="17"/>
  <c r="T197" i="17"/>
  <c r="U197" i="17"/>
  <c r="W197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Q198" i="17"/>
  <c r="S198" i="17"/>
  <c r="T198" i="17"/>
  <c r="U198" i="17"/>
  <c r="W198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Q199" i="17"/>
  <c r="S199" i="17"/>
  <c r="T199" i="17"/>
  <c r="U199" i="17"/>
  <c r="W199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Q200" i="17"/>
  <c r="S200" i="17"/>
  <c r="T200" i="17"/>
  <c r="U200" i="17"/>
  <c r="W200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Q201" i="17"/>
  <c r="S201" i="17"/>
  <c r="T201" i="17"/>
  <c r="U201" i="17"/>
  <c r="W201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Q202" i="17"/>
  <c r="S202" i="17"/>
  <c r="T202" i="17"/>
  <c r="U202" i="17"/>
  <c r="W202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Q203" i="17"/>
  <c r="S203" i="17"/>
  <c r="T203" i="17"/>
  <c r="U203" i="17"/>
  <c r="W203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Q204" i="17"/>
  <c r="S204" i="17"/>
  <c r="T204" i="17"/>
  <c r="U204" i="17"/>
  <c r="W204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Q205" i="17"/>
  <c r="S205" i="17"/>
  <c r="T205" i="17"/>
  <c r="U205" i="17"/>
  <c r="W205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Q206" i="17"/>
  <c r="S206" i="17"/>
  <c r="T206" i="17"/>
  <c r="U206" i="17"/>
  <c r="W206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Q207" i="17"/>
  <c r="S207" i="17"/>
  <c r="T207" i="17"/>
  <c r="U207" i="17"/>
  <c r="W207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Q208" i="17"/>
  <c r="S208" i="17"/>
  <c r="T208" i="17"/>
  <c r="U208" i="17"/>
  <c r="V208" i="17"/>
  <c r="W208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Q209" i="17"/>
  <c r="S209" i="17"/>
  <c r="T209" i="17"/>
  <c r="U209" i="17"/>
  <c r="V209" i="17"/>
  <c r="W209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Q210" i="17"/>
  <c r="S210" i="17"/>
  <c r="T210" i="17"/>
  <c r="U210" i="17"/>
  <c r="V210" i="17"/>
  <c r="W210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Q211" i="17"/>
  <c r="S211" i="17"/>
  <c r="T211" i="17"/>
  <c r="U211" i="17"/>
  <c r="V211" i="17"/>
  <c r="W211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Q212" i="17"/>
  <c r="S212" i="17"/>
  <c r="T212" i="17"/>
  <c r="U212" i="17"/>
  <c r="V212" i="17"/>
  <c r="W212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Q213" i="17"/>
  <c r="S213" i="17"/>
  <c r="T213" i="17"/>
  <c r="U213" i="17"/>
  <c r="V213" i="17"/>
  <c r="W213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Q214" i="17"/>
  <c r="S214" i="17"/>
  <c r="T214" i="17"/>
  <c r="U214" i="17"/>
  <c r="V214" i="17"/>
  <c r="W214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Q215" i="17"/>
  <c r="S215" i="17"/>
  <c r="T215" i="17"/>
  <c r="U215" i="17"/>
  <c r="V215" i="17"/>
  <c r="W215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Q216" i="17"/>
  <c r="S216" i="17"/>
  <c r="T216" i="17"/>
  <c r="U216" i="17"/>
  <c r="V216" i="17"/>
  <c r="W216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Q217" i="17"/>
  <c r="S217" i="17"/>
  <c r="T217" i="17"/>
  <c r="U217" i="17"/>
  <c r="V217" i="17"/>
  <c r="W217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Q218" i="17"/>
  <c r="S218" i="17"/>
  <c r="T218" i="17"/>
  <c r="U218" i="17"/>
  <c r="V218" i="17"/>
  <c r="W218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Q219" i="17"/>
  <c r="S219" i="17"/>
  <c r="T219" i="17"/>
  <c r="U219" i="17"/>
  <c r="V219" i="17"/>
  <c r="W219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Q220" i="17"/>
  <c r="S220" i="17"/>
  <c r="T220" i="17"/>
  <c r="U220" i="17"/>
  <c r="V220" i="17"/>
  <c r="W220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Q221" i="17"/>
  <c r="S221" i="17"/>
  <c r="T221" i="17"/>
  <c r="U221" i="17"/>
  <c r="V221" i="17"/>
  <c r="W221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Q222" i="17"/>
  <c r="S222" i="17"/>
  <c r="T222" i="17"/>
  <c r="U222" i="17"/>
  <c r="V222" i="17"/>
  <c r="W222" i="17"/>
  <c r="C2" i="17"/>
  <c r="D2" i="17"/>
  <c r="E2" i="17"/>
  <c r="F2" i="17"/>
  <c r="G2" i="17"/>
  <c r="B3" i="18"/>
  <c r="C3" i="18"/>
  <c r="E3" i="18"/>
  <c r="F3" i="18"/>
  <c r="G3" i="18"/>
  <c r="B4" i="18"/>
  <c r="C4" i="18"/>
  <c r="E4" i="18"/>
  <c r="F4" i="18"/>
  <c r="G4" i="18"/>
  <c r="B5" i="18"/>
  <c r="C5" i="18"/>
  <c r="E5" i="18"/>
  <c r="F5" i="18"/>
  <c r="G5" i="18"/>
  <c r="B6" i="18"/>
  <c r="C6" i="18"/>
  <c r="E6" i="18"/>
  <c r="F6" i="18"/>
  <c r="G6" i="18"/>
  <c r="B7" i="18"/>
  <c r="C7" i="18"/>
  <c r="E7" i="18"/>
  <c r="F7" i="18"/>
  <c r="G7" i="18"/>
  <c r="B8" i="18"/>
  <c r="C8" i="18"/>
  <c r="E8" i="18"/>
  <c r="F8" i="18"/>
  <c r="G8" i="18"/>
  <c r="B9" i="18"/>
  <c r="C9" i="18"/>
  <c r="E9" i="18"/>
  <c r="F9" i="18"/>
  <c r="G9" i="18"/>
  <c r="B10" i="18"/>
  <c r="C10" i="18"/>
  <c r="E10" i="18"/>
  <c r="F10" i="18"/>
  <c r="G10" i="18"/>
  <c r="B11" i="18"/>
  <c r="C11" i="18"/>
  <c r="E11" i="18"/>
  <c r="F11" i="18"/>
  <c r="G11" i="18"/>
  <c r="B12" i="18"/>
  <c r="C12" i="18"/>
  <c r="E12" i="18"/>
  <c r="F12" i="18"/>
  <c r="G12" i="18"/>
  <c r="B13" i="18"/>
  <c r="C13" i="18"/>
  <c r="D13" i="18"/>
  <c r="E13" i="18"/>
  <c r="F13" i="18"/>
  <c r="G13" i="18"/>
  <c r="H13" i="18"/>
  <c r="I13" i="18"/>
  <c r="Q13" i="18"/>
  <c r="B14" i="18"/>
  <c r="C14" i="18"/>
  <c r="D14" i="18"/>
  <c r="E14" i="18"/>
  <c r="F14" i="18"/>
  <c r="G14" i="18"/>
  <c r="H14" i="18"/>
  <c r="I14" i="18"/>
  <c r="Q14" i="18"/>
  <c r="B15" i="18"/>
  <c r="C15" i="18"/>
  <c r="D15" i="18"/>
  <c r="E15" i="18"/>
  <c r="F15" i="18"/>
  <c r="G15" i="18"/>
  <c r="H15" i="18"/>
  <c r="I15" i="18"/>
  <c r="Q15" i="18"/>
  <c r="B16" i="18"/>
  <c r="C16" i="18"/>
  <c r="D16" i="18"/>
  <c r="E16" i="18"/>
  <c r="F16" i="18"/>
  <c r="G16" i="18"/>
  <c r="H16" i="18"/>
  <c r="I16" i="18"/>
  <c r="K16" i="18"/>
  <c r="Q16" i="18"/>
  <c r="B17" i="18"/>
  <c r="C17" i="18"/>
  <c r="D17" i="18"/>
  <c r="E17" i="18"/>
  <c r="F17" i="18"/>
  <c r="G17" i="18"/>
  <c r="H17" i="18"/>
  <c r="I17" i="18"/>
  <c r="K17" i="18"/>
  <c r="Q17" i="18"/>
  <c r="B18" i="18"/>
  <c r="C18" i="18"/>
  <c r="D18" i="18"/>
  <c r="E18" i="18"/>
  <c r="F18" i="18"/>
  <c r="G18" i="18"/>
  <c r="H18" i="18"/>
  <c r="I18" i="18"/>
  <c r="K18" i="18"/>
  <c r="Q18" i="18"/>
  <c r="B19" i="18"/>
  <c r="C19" i="18"/>
  <c r="D19" i="18"/>
  <c r="E19" i="18"/>
  <c r="F19" i="18"/>
  <c r="G19" i="18"/>
  <c r="H19" i="18"/>
  <c r="I19" i="18"/>
  <c r="K19" i="18"/>
  <c r="Q19" i="18"/>
  <c r="B20" i="18"/>
  <c r="C20" i="18"/>
  <c r="D20" i="18"/>
  <c r="E20" i="18"/>
  <c r="F20" i="18"/>
  <c r="G20" i="18"/>
  <c r="H20" i="18"/>
  <c r="I20" i="18"/>
  <c r="K20" i="18"/>
  <c r="Q20" i="18"/>
  <c r="B21" i="18"/>
  <c r="C21" i="18"/>
  <c r="D21" i="18"/>
  <c r="E21" i="18"/>
  <c r="F21" i="18"/>
  <c r="G21" i="18"/>
  <c r="H21" i="18"/>
  <c r="I21" i="18"/>
  <c r="K21" i="18"/>
  <c r="Q21" i="18"/>
  <c r="B22" i="18"/>
  <c r="C22" i="18"/>
  <c r="D22" i="18"/>
  <c r="E22" i="18"/>
  <c r="F22" i="18"/>
  <c r="G22" i="18"/>
  <c r="H22" i="18"/>
  <c r="I22" i="18"/>
  <c r="K22" i="18"/>
  <c r="Q22" i="18"/>
  <c r="B23" i="18"/>
  <c r="C23" i="18"/>
  <c r="D23" i="18"/>
  <c r="E23" i="18"/>
  <c r="F23" i="18"/>
  <c r="G23" i="18"/>
  <c r="H23" i="18"/>
  <c r="I23" i="18"/>
  <c r="K23" i="18"/>
  <c r="O23" i="18"/>
  <c r="Q23" i="18"/>
  <c r="B24" i="18"/>
  <c r="C24" i="18"/>
  <c r="D24" i="18"/>
  <c r="E24" i="18"/>
  <c r="F24" i="18"/>
  <c r="G24" i="18"/>
  <c r="H24" i="18"/>
  <c r="I24" i="18"/>
  <c r="K24" i="18"/>
  <c r="O24" i="18"/>
  <c r="Q24" i="18"/>
  <c r="B25" i="18"/>
  <c r="C25" i="18"/>
  <c r="D25" i="18"/>
  <c r="E25" i="18"/>
  <c r="F25" i="18"/>
  <c r="G25" i="18"/>
  <c r="H25" i="18"/>
  <c r="I25" i="18"/>
  <c r="K25" i="18"/>
  <c r="O25" i="18"/>
  <c r="Q25" i="18"/>
  <c r="B26" i="18"/>
  <c r="C26" i="18"/>
  <c r="D26" i="18"/>
  <c r="E26" i="18"/>
  <c r="F26" i="18"/>
  <c r="G26" i="18"/>
  <c r="H26" i="18"/>
  <c r="I26" i="18"/>
  <c r="K26" i="18"/>
  <c r="O26" i="18"/>
  <c r="Q26" i="18"/>
  <c r="B27" i="18"/>
  <c r="C27" i="18"/>
  <c r="D27" i="18"/>
  <c r="E27" i="18"/>
  <c r="F27" i="18"/>
  <c r="G27" i="18"/>
  <c r="H27" i="18"/>
  <c r="I27" i="18"/>
  <c r="K27" i="18"/>
  <c r="O27" i="18"/>
  <c r="Q27" i="18"/>
  <c r="B28" i="18"/>
  <c r="C28" i="18"/>
  <c r="D28" i="18"/>
  <c r="E28" i="18"/>
  <c r="F28" i="18"/>
  <c r="G28" i="18"/>
  <c r="H28" i="18"/>
  <c r="I28" i="18"/>
  <c r="K28" i="18"/>
  <c r="O28" i="18"/>
  <c r="Q28" i="18"/>
  <c r="B29" i="18"/>
  <c r="C29" i="18"/>
  <c r="D29" i="18"/>
  <c r="E29" i="18"/>
  <c r="F29" i="18"/>
  <c r="G29" i="18"/>
  <c r="H29" i="18"/>
  <c r="I29" i="18"/>
  <c r="K29" i="18"/>
  <c r="O29" i="18"/>
  <c r="Q29" i="18"/>
  <c r="B30" i="18"/>
  <c r="C30" i="18"/>
  <c r="D30" i="18"/>
  <c r="E30" i="18"/>
  <c r="F30" i="18"/>
  <c r="G30" i="18"/>
  <c r="H30" i="18"/>
  <c r="I30" i="18"/>
  <c r="K30" i="18"/>
  <c r="O30" i="18"/>
  <c r="Q30" i="18"/>
  <c r="B31" i="18"/>
  <c r="C31" i="18"/>
  <c r="D31" i="18"/>
  <c r="E31" i="18"/>
  <c r="F31" i="18"/>
  <c r="G31" i="18"/>
  <c r="H31" i="18"/>
  <c r="I31" i="18"/>
  <c r="K31" i="18"/>
  <c r="O31" i="18"/>
  <c r="Q31" i="18"/>
  <c r="B32" i="18"/>
  <c r="C32" i="18"/>
  <c r="D32" i="18"/>
  <c r="E32" i="18"/>
  <c r="F32" i="18"/>
  <c r="G32" i="18"/>
  <c r="H32" i="18"/>
  <c r="I32" i="18"/>
  <c r="K32" i="18"/>
  <c r="O32" i="18"/>
  <c r="Q32" i="18"/>
  <c r="B33" i="18"/>
  <c r="C33" i="18"/>
  <c r="D33" i="18"/>
  <c r="E33" i="18"/>
  <c r="F33" i="18"/>
  <c r="G33" i="18"/>
  <c r="H33" i="18"/>
  <c r="I33" i="18"/>
  <c r="K33" i="18"/>
  <c r="O33" i="18"/>
  <c r="Q33" i="18"/>
  <c r="B34" i="18"/>
  <c r="C34" i="18"/>
  <c r="D34" i="18"/>
  <c r="E34" i="18"/>
  <c r="F34" i="18"/>
  <c r="G34" i="18"/>
  <c r="H34" i="18"/>
  <c r="I34" i="18"/>
  <c r="K34" i="18"/>
  <c r="O34" i="18"/>
  <c r="Q34" i="18"/>
  <c r="B35" i="18"/>
  <c r="C35" i="18"/>
  <c r="D35" i="18"/>
  <c r="E35" i="18"/>
  <c r="F35" i="18"/>
  <c r="G35" i="18"/>
  <c r="H35" i="18"/>
  <c r="I35" i="18"/>
  <c r="K35" i="18"/>
  <c r="O35" i="18"/>
  <c r="Q35" i="18"/>
  <c r="B36" i="18"/>
  <c r="C36" i="18"/>
  <c r="D36" i="18"/>
  <c r="E36" i="18"/>
  <c r="F36" i="18"/>
  <c r="G36" i="18"/>
  <c r="H36" i="18"/>
  <c r="I36" i="18"/>
  <c r="K36" i="18"/>
  <c r="O36" i="18"/>
  <c r="Q36" i="18"/>
  <c r="B37" i="18"/>
  <c r="C37" i="18"/>
  <c r="D37" i="18"/>
  <c r="E37" i="18"/>
  <c r="F37" i="18"/>
  <c r="G37" i="18"/>
  <c r="H37" i="18"/>
  <c r="I37" i="18"/>
  <c r="K37" i="18"/>
  <c r="O37" i="18"/>
  <c r="Q37" i="18"/>
  <c r="B38" i="18"/>
  <c r="C38" i="18"/>
  <c r="D38" i="18"/>
  <c r="E38" i="18"/>
  <c r="F38" i="18"/>
  <c r="G38" i="18"/>
  <c r="H38" i="18"/>
  <c r="I38" i="18"/>
  <c r="K38" i="18"/>
  <c r="O38" i="18"/>
  <c r="Q38" i="18"/>
  <c r="B39" i="18"/>
  <c r="C39" i="18"/>
  <c r="D39" i="18"/>
  <c r="E39" i="18"/>
  <c r="F39" i="18"/>
  <c r="G39" i="18"/>
  <c r="H39" i="18"/>
  <c r="I39" i="18"/>
  <c r="K39" i="18"/>
  <c r="O39" i="18"/>
  <c r="Q39" i="18"/>
  <c r="B40" i="18"/>
  <c r="C40" i="18"/>
  <c r="D40" i="18"/>
  <c r="E40" i="18"/>
  <c r="F40" i="18"/>
  <c r="G40" i="18"/>
  <c r="H40" i="18"/>
  <c r="I40" i="18"/>
  <c r="K40" i="18"/>
  <c r="O40" i="18"/>
  <c r="Q40" i="18"/>
  <c r="B41" i="18"/>
  <c r="C41" i="18"/>
  <c r="D41" i="18"/>
  <c r="E41" i="18"/>
  <c r="F41" i="18"/>
  <c r="G41" i="18"/>
  <c r="H41" i="18"/>
  <c r="I41" i="18"/>
  <c r="K41" i="18"/>
  <c r="O41" i="18"/>
  <c r="Q41" i="18"/>
  <c r="B42" i="18"/>
  <c r="C42" i="18"/>
  <c r="D42" i="18"/>
  <c r="E42" i="18"/>
  <c r="F42" i="18"/>
  <c r="G42" i="18"/>
  <c r="H42" i="18"/>
  <c r="I42" i="18"/>
  <c r="K42" i="18"/>
  <c r="O42" i="18"/>
  <c r="Q42" i="18"/>
  <c r="B43" i="18"/>
  <c r="C43" i="18"/>
  <c r="D43" i="18"/>
  <c r="E43" i="18"/>
  <c r="F43" i="18"/>
  <c r="G43" i="18"/>
  <c r="H43" i="18"/>
  <c r="I43" i="18"/>
  <c r="K43" i="18"/>
  <c r="O43" i="18"/>
  <c r="Q43" i="18"/>
  <c r="B44" i="18"/>
  <c r="C44" i="18"/>
  <c r="D44" i="18"/>
  <c r="E44" i="18"/>
  <c r="F44" i="18"/>
  <c r="G44" i="18"/>
  <c r="H44" i="18"/>
  <c r="I44" i="18"/>
  <c r="K44" i="18"/>
  <c r="O44" i="18"/>
  <c r="Q44" i="18"/>
  <c r="B45" i="18"/>
  <c r="C45" i="18"/>
  <c r="D45" i="18"/>
  <c r="E45" i="18"/>
  <c r="F45" i="18"/>
  <c r="G45" i="18"/>
  <c r="H45" i="18"/>
  <c r="I45" i="18"/>
  <c r="K45" i="18"/>
  <c r="O45" i="18"/>
  <c r="Q45" i="18"/>
  <c r="B46" i="18"/>
  <c r="C46" i="18"/>
  <c r="D46" i="18"/>
  <c r="E46" i="18"/>
  <c r="F46" i="18"/>
  <c r="G46" i="18"/>
  <c r="H46" i="18"/>
  <c r="I46" i="18"/>
  <c r="K46" i="18"/>
  <c r="O46" i="18"/>
  <c r="Q46" i="18"/>
  <c r="B47" i="18"/>
  <c r="C47" i="18"/>
  <c r="D47" i="18"/>
  <c r="E47" i="18"/>
  <c r="F47" i="18"/>
  <c r="G47" i="18"/>
  <c r="H47" i="18"/>
  <c r="I47" i="18"/>
  <c r="K47" i="18"/>
  <c r="O47" i="18"/>
  <c r="Q47" i="18"/>
  <c r="B48" i="18"/>
  <c r="C48" i="18"/>
  <c r="D48" i="18"/>
  <c r="E48" i="18"/>
  <c r="F48" i="18"/>
  <c r="G48" i="18"/>
  <c r="H48" i="18"/>
  <c r="I48" i="18"/>
  <c r="K48" i="18"/>
  <c r="O48" i="18"/>
  <c r="Q48" i="18"/>
  <c r="B49" i="18"/>
  <c r="C49" i="18"/>
  <c r="D49" i="18"/>
  <c r="E49" i="18"/>
  <c r="F49" i="18"/>
  <c r="G49" i="18"/>
  <c r="H49" i="18"/>
  <c r="I49" i="18"/>
  <c r="K49" i="18"/>
  <c r="O49" i="18"/>
  <c r="Q49" i="18"/>
  <c r="B50" i="18"/>
  <c r="C50" i="18"/>
  <c r="D50" i="18"/>
  <c r="E50" i="18"/>
  <c r="F50" i="18"/>
  <c r="G50" i="18"/>
  <c r="H50" i="18"/>
  <c r="I50" i="18"/>
  <c r="K50" i="18"/>
  <c r="O50" i="18"/>
  <c r="Q50" i="18"/>
  <c r="B51" i="18"/>
  <c r="C51" i="18"/>
  <c r="D51" i="18"/>
  <c r="E51" i="18"/>
  <c r="F51" i="18"/>
  <c r="G51" i="18"/>
  <c r="H51" i="18"/>
  <c r="I51" i="18"/>
  <c r="K51" i="18"/>
  <c r="O51" i="18"/>
  <c r="Q51" i="18"/>
  <c r="B52" i="18"/>
  <c r="C52" i="18"/>
  <c r="D52" i="18"/>
  <c r="E52" i="18"/>
  <c r="F52" i="18"/>
  <c r="G52" i="18"/>
  <c r="H52" i="18"/>
  <c r="I52" i="18"/>
  <c r="K52" i="18"/>
  <c r="O52" i="18"/>
  <c r="Q52" i="18"/>
  <c r="B53" i="18"/>
  <c r="C53" i="18"/>
  <c r="D53" i="18"/>
  <c r="E53" i="18"/>
  <c r="F53" i="18"/>
  <c r="G53" i="18"/>
  <c r="H53" i="18"/>
  <c r="I53" i="18"/>
  <c r="K53" i="18"/>
  <c r="O53" i="18"/>
  <c r="Q53" i="18"/>
  <c r="B54" i="18"/>
  <c r="C54" i="18"/>
  <c r="D54" i="18"/>
  <c r="E54" i="18"/>
  <c r="F54" i="18"/>
  <c r="G54" i="18"/>
  <c r="H54" i="18"/>
  <c r="I54" i="18"/>
  <c r="K54" i="18"/>
  <c r="O54" i="18"/>
  <c r="Q54" i="18"/>
  <c r="B55" i="18"/>
  <c r="C55" i="18"/>
  <c r="D55" i="18"/>
  <c r="E55" i="18"/>
  <c r="F55" i="18"/>
  <c r="G55" i="18"/>
  <c r="H55" i="18"/>
  <c r="I55" i="18"/>
  <c r="K55" i="18"/>
  <c r="O55" i="18"/>
  <c r="Q55" i="18"/>
  <c r="B56" i="18"/>
  <c r="C56" i="18"/>
  <c r="D56" i="18"/>
  <c r="E56" i="18"/>
  <c r="F56" i="18"/>
  <c r="G56" i="18"/>
  <c r="H56" i="18"/>
  <c r="I56" i="18"/>
  <c r="K56" i="18"/>
  <c r="O56" i="18"/>
  <c r="Q56" i="18"/>
  <c r="B57" i="18"/>
  <c r="C57" i="18"/>
  <c r="D57" i="18"/>
  <c r="E57" i="18"/>
  <c r="F57" i="18"/>
  <c r="G57" i="18"/>
  <c r="H57" i="18"/>
  <c r="I57" i="18"/>
  <c r="K57" i="18"/>
  <c r="O57" i="18"/>
  <c r="Q57" i="18"/>
  <c r="B58" i="18"/>
  <c r="C58" i="18"/>
  <c r="D58" i="18"/>
  <c r="E58" i="18"/>
  <c r="F58" i="18"/>
  <c r="G58" i="18"/>
  <c r="H58" i="18"/>
  <c r="I58" i="18"/>
  <c r="K58" i="18"/>
  <c r="O58" i="18"/>
  <c r="Q58" i="18"/>
  <c r="B59" i="18"/>
  <c r="C59" i="18"/>
  <c r="D59" i="18"/>
  <c r="E59" i="18"/>
  <c r="F59" i="18"/>
  <c r="G59" i="18"/>
  <c r="H59" i="18"/>
  <c r="I59" i="18"/>
  <c r="K59" i="18"/>
  <c r="O59" i="18"/>
  <c r="Q59" i="18"/>
  <c r="B60" i="18"/>
  <c r="C60" i="18"/>
  <c r="D60" i="18"/>
  <c r="E60" i="18"/>
  <c r="F60" i="18"/>
  <c r="G60" i="18"/>
  <c r="H60" i="18"/>
  <c r="I60" i="18"/>
  <c r="K60" i="18"/>
  <c r="O60" i="18"/>
  <c r="Q60" i="18"/>
  <c r="B61" i="18"/>
  <c r="C61" i="18"/>
  <c r="D61" i="18"/>
  <c r="E61" i="18"/>
  <c r="F61" i="18"/>
  <c r="G61" i="18"/>
  <c r="H61" i="18"/>
  <c r="I61" i="18"/>
  <c r="K61" i="18"/>
  <c r="O61" i="18"/>
  <c r="Q61" i="18"/>
  <c r="B62" i="18"/>
  <c r="C62" i="18"/>
  <c r="D62" i="18"/>
  <c r="E62" i="18"/>
  <c r="F62" i="18"/>
  <c r="G62" i="18"/>
  <c r="H62" i="18"/>
  <c r="I62" i="18"/>
  <c r="K62" i="18"/>
  <c r="O62" i="18"/>
  <c r="Q62" i="18"/>
  <c r="B63" i="18"/>
  <c r="C63" i="18"/>
  <c r="D63" i="18"/>
  <c r="E63" i="18"/>
  <c r="F63" i="18"/>
  <c r="G63" i="18"/>
  <c r="H63" i="18"/>
  <c r="I63" i="18"/>
  <c r="K63" i="18"/>
  <c r="O63" i="18"/>
  <c r="Q63" i="18"/>
  <c r="B64" i="18"/>
  <c r="C64" i="18"/>
  <c r="D64" i="18"/>
  <c r="E64" i="18"/>
  <c r="F64" i="18"/>
  <c r="G64" i="18"/>
  <c r="H64" i="18"/>
  <c r="I64" i="18"/>
  <c r="K64" i="18"/>
  <c r="O64" i="18"/>
  <c r="Q64" i="18"/>
  <c r="B65" i="18"/>
  <c r="C65" i="18"/>
  <c r="D65" i="18"/>
  <c r="E65" i="18"/>
  <c r="F65" i="18"/>
  <c r="G65" i="18"/>
  <c r="H65" i="18"/>
  <c r="I65" i="18"/>
  <c r="K65" i="18"/>
  <c r="O65" i="18"/>
  <c r="Q65" i="18"/>
  <c r="B66" i="18"/>
  <c r="C66" i="18"/>
  <c r="D66" i="18"/>
  <c r="E66" i="18"/>
  <c r="F66" i="18"/>
  <c r="G66" i="18"/>
  <c r="H66" i="18"/>
  <c r="I66" i="18"/>
  <c r="K66" i="18"/>
  <c r="O66" i="18"/>
  <c r="Q66" i="18"/>
  <c r="B67" i="18"/>
  <c r="C67" i="18"/>
  <c r="D67" i="18"/>
  <c r="E67" i="18"/>
  <c r="F67" i="18"/>
  <c r="G67" i="18"/>
  <c r="H67" i="18"/>
  <c r="I67" i="18"/>
  <c r="K67" i="18"/>
  <c r="L67" i="18"/>
  <c r="O67" i="18"/>
  <c r="Q67" i="18"/>
  <c r="B68" i="18"/>
  <c r="C68" i="18"/>
  <c r="D68" i="18"/>
  <c r="E68" i="18"/>
  <c r="F68" i="18"/>
  <c r="G68" i="18"/>
  <c r="H68" i="18"/>
  <c r="I68" i="18"/>
  <c r="K68" i="18"/>
  <c r="L68" i="18"/>
  <c r="M68" i="18"/>
  <c r="N68" i="18"/>
  <c r="O68" i="18"/>
  <c r="Q68" i="18"/>
  <c r="B69" i="18"/>
  <c r="C69" i="18"/>
  <c r="D69" i="18"/>
  <c r="E69" i="18"/>
  <c r="F69" i="18"/>
  <c r="G69" i="18"/>
  <c r="H69" i="18"/>
  <c r="I69" i="18"/>
  <c r="K69" i="18"/>
  <c r="L69" i="18"/>
  <c r="M69" i="18"/>
  <c r="N69" i="18"/>
  <c r="O69" i="18"/>
  <c r="Q69" i="18"/>
  <c r="B70" i="18"/>
  <c r="C70" i="18"/>
  <c r="D70" i="18"/>
  <c r="E70" i="18"/>
  <c r="F70" i="18"/>
  <c r="G70" i="18"/>
  <c r="H70" i="18"/>
  <c r="I70" i="18"/>
  <c r="K70" i="18"/>
  <c r="L70" i="18"/>
  <c r="M70" i="18"/>
  <c r="N70" i="18"/>
  <c r="O70" i="18"/>
  <c r="Q70" i="18"/>
  <c r="B71" i="18"/>
  <c r="C71" i="18"/>
  <c r="D71" i="18"/>
  <c r="E71" i="18"/>
  <c r="F71" i="18"/>
  <c r="G71" i="18"/>
  <c r="H71" i="18"/>
  <c r="I71" i="18"/>
  <c r="K71" i="18"/>
  <c r="L71" i="18"/>
  <c r="M71" i="18"/>
  <c r="N71" i="18"/>
  <c r="O71" i="18"/>
  <c r="Q71" i="18"/>
  <c r="B72" i="18"/>
  <c r="C72" i="18"/>
  <c r="D72" i="18"/>
  <c r="E72" i="18"/>
  <c r="F72" i="18"/>
  <c r="G72" i="18"/>
  <c r="H72" i="18"/>
  <c r="I72" i="18"/>
  <c r="K72" i="18"/>
  <c r="L72" i="18"/>
  <c r="M72" i="18"/>
  <c r="N72" i="18"/>
  <c r="O72" i="18"/>
  <c r="Q72" i="18"/>
  <c r="B73" i="18"/>
  <c r="C73" i="18"/>
  <c r="D73" i="18"/>
  <c r="E73" i="18"/>
  <c r="F73" i="18"/>
  <c r="G73" i="18"/>
  <c r="H73" i="18"/>
  <c r="I73" i="18"/>
  <c r="K73" i="18"/>
  <c r="L73" i="18"/>
  <c r="M73" i="18"/>
  <c r="N73" i="18"/>
  <c r="O73" i="18"/>
  <c r="Q73" i="18"/>
  <c r="B74" i="18"/>
  <c r="C74" i="18"/>
  <c r="D74" i="18"/>
  <c r="E74" i="18"/>
  <c r="F74" i="18"/>
  <c r="G74" i="18"/>
  <c r="H74" i="18"/>
  <c r="I74" i="18"/>
  <c r="K74" i="18"/>
  <c r="L74" i="18"/>
  <c r="M74" i="18"/>
  <c r="N74" i="18"/>
  <c r="O74" i="18"/>
  <c r="Q74" i="18"/>
  <c r="B75" i="18"/>
  <c r="C75" i="18"/>
  <c r="D75" i="18"/>
  <c r="E75" i="18"/>
  <c r="F75" i="18"/>
  <c r="G75" i="18"/>
  <c r="H75" i="18"/>
  <c r="I75" i="18"/>
  <c r="K75" i="18"/>
  <c r="L75" i="18"/>
  <c r="M75" i="18"/>
  <c r="N75" i="18"/>
  <c r="O75" i="18"/>
  <c r="Q75" i="18"/>
  <c r="B76" i="18"/>
  <c r="C76" i="18"/>
  <c r="D76" i="18"/>
  <c r="E76" i="18"/>
  <c r="F76" i="18"/>
  <c r="G76" i="18"/>
  <c r="H76" i="18"/>
  <c r="I76" i="18"/>
  <c r="K76" i="18"/>
  <c r="L76" i="18"/>
  <c r="M76" i="18"/>
  <c r="N76" i="18"/>
  <c r="O76" i="18"/>
  <c r="Q76" i="18"/>
  <c r="B77" i="18"/>
  <c r="C77" i="18"/>
  <c r="D77" i="18"/>
  <c r="E77" i="18"/>
  <c r="F77" i="18"/>
  <c r="G77" i="18"/>
  <c r="H77" i="18"/>
  <c r="I77" i="18"/>
  <c r="K77" i="18"/>
  <c r="L77" i="18"/>
  <c r="M77" i="18"/>
  <c r="N77" i="18"/>
  <c r="O77" i="18"/>
  <c r="Q77" i="18"/>
  <c r="B78" i="18"/>
  <c r="C78" i="18"/>
  <c r="D78" i="18"/>
  <c r="E78" i="18"/>
  <c r="F78" i="18"/>
  <c r="G78" i="18"/>
  <c r="H78" i="18"/>
  <c r="I78" i="18"/>
  <c r="K78" i="18"/>
  <c r="L78" i="18"/>
  <c r="M78" i="18"/>
  <c r="N78" i="18"/>
  <c r="O78" i="18"/>
  <c r="Q78" i="18"/>
  <c r="B79" i="18"/>
  <c r="C79" i="18"/>
  <c r="D79" i="18"/>
  <c r="E79" i="18"/>
  <c r="F79" i="18"/>
  <c r="G79" i="18"/>
  <c r="H79" i="18"/>
  <c r="I79" i="18"/>
  <c r="K79" i="18"/>
  <c r="L79" i="18"/>
  <c r="M79" i="18"/>
  <c r="N79" i="18"/>
  <c r="O79" i="18"/>
  <c r="Q79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Q80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Q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Q82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Q83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Q84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Q85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Q86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Q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Q88" i="18"/>
  <c r="W88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Q89" i="18"/>
  <c r="W89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Q90" i="18"/>
  <c r="W90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Q91" i="18"/>
  <c r="W91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Q92" i="18"/>
  <c r="W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Q93" i="18"/>
  <c r="W93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Q94" i="18"/>
  <c r="W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Q95" i="18"/>
  <c r="W95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Q96" i="18"/>
  <c r="W96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Q97" i="18"/>
  <c r="W97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Q98" i="18"/>
  <c r="W98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Q99" i="18"/>
  <c r="W99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Q100" i="18"/>
  <c r="W100" i="18"/>
  <c r="B101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Q101" i="18"/>
  <c r="W101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Q102" i="18"/>
  <c r="W102" i="18"/>
  <c r="B103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Q103" i="18"/>
  <c r="W103" i="18"/>
  <c r="B104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Q104" i="18"/>
  <c r="W104" i="18"/>
  <c r="B105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Q105" i="18"/>
  <c r="W105" i="18"/>
  <c r="B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Q106" i="18"/>
  <c r="W106" i="18"/>
  <c r="B107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Q107" i="18"/>
  <c r="W107" i="18"/>
  <c r="B108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Q108" i="18"/>
  <c r="W108" i="18"/>
  <c r="B109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Q109" i="18"/>
  <c r="W109" i="18"/>
  <c r="B110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Q110" i="18"/>
  <c r="W110" i="18"/>
  <c r="B111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Q111" i="18"/>
  <c r="W111" i="18"/>
  <c r="B112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Q112" i="18"/>
  <c r="W112" i="18"/>
  <c r="B113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Q113" i="18"/>
  <c r="W113" i="18"/>
  <c r="B114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Q114" i="18"/>
  <c r="W114" i="18"/>
  <c r="B115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Q115" i="18"/>
  <c r="W115" i="18"/>
  <c r="B116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Q116" i="18"/>
  <c r="W116" i="18"/>
  <c r="B117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P117" i="18"/>
  <c r="Q117" i="18"/>
  <c r="W117" i="18"/>
  <c r="B118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P118" i="18"/>
  <c r="Q118" i="18"/>
  <c r="W118" i="18"/>
  <c r="B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P119" i="18"/>
  <c r="Q119" i="18"/>
  <c r="W119" i="18"/>
  <c r="B120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P120" i="18"/>
  <c r="Q120" i="18"/>
  <c r="W120" i="18"/>
  <c r="B121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P121" i="18"/>
  <c r="Q121" i="18"/>
  <c r="W121" i="18"/>
  <c r="B122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P122" i="18"/>
  <c r="Q122" i="18"/>
  <c r="W122" i="18"/>
  <c r="B123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P123" i="18"/>
  <c r="Q123" i="18"/>
  <c r="W123" i="18"/>
  <c r="B124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P124" i="18"/>
  <c r="Q124" i="18"/>
  <c r="W124" i="18"/>
  <c r="B125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P125" i="18"/>
  <c r="Q125" i="18"/>
  <c r="W125" i="18"/>
  <c r="B126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P126" i="18"/>
  <c r="Q126" i="18"/>
  <c r="W126" i="18"/>
  <c r="B127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P127" i="18"/>
  <c r="Q127" i="18"/>
  <c r="W127" i="18"/>
  <c r="B128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P128" i="18"/>
  <c r="Q128" i="18"/>
  <c r="W128" i="18"/>
  <c r="B129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P129" i="18"/>
  <c r="Q129" i="18"/>
  <c r="W129" i="18"/>
  <c r="B130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P130" i="18"/>
  <c r="Q130" i="18"/>
  <c r="W130" i="18"/>
  <c r="B131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P131" i="18"/>
  <c r="Q131" i="18"/>
  <c r="W131" i="18"/>
  <c r="B132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P132" i="18"/>
  <c r="Q132" i="18"/>
  <c r="W132" i="18"/>
  <c r="B133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P133" i="18"/>
  <c r="Q133" i="18"/>
  <c r="W133" i="18"/>
  <c r="B134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P134" i="18"/>
  <c r="Q134" i="18"/>
  <c r="W134" i="18"/>
  <c r="B135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P135" i="18"/>
  <c r="Q135" i="18"/>
  <c r="W135" i="18"/>
  <c r="B136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P136" i="18"/>
  <c r="Q136" i="18"/>
  <c r="R136" i="18"/>
  <c r="W136" i="18"/>
  <c r="B137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P137" i="18"/>
  <c r="Q137" i="18"/>
  <c r="R137" i="18"/>
  <c r="W137" i="18"/>
  <c r="B138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P138" i="18"/>
  <c r="Q138" i="18"/>
  <c r="R138" i="18"/>
  <c r="W138" i="18"/>
  <c r="B139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P139" i="18"/>
  <c r="Q139" i="18"/>
  <c r="R139" i="18"/>
  <c r="W139" i="18"/>
  <c r="B140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P140" i="18"/>
  <c r="Q140" i="18"/>
  <c r="R140" i="18"/>
  <c r="W140" i="18"/>
  <c r="B141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P141" i="18"/>
  <c r="Q141" i="18"/>
  <c r="R141" i="18"/>
  <c r="W141" i="18"/>
  <c r="B142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P142" i="18"/>
  <c r="Q142" i="18"/>
  <c r="R142" i="18"/>
  <c r="W142" i="18"/>
  <c r="B143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P143" i="18"/>
  <c r="Q143" i="18"/>
  <c r="R143" i="18"/>
  <c r="W143" i="18"/>
  <c r="B144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P144" i="18"/>
  <c r="Q144" i="18"/>
  <c r="R144" i="18"/>
  <c r="W144" i="18"/>
  <c r="B145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P145" i="18"/>
  <c r="Q145" i="18"/>
  <c r="R145" i="18"/>
  <c r="W145" i="18"/>
  <c r="B146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P146" i="18"/>
  <c r="Q146" i="18"/>
  <c r="R146" i="18"/>
  <c r="W146" i="18"/>
  <c r="B147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P147" i="18"/>
  <c r="Q147" i="18"/>
  <c r="R147" i="18"/>
  <c r="W147" i="18"/>
  <c r="B148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P148" i="18"/>
  <c r="Q148" i="18"/>
  <c r="R148" i="18"/>
  <c r="W148" i="18"/>
  <c r="B149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P149" i="18"/>
  <c r="Q149" i="18"/>
  <c r="R149" i="18"/>
  <c r="S149" i="18"/>
  <c r="T149" i="18"/>
  <c r="W149" i="18"/>
  <c r="B150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P150" i="18"/>
  <c r="Q150" i="18"/>
  <c r="R150" i="18"/>
  <c r="S150" i="18"/>
  <c r="T150" i="18"/>
  <c r="W150" i="18"/>
  <c r="B151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P151" i="18"/>
  <c r="Q151" i="18"/>
  <c r="R151" i="18"/>
  <c r="S151" i="18"/>
  <c r="T151" i="18"/>
  <c r="W151" i="18"/>
  <c r="B152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P152" i="18"/>
  <c r="Q152" i="18"/>
  <c r="R152" i="18"/>
  <c r="S152" i="18"/>
  <c r="T152" i="18"/>
  <c r="W152" i="18"/>
  <c r="B153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P153" i="18"/>
  <c r="Q153" i="18"/>
  <c r="R153" i="18"/>
  <c r="S153" i="18"/>
  <c r="T153" i="18"/>
  <c r="W153" i="18"/>
  <c r="B154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P154" i="18"/>
  <c r="Q154" i="18"/>
  <c r="R154" i="18"/>
  <c r="S154" i="18"/>
  <c r="T154" i="18"/>
  <c r="W154" i="18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P155" i="18"/>
  <c r="Q155" i="18"/>
  <c r="R155" i="18"/>
  <c r="S155" i="18"/>
  <c r="T155" i="18"/>
  <c r="W155" i="18"/>
  <c r="B156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P156" i="18"/>
  <c r="Q156" i="18"/>
  <c r="R156" i="18"/>
  <c r="S156" i="18"/>
  <c r="T156" i="18"/>
  <c r="W156" i="18"/>
  <c r="B157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P157" i="18"/>
  <c r="Q157" i="18"/>
  <c r="S157" i="18"/>
  <c r="T157" i="18"/>
  <c r="W157" i="18"/>
  <c r="B158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P158" i="18"/>
  <c r="Q158" i="18"/>
  <c r="S158" i="18"/>
  <c r="T158" i="18"/>
  <c r="W158" i="18"/>
  <c r="B159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P159" i="18"/>
  <c r="Q159" i="18"/>
  <c r="S159" i="18"/>
  <c r="T159" i="18"/>
  <c r="W159" i="18"/>
  <c r="B160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P160" i="18"/>
  <c r="Q160" i="18"/>
  <c r="S160" i="18"/>
  <c r="T160" i="18"/>
  <c r="W160" i="18"/>
  <c r="B161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P161" i="18"/>
  <c r="Q161" i="18"/>
  <c r="S161" i="18"/>
  <c r="T161" i="18"/>
  <c r="W161" i="18"/>
  <c r="B162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P162" i="18"/>
  <c r="Q162" i="18"/>
  <c r="S162" i="18"/>
  <c r="T162" i="18"/>
  <c r="W162" i="18"/>
  <c r="B163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P163" i="18"/>
  <c r="Q163" i="18"/>
  <c r="S163" i="18"/>
  <c r="T163" i="18"/>
  <c r="W163" i="18"/>
  <c r="B164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P164" i="18"/>
  <c r="Q164" i="18"/>
  <c r="S164" i="18"/>
  <c r="T164" i="18"/>
  <c r="W164" i="18"/>
  <c r="B165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P165" i="18"/>
  <c r="Q165" i="18"/>
  <c r="S165" i="18"/>
  <c r="T165" i="18"/>
  <c r="W165" i="18"/>
  <c r="B166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P166" i="18"/>
  <c r="Q166" i="18"/>
  <c r="S166" i="18"/>
  <c r="T166" i="18"/>
  <c r="W166" i="18"/>
  <c r="B167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P167" i="18"/>
  <c r="Q167" i="18"/>
  <c r="S167" i="18"/>
  <c r="T167" i="18"/>
  <c r="W167" i="18"/>
  <c r="B168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P168" i="18"/>
  <c r="Q168" i="18"/>
  <c r="S168" i="18"/>
  <c r="T168" i="18"/>
  <c r="W168" i="18"/>
  <c r="B169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P169" i="18"/>
  <c r="Q169" i="18"/>
  <c r="S169" i="18"/>
  <c r="T169" i="18"/>
  <c r="W169" i="18"/>
  <c r="B170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P170" i="18"/>
  <c r="Q170" i="18"/>
  <c r="S170" i="18"/>
  <c r="T170" i="18"/>
  <c r="W170" i="18"/>
  <c r="B171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P171" i="18"/>
  <c r="Q171" i="18"/>
  <c r="S171" i="18"/>
  <c r="T171" i="18"/>
  <c r="W171" i="18"/>
  <c r="B172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P172" i="18"/>
  <c r="Q172" i="18"/>
  <c r="S172" i="18"/>
  <c r="T172" i="18"/>
  <c r="W172" i="18"/>
  <c r="B173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P173" i="18"/>
  <c r="Q173" i="18"/>
  <c r="S173" i="18"/>
  <c r="T173" i="18"/>
  <c r="W173" i="18"/>
  <c r="B174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P174" i="18"/>
  <c r="Q174" i="18"/>
  <c r="S174" i="18"/>
  <c r="T174" i="18"/>
  <c r="U174" i="18"/>
  <c r="W174" i="18"/>
  <c r="B175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P175" i="18"/>
  <c r="Q175" i="18"/>
  <c r="S175" i="18"/>
  <c r="T175" i="18"/>
  <c r="U175" i="18"/>
  <c r="W175" i="18"/>
  <c r="B176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P176" i="18"/>
  <c r="Q176" i="18"/>
  <c r="S176" i="18"/>
  <c r="T176" i="18"/>
  <c r="U176" i="18"/>
  <c r="W176" i="18"/>
  <c r="B177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P177" i="18"/>
  <c r="Q177" i="18"/>
  <c r="S177" i="18"/>
  <c r="T177" i="18"/>
  <c r="U177" i="18"/>
  <c r="W177" i="18"/>
  <c r="B178" i="18"/>
  <c r="C178" i="18"/>
  <c r="D178" i="18"/>
  <c r="E178" i="18"/>
  <c r="F178" i="18"/>
  <c r="G178" i="18"/>
  <c r="H178" i="18"/>
  <c r="I178" i="18"/>
  <c r="J178" i="18"/>
  <c r="K178" i="18"/>
  <c r="L178" i="18"/>
  <c r="M178" i="18"/>
  <c r="N178" i="18"/>
  <c r="P178" i="18"/>
  <c r="Q178" i="18"/>
  <c r="S178" i="18"/>
  <c r="T178" i="18"/>
  <c r="U178" i="18"/>
  <c r="W178" i="18"/>
  <c r="B179" i="18"/>
  <c r="C179" i="18"/>
  <c r="D179" i="18"/>
  <c r="E179" i="18"/>
  <c r="F179" i="18"/>
  <c r="G179" i="18"/>
  <c r="H179" i="18"/>
  <c r="I179" i="18"/>
  <c r="J179" i="18"/>
  <c r="K179" i="18"/>
  <c r="L179" i="18"/>
  <c r="M179" i="18"/>
  <c r="N179" i="18"/>
  <c r="P179" i="18"/>
  <c r="Q179" i="18"/>
  <c r="S179" i="18"/>
  <c r="T179" i="18"/>
  <c r="U179" i="18"/>
  <c r="W179" i="18"/>
  <c r="B180" i="18"/>
  <c r="C180" i="18"/>
  <c r="D180" i="18"/>
  <c r="E180" i="18"/>
  <c r="F180" i="18"/>
  <c r="G180" i="18"/>
  <c r="H180" i="18"/>
  <c r="I180" i="18"/>
  <c r="J180" i="18"/>
  <c r="K180" i="18"/>
  <c r="L180" i="18"/>
  <c r="M180" i="18"/>
  <c r="N180" i="18"/>
  <c r="P180" i="18"/>
  <c r="Q180" i="18"/>
  <c r="S180" i="18"/>
  <c r="T180" i="18"/>
  <c r="U180" i="18"/>
  <c r="W180" i="18"/>
  <c r="B181" i="18"/>
  <c r="C181" i="18"/>
  <c r="D181" i="18"/>
  <c r="E181" i="18"/>
  <c r="F181" i="18"/>
  <c r="G181" i="18"/>
  <c r="H181" i="18"/>
  <c r="I181" i="18"/>
  <c r="J181" i="18"/>
  <c r="K181" i="18"/>
  <c r="L181" i="18"/>
  <c r="M181" i="18"/>
  <c r="N181" i="18"/>
  <c r="P181" i="18"/>
  <c r="Q181" i="18"/>
  <c r="S181" i="18"/>
  <c r="T181" i="18"/>
  <c r="U181" i="18"/>
  <c r="W181" i="18"/>
  <c r="B182" i="18"/>
  <c r="C182" i="18"/>
  <c r="D182" i="18"/>
  <c r="E182" i="18"/>
  <c r="F182" i="18"/>
  <c r="G182" i="18"/>
  <c r="H182" i="18"/>
  <c r="I182" i="18"/>
  <c r="J182" i="18"/>
  <c r="K182" i="18"/>
  <c r="L182" i="18"/>
  <c r="M182" i="18"/>
  <c r="N182" i="18"/>
  <c r="P182" i="18"/>
  <c r="Q182" i="18"/>
  <c r="S182" i="18"/>
  <c r="T182" i="18"/>
  <c r="U182" i="18"/>
  <c r="W182" i="18"/>
  <c r="B183" i="18"/>
  <c r="C183" i="18"/>
  <c r="D183" i="18"/>
  <c r="E183" i="18"/>
  <c r="F183" i="18"/>
  <c r="G183" i="18"/>
  <c r="H183" i="18"/>
  <c r="I183" i="18"/>
  <c r="J183" i="18"/>
  <c r="K183" i="18"/>
  <c r="L183" i="18"/>
  <c r="M183" i="18"/>
  <c r="N183" i="18"/>
  <c r="P183" i="18"/>
  <c r="Q183" i="18"/>
  <c r="S183" i="18"/>
  <c r="T183" i="18"/>
  <c r="U183" i="18"/>
  <c r="W183" i="18"/>
  <c r="B184" i="18"/>
  <c r="C184" i="18"/>
  <c r="D184" i="18"/>
  <c r="E184" i="18"/>
  <c r="F184" i="18"/>
  <c r="G184" i="18"/>
  <c r="H184" i="18"/>
  <c r="I184" i="18"/>
  <c r="J184" i="18"/>
  <c r="K184" i="18"/>
  <c r="L184" i="18"/>
  <c r="M184" i="18"/>
  <c r="N184" i="18"/>
  <c r="P184" i="18"/>
  <c r="Q184" i="18"/>
  <c r="S184" i="18"/>
  <c r="T184" i="18"/>
  <c r="U184" i="18"/>
  <c r="W184" i="18"/>
  <c r="B185" i="18"/>
  <c r="C185" i="18"/>
  <c r="D185" i="18"/>
  <c r="E185" i="18"/>
  <c r="F185" i="18"/>
  <c r="G185" i="18"/>
  <c r="H185" i="18"/>
  <c r="I185" i="18"/>
  <c r="J185" i="18"/>
  <c r="K185" i="18"/>
  <c r="L185" i="18"/>
  <c r="M185" i="18"/>
  <c r="N185" i="18"/>
  <c r="P185" i="18"/>
  <c r="Q185" i="18"/>
  <c r="S185" i="18"/>
  <c r="T185" i="18"/>
  <c r="U185" i="18"/>
  <c r="W185" i="18"/>
  <c r="B186" i="18"/>
  <c r="C186" i="18"/>
  <c r="D186" i="18"/>
  <c r="E186" i="18"/>
  <c r="F186" i="18"/>
  <c r="G186" i="18"/>
  <c r="H186" i="18"/>
  <c r="I186" i="18"/>
  <c r="J186" i="18"/>
  <c r="K186" i="18"/>
  <c r="L186" i="18"/>
  <c r="M186" i="18"/>
  <c r="N186" i="18"/>
  <c r="P186" i="18"/>
  <c r="Q186" i="18"/>
  <c r="S186" i="18"/>
  <c r="T186" i="18"/>
  <c r="U186" i="18"/>
  <c r="W186" i="18"/>
  <c r="B187" i="18"/>
  <c r="C187" i="18"/>
  <c r="D187" i="18"/>
  <c r="E187" i="18"/>
  <c r="F187" i="18"/>
  <c r="G187" i="18"/>
  <c r="H187" i="18"/>
  <c r="I187" i="18"/>
  <c r="J187" i="18"/>
  <c r="K187" i="18"/>
  <c r="L187" i="18"/>
  <c r="M187" i="18"/>
  <c r="N187" i="18"/>
  <c r="P187" i="18"/>
  <c r="Q187" i="18"/>
  <c r="S187" i="18"/>
  <c r="T187" i="18"/>
  <c r="U187" i="18"/>
  <c r="W187" i="18"/>
  <c r="B188" i="18"/>
  <c r="C188" i="18"/>
  <c r="D188" i="18"/>
  <c r="E188" i="18"/>
  <c r="F188" i="18"/>
  <c r="G188" i="18"/>
  <c r="H188" i="18"/>
  <c r="I188" i="18"/>
  <c r="J188" i="18"/>
  <c r="K188" i="18"/>
  <c r="L188" i="18"/>
  <c r="M188" i="18"/>
  <c r="N188" i="18"/>
  <c r="P188" i="18"/>
  <c r="Q188" i="18"/>
  <c r="S188" i="18"/>
  <c r="T188" i="18"/>
  <c r="U188" i="18"/>
  <c r="W188" i="18"/>
  <c r="B189" i="18"/>
  <c r="C189" i="18"/>
  <c r="D189" i="18"/>
  <c r="E189" i="18"/>
  <c r="F189" i="18"/>
  <c r="G189" i="18"/>
  <c r="H189" i="18"/>
  <c r="I189" i="18"/>
  <c r="J189" i="18"/>
  <c r="K189" i="18"/>
  <c r="L189" i="18"/>
  <c r="M189" i="18"/>
  <c r="N189" i="18"/>
  <c r="P189" i="18"/>
  <c r="Q189" i="18"/>
  <c r="S189" i="18"/>
  <c r="T189" i="18"/>
  <c r="U189" i="18"/>
  <c r="W189" i="18"/>
  <c r="B190" i="18"/>
  <c r="C190" i="18"/>
  <c r="D190" i="18"/>
  <c r="E190" i="18"/>
  <c r="F190" i="18"/>
  <c r="G190" i="18"/>
  <c r="H190" i="18"/>
  <c r="I190" i="18"/>
  <c r="J190" i="18"/>
  <c r="K190" i="18"/>
  <c r="L190" i="18"/>
  <c r="M190" i="18"/>
  <c r="N190" i="18"/>
  <c r="Q190" i="18"/>
  <c r="S190" i="18"/>
  <c r="T190" i="18"/>
  <c r="U190" i="18"/>
  <c r="W190" i="18"/>
  <c r="B191" i="18"/>
  <c r="C191" i="18"/>
  <c r="D191" i="18"/>
  <c r="E191" i="18"/>
  <c r="F191" i="18"/>
  <c r="G191" i="18"/>
  <c r="H191" i="18"/>
  <c r="I191" i="18"/>
  <c r="J191" i="18"/>
  <c r="K191" i="18"/>
  <c r="L191" i="18"/>
  <c r="M191" i="18"/>
  <c r="N191" i="18"/>
  <c r="Q191" i="18"/>
  <c r="S191" i="18"/>
  <c r="T191" i="18"/>
  <c r="U191" i="18"/>
  <c r="W191" i="18"/>
  <c r="B192" i="18"/>
  <c r="C192" i="18"/>
  <c r="D192" i="18"/>
  <c r="E192" i="18"/>
  <c r="F192" i="18"/>
  <c r="G192" i="18"/>
  <c r="H192" i="18"/>
  <c r="I192" i="18"/>
  <c r="J192" i="18"/>
  <c r="K192" i="18"/>
  <c r="L192" i="18"/>
  <c r="M192" i="18"/>
  <c r="N192" i="18"/>
  <c r="Q192" i="18"/>
  <c r="S192" i="18"/>
  <c r="T192" i="18"/>
  <c r="U192" i="18"/>
  <c r="W192" i="18"/>
  <c r="B193" i="18"/>
  <c r="C193" i="18"/>
  <c r="D193" i="18"/>
  <c r="E193" i="18"/>
  <c r="F193" i="18"/>
  <c r="G193" i="18"/>
  <c r="H193" i="18"/>
  <c r="I193" i="18"/>
  <c r="J193" i="18"/>
  <c r="K193" i="18"/>
  <c r="L193" i="18"/>
  <c r="M193" i="18"/>
  <c r="N193" i="18"/>
  <c r="Q193" i="18"/>
  <c r="S193" i="18"/>
  <c r="T193" i="18"/>
  <c r="U193" i="18"/>
  <c r="W193" i="18"/>
  <c r="B194" i="18"/>
  <c r="C194" i="18"/>
  <c r="D194" i="18"/>
  <c r="E194" i="18"/>
  <c r="F194" i="18"/>
  <c r="G194" i="18"/>
  <c r="H194" i="18"/>
  <c r="I194" i="18"/>
  <c r="J194" i="18"/>
  <c r="K194" i="18"/>
  <c r="L194" i="18"/>
  <c r="M194" i="18"/>
  <c r="N194" i="18"/>
  <c r="Q194" i="18"/>
  <c r="S194" i="18"/>
  <c r="T194" i="18"/>
  <c r="U194" i="18"/>
  <c r="W194" i="18"/>
  <c r="B195" i="18"/>
  <c r="C195" i="18"/>
  <c r="D195" i="18"/>
  <c r="E195" i="18"/>
  <c r="F195" i="18"/>
  <c r="G195" i="18"/>
  <c r="H195" i="18"/>
  <c r="I195" i="18"/>
  <c r="J195" i="18"/>
  <c r="K195" i="18"/>
  <c r="L195" i="18"/>
  <c r="M195" i="18"/>
  <c r="N195" i="18"/>
  <c r="Q195" i="18"/>
  <c r="S195" i="18"/>
  <c r="T195" i="18"/>
  <c r="U195" i="18"/>
  <c r="W195" i="18"/>
  <c r="B196" i="18"/>
  <c r="C196" i="18"/>
  <c r="D196" i="18"/>
  <c r="E196" i="18"/>
  <c r="F196" i="18"/>
  <c r="G196" i="18"/>
  <c r="H196" i="18"/>
  <c r="I196" i="18"/>
  <c r="J196" i="18"/>
  <c r="K196" i="18"/>
  <c r="L196" i="18"/>
  <c r="M196" i="18"/>
  <c r="N196" i="18"/>
  <c r="Q196" i="18"/>
  <c r="S196" i="18"/>
  <c r="T196" i="18"/>
  <c r="U196" i="18"/>
  <c r="W196" i="18"/>
  <c r="B197" i="18"/>
  <c r="C197" i="18"/>
  <c r="D197" i="18"/>
  <c r="E197" i="18"/>
  <c r="F197" i="18"/>
  <c r="G197" i="18"/>
  <c r="H197" i="18"/>
  <c r="I197" i="18"/>
  <c r="J197" i="18"/>
  <c r="K197" i="18"/>
  <c r="L197" i="18"/>
  <c r="M197" i="18"/>
  <c r="N197" i="18"/>
  <c r="Q197" i="18"/>
  <c r="S197" i="18"/>
  <c r="T197" i="18"/>
  <c r="U197" i="18"/>
  <c r="W197" i="18"/>
  <c r="B198" i="18"/>
  <c r="C198" i="18"/>
  <c r="D198" i="18"/>
  <c r="E198" i="18"/>
  <c r="F198" i="18"/>
  <c r="G198" i="18"/>
  <c r="H198" i="18"/>
  <c r="I198" i="18"/>
  <c r="J198" i="18"/>
  <c r="K198" i="18"/>
  <c r="L198" i="18"/>
  <c r="M198" i="18"/>
  <c r="N198" i="18"/>
  <c r="Q198" i="18"/>
  <c r="S198" i="18"/>
  <c r="T198" i="18"/>
  <c r="U198" i="18"/>
  <c r="W198" i="18"/>
  <c r="B199" i="18"/>
  <c r="C199" i="18"/>
  <c r="D199" i="18"/>
  <c r="E199" i="18"/>
  <c r="F199" i="18"/>
  <c r="G199" i="18"/>
  <c r="H199" i="18"/>
  <c r="I199" i="18"/>
  <c r="J199" i="18"/>
  <c r="K199" i="18"/>
  <c r="L199" i="18"/>
  <c r="M199" i="18"/>
  <c r="N199" i="18"/>
  <c r="Q199" i="18"/>
  <c r="S199" i="18"/>
  <c r="T199" i="18"/>
  <c r="U199" i="18"/>
  <c r="W199" i="18"/>
  <c r="B200" i="18"/>
  <c r="C200" i="18"/>
  <c r="D200" i="18"/>
  <c r="E200" i="18"/>
  <c r="F200" i="18"/>
  <c r="G200" i="18"/>
  <c r="H200" i="18"/>
  <c r="I200" i="18"/>
  <c r="J200" i="18"/>
  <c r="K200" i="18"/>
  <c r="L200" i="18"/>
  <c r="M200" i="18"/>
  <c r="N200" i="18"/>
  <c r="Q200" i="18"/>
  <c r="S200" i="18"/>
  <c r="T200" i="18"/>
  <c r="U200" i="18"/>
  <c r="W200" i="18"/>
  <c r="B201" i="18"/>
  <c r="C201" i="18"/>
  <c r="D201" i="18"/>
  <c r="E201" i="18"/>
  <c r="F201" i="18"/>
  <c r="G201" i="18"/>
  <c r="H201" i="18"/>
  <c r="I201" i="18"/>
  <c r="J201" i="18"/>
  <c r="K201" i="18"/>
  <c r="L201" i="18"/>
  <c r="M201" i="18"/>
  <c r="N201" i="18"/>
  <c r="Q201" i="18"/>
  <c r="S201" i="18"/>
  <c r="T201" i="18"/>
  <c r="U201" i="18"/>
  <c r="W201" i="18"/>
  <c r="B202" i="18"/>
  <c r="C202" i="18"/>
  <c r="D202" i="18"/>
  <c r="E202" i="18"/>
  <c r="F202" i="18"/>
  <c r="G202" i="18"/>
  <c r="H202" i="18"/>
  <c r="I202" i="18"/>
  <c r="J202" i="18"/>
  <c r="K202" i="18"/>
  <c r="L202" i="18"/>
  <c r="M202" i="18"/>
  <c r="N202" i="18"/>
  <c r="Q202" i="18"/>
  <c r="S202" i="18"/>
  <c r="T202" i="18"/>
  <c r="U202" i="18"/>
  <c r="W202" i="18"/>
  <c r="B203" i="18"/>
  <c r="C203" i="18"/>
  <c r="D203" i="18"/>
  <c r="E203" i="18"/>
  <c r="F203" i="18"/>
  <c r="G203" i="18"/>
  <c r="H203" i="18"/>
  <c r="I203" i="18"/>
  <c r="J203" i="18"/>
  <c r="K203" i="18"/>
  <c r="L203" i="18"/>
  <c r="M203" i="18"/>
  <c r="N203" i="18"/>
  <c r="Q203" i="18"/>
  <c r="S203" i="18"/>
  <c r="T203" i="18"/>
  <c r="U203" i="18"/>
  <c r="W203" i="18"/>
  <c r="B204" i="18"/>
  <c r="C204" i="18"/>
  <c r="D204" i="18"/>
  <c r="E204" i="18"/>
  <c r="F204" i="18"/>
  <c r="G204" i="18"/>
  <c r="H204" i="18"/>
  <c r="I204" i="18"/>
  <c r="J204" i="18"/>
  <c r="K204" i="18"/>
  <c r="L204" i="18"/>
  <c r="M204" i="18"/>
  <c r="N204" i="18"/>
  <c r="Q204" i="18"/>
  <c r="S204" i="18"/>
  <c r="T204" i="18"/>
  <c r="U204" i="18"/>
  <c r="W204" i="18"/>
  <c r="B205" i="18"/>
  <c r="C205" i="18"/>
  <c r="D205" i="18"/>
  <c r="E205" i="18"/>
  <c r="F205" i="18"/>
  <c r="G205" i="18"/>
  <c r="H205" i="18"/>
  <c r="I205" i="18"/>
  <c r="J205" i="18"/>
  <c r="K205" i="18"/>
  <c r="L205" i="18"/>
  <c r="M205" i="18"/>
  <c r="N205" i="18"/>
  <c r="Q205" i="18"/>
  <c r="S205" i="18"/>
  <c r="T205" i="18"/>
  <c r="U205" i="18"/>
  <c r="W205" i="18"/>
  <c r="B206" i="18"/>
  <c r="C206" i="18"/>
  <c r="D206" i="18"/>
  <c r="E206" i="18"/>
  <c r="F206" i="18"/>
  <c r="G206" i="18"/>
  <c r="H206" i="18"/>
  <c r="I206" i="18"/>
  <c r="J206" i="18"/>
  <c r="K206" i="18"/>
  <c r="L206" i="18"/>
  <c r="M206" i="18"/>
  <c r="N206" i="18"/>
  <c r="Q206" i="18"/>
  <c r="S206" i="18"/>
  <c r="T206" i="18"/>
  <c r="U206" i="18"/>
  <c r="W206" i="18"/>
  <c r="B207" i="18"/>
  <c r="C207" i="18"/>
  <c r="D207" i="18"/>
  <c r="E207" i="18"/>
  <c r="F207" i="18"/>
  <c r="G207" i="18"/>
  <c r="H207" i="18"/>
  <c r="I207" i="18"/>
  <c r="J207" i="18"/>
  <c r="K207" i="18"/>
  <c r="L207" i="18"/>
  <c r="M207" i="18"/>
  <c r="N207" i="18"/>
  <c r="Q207" i="18"/>
  <c r="S207" i="18"/>
  <c r="T207" i="18"/>
  <c r="U207" i="18"/>
  <c r="W207" i="18"/>
  <c r="B208" i="18"/>
  <c r="C208" i="18"/>
  <c r="D208" i="18"/>
  <c r="E208" i="18"/>
  <c r="F208" i="18"/>
  <c r="G208" i="18"/>
  <c r="H208" i="18"/>
  <c r="I208" i="18"/>
  <c r="J208" i="18"/>
  <c r="K208" i="18"/>
  <c r="L208" i="18"/>
  <c r="M208" i="18"/>
  <c r="N208" i="18"/>
  <c r="Q208" i="18"/>
  <c r="S208" i="18"/>
  <c r="T208" i="18"/>
  <c r="U208" i="18"/>
  <c r="V208" i="18"/>
  <c r="W208" i="18"/>
  <c r="B209" i="18"/>
  <c r="C209" i="18"/>
  <c r="D209" i="18"/>
  <c r="E209" i="18"/>
  <c r="F209" i="18"/>
  <c r="G209" i="18"/>
  <c r="H209" i="18"/>
  <c r="I209" i="18"/>
  <c r="J209" i="18"/>
  <c r="K209" i="18"/>
  <c r="L209" i="18"/>
  <c r="M209" i="18"/>
  <c r="N209" i="18"/>
  <c r="Q209" i="18"/>
  <c r="S209" i="18"/>
  <c r="T209" i="18"/>
  <c r="U209" i="18"/>
  <c r="V209" i="18"/>
  <c r="W209" i="18"/>
  <c r="B210" i="18"/>
  <c r="C210" i="18"/>
  <c r="D210" i="18"/>
  <c r="E210" i="18"/>
  <c r="F210" i="18"/>
  <c r="G210" i="18"/>
  <c r="H210" i="18"/>
  <c r="I210" i="18"/>
  <c r="J210" i="18"/>
  <c r="K210" i="18"/>
  <c r="L210" i="18"/>
  <c r="M210" i="18"/>
  <c r="N210" i="18"/>
  <c r="Q210" i="18"/>
  <c r="S210" i="18"/>
  <c r="T210" i="18"/>
  <c r="U210" i="18"/>
  <c r="V210" i="18"/>
  <c r="W210" i="18"/>
  <c r="B211" i="18"/>
  <c r="C211" i="18"/>
  <c r="D211" i="18"/>
  <c r="E211" i="18"/>
  <c r="F211" i="18"/>
  <c r="G211" i="18"/>
  <c r="H211" i="18"/>
  <c r="I211" i="18"/>
  <c r="J211" i="18"/>
  <c r="K211" i="18"/>
  <c r="L211" i="18"/>
  <c r="M211" i="18"/>
  <c r="N211" i="18"/>
  <c r="Q211" i="18"/>
  <c r="S211" i="18"/>
  <c r="T211" i="18"/>
  <c r="U211" i="18"/>
  <c r="V211" i="18"/>
  <c r="W211" i="18"/>
  <c r="B212" i="18"/>
  <c r="C212" i="18"/>
  <c r="D212" i="18"/>
  <c r="E212" i="18"/>
  <c r="F212" i="18"/>
  <c r="G212" i="18"/>
  <c r="H212" i="18"/>
  <c r="I212" i="18"/>
  <c r="J212" i="18"/>
  <c r="K212" i="18"/>
  <c r="L212" i="18"/>
  <c r="M212" i="18"/>
  <c r="N212" i="18"/>
  <c r="Q212" i="18"/>
  <c r="S212" i="18"/>
  <c r="T212" i="18"/>
  <c r="U212" i="18"/>
  <c r="V212" i="18"/>
  <c r="W212" i="18"/>
  <c r="B213" i="18"/>
  <c r="C213" i="18"/>
  <c r="D213" i="18"/>
  <c r="E213" i="18"/>
  <c r="F213" i="18"/>
  <c r="G213" i="18"/>
  <c r="H213" i="18"/>
  <c r="I213" i="18"/>
  <c r="J213" i="18"/>
  <c r="K213" i="18"/>
  <c r="L213" i="18"/>
  <c r="M213" i="18"/>
  <c r="N213" i="18"/>
  <c r="Q213" i="18"/>
  <c r="S213" i="18"/>
  <c r="T213" i="18"/>
  <c r="U213" i="18"/>
  <c r="V213" i="18"/>
  <c r="W213" i="18"/>
  <c r="B214" i="18"/>
  <c r="C214" i="18"/>
  <c r="D214" i="18"/>
  <c r="E214" i="18"/>
  <c r="F214" i="18"/>
  <c r="G214" i="18"/>
  <c r="H214" i="18"/>
  <c r="I214" i="18"/>
  <c r="J214" i="18"/>
  <c r="K214" i="18"/>
  <c r="L214" i="18"/>
  <c r="M214" i="18"/>
  <c r="N214" i="18"/>
  <c r="Q214" i="18"/>
  <c r="S214" i="18"/>
  <c r="T214" i="18"/>
  <c r="U214" i="18"/>
  <c r="V214" i="18"/>
  <c r="W214" i="18"/>
  <c r="B215" i="18"/>
  <c r="C215" i="18"/>
  <c r="D215" i="18"/>
  <c r="E215" i="18"/>
  <c r="F215" i="18"/>
  <c r="G215" i="18"/>
  <c r="H215" i="18"/>
  <c r="I215" i="18"/>
  <c r="J215" i="18"/>
  <c r="K215" i="18"/>
  <c r="L215" i="18"/>
  <c r="M215" i="18"/>
  <c r="N215" i="18"/>
  <c r="Q215" i="18"/>
  <c r="S215" i="18"/>
  <c r="T215" i="18"/>
  <c r="U215" i="18"/>
  <c r="V215" i="18"/>
  <c r="W215" i="18"/>
  <c r="B216" i="18"/>
  <c r="C216" i="18"/>
  <c r="D216" i="18"/>
  <c r="E216" i="18"/>
  <c r="F216" i="18"/>
  <c r="G216" i="18"/>
  <c r="H216" i="18"/>
  <c r="I216" i="18"/>
  <c r="J216" i="18"/>
  <c r="K216" i="18"/>
  <c r="L216" i="18"/>
  <c r="M216" i="18"/>
  <c r="N216" i="18"/>
  <c r="Q216" i="18"/>
  <c r="S216" i="18"/>
  <c r="T216" i="18"/>
  <c r="U216" i="18"/>
  <c r="V216" i="18"/>
  <c r="W216" i="18"/>
  <c r="B217" i="18"/>
  <c r="C217" i="18"/>
  <c r="D217" i="18"/>
  <c r="E217" i="18"/>
  <c r="F217" i="18"/>
  <c r="G217" i="18"/>
  <c r="H217" i="18"/>
  <c r="I217" i="18"/>
  <c r="J217" i="18"/>
  <c r="K217" i="18"/>
  <c r="L217" i="18"/>
  <c r="M217" i="18"/>
  <c r="N217" i="18"/>
  <c r="Q217" i="18"/>
  <c r="S217" i="18"/>
  <c r="T217" i="18"/>
  <c r="U217" i="18"/>
  <c r="V217" i="18"/>
  <c r="W217" i="18"/>
  <c r="B218" i="18"/>
  <c r="C218" i="18"/>
  <c r="D218" i="18"/>
  <c r="E218" i="18"/>
  <c r="F218" i="18"/>
  <c r="G218" i="18"/>
  <c r="H218" i="18"/>
  <c r="I218" i="18"/>
  <c r="J218" i="18"/>
  <c r="K218" i="18"/>
  <c r="L218" i="18"/>
  <c r="M218" i="18"/>
  <c r="N218" i="18"/>
  <c r="Q218" i="18"/>
  <c r="S218" i="18"/>
  <c r="T218" i="18"/>
  <c r="U218" i="18"/>
  <c r="V218" i="18"/>
  <c r="W218" i="18"/>
  <c r="B219" i="18"/>
  <c r="C219" i="18"/>
  <c r="D219" i="18"/>
  <c r="E219" i="18"/>
  <c r="F219" i="18"/>
  <c r="G219" i="18"/>
  <c r="H219" i="18"/>
  <c r="I219" i="18"/>
  <c r="J219" i="18"/>
  <c r="K219" i="18"/>
  <c r="L219" i="18"/>
  <c r="M219" i="18"/>
  <c r="N219" i="18"/>
  <c r="Q219" i="18"/>
  <c r="S219" i="18"/>
  <c r="T219" i="18"/>
  <c r="U219" i="18"/>
  <c r="V219" i="18"/>
  <c r="W219" i="18"/>
  <c r="B220" i="18"/>
  <c r="C220" i="18"/>
  <c r="D220" i="18"/>
  <c r="E220" i="18"/>
  <c r="F220" i="18"/>
  <c r="G220" i="18"/>
  <c r="H220" i="18"/>
  <c r="I220" i="18"/>
  <c r="J220" i="18"/>
  <c r="K220" i="18"/>
  <c r="L220" i="18"/>
  <c r="M220" i="18"/>
  <c r="N220" i="18"/>
  <c r="Q220" i="18"/>
  <c r="S220" i="18"/>
  <c r="T220" i="18"/>
  <c r="U220" i="18"/>
  <c r="V220" i="18"/>
  <c r="W220" i="18"/>
  <c r="B221" i="18"/>
  <c r="C221" i="18"/>
  <c r="D221" i="18"/>
  <c r="E221" i="18"/>
  <c r="F221" i="18"/>
  <c r="G221" i="18"/>
  <c r="H221" i="18"/>
  <c r="I221" i="18"/>
  <c r="J221" i="18"/>
  <c r="K221" i="18"/>
  <c r="L221" i="18"/>
  <c r="M221" i="18"/>
  <c r="N221" i="18"/>
  <c r="Q221" i="18"/>
  <c r="S221" i="18"/>
  <c r="T221" i="18"/>
  <c r="U221" i="18"/>
  <c r="V221" i="18"/>
  <c r="W221" i="18"/>
  <c r="B222" i="18"/>
  <c r="C222" i="18"/>
  <c r="D222" i="18"/>
  <c r="E222" i="18"/>
  <c r="F222" i="18"/>
  <c r="G222" i="18"/>
  <c r="H222" i="18"/>
  <c r="I222" i="18"/>
  <c r="J222" i="18"/>
  <c r="K222" i="18"/>
  <c r="L222" i="18"/>
  <c r="M222" i="18"/>
  <c r="N222" i="18"/>
  <c r="Q222" i="18"/>
  <c r="S222" i="18"/>
  <c r="T222" i="18"/>
  <c r="U222" i="18"/>
  <c r="V222" i="18"/>
  <c r="W222" i="18"/>
  <c r="B223" i="18"/>
  <c r="C223" i="18"/>
  <c r="D223" i="18"/>
  <c r="E223" i="18"/>
  <c r="F223" i="18"/>
  <c r="G223" i="18"/>
  <c r="H223" i="18"/>
  <c r="I223" i="18"/>
  <c r="J223" i="18"/>
  <c r="K223" i="18"/>
  <c r="L223" i="18"/>
  <c r="M223" i="18"/>
  <c r="N223" i="18"/>
  <c r="Q223" i="18"/>
  <c r="S223" i="18"/>
  <c r="T223" i="18"/>
  <c r="U223" i="18"/>
  <c r="V223" i="18"/>
  <c r="W223" i="18"/>
  <c r="C2" i="18"/>
  <c r="E2" i="18"/>
  <c r="F2" i="18"/>
  <c r="G2" i="18"/>
  <c r="B2" i="18"/>
  <c r="W9" i="29"/>
  <c r="X9" i="29"/>
  <c r="AE9" i="29"/>
  <c r="AF9" i="29"/>
  <c r="D10" i="29"/>
  <c r="I10" i="29"/>
  <c r="P10" i="29"/>
  <c r="Q10" i="29"/>
  <c r="Y10" i="29"/>
  <c r="AC10" i="29"/>
  <c r="AG10" i="29"/>
  <c r="AH10" i="29"/>
  <c r="E26" i="29" a="1"/>
  <c r="E26" i="29" s="1"/>
  <c r="C27" i="29"/>
  <c r="N2" i="32"/>
  <c r="C4" i="29"/>
  <c r="M2" i="32"/>
  <c r="N2" i="42"/>
  <c r="O2" i="42"/>
  <c r="P2" i="42"/>
  <c r="Q2" i="42"/>
  <c r="R2" i="42"/>
  <c r="S2" i="42"/>
  <c r="T2" i="42"/>
  <c r="U2" i="42"/>
  <c r="V2" i="42"/>
  <c r="W2" i="42"/>
  <c r="X2" i="42"/>
  <c r="Y2" i="42"/>
  <c r="Z2" i="42"/>
  <c r="AA2" i="42"/>
  <c r="AB2" i="42"/>
  <c r="AC2" i="42"/>
  <c r="AD2" i="42"/>
  <c r="AE2" i="42"/>
  <c r="AF2" i="42"/>
  <c r="AG2" i="42"/>
  <c r="AH2" i="42"/>
  <c r="AI2" i="42"/>
  <c r="AJ2" i="42"/>
  <c r="AK2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AH3" i="42"/>
  <c r="AI3" i="42"/>
  <c r="AJ3" i="42"/>
  <c r="AK3" i="42"/>
  <c r="N4" i="42"/>
  <c r="O4" i="42"/>
  <c r="P4" i="42"/>
  <c r="Q4" i="42"/>
  <c r="R4" i="42"/>
  <c r="S4" i="42"/>
  <c r="T4" i="42"/>
  <c r="U4" i="42"/>
  <c r="V4" i="42"/>
  <c r="W4" i="42"/>
  <c r="X4" i="42"/>
  <c r="Y4" i="42"/>
  <c r="Z4" i="42"/>
  <c r="AA4" i="42"/>
  <c r="AB4" i="42"/>
  <c r="AC4" i="42"/>
  <c r="AD4" i="42"/>
  <c r="AE4" i="42"/>
  <c r="AF4" i="42"/>
  <c r="AG4" i="42"/>
  <c r="AH4" i="42"/>
  <c r="AI4" i="42"/>
  <c r="AJ4" i="42"/>
  <c r="AK4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AK5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AK6" i="42"/>
  <c r="N7" i="42"/>
  <c r="O7" i="42"/>
  <c r="P7" i="42"/>
  <c r="Q7" i="42"/>
  <c r="R7" i="42"/>
  <c r="S7" i="42"/>
  <c r="T7" i="42"/>
  <c r="U7" i="42"/>
  <c r="V7" i="42"/>
  <c r="W7" i="42"/>
  <c r="X7" i="42"/>
  <c r="Y7" i="42"/>
  <c r="Z7" i="42"/>
  <c r="AA7" i="42"/>
  <c r="AB7" i="42"/>
  <c r="AC7" i="42"/>
  <c r="AD7" i="42"/>
  <c r="AE7" i="42"/>
  <c r="AF7" i="42"/>
  <c r="AG7" i="42"/>
  <c r="AH7" i="42"/>
  <c r="AI7" i="42"/>
  <c r="AJ7" i="42"/>
  <c r="AK7" i="42"/>
  <c r="N8" i="42"/>
  <c r="O8" i="42"/>
  <c r="P8" i="42"/>
  <c r="Q8" i="42"/>
  <c r="R8" i="42"/>
  <c r="S8" i="42"/>
  <c r="T8" i="42"/>
  <c r="U8" i="42"/>
  <c r="V8" i="42"/>
  <c r="W8" i="42"/>
  <c r="X8" i="42"/>
  <c r="Y8" i="42"/>
  <c r="Z8" i="42"/>
  <c r="AA8" i="42"/>
  <c r="AB8" i="42"/>
  <c r="AC8" i="42"/>
  <c r="AD8" i="42"/>
  <c r="AE8" i="42"/>
  <c r="AF8" i="42"/>
  <c r="AG8" i="42"/>
  <c r="AH8" i="42"/>
  <c r="AI8" i="42"/>
  <c r="AJ8" i="42"/>
  <c r="AK8" i="42"/>
  <c r="N9" i="42"/>
  <c r="O9" i="42"/>
  <c r="P9" i="42"/>
  <c r="Q9" i="42"/>
  <c r="R9" i="42"/>
  <c r="S9" i="42"/>
  <c r="T9" i="42"/>
  <c r="U9" i="42"/>
  <c r="V9" i="42"/>
  <c r="W9" i="42"/>
  <c r="X9" i="42"/>
  <c r="Y9" i="42"/>
  <c r="Z9" i="42"/>
  <c r="AA9" i="42"/>
  <c r="AB9" i="42"/>
  <c r="AC9" i="42"/>
  <c r="AD9" i="42"/>
  <c r="AE9" i="42"/>
  <c r="AF9" i="42"/>
  <c r="AG9" i="42"/>
  <c r="AH9" i="42"/>
  <c r="AI9" i="42"/>
  <c r="AJ9" i="42"/>
  <c r="AK9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Z10" i="42"/>
  <c r="AA10" i="42"/>
  <c r="AB10" i="42"/>
  <c r="AC10" i="42"/>
  <c r="AD10" i="42"/>
  <c r="AE10" i="42"/>
  <c r="AF10" i="42"/>
  <c r="AG10" i="42"/>
  <c r="AH10" i="42"/>
  <c r="AI10" i="42"/>
  <c r="AJ10" i="42"/>
  <c r="AK10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Z11" i="42"/>
  <c r="AA11" i="42"/>
  <c r="AB11" i="42"/>
  <c r="AC11" i="42"/>
  <c r="AD11" i="42"/>
  <c r="AE11" i="42"/>
  <c r="AF11" i="42"/>
  <c r="AG11" i="42"/>
  <c r="AH11" i="42"/>
  <c r="AI11" i="42"/>
  <c r="AJ11" i="42"/>
  <c r="AK11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Z12" i="42"/>
  <c r="AA12" i="42"/>
  <c r="AB12" i="42"/>
  <c r="AC12" i="42"/>
  <c r="AD12" i="42"/>
  <c r="AE12" i="42"/>
  <c r="AF12" i="42"/>
  <c r="AG12" i="42"/>
  <c r="AH12" i="42"/>
  <c r="AI12" i="42"/>
  <c r="AJ12" i="42"/>
  <c r="AK12" i="42"/>
  <c r="N13" i="42"/>
  <c r="O13" i="42"/>
  <c r="P13" i="42"/>
  <c r="Q13" i="42"/>
  <c r="R13" i="42"/>
  <c r="S13" i="42"/>
  <c r="T13" i="42"/>
  <c r="U13" i="42"/>
  <c r="V13" i="42"/>
  <c r="W13" i="42"/>
  <c r="X13" i="42"/>
  <c r="Y13" i="42"/>
  <c r="Z13" i="42"/>
  <c r="AA13" i="42"/>
  <c r="AB13" i="42"/>
  <c r="AC13" i="42"/>
  <c r="AD13" i="42"/>
  <c r="AE13" i="42"/>
  <c r="AF13" i="42"/>
  <c r="AG13" i="42"/>
  <c r="AH13" i="42"/>
  <c r="AI13" i="42"/>
  <c r="AJ13" i="42"/>
  <c r="AK13" i="42"/>
  <c r="N14" i="42"/>
  <c r="O14" i="42"/>
  <c r="P14" i="42"/>
  <c r="Q14" i="42"/>
  <c r="R14" i="42"/>
  <c r="S14" i="42"/>
  <c r="T14" i="42"/>
  <c r="U14" i="42"/>
  <c r="V14" i="42"/>
  <c r="W14" i="42"/>
  <c r="X14" i="42"/>
  <c r="Y14" i="42"/>
  <c r="Z14" i="42"/>
  <c r="AA14" i="42"/>
  <c r="AB14" i="42"/>
  <c r="AC14" i="42"/>
  <c r="AD14" i="42"/>
  <c r="AE14" i="42"/>
  <c r="AF14" i="42"/>
  <c r="AG14" i="42"/>
  <c r="AH14" i="42"/>
  <c r="AI14" i="42"/>
  <c r="AJ14" i="42"/>
  <c r="AK14" i="42"/>
  <c r="N15" i="42"/>
  <c r="O15" i="42"/>
  <c r="P15" i="42"/>
  <c r="Q15" i="42"/>
  <c r="R15" i="42"/>
  <c r="S15" i="42"/>
  <c r="T15" i="42"/>
  <c r="U15" i="42"/>
  <c r="V15" i="42"/>
  <c r="W15" i="42"/>
  <c r="X15" i="42"/>
  <c r="Y15" i="42"/>
  <c r="Z15" i="42"/>
  <c r="AA15" i="42"/>
  <c r="AB15" i="42"/>
  <c r="AC15" i="42"/>
  <c r="AD15" i="42"/>
  <c r="AE15" i="42"/>
  <c r="AF15" i="42"/>
  <c r="AG15" i="42"/>
  <c r="AH15" i="42"/>
  <c r="AI15" i="42"/>
  <c r="AJ15" i="42"/>
  <c r="AK15" i="42"/>
  <c r="N16" i="42"/>
  <c r="O16" i="42"/>
  <c r="P16" i="42"/>
  <c r="Q16" i="42"/>
  <c r="R16" i="42"/>
  <c r="S16" i="42"/>
  <c r="T16" i="42"/>
  <c r="U16" i="42"/>
  <c r="V16" i="42"/>
  <c r="W16" i="42"/>
  <c r="X16" i="42"/>
  <c r="Y16" i="42"/>
  <c r="Z16" i="42"/>
  <c r="AA16" i="42"/>
  <c r="AB16" i="42"/>
  <c r="AC16" i="42"/>
  <c r="AD16" i="42"/>
  <c r="AE16" i="42"/>
  <c r="AF16" i="42"/>
  <c r="AG16" i="42"/>
  <c r="AH16" i="42"/>
  <c r="AI16" i="42"/>
  <c r="AJ16" i="42"/>
  <c r="AK16" i="42"/>
  <c r="N17" i="42"/>
  <c r="O17" i="42"/>
  <c r="P17" i="42"/>
  <c r="Q17" i="42"/>
  <c r="R17" i="42"/>
  <c r="S17" i="42"/>
  <c r="T17" i="42"/>
  <c r="U17" i="42"/>
  <c r="V17" i="42"/>
  <c r="W17" i="42"/>
  <c r="X17" i="42"/>
  <c r="Y17" i="42"/>
  <c r="Z17" i="42"/>
  <c r="AA17" i="42"/>
  <c r="AB17" i="42"/>
  <c r="AC17" i="42"/>
  <c r="AD17" i="42"/>
  <c r="AE17" i="42"/>
  <c r="AF17" i="42"/>
  <c r="AG17" i="42"/>
  <c r="AH17" i="42"/>
  <c r="AI17" i="42"/>
  <c r="AJ17" i="42"/>
  <c r="AK17" i="42"/>
  <c r="N18" i="42"/>
  <c r="O18" i="42"/>
  <c r="P18" i="42"/>
  <c r="Q18" i="42"/>
  <c r="R18" i="42"/>
  <c r="S18" i="42"/>
  <c r="T18" i="42"/>
  <c r="U18" i="42"/>
  <c r="V18" i="42"/>
  <c r="W18" i="42"/>
  <c r="X18" i="42"/>
  <c r="Y18" i="42"/>
  <c r="Z18" i="42"/>
  <c r="AA18" i="42"/>
  <c r="AB18" i="42"/>
  <c r="AC18" i="42"/>
  <c r="AD18" i="42"/>
  <c r="AE18" i="42"/>
  <c r="AF18" i="42"/>
  <c r="AG18" i="42"/>
  <c r="AH18" i="42"/>
  <c r="AI18" i="42"/>
  <c r="AJ18" i="42"/>
  <c r="AK18" i="42"/>
  <c r="N19" i="42"/>
  <c r="O19" i="42"/>
  <c r="P19" i="42"/>
  <c r="Q19" i="42"/>
  <c r="R19" i="42"/>
  <c r="S19" i="42"/>
  <c r="T19" i="42"/>
  <c r="U19" i="42"/>
  <c r="V19" i="42"/>
  <c r="W19" i="42"/>
  <c r="X19" i="42"/>
  <c r="Y19" i="42"/>
  <c r="Z19" i="42"/>
  <c r="AA19" i="42"/>
  <c r="AB19" i="42"/>
  <c r="AC19" i="42"/>
  <c r="AD19" i="42"/>
  <c r="AE19" i="42"/>
  <c r="AF19" i="42"/>
  <c r="AG19" i="42"/>
  <c r="AH19" i="42"/>
  <c r="AI19" i="42"/>
  <c r="AJ19" i="42"/>
  <c r="AK19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Z20" i="42"/>
  <c r="AA20" i="42"/>
  <c r="AB20" i="42"/>
  <c r="AC20" i="42"/>
  <c r="AD20" i="42"/>
  <c r="AE20" i="42"/>
  <c r="AF20" i="42"/>
  <c r="AG20" i="42"/>
  <c r="AH20" i="42"/>
  <c r="AI20" i="42"/>
  <c r="AJ20" i="42"/>
  <c r="AK20" i="42"/>
  <c r="N21" i="42"/>
  <c r="O21" i="42"/>
  <c r="P21" i="42"/>
  <c r="Q21" i="42"/>
  <c r="R21" i="42"/>
  <c r="S21" i="42"/>
  <c r="T21" i="42"/>
  <c r="U21" i="42"/>
  <c r="V21" i="42"/>
  <c r="W21" i="42"/>
  <c r="X21" i="42"/>
  <c r="Y21" i="42"/>
  <c r="Z21" i="42"/>
  <c r="AA21" i="42"/>
  <c r="AB21" i="42"/>
  <c r="AC21" i="42"/>
  <c r="AD21" i="42"/>
  <c r="AE21" i="42"/>
  <c r="AF21" i="42"/>
  <c r="AG21" i="42"/>
  <c r="AH21" i="42"/>
  <c r="AI21" i="42"/>
  <c r="AJ21" i="42"/>
  <c r="AK21" i="42"/>
  <c r="N22" i="42"/>
  <c r="O22" i="42"/>
  <c r="P22" i="42"/>
  <c r="Q22" i="42"/>
  <c r="R22" i="42"/>
  <c r="S22" i="42"/>
  <c r="T22" i="42"/>
  <c r="U22" i="42"/>
  <c r="V22" i="42"/>
  <c r="W22" i="42"/>
  <c r="X22" i="42"/>
  <c r="Y22" i="42"/>
  <c r="Z22" i="42"/>
  <c r="AA22" i="42"/>
  <c r="AB22" i="42"/>
  <c r="AC22" i="42"/>
  <c r="AD22" i="42"/>
  <c r="AE22" i="42"/>
  <c r="AF22" i="42"/>
  <c r="AG22" i="42"/>
  <c r="AH22" i="42"/>
  <c r="AI22" i="42"/>
  <c r="AJ22" i="42"/>
  <c r="AK22" i="42"/>
  <c r="N23" i="42"/>
  <c r="O23" i="42"/>
  <c r="P23" i="42"/>
  <c r="Q23" i="42"/>
  <c r="R23" i="42"/>
  <c r="S23" i="42"/>
  <c r="T23" i="42"/>
  <c r="U23" i="42"/>
  <c r="V23" i="42"/>
  <c r="W23" i="42"/>
  <c r="X23" i="42"/>
  <c r="Y23" i="42"/>
  <c r="Z23" i="42"/>
  <c r="AA23" i="42"/>
  <c r="AB23" i="42"/>
  <c r="AC23" i="42"/>
  <c r="AD23" i="42"/>
  <c r="AE23" i="42"/>
  <c r="AF23" i="42"/>
  <c r="AG23" i="42"/>
  <c r="AH23" i="42"/>
  <c r="AI23" i="42"/>
  <c r="AJ23" i="42"/>
  <c r="AK23" i="42"/>
  <c r="N24" i="42"/>
  <c r="O24" i="42"/>
  <c r="P24" i="42"/>
  <c r="Q24" i="42"/>
  <c r="R24" i="42"/>
  <c r="S24" i="42"/>
  <c r="T24" i="42"/>
  <c r="U24" i="42"/>
  <c r="V24" i="42"/>
  <c r="W24" i="42"/>
  <c r="X24" i="42"/>
  <c r="Y24" i="42"/>
  <c r="Z24" i="42"/>
  <c r="AA24" i="42"/>
  <c r="AB24" i="42"/>
  <c r="AC24" i="42"/>
  <c r="AD24" i="42"/>
  <c r="AE24" i="42"/>
  <c r="AF24" i="42"/>
  <c r="AG24" i="42"/>
  <c r="AH24" i="42"/>
  <c r="AI24" i="42"/>
  <c r="AJ24" i="42"/>
  <c r="AK24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Z25" i="42"/>
  <c r="AA25" i="42"/>
  <c r="AB25" i="42"/>
  <c r="AC25" i="42"/>
  <c r="AD25" i="42"/>
  <c r="AE25" i="42"/>
  <c r="AF25" i="42"/>
  <c r="AG25" i="42"/>
  <c r="AH25" i="42"/>
  <c r="AI25" i="42"/>
  <c r="AJ25" i="42"/>
  <c r="AK25" i="42"/>
  <c r="N26" i="42"/>
  <c r="O26" i="42"/>
  <c r="P26" i="42"/>
  <c r="Q26" i="42"/>
  <c r="R26" i="42"/>
  <c r="S26" i="42"/>
  <c r="T26" i="42"/>
  <c r="U26" i="42"/>
  <c r="V26" i="42"/>
  <c r="W26" i="42"/>
  <c r="X26" i="42"/>
  <c r="Y26" i="42"/>
  <c r="Z26" i="42"/>
  <c r="AA26" i="42"/>
  <c r="AB26" i="42"/>
  <c r="AC26" i="42"/>
  <c r="AD26" i="42"/>
  <c r="AE26" i="42"/>
  <c r="AF26" i="42"/>
  <c r="AG26" i="42"/>
  <c r="AH26" i="42"/>
  <c r="AI26" i="42"/>
  <c r="AJ26" i="42"/>
  <c r="AK26" i="42"/>
  <c r="N27" i="42"/>
  <c r="O27" i="42"/>
  <c r="P27" i="42"/>
  <c r="Q27" i="42"/>
  <c r="R27" i="42"/>
  <c r="S27" i="42"/>
  <c r="T27" i="42"/>
  <c r="U27" i="42"/>
  <c r="V27" i="42"/>
  <c r="W27" i="42"/>
  <c r="X27" i="42"/>
  <c r="Y27" i="42"/>
  <c r="Z27" i="42"/>
  <c r="AA27" i="42"/>
  <c r="AB27" i="42"/>
  <c r="AC27" i="42"/>
  <c r="AD27" i="42"/>
  <c r="AE27" i="42"/>
  <c r="AF27" i="42"/>
  <c r="AG27" i="42"/>
  <c r="AH27" i="42"/>
  <c r="AI27" i="42"/>
  <c r="AJ27" i="42"/>
  <c r="AK27" i="42"/>
  <c r="N28" i="42"/>
  <c r="O28" i="42"/>
  <c r="P28" i="42"/>
  <c r="Q28" i="42"/>
  <c r="R28" i="42"/>
  <c r="S28" i="42"/>
  <c r="T28" i="42"/>
  <c r="U28" i="42"/>
  <c r="V28" i="42"/>
  <c r="W28" i="42"/>
  <c r="X28" i="42"/>
  <c r="Y28" i="42"/>
  <c r="Z28" i="42"/>
  <c r="AA28" i="42"/>
  <c r="AB28" i="42"/>
  <c r="AC28" i="42"/>
  <c r="AD28" i="42"/>
  <c r="AE28" i="42"/>
  <c r="AF28" i="42"/>
  <c r="AG28" i="42"/>
  <c r="AH28" i="42"/>
  <c r="AI28" i="42"/>
  <c r="AJ28" i="42"/>
  <c r="AK28" i="42"/>
  <c r="C28" i="42"/>
  <c r="X2" i="38"/>
  <c r="D2" i="38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T2" i="38"/>
  <c r="U2" i="38"/>
  <c r="V2" i="38"/>
  <c r="W2" i="38"/>
  <c r="Y2" i="38"/>
  <c r="C2" i="38"/>
  <c r="B2" i="38"/>
  <c r="L42" i="38"/>
  <c r="P9" i="29" l="1"/>
  <c r="P10" i="16"/>
  <c r="D10" i="16"/>
  <c r="W9" i="16"/>
  <c r="P9" i="16"/>
  <c r="S10" i="16"/>
  <c r="Q9" i="16"/>
  <c r="S9" i="16"/>
  <c r="U9" i="16"/>
  <c r="K9" i="16"/>
  <c r="O9" i="16"/>
  <c r="M9" i="16"/>
  <c r="W10" i="16"/>
  <c r="M10" i="16"/>
  <c r="O10" i="16"/>
  <c r="H10" i="16"/>
  <c r="V10" i="16"/>
  <c r="U10" i="16"/>
  <c r="N10" i="16"/>
  <c r="E10" i="16"/>
  <c r="F10" i="16"/>
  <c r="L9" i="16"/>
  <c r="R9" i="16"/>
  <c r="G9" i="16"/>
  <c r="J9" i="16"/>
  <c r="V9" i="16"/>
  <c r="E9" i="16"/>
  <c r="I9" i="16"/>
  <c r="X9" i="16"/>
  <c r="T9" i="16"/>
  <c r="N9" i="16"/>
  <c r="N11" i="16" s="1"/>
  <c r="X10" i="16"/>
  <c r="G10" i="16"/>
  <c r="H9" i="16"/>
  <c r="F9" i="16"/>
  <c r="D9" i="16"/>
  <c r="D11" i="16" s="1"/>
  <c r="L10" i="16"/>
  <c r="T10" i="16"/>
  <c r="K10" i="16"/>
  <c r="R10" i="16"/>
  <c r="J10" i="16"/>
  <c r="I10" i="16"/>
  <c r="Q10" i="16"/>
  <c r="O10" i="29"/>
  <c r="G10" i="29"/>
  <c r="AI10" i="29"/>
  <c r="AA10" i="29"/>
  <c r="S10" i="29"/>
  <c r="K10" i="29"/>
  <c r="X10" i="29"/>
  <c r="H10" i="29"/>
  <c r="T10" i="29"/>
  <c r="L10" i="29"/>
  <c r="T9" i="29"/>
  <c r="T11" i="29" s="1"/>
  <c r="L9" i="29"/>
  <c r="L11" i="29" s="1"/>
  <c r="D9" i="29"/>
  <c r="H9" i="29"/>
  <c r="E9" i="29"/>
  <c r="O9" i="29"/>
  <c r="G9" i="29"/>
  <c r="G11" i="29" s="1"/>
  <c r="AF10" i="29"/>
  <c r="AJ10" i="29"/>
  <c r="AB10" i="29"/>
  <c r="AL10" i="29"/>
  <c r="AD10" i="29"/>
  <c r="V10" i="29"/>
  <c r="N10" i="29"/>
  <c r="F10" i="29"/>
  <c r="Z10" i="29"/>
  <c r="R10" i="29"/>
  <c r="J10" i="29"/>
  <c r="AJ11" i="29"/>
  <c r="U9" i="29"/>
  <c r="AC9" i="29"/>
  <c r="Y9" i="29"/>
  <c r="AK9" i="29"/>
  <c r="M9" i="29"/>
  <c r="Q9" i="29"/>
  <c r="I9" i="29"/>
  <c r="I11" i="29" s="1"/>
  <c r="AI9" i="29"/>
  <c r="AA9" i="29"/>
  <c r="S9" i="29"/>
  <c r="K9" i="29"/>
  <c r="AL9" i="29"/>
  <c r="AD9" i="29"/>
  <c r="V9" i="29"/>
  <c r="N9" i="29"/>
  <c r="F9" i="29"/>
  <c r="AH9" i="29"/>
  <c r="Z9" i="29"/>
  <c r="R9" i="29"/>
  <c r="J9" i="29"/>
  <c r="W11" i="29"/>
  <c r="AG11" i="29"/>
  <c r="AE11" i="29"/>
  <c r="AF11" i="29"/>
  <c r="P11" i="29"/>
  <c r="K23" i="42"/>
  <c r="K25" i="42"/>
  <c r="K15" i="42"/>
  <c r="K26" i="42"/>
  <c r="D19" i="42"/>
  <c r="E28" i="42"/>
  <c r="B3" i="42"/>
  <c r="F27" i="42"/>
  <c r="F18" i="42"/>
  <c r="F20" i="42"/>
  <c r="H27" i="42"/>
  <c r="F26" i="42"/>
  <c r="F6" i="42"/>
  <c r="F16" i="42"/>
  <c r="F8" i="42"/>
  <c r="F28" i="42"/>
  <c r="F14" i="42"/>
  <c r="F22" i="42"/>
  <c r="H24" i="42"/>
  <c r="J27" i="42"/>
  <c r="I27" i="42"/>
  <c r="G27" i="42"/>
  <c r="K5" i="42"/>
  <c r="C9" i="42"/>
  <c r="K17" i="42"/>
  <c r="K19" i="42"/>
  <c r="C27" i="42"/>
  <c r="G28" i="42"/>
  <c r="L21" i="42"/>
  <c r="I2" i="42"/>
  <c r="M5" i="42"/>
  <c r="M19" i="42"/>
  <c r="M23" i="42"/>
  <c r="E27" i="42"/>
  <c r="I28" i="42"/>
  <c r="B27" i="42"/>
  <c r="L5" i="42"/>
  <c r="B28" i="42"/>
  <c r="D25" i="42"/>
  <c r="D27" i="42"/>
  <c r="K10" i="42"/>
  <c r="L2" i="42"/>
  <c r="H3" i="42"/>
  <c r="L6" i="42"/>
  <c r="L22" i="42"/>
  <c r="E2" i="42"/>
  <c r="I3" i="42"/>
  <c r="M10" i="42"/>
  <c r="M22" i="42"/>
  <c r="M26" i="42"/>
  <c r="K28" i="42"/>
  <c r="K27" i="42"/>
  <c r="M14" i="42"/>
  <c r="M8" i="42"/>
  <c r="M28" i="42"/>
  <c r="M17" i="42"/>
  <c r="M7" i="42"/>
  <c r="M13" i="42"/>
  <c r="M3" i="42"/>
  <c r="M21" i="42"/>
  <c r="L28" i="42"/>
  <c r="L24" i="42"/>
  <c r="L15" i="42"/>
  <c r="L17" i="42"/>
  <c r="L10" i="42"/>
  <c r="L14" i="42"/>
  <c r="L27" i="42"/>
  <c r="L25" i="42"/>
  <c r="L9" i="42"/>
  <c r="L13" i="42"/>
  <c r="K21" i="42"/>
  <c r="K9" i="42"/>
  <c r="K7" i="42"/>
  <c r="K3" i="42"/>
  <c r="U11" i="16" l="1"/>
  <c r="S11" i="16"/>
  <c r="Q11" i="16"/>
  <c r="P11" i="16"/>
  <c r="G11" i="16"/>
  <c r="L11" i="16"/>
  <c r="T11" i="16"/>
  <c r="J11" i="16"/>
  <c r="H11" i="16"/>
  <c r="O11" i="29"/>
  <c r="R11" i="16"/>
  <c r="V11" i="16"/>
  <c r="E11" i="29"/>
  <c r="AB11" i="29"/>
  <c r="O11" i="16"/>
  <c r="F11" i="16"/>
  <c r="K11" i="16"/>
  <c r="W11" i="16"/>
  <c r="E11" i="16"/>
  <c r="X11" i="16"/>
  <c r="M11" i="16"/>
  <c r="I11" i="16"/>
  <c r="X11" i="29"/>
  <c r="D11" i="29"/>
  <c r="AK11" i="29"/>
  <c r="U11" i="29"/>
  <c r="AA11" i="29"/>
  <c r="AC11" i="29"/>
  <c r="H11" i="29"/>
  <c r="M11" i="29"/>
  <c r="AI11" i="29"/>
  <c r="Q11" i="29"/>
  <c r="K11" i="29"/>
  <c r="S11" i="29"/>
  <c r="R11" i="29"/>
  <c r="Y11" i="29"/>
  <c r="N11" i="29"/>
  <c r="AD11" i="29"/>
  <c r="AH11" i="29"/>
  <c r="AL11" i="29"/>
  <c r="Z11" i="29"/>
  <c r="J11" i="29"/>
  <c r="F11" i="29"/>
  <c r="V11" i="29"/>
  <c r="G2" i="42"/>
  <c r="C2" i="42"/>
  <c r="K18" i="42"/>
  <c r="K2" i="42"/>
  <c r="B2" i="42"/>
  <c r="K11" i="42"/>
  <c r="F4" i="42"/>
  <c r="E6" i="42"/>
  <c r="C5" i="42"/>
  <c r="L16" i="42"/>
  <c r="J25" i="42"/>
  <c r="K4" i="42"/>
  <c r="L23" i="42"/>
  <c r="M25" i="42"/>
  <c r="F24" i="42"/>
  <c r="F10" i="42"/>
  <c r="B18" i="42"/>
  <c r="L11" i="42"/>
  <c r="L26" i="42"/>
  <c r="M2" i="42"/>
  <c r="I9" i="42"/>
  <c r="G11" i="42"/>
  <c r="I19" i="42"/>
  <c r="D2" i="42"/>
  <c r="I11" i="42"/>
  <c r="E3" i="42"/>
  <c r="D14" i="42"/>
  <c r="B24" i="42"/>
  <c r="G9" i="42"/>
  <c r="E19" i="42"/>
  <c r="H21" i="42"/>
  <c r="H20" i="42"/>
  <c r="H14" i="42"/>
  <c r="F15" i="42"/>
  <c r="J24" i="42"/>
  <c r="J8" i="42"/>
  <c r="L4" i="42"/>
  <c r="E24" i="42"/>
  <c r="H23" i="42"/>
  <c r="K6" i="42"/>
  <c r="M12" i="42"/>
  <c r="H18" i="42"/>
  <c r="D4" i="42"/>
  <c r="M16" i="42"/>
  <c r="E20" i="42"/>
  <c r="D12" i="42"/>
  <c r="E12" i="42"/>
  <c r="M9" i="42"/>
  <c r="G20" i="42"/>
  <c r="D3" i="42"/>
  <c r="D13" i="42"/>
  <c r="C4" i="42"/>
  <c r="B15" i="42"/>
  <c r="I25" i="42"/>
  <c r="E10" i="42"/>
  <c r="C20" i="42"/>
  <c r="F13" i="42"/>
  <c r="H17" i="42"/>
  <c r="H6" i="42"/>
  <c r="F11" i="42"/>
  <c r="J15" i="42"/>
  <c r="J13" i="42"/>
  <c r="H9" i="42"/>
  <c r="D6" i="42"/>
  <c r="E26" i="42"/>
  <c r="G10" i="42"/>
  <c r="J6" i="42"/>
  <c r="J20" i="42"/>
  <c r="I7" i="42"/>
  <c r="C15" i="42"/>
  <c r="E7" i="42"/>
  <c r="B8" i="42"/>
  <c r="C26" i="42"/>
  <c r="G12" i="42"/>
  <c r="L12" i="42"/>
  <c r="I14" i="42"/>
  <c r="I10" i="42"/>
  <c r="D21" i="42"/>
  <c r="B4" i="42"/>
  <c r="C14" i="42"/>
  <c r="B5" i="42"/>
  <c r="E18" i="42"/>
  <c r="D11" i="42"/>
  <c r="K20" i="42"/>
  <c r="F19" i="42"/>
  <c r="H8" i="42"/>
  <c r="F5" i="42"/>
  <c r="J11" i="42"/>
  <c r="J9" i="42"/>
  <c r="D10" i="42"/>
  <c r="B13" i="42"/>
  <c r="H22" i="42"/>
  <c r="E11" i="42"/>
  <c r="D7" i="42"/>
  <c r="K16" i="42"/>
  <c r="M6" i="42"/>
  <c r="C12" i="42"/>
  <c r="E5" i="42"/>
  <c r="J14" i="42"/>
  <c r="I13" i="42"/>
  <c r="C3" i="42"/>
  <c r="C13" i="42"/>
  <c r="C22" i="42"/>
  <c r="I5" i="42"/>
  <c r="K14" i="42"/>
  <c r="I6" i="42"/>
  <c r="C19" i="42"/>
  <c r="G3" i="42"/>
  <c r="B12" i="42"/>
  <c r="G22" i="42"/>
  <c r="H13" i="42"/>
  <c r="H26" i="42"/>
  <c r="H15" i="42"/>
  <c r="F3" i="42"/>
  <c r="J5" i="42"/>
  <c r="J3" i="42"/>
  <c r="F23" i="42"/>
  <c r="K12" i="42"/>
  <c r="E16" i="42"/>
  <c r="B25" i="42"/>
  <c r="G14" i="42"/>
  <c r="L8" i="42"/>
  <c r="I8" i="42"/>
  <c r="E15" i="42"/>
  <c r="F9" i="42"/>
  <c r="G8" i="42"/>
  <c r="G5" i="42"/>
  <c r="L18" i="42"/>
  <c r="D16" i="42"/>
  <c r="L3" i="42"/>
  <c r="B14" i="42"/>
  <c r="K22" i="42"/>
  <c r="G7" i="42"/>
  <c r="I15" i="42"/>
  <c r="E9" i="42"/>
  <c r="L19" i="42"/>
  <c r="E4" i="42"/>
  <c r="G13" i="42"/>
  <c r="E23" i="42"/>
  <c r="J22" i="42"/>
  <c r="H16" i="42"/>
  <c r="H11" i="42"/>
  <c r="F2" i="42"/>
  <c r="F12" i="42"/>
  <c r="J26" i="42"/>
  <c r="J23" i="42"/>
  <c r="J2" i="42"/>
  <c r="C16" i="42"/>
  <c r="I12" i="42"/>
  <c r="I17" i="42"/>
  <c r="C7" i="42"/>
  <c r="I26" i="42"/>
  <c r="I16" i="42"/>
  <c r="B21" i="42"/>
  <c r="G21" i="42"/>
  <c r="B17" i="42"/>
  <c r="G15" i="42"/>
  <c r="M24" i="42"/>
  <c r="K24" i="42"/>
  <c r="K13" i="42"/>
  <c r="K8" i="42"/>
  <c r="I18" i="42"/>
  <c r="I4" i="42"/>
  <c r="D17" i="42"/>
  <c r="I23" i="42"/>
  <c r="E8" i="42"/>
  <c r="D18" i="42"/>
  <c r="C10" i="42"/>
  <c r="I20" i="42"/>
  <c r="D5" i="42"/>
  <c r="D15" i="42"/>
  <c r="D24" i="42"/>
  <c r="H12" i="42"/>
  <c r="H5" i="42"/>
  <c r="F7" i="42"/>
  <c r="J16" i="42"/>
  <c r="J19" i="42"/>
  <c r="J28" i="42"/>
  <c r="J18" i="42"/>
  <c r="G17" i="42"/>
  <c r="E17" i="42"/>
  <c r="B22" i="42"/>
  <c r="C11" i="42"/>
  <c r="C8" i="42"/>
  <c r="B19" i="42"/>
  <c r="D23" i="42"/>
  <c r="G19" i="42"/>
  <c r="B6" i="42"/>
  <c r="C17" i="42"/>
  <c r="M15" i="42"/>
  <c r="B20" i="42"/>
  <c r="M27" i="42"/>
  <c r="M4" i="42"/>
  <c r="M20" i="42"/>
  <c r="G4" i="42"/>
  <c r="I22" i="42"/>
  <c r="G6" i="42"/>
  <c r="C18" i="42"/>
  <c r="G25" i="42"/>
  <c r="D9" i="42"/>
  <c r="D22" i="42"/>
  <c r="B11" i="42"/>
  <c r="E22" i="42"/>
  <c r="C6" i="42"/>
  <c r="B16" i="42"/>
  <c r="C25" i="42"/>
  <c r="H2" i="42"/>
  <c r="H7" i="42"/>
  <c r="H10" i="42"/>
  <c r="F21" i="42"/>
  <c r="J12" i="42"/>
  <c r="J10" i="42"/>
  <c r="J21" i="42"/>
  <c r="F25" i="42"/>
  <c r="D20" i="42"/>
  <c r="G24" i="42"/>
  <c r="E14" i="42"/>
  <c r="L20" i="42"/>
  <c r="E25" i="42"/>
  <c r="C21" i="42"/>
  <c r="C24" i="42"/>
  <c r="H19" i="42"/>
  <c r="D26" i="42"/>
  <c r="M11" i="42"/>
  <c r="B9" i="42"/>
  <c r="D8" i="42"/>
  <c r="M18" i="42"/>
  <c r="D28" i="42"/>
  <c r="B10" i="42"/>
  <c r="I24" i="42"/>
  <c r="E13" i="42"/>
  <c r="C23" i="42"/>
  <c r="B7" i="42"/>
  <c r="G18" i="42"/>
  <c r="B26" i="42"/>
  <c r="H28" i="42"/>
  <c r="H25" i="42"/>
  <c r="H4" i="42"/>
  <c r="F17" i="42"/>
  <c r="J7" i="42"/>
  <c r="J4" i="42"/>
  <c r="J17" i="42"/>
  <c r="I21" i="42"/>
  <c r="G26" i="42"/>
  <c r="G16" i="42"/>
  <c r="B23" i="42"/>
  <c r="L7" i="42"/>
  <c r="G23" i="42"/>
  <c r="E21" i="42"/>
  <c r="L2" i="32" l="1"/>
  <c r="K2" i="32"/>
  <c r="W1" i="36"/>
  <c r="V1" i="36"/>
  <c r="T1" i="36"/>
  <c r="S1" i="36"/>
  <c r="R1" i="36"/>
  <c r="Q1" i="36"/>
  <c r="P1" i="36"/>
  <c r="A224" i="35"/>
  <c r="A223" i="35"/>
  <c r="A222" i="35"/>
  <c r="A221" i="35"/>
  <c r="A220" i="35"/>
  <c r="A219" i="35"/>
  <c r="A218" i="35"/>
  <c r="A217" i="35"/>
  <c r="A216" i="35"/>
  <c r="A215" i="35"/>
  <c r="A214" i="35"/>
  <c r="A213" i="35"/>
  <c r="A212" i="35"/>
  <c r="A211" i="35"/>
  <c r="A210" i="35"/>
  <c r="A209" i="35"/>
  <c r="A208" i="35"/>
  <c r="A207" i="35"/>
  <c r="A206" i="35"/>
  <c r="A205" i="35"/>
  <c r="A204" i="35"/>
  <c r="A203" i="35"/>
  <c r="A202" i="35"/>
  <c r="A201" i="35"/>
  <c r="A200" i="35"/>
  <c r="A199" i="35"/>
  <c r="A198" i="35"/>
  <c r="A197" i="35"/>
  <c r="A196" i="35"/>
  <c r="A195" i="35"/>
  <c r="A194" i="35"/>
  <c r="A193" i="35"/>
  <c r="A192" i="35"/>
  <c r="A191" i="35"/>
  <c r="A190" i="35"/>
  <c r="A189" i="35"/>
  <c r="A188" i="35"/>
  <c r="A187" i="35"/>
  <c r="A186" i="35"/>
  <c r="A185" i="35"/>
  <c r="A184" i="35"/>
  <c r="A183" i="35"/>
  <c r="A182" i="35"/>
  <c r="A181" i="35"/>
  <c r="A180" i="35"/>
  <c r="A179" i="35"/>
  <c r="A178" i="35"/>
  <c r="A177" i="35"/>
  <c r="A176" i="35"/>
  <c r="A175" i="35"/>
  <c r="A174" i="35"/>
  <c r="A173" i="35"/>
  <c r="A172" i="35"/>
  <c r="A171" i="35"/>
  <c r="A170" i="35"/>
  <c r="A169" i="35"/>
  <c r="A168" i="35"/>
  <c r="A167" i="35"/>
  <c r="A166" i="35"/>
  <c r="A165" i="35"/>
  <c r="A164" i="35"/>
  <c r="A163" i="35"/>
  <c r="A162" i="35"/>
  <c r="A161" i="35"/>
  <c r="A160" i="35"/>
  <c r="A159" i="35"/>
  <c r="A158" i="35"/>
  <c r="C2" i="35"/>
  <c r="D2" i="35" s="1"/>
  <c r="E2" i="35" s="1"/>
  <c r="F2" i="35" s="1"/>
  <c r="G2" i="35" s="1"/>
  <c r="H2" i="35" s="1"/>
  <c r="I2" i="35" s="1"/>
  <c r="J2" i="35" s="1"/>
  <c r="K2" i="35" s="1"/>
  <c r="L2" i="35" s="1"/>
  <c r="M2" i="35" s="1"/>
  <c r="N2" i="35" s="1"/>
  <c r="O2" i="35" s="1"/>
  <c r="P2" i="35" s="1"/>
  <c r="Q2" i="35" s="1"/>
  <c r="R2" i="35" s="1"/>
  <c r="S2" i="35" s="1"/>
  <c r="T2" i="35" s="1"/>
  <c r="U2" i="35" s="1"/>
  <c r="V2" i="35" s="1"/>
  <c r="W2" i="35" s="1"/>
  <c r="T1" i="35"/>
  <c r="S1" i="35"/>
  <c r="R1" i="35"/>
  <c r="Q1" i="35"/>
  <c r="P1" i="35"/>
  <c r="C5" i="16"/>
  <c r="C4" i="16"/>
  <c r="C5" i="29"/>
  <c r="M16" i="29" s="1"/>
  <c r="D14" i="32"/>
  <c r="D20" i="32"/>
  <c r="C20" i="32"/>
  <c r="C14" i="32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W1" i="18"/>
  <c r="V1" i="18"/>
  <c r="T1" i="18"/>
  <c r="S1" i="18"/>
  <c r="R1" i="18"/>
  <c r="Q1" i="18"/>
  <c r="P1" i="18"/>
  <c r="T1" i="17"/>
  <c r="S1" i="17"/>
  <c r="R1" i="17"/>
  <c r="Q1" i="17"/>
  <c r="P1" i="17"/>
  <c r="E16" i="29" l="1"/>
  <c r="I16" i="29"/>
  <c r="C16" i="29"/>
  <c r="J16" i="29"/>
  <c r="G16" i="29"/>
  <c r="L16" i="29"/>
  <c r="H16" i="29"/>
  <c r="AG19" i="29" a="1"/>
  <c r="AG19" i="29" s="1"/>
  <c r="V22" i="29"/>
  <c r="AA23" i="29"/>
  <c r="AF24" i="29"/>
  <c r="AD22" i="29"/>
  <c r="H24" i="29"/>
  <c r="C24" i="29"/>
  <c r="S23" i="29"/>
  <c r="I19" i="29" a="1"/>
  <c r="I19" i="29" s="1"/>
  <c r="AI23" i="29"/>
  <c r="Q19" i="29" a="1"/>
  <c r="Q19" i="29" s="1"/>
  <c r="N22" i="29"/>
  <c r="K23" i="29"/>
  <c r="P24" i="29"/>
  <c r="Y19" i="29" a="1"/>
  <c r="Y19" i="29" s="1"/>
  <c r="F22" i="29"/>
  <c r="AL22" i="29"/>
  <c r="X24" i="29"/>
  <c r="K19" i="29" a="1"/>
  <c r="K19" i="29" s="1"/>
  <c r="AB23" i="29"/>
  <c r="AH19" i="29" a="1"/>
  <c r="AH19" i="29" s="1"/>
  <c r="AG13" i="29"/>
  <c r="AE24" i="29"/>
  <c r="AK22" i="29"/>
  <c r="H19" i="29" a="1"/>
  <c r="H19" i="29" s="1"/>
  <c r="AH16" i="29"/>
  <c r="Y23" i="29"/>
  <c r="AE19" i="29" a="1"/>
  <c r="AE19" i="29" s="1"/>
  <c r="E14" i="29"/>
  <c r="U24" i="29"/>
  <c r="AA22" i="29"/>
  <c r="P14" i="29"/>
  <c r="X13" i="29"/>
  <c r="D24" i="29"/>
  <c r="J22" i="29"/>
  <c r="AC14" i="29"/>
  <c r="AD23" i="29"/>
  <c r="AJ19" i="29" a="1"/>
  <c r="AJ19" i="29" s="1"/>
  <c r="AL16" i="29"/>
  <c r="AC23" i="29"/>
  <c r="AI19" i="29" a="1"/>
  <c r="AI19" i="29" s="1"/>
  <c r="X16" i="29"/>
  <c r="G14" i="29"/>
  <c r="AB13" i="29"/>
  <c r="D23" i="29"/>
  <c r="G19" i="29" a="1"/>
  <c r="G19" i="29" s="1"/>
  <c r="O23" i="29"/>
  <c r="AH24" i="29"/>
  <c r="E23" i="29"/>
  <c r="AH14" i="29"/>
  <c r="S16" i="29"/>
  <c r="AJ23" i="29"/>
  <c r="AG23" i="29"/>
  <c r="AI22" i="29"/>
  <c r="R22" i="29"/>
  <c r="T23" i="29"/>
  <c r="Z19" i="29" a="1"/>
  <c r="Z19" i="29" s="1"/>
  <c r="W24" i="29"/>
  <c r="AC22" i="29"/>
  <c r="Y14" i="29"/>
  <c r="C26" i="29"/>
  <c r="Q23" i="29"/>
  <c r="W19" i="29" a="1"/>
  <c r="W19" i="29" s="1"/>
  <c r="M24" i="29"/>
  <c r="S22" i="29"/>
  <c r="AA16" i="29"/>
  <c r="AE23" i="29"/>
  <c r="AK19" i="29" a="1"/>
  <c r="AK19" i="29" s="1"/>
  <c r="AE16" i="29"/>
  <c r="V23" i="29"/>
  <c r="AB19" i="29" a="1"/>
  <c r="AB19" i="29" s="1"/>
  <c r="AD16" i="29"/>
  <c r="U23" i="29"/>
  <c r="AA19" i="29" a="1"/>
  <c r="AA19" i="29" s="1"/>
  <c r="U16" i="29"/>
  <c r="Z16" i="29"/>
  <c r="P16" i="29"/>
  <c r="J19" i="29" a="1"/>
  <c r="J19" i="29" s="1"/>
  <c r="AD24" i="29"/>
  <c r="AJ22" i="29"/>
  <c r="D26" i="29" a="1"/>
  <c r="D26" i="29" s="1"/>
  <c r="U19" i="29" a="1"/>
  <c r="U19" i="29" s="1"/>
  <c r="AI24" i="29"/>
  <c r="F23" i="29"/>
  <c r="L19" i="29" a="1"/>
  <c r="L19" i="29" s="1"/>
  <c r="AJ13" i="29"/>
  <c r="C22" i="29"/>
  <c r="L23" i="29"/>
  <c r="R19" i="29" a="1"/>
  <c r="R19" i="29" s="1"/>
  <c r="O24" i="29"/>
  <c r="U22" i="29"/>
  <c r="W13" i="29"/>
  <c r="AL24" i="29"/>
  <c r="I23" i="29"/>
  <c r="O19" i="29" a="1"/>
  <c r="O19" i="29" s="1"/>
  <c r="E24" i="29"/>
  <c r="K22" i="29"/>
  <c r="AF16" i="29"/>
  <c r="W23" i="29"/>
  <c r="AC19" i="29" a="1"/>
  <c r="AC19" i="29" s="1"/>
  <c r="C19" i="29" a="1"/>
  <c r="C19" i="29" s="1"/>
  <c r="N23" i="29"/>
  <c r="T19" i="29" a="1"/>
  <c r="T19" i="29" s="1"/>
  <c r="F26" i="29" a="1"/>
  <c r="F26" i="29" s="1"/>
  <c r="M23" i="29"/>
  <c r="S19" i="29" a="1"/>
  <c r="S19" i="29" s="1"/>
  <c r="T16" i="29"/>
  <c r="R16" i="29"/>
  <c r="O16" i="29"/>
  <c r="O14" i="29"/>
  <c r="AG24" i="29"/>
  <c r="G24" i="29"/>
  <c r="M22" i="29"/>
  <c r="AF23" i="29"/>
  <c r="AL19" i="29" a="1"/>
  <c r="AL19" i="29" s="1"/>
  <c r="W16" i="29"/>
  <c r="I14" i="29"/>
  <c r="J23" i="29"/>
  <c r="AE14" i="29"/>
  <c r="G22" i="29"/>
  <c r="D22" i="29"/>
  <c r="AC24" i="29"/>
  <c r="Y24" i="29"/>
  <c r="AE22" i="29"/>
  <c r="AG14" i="29"/>
  <c r="AH23" i="29"/>
  <c r="E22" i="29"/>
  <c r="V24" i="29"/>
  <c r="AB22" i="29"/>
  <c r="Q14" i="29"/>
  <c r="X23" i="29"/>
  <c r="AD19" i="29" a="1"/>
  <c r="AD19" i="29" s="1"/>
  <c r="AJ24" i="29"/>
  <c r="G23" i="29"/>
  <c r="M19" i="29" a="1"/>
  <c r="M19" i="29" s="1"/>
  <c r="AA24" i="29"/>
  <c r="AG22" i="29"/>
  <c r="D19" i="29" a="1"/>
  <c r="D19" i="29" s="1"/>
  <c r="Z24" i="29"/>
  <c r="AF22" i="29"/>
  <c r="AF13" i="29"/>
  <c r="AG16" i="29"/>
  <c r="V16" i="29"/>
  <c r="M14" i="29"/>
  <c r="I24" i="29"/>
  <c r="AK24" i="29"/>
  <c r="H23" i="29"/>
  <c r="N19" i="29" a="1"/>
  <c r="N19" i="29" s="1"/>
  <c r="T24" i="29"/>
  <c r="Z22" i="29"/>
  <c r="AB16" i="29"/>
  <c r="J24" i="29"/>
  <c r="P22" i="29"/>
  <c r="P19" i="29" a="1"/>
  <c r="P19" i="29" s="1"/>
  <c r="L24" i="29"/>
  <c r="AJ16" i="29"/>
  <c r="I22" i="29"/>
  <c r="W14" i="29"/>
  <c r="AK23" i="29"/>
  <c r="H22" i="29"/>
  <c r="Q24" i="29"/>
  <c r="W22" i="29"/>
  <c r="AE13" i="29"/>
  <c r="AE15" i="29" s="1"/>
  <c r="AC16" i="29"/>
  <c r="Z23" i="29"/>
  <c r="AF19" i="29" a="1"/>
  <c r="AF19" i="29" s="1"/>
  <c r="N24" i="29"/>
  <c r="T22" i="29"/>
  <c r="P13" i="29"/>
  <c r="P15" i="29" s="1"/>
  <c r="P23" i="29"/>
  <c r="V19" i="29" a="1"/>
  <c r="V19" i="29" s="1"/>
  <c r="AB24" i="29"/>
  <c r="AH22" i="29"/>
  <c r="E19" i="29" a="1"/>
  <c r="E19" i="29" s="1"/>
  <c r="S24" i="29"/>
  <c r="Y22" i="29"/>
  <c r="D14" i="29"/>
  <c r="AK16" i="29"/>
  <c r="R24" i="29"/>
  <c r="X22" i="29"/>
  <c r="Q16" i="29"/>
  <c r="Y16" i="29"/>
  <c r="O22" i="29"/>
  <c r="AI16" i="29"/>
  <c r="R23" i="29"/>
  <c r="X19" i="29" a="1"/>
  <c r="X19" i="29" s="1"/>
  <c r="F24" i="29"/>
  <c r="L22" i="29"/>
  <c r="AK14" i="29"/>
  <c r="K24" i="29"/>
  <c r="Q22" i="29"/>
  <c r="C23" i="29"/>
  <c r="U14" i="29"/>
  <c r="F19" i="29" a="1"/>
  <c r="F19" i="29" s="1"/>
  <c r="AL23" i="29"/>
  <c r="Y13" i="29"/>
  <c r="Y15" i="29" s="1"/>
  <c r="H14" i="29"/>
  <c r="AK13" i="29"/>
  <c r="AK15" i="29" s="1"/>
  <c r="U13" i="29"/>
  <c r="T14" i="29"/>
  <c r="K14" i="29"/>
  <c r="G13" i="29"/>
  <c r="G15" i="29" s="1"/>
  <c r="K13" i="29"/>
  <c r="J13" i="29"/>
  <c r="J15" i="29" s="1"/>
  <c r="AD13" i="29"/>
  <c r="H13" i="29"/>
  <c r="H15" i="29" s="1"/>
  <c r="F13" i="29"/>
  <c r="F15" i="29" s="1"/>
  <c r="N13" i="29"/>
  <c r="L14" i="29"/>
  <c r="M13" i="29"/>
  <c r="M15" i="29" s="1"/>
  <c r="M17" i="29" s="1"/>
  <c r="Z14" i="29"/>
  <c r="X14" i="29"/>
  <c r="E13" i="29"/>
  <c r="E15" i="29" s="1"/>
  <c r="I13" i="29"/>
  <c r="I15" i="29" s="1"/>
  <c r="Q13" i="29"/>
  <c r="Q15" i="29" s="1"/>
  <c r="R14" i="29"/>
  <c r="AL14" i="29"/>
  <c r="Z13" i="29"/>
  <c r="S13" i="29"/>
  <c r="S15" i="29" s="1"/>
  <c r="S14" i="29"/>
  <c r="AD14" i="29"/>
  <c r="L13" i="29"/>
  <c r="AB14" i="29"/>
  <c r="N14" i="29"/>
  <c r="V14" i="29"/>
  <c r="AC13" i="29"/>
  <c r="AC15" i="29" s="1"/>
  <c r="AJ14" i="29"/>
  <c r="F14" i="29"/>
  <c r="R13" i="29"/>
  <c r="D13" i="29"/>
  <c r="AL13" i="29"/>
  <c r="J14" i="29"/>
  <c r="AH13" i="29"/>
  <c r="AH15" i="29" s="1"/>
  <c r="T13" i="29"/>
  <c r="T15" i="29" s="1"/>
  <c r="AI14" i="29"/>
  <c r="AI13" i="29"/>
  <c r="AF14" i="29"/>
  <c r="AA13" i="29"/>
  <c r="AA14" i="29"/>
  <c r="O13" i="29"/>
  <c r="V13" i="29"/>
  <c r="V15" i="29" s="1"/>
  <c r="F16" i="29"/>
  <c r="F16" i="16"/>
  <c r="N16" i="16"/>
  <c r="V16" i="16"/>
  <c r="I19" i="16"/>
  <c r="Q19" i="16"/>
  <c r="D22" i="16"/>
  <c r="L22" i="16"/>
  <c r="T22" i="16"/>
  <c r="G23" i="16"/>
  <c r="O23" i="16"/>
  <c r="W23" i="16"/>
  <c r="J24" i="16"/>
  <c r="R24" i="16"/>
  <c r="C24" i="16"/>
  <c r="W19" i="16"/>
  <c r="M23" i="16"/>
  <c r="X24" i="16"/>
  <c r="G16" i="16"/>
  <c r="O16" i="16"/>
  <c r="W16" i="16"/>
  <c r="J19" i="16"/>
  <c r="R19" i="16"/>
  <c r="E22" i="16"/>
  <c r="M22" i="16"/>
  <c r="U22" i="16"/>
  <c r="H23" i="16"/>
  <c r="P23" i="16"/>
  <c r="X23" i="16"/>
  <c r="K24" i="16"/>
  <c r="S24" i="16"/>
  <c r="C23" i="16"/>
  <c r="L16" i="16"/>
  <c r="U23" i="16"/>
  <c r="H16" i="16"/>
  <c r="P16" i="16"/>
  <c r="X16" i="16"/>
  <c r="K19" i="16"/>
  <c r="S19" i="16"/>
  <c r="F22" i="16"/>
  <c r="N22" i="16"/>
  <c r="V22" i="16"/>
  <c r="I23" i="16"/>
  <c r="Q23" i="16"/>
  <c r="D24" i="16"/>
  <c r="L24" i="16"/>
  <c r="T24" i="16"/>
  <c r="C19" i="16"/>
  <c r="D16" i="16"/>
  <c r="E23" i="16"/>
  <c r="I16" i="16"/>
  <c r="Q16" i="16"/>
  <c r="D19" i="16"/>
  <c r="L19" i="16"/>
  <c r="T19" i="16"/>
  <c r="G22" i="16"/>
  <c r="O22" i="16"/>
  <c r="W22" i="16"/>
  <c r="J23" i="16"/>
  <c r="R23" i="16"/>
  <c r="E24" i="16"/>
  <c r="M24" i="16"/>
  <c r="U24" i="16"/>
  <c r="C16" i="16"/>
  <c r="O19" i="16"/>
  <c r="J16" i="16"/>
  <c r="R16" i="16"/>
  <c r="E19" i="16"/>
  <c r="M19" i="16"/>
  <c r="U19" i="16"/>
  <c r="H22" i="16"/>
  <c r="P22" i="16"/>
  <c r="X22" i="16"/>
  <c r="K23" i="16"/>
  <c r="S23" i="16"/>
  <c r="F24" i="16"/>
  <c r="N24" i="16"/>
  <c r="V24" i="16"/>
  <c r="G19" i="16"/>
  <c r="J22" i="16"/>
  <c r="H24" i="16"/>
  <c r="K16" i="16"/>
  <c r="S16" i="16"/>
  <c r="F19" i="16"/>
  <c r="N19" i="16"/>
  <c r="V19" i="16"/>
  <c r="I22" i="16"/>
  <c r="Q22" i="16"/>
  <c r="D23" i="16"/>
  <c r="L23" i="16"/>
  <c r="T23" i="16"/>
  <c r="G24" i="16"/>
  <c r="O24" i="16"/>
  <c r="W24" i="16"/>
  <c r="T16" i="16"/>
  <c r="R22" i="16"/>
  <c r="P24" i="16"/>
  <c r="E16" i="16"/>
  <c r="M16" i="16"/>
  <c r="U16" i="16"/>
  <c r="H19" i="16"/>
  <c r="P19" i="16"/>
  <c r="X19" i="16"/>
  <c r="K22" i="16"/>
  <c r="S22" i="16"/>
  <c r="F23" i="16"/>
  <c r="N23" i="16"/>
  <c r="V23" i="16"/>
  <c r="I24" i="16"/>
  <c r="Q24" i="16"/>
  <c r="C22" i="16"/>
  <c r="P13" i="16"/>
  <c r="L13" i="16"/>
  <c r="P14" i="16"/>
  <c r="G14" i="16"/>
  <c r="F14" i="16"/>
  <c r="M14" i="16"/>
  <c r="D13" i="16"/>
  <c r="D15" i="16" s="1"/>
  <c r="S13" i="16"/>
  <c r="X14" i="16"/>
  <c r="K13" i="16"/>
  <c r="E13" i="16"/>
  <c r="T14" i="16"/>
  <c r="T13" i="16"/>
  <c r="N13" i="16"/>
  <c r="E14" i="16"/>
  <c r="R14" i="16"/>
  <c r="F13" i="16"/>
  <c r="F15" i="16" s="1"/>
  <c r="S14" i="16"/>
  <c r="Q13" i="16"/>
  <c r="M13" i="16"/>
  <c r="O14" i="16"/>
  <c r="H13" i="16"/>
  <c r="K14" i="16"/>
  <c r="U14" i="16"/>
  <c r="J14" i="16"/>
  <c r="V13" i="16"/>
  <c r="J13" i="16"/>
  <c r="R13" i="16"/>
  <c r="V14" i="16"/>
  <c r="W13" i="16"/>
  <c r="N14" i="16"/>
  <c r="U13" i="16"/>
  <c r="U15" i="16" s="1"/>
  <c r="G13" i="16"/>
  <c r="G15" i="16" s="1"/>
  <c r="Q14" i="16"/>
  <c r="D14" i="16"/>
  <c r="H14" i="16"/>
  <c r="X13" i="16"/>
  <c r="I14" i="16"/>
  <c r="O13" i="16"/>
  <c r="L14" i="16"/>
  <c r="W14" i="16"/>
  <c r="I13" i="16"/>
  <c r="D16" i="29"/>
  <c r="K16" i="29"/>
  <c r="N16" i="29"/>
  <c r="M161" i="35"/>
  <c r="H160" i="35"/>
  <c r="R159" i="35"/>
  <c r="K158" i="35"/>
  <c r="S158" i="35"/>
  <c r="F158" i="35"/>
  <c r="M162" i="35"/>
  <c r="S159" i="35"/>
  <c r="L159" i="35"/>
  <c r="T160" i="35"/>
  <c r="N159" i="35"/>
  <c r="F4" i="32" a="1"/>
  <c r="F4" i="32" s="1"/>
  <c r="M5" i="36"/>
  <c r="V5" i="36"/>
  <c r="N3" i="36"/>
  <c r="F3" i="36"/>
  <c r="T3" i="36"/>
  <c r="C3" i="36"/>
  <c r="Q3" i="36"/>
  <c r="H5" i="36"/>
  <c r="P3" i="36"/>
  <c r="G3" i="36"/>
  <c r="G2" i="36"/>
  <c r="F4" i="35"/>
  <c r="F8" i="35"/>
  <c r="F12" i="35"/>
  <c r="F16" i="35"/>
  <c r="F20" i="35"/>
  <c r="F24" i="35"/>
  <c r="F28" i="35"/>
  <c r="F32" i="35"/>
  <c r="F36" i="35"/>
  <c r="F40" i="35"/>
  <c r="F7" i="35"/>
  <c r="F11" i="35"/>
  <c r="F15" i="35"/>
  <c r="F19" i="35"/>
  <c r="F23" i="35"/>
  <c r="F27" i="35"/>
  <c r="F31" i="35"/>
  <c r="F35" i="35"/>
  <c r="F39" i="35"/>
  <c r="F43" i="35"/>
  <c r="F47" i="35"/>
  <c r="F6" i="35"/>
  <c r="F10" i="35"/>
  <c r="F14" i="35"/>
  <c r="F18" i="35"/>
  <c r="F22" i="35"/>
  <c r="F26" i="35"/>
  <c r="F30" i="35"/>
  <c r="F34" i="35"/>
  <c r="F38" i="35"/>
  <c r="F5" i="35"/>
  <c r="F9" i="35"/>
  <c r="F13" i="35"/>
  <c r="F17" i="35"/>
  <c r="F21" i="35"/>
  <c r="F25" i="35"/>
  <c r="F29" i="35"/>
  <c r="F33" i="35"/>
  <c r="F37" i="35"/>
  <c r="F41" i="35"/>
  <c r="F45" i="35"/>
  <c r="F49" i="35"/>
  <c r="F42" i="35"/>
  <c r="F50" i="35"/>
  <c r="F51" i="35"/>
  <c r="F44" i="35"/>
  <c r="F46" i="35"/>
  <c r="F52" i="35"/>
  <c r="F56" i="35"/>
  <c r="F60" i="35"/>
  <c r="F64" i="35"/>
  <c r="F68" i="35"/>
  <c r="F72" i="35"/>
  <c r="F76" i="35"/>
  <c r="F80" i="35"/>
  <c r="F84" i="35"/>
  <c r="F88" i="35"/>
  <c r="F92" i="35"/>
  <c r="F96" i="35"/>
  <c r="F55" i="35"/>
  <c r="F59" i="35"/>
  <c r="F63" i="35"/>
  <c r="F67" i="35"/>
  <c r="F71" i="35"/>
  <c r="F75" i="35"/>
  <c r="F79" i="35"/>
  <c r="F83" i="35"/>
  <c r="F87" i="35"/>
  <c r="F91" i="35"/>
  <c r="F95" i="35"/>
  <c r="F99" i="35"/>
  <c r="F103" i="35"/>
  <c r="F107" i="35"/>
  <c r="F54" i="35"/>
  <c r="F58" i="35"/>
  <c r="F62" i="35"/>
  <c r="F66" i="35"/>
  <c r="F70" i="35"/>
  <c r="F74" i="35"/>
  <c r="F78" i="35"/>
  <c r="F82" i="35"/>
  <c r="F86" i="35"/>
  <c r="F90" i="35"/>
  <c r="F48" i="35"/>
  <c r="F53" i="35"/>
  <c r="F57" i="35"/>
  <c r="F61" i="35"/>
  <c r="F65" i="35"/>
  <c r="F69" i="35"/>
  <c r="F73" i="35"/>
  <c r="F77" i="35"/>
  <c r="F81" i="35"/>
  <c r="F85" i="35"/>
  <c r="F89" i="35"/>
  <c r="F93" i="35"/>
  <c r="F97" i="35"/>
  <c r="F101" i="35"/>
  <c r="F105" i="35"/>
  <c r="F109" i="35"/>
  <c r="F113" i="35"/>
  <c r="F100" i="35"/>
  <c r="F94" i="35"/>
  <c r="F111" i="35"/>
  <c r="F116" i="35"/>
  <c r="F120" i="35"/>
  <c r="F124" i="35"/>
  <c r="F128" i="35"/>
  <c r="F132" i="35"/>
  <c r="F136" i="35"/>
  <c r="F140" i="35"/>
  <c r="F144" i="35"/>
  <c r="F148" i="35"/>
  <c r="F152" i="35"/>
  <c r="F115" i="35"/>
  <c r="F119" i="35"/>
  <c r="F123" i="35"/>
  <c r="F127" i="35"/>
  <c r="F131" i="35"/>
  <c r="F135" i="35"/>
  <c r="F139" i="35"/>
  <c r="F143" i="35"/>
  <c r="F147" i="35"/>
  <c r="F151" i="35"/>
  <c r="F155" i="35"/>
  <c r="F102" i="35"/>
  <c r="F112" i="35"/>
  <c r="F98" i="35"/>
  <c r="F104" i="35"/>
  <c r="F114" i="35"/>
  <c r="F118" i="35"/>
  <c r="F122" i="35"/>
  <c r="F126" i="35"/>
  <c r="F130" i="35"/>
  <c r="F134" i="35"/>
  <c r="F138" i="35"/>
  <c r="F142" i="35"/>
  <c r="F146" i="35"/>
  <c r="F150" i="35"/>
  <c r="F154" i="35"/>
  <c r="F106" i="35"/>
  <c r="F110" i="35"/>
  <c r="F108" i="35"/>
  <c r="F117" i="35"/>
  <c r="F121" i="35"/>
  <c r="F125" i="35"/>
  <c r="F129" i="35"/>
  <c r="F133" i="35"/>
  <c r="F137" i="35"/>
  <c r="F141" i="35"/>
  <c r="F145" i="35"/>
  <c r="F149" i="35"/>
  <c r="F153" i="35"/>
  <c r="F157" i="35"/>
  <c r="F3" i="35"/>
  <c r="F156" i="35"/>
  <c r="U4" i="35"/>
  <c r="U8" i="35"/>
  <c r="U12" i="35"/>
  <c r="U16" i="35"/>
  <c r="U20" i="35"/>
  <c r="U24" i="35"/>
  <c r="U28" i="35"/>
  <c r="U32" i="35"/>
  <c r="U36" i="35"/>
  <c r="U7" i="35"/>
  <c r="U11" i="35"/>
  <c r="U15" i="35"/>
  <c r="U19" i="35"/>
  <c r="U23" i="35"/>
  <c r="U27" i="35"/>
  <c r="U31" i="35"/>
  <c r="U35" i="35"/>
  <c r="U39" i="35"/>
  <c r="U43" i="35"/>
  <c r="U47" i="35"/>
  <c r="U6" i="35"/>
  <c r="U10" i="35"/>
  <c r="U14" i="35"/>
  <c r="U18" i="35"/>
  <c r="U22" i="35"/>
  <c r="U26" i="35"/>
  <c r="U30" i="35"/>
  <c r="U34" i="35"/>
  <c r="U38" i="35"/>
  <c r="U42" i="35"/>
  <c r="U5" i="35"/>
  <c r="U9" i="35"/>
  <c r="U13" i="35"/>
  <c r="U17" i="35"/>
  <c r="U21" i="35"/>
  <c r="U25" i="35"/>
  <c r="U29" i="35"/>
  <c r="U33" i="35"/>
  <c r="U37" i="35"/>
  <c r="U41" i="35"/>
  <c r="U45" i="35"/>
  <c r="U49" i="35"/>
  <c r="U40" i="35"/>
  <c r="U52" i="35"/>
  <c r="U56" i="35"/>
  <c r="U60" i="35"/>
  <c r="U64" i="35"/>
  <c r="U68" i="35"/>
  <c r="U72" i="35"/>
  <c r="U76" i="35"/>
  <c r="U80" i="35"/>
  <c r="U84" i="35"/>
  <c r="U88" i="35"/>
  <c r="U92" i="35"/>
  <c r="U48" i="35"/>
  <c r="U55" i="35"/>
  <c r="U59" i="35"/>
  <c r="U63" i="35"/>
  <c r="U67" i="35"/>
  <c r="U71" i="35"/>
  <c r="U75" i="35"/>
  <c r="U79" i="35"/>
  <c r="U50" i="35"/>
  <c r="U51" i="35"/>
  <c r="U54" i="35"/>
  <c r="U58" i="35"/>
  <c r="U62" i="35"/>
  <c r="U66" i="35"/>
  <c r="U70" i="35"/>
  <c r="U74" i="35"/>
  <c r="U78" i="35"/>
  <c r="U82" i="35"/>
  <c r="U86" i="35"/>
  <c r="U90" i="35"/>
  <c r="U94" i="35"/>
  <c r="U98" i="35"/>
  <c r="U44" i="35"/>
  <c r="U53" i="35"/>
  <c r="U57" i="35"/>
  <c r="U61" i="35"/>
  <c r="U65" i="35"/>
  <c r="U69" i="35"/>
  <c r="U73" i="35"/>
  <c r="U77" i="35"/>
  <c r="U81" i="35"/>
  <c r="U46" i="35"/>
  <c r="U87" i="35"/>
  <c r="U103" i="35"/>
  <c r="U104" i="35"/>
  <c r="U109" i="35"/>
  <c r="U116" i="35"/>
  <c r="U120" i="35"/>
  <c r="U124" i="35"/>
  <c r="U128" i="35"/>
  <c r="U132" i="35"/>
  <c r="U136" i="35"/>
  <c r="U140" i="35"/>
  <c r="U144" i="35"/>
  <c r="U148" i="35"/>
  <c r="U152" i="35"/>
  <c r="U100" i="35"/>
  <c r="U105" i="35"/>
  <c r="U106" i="35"/>
  <c r="U112" i="35"/>
  <c r="U97" i="35"/>
  <c r="U107" i="35"/>
  <c r="U115" i="35"/>
  <c r="U119" i="35"/>
  <c r="U123" i="35"/>
  <c r="U127" i="35"/>
  <c r="U131" i="35"/>
  <c r="U135" i="35"/>
  <c r="U139" i="35"/>
  <c r="U143" i="35"/>
  <c r="U147" i="35"/>
  <c r="U151" i="35"/>
  <c r="U89" i="35"/>
  <c r="U110" i="35"/>
  <c r="U95" i="35"/>
  <c r="U99" i="35"/>
  <c r="U108" i="35"/>
  <c r="U114" i="35"/>
  <c r="U118" i="35"/>
  <c r="U122" i="35"/>
  <c r="U126" i="35"/>
  <c r="U130" i="35"/>
  <c r="U134" i="35"/>
  <c r="U138" i="35"/>
  <c r="U142" i="35"/>
  <c r="U146" i="35"/>
  <c r="U150" i="35"/>
  <c r="U154" i="35"/>
  <c r="U85" i="35"/>
  <c r="U83" i="35"/>
  <c r="U91" i="35"/>
  <c r="U93" i="35"/>
  <c r="U111" i="35"/>
  <c r="U113" i="35"/>
  <c r="U117" i="35"/>
  <c r="U121" i="35"/>
  <c r="U125" i="35"/>
  <c r="U129" i="35"/>
  <c r="U133" i="35"/>
  <c r="U137" i="35"/>
  <c r="U141" i="35"/>
  <c r="U145" i="35"/>
  <c r="U149" i="35"/>
  <c r="U153" i="35"/>
  <c r="U157" i="35"/>
  <c r="U96" i="35"/>
  <c r="U101" i="35"/>
  <c r="U102" i="35"/>
  <c r="U155" i="35"/>
  <c r="U3" i="35"/>
  <c r="U156" i="35"/>
  <c r="E4" i="35"/>
  <c r="E8" i="35"/>
  <c r="E12" i="35"/>
  <c r="E16" i="35"/>
  <c r="E20" i="35"/>
  <c r="E24" i="35"/>
  <c r="E28" i="35"/>
  <c r="E32" i="35"/>
  <c r="E36" i="35"/>
  <c r="E7" i="35"/>
  <c r="E11" i="35"/>
  <c r="E15" i="35"/>
  <c r="E19" i="35"/>
  <c r="E23" i="35"/>
  <c r="E27" i="35"/>
  <c r="E31" i="35"/>
  <c r="E35" i="35"/>
  <c r="E39" i="35"/>
  <c r="E43" i="35"/>
  <c r="E47" i="35"/>
  <c r="E6" i="35"/>
  <c r="E10" i="35"/>
  <c r="E14" i="35"/>
  <c r="E18" i="35"/>
  <c r="E22" i="35"/>
  <c r="E26" i="35"/>
  <c r="E30" i="35"/>
  <c r="E34" i="35"/>
  <c r="E38" i="35"/>
  <c r="E42" i="35"/>
  <c r="E46" i="35"/>
  <c r="E5" i="35"/>
  <c r="E9" i="35"/>
  <c r="E13" i="35"/>
  <c r="E17" i="35"/>
  <c r="E21" i="35"/>
  <c r="E25" i="35"/>
  <c r="E29" i="35"/>
  <c r="E33" i="35"/>
  <c r="E37" i="35"/>
  <c r="E41" i="35"/>
  <c r="E45" i="35"/>
  <c r="E49" i="35"/>
  <c r="E44" i="35"/>
  <c r="E52" i="35"/>
  <c r="E56" i="35"/>
  <c r="E60" i="35"/>
  <c r="E64" i="35"/>
  <c r="E68" i="35"/>
  <c r="E72" i="35"/>
  <c r="E76" i="35"/>
  <c r="E80" i="35"/>
  <c r="E84" i="35"/>
  <c r="E88" i="35"/>
  <c r="E92" i="35"/>
  <c r="E55" i="35"/>
  <c r="E59" i="35"/>
  <c r="E63" i="35"/>
  <c r="E67" i="35"/>
  <c r="E71" i="35"/>
  <c r="E75" i="35"/>
  <c r="E79" i="35"/>
  <c r="E54" i="35"/>
  <c r="E58" i="35"/>
  <c r="E62" i="35"/>
  <c r="E66" i="35"/>
  <c r="E70" i="35"/>
  <c r="E74" i="35"/>
  <c r="E78" i="35"/>
  <c r="E82" i="35"/>
  <c r="E86" i="35"/>
  <c r="E90" i="35"/>
  <c r="E94" i="35"/>
  <c r="E98" i="35"/>
  <c r="E48" i="35"/>
  <c r="E40" i="35"/>
  <c r="E53" i="35"/>
  <c r="E57" i="35"/>
  <c r="E61" i="35"/>
  <c r="E65" i="35"/>
  <c r="E69" i="35"/>
  <c r="E73" i="35"/>
  <c r="E77" i="35"/>
  <c r="E81" i="35"/>
  <c r="E85" i="35"/>
  <c r="E50" i="35"/>
  <c r="E51" i="35"/>
  <c r="E111" i="35"/>
  <c r="E116" i="35"/>
  <c r="E120" i="35"/>
  <c r="E124" i="35"/>
  <c r="E128" i="35"/>
  <c r="E132" i="35"/>
  <c r="E136" i="35"/>
  <c r="E140" i="35"/>
  <c r="E144" i="35"/>
  <c r="E148" i="35"/>
  <c r="E152" i="35"/>
  <c r="E91" i="35"/>
  <c r="E97" i="35"/>
  <c r="E99" i="35"/>
  <c r="E109" i="35"/>
  <c r="E115" i="35"/>
  <c r="E119" i="35"/>
  <c r="E123" i="35"/>
  <c r="E127" i="35"/>
  <c r="E131" i="35"/>
  <c r="E135" i="35"/>
  <c r="E139" i="35"/>
  <c r="E143" i="35"/>
  <c r="E147" i="35"/>
  <c r="E151" i="35"/>
  <c r="E102" i="35"/>
  <c r="E112" i="35"/>
  <c r="E83" i="35"/>
  <c r="E87" i="35"/>
  <c r="E95" i="35"/>
  <c r="E103" i="35"/>
  <c r="E104" i="35"/>
  <c r="E114" i="35"/>
  <c r="E118" i="35"/>
  <c r="E122" i="35"/>
  <c r="E126" i="35"/>
  <c r="E130" i="35"/>
  <c r="E134" i="35"/>
  <c r="E138" i="35"/>
  <c r="E142" i="35"/>
  <c r="E146" i="35"/>
  <c r="E150" i="35"/>
  <c r="E154" i="35"/>
  <c r="E158" i="35"/>
  <c r="E101" i="35"/>
  <c r="E105" i="35"/>
  <c r="E106" i="35"/>
  <c r="E110" i="35"/>
  <c r="E93" i="35"/>
  <c r="E107" i="35"/>
  <c r="E108" i="35"/>
  <c r="E117" i="35"/>
  <c r="E121" i="35"/>
  <c r="E125" i="35"/>
  <c r="E129" i="35"/>
  <c r="E133" i="35"/>
  <c r="E137" i="35"/>
  <c r="E141" i="35"/>
  <c r="E145" i="35"/>
  <c r="E149" i="35"/>
  <c r="E153" i="35"/>
  <c r="E157" i="35"/>
  <c r="E89" i="35"/>
  <c r="E96" i="35"/>
  <c r="E100" i="35"/>
  <c r="E113" i="35"/>
  <c r="E155" i="35"/>
  <c r="E3" i="35"/>
  <c r="E156" i="35"/>
  <c r="T7" i="35"/>
  <c r="T11" i="35"/>
  <c r="T15" i="35"/>
  <c r="T19" i="35"/>
  <c r="T23" i="35"/>
  <c r="T27" i="35"/>
  <c r="T31" i="35"/>
  <c r="T35" i="35"/>
  <c r="T39" i="35"/>
  <c r="T6" i="35"/>
  <c r="T10" i="35"/>
  <c r="T14" i="35"/>
  <c r="T18" i="35"/>
  <c r="T22" i="35"/>
  <c r="T26" i="35"/>
  <c r="T30" i="35"/>
  <c r="T34" i="35"/>
  <c r="T38" i="35"/>
  <c r="T42" i="35"/>
  <c r="T46" i="35"/>
  <c r="T5" i="35"/>
  <c r="T9" i="35"/>
  <c r="T13" i="35"/>
  <c r="T17" i="35"/>
  <c r="T21" i="35"/>
  <c r="T25" i="35"/>
  <c r="T29" i="35"/>
  <c r="T33" i="35"/>
  <c r="T37" i="35"/>
  <c r="T4" i="35"/>
  <c r="T8" i="35"/>
  <c r="T12" i="35"/>
  <c r="T16" i="35"/>
  <c r="T20" i="35"/>
  <c r="T24" i="35"/>
  <c r="T28" i="35"/>
  <c r="T32" i="35"/>
  <c r="T36" i="35"/>
  <c r="T40" i="35"/>
  <c r="T44" i="35"/>
  <c r="T48" i="35"/>
  <c r="T55" i="35"/>
  <c r="T59" i="35"/>
  <c r="T63" i="35"/>
  <c r="T67" i="35"/>
  <c r="T71" i="35"/>
  <c r="T75" i="35"/>
  <c r="T79" i="35"/>
  <c r="T83" i="35"/>
  <c r="T87" i="35"/>
  <c r="T91" i="35"/>
  <c r="T95" i="35"/>
  <c r="T47" i="35"/>
  <c r="T49" i="35"/>
  <c r="T50" i="35"/>
  <c r="T51" i="35"/>
  <c r="T54" i="35"/>
  <c r="T58" i="35"/>
  <c r="T62" i="35"/>
  <c r="T66" i="35"/>
  <c r="T70" i="35"/>
  <c r="T74" i="35"/>
  <c r="T78" i="35"/>
  <c r="T82" i="35"/>
  <c r="T86" i="35"/>
  <c r="T90" i="35"/>
  <c r="T94" i="35"/>
  <c r="T98" i="35"/>
  <c r="T102" i="35"/>
  <c r="T106" i="35"/>
  <c r="T41" i="35"/>
  <c r="T53" i="35"/>
  <c r="T57" i="35"/>
  <c r="T61" i="35"/>
  <c r="T65" i="35"/>
  <c r="T69" i="35"/>
  <c r="T73" i="35"/>
  <c r="T77" i="35"/>
  <c r="T81" i="35"/>
  <c r="T85" i="35"/>
  <c r="T89" i="35"/>
  <c r="T43" i="35"/>
  <c r="T45" i="35"/>
  <c r="T52" i="35"/>
  <c r="T56" i="35"/>
  <c r="T60" i="35"/>
  <c r="T64" i="35"/>
  <c r="T68" i="35"/>
  <c r="T72" i="35"/>
  <c r="T76" i="35"/>
  <c r="T80" i="35"/>
  <c r="T84" i="35"/>
  <c r="T88" i="35"/>
  <c r="T92" i="35"/>
  <c r="T96" i="35"/>
  <c r="T100" i="35"/>
  <c r="T104" i="35"/>
  <c r="T108" i="35"/>
  <c r="T112" i="35"/>
  <c r="T105" i="35"/>
  <c r="T97" i="35"/>
  <c r="T107" i="35"/>
  <c r="T115" i="35"/>
  <c r="T119" i="35"/>
  <c r="T123" i="35"/>
  <c r="T127" i="35"/>
  <c r="T131" i="35"/>
  <c r="T135" i="35"/>
  <c r="T139" i="35"/>
  <c r="T143" i="35"/>
  <c r="T147" i="35"/>
  <c r="T151" i="35"/>
  <c r="T110" i="35"/>
  <c r="T99" i="35"/>
  <c r="T114" i="35"/>
  <c r="T118" i="35"/>
  <c r="T122" i="35"/>
  <c r="T126" i="35"/>
  <c r="T130" i="35"/>
  <c r="T134" i="35"/>
  <c r="T138" i="35"/>
  <c r="T142" i="35"/>
  <c r="T146" i="35"/>
  <c r="T150" i="35"/>
  <c r="T154" i="35"/>
  <c r="T158" i="35"/>
  <c r="T93" i="35"/>
  <c r="T111" i="35"/>
  <c r="T113" i="35"/>
  <c r="T117" i="35"/>
  <c r="T121" i="35"/>
  <c r="T125" i="35"/>
  <c r="T129" i="35"/>
  <c r="T133" i="35"/>
  <c r="T137" i="35"/>
  <c r="T141" i="35"/>
  <c r="T145" i="35"/>
  <c r="T149" i="35"/>
  <c r="T153" i="35"/>
  <c r="T101" i="35"/>
  <c r="T103" i="35"/>
  <c r="T109" i="35"/>
  <c r="T116" i="35"/>
  <c r="T120" i="35"/>
  <c r="T124" i="35"/>
  <c r="T128" i="35"/>
  <c r="T132" i="35"/>
  <c r="T136" i="35"/>
  <c r="T140" i="35"/>
  <c r="T144" i="35"/>
  <c r="T148" i="35"/>
  <c r="T152" i="35"/>
  <c r="T156" i="35"/>
  <c r="T155" i="35"/>
  <c r="T159" i="35"/>
  <c r="T3" i="35"/>
  <c r="T157" i="35"/>
  <c r="L7" i="35"/>
  <c r="L11" i="35"/>
  <c r="L15" i="35"/>
  <c r="L19" i="35"/>
  <c r="L23" i="35"/>
  <c r="L27" i="35"/>
  <c r="L31" i="35"/>
  <c r="L35" i="35"/>
  <c r="L39" i="35"/>
  <c r="L6" i="35"/>
  <c r="L10" i="35"/>
  <c r="L14" i="35"/>
  <c r="L18" i="35"/>
  <c r="L22" i="35"/>
  <c r="L26" i="35"/>
  <c r="L30" i="35"/>
  <c r="L34" i="35"/>
  <c r="L38" i="35"/>
  <c r="L42" i="35"/>
  <c r="L46" i="35"/>
  <c r="L5" i="35"/>
  <c r="L9" i="35"/>
  <c r="L13" i="35"/>
  <c r="L17" i="35"/>
  <c r="L21" i="35"/>
  <c r="L25" i="35"/>
  <c r="L29" i="35"/>
  <c r="L33" i="35"/>
  <c r="L37" i="35"/>
  <c r="L4" i="35"/>
  <c r="L8" i="35"/>
  <c r="L12" i="35"/>
  <c r="L16" i="35"/>
  <c r="L20" i="35"/>
  <c r="L24" i="35"/>
  <c r="L28" i="35"/>
  <c r="L32" i="35"/>
  <c r="L36" i="35"/>
  <c r="L40" i="35"/>
  <c r="L44" i="35"/>
  <c r="L48" i="35"/>
  <c r="L55" i="35"/>
  <c r="L59" i="35"/>
  <c r="L63" i="35"/>
  <c r="L67" i="35"/>
  <c r="L71" i="35"/>
  <c r="L75" i="35"/>
  <c r="L79" i="35"/>
  <c r="L83" i="35"/>
  <c r="L87" i="35"/>
  <c r="L91" i="35"/>
  <c r="L95" i="35"/>
  <c r="L41" i="35"/>
  <c r="L43" i="35"/>
  <c r="L45" i="35"/>
  <c r="L54" i="35"/>
  <c r="L58" i="35"/>
  <c r="L62" i="35"/>
  <c r="L66" i="35"/>
  <c r="L70" i="35"/>
  <c r="L74" i="35"/>
  <c r="L78" i="35"/>
  <c r="L82" i="35"/>
  <c r="L86" i="35"/>
  <c r="L90" i="35"/>
  <c r="L94" i="35"/>
  <c r="L98" i="35"/>
  <c r="L102" i="35"/>
  <c r="L106" i="35"/>
  <c r="L49" i="35"/>
  <c r="L50" i="35"/>
  <c r="L51" i="35"/>
  <c r="L53" i="35"/>
  <c r="L57" i="35"/>
  <c r="L61" i="35"/>
  <c r="L65" i="35"/>
  <c r="L69" i="35"/>
  <c r="L73" i="35"/>
  <c r="L77" i="35"/>
  <c r="L81" i="35"/>
  <c r="L85" i="35"/>
  <c r="L89" i="35"/>
  <c r="L47" i="35"/>
  <c r="L52" i="35"/>
  <c r="L56" i="35"/>
  <c r="L60" i="35"/>
  <c r="L64" i="35"/>
  <c r="L68" i="35"/>
  <c r="L72" i="35"/>
  <c r="L76" i="35"/>
  <c r="L80" i="35"/>
  <c r="L84" i="35"/>
  <c r="L88" i="35"/>
  <c r="L92" i="35"/>
  <c r="L96" i="35"/>
  <c r="L100" i="35"/>
  <c r="L104" i="35"/>
  <c r="L108" i="35"/>
  <c r="L112" i="35"/>
  <c r="L109" i="35"/>
  <c r="L93" i="35"/>
  <c r="L101" i="35"/>
  <c r="L103" i="35"/>
  <c r="L115" i="35"/>
  <c r="L119" i="35"/>
  <c r="L123" i="35"/>
  <c r="L127" i="35"/>
  <c r="L131" i="35"/>
  <c r="L135" i="35"/>
  <c r="L139" i="35"/>
  <c r="L143" i="35"/>
  <c r="L147" i="35"/>
  <c r="L151" i="35"/>
  <c r="L105" i="35"/>
  <c r="L107" i="35"/>
  <c r="L110" i="35"/>
  <c r="L114" i="35"/>
  <c r="L118" i="35"/>
  <c r="L122" i="35"/>
  <c r="L126" i="35"/>
  <c r="L130" i="35"/>
  <c r="L134" i="35"/>
  <c r="L138" i="35"/>
  <c r="L142" i="35"/>
  <c r="L146" i="35"/>
  <c r="L150" i="35"/>
  <c r="L154" i="35"/>
  <c r="L158" i="35"/>
  <c r="L97" i="35"/>
  <c r="L113" i="35"/>
  <c r="L117" i="35"/>
  <c r="L121" i="35"/>
  <c r="L125" i="35"/>
  <c r="L129" i="35"/>
  <c r="L133" i="35"/>
  <c r="L137" i="35"/>
  <c r="L141" i="35"/>
  <c r="L145" i="35"/>
  <c r="L149" i="35"/>
  <c r="L153" i="35"/>
  <c r="L99" i="35"/>
  <c r="L111" i="35"/>
  <c r="L116" i="35"/>
  <c r="L120" i="35"/>
  <c r="L124" i="35"/>
  <c r="L128" i="35"/>
  <c r="L132" i="35"/>
  <c r="L136" i="35"/>
  <c r="L140" i="35"/>
  <c r="L144" i="35"/>
  <c r="L148" i="35"/>
  <c r="L152" i="35"/>
  <c r="L156" i="35"/>
  <c r="L3" i="35"/>
  <c r="L157" i="35"/>
  <c r="L155" i="35"/>
  <c r="D7" i="35"/>
  <c r="D11" i="35"/>
  <c r="D15" i="35"/>
  <c r="D19" i="35"/>
  <c r="D23" i="35"/>
  <c r="D27" i="35"/>
  <c r="D31" i="35"/>
  <c r="D35" i="35"/>
  <c r="D39" i="35"/>
  <c r="D6" i="35"/>
  <c r="D10" i="35"/>
  <c r="D14" i="35"/>
  <c r="D18" i="35"/>
  <c r="D22" i="35"/>
  <c r="D26" i="35"/>
  <c r="D30" i="35"/>
  <c r="D34" i="35"/>
  <c r="D38" i="35"/>
  <c r="D42" i="35"/>
  <c r="D46" i="35"/>
  <c r="D5" i="35"/>
  <c r="D9" i="35"/>
  <c r="D13" i="35"/>
  <c r="D17" i="35"/>
  <c r="D21" i="35"/>
  <c r="D25" i="35"/>
  <c r="D29" i="35"/>
  <c r="D33" i="35"/>
  <c r="D37" i="35"/>
  <c r="D41" i="35"/>
  <c r="D4" i="35"/>
  <c r="D8" i="35"/>
  <c r="D12" i="35"/>
  <c r="D16" i="35"/>
  <c r="D20" i="35"/>
  <c r="D24" i="35"/>
  <c r="D28" i="35"/>
  <c r="D32" i="35"/>
  <c r="D36" i="35"/>
  <c r="D40" i="35"/>
  <c r="D44" i="35"/>
  <c r="D48" i="35"/>
  <c r="D52" i="35"/>
  <c r="D43" i="35"/>
  <c r="D45" i="35"/>
  <c r="D55" i="35"/>
  <c r="D59" i="35"/>
  <c r="D63" i="35"/>
  <c r="D67" i="35"/>
  <c r="D71" i="35"/>
  <c r="D75" i="35"/>
  <c r="D79" i="35"/>
  <c r="D83" i="35"/>
  <c r="D87" i="35"/>
  <c r="D91" i="35"/>
  <c r="D95" i="35"/>
  <c r="D47" i="35"/>
  <c r="D54" i="35"/>
  <c r="D58" i="35"/>
  <c r="D62" i="35"/>
  <c r="D66" i="35"/>
  <c r="D70" i="35"/>
  <c r="D74" i="35"/>
  <c r="D78" i="35"/>
  <c r="D82" i="35"/>
  <c r="D86" i="35"/>
  <c r="D90" i="35"/>
  <c r="D94" i="35"/>
  <c r="D98" i="35"/>
  <c r="D102" i="35"/>
  <c r="D106" i="35"/>
  <c r="D53" i="35"/>
  <c r="D57" i="35"/>
  <c r="D61" i="35"/>
  <c r="D65" i="35"/>
  <c r="D69" i="35"/>
  <c r="D73" i="35"/>
  <c r="D77" i="35"/>
  <c r="D81" i="35"/>
  <c r="D85" i="35"/>
  <c r="D89" i="35"/>
  <c r="D49" i="35"/>
  <c r="D50" i="35"/>
  <c r="D51" i="35"/>
  <c r="D56" i="35"/>
  <c r="D60" i="35"/>
  <c r="D64" i="35"/>
  <c r="D68" i="35"/>
  <c r="D72" i="35"/>
  <c r="D76" i="35"/>
  <c r="D80" i="35"/>
  <c r="D84" i="35"/>
  <c r="D88" i="35"/>
  <c r="D92" i="35"/>
  <c r="D96" i="35"/>
  <c r="D100" i="35"/>
  <c r="D104" i="35"/>
  <c r="D108" i="35"/>
  <c r="D112" i="35"/>
  <c r="D97" i="35"/>
  <c r="D99" i="35"/>
  <c r="D109" i="35"/>
  <c r="D115" i="35"/>
  <c r="D119" i="35"/>
  <c r="D123" i="35"/>
  <c r="D127" i="35"/>
  <c r="D131" i="35"/>
  <c r="D135" i="35"/>
  <c r="D139" i="35"/>
  <c r="D143" i="35"/>
  <c r="D147" i="35"/>
  <c r="D151" i="35"/>
  <c r="D103" i="35"/>
  <c r="D114" i="35"/>
  <c r="D118" i="35"/>
  <c r="D122" i="35"/>
  <c r="D126" i="35"/>
  <c r="D130" i="35"/>
  <c r="D134" i="35"/>
  <c r="D138" i="35"/>
  <c r="D142" i="35"/>
  <c r="D146" i="35"/>
  <c r="D150" i="35"/>
  <c r="D154" i="35"/>
  <c r="D101" i="35"/>
  <c r="D105" i="35"/>
  <c r="D110" i="35"/>
  <c r="D93" i="35"/>
  <c r="D107" i="35"/>
  <c r="D117" i="35"/>
  <c r="D121" i="35"/>
  <c r="D125" i="35"/>
  <c r="D129" i="35"/>
  <c r="D133" i="35"/>
  <c r="D137" i="35"/>
  <c r="D141" i="35"/>
  <c r="D145" i="35"/>
  <c r="D149" i="35"/>
  <c r="D153" i="35"/>
  <c r="D113" i="35"/>
  <c r="D111" i="35"/>
  <c r="D116" i="35"/>
  <c r="D120" i="35"/>
  <c r="D124" i="35"/>
  <c r="D128" i="35"/>
  <c r="D132" i="35"/>
  <c r="D136" i="35"/>
  <c r="D140" i="35"/>
  <c r="D144" i="35"/>
  <c r="D148" i="35"/>
  <c r="D152" i="35"/>
  <c r="D156" i="35"/>
  <c r="D155" i="35"/>
  <c r="D3" i="35"/>
  <c r="D157" i="35"/>
  <c r="B3" i="36"/>
  <c r="B2" i="36"/>
  <c r="R2" i="36"/>
  <c r="J3" i="36"/>
  <c r="J2" i="36"/>
  <c r="G3" i="35"/>
  <c r="R6" i="35"/>
  <c r="R10" i="35"/>
  <c r="R14" i="35"/>
  <c r="R18" i="35"/>
  <c r="R22" i="35"/>
  <c r="R26" i="35"/>
  <c r="R30" i="35"/>
  <c r="R34" i="35"/>
  <c r="R38" i="35"/>
  <c r="R5" i="35"/>
  <c r="R9" i="35"/>
  <c r="R13" i="35"/>
  <c r="R17" i="35"/>
  <c r="R21" i="35"/>
  <c r="R25" i="35"/>
  <c r="R29" i="35"/>
  <c r="R33" i="35"/>
  <c r="R37" i="35"/>
  <c r="R41" i="35"/>
  <c r="R45" i="35"/>
  <c r="R4" i="35"/>
  <c r="R8" i="35"/>
  <c r="R12" i="35"/>
  <c r="R16" i="35"/>
  <c r="R20" i="35"/>
  <c r="R24" i="35"/>
  <c r="R28" i="35"/>
  <c r="R32" i="35"/>
  <c r="R36" i="35"/>
  <c r="R40" i="35"/>
  <c r="R7" i="35"/>
  <c r="R11" i="35"/>
  <c r="R15" i="35"/>
  <c r="R19" i="35"/>
  <c r="R23" i="35"/>
  <c r="R27" i="35"/>
  <c r="R31" i="35"/>
  <c r="R35" i="35"/>
  <c r="R39" i="35"/>
  <c r="R43" i="35"/>
  <c r="R47" i="35"/>
  <c r="R51" i="35"/>
  <c r="R48" i="35"/>
  <c r="R49" i="35"/>
  <c r="R50" i="35"/>
  <c r="R54" i="35"/>
  <c r="R58" i="35"/>
  <c r="R62" i="35"/>
  <c r="R66" i="35"/>
  <c r="R70" i="35"/>
  <c r="R74" i="35"/>
  <c r="R78" i="35"/>
  <c r="R82" i="35"/>
  <c r="R86" i="35"/>
  <c r="R90" i="35"/>
  <c r="R94" i="35"/>
  <c r="R53" i="35"/>
  <c r="R57" i="35"/>
  <c r="R61" i="35"/>
  <c r="R65" i="35"/>
  <c r="R69" i="35"/>
  <c r="R73" i="35"/>
  <c r="R77" i="35"/>
  <c r="R81" i="35"/>
  <c r="R85" i="35"/>
  <c r="R89" i="35"/>
  <c r="R93" i="35"/>
  <c r="R97" i="35"/>
  <c r="R101" i="35"/>
  <c r="R105" i="35"/>
  <c r="R42" i="35"/>
  <c r="R44" i="35"/>
  <c r="R52" i="35"/>
  <c r="R56" i="35"/>
  <c r="R60" i="35"/>
  <c r="R64" i="35"/>
  <c r="R68" i="35"/>
  <c r="R72" i="35"/>
  <c r="R76" i="35"/>
  <c r="R80" i="35"/>
  <c r="R84" i="35"/>
  <c r="R88" i="35"/>
  <c r="R92" i="35"/>
  <c r="R46" i="35"/>
  <c r="R55" i="35"/>
  <c r="R59" i="35"/>
  <c r="R63" i="35"/>
  <c r="R67" i="35"/>
  <c r="R71" i="35"/>
  <c r="R75" i="35"/>
  <c r="R79" i="35"/>
  <c r="R83" i="35"/>
  <c r="R87" i="35"/>
  <c r="R91" i="35"/>
  <c r="R95" i="35"/>
  <c r="R99" i="35"/>
  <c r="R103" i="35"/>
  <c r="R107" i="35"/>
  <c r="R111" i="35"/>
  <c r="R110" i="35"/>
  <c r="R114" i="35"/>
  <c r="R118" i="35"/>
  <c r="R122" i="35"/>
  <c r="R126" i="35"/>
  <c r="R130" i="35"/>
  <c r="R134" i="35"/>
  <c r="R138" i="35"/>
  <c r="R142" i="35"/>
  <c r="R146" i="35"/>
  <c r="R150" i="35"/>
  <c r="R154" i="35"/>
  <c r="R108" i="35"/>
  <c r="R113" i="35"/>
  <c r="R117" i="35"/>
  <c r="R121" i="35"/>
  <c r="R125" i="35"/>
  <c r="R129" i="35"/>
  <c r="R133" i="35"/>
  <c r="R137" i="35"/>
  <c r="R141" i="35"/>
  <c r="R145" i="35"/>
  <c r="R149" i="35"/>
  <c r="R153" i="35"/>
  <c r="R157" i="35"/>
  <c r="R98" i="35"/>
  <c r="R96" i="35"/>
  <c r="R102" i="35"/>
  <c r="R109" i="35"/>
  <c r="R116" i="35"/>
  <c r="R120" i="35"/>
  <c r="R124" i="35"/>
  <c r="R128" i="35"/>
  <c r="R132" i="35"/>
  <c r="R136" i="35"/>
  <c r="R140" i="35"/>
  <c r="R144" i="35"/>
  <c r="R148" i="35"/>
  <c r="R152" i="35"/>
  <c r="R104" i="35"/>
  <c r="R100" i="35"/>
  <c r="R106" i="35"/>
  <c r="R112" i="35"/>
  <c r="R115" i="35"/>
  <c r="R119" i="35"/>
  <c r="R123" i="35"/>
  <c r="R127" i="35"/>
  <c r="R131" i="35"/>
  <c r="R135" i="35"/>
  <c r="R139" i="35"/>
  <c r="R143" i="35"/>
  <c r="R147" i="35"/>
  <c r="R151" i="35"/>
  <c r="R155" i="35"/>
  <c r="R158" i="35"/>
  <c r="R156" i="35"/>
  <c r="S7" i="35"/>
  <c r="S11" i="35"/>
  <c r="S15" i="35"/>
  <c r="S19" i="35"/>
  <c r="S23" i="35"/>
  <c r="S27" i="35"/>
  <c r="S31" i="35"/>
  <c r="S35" i="35"/>
  <c r="S6" i="35"/>
  <c r="S10" i="35"/>
  <c r="S14" i="35"/>
  <c r="S18" i="35"/>
  <c r="S22" i="35"/>
  <c r="S26" i="35"/>
  <c r="S30" i="35"/>
  <c r="S34" i="35"/>
  <c r="S38" i="35"/>
  <c r="S42" i="35"/>
  <c r="S46" i="35"/>
  <c r="S5" i="35"/>
  <c r="S9" i="35"/>
  <c r="S13" i="35"/>
  <c r="S17" i="35"/>
  <c r="S21" i="35"/>
  <c r="S25" i="35"/>
  <c r="S29" i="35"/>
  <c r="S33" i="35"/>
  <c r="S37" i="35"/>
  <c r="S41" i="35"/>
  <c r="S45" i="35"/>
  <c r="S4" i="35"/>
  <c r="S8" i="35"/>
  <c r="S12" i="35"/>
  <c r="S16" i="35"/>
  <c r="S20" i="35"/>
  <c r="S24" i="35"/>
  <c r="S28" i="35"/>
  <c r="S32" i="35"/>
  <c r="S36" i="35"/>
  <c r="S40" i="35"/>
  <c r="S44" i="35"/>
  <c r="S48" i="35"/>
  <c r="S55" i="35"/>
  <c r="S59" i="35"/>
  <c r="S63" i="35"/>
  <c r="S67" i="35"/>
  <c r="S71" i="35"/>
  <c r="S75" i="35"/>
  <c r="S79" i="35"/>
  <c r="S83" i="35"/>
  <c r="S87" i="35"/>
  <c r="S91" i="35"/>
  <c r="S47" i="35"/>
  <c r="S49" i="35"/>
  <c r="S50" i="35"/>
  <c r="S51" i="35"/>
  <c r="S54" i="35"/>
  <c r="S58" i="35"/>
  <c r="S62" i="35"/>
  <c r="S66" i="35"/>
  <c r="S70" i="35"/>
  <c r="S74" i="35"/>
  <c r="S78" i="35"/>
  <c r="S82" i="35"/>
  <c r="S53" i="35"/>
  <c r="S57" i="35"/>
  <c r="S61" i="35"/>
  <c r="S65" i="35"/>
  <c r="S69" i="35"/>
  <c r="S73" i="35"/>
  <c r="S77" i="35"/>
  <c r="S81" i="35"/>
  <c r="S85" i="35"/>
  <c r="S89" i="35"/>
  <c r="S93" i="35"/>
  <c r="S97" i="35"/>
  <c r="S101" i="35"/>
  <c r="S39" i="35"/>
  <c r="S43" i="35"/>
  <c r="S52" i="35"/>
  <c r="S56" i="35"/>
  <c r="S60" i="35"/>
  <c r="S64" i="35"/>
  <c r="S68" i="35"/>
  <c r="S72" i="35"/>
  <c r="S76" i="35"/>
  <c r="S80" i="35"/>
  <c r="S84" i="35"/>
  <c r="S90" i="35"/>
  <c r="S94" i="35"/>
  <c r="S100" i="35"/>
  <c r="S106" i="35"/>
  <c r="S107" i="35"/>
  <c r="S112" i="35"/>
  <c r="S115" i="35"/>
  <c r="S119" i="35"/>
  <c r="S123" i="35"/>
  <c r="S127" i="35"/>
  <c r="S131" i="35"/>
  <c r="S135" i="35"/>
  <c r="S139" i="35"/>
  <c r="S143" i="35"/>
  <c r="S147" i="35"/>
  <c r="S151" i="35"/>
  <c r="S110" i="35"/>
  <c r="S86" i="35"/>
  <c r="S99" i="35"/>
  <c r="S114" i="35"/>
  <c r="S118" i="35"/>
  <c r="S122" i="35"/>
  <c r="S126" i="35"/>
  <c r="S130" i="35"/>
  <c r="S134" i="35"/>
  <c r="S138" i="35"/>
  <c r="S142" i="35"/>
  <c r="S146" i="35"/>
  <c r="S150" i="35"/>
  <c r="S92" i="35"/>
  <c r="S95" i="35"/>
  <c r="S108" i="35"/>
  <c r="S111" i="35"/>
  <c r="S113" i="35"/>
  <c r="S117" i="35"/>
  <c r="S121" i="35"/>
  <c r="S125" i="35"/>
  <c r="S129" i="35"/>
  <c r="S133" i="35"/>
  <c r="S137" i="35"/>
  <c r="S141" i="35"/>
  <c r="S145" i="35"/>
  <c r="S149" i="35"/>
  <c r="S153" i="35"/>
  <c r="S157" i="35"/>
  <c r="S88" i="35"/>
  <c r="S98" i="35"/>
  <c r="S96" i="35"/>
  <c r="S102" i="35"/>
  <c r="S103" i="35"/>
  <c r="S109" i="35"/>
  <c r="S116" i="35"/>
  <c r="S120" i="35"/>
  <c r="S124" i="35"/>
  <c r="S128" i="35"/>
  <c r="S132" i="35"/>
  <c r="S136" i="35"/>
  <c r="S140" i="35"/>
  <c r="S144" i="35"/>
  <c r="S148" i="35"/>
  <c r="S152" i="35"/>
  <c r="S156" i="35"/>
  <c r="S104" i="35"/>
  <c r="S105" i="35"/>
  <c r="S155" i="35"/>
  <c r="S154" i="35"/>
  <c r="K7" i="35"/>
  <c r="K11" i="35"/>
  <c r="K15" i="35"/>
  <c r="K19" i="35"/>
  <c r="K23" i="35"/>
  <c r="K27" i="35"/>
  <c r="K31" i="35"/>
  <c r="K35" i="35"/>
  <c r="K6" i="35"/>
  <c r="K10" i="35"/>
  <c r="K14" i="35"/>
  <c r="K18" i="35"/>
  <c r="K22" i="35"/>
  <c r="K26" i="35"/>
  <c r="K30" i="35"/>
  <c r="K34" i="35"/>
  <c r="K38" i="35"/>
  <c r="K42" i="35"/>
  <c r="K46" i="35"/>
  <c r="K5" i="35"/>
  <c r="K9" i="35"/>
  <c r="K13" i="35"/>
  <c r="K17" i="35"/>
  <c r="K21" i="35"/>
  <c r="K25" i="35"/>
  <c r="K29" i="35"/>
  <c r="K33" i="35"/>
  <c r="K37" i="35"/>
  <c r="K41" i="35"/>
  <c r="K45" i="35"/>
  <c r="K4" i="35"/>
  <c r="K8" i="35"/>
  <c r="K12" i="35"/>
  <c r="K16" i="35"/>
  <c r="K20" i="35"/>
  <c r="K24" i="35"/>
  <c r="K28" i="35"/>
  <c r="K32" i="35"/>
  <c r="K36" i="35"/>
  <c r="K40" i="35"/>
  <c r="K44" i="35"/>
  <c r="K48" i="35"/>
  <c r="K55" i="35"/>
  <c r="K59" i="35"/>
  <c r="K63" i="35"/>
  <c r="K67" i="35"/>
  <c r="K71" i="35"/>
  <c r="K75" i="35"/>
  <c r="K79" i="35"/>
  <c r="K83" i="35"/>
  <c r="K87" i="35"/>
  <c r="K91" i="35"/>
  <c r="K43" i="35"/>
  <c r="K54" i="35"/>
  <c r="K58" i="35"/>
  <c r="K62" i="35"/>
  <c r="K66" i="35"/>
  <c r="K70" i="35"/>
  <c r="K74" i="35"/>
  <c r="K78" i="35"/>
  <c r="K82" i="35"/>
  <c r="K49" i="35"/>
  <c r="K50" i="35"/>
  <c r="K51" i="35"/>
  <c r="K39" i="35"/>
  <c r="K53" i="35"/>
  <c r="K57" i="35"/>
  <c r="K61" i="35"/>
  <c r="K65" i="35"/>
  <c r="K69" i="35"/>
  <c r="K73" i="35"/>
  <c r="K77" i="35"/>
  <c r="K81" i="35"/>
  <c r="K85" i="35"/>
  <c r="K89" i="35"/>
  <c r="K93" i="35"/>
  <c r="K97" i="35"/>
  <c r="K101" i="35"/>
  <c r="K47" i="35"/>
  <c r="K52" i="35"/>
  <c r="K56" i="35"/>
  <c r="K60" i="35"/>
  <c r="K64" i="35"/>
  <c r="K68" i="35"/>
  <c r="K72" i="35"/>
  <c r="K76" i="35"/>
  <c r="K80" i="35"/>
  <c r="K84" i="35"/>
  <c r="K86" i="35"/>
  <c r="K98" i="35"/>
  <c r="K102" i="35"/>
  <c r="K103" i="35"/>
  <c r="K115" i="35"/>
  <c r="K119" i="35"/>
  <c r="K123" i="35"/>
  <c r="K127" i="35"/>
  <c r="K131" i="35"/>
  <c r="K135" i="35"/>
  <c r="K139" i="35"/>
  <c r="K143" i="35"/>
  <c r="K147" i="35"/>
  <c r="K151" i="35"/>
  <c r="K92" i="35"/>
  <c r="K104" i="35"/>
  <c r="K105" i="35"/>
  <c r="K112" i="35"/>
  <c r="K96" i="35"/>
  <c r="K106" i="35"/>
  <c r="K107" i="35"/>
  <c r="K110" i="35"/>
  <c r="K114" i="35"/>
  <c r="K118" i="35"/>
  <c r="K122" i="35"/>
  <c r="K126" i="35"/>
  <c r="K130" i="35"/>
  <c r="K134" i="35"/>
  <c r="K138" i="35"/>
  <c r="K142" i="35"/>
  <c r="K146" i="35"/>
  <c r="K150" i="35"/>
  <c r="K154" i="35"/>
  <c r="K88" i="35"/>
  <c r="K100" i="35"/>
  <c r="K94" i="35"/>
  <c r="K108" i="35"/>
  <c r="K113" i="35"/>
  <c r="K117" i="35"/>
  <c r="K121" i="35"/>
  <c r="K125" i="35"/>
  <c r="K129" i="35"/>
  <c r="K133" i="35"/>
  <c r="K137" i="35"/>
  <c r="K141" i="35"/>
  <c r="K145" i="35"/>
  <c r="K149" i="35"/>
  <c r="K153" i="35"/>
  <c r="K157" i="35"/>
  <c r="K99" i="35"/>
  <c r="K111" i="35"/>
  <c r="K90" i="35"/>
  <c r="K116" i="35"/>
  <c r="K120" i="35"/>
  <c r="K124" i="35"/>
  <c r="K128" i="35"/>
  <c r="K132" i="35"/>
  <c r="K136" i="35"/>
  <c r="K140" i="35"/>
  <c r="K144" i="35"/>
  <c r="K148" i="35"/>
  <c r="K152" i="35"/>
  <c r="K156" i="35"/>
  <c r="K95" i="35"/>
  <c r="K109" i="35"/>
  <c r="K155" i="35"/>
  <c r="C7" i="35"/>
  <c r="C11" i="35"/>
  <c r="C15" i="35"/>
  <c r="C19" i="35"/>
  <c r="C23" i="35"/>
  <c r="C27" i="35"/>
  <c r="C31" i="35"/>
  <c r="C35" i="35"/>
  <c r="C39" i="35"/>
  <c r="C6" i="35"/>
  <c r="C10" i="35"/>
  <c r="C14" i="35"/>
  <c r="C18" i="35"/>
  <c r="C22" i="35"/>
  <c r="C26" i="35"/>
  <c r="C30" i="35"/>
  <c r="C34" i="35"/>
  <c r="C38" i="35"/>
  <c r="C42" i="35"/>
  <c r="C46" i="35"/>
  <c r="C5" i="35"/>
  <c r="C9" i="35"/>
  <c r="C13" i="35"/>
  <c r="C17" i="35"/>
  <c r="C21" i="35"/>
  <c r="C25" i="35"/>
  <c r="C29" i="35"/>
  <c r="C33" i="35"/>
  <c r="C37" i="35"/>
  <c r="C41" i="35"/>
  <c r="C45" i="35"/>
  <c r="C4" i="35"/>
  <c r="C8" i="35"/>
  <c r="C12" i="35"/>
  <c r="C16" i="35"/>
  <c r="C20" i="35"/>
  <c r="C24" i="35"/>
  <c r="C28" i="35"/>
  <c r="C32" i="35"/>
  <c r="C36" i="35"/>
  <c r="C40" i="35"/>
  <c r="C44" i="35"/>
  <c r="C48" i="35"/>
  <c r="C55" i="35"/>
  <c r="C59" i="35"/>
  <c r="C63" i="35"/>
  <c r="C67" i="35"/>
  <c r="C71" i="35"/>
  <c r="C75" i="35"/>
  <c r="C79" i="35"/>
  <c r="C83" i="35"/>
  <c r="C87" i="35"/>
  <c r="C91" i="35"/>
  <c r="C47" i="35"/>
  <c r="C54" i="35"/>
  <c r="C58" i="35"/>
  <c r="C62" i="35"/>
  <c r="C66" i="35"/>
  <c r="C70" i="35"/>
  <c r="C74" i="35"/>
  <c r="C78" i="35"/>
  <c r="C82" i="35"/>
  <c r="C53" i="35"/>
  <c r="C57" i="35"/>
  <c r="C61" i="35"/>
  <c r="C65" i="35"/>
  <c r="C69" i="35"/>
  <c r="C73" i="35"/>
  <c r="C77" i="35"/>
  <c r="C81" i="35"/>
  <c r="C85" i="35"/>
  <c r="C89" i="35"/>
  <c r="C93" i="35"/>
  <c r="C97" i="35"/>
  <c r="C101" i="35"/>
  <c r="C49" i="35"/>
  <c r="C50" i="35"/>
  <c r="C51" i="35"/>
  <c r="C56" i="35"/>
  <c r="C60" i="35"/>
  <c r="C64" i="35"/>
  <c r="C68" i="35"/>
  <c r="C72" i="35"/>
  <c r="C76" i="35"/>
  <c r="C80" i="35"/>
  <c r="C84" i="35"/>
  <c r="C43" i="35"/>
  <c r="C52" i="35"/>
  <c r="C94" i="35"/>
  <c r="C99" i="35"/>
  <c r="C109" i="35"/>
  <c r="C115" i="35"/>
  <c r="C119" i="35"/>
  <c r="C123" i="35"/>
  <c r="C127" i="35"/>
  <c r="C131" i="35"/>
  <c r="C135" i="35"/>
  <c r="C139" i="35"/>
  <c r="C143" i="35"/>
  <c r="C147" i="35"/>
  <c r="C151" i="35"/>
  <c r="C88" i="35"/>
  <c r="C102" i="35"/>
  <c r="C103" i="35"/>
  <c r="C112" i="35"/>
  <c r="C114" i="35"/>
  <c r="C118" i="35"/>
  <c r="C122" i="35"/>
  <c r="C126" i="35"/>
  <c r="C130" i="35"/>
  <c r="C134" i="35"/>
  <c r="C138" i="35"/>
  <c r="C142" i="35"/>
  <c r="C146" i="35"/>
  <c r="C150" i="35"/>
  <c r="C154" i="35"/>
  <c r="C95" i="35"/>
  <c r="C104" i="35"/>
  <c r="C105" i="35"/>
  <c r="C110" i="35"/>
  <c r="C90" i="35"/>
  <c r="C98" i="35"/>
  <c r="C106" i="35"/>
  <c r="C107" i="35"/>
  <c r="C117" i="35"/>
  <c r="C121" i="35"/>
  <c r="C125" i="35"/>
  <c r="C129" i="35"/>
  <c r="C133" i="35"/>
  <c r="C137" i="35"/>
  <c r="C141" i="35"/>
  <c r="C145" i="35"/>
  <c r="C149" i="35"/>
  <c r="C153" i="35"/>
  <c r="C157" i="35"/>
  <c r="C108" i="35"/>
  <c r="C113" i="35"/>
  <c r="C86" i="35"/>
  <c r="C96" i="35"/>
  <c r="C100" i="35"/>
  <c r="C111" i="35"/>
  <c r="C116" i="35"/>
  <c r="C120" i="35"/>
  <c r="C124" i="35"/>
  <c r="C128" i="35"/>
  <c r="C132" i="35"/>
  <c r="C136" i="35"/>
  <c r="C140" i="35"/>
  <c r="C144" i="35"/>
  <c r="C148" i="35"/>
  <c r="C152" i="35"/>
  <c r="C156" i="35"/>
  <c r="C92" i="35"/>
  <c r="C155" i="35"/>
  <c r="Q2" i="36"/>
  <c r="I2" i="36"/>
  <c r="C3" i="35"/>
  <c r="J6" i="35"/>
  <c r="J10" i="35"/>
  <c r="J14" i="35"/>
  <c r="J18" i="35"/>
  <c r="J22" i="35"/>
  <c r="J26" i="35"/>
  <c r="J30" i="35"/>
  <c r="J34" i="35"/>
  <c r="J38" i="35"/>
  <c r="J5" i="35"/>
  <c r="J9" i="35"/>
  <c r="J13" i="35"/>
  <c r="J17" i="35"/>
  <c r="J21" i="35"/>
  <c r="J25" i="35"/>
  <c r="J29" i="35"/>
  <c r="J33" i="35"/>
  <c r="J37" i="35"/>
  <c r="J41" i="35"/>
  <c r="J45" i="35"/>
  <c r="J4" i="35"/>
  <c r="J8" i="35"/>
  <c r="J12" i="35"/>
  <c r="J16" i="35"/>
  <c r="J20" i="35"/>
  <c r="J24" i="35"/>
  <c r="J28" i="35"/>
  <c r="J32" i="35"/>
  <c r="J36" i="35"/>
  <c r="J40" i="35"/>
  <c r="J7" i="35"/>
  <c r="J11" i="35"/>
  <c r="J15" i="35"/>
  <c r="J19" i="35"/>
  <c r="J23" i="35"/>
  <c r="J27" i="35"/>
  <c r="J31" i="35"/>
  <c r="J35" i="35"/>
  <c r="J39" i="35"/>
  <c r="J43" i="35"/>
  <c r="J47" i="35"/>
  <c r="J51" i="35"/>
  <c r="J54" i="35"/>
  <c r="J58" i="35"/>
  <c r="J62" i="35"/>
  <c r="J66" i="35"/>
  <c r="J70" i="35"/>
  <c r="J74" i="35"/>
  <c r="J78" i="35"/>
  <c r="J82" i="35"/>
  <c r="J86" i="35"/>
  <c r="J90" i="35"/>
  <c r="J94" i="35"/>
  <c r="J98" i="35"/>
  <c r="J42" i="35"/>
  <c r="J44" i="35"/>
  <c r="J48" i="35"/>
  <c r="J49" i="35"/>
  <c r="J50" i="35"/>
  <c r="J46" i="35"/>
  <c r="J53" i="35"/>
  <c r="J57" i="35"/>
  <c r="J61" i="35"/>
  <c r="J65" i="35"/>
  <c r="J69" i="35"/>
  <c r="J73" i="35"/>
  <c r="J77" i="35"/>
  <c r="J81" i="35"/>
  <c r="J85" i="35"/>
  <c r="J89" i="35"/>
  <c r="J93" i="35"/>
  <c r="J97" i="35"/>
  <c r="J101" i="35"/>
  <c r="J105" i="35"/>
  <c r="J52" i="35"/>
  <c r="J56" i="35"/>
  <c r="J60" i="35"/>
  <c r="J64" i="35"/>
  <c r="J68" i="35"/>
  <c r="J72" i="35"/>
  <c r="J76" i="35"/>
  <c r="J80" i="35"/>
  <c r="J84" i="35"/>
  <c r="J88" i="35"/>
  <c r="J92" i="35"/>
  <c r="J55" i="35"/>
  <c r="J59" i="35"/>
  <c r="J63" i="35"/>
  <c r="J67" i="35"/>
  <c r="J71" i="35"/>
  <c r="J75" i="35"/>
  <c r="J79" i="35"/>
  <c r="J83" i="35"/>
  <c r="J87" i="35"/>
  <c r="J91" i="35"/>
  <c r="J95" i="35"/>
  <c r="J99" i="35"/>
  <c r="J103" i="35"/>
  <c r="J107" i="35"/>
  <c r="J111" i="35"/>
  <c r="J104" i="35"/>
  <c r="J112" i="35"/>
  <c r="J96" i="35"/>
  <c r="J106" i="35"/>
  <c r="J110" i="35"/>
  <c r="J114" i="35"/>
  <c r="J118" i="35"/>
  <c r="J122" i="35"/>
  <c r="J126" i="35"/>
  <c r="J130" i="35"/>
  <c r="J134" i="35"/>
  <c r="J138" i="35"/>
  <c r="J142" i="35"/>
  <c r="J146" i="35"/>
  <c r="J150" i="35"/>
  <c r="J154" i="35"/>
  <c r="J100" i="35"/>
  <c r="J108" i="35"/>
  <c r="J113" i="35"/>
  <c r="J117" i="35"/>
  <c r="J121" i="35"/>
  <c r="J125" i="35"/>
  <c r="J129" i="35"/>
  <c r="J133" i="35"/>
  <c r="J137" i="35"/>
  <c r="J141" i="35"/>
  <c r="J145" i="35"/>
  <c r="J149" i="35"/>
  <c r="J153" i="35"/>
  <c r="J157" i="35"/>
  <c r="J116" i="35"/>
  <c r="J120" i="35"/>
  <c r="J124" i="35"/>
  <c r="J128" i="35"/>
  <c r="J132" i="35"/>
  <c r="J136" i="35"/>
  <c r="J140" i="35"/>
  <c r="J144" i="35"/>
  <c r="J148" i="35"/>
  <c r="J152" i="35"/>
  <c r="J109" i="35"/>
  <c r="J102" i="35"/>
  <c r="J115" i="35"/>
  <c r="J119" i="35"/>
  <c r="J123" i="35"/>
  <c r="J127" i="35"/>
  <c r="J131" i="35"/>
  <c r="J135" i="35"/>
  <c r="J139" i="35"/>
  <c r="J143" i="35"/>
  <c r="J147" i="35"/>
  <c r="J151" i="35"/>
  <c r="J155" i="35"/>
  <c r="J158" i="35"/>
  <c r="J156" i="35"/>
  <c r="X3" i="36"/>
  <c r="X2" i="36"/>
  <c r="P2" i="36"/>
  <c r="H4" i="36"/>
  <c r="H2" i="36"/>
  <c r="W3" i="35"/>
  <c r="Q6" i="35"/>
  <c r="Q10" i="35"/>
  <c r="Q14" i="35"/>
  <c r="Q18" i="35"/>
  <c r="Q22" i="35"/>
  <c r="Q26" i="35"/>
  <c r="Q30" i="35"/>
  <c r="Q34" i="35"/>
  <c r="Q38" i="35"/>
  <c r="Q5" i="35"/>
  <c r="Q9" i="35"/>
  <c r="Q13" i="35"/>
  <c r="Q17" i="35"/>
  <c r="Q21" i="35"/>
  <c r="Q25" i="35"/>
  <c r="Q29" i="35"/>
  <c r="Q33" i="35"/>
  <c r="Q37" i="35"/>
  <c r="Q41" i="35"/>
  <c r="Q45" i="35"/>
  <c r="Q4" i="35"/>
  <c r="Q8" i="35"/>
  <c r="Q12" i="35"/>
  <c r="Q16" i="35"/>
  <c r="Q20" i="35"/>
  <c r="Q24" i="35"/>
  <c r="Q28" i="35"/>
  <c r="Q32" i="35"/>
  <c r="Q36" i="35"/>
  <c r="Q40" i="35"/>
  <c r="Q44" i="35"/>
  <c r="Q7" i="35"/>
  <c r="Q11" i="35"/>
  <c r="Q15" i="35"/>
  <c r="Q19" i="35"/>
  <c r="Q23" i="35"/>
  <c r="Q27" i="35"/>
  <c r="Q31" i="35"/>
  <c r="Q35" i="35"/>
  <c r="Q39" i="35"/>
  <c r="Q43" i="35"/>
  <c r="Q47" i="35"/>
  <c r="Q51" i="35"/>
  <c r="Q54" i="35"/>
  <c r="Q58" i="35"/>
  <c r="Q62" i="35"/>
  <c r="Q66" i="35"/>
  <c r="Q70" i="35"/>
  <c r="Q74" i="35"/>
  <c r="Q78" i="35"/>
  <c r="Q82" i="35"/>
  <c r="Q86" i="35"/>
  <c r="Q90" i="35"/>
  <c r="Q53" i="35"/>
  <c r="Q57" i="35"/>
  <c r="Q61" i="35"/>
  <c r="Q65" i="35"/>
  <c r="Q69" i="35"/>
  <c r="Q73" i="35"/>
  <c r="Q77" i="35"/>
  <c r="Q81" i="35"/>
  <c r="Q42" i="35"/>
  <c r="Q52" i="35"/>
  <c r="Q56" i="35"/>
  <c r="Q60" i="35"/>
  <c r="Q64" i="35"/>
  <c r="Q68" i="35"/>
  <c r="Q72" i="35"/>
  <c r="Q76" i="35"/>
  <c r="Q80" i="35"/>
  <c r="Q84" i="35"/>
  <c r="Q88" i="35"/>
  <c r="Q92" i="35"/>
  <c r="Q96" i="35"/>
  <c r="Q100" i="35"/>
  <c r="Q46" i="35"/>
  <c r="Q55" i="35"/>
  <c r="Q59" i="35"/>
  <c r="Q63" i="35"/>
  <c r="Q67" i="35"/>
  <c r="Q71" i="35"/>
  <c r="Q75" i="35"/>
  <c r="Q79" i="35"/>
  <c r="Q83" i="35"/>
  <c r="Q48" i="35"/>
  <c r="Q49" i="35"/>
  <c r="Q50" i="35"/>
  <c r="Q97" i="35"/>
  <c r="Q114" i="35"/>
  <c r="Q118" i="35"/>
  <c r="Q122" i="35"/>
  <c r="Q126" i="35"/>
  <c r="Q130" i="35"/>
  <c r="Q134" i="35"/>
  <c r="Q138" i="35"/>
  <c r="Q142" i="35"/>
  <c r="Q146" i="35"/>
  <c r="Q150" i="35"/>
  <c r="Q99" i="35"/>
  <c r="Q108" i="35"/>
  <c r="Q89" i="35"/>
  <c r="Q95" i="35"/>
  <c r="Q113" i="35"/>
  <c r="Q117" i="35"/>
  <c r="Q121" i="35"/>
  <c r="Q125" i="35"/>
  <c r="Q129" i="35"/>
  <c r="Q133" i="35"/>
  <c r="Q137" i="35"/>
  <c r="Q141" i="35"/>
  <c r="Q145" i="35"/>
  <c r="Q149" i="35"/>
  <c r="Q153" i="35"/>
  <c r="Q98" i="35"/>
  <c r="Q111" i="35"/>
  <c r="Q85" i="35"/>
  <c r="Q93" i="35"/>
  <c r="Q102" i="35"/>
  <c r="Q109" i="35"/>
  <c r="Q116" i="35"/>
  <c r="Q120" i="35"/>
  <c r="Q124" i="35"/>
  <c r="Q128" i="35"/>
  <c r="Q132" i="35"/>
  <c r="Q136" i="35"/>
  <c r="Q140" i="35"/>
  <c r="Q144" i="35"/>
  <c r="Q148" i="35"/>
  <c r="Q152" i="35"/>
  <c r="Q156" i="35"/>
  <c r="Q91" i="35"/>
  <c r="Q101" i="35"/>
  <c r="Q103" i="35"/>
  <c r="Q104" i="35"/>
  <c r="Q105" i="35"/>
  <c r="Q106" i="35"/>
  <c r="Q112" i="35"/>
  <c r="Q115" i="35"/>
  <c r="Q119" i="35"/>
  <c r="Q123" i="35"/>
  <c r="Q127" i="35"/>
  <c r="Q131" i="35"/>
  <c r="Q135" i="35"/>
  <c r="Q139" i="35"/>
  <c r="Q143" i="35"/>
  <c r="Q147" i="35"/>
  <c r="Q151" i="35"/>
  <c r="Q155" i="35"/>
  <c r="Q87" i="35"/>
  <c r="Q94" i="35"/>
  <c r="Q107" i="35"/>
  <c r="Q110" i="35"/>
  <c r="Q158" i="35"/>
  <c r="Q154" i="35"/>
  <c r="Q157" i="35"/>
  <c r="Q3" i="35"/>
  <c r="S3" i="35"/>
  <c r="B6" i="35"/>
  <c r="B10" i="35"/>
  <c r="B14" i="35"/>
  <c r="B18" i="35"/>
  <c r="B22" i="35"/>
  <c r="B26" i="35"/>
  <c r="B30" i="35"/>
  <c r="B34" i="35"/>
  <c r="B38" i="35"/>
  <c r="B5" i="35"/>
  <c r="B9" i="35"/>
  <c r="B13" i="35"/>
  <c r="B17" i="35"/>
  <c r="B21" i="35"/>
  <c r="B25" i="35"/>
  <c r="B29" i="35"/>
  <c r="B33" i="35"/>
  <c r="B37" i="35"/>
  <c r="B41" i="35"/>
  <c r="B45" i="35"/>
  <c r="B4" i="35"/>
  <c r="B8" i="35"/>
  <c r="B12" i="35"/>
  <c r="B16" i="35"/>
  <c r="B20" i="35"/>
  <c r="B24" i="35"/>
  <c r="B28" i="35"/>
  <c r="B32" i="35"/>
  <c r="B36" i="35"/>
  <c r="B40" i="35"/>
  <c r="B7" i="35"/>
  <c r="B11" i="35"/>
  <c r="B15" i="35"/>
  <c r="B19" i="35"/>
  <c r="B23" i="35"/>
  <c r="B27" i="35"/>
  <c r="B31" i="35"/>
  <c r="B35" i="35"/>
  <c r="B39" i="35"/>
  <c r="B43" i="35"/>
  <c r="B47" i="35"/>
  <c r="B51" i="35"/>
  <c r="B46" i="35"/>
  <c r="B54" i="35"/>
  <c r="B58" i="35"/>
  <c r="B62" i="35"/>
  <c r="B66" i="35"/>
  <c r="B70" i="35"/>
  <c r="B74" i="35"/>
  <c r="B78" i="35"/>
  <c r="B82" i="35"/>
  <c r="B86" i="35"/>
  <c r="B90" i="35"/>
  <c r="B94" i="35"/>
  <c r="B98" i="35"/>
  <c r="B53" i="35"/>
  <c r="B57" i="35"/>
  <c r="B61" i="35"/>
  <c r="B65" i="35"/>
  <c r="B69" i="35"/>
  <c r="B73" i="35"/>
  <c r="B77" i="35"/>
  <c r="B81" i="35"/>
  <c r="B85" i="35"/>
  <c r="B89" i="35"/>
  <c r="B93" i="35"/>
  <c r="B97" i="35"/>
  <c r="B101" i="35"/>
  <c r="B105" i="35"/>
  <c r="B48" i="35"/>
  <c r="B49" i="35"/>
  <c r="B50" i="35"/>
  <c r="B56" i="35"/>
  <c r="B60" i="35"/>
  <c r="B64" i="35"/>
  <c r="B68" i="35"/>
  <c r="B72" i="35"/>
  <c r="B76" i="35"/>
  <c r="B80" i="35"/>
  <c r="B84" i="35"/>
  <c r="B88" i="35"/>
  <c r="B92" i="35"/>
  <c r="B52" i="35"/>
  <c r="B42" i="35"/>
  <c r="B44" i="35"/>
  <c r="B55" i="35"/>
  <c r="B59" i="35"/>
  <c r="B63" i="35"/>
  <c r="B67" i="35"/>
  <c r="B71" i="35"/>
  <c r="B75" i="35"/>
  <c r="B79" i="35"/>
  <c r="B83" i="35"/>
  <c r="B87" i="35"/>
  <c r="B91" i="35"/>
  <c r="B95" i="35"/>
  <c r="B99" i="35"/>
  <c r="B103" i="35"/>
  <c r="B107" i="35"/>
  <c r="B111" i="35"/>
  <c r="B102" i="35"/>
  <c r="B112" i="35"/>
  <c r="B114" i="35"/>
  <c r="B118" i="35"/>
  <c r="B122" i="35"/>
  <c r="B126" i="35"/>
  <c r="B130" i="35"/>
  <c r="B134" i="35"/>
  <c r="B138" i="35"/>
  <c r="B142" i="35"/>
  <c r="B146" i="35"/>
  <c r="B150" i="35"/>
  <c r="B154" i="35"/>
  <c r="B104" i="35"/>
  <c r="B110" i="35"/>
  <c r="B106" i="35"/>
  <c r="B117" i="35"/>
  <c r="B121" i="35"/>
  <c r="B125" i="35"/>
  <c r="B129" i="35"/>
  <c r="B133" i="35"/>
  <c r="B137" i="35"/>
  <c r="B141" i="35"/>
  <c r="B145" i="35"/>
  <c r="B149" i="35"/>
  <c r="B153" i="35"/>
  <c r="B157" i="35"/>
  <c r="B108" i="35"/>
  <c r="B113" i="35"/>
  <c r="B96" i="35"/>
  <c r="B100" i="35"/>
  <c r="B116" i="35"/>
  <c r="B120" i="35"/>
  <c r="B124" i="35"/>
  <c r="B128" i="35"/>
  <c r="B132" i="35"/>
  <c r="B136" i="35"/>
  <c r="B140" i="35"/>
  <c r="B144" i="35"/>
  <c r="B148" i="35"/>
  <c r="B152" i="35"/>
  <c r="B109" i="35"/>
  <c r="B115" i="35"/>
  <c r="B119" i="35"/>
  <c r="B123" i="35"/>
  <c r="B127" i="35"/>
  <c r="B131" i="35"/>
  <c r="B135" i="35"/>
  <c r="B139" i="35"/>
  <c r="B143" i="35"/>
  <c r="B147" i="35"/>
  <c r="B151" i="35"/>
  <c r="B155" i="35"/>
  <c r="B159" i="35"/>
  <c r="B158" i="35"/>
  <c r="B156" i="35"/>
  <c r="B3" i="35"/>
  <c r="P5" i="35"/>
  <c r="P9" i="35"/>
  <c r="P13" i="35"/>
  <c r="P17" i="35"/>
  <c r="P21" i="35"/>
  <c r="P25" i="35"/>
  <c r="P29" i="35"/>
  <c r="P33" i="35"/>
  <c r="P37" i="35"/>
  <c r="P4" i="35"/>
  <c r="P8" i="35"/>
  <c r="P12" i="35"/>
  <c r="P16" i="35"/>
  <c r="P20" i="35"/>
  <c r="P24" i="35"/>
  <c r="P28" i="35"/>
  <c r="P32" i="35"/>
  <c r="P36" i="35"/>
  <c r="P40" i="35"/>
  <c r="P44" i="35"/>
  <c r="P7" i="35"/>
  <c r="P11" i="35"/>
  <c r="P15" i="35"/>
  <c r="P19" i="35"/>
  <c r="P23" i="35"/>
  <c r="P27" i="35"/>
  <c r="P31" i="35"/>
  <c r="P35" i="35"/>
  <c r="P39" i="35"/>
  <c r="P6" i="35"/>
  <c r="P10" i="35"/>
  <c r="P14" i="35"/>
  <c r="P18" i="35"/>
  <c r="P22" i="35"/>
  <c r="P26" i="35"/>
  <c r="P30" i="35"/>
  <c r="P34" i="35"/>
  <c r="P38" i="35"/>
  <c r="P42" i="35"/>
  <c r="P46" i="35"/>
  <c r="P50" i="35"/>
  <c r="P47" i="35"/>
  <c r="P51" i="35"/>
  <c r="P53" i="35"/>
  <c r="P57" i="35"/>
  <c r="P61" i="35"/>
  <c r="P65" i="35"/>
  <c r="P69" i="35"/>
  <c r="P73" i="35"/>
  <c r="P77" i="35"/>
  <c r="P81" i="35"/>
  <c r="P85" i="35"/>
  <c r="P89" i="35"/>
  <c r="P93" i="35"/>
  <c r="P97" i="35"/>
  <c r="P52" i="35"/>
  <c r="P56" i="35"/>
  <c r="P60" i="35"/>
  <c r="P64" i="35"/>
  <c r="P68" i="35"/>
  <c r="P72" i="35"/>
  <c r="P76" i="35"/>
  <c r="P80" i="35"/>
  <c r="P84" i="35"/>
  <c r="P88" i="35"/>
  <c r="P92" i="35"/>
  <c r="P96" i="35"/>
  <c r="P100" i="35"/>
  <c r="P104" i="35"/>
  <c r="P41" i="35"/>
  <c r="P43" i="35"/>
  <c r="P45" i="35"/>
  <c r="P55" i="35"/>
  <c r="P59" i="35"/>
  <c r="P63" i="35"/>
  <c r="P67" i="35"/>
  <c r="P71" i="35"/>
  <c r="P75" i="35"/>
  <c r="P79" i="35"/>
  <c r="P83" i="35"/>
  <c r="P87" i="35"/>
  <c r="P91" i="35"/>
  <c r="P48" i="35"/>
  <c r="P49" i="35"/>
  <c r="P54" i="35"/>
  <c r="P58" i="35"/>
  <c r="P62" i="35"/>
  <c r="P66" i="35"/>
  <c r="P70" i="35"/>
  <c r="P74" i="35"/>
  <c r="P78" i="35"/>
  <c r="P82" i="35"/>
  <c r="P86" i="35"/>
  <c r="P90" i="35"/>
  <c r="P94" i="35"/>
  <c r="P98" i="35"/>
  <c r="P102" i="35"/>
  <c r="P106" i="35"/>
  <c r="P110" i="35"/>
  <c r="P99" i="35"/>
  <c r="P108" i="35"/>
  <c r="P95" i="35"/>
  <c r="P113" i="35"/>
  <c r="P117" i="35"/>
  <c r="P121" i="35"/>
  <c r="P125" i="35"/>
  <c r="P129" i="35"/>
  <c r="P133" i="35"/>
  <c r="P137" i="35"/>
  <c r="P141" i="35"/>
  <c r="P145" i="35"/>
  <c r="P149" i="35"/>
  <c r="P153" i="35"/>
  <c r="P111" i="35"/>
  <c r="P109" i="35"/>
  <c r="P116" i="35"/>
  <c r="P120" i="35"/>
  <c r="P124" i="35"/>
  <c r="P128" i="35"/>
  <c r="P132" i="35"/>
  <c r="P136" i="35"/>
  <c r="P140" i="35"/>
  <c r="P144" i="35"/>
  <c r="P148" i="35"/>
  <c r="P152" i="35"/>
  <c r="P156" i="35"/>
  <c r="P101" i="35"/>
  <c r="P103" i="35"/>
  <c r="P105" i="35"/>
  <c r="P112" i="35"/>
  <c r="P115" i="35"/>
  <c r="P119" i="35"/>
  <c r="P123" i="35"/>
  <c r="P127" i="35"/>
  <c r="P131" i="35"/>
  <c r="P135" i="35"/>
  <c r="P139" i="35"/>
  <c r="P143" i="35"/>
  <c r="P147" i="35"/>
  <c r="P151" i="35"/>
  <c r="P107" i="35"/>
  <c r="P114" i="35"/>
  <c r="P118" i="35"/>
  <c r="P122" i="35"/>
  <c r="P126" i="35"/>
  <c r="P130" i="35"/>
  <c r="P134" i="35"/>
  <c r="P138" i="35"/>
  <c r="P142" i="35"/>
  <c r="P146" i="35"/>
  <c r="P150" i="35"/>
  <c r="P154" i="35"/>
  <c r="P158" i="35"/>
  <c r="P157" i="35"/>
  <c r="P3" i="35"/>
  <c r="P155" i="35"/>
  <c r="H5" i="35"/>
  <c r="H9" i="35"/>
  <c r="H13" i="35"/>
  <c r="H17" i="35"/>
  <c r="H21" i="35"/>
  <c r="H25" i="35"/>
  <c r="H29" i="35"/>
  <c r="H33" i="35"/>
  <c r="H37" i="35"/>
  <c r="H41" i="35"/>
  <c r="H4" i="35"/>
  <c r="H8" i="35"/>
  <c r="H12" i="35"/>
  <c r="H16" i="35"/>
  <c r="H20" i="35"/>
  <c r="H24" i="35"/>
  <c r="H28" i="35"/>
  <c r="H32" i="35"/>
  <c r="H36" i="35"/>
  <c r="H40" i="35"/>
  <c r="H44" i="35"/>
  <c r="H7" i="35"/>
  <c r="H11" i="35"/>
  <c r="H15" i="35"/>
  <c r="H19" i="35"/>
  <c r="H23" i="35"/>
  <c r="H27" i="35"/>
  <c r="H31" i="35"/>
  <c r="H35" i="35"/>
  <c r="H39" i="35"/>
  <c r="H6" i="35"/>
  <c r="H10" i="35"/>
  <c r="H14" i="35"/>
  <c r="H18" i="35"/>
  <c r="H22" i="35"/>
  <c r="H26" i="35"/>
  <c r="H30" i="35"/>
  <c r="H34" i="35"/>
  <c r="H38" i="35"/>
  <c r="H42" i="35"/>
  <c r="H46" i="35"/>
  <c r="H50" i="35"/>
  <c r="H48" i="35"/>
  <c r="H49" i="35"/>
  <c r="H43" i="35"/>
  <c r="H53" i="35"/>
  <c r="H57" i="35"/>
  <c r="H61" i="35"/>
  <c r="H65" i="35"/>
  <c r="H69" i="35"/>
  <c r="H73" i="35"/>
  <c r="H77" i="35"/>
  <c r="H81" i="35"/>
  <c r="H85" i="35"/>
  <c r="H89" i="35"/>
  <c r="H93" i="35"/>
  <c r="H97" i="35"/>
  <c r="H45" i="35"/>
  <c r="H51" i="35"/>
  <c r="H52" i="35"/>
  <c r="H56" i="35"/>
  <c r="H60" i="35"/>
  <c r="H64" i="35"/>
  <c r="H68" i="35"/>
  <c r="H72" i="35"/>
  <c r="H76" i="35"/>
  <c r="H80" i="35"/>
  <c r="H84" i="35"/>
  <c r="H88" i="35"/>
  <c r="H92" i="35"/>
  <c r="H96" i="35"/>
  <c r="H100" i="35"/>
  <c r="H104" i="35"/>
  <c r="H47" i="35"/>
  <c r="H55" i="35"/>
  <c r="H59" i="35"/>
  <c r="H63" i="35"/>
  <c r="H67" i="35"/>
  <c r="H71" i="35"/>
  <c r="H75" i="35"/>
  <c r="H79" i="35"/>
  <c r="H83" i="35"/>
  <c r="H87" i="35"/>
  <c r="H91" i="35"/>
  <c r="H54" i="35"/>
  <c r="H58" i="35"/>
  <c r="H62" i="35"/>
  <c r="H66" i="35"/>
  <c r="H70" i="35"/>
  <c r="H74" i="35"/>
  <c r="H78" i="35"/>
  <c r="H82" i="35"/>
  <c r="H86" i="35"/>
  <c r="H90" i="35"/>
  <c r="H94" i="35"/>
  <c r="H98" i="35"/>
  <c r="H102" i="35"/>
  <c r="H106" i="35"/>
  <c r="H110" i="35"/>
  <c r="H107" i="35"/>
  <c r="H108" i="35"/>
  <c r="H113" i="35"/>
  <c r="H117" i="35"/>
  <c r="H121" i="35"/>
  <c r="H125" i="35"/>
  <c r="H129" i="35"/>
  <c r="H133" i="35"/>
  <c r="H137" i="35"/>
  <c r="H141" i="35"/>
  <c r="H145" i="35"/>
  <c r="H149" i="35"/>
  <c r="H153" i="35"/>
  <c r="H99" i="35"/>
  <c r="H111" i="35"/>
  <c r="H116" i="35"/>
  <c r="H120" i="35"/>
  <c r="H124" i="35"/>
  <c r="H128" i="35"/>
  <c r="H132" i="35"/>
  <c r="H136" i="35"/>
  <c r="H140" i="35"/>
  <c r="H144" i="35"/>
  <c r="H148" i="35"/>
  <c r="H152" i="35"/>
  <c r="H156" i="35"/>
  <c r="H109" i="35"/>
  <c r="H95" i="35"/>
  <c r="H115" i="35"/>
  <c r="H119" i="35"/>
  <c r="H123" i="35"/>
  <c r="H127" i="35"/>
  <c r="H131" i="35"/>
  <c r="H135" i="35"/>
  <c r="H139" i="35"/>
  <c r="H143" i="35"/>
  <c r="H147" i="35"/>
  <c r="H151" i="35"/>
  <c r="H103" i="35"/>
  <c r="H112" i="35"/>
  <c r="H101" i="35"/>
  <c r="H105" i="35"/>
  <c r="H114" i="35"/>
  <c r="H118" i="35"/>
  <c r="H122" i="35"/>
  <c r="H126" i="35"/>
  <c r="H130" i="35"/>
  <c r="H134" i="35"/>
  <c r="H138" i="35"/>
  <c r="H142" i="35"/>
  <c r="H146" i="35"/>
  <c r="H150" i="35"/>
  <c r="H154" i="35"/>
  <c r="H158" i="35"/>
  <c r="H157" i="35"/>
  <c r="H155" i="35"/>
  <c r="H3" i="35"/>
  <c r="V3" i="36"/>
  <c r="V4" i="36"/>
  <c r="V2" i="36"/>
  <c r="N2" i="36"/>
  <c r="F2" i="36"/>
  <c r="R3" i="35"/>
  <c r="W2" i="36"/>
  <c r="W5" i="35"/>
  <c r="W9" i="35"/>
  <c r="W13" i="35"/>
  <c r="W17" i="35"/>
  <c r="W21" i="35"/>
  <c r="W25" i="35"/>
  <c r="W29" i="35"/>
  <c r="W33" i="35"/>
  <c r="W37" i="35"/>
  <c r="W4" i="35"/>
  <c r="W8" i="35"/>
  <c r="W12" i="35"/>
  <c r="W16" i="35"/>
  <c r="W20" i="35"/>
  <c r="W24" i="35"/>
  <c r="W28" i="35"/>
  <c r="W32" i="35"/>
  <c r="W36" i="35"/>
  <c r="W40" i="35"/>
  <c r="W44" i="35"/>
  <c r="W7" i="35"/>
  <c r="W11" i="35"/>
  <c r="W15" i="35"/>
  <c r="W19" i="35"/>
  <c r="W23" i="35"/>
  <c r="W27" i="35"/>
  <c r="W31" i="35"/>
  <c r="W35" i="35"/>
  <c r="W39" i="35"/>
  <c r="W43" i="35"/>
  <c r="W6" i="35"/>
  <c r="W10" i="35"/>
  <c r="W14" i="35"/>
  <c r="W18" i="35"/>
  <c r="W22" i="35"/>
  <c r="W26" i="35"/>
  <c r="W30" i="35"/>
  <c r="W34" i="35"/>
  <c r="W38" i="35"/>
  <c r="W42" i="35"/>
  <c r="W46" i="35"/>
  <c r="W50" i="35"/>
  <c r="W53" i="35"/>
  <c r="W57" i="35"/>
  <c r="W61" i="35"/>
  <c r="W65" i="35"/>
  <c r="W69" i="35"/>
  <c r="W73" i="35"/>
  <c r="W77" i="35"/>
  <c r="W81" i="35"/>
  <c r="W85" i="35"/>
  <c r="W89" i="35"/>
  <c r="W52" i="35"/>
  <c r="W56" i="35"/>
  <c r="W60" i="35"/>
  <c r="W64" i="35"/>
  <c r="W68" i="35"/>
  <c r="W72" i="35"/>
  <c r="W76" i="35"/>
  <c r="W80" i="35"/>
  <c r="W47" i="35"/>
  <c r="W48" i="35"/>
  <c r="W49" i="35"/>
  <c r="W55" i="35"/>
  <c r="W59" i="35"/>
  <c r="W63" i="35"/>
  <c r="W67" i="35"/>
  <c r="W71" i="35"/>
  <c r="W75" i="35"/>
  <c r="W79" i="35"/>
  <c r="W83" i="35"/>
  <c r="W87" i="35"/>
  <c r="W91" i="35"/>
  <c r="W95" i="35"/>
  <c r="W99" i="35"/>
  <c r="W51" i="35"/>
  <c r="W41" i="35"/>
  <c r="W54" i="35"/>
  <c r="W58" i="35"/>
  <c r="W62" i="35"/>
  <c r="W66" i="35"/>
  <c r="W70" i="35"/>
  <c r="W74" i="35"/>
  <c r="W78" i="35"/>
  <c r="W82" i="35"/>
  <c r="W45" i="35"/>
  <c r="W96" i="35"/>
  <c r="W101" i="35"/>
  <c r="W111" i="35"/>
  <c r="W113" i="35"/>
  <c r="W117" i="35"/>
  <c r="W121" i="35"/>
  <c r="W125" i="35"/>
  <c r="W129" i="35"/>
  <c r="W133" i="35"/>
  <c r="W137" i="35"/>
  <c r="W141" i="35"/>
  <c r="W145" i="35"/>
  <c r="W149" i="35"/>
  <c r="W153" i="35"/>
  <c r="W84" i="35"/>
  <c r="W90" i="35"/>
  <c r="W102" i="35"/>
  <c r="W103" i="35"/>
  <c r="W109" i="35"/>
  <c r="W94" i="35"/>
  <c r="W104" i="35"/>
  <c r="W105" i="35"/>
  <c r="W116" i="35"/>
  <c r="W120" i="35"/>
  <c r="W124" i="35"/>
  <c r="W128" i="35"/>
  <c r="W132" i="35"/>
  <c r="W136" i="35"/>
  <c r="W140" i="35"/>
  <c r="W144" i="35"/>
  <c r="W148" i="35"/>
  <c r="W152" i="35"/>
  <c r="W86" i="35"/>
  <c r="W97" i="35"/>
  <c r="W100" i="35"/>
  <c r="W106" i="35"/>
  <c r="W107" i="35"/>
  <c r="W112" i="35"/>
  <c r="W92" i="35"/>
  <c r="W115" i="35"/>
  <c r="W119" i="35"/>
  <c r="W123" i="35"/>
  <c r="W127" i="35"/>
  <c r="W131" i="35"/>
  <c r="W135" i="35"/>
  <c r="W139" i="35"/>
  <c r="W143" i="35"/>
  <c r="W147" i="35"/>
  <c r="W151" i="35"/>
  <c r="W155" i="35"/>
  <c r="W110" i="35"/>
  <c r="W88" i="35"/>
  <c r="W108" i="35"/>
  <c r="W114" i="35"/>
  <c r="W118" i="35"/>
  <c r="W122" i="35"/>
  <c r="W126" i="35"/>
  <c r="W130" i="35"/>
  <c r="W134" i="35"/>
  <c r="W138" i="35"/>
  <c r="W142" i="35"/>
  <c r="W146" i="35"/>
  <c r="W150" i="35"/>
  <c r="W154" i="35"/>
  <c r="W93" i="35"/>
  <c r="W98" i="35"/>
  <c r="W157" i="35"/>
  <c r="W158" i="35"/>
  <c r="W156" i="35"/>
  <c r="O5" i="35"/>
  <c r="O9" i="35"/>
  <c r="O13" i="35"/>
  <c r="O17" i="35"/>
  <c r="O21" i="35"/>
  <c r="O25" i="35"/>
  <c r="O29" i="35"/>
  <c r="O33" i="35"/>
  <c r="O37" i="35"/>
  <c r="O4" i="35"/>
  <c r="O8" i="35"/>
  <c r="O12" i="35"/>
  <c r="O16" i="35"/>
  <c r="O20" i="35"/>
  <c r="O24" i="35"/>
  <c r="O28" i="35"/>
  <c r="O32" i="35"/>
  <c r="O36" i="35"/>
  <c r="O40" i="35"/>
  <c r="O44" i="35"/>
  <c r="O7" i="35"/>
  <c r="O11" i="35"/>
  <c r="O15" i="35"/>
  <c r="O19" i="35"/>
  <c r="O23" i="35"/>
  <c r="O27" i="35"/>
  <c r="O31" i="35"/>
  <c r="O35" i="35"/>
  <c r="O39" i="35"/>
  <c r="O43" i="35"/>
  <c r="O6" i="35"/>
  <c r="O10" i="35"/>
  <c r="O14" i="35"/>
  <c r="O18" i="35"/>
  <c r="O22" i="35"/>
  <c r="O26" i="35"/>
  <c r="O30" i="35"/>
  <c r="O34" i="35"/>
  <c r="O38" i="35"/>
  <c r="O42" i="35"/>
  <c r="O46" i="35"/>
  <c r="O50" i="35"/>
  <c r="O53" i="35"/>
  <c r="O57" i="35"/>
  <c r="O61" i="35"/>
  <c r="O65" i="35"/>
  <c r="O69" i="35"/>
  <c r="O73" i="35"/>
  <c r="O77" i="35"/>
  <c r="O81" i="35"/>
  <c r="O85" i="35"/>
  <c r="O89" i="35"/>
  <c r="O52" i="35"/>
  <c r="O56" i="35"/>
  <c r="O60" i="35"/>
  <c r="O64" i="35"/>
  <c r="O68" i="35"/>
  <c r="O72" i="35"/>
  <c r="O76" i="35"/>
  <c r="O80" i="35"/>
  <c r="O41" i="35"/>
  <c r="O45" i="35"/>
  <c r="O55" i="35"/>
  <c r="O59" i="35"/>
  <c r="O63" i="35"/>
  <c r="O67" i="35"/>
  <c r="O71" i="35"/>
  <c r="O75" i="35"/>
  <c r="O79" i="35"/>
  <c r="O83" i="35"/>
  <c r="O87" i="35"/>
  <c r="O91" i="35"/>
  <c r="O95" i="35"/>
  <c r="O99" i="35"/>
  <c r="O48" i="35"/>
  <c r="O49" i="35"/>
  <c r="O54" i="35"/>
  <c r="O58" i="35"/>
  <c r="O62" i="35"/>
  <c r="O66" i="35"/>
  <c r="O70" i="35"/>
  <c r="O74" i="35"/>
  <c r="O78" i="35"/>
  <c r="O82" i="35"/>
  <c r="O47" i="35"/>
  <c r="O51" i="35"/>
  <c r="O84" i="35"/>
  <c r="O113" i="35"/>
  <c r="O117" i="35"/>
  <c r="O121" i="35"/>
  <c r="O125" i="35"/>
  <c r="O129" i="35"/>
  <c r="O133" i="35"/>
  <c r="O137" i="35"/>
  <c r="O141" i="35"/>
  <c r="O145" i="35"/>
  <c r="O149" i="35"/>
  <c r="O153" i="35"/>
  <c r="O86" i="35"/>
  <c r="O111" i="35"/>
  <c r="O92" i="35"/>
  <c r="O98" i="35"/>
  <c r="O109" i="35"/>
  <c r="O116" i="35"/>
  <c r="O120" i="35"/>
  <c r="O124" i="35"/>
  <c r="O128" i="35"/>
  <c r="O132" i="35"/>
  <c r="O136" i="35"/>
  <c r="O140" i="35"/>
  <c r="O144" i="35"/>
  <c r="O148" i="35"/>
  <c r="O152" i="35"/>
  <c r="O93" i="35"/>
  <c r="O101" i="35"/>
  <c r="O102" i="35"/>
  <c r="O103" i="35"/>
  <c r="O88" i="35"/>
  <c r="O96" i="35"/>
  <c r="O104" i="35"/>
  <c r="O105" i="35"/>
  <c r="O112" i="35"/>
  <c r="O115" i="35"/>
  <c r="O119" i="35"/>
  <c r="O123" i="35"/>
  <c r="O127" i="35"/>
  <c r="O131" i="35"/>
  <c r="O135" i="35"/>
  <c r="O139" i="35"/>
  <c r="O143" i="35"/>
  <c r="O147" i="35"/>
  <c r="O151" i="35"/>
  <c r="O155" i="35"/>
  <c r="O106" i="35"/>
  <c r="O107" i="35"/>
  <c r="O94" i="35"/>
  <c r="O100" i="35"/>
  <c r="O110" i="35"/>
  <c r="O114" i="35"/>
  <c r="O118" i="35"/>
  <c r="O122" i="35"/>
  <c r="O126" i="35"/>
  <c r="O130" i="35"/>
  <c r="O134" i="35"/>
  <c r="O138" i="35"/>
  <c r="O142" i="35"/>
  <c r="O146" i="35"/>
  <c r="O150" i="35"/>
  <c r="O154" i="35"/>
  <c r="O90" i="35"/>
  <c r="O97" i="35"/>
  <c r="O108" i="35"/>
  <c r="O156" i="35"/>
  <c r="O157" i="35"/>
  <c r="G5" i="35"/>
  <c r="G9" i="35"/>
  <c r="G13" i="35"/>
  <c r="G17" i="35"/>
  <c r="G21" i="35"/>
  <c r="G25" i="35"/>
  <c r="G29" i="35"/>
  <c r="G33" i="35"/>
  <c r="G37" i="35"/>
  <c r="G4" i="35"/>
  <c r="G8" i="35"/>
  <c r="G12" i="35"/>
  <c r="G16" i="35"/>
  <c r="G20" i="35"/>
  <c r="G24" i="35"/>
  <c r="G28" i="35"/>
  <c r="G32" i="35"/>
  <c r="G36" i="35"/>
  <c r="G40" i="35"/>
  <c r="G44" i="35"/>
  <c r="G7" i="35"/>
  <c r="G11" i="35"/>
  <c r="G15" i="35"/>
  <c r="G19" i="35"/>
  <c r="G23" i="35"/>
  <c r="G27" i="35"/>
  <c r="G31" i="35"/>
  <c r="G35" i="35"/>
  <c r="G39" i="35"/>
  <c r="G43" i="35"/>
  <c r="G6" i="35"/>
  <c r="G10" i="35"/>
  <c r="G14" i="35"/>
  <c r="G18" i="35"/>
  <c r="G22" i="35"/>
  <c r="G26" i="35"/>
  <c r="G30" i="35"/>
  <c r="G34" i="35"/>
  <c r="G38" i="35"/>
  <c r="G42" i="35"/>
  <c r="G46" i="35"/>
  <c r="G50" i="35"/>
  <c r="G53" i="35"/>
  <c r="G57" i="35"/>
  <c r="G61" i="35"/>
  <c r="G65" i="35"/>
  <c r="G69" i="35"/>
  <c r="G73" i="35"/>
  <c r="G77" i="35"/>
  <c r="G81" i="35"/>
  <c r="G85" i="35"/>
  <c r="G89" i="35"/>
  <c r="G41" i="35"/>
  <c r="G45" i="35"/>
  <c r="G51" i="35"/>
  <c r="G52" i="35"/>
  <c r="G56" i="35"/>
  <c r="G60" i="35"/>
  <c r="G64" i="35"/>
  <c r="G68" i="35"/>
  <c r="G72" i="35"/>
  <c r="G76" i="35"/>
  <c r="G80" i="35"/>
  <c r="G47" i="35"/>
  <c r="G55" i="35"/>
  <c r="G59" i="35"/>
  <c r="G63" i="35"/>
  <c r="G67" i="35"/>
  <c r="G71" i="35"/>
  <c r="G75" i="35"/>
  <c r="G79" i="35"/>
  <c r="G83" i="35"/>
  <c r="G87" i="35"/>
  <c r="G91" i="35"/>
  <c r="G95" i="35"/>
  <c r="G99" i="35"/>
  <c r="G54" i="35"/>
  <c r="G58" i="35"/>
  <c r="G62" i="35"/>
  <c r="G66" i="35"/>
  <c r="G70" i="35"/>
  <c r="G74" i="35"/>
  <c r="G78" i="35"/>
  <c r="G82" i="35"/>
  <c r="G48" i="35"/>
  <c r="G49" i="35"/>
  <c r="G92" i="35"/>
  <c r="G96" i="35"/>
  <c r="G108" i="35"/>
  <c r="G113" i="35"/>
  <c r="G117" i="35"/>
  <c r="G121" i="35"/>
  <c r="G125" i="35"/>
  <c r="G129" i="35"/>
  <c r="G133" i="35"/>
  <c r="G137" i="35"/>
  <c r="G141" i="35"/>
  <c r="G145" i="35"/>
  <c r="G149" i="35"/>
  <c r="G153" i="35"/>
  <c r="G100" i="35"/>
  <c r="G88" i="35"/>
  <c r="G94" i="35"/>
  <c r="G111" i="35"/>
  <c r="G116" i="35"/>
  <c r="G120" i="35"/>
  <c r="G124" i="35"/>
  <c r="G128" i="35"/>
  <c r="G132" i="35"/>
  <c r="G136" i="35"/>
  <c r="G140" i="35"/>
  <c r="G144" i="35"/>
  <c r="G148" i="35"/>
  <c r="G152" i="35"/>
  <c r="G97" i="35"/>
  <c r="G109" i="35"/>
  <c r="G115" i="35"/>
  <c r="G119" i="35"/>
  <c r="G123" i="35"/>
  <c r="G127" i="35"/>
  <c r="G131" i="35"/>
  <c r="G135" i="35"/>
  <c r="G139" i="35"/>
  <c r="G143" i="35"/>
  <c r="G147" i="35"/>
  <c r="G151" i="35"/>
  <c r="G155" i="35"/>
  <c r="G90" i="35"/>
  <c r="G102" i="35"/>
  <c r="G103" i="35"/>
  <c r="G112" i="35"/>
  <c r="G98" i="35"/>
  <c r="G101" i="35"/>
  <c r="G104" i="35"/>
  <c r="G105" i="35"/>
  <c r="G114" i="35"/>
  <c r="G118" i="35"/>
  <c r="G122" i="35"/>
  <c r="G126" i="35"/>
  <c r="G130" i="35"/>
  <c r="G134" i="35"/>
  <c r="G138" i="35"/>
  <c r="G142" i="35"/>
  <c r="G146" i="35"/>
  <c r="G150" i="35"/>
  <c r="G154" i="35"/>
  <c r="G84" i="35"/>
  <c r="G86" i="35"/>
  <c r="G93" i="35"/>
  <c r="G106" i="35"/>
  <c r="G107" i="35"/>
  <c r="G110" i="35"/>
  <c r="G157" i="35"/>
  <c r="G156" i="35"/>
  <c r="U2" i="36"/>
  <c r="M2" i="36"/>
  <c r="E3" i="36"/>
  <c r="E4" i="36"/>
  <c r="E2" i="36"/>
  <c r="O3" i="35"/>
  <c r="O3" i="36"/>
  <c r="O2" i="36"/>
  <c r="N4" i="35"/>
  <c r="N8" i="35"/>
  <c r="N12" i="35"/>
  <c r="N16" i="35"/>
  <c r="N20" i="35"/>
  <c r="N24" i="35"/>
  <c r="N28" i="35"/>
  <c r="N32" i="35"/>
  <c r="N36" i="35"/>
  <c r="N40" i="35"/>
  <c r="N7" i="35"/>
  <c r="N11" i="35"/>
  <c r="N15" i="35"/>
  <c r="N19" i="35"/>
  <c r="N23" i="35"/>
  <c r="N27" i="35"/>
  <c r="N31" i="35"/>
  <c r="N35" i="35"/>
  <c r="N39" i="35"/>
  <c r="N43" i="35"/>
  <c r="N47" i="35"/>
  <c r="N6" i="35"/>
  <c r="N10" i="35"/>
  <c r="N14" i="35"/>
  <c r="N18" i="35"/>
  <c r="N22" i="35"/>
  <c r="N26" i="35"/>
  <c r="N30" i="35"/>
  <c r="N34" i="35"/>
  <c r="N38" i="35"/>
  <c r="N5" i="35"/>
  <c r="N9" i="35"/>
  <c r="N13" i="35"/>
  <c r="N17" i="35"/>
  <c r="N21" i="35"/>
  <c r="N25" i="35"/>
  <c r="N29" i="35"/>
  <c r="N33" i="35"/>
  <c r="N37" i="35"/>
  <c r="N41" i="35"/>
  <c r="N45" i="35"/>
  <c r="N49" i="35"/>
  <c r="N52" i="35"/>
  <c r="N56" i="35"/>
  <c r="N60" i="35"/>
  <c r="N64" i="35"/>
  <c r="N68" i="35"/>
  <c r="N72" i="35"/>
  <c r="N76" i="35"/>
  <c r="N80" i="35"/>
  <c r="N84" i="35"/>
  <c r="N88" i="35"/>
  <c r="N92" i="35"/>
  <c r="N96" i="35"/>
  <c r="N42" i="35"/>
  <c r="N55" i="35"/>
  <c r="N59" i="35"/>
  <c r="N63" i="35"/>
  <c r="N67" i="35"/>
  <c r="N71" i="35"/>
  <c r="N75" i="35"/>
  <c r="N79" i="35"/>
  <c r="N83" i="35"/>
  <c r="N87" i="35"/>
  <c r="N91" i="35"/>
  <c r="N95" i="35"/>
  <c r="N99" i="35"/>
  <c r="N103" i="35"/>
  <c r="N107" i="35"/>
  <c r="N44" i="35"/>
  <c r="N46" i="35"/>
  <c r="N48" i="35"/>
  <c r="N54" i="35"/>
  <c r="N58" i="35"/>
  <c r="N62" i="35"/>
  <c r="N66" i="35"/>
  <c r="N70" i="35"/>
  <c r="N74" i="35"/>
  <c r="N78" i="35"/>
  <c r="N82" i="35"/>
  <c r="N86" i="35"/>
  <c r="N90" i="35"/>
  <c r="N50" i="35"/>
  <c r="N51" i="35"/>
  <c r="N53" i="35"/>
  <c r="N57" i="35"/>
  <c r="N61" i="35"/>
  <c r="N65" i="35"/>
  <c r="N69" i="35"/>
  <c r="N73" i="35"/>
  <c r="N77" i="35"/>
  <c r="N81" i="35"/>
  <c r="N85" i="35"/>
  <c r="N89" i="35"/>
  <c r="N93" i="35"/>
  <c r="N97" i="35"/>
  <c r="N101" i="35"/>
  <c r="N105" i="35"/>
  <c r="N109" i="35"/>
  <c r="N111" i="35"/>
  <c r="N98" i="35"/>
  <c r="N116" i="35"/>
  <c r="N120" i="35"/>
  <c r="N124" i="35"/>
  <c r="N128" i="35"/>
  <c r="N132" i="35"/>
  <c r="N136" i="35"/>
  <c r="N140" i="35"/>
  <c r="N144" i="35"/>
  <c r="N148" i="35"/>
  <c r="N152" i="35"/>
  <c r="N102" i="35"/>
  <c r="N104" i="35"/>
  <c r="N112" i="35"/>
  <c r="N115" i="35"/>
  <c r="N119" i="35"/>
  <c r="N123" i="35"/>
  <c r="N127" i="35"/>
  <c r="N131" i="35"/>
  <c r="N135" i="35"/>
  <c r="N139" i="35"/>
  <c r="N143" i="35"/>
  <c r="N147" i="35"/>
  <c r="N151" i="35"/>
  <c r="N155" i="35"/>
  <c r="N106" i="35"/>
  <c r="N94" i="35"/>
  <c r="N100" i="35"/>
  <c r="N110" i="35"/>
  <c r="N114" i="35"/>
  <c r="N118" i="35"/>
  <c r="N122" i="35"/>
  <c r="N126" i="35"/>
  <c r="N130" i="35"/>
  <c r="N134" i="35"/>
  <c r="N138" i="35"/>
  <c r="N142" i="35"/>
  <c r="N146" i="35"/>
  <c r="N150" i="35"/>
  <c r="N154" i="35"/>
  <c r="N108" i="35"/>
  <c r="N113" i="35"/>
  <c r="N117" i="35"/>
  <c r="N121" i="35"/>
  <c r="N125" i="35"/>
  <c r="N129" i="35"/>
  <c r="N133" i="35"/>
  <c r="N137" i="35"/>
  <c r="N141" i="35"/>
  <c r="N145" i="35"/>
  <c r="N149" i="35"/>
  <c r="N153" i="35"/>
  <c r="N157" i="35"/>
  <c r="N156" i="35"/>
  <c r="N3" i="35"/>
  <c r="N158" i="35"/>
  <c r="T2" i="36"/>
  <c r="L3" i="36"/>
  <c r="L2" i="36"/>
  <c r="D4" i="36"/>
  <c r="D2" i="36"/>
  <c r="K3" i="35"/>
  <c r="I6" i="35"/>
  <c r="I10" i="35"/>
  <c r="I14" i="35"/>
  <c r="I18" i="35"/>
  <c r="I22" i="35"/>
  <c r="I26" i="35"/>
  <c r="I30" i="35"/>
  <c r="I34" i="35"/>
  <c r="I38" i="35"/>
  <c r="I5" i="35"/>
  <c r="I9" i="35"/>
  <c r="I13" i="35"/>
  <c r="I17" i="35"/>
  <c r="I21" i="35"/>
  <c r="I25" i="35"/>
  <c r="I29" i="35"/>
  <c r="I33" i="35"/>
  <c r="I37" i="35"/>
  <c r="I41" i="35"/>
  <c r="I45" i="35"/>
  <c r="I4" i="35"/>
  <c r="I8" i="35"/>
  <c r="I12" i="35"/>
  <c r="I16" i="35"/>
  <c r="I20" i="35"/>
  <c r="I24" i="35"/>
  <c r="I28" i="35"/>
  <c r="I32" i="35"/>
  <c r="I36" i="35"/>
  <c r="I40" i="35"/>
  <c r="I44" i="35"/>
  <c r="I7" i="35"/>
  <c r="I11" i="35"/>
  <c r="I15" i="35"/>
  <c r="I19" i="35"/>
  <c r="I23" i="35"/>
  <c r="I27" i="35"/>
  <c r="I31" i="35"/>
  <c r="I35" i="35"/>
  <c r="I39" i="35"/>
  <c r="I43" i="35"/>
  <c r="I47" i="35"/>
  <c r="I51" i="35"/>
  <c r="I54" i="35"/>
  <c r="I58" i="35"/>
  <c r="I62" i="35"/>
  <c r="I66" i="35"/>
  <c r="I70" i="35"/>
  <c r="I74" i="35"/>
  <c r="I78" i="35"/>
  <c r="I82" i="35"/>
  <c r="I86" i="35"/>
  <c r="I90" i="35"/>
  <c r="I42" i="35"/>
  <c r="I48" i="35"/>
  <c r="I49" i="35"/>
  <c r="I50" i="35"/>
  <c r="I46" i="35"/>
  <c r="I53" i="35"/>
  <c r="I57" i="35"/>
  <c r="I61" i="35"/>
  <c r="I65" i="35"/>
  <c r="I69" i="35"/>
  <c r="I73" i="35"/>
  <c r="I77" i="35"/>
  <c r="I81" i="35"/>
  <c r="I52" i="35"/>
  <c r="I56" i="35"/>
  <c r="I60" i="35"/>
  <c r="I64" i="35"/>
  <c r="I68" i="35"/>
  <c r="I72" i="35"/>
  <c r="I76" i="35"/>
  <c r="I80" i="35"/>
  <c r="I84" i="35"/>
  <c r="I88" i="35"/>
  <c r="I92" i="35"/>
  <c r="I96" i="35"/>
  <c r="I100" i="35"/>
  <c r="I55" i="35"/>
  <c r="I59" i="35"/>
  <c r="I63" i="35"/>
  <c r="I67" i="35"/>
  <c r="I71" i="35"/>
  <c r="I75" i="35"/>
  <c r="I79" i="35"/>
  <c r="I83" i="35"/>
  <c r="I89" i="35"/>
  <c r="I93" i="35"/>
  <c r="I101" i="35"/>
  <c r="I105" i="35"/>
  <c r="I106" i="35"/>
  <c r="I110" i="35"/>
  <c r="I114" i="35"/>
  <c r="I118" i="35"/>
  <c r="I122" i="35"/>
  <c r="I126" i="35"/>
  <c r="I130" i="35"/>
  <c r="I134" i="35"/>
  <c r="I138" i="35"/>
  <c r="I142" i="35"/>
  <c r="I146" i="35"/>
  <c r="I150" i="35"/>
  <c r="I107" i="35"/>
  <c r="I85" i="35"/>
  <c r="I108" i="35"/>
  <c r="I113" i="35"/>
  <c r="I117" i="35"/>
  <c r="I121" i="35"/>
  <c r="I125" i="35"/>
  <c r="I129" i="35"/>
  <c r="I133" i="35"/>
  <c r="I137" i="35"/>
  <c r="I141" i="35"/>
  <c r="I145" i="35"/>
  <c r="I149" i="35"/>
  <c r="I153" i="35"/>
  <c r="I91" i="35"/>
  <c r="I94" i="35"/>
  <c r="I97" i="35"/>
  <c r="I99" i="35"/>
  <c r="I111" i="35"/>
  <c r="I116" i="35"/>
  <c r="I120" i="35"/>
  <c r="I124" i="35"/>
  <c r="I128" i="35"/>
  <c r="I132" i="35"/>
  <c r="I136" i="35"/>
  <c r="I140" i="35"/>
  <c r="I144" i="35"/>
  <c r="I148" i="35"/>
  <c r="I152" i="35"/>
  <c r="I156" i="35"/>
  <c r="I87" i="35"/>
  <c r="I109" i="35"/>
  <c r="I95" i="35"/>
  <c r="I102" i="35"/>
  <c r="I115" i="35"/>
  <c r="I119" i="35"/>
  <c r="I123" i="35"/>
  <c r="I127" i="35"/>
  <c r="I131" i="35"/>
  <c r="I135" i="35"/>
  <c r="I139" i="35"/>
  <c r="I143" i="35"/>
  <c r="I147" i="35"/>
  <c r="I151" i="35"/>
  <c r="I155" i="35"/>
  <c r="I98" i="35"/>
  <c r="I103" i="35"/>
  <c r="I104" i="35"/>
  <c r="I112" i="35"/>
  <c r="I157" i="35"/>
  <c r="I154" i="35"/>
  <c r="I158" i="35"/>
  <c r="I3" i="35"/>
  <c r="V4" i="35"/>
  <c r="V8" i="35"/>
  <c r="V12" i="35"/>
  <c r="V16" i="35"/>
  <c r="V20" i="35"/>
  <c r="V24" i="35"/>
  <c r="V28" i="35"/>
  <c r="V32" i="35"/>
  <c r="V36" i="35"/>
  <c r="V40" i="35"/>
  <c r="V7" i="35"/>
  <c r="V11" i="35"/>
  <c r="V15" i="35"/>
  <c r="V19" i="35"/>
  <c r="V23" i="35"/>
  <c r="V27" i="35"/>
  <c r="V31" i="35"/>
  <c r="V35" i="35"/>
  <c r="V39" i="35"/>
  <c r="V43" i="35"/>
  <c r="V47" i="35"/>
  <c r="V6" i="35"/>
  <c r="V10" i="35"/>
  <c r="V14" i="35"/>
  <c r="V18" i="35"/>
  <c r="V22" i="35"/>
  <c r="V26" i="35"/>
  <c r="V30" i="35"/>
  <c r="V34" i="35"/>
  <c r="V38" i="35"/>
  <c r="V5" i="35"/>
  <c r="V9" i="35"/>
  <c r="V13" i="35"/>
  <c r="V17" i="35"/>
  <c r="V21" i="35"/>
  <c r="V25" i="35"/>
  <c r="V29" i="35"/>
  <c r="V33" i="35"/>
  <c r="V37" i="35"/>
  <c r="V41" i="35"/>
  <c r="V45" i="35"/>
  <c r="V49" i="35"/>
  <c r="V46" i="35"/>
  <c r="V52" i="35"/>
  <c r="V56" i="35"/>
  <c r="V60" i="35"/>
  <c r="V64" i="35"/>
  <c r="V68" i="35"/>
  <c r="V72" i="35"/>
  <c r="V76" i="35"/>
  <c r="V80" i="35"/>
  <c r="V84" i="35"/>
  <c r="V88" i="35"/>
  <c r="V92" i="35"/>
  <c r="V96" i="35"/>
  <c r="V48" i="35"/>
  <c r="V55" i="35"/>
  <c r="V59" i="35"/>
  <c r="V63" i="35"/>
  <c r="V67" i="35"/>
  <c r="V71" i="35"/>
  <c r="V75" i="35"/>
  <c r="V79" i="35"/>
  <c r="V83" i="35"/>
  <c r="V87" i="35"/>
  <c r="V91" i="35"/>
  <c r="V95" i="35"/>
  <c r="V99" i="35"/>
  <c r="V103" i="35"/>
  <c r="V107" i="35"/>
  <c r="V50" i="35"/>
  <c r="V51" i="35"/>
  <c r="V54" i="35"/>
  <c r="V58" i="35"/>
  <c r="V62" i="35"/>
  <c r="V66" i="35"/>
  <c r="V70" i="35"/>
  <c r="V74" i="35"/>
  <c r="V78" i="35"/>
  <c r="V82" i="35"/>
  <c r="V86" i="35"/>
  <c r="V90" i="35"/>
  <c r="V42" i="35"/>
  <c r="V44" i="35"/>
  <c r="V53" i="35"/>
  <c r="V57" i="35"/>
  <c r="V61" i="35"/>
  <c r="V65" i="35"/>
  <c r="V69" i="35"/>
  <c r="V73" i="35"/>
  <c r="V77" i="35"/>
  <c r="V81" i="35"/>
  <c r="V85" i="35"/>
  <c r="V89" i="35"/>
  <c r="V93" i="35"/>
  <c r="V97" i="35"/>
  <c r="V101" i="35"/>
  <c r="V105" i="35"/>
  <c r="V109" i="35"/>
  <c r="V102" i="35"/>
  <c r="V94" i="35"/>
  <c r="V104" i="35"/>
  <c r="V116" i="35"/>
  <c r="V120" i="35"/>
  <c r="V124" i="35"/>
  <c r="V128" i="35"/>
  <c r="V132" i="35"/>
  <c r="V136" i="35"/>
  <c r="V140" i="35"/>
  <c r="V144" i="35"/>
  <c r="V148" i="35"/>
  <c r="V152" i="35"/>
  <c r="V100" i="35"/>
  <c r="V106" i="35"/>
  <c r="V112" i="35"/>
  <c r="V115" i="35"/>
  <c r="V119" i="35"/>
  <c r="V123" i="35"/>
  <c r="V127" i="35"/>
  <c r="V131" i="35"/>
  <c r="V135" i="35"/>
  <c r="V139" i="35"/>
  <c r="V143" i="35"/>
  <c r="V147" i="35"/>
  <c r="V151" i="35"/>
  <c r="V155" i="35"/>
  <c r="V110" i="35"/>
  <c r="V108" i="35"/>
  <c r="V114" i="35"/>
  <c r="V118" i="35"/>
  <c r="V122" i="35"/>
  <c r="V126" i="35"/>
  <c r="V130" i="35"/>
  <c r="V134" i="35"/>
  <c r="V138" i="35"/>
  <c r="V142" i="35"/>
  <c r="V146" i="35"/>
  <c r="V150" i="35"/>
  <c r="V98" i="35"/>
  <c r="V111" i="35"/>
  <c r="V113" i="35"/>
  <c r="V117" i="35"/>
  <c r="V121" i="35"/>
  <c r="V125" i="35"/>
  <c r="V129" i="35"/>
  <c r="V133" i="35"/>
  <c r="V137" i="35"/>
  <c r="V141" i="35"/>
  <c r="V145" i="35"/>
  <c r="V149" i="35"/>
  <c r="V153" i="35"/>
  <c r="V157" i="35"/>
  <c r="V3" i="35"/>
  <c r="V156" i="35"/>
  <c r="V154" i="35"/>
  <c r="M4" i="35"/>
  <c r="M8" i="35"/>
  <c r="M12" i="35"/>
  <c r="M16" i="35"/>
  <c r="M20" i="35"/>
  <c r="M24" i="35"/>
  <c r="M28" i="35"/>
  <c r="M32" i="35"/>
  <c r="M36" i="35"/>
  <c r="M7" i="35"/>
  <c r="M11" i="35"/>
  <c r="M15" i="35"/>
  <c r="M19" i="35"/>
  <c r="M23" i="35"/>
  <c r="M27" i="35"/>
  <c r="M31" i="35"/>
  <c r="M35" i="35"/>
  <c r="M39" i="35"/>
  <c r="M43" i="35"/>
  <c r="M47" i="35"/>
  <c r="M6" i="35"/>
  <c r="M10" i="35"/>
  <c r="M14" i="35"/>
  <c r="M18" i="35"/>
  <c r="M22" i="35"/>
  <c r="M26" i="35"/>
  <c r="M30" i="35"/>
  <c r="M34" i="35"/>
  <c r="M38" i="35"/>
  <c r="M42" i="35"/>
  <c r="M46" i="35"/>
  <c r="M5" i="35"/>
  <c r="M9" i="35"/>
  <c r="M13" i="35"/>
  <c r="M17" i="35"/>
  <c r="M21" i="35"/>
  <c r="M25" i="35"/>
  <c r="M29" i="35"/>
  <c r="M33" i="35"/>
  <c r="M37" i="35"/>
  <c r="M41" i="35"/>
  <c r="M45" i="35"/>
  <c r="M49" i="35"/>
  <c r="M52" i="35"/>
  <c r="M56" i="35"/>
  <c r="M60" i="35"/>
  <c r="M64" i="35"/>
  <c r="M68" i="35"/>
  <c r="M72" i="35"/>
  <c r="M76" i="35"/>
  <c r="M80" i="35"/>
  <c r="M84" i="35"/>
  <c r="M88" i="35"/>
  <c r="M92" i="35"/>
  <c r="M55" i="35"/>
  <c r="M59" i="35"/>
  <c r="M63" i="35"/>
  <c r="M67" i="35"/>
  <c r="M71" i="35"/>
  <c r="M75" i="35"/>
  <c r="M79" i="35"/>
  <c r="M44" i="35"/>
  <c r="M48" i="35"/>
  <c r="M54" i="35"/>
  <c r="M58" i="35"/>
  <c r="M62" i="35"/>
  <c r="M66" i="35"/>
  <c r="M70" i="35"/>
  <c r="M74" i="35"/>
  <c r="M78" i="35"/>
  <c r="M82" i="35"/>
  <c r="M86" i="35"/>
  <c r="M90" i="35"/>
  <c r="M94" i="35"/>
  <c r="M98" i="35"/>
  <c r="M50" i="35"/>
  <c r="M51" i="35"/>
  <c r="M53" i="35"/>
  <c r="M57" i="35"/>
  <c r="M61" i="35"/>
  <c r="M65" i="35"/>
  <c r="M69" i="35"/>
  <c r="M73" i="35"/>
  <c r="M77" i="35"/>
  <c r="M81" i="35"/>
  <c r="M40" i="35"/>
  <c r="M95" i="35"/>
  <c r="M116" i="35"/>
  <c r="M120" i="35"/>
  <c r="M124" i="35"/>
  <c r="M128" i="35"/>
  <c r="M132" i="35"/>
  <c r="M136" i="35"/>
  <c r="M140" i="35"/>
  <c r="M144" i="35"/>
  <c r="M148" i="35"/>
  <c r="M152" i="35"/>
  <c r="M89" i="35"/>
  <c r="M102" i="35"/>
  <c r="M109" i="35"/>
  <c r="M93" i="35"/>
  <c r="M101" i="35"/>
  <c r="M103" i="35"/>
  <c r="M104" i="35"/>
  <c r="M112" i="35"/>
  <c r="M115" i="35"/>
  <c r="M119" i="35"/>
  <c r="M123" i="35"/>
  <c r="M127" i="35"/>
  <c r="M131" i="35"/>
  <c r="M135" i="35"/>
  <c r="M139" i="35"/>
  <c r="M143" i="35"/>
  <c r="M147" i="35"/>
  <c r="M151" i="35"/>
  <c r="M85" i="35"/>
  <c r="M96" i="35"/>
  <c r="M105" i="35"/>
  <c r="M106" i="35"/>
  <c r="M91" i="35"/>
  <c r="M100" i="35"/>
  <c r="M107" i="35"/>
  <c r="M110" i="35"/>
  <c r="M114" i="35"/>
  <c r="M118" i="35"/>
  <c r="M122" i="35"/>
  <c r="M126" i="35"/>
  <c r="M130" i="35"/>
  <c r="M134" i="35"/>
  <c r="M138" i="35"/>
  <c r="M142" i="35"/>
  <c r="M146" i="35"/>
  <c r="M150" i="35"/>
  <c r="M154" i="35"/>
  <c r="M158" i="35"/>
  <c r="M83" i="35"/>
  <c r="M108" i="35"/>
  <c r="M87" i="35"/>
  <c r="M97" i="35"/>
  <c r="M113" i="35"/>
  <c r="M117" i="35"/>
  <c r="M121" i="35"/>
  <c r="M125" i="35"/>
  <c r="M129" i="35"/>
  <c r="M133" i="35"/>
  <c r="M137" i="35"/>
  <c r="M141" i="35"/>
  <c r="M145" i="35"/>
  <c r="M149" i="35"/>
  <c r="M153" i="35"/>
  <c r="M157" i="35"/>
  <c r="M99" i="35"/>
  <c r="M111" i="35"/>
  <c r="M156" i="35"/>
  <c r="M3" i="35"/>
  <c r="M159" i="35"/>
  <c r="M155" i="35"/>
  <c r="S3" i="36"/>
  <c r="S2" i="36"/>
  <c r="K5" i="36"/>
  <c r="K2" i="36"/>
  <c r="C2" i="36"/>
  <c r="J3" i="35"/>
  <c r="O223" i="10"/>
  <c r="P223" i="10"/>
  <c r="Q223" i="10"/>
  <c r="R223" i="10"/>
  <c r="S223" i="10"/>
  <c r="T223" i="10"/>
  <c r="U223" i="10"/>
  <c r="V223" i="10"/>
  <c r="W223" i="10"/>
  <c r="O223" i="9"/>
  <c r="P223" i="9"/>
  <c r="Q223" i="9"/>
  <c r="R223" i="9"/>
  <c r="S223" i="9"/>
  <c r="T223" i="9"/>
  <c r="U223" i="9"/>
  <c r="V223" i="9"/>
  <c r="W223" i="9"/>
  <c r="D230" i="14"/>
  <c r="B230" i="14" s="1"/>
  <c r="O222" i="10"/>
  <c r="P222" i="10"/>
  <c r="Q222" i="10"/>
  <c r="R222" i="10"/>
  <c r="S222" i="10"/>
  <c r="T222" i="10"/>
  <c r="U222" i="10"/>
  <c r="V222" i="10"/>
  <c r="W222" i="10"/>
  <c r="O222" i="9"/>
  <c r="P222" i="9"/>
  <c r="Q222" i="9"/>
  <c r="R222" i="9"/>
  <c r="S222" i="9"/>
  <c r="T222" i="9"/>
  <c r="U222" i="9"/>
  <c r="V222" i="9"/>
  <c r="W222" i="9"/>
  <c r="H15" i="16" l="1"/>
  <c r="J15" i="16"/>
  <c r="P15" i="16"/>
  <c r="S15" i="16"/>
  <c r="S17" i="16" s="1"/>
  <c r="X15" i="29"/>
  <c r="X17" i="29" s="1"/>
  <c r="V15" i="16"/>
  <c r="V17" i="16" s="1"/>
  <c r="T15" i="16"/>
  <c r="T17" i="16" s="1"/>
  <c r="R15" i="16"/>
  <c r="R17" i="16" s="1"/>
  <c r="I15" i="16"/>
  <c r="I17" i="16" s="1"/>
  <c r="P17" i="29"/>
  <c r="S17" i="29"/>
  <c r="P17" i="16"/>
  <c r="F17" i="16"/>
  <c r="U17" i="16"/>
  <c r="J17" i="16"/>
  <c r="T17" i="29"/>
  <c r="G17" i="16"/>
  <c r="AH17" i="29"/>
  <c r="H17" i="16"/>
  <c r="AC17" i="29"/>
  <c r="D17" i="16"/>
  <c r="Q17" i="29"/>
  <c r="AE17" i="29"/>
  <c r="V17" i="29"/>
  <c r="Y17" i="29"/>
  <c r="AK17" i="29"/>
  <c r="R15" i="29"/>
  <c r="R17" i="29" s="1"/>
  <c r="N15" i="29"/>
  <c r="N17" i="29" s="1"/>
  <c r="H17" i="29"/>
  <c r="AL15" i="29"/>
  <c r="AL17" i="29" s="1"/>
  <c r="U15" i="29"/>
  <c r="U17" i="29" s="1"/>
  <c r="W15" i="16"/>
  <c r="W17" i="16" s="1"/>
  <c r="N15" i="16"/>
  <c r="N17" i="16" s="1"/>
  <c r="AA15" i="29"/>
  <c r="AA17" i="29" s="1"/>
  <c r="D15" i="29"/>
  <c r="D17" i="29" s="1"/>
  <c r="L15" i="29"/>
  <c r="L17" i="29" s="1"/>
  <c r="O15" i="29"/>
  <c r="O17" i="29" s="1"/>
  <c r="AJ15" i="29"/>
  <c r="AJ17" i="29" s="1"/>
  <c r="AG15" i="29"/>
  <c r="AG17" i="29" s="1"/>
  <c r="G17" i="29"/>
  <c r="X15" i="16"/>
  <c r="X17" i="16" s="1"/>
  <c r="O15" i="16"/>
  <c r="O17" i="16" s="1"/>
  <c r="AD15" i="29"/>
  <c r="AD17" i="29" s="1"/>
  <c r="AF15" i="29"/>
  <c r="AF17" i="29" s="1"/>
  <c r="J17" i="29"/>
  <c r="M15" i="16"/>
  <c r="M17" i="16" s="1"/>
  <c r="AI15" i="29"/>
  <c r="AI17" i="29" s="1"/>
  <c r="W15" i="29"/>
  <c r="W17" i="29" s="1"/>
  <c r="AB15" i="29"/>
  <c r="AB17" i="29" s="1"/>
  <c r="Q15" i="16"/>
  <c r="Q17" i="16" s="1"/>
  <c r="E15" i="16"/>
  <c r="E17" i="16" s="1"/>
  <c r="Z15" i="29"/>
  <c r="Z17" i="29" s="1"/>
  <c r="K15" i="29"/>
  <c r="K17" i="29" s="1"/>
  <c r="I17" i="29"/>
  <c r="K15" i="16"/>
  <c r="K17" i="16" s="1"/>
  <c r="L15" i="16"/>
  <c r="L17" i="16" s="1"/>
  <c r="F17" i="29"/>
  <c r="E17" i="29"/>
  <c r="M160" i="35"/>
  <c r="S230" i="14"/>
  <c r="S229" i="14"/>
  <c r="V229" i="14"/>
  <c r="V230" i="14"/>
  <c r="U229" i="14"/>
  <c r="T229" i="14"/>
  <c r="T230" i="14"/>
  <c r="Y230" i="14"/>
  <c r="R167" i="35"/>
  <c r="M164" i="35"/>
  <c r="P159" i="35"/>
  <c r="V161" i="35"/>
  <c r="D160" i="35"/>
  <c r="W159" i="35"/>
  <c r="C209" i="36"/>
  <c r="L38" i="36"/>
  <c r="D82" i="36"/>
  <c r="O7" i="36"/>
  <c r="W5" i="36"/>
  <c r="S4" i="36"/>
  <c r="X229" i="14"/>
  <c r="K163" i="36"/>
  <c r="K194" i="36"/>
  <c r="C146" i="36"/>
  <c r="S36" i="36"/>
  <c r="K4" i="36"/>
  <c r="K3" i="36"/>
  <c r="T4" i="36"/>
  <c r="D18" i="36"/>
  <c r="O88" i="36"/>
  <c r="O4" i="36"/>
  <c r="N4" i="36"/>
  <c r="O5" i="36"/>
  <c r="L102" i="36"/>
  <c r="F4" i="36"/>
  <c r="V6" i="36"/>
  <c r="N9" i="36"/>
  <c r="W3" i="36"/>
  <c r="Z229" i="14"/>
  <c r="X230" i="14"/>
  <c r="C118" i="36"/>
  <c r="U230" i="14"/>
  <c r="T172" i="36"/>
  <c r="AA229" i="14"/>
  <c r="E103" i="36"/>
  <c r="D5" i="36"/>
  <c r="X4" i="36"/>
  <c r="L4" i="36"/>
  <c r="N5" i="36"/>
  <c r="S59" i="36"/>
  <c r="C61" i="36"/>
  <c r="S191" i="36"/>
  <c r="D203" i="36"/>
  <c r="C39" i="36"/>
  <c r="K104" i="36"/>
  <c r="S163" i="36"/>
  <c r="D183" i="36"/>
  <c r="L204" i="36"/>
  <c r="T5" i="36"/>
  <c r="K136" i="36"/>
  <c r="T48" i="36"/>
  <c r="C15" i="36"/>
  <c r="K62" i="36"/>
  <c r="S137" i="36"/>
  <c r="D151" i="36"/>
  <c r="L174" i="36"/>
  <c r="K39" i="36"/>
  <c r="S105" i="36"/>
  <c r="D125" i="36"/>
  <c r="C21" i="36"/>
  <c r="S9" i="36"/>
  <c r="K40" i="36"/>
  <c r="D20" i="36"/>
  <c r="T59" i="36"/>
  <c r="U74" i="36"/>
  <c r="O84" i="36"/>
  <c r="W6" i="36"/>
  <c r="D50" i="36"/>
  <c r="C175" i="36"/>
  <c r="M169" i="35"/>
  <c r="R169" i="35"/>
  <c r="M168" i="35"/>
  <c r="M167" i="35"/>
  <c r="M166" i="35"/>
  <c r="M163" i="35"/>
  <c r="M165" i="35"/>
  <c r="W160" i="35"/>
  <c r="P160" i="35"/>
  <c r="M173" i="35"/>
  <c r="H166" i="35"/>
  <c r="L169" i="35"/>
  <c r="W161" i="35"/>
  <c r="B189" i="35"/>
  <c r="G162" i="35"/>
  <c r="D164" i="35"/>
  <c r="I160" i="35"/>
  <c r="N169" i="35"/>
  <c r="Q173" i="35"/>
  <c r="V187" i="35"/>
  <c r="E203" i="35"/>
  <c r="R160" i="35"/>
  <c r="D161" i="35"/>
  <c r="W163" i="35"/>
  <c r="Q162" i="35"/>
  <c r="R168" i="35"/>
  <c r="R163" i="35"/>
  <c r="R165" i="35"/>
  <c r="L160" i="35"/>
  <c r="G165" i="35"/>
  <c r="V176" i="35"/>
  <c r="N160" i="35"/>
  <c r="N167" i="35"/>
  <c r="G161" i="35"/>
  <c r="W162" i="35"/>
  <c r="H165" i="35"/>
  <c r="Q161" i="35"/>
  <c r="R166" i="35"/>
  <c r="R161" i="35"/>
  <c r="D159" i="35"/>
  <c r="L163" i="35"/>
  <c r="V198" i="35"/>
  <c r="G160" i="35"/>
  <c r="Q160" i="35"/>
  <c r="R164" i="35"/>
  <c r="L161" i="35"/>
  <c r="L166" i="35"/>
  <c r="G159" i="35"/>
  <c r="G158" i="35"/>
  <c r="Q159" i="35"/>
  <c r="D162" i="35"/>
  <c r="L162" i="35"/>
  <c r="V204" i="35"/>
  <c r="M192" i="35"/>
  <c r="P186" i="35"/>
  <c r="G208" i="35"/>
  <c r="L170" i="35"/>
  <c r="H164" i="35"/>
  <c r="C219" i="35"/>
  <c r="C9" i="16"/>
  <c r="Q180" i="35"/>
  <c r="T162" i="35"/>
  <c r="I215" i="35"/>
  <c r="N215" i="35"/>
  <c r="O190" i="35"/>
  <c r="E159" i="35"/>
  <c r="W212" i="35"/>
  <c r="S160" i="35"/>
  <c r="R162" i="35"/>
  <c r="D163" i="35"/>
  <c r="D158" i="35"/>
  <c r="M206" i="35"/>
  <c r="V219" i="35"/>
  <c r="G164" i="35"/>
  <c r="O162" i="35"/>
  <c r="H163" i="35"/>
  <c r="H162" i="35"/>
  <c r="J160" i="35"/>
  <c r="L167" i="35"/>
  <c r="E161" i="35"/>
  <c r="G169" i="35"/>
  <c r="N161" i="35"/>
  <c r="P161" i="35"/>
  <c r="M211" i="35"/>
  <c r="I208" i="35"/>
  <c r="G199" i="35"/>
  <c r="J159" i="35"/>
  <c r="J161" i="35"/>
  <c r="L172" i="35"/>
  <c r="T195" i="35"/>
  <c r="W174" i="35"/>
  <c r="B174" i="35"/>
  <c r="G173" i="35"/>
  <c r="G163" i="35"/>
  <c r="O161" i="35"/>
  <c r="H161" i="35"/>
  <c r="L168" i="35"/>
  <c r="E160" i="35"/>
  <c r="M176" i="35"/>
  <c r="V193" i="35"/>
  <c r="O160" i="35"/>
  <c r="H171" i="35"/>
  <c r="H180" i="35"/>
  <c r="L173" i="35"/>
  <c r="L164" i="35"/>
  <c r="T161" i="35"/>
  <c r="M207" i="35"/>
  <c r="I169" i="35"/>
  <c r="I201" i="35"/>
  <c r="G202" i="35"/>
  <c r="O159" i="35"/>
  <c r="O158" i="35"/>
  <c r="H159" i="35"/>
  <c r="B210" i="35"/>
  <c r="M224" i="35"/>
  <c r="M205" i="35"/>
  <c r="I190" i="35"/>
  <c r="G167" i="35"/>
  <c r="H169" i="35"/>
  <c r="H168" i="35"/>
  <c r="C190" i="35"/>
  <c r="G166" i="35"/>
  <c r="H167" i="35"/>
  <c r="H170" i="35"/>
  <c r="L165" i="35"/>
  <c r="L171" i="35"/>
  <c r="Q194" i="35"/>
  <c r="O223" i="35"/>
  <c r="I209" i="35"/>
  <c r="E9" i="33"/>
  <c r="E196" i="35"/>
  <c r="J219" i="35"/>
  <c r="K186" i="35"/>
  <c r="K218" i="35"/>
  <c r="K189" i="35"/>
  <c r="K221" i="35"/>
  <c r="K177" i="35"/>
  <c r="K208" i="35"/>
  <c r="K203" i="35"/>
  <c r="K181" i="35"/>
  <c r="K190" i="35"/>
  <c r="K222" i="35"/>
  <c r="K193" i="35"/>
  <c r="K159" i="35"/>
  <c r="K180" i="35"/>
  <c r="K212" i="35"/>
  <c r="K164" i="35"/>
  <c r="K207" i="35"/>
  <c r="K194" i="35"/>
  <c r="K170" i="35"/>
  <c r="K197" i="35"/>
  <c r="K174" i="35"/>
  <c r="K184" i="35"/>
  <c r="K216" i="35"/>
  <c r="K165" i="35"/>
  <c r="K198" i="35"/>
  <c r="K171" i="35"/>
  <c r="K201" i="35"/>
  <c r="K175" i="35"/>
  <c r="K188" i="35"/>
  <c r="K220" i="35"/>
  <c r="K183" i="35"/>
  <c r="K215" i="35"/>
  <c r="K202" i="35"/>
  <c r="K172" i="35"/>
  <c r="K205" i="35"/>
  <c r="K192" i="35"/>
  <c r="K224" i="35"/>
  <c r="K187" i="35"/>
  <c r="K219" i="35"/>
  <c r="K168" i="35"/>
  <c r="K206" i="35"/>
  <c r="K173" i="35"/>
  <c r="K209" i="35"/>
  <c r="K160" i="35"/>
  <c r="K196" i="35"/>
  <c r="K162" i="35"/>
  <c r="K191" i="35"/>
  <c r="K223" i="35"/>
  <c r="K210" i="35"/>
  <c r="K176" i="35"/>
  <c r="K211" i="35"/>
  <c r="K214" i="35"/>
  <c r="K200" i="35"/>
  <c r="K166" i="35"/>
  <c r="K182" i="35"/>
  <c r="K204" i="35"/>
  <c r="K167" i="35"/>
  <c r="K185" i="35"/>
  <c r="K163" i="35"/>
  <c r="K213" i="35"/>
  <c r="K178" i="35"/>
  <c r="K217" i="35"/>
  <c r="K169" i="35"/>
  <c r="K195" i="35"/>
  <c r="V221" i="35"/>
  <c r="V167" i="35"/>
  <c r="V173" i="35"/>
  <c r="V223" i="35"/>
  <c r="M220" i="35"/>
  <c r="M188" i="35"/>
  <c r="M175" i="35"/>
  <c r="M201" i="35"/>
  <c r="M202" i="35"/>
  <c r="M181" i="35"/>
  <c r="M203" i="35"/>
  <c r="V200" i="35"/>
  <c r="V164" i="35"/>
  <c r="V189" i="35"/>
  <c r="V160" i="35"/>
  <c r="V194" i="35"/>
  <c r="V215" i="35"/>
  <c r="V183" i="35"/>
  <c r="I222" i="35"/>
  <c r="I186" i="35"/>
  <c r="I211" i="35"/>
  <c r="I204" i="35"/>
  <c r="I159" i="35"/>
  <c r="I189" i="35"/>
  <c r="N180" i="35"/>
  <c r="N172" i="35"/>
  <c r="N211" i="35"/>
  <c r="N165" i="35"/>
  <c r="N163" i="35"/>
  <c r="G205" i="35"/>
  <c r="G198" i="35"/>
  <c r="G195" i="35"/>
  <c r="G204" i="35"/>
  <c r="O221" i="35"/>
  <c r="W178" i="35"/>
  <c r="B164" i="35"/>
  <c r="C161" i="35"/>
  <c r="K161" i="35"/>
  <c r="T210" i="35"/>
  <c r="T177" i="35"/>
  <c r="T213" i="35"/>
  <c r="T192" i="35"/>
  <c r="T167" i="35"/>
  <c r="T199" i="35"/>
  <c r="T164" i="35"/>
  <c r="T173" i="35"/>
  <c r="T214" i="35"/>
  <c r="T185" i="35"/>
  <c r="T217" i="35"/>
  <c r="T196" i="35"/>
  <c r="T203" i="35"/>
  <c r="T166" i="35"/>
  <c r="T168" i="35"/>
  <c r="T186" i="35"/>
  <c r="T218" i="35"/>
  <c r="T189" i="35"/>
  <c r="T221" i="35"/>
  <c r="T200" i="35"/>
  <c r="T169" i="35"/>
  <c r="T207" i="35"/>
  <c r="T222" i="35"/>
  <c r="T170" i="35"/>
  <c r="T172" i="35"/>
  <c r="T190" i="35"/>
  <c r="T193" i="35"/>
  <c r="T163" i="35"/>
  <c r="T204" i="35"/>
  <c r="T181" i="35"/>
  <c r="T211" i="35"/>
  <c r="T174" i="35"/>
  <c r="T176" i="35"/>
  <c r="T194" i="35"/>
  <c r="T175" i="35"/>
  <c r="T197" i="35"/>
  <c r="T165" i="35"/>
  <c r="T208" i="35"/>
  <c r="T183" i="35"/>
  <c r="T215" i="35"/>
  <c r="T180" i="35"/>
  <c r="T198" i="35"/>
  <c r="T182" i="35"/>
  <c r="T201" i="35"/>
  <c r="T178" i="35"/>
  <c r="T212" i="35"/>
  <c r="T187" i="35"/>
  <c r="T219" i="35"/>
  <c r="T171" i="35"/>
  <c r="T202" i="35"/>
  <c r="T205" i="35"/>
  <c r="T184" i="35"/>
  <c r="T216" i="35"/>
  <c r="T191" i="35"/>
  <c r="T223" i="35"/>
  <c r="T209" i="35"/>
  <c r="T188" i="35"/>
  <c r="T224" i="35"/>
  <c r="T179" i="35"/>
  <c r="T220" i="35"/>
  <c r="H222" i="35"/>
  <c r="H176" i="35"/>
  <c r="H174" i="35"/>
  <c r="H184" i="35"/>
  <c r="H216" i="35"/>
  <c r="H191" i="35"/>
  <c r="H223" i="35"/>
  <c r="H202" i="35"/>
  <c r="H213" i="35"/>
  <c r="H178" i="35"/>
  <c r="H188" i="35"/>
  <c r="H220" i="35"/>
  <c r="H195" i="35"/>
  <c r="H206" i="35"/>
  <c r="H185" i="35"/>
  <c r="H217" i="35"/>
  <c r="H182" i="35"/>
  <c r="H192" i="35"/>
  <c r="H199" i="35"/>
  <c r="H181" i="35"/>
  <c r="H210" i="35"/>
  <c r="H189" i="35"/>
  <c r="H221" i="35"/>
  <c r="H173" i="35"/>
  <c r="H196" i="35"/>
  <c r="H177" i="35"/>
  <c r="H203" i="35"/>
  <c r="H214" i="35"/>
  <c r="H193" i="35"/>
  <c r="H200" i="35"/>
  <c r="H207" i="35"/>
  <c r="H186" i="35"/>
  <c r="H218" i="35"/>
  <c r="H197" i="35"/>
  <c r="H204" i="35"/>
  <c r="H211" i="35"/>
  <c r="H190" i="35"/>
  <c r="H201" i="35"/>
  <c r="H175" i="35"/>
  <c r="H208" i="35"/>
  <c r="H183" i="35"/>
  <c r="H215" i="35"/>
  <c r="H194" i="35"/>
  <c r="H179" i="35"/>
  <c r="H205" i="35"/>
  <c r="M184" i="35"/>
  <c r="M199" i="35"/>
  <c r="V190" i="35"/>
  <c r="V211" i="35"/>
  <c r="V170" i="35"/>
  <c r="I218" i="35"/>
  <c r="I168" i="35"/>
  <c r="I199" i="35"/>
  <c r="I178" i="35"/>
  <c r="I200" i="35"/>
  <c r="I185" i="35"/>
  <c r="N176" i="35"/>
  <c r="N222" i="35"/>
  <c r="N207" i="35"/>
  <c r="G201" i="35"/>
  <c r="G200" i="35"/>
  <c r="O193" i="35"/>
  <c r="O168" i="35"/>
  <c r="W165" i="35"/>
  <c r="W210" i="35"/>
  <c r="H219" i="35"/>
  <c r="H172" i="35"/>
  <c r="P211" i="35"/>
  <c r="B171" i="35"/>
  <c r="C192" i="35"/>
  <c r="F176" i="35"/>
  <c r="Q175" i="35"/>
  <c r="Q209" i="35"/>
  <c r="Q163" i="35"/>
  <c r="Q204" i="35"/>
  <c r="Q167" i="35"/>
  <c r="Q203" i="35"/>
  <c r="Q170" i="35"/>
  <c r="Q198" i="35"/>
  <c r="Q174" i="35"/>
  <c r="Q176" i="35"/>
  <c r="Q213" i="35"/>
  <c r="Q164" i="35"/>
  <c r="Q208" i="35"/>
  <c r="Q168" i="35"/>
  <c r="Q207" i="35"/>
  <c r="Q202" i="35"/>
  <c r="Q182" i="35"/>
  <c r="Q185" i="35"/>
  <c r="Q217" i="35"/>
  <c r="Q178" i="35"/>
  <c r="Q212" i="35"/>
  <c r="Q181" i="35"/>
  <c r="Q211" i="35"/>
  <c r="Q171" i="35"/>
  <c r="Q206" i="35"/>
  <c r="Q189" i="35"/>
  <c r="Q221" i="35"/>
  <c r="Q184" i="35"/>
  <c r="Q216" i="35"/>
  <c r="Q183" i="35"/>
  <c r="Q215" i="35"/>
  <c r="Q172" i="35"/>
  <c r="Q210" i="35"/>
  <c r="Q193" i="35"/>
  <c r="Q188" i="35"/>
  <c r="Q220" i="35"/>
  <c r="Q187" i="35"/>
  <c r="Q219" i="35"/>
  <c r="Q179" i="35"/>
  <c r="Q214" i="35"/>
  <c r="Q197" i="35"/>
  <c r="Q192" i="35"/>
  <c r="Q224" i="35"/>
  <c r="Q191" i="35"/>
  <c r="Q223" i="35"/>
  <c r="Q186" i="35"/>
  <c r="Q218" i="35"/>
  <c r="Q201" i="35"/>
  <c r="Q177" i="35"/>
  <c r="Q196" i="35"/>
  <c r="Q165" i="35"/>
  <c r="Q195" i="35"/>
  <c r="Q190" i="35"/>
  <c r="Q222" i="35"/>
  <c r="J165" i="35"/>
  <c r="J179" i="35"/>
  <c r="J201" i="35"/>
  <c r="J176" i="35"/>
  <c r="J208" i="35"/>
  <c r="J164" i="35"/>
  <c r="J211" i="35"/>
  <c r="J190" i="35"/>
  <c r="J222" i="35"/>
  <c r="J177" i="35"/>
  <c r="J163" i="35"/>
  <c r="J185" i="35"/>
  <c r="J217" i="35"/>
  <c r="J192" i="35"/>
  <c r="J224" i="35"/>
  <c r="J195" i="35"/>
  <c r="J170" i="35"/>
  <c r="J213" i="35"/>
  <c r="J200" i="35"/>
  <c r="J183" i="35"/>
  <c r="J166" i="35"/>
  <c r="J206" i="35"/>
  <c r="J172" i="35"/>
  <c r="J221" i="35"/>
  <c r="J204" i="35"/>
  <c r="J187" i="35"/>
  <c r="J181" i="35"/>
  <c r="J210" i="35"/>
  <c r="J223" i="35"/>
  <c r="J182" i="35"/>
  <c r="J174" i="35"/>
  <c r="J212" i="35"/>
  <c r="J191" i="35"/>
  <c r="J214" i="35"/>
  <c r="J169" i="35"/>
  <c r="J189" i="35"/>
  <c r="J216" i="35"/>
  <c r="J199" i="35"/>
  <c r="J168" i="35"/>
  <c r="J218" i="35"/>
  <c r="J173" i="35"/>
  <c r="J193" i="35"/>
  <c r="J180" i="35"/>
  <c r="J220" i="35"/>
  <c r="J203" i="35"/>
  <c r="J186" i="35"/>
  <c r="J167" i="35"/>
  <c r="J197" i="35"/>
  <c r="J184" i="35"/>
  <c r="J162" i="35"/>
  <c r="J207" i="35"/>
  <c r="J194" i="35"/>
  <c r="J171" i="35"/>
  <c r="J205" i="35"/>
  <c r="J188" i="35"/>
  <c r="J178" i="35"/>
  <c r="J215" i="35"/>
  <c r="J198" i="35"/>
  <c r="N175" i="35"/>
  <c r="N173" i="35"/>
  <c r="N187" i="35"/>
  <c r="N219" i="35"/>
  <c r="N202" i="35"/>
  <c r="N174" i="35"/>
  <c r="N209" i="35"/>
  <c r="N162" i="35"/>
  <c r="N212" i="35"/>
  <c r="N223" i="35"/>
  <c r="N177" i="35"/>
  <c r="N191" i="35"/>
  <c r="N168" i="35"/>
  <c r="N206" i="35"/>
  <c r="N182" i="35"/>
  <c r="N213" i="35"/>
  <c r="N184" i="35"/>
  <c r="N216" i="35"/>
  <c r="N181" i="35"/>
  <c r="N195" i="35"/>
  <c r="N170" i="35"/>
  <c r="N210" i="35"/>
  <c r="N185" i="35"/>
  <c r="N217" i="35"/>
  <c r="N188" i="35"/>
  <c r="N220" i="35"/>
  <c r="N164" i="35"/>
  <c r="N199" i="35"/>
  <c r="N179" i="35"/>
  <c r="N214" i="35"/>
  <c r="N189" i="35"/>
  <c r="N221" i="35"/>
  <c r="N192" i="35"/>
  <c r="N224" i="35"/>
  <c r="R182" i="35"/>
  <c r="R201" i="35"/>
  <c r="R204" i="35"/>
  <c r="R181" i="35"/>
  <c r="R211" i="35"/>
  <c r="R198" i="35"/>
  <c r="R205" i="35"/>
  <c r="R208" i="35"/>
  <c r="R183" i="35"/>
  <c r="R215" i="35"/>
  <c r="R202" i="35"/>
  <c r="R173" i="35"/>
  <c r="R209" i="35"/>
  <c r="R178" i="35"/>
  <c r="R212" i="35"/>
  <c r="R187" i="35"/>
  <c r="R219" i="35"/>
  <c r="R206" i="35"/>
  <c r="R177" i="35"/>
  <c r="R176" i="35"/>
  <c r="R213" i="35"/>
  <c r="R184" i="35"/>
  <c r="R216" i="35"/>
  <c r="R191" i="35"/>
  <c r="R170" i="35"/>
  <c r="R210" i="35"/>
  <c r="R171" i="35"/>
  <c r="R185" i="35"/>
  <c r="R217" i="35"/>
  <c r="R188" i="35"/>
  <c r="R220" i="35"/>
  <c r="R195" i="35"/>
  <c r="R172" i="35"/>
  <c r="R214" i="35"/>
  <c r="R175" i="35"/>
  <c r="R189" i="35"/>
  <c r="R221" i="35"/>
  <c r="R192" i="35"/>
  <c r="R224" i="35"/>
  <c r="R199" i="35"/>
  <c r="R186" i="35"/>
  <c r="R218" i="35"/>
  <c r="R179" i="35"/>
  <c r="R193" i="35"/>
  <c r="R196" i="35"/>
  <c r="R203" i="35"/>
  <c r="R190" i="35"/>
  <c r="R222" i="35"/>
  <c r="R180" i="35"/>
  <c r="R174" i="35"/>
  <c r="R200" i="35"/>
  <c r="R223" i="35"/>
  <c r="R197" i="35"/>
  <c r="R207" i="35"/>
  <c r="L176" i="35"/>
  <c r="L194" i="35"/>
  <c r="L197" i="35"/>
  <c r="L175" i="35"/>
  <c r="L200" i="35"/>
  <c r="L211" i="35"/>
  <c r="L180" i="35"/>
  <c r="L198" i="35"/>
  <c r="L201" i="35"/>
  <c r="L204" i="35"/>
  <c r="L183" i="35"/>
  <c r="L215" i="35"/>
  <c r="L174" i="35"/>
  <c r="L202" i="35"/>
  <c r="L205" i="35"/>
  <c r="L208" i="35"/>
  <c r="L187" i="35"/>
  <c r="L219" i="35"/>
  <c r="L181" i="35"/>
  <c r="L206" i="35"/>
  <c r="L209" i="35"/>
  <c r="L177" i="35"/>
  <c r="L212" i="35"/>
  <c r="L191" i="35"/>
  <c r="L223" i="35"/>
  <c r="L210" i="35"/>
  <c r="L182" i="35"/>
  <c r="L213" i="35"/>
  <c r="L184" i="35"/>
  <c r="L216" i="35"/>
  <c r="L195" i="35"/>
  <c r="L179" i="35"/>
  <c r="L214" i="35"/>
  <c r="L185" i="35"/>
  <c r="L217" i="35"/>
  <c r="L188" i="35"/>
  <c r="L220" i="35"/>
  <c r="L199" i="35"/>
  <c r="L186" i="35"/>
  <c r="L218" i="35"/>
  <c r="L189" i="35"/>
  <c r="L221" i="35"/>
  <c r="L192" i="35"/>
  <c r="L203" i="35"/>
  <c r="L193" i="35"/>
  <c r="L207" i="35"/>
  <c r="L190" i="35"/>
  <c r="L222" i="35"/>
  <c r="L224" i="35"/>
  <c r="L196" i="35"/>
  <c r="L178" i="35"/>
  <c r="M197" i="35"/>
  <c r="V196" i="35"/>
  <c r="V224" i="35"/>
  <c r="V192" i="35"/>
  <c r="V213" i="35"/>
  <c r="V180" i="35"/>
  <c r="V218" i="35"/>
  <c r="V186" i="35"/>
  <c r="V207" i="35"/>
  <c r="V168" i="35"/>
  <c r="V175" i="35"/>
  <c r="I214" i="35"/>
  <c r="I181" i="35"/>
  <c r="I195" i="35"/>
  <c r="I177" i="35"/>
  <c r="I196" i="35"/>
  <c r="I221" i="35"/>
  <c r="I182" i="35"/>
  <c r="N218" i="35"/>
  <c r="N203" i="35"/>
  <c r="G197" i="35"/>
  <c r="G174" i="35"/>
  <c r="O189" i="35"/>
  <c r="W197" i="35"/>
  <c r="H209" i="35"/>
  <c r="H187" i="35"/>
  <c r="P193" i="35"/>
  <c r="P181" i="35"/>
  <c r="B203" i="35"/>
  <c r="Q169" i="35"/>
  <c r="Q205" i="35"/>
  <c r="J196" i="35"/>
  <c r="C189" i="35"/>
  <c r="K179" i="35"/>
  <c r="R194" i="35"/>
  <c r="O204" i="35"/>
  <c r="O199" i="35"/>
  <c r="O169" i="35"/>
  <c r="O198" i="35"/>
  <c r="O173" i="35"/>
  <c r="O197" i="35"/>
  <c r="O208" i="35"/>
  <c r="O166" i="35"/>
  <c r="O203" i="35"/>
  <c r="O202" i="35"/>
  <c r="O201" i="35"/>
  <c r="O176" i="35"/>
  <c r="O163" i="35"/>
  <c r="O212" i="35"/>
  <c r="O167" i="35"/>
  <c r="O207" i="35"/>
  <c r="O170" i="35"/>
  <c r="O206" i="35"/>
  <c r="O174" i="35"/>
  <c r="O205" i="35"/>
  <c r="O177" i="35"/>
  <c r="O184" i="35"/>
  <c r="O216" i="35"/>
  <c r="O181" i="35"/>
  <c r="O211" i="35"/>
  <c r="O171" i="35"/>
  <c r="O210" i="35"/>
  <c r="O175" i="35"/>
  <c r="O209" i="35"/>
  <c r="O180" i="35"/>
  <c r="O188" i="35"/>
  <c r="O220" i="35"/>
  <c r="O183" i="35"/>
  <c r="O215" i="35"/>
  <c r="O179" i="35"/>
  <c r="O214" i="35"/>
  <c r="O182" i="35"/>
  <c r="O213" i="35"/>
  <c r="O192" i="35"/>
  <c r="O164" i="35"/>
  <c r="O187" i="35"/>
  <c r="O219" i="35"/>
  <c r="O186" i="35"/>
  <c r="O218" i="35"/>
  <c r="O185" i="35"/>
  <c r="O217" i="35"/>
  <c r="O196" i="35"/>
  <c r="O165" i="35"/>
  <c r="O191" i="35"/>
  <c r="S172" i="35"/>
  <c r="S210" i="35"/>
  <c r="S197" i="35"/>
  <c r="S163" i="35"/>
  <c r="S196" i="35"/>
  <c r="S166" i="35"/>
  <c r="S191" i="35"/>
  <c r="S223" i="35"/>
  <c r="S173" i="35"/>
  <c r="S214" i="35"/>
  <c r="S201" i="35"/>
  <c r="S180" i="35"/>
  <c r="S200" i="35"/>
  <c r="S167" i="35"/>
  <c r="S195" i="35"/>
  <c r="S170" i="35"/>
  <c r="S186" i="35"/>
  <c r="S218" i="35"/>
  <c r="S161" i="35"/>
  <c r="S205" i="35"/>
  <c r="S164" i="35"/>
  <c r="S204" i="35"/>
  <c r="S199" i="35"/>
  <c r="S171" i="35"/>
  <c r="S190" i="35"/>
  <c r="S222" i="35"/>
  <c r="S176" i="35"/>
  <c r="S209" i="35"/>
  <c r="S165" i="35"/>
  <c r="S208" i="35"/>
  <c r="S168" i="35"/>
  <c r="S203" i="35"/>
  <c r="S179" i="35"/>
  <c r="S194" i="35"/>
  <c r="S177" i="35"/>
  <c r="S213" i="35"/>
  <c r="S178" i="35"/>
  <c r="S212" i="35"/>
  <c r="S169" i="35"/>
  <c r="S207" i="35"/>
  <c r="S198" i="35"/>
  <c r="S174" i="35"/>
  <c r="S185" i="35"/>
  <c r="S217" i="35"/>
  <c r="S184" i="35"/>
  <c r="S216" i="35"/>
  <c r="S181" i="35"/>
  <c r="S211" i="35"/>
  <c r="S202" i="35"/>
  <c r="S175" i="35"/>
  <c r="S189" i="35"/>
  <c r="S221" i="35"/>
  <c r="S188" i="35"/>
  <c r="S220" i="35"/>
  <c r="S183" i="35"/>
  <c r="S215" i="35"/>
  <c r="S192" i="35"/>
  <c r="S206" i="35"/>
  <c r="S224" i="35"/>
  <c r="S182" i="35"/>
  <c r="S187" i="35"/>
  <c r="S219" i="35"/>
  <c r="S193" i="35"/>
  <c r="M198" i="35"/>
  <c r="V222" i="35"/>
  <c r="M212" i="35"/>
  <c r="M194" i="35"/>
  <c r="M208" i="35"/>
  <c r="M189" i="35"/>
  <c r="M223" i="35"/>
  <c r="V220" i="35"/>
  <c r="V188" i="35"/>
  <c r="V214" i="35"/>
  <c r="V174" i="35"/>
  <c r="V203" i="35"/>
  <c r="V181" i="35"/>
  <c r="V171" i="35"/>
  <c r="I206" i="35"/>
  <c r="I166" i="35"/>
  <c r="I191" i="35"/>
  <c r="I162" i="35"/>
  <c r="I192" i="35"/>
  <c r="I217" i="35"/>
  <c r="I172" i="35"/>
  <c r="N208" i="35"/>
  <c r="N205" i="35"/>
  <c r="N198" i="35"/>
  <c r="N183" i="35"/>
  <c r="G181" i="35"/>
  <c r="G177" i="35"/>
  <c r="O195" i="35"/>
  <c r="P200" i="35"/>
  <c r="F167" i="35"/>
  <c r="F161" i="35"/>
  <c r="F162" i="35"/>
  <c r="F207" i="35"/>
  <c r="F190" i="35"/>
  <c r="F222" i="35"/>
  <c r="F193" i="35"/>
  <c r="F172" i="35"/>
  <c r="F200" i="35"/>
  <c r="F171" i="35"/>
  <c r="F165" i="35"/>
  <c r="F178" i="35"/>
  <c r="F211" i="35"/>
  <c r="F194" i="35"/>
  <c r="F168" i="35"/>
  <c r="F197" i="35"/>
  <c r="F182" i="35"/>
  <c r="F204" i="35"/>
  <c r="F175" i="35"/>
  <c r="F169" i="35"/>
  <c r="F183" i="35"/>
  <c r="F215" i="35"/>
  <c r="F198" i="35"/>
  <c r="F179" i="35"/>
  <c r="F201" i="35"/>
  <c r="F174" i="35"/>
  <c r="F208" i="35"/>
  <c r="F173" i="35"/>
  <c r="F187" i="35"/>
  <c r="F219" i="35"/>
  <c r="F202" i="35"/>
  <c r="F205" i="35"/>
  <c r="F180" i="35"/>
  <c r="F212" i="35"/>
  <c r="F177" i="35"/>
  <c r="F191" i="35"/>
  <c r="F164" i="35"/>
  <c r="F206" i="35"/>
  <c r="F209" i="35"/>
  <c r="F184" i="35"/>
  <c r="F216" i="35"/>
  <c r="F181" i="35"/>
  <c r="F195" i="35"/>
  <c r="F210" i="35"/>
  <c r="F170" i="35"/>
  <c r="F213" i="35"/>
  <c r="F188" i="35"/>
  <c r="F220" i="35"/>
  <c r="F159" i="35"/>
  <c r="F160" i="35"/>
  <c r="F199" i="35"/>
  <c r="F166" i="35"/>
  <c r="F214" i="35"/>
  <c r="F185" i="35"/>
  <c r="F217" i="35"/>
  <c r="F192" i="35"/>
  <c r="F224" i="35"/>
  <c r="F203" i="35"/>
  <c r="F196" i="35"/>
  <c r="F163" i="35"/>
  <c r="F186" i="35"/>
  <c r="F218" i="35"/>
  <c r="F223" i="35"/>
  <c r="F189" i="35"/>
  <c r="D202" i="35"/>
  <c r="D209" i="35"/>
  <c r="D188" i="35"/>
  <c r="D220" i="35"/>
  <c r="D191" i="35"/>
  <c r="D223" i="35"/>
  <c r="D206" i="35"/>
  <c r="D169" i="35"/>
  <c r="D213" i="35"/>
  <c r="D192" i="35"/>
  <c r="D195" i="35"/>
  <c r="D166" i="35"/>
  <c r="D165" i="35"/>
  <c r="D210" i="35"/>
  <c r="D185" i="35"/>
  <c r="D217" i="35"/>
  <c r="D196" i="35"/>
  <c r="D175" i="35"/>
  <c r="D199" i="35"/>
  <c r="D170" i="35"/>
  <c r="D181" i="35"/>
  <c r="D214" i="35"/>
  <c r="D189" i="35"/>
  <c r="D221" i="35"/>
  <c r="D200" i="35"/>
  <c r="D203" i="35"/>
  <c r="D174" i="35"/>
  <c r="D168" i="35"/>
  <c r="D186" i="35"/>
  <c r="D218" i="35"/>
  <c r="D193" i="35"/>
  <c r="D171" i="35"/>
  <c r="D204" i="35"/>
  <c r="D207" i="35"/>
  <c r="D224" i="35"/>
  <c r="D178" i="35"/>
  <c r="D172" i="35"/>
  <c r="D190" i="35"/>
  <c r="D222" i="35"/>
  <c r="D197" i="35"/>
  <c r="D182" i="35"/>
  <c r="D208" i="35"/>
  <c r="D177" i="35"/>
  <c r="D211" i="35"/>
  <c r="D176" i="35"/>
  <c r="D194" i="35"/>
  <c r="D167" i="35"/>
  <c r="D201" i="35"/>
  <c r="D173" i="35"/>
  <c r="D212" i="35"/>
  <c r="D183" i="35"/>
  <c r="D215" i="35"/>
  <c r="D198" i="35"/>
  <c r="D179" i="35"/>
  <c r="D187" i="35"/>
  <c r="D219" i="35"/>
  <c r="D205" i="35"/>
  <c r="D184" i="35"/>
  <c r="D180" i="35"/>
  <c r="D216" i="35"/>
  <c r="B173" i="35"/>
  <c r="B175" i="35"/>
  <c r="B193" i="35"/>
  <c r="B170" i="35"/>
  <c r="B200" i="35"/>
  <c r="B180" i="35"/>
  <c r="B207" i="35"/>
  <c r="B181" i="35"/>
  <c r="B214" i="35"/>
  <c r="B177" i="35"/>
  <c r="B179" i="35"/>
  <c r="B197" i="35"/>
  <c r="B182" i="35"/>
  <c r="B204" i="35"/>
  <c r="B160" i="35"/>
  <c r="B211" i="35"/>
  <c r="B186" i="35"/>
  <c r="B218" i="35"/>
  <c r="B183" i="35"/>
  <c r="B201" i="35"/>
  <c r="B208" i="35"/>
  <c r="B176" i="35"/>
  <c r="B215" i="35"/>
  <c r="B190" i="35"/>
  <c r="B222" i="35"/>
  <c r="B166" i="35"/>
  <c r="B205" i="35"/>
  <c r="B172" i="35"/>
  <c r="B212" i="35"/>
  <c r="B187" i="35"/>
  <c r="B219" i="35"/>
  <c r="B194" i="35"/>
  <c r="B209" i="35"/>
  <c r="B184" i="35"/>
  <c r="B216" i="35"/>
  <c r="B191" i="35"/>
  <c r="B162" i="35"/>
  <c r="B198" i="35"/>
  <c r="B161" i="35"/>
  <c r="B163" i="35"/>
  <c r="B168" i="35"/>
  <c r="B213" i="35"/>
  <c r="B188" i="35"/>
  <c r="B220" i="35"/>
  <c r="B195" i="35"/>
  <c r="B178" i="35"/>
  <c r="B202" i="35"/>
  <c r="B165" i="35"/>
  <c r="B167" i="35"/>
  <c r="B185" i="35"/>
  <c r="B217" i="35"/>
  <c r="B192" i="35"/>
  <c r="B224" i="35"/>
  <c r="B199" i="35"/>
  <c r="B206" i="35"/>
  <c r="M216" i="35"/>
  <c r="V217" i="35"/>
  <c r="M177" i="35"/>
  <c r="M171" i="35"/>
  <c r="M222" i="35"/>
  <c r="M191" i="35"/>
  <c r="V209" i="35"/>
  <c r="E10" i="33"/>
  <c r="M178" i="35"/>
  <c r="M204" i="35"/>
  <c r="M217" i="35"/>
  <c r="M185" i="35"/>
  <c r="M218" i="35"/>
  <c r="M186" i="35"/>
  <c r="M219" i="35"/>
  <c r="M187" i="35"/>
  <c r="V216" i="35"/>
  <c r="V184" i="35"/>
  <c r="V205" i="35"/>
  <c r="V210" i="35"/>
  <c r="V158" i="35"/>
  <c r="V199" i="35"/>
  <c r="V177" i="35"/>
  <c r="V163" i="35"/>
  <c r="I202" i="35"/>
  <c r="I165" i="35"/>
  <c r="I187" i="35"/>
  <c r="I161" i="35"/>
  <c r="I180" i="35"/>
  <c r="I213" i="35"/>
  <c r="I171" i="35"/>
  <c r="N204" i="35"/>
  <c r="N201" i="35"/>
  <c r="N194" i="35"/>
  <c r="N166" i="35"/>
  <c r="G179" i="35"/>
  <c r="G176" i="35"/>
  <c r="O172" i="35"/>
  <c r="B196" i="35"/>
  <c r="Q199" i="35"/>
  <c r="J209" i="35"/>
  <c r="T206" i="35"/>
  <c r="E177" i="35"/>
  <c r="E207" i="35"/>
  <c r="E165" i="35"/>
  <c r="E206" i="35"/>
  <c r="E201" i="35"/>
  <c r="E182" i="35"/>
  <c r="E200" i="35"/>
  <c r="E178" i="35"/>
  <c r="E211" i="35"/>
  <c r="E166" i="35"/>
  <c r="E210" i="35"/>
  <c r="E205" i="35"/>
  <c r="E173" i="35"/>
  <c r="E204" i="35"/>
  <c r="E175" i="35"/>
  <c r="E183" i="35"/>
  <c r="E215" i="35"/>
  <c r="E181" i="35"/>
  <c r="E214" i="35"/>
  <c r="E169" i="35"/>
  <c r="E209" i="35"/>
  <c r="E174" i="35"/>
  <c r="E208" i="35"/>
  <c r="E176" i="35"/>
  <c r="E187" i="35"/>
  <c r="E219" i="35"/>
  <c r="E186" i="35"/>
  <c r="E218" i="35"/>
  <c r="E170" i="35"/>
  <c r="E213" i="35"/>
  <c r="E180" i="35"/>
  <c r="E212" i="35"/>
  <c r="E191" i="35"/>
  <c r="E223" i="35"/>
  <c r="E190" i="35"/>
  <c r="E222" i="35"/>
  <c r="E185" i="35"/>
  <c r="E217" i="35"/>
  <c r="E184" i="35"/>
  <c r="E216" i="35"/>
  <c r="E195" i="35"/>
  <c r="E163" i="35"/>
  <c r="E194" i="35"/>
  <c r="E167" i="35"/>
  <c r="E189" i="35"/>
  <c r="E221" i="35"/>
  <c r="E188" i="35"/>
  <c r="E220" i="35"/>
  <c r="E199" i="35"/>
  <c r="E164" i="35"/>
  <c r="E198" i="35"/>
  <c r="E168" i="35"/>
  <c r="E193" i="35"/>
  <c r="E171" i="35"/>
  <c r="E192" i="35"/>
  <c r="E224" i="35"/>
  <c r="E202" i="35"/>
  <c r="E179" i="35"/>
  <c r="E197" i="35"/>
  <c r="E162" i="35"/>
  <c r="E172" i="35"/>
  <c r="P222" i="35"/>
  <c r="P177" i="35"/>
  <c r="P204" i="35"/>
  <c r="P183" i="35"/>
  <c r="P215" i="35"/>
  <c r="P190" i="35"/>
  <c r="P173" i="35"/>
  <c r="P197" i="35"/>
  <c r="P224" i="35"/>
  <c r="P162" i="35"/>
  <c r="P180" i="35"/>
  <c r="P208" i="35"/>
  <c r="P187" i="35"/>
  <c r="P219" i="35"/>
  <c r="P194" i="35"/>
  <c r="P201" i="35"/>
  <c r="P164" i="35"/>
  <c r="P166" i="35"/>
  <c r="P163" i="35"/>
  <c r="P212" i="35"/>
  <c r="P191" i="35"/>
  <c r="P223" i="35"/>
  <c r="P198" i="35"/>
  <c r="P205" i="35"/>
  <c r="P168" i="35"/>
  <c r="P170" i="35"/>
  <c r="P184" i="35"/>
  <c r="P216" i="35"/>
  <c r="P195" i="35"/>
  <c r="P169" i="35"/>
  <c r="P202" i="35"/>
  <c r="P209" i="35"/>
  <c r="P172" i="35"/>
  <c r="P174" i="35"/>
  <c r="P188" i="35"/>
  <c r="P220" i="35"/>
  <c r="P199" i="35"/>
  <c r="P206" i="35"/>
  <c r="P175" i="35"/>
  <c r="P213" i="35"/>
  <c r="P176" i="35"/>
  <c r="P178" i="35"/>
  <c r="P192" i="35"/>
  <c r="P165" i="35"/>
  <c r="P203" i="35"/>
  <c r="P171" i="35"/>
  <c r="P210" i="35"/>
  <c r="P185" i="35"/>
  <c r="P217" i="35"/>
  <c r="P182" i="35"/>
  <c r="P196" i="35"/>
  <c r="P167" i="35"/>
  <c r="P207" i="35"/>
  <c r="P179" i="35"/>
  <c r="P214" i="35"/>
  <c r="P189" i="35"/>
  <c r="P221" i="35"/>
  <c r="C194" i="35"/>
  <c r="C166" i="35"/>
  <c r="C193" i="35"/>
  <c r="C170" i="35"/>
  <c r="C196" i="35"/>
  <c r="C159" i="35"/>
  <c r="C183" i="35"/>
  <c r="C215" i="35"/>
  <c r="C198" i="35"/>
  <c r="C167" i="35"/>
  <c r="C197" i="35"/>
  <c r="C171" i="35"/>
  <c r="C164" i="35"/>
  <c r="C206" i="35"/>
  <c r="C158" i="35"/>
  <c r="C205" i="35"/>
  <c r="C172" i="35"/>
  <c r="C208" i="35"/>
  <c r="C180" i="35"/>
  <c r="C195" i="35"/>
  <c r="C162" i="35"/>
  <c r="C165" i="35"/>
  <c r="C210" i="35"/>
  <c r="C168" i="35"/>
  <c r="C209" i="35"/>
  <c r="C173" i="35"/>
  <c r="C212" i="35"/>
  <c r="C160" i="35"/>
  <c r="C199" i="35"/>
  <c r="C163" i="35"/>
  <c r="C202" i="35"/>
  <c r="C201" i="35"/>
  <c r="C200" i="35"/>
  <c r="C176" i="35"/>
  <c r="C223" i="35"/>
  <c r="C214" i="35"/>
  <c r="C213" i="35"/>
  <c r="C204" i="35"/>
  <c r="C177" i="35"/>
  <c r="C178" i="35"/>
  <c r="C218" i="35"/>
  <c r="C217" i="35"/>
  <c r="C216" i="35"/>
  <c r="C187" i="35"/>
  <c r="C222" i="35"/>
  <c r="C221" i="35"/>
  <c r="C220" i="35"/>
  <c r="C191" i="35"/>
  <c r="C179" i="35"/>
  <c r="C182" i="35"/>
  <c r="C224" i="35"/>
  <c r="C203" i="35"/>
  <c r="C181" i="35"/>
  <c r="C169" i="35"/>
  <c r="C184" i="35"/>
  <c r="C174" i="35"/>
  <c r="C207" i="35"/>
  <c r="C186" i="35"/>
  <c r="C185" i="35"/>
  <c r="C188" i="35"/>
  <c r="C175" i="35"/>
  <c r="C211" i="35"/>
  <c r="W224" i="35"/>
  <c r="W184" i="35"/>
  <c r="W216" i="35"/>
  <c r="W187" i="35"/>
  <c r="W219" i="35"/>
  <c r="W175" i="35"/>
  <c r="W214" i="35"/>
  <c r="W201" i="35"/>
  <c r="W188" i="35"/>
  <c r="W220" i="35"/>
  <c r="W191" i="35"/>
  <c r="W223" i="35"/>
  <c r="W186" i="35"/>
  <c r="W218" i="35"/>
  <c r="W205" i="35"/>
  <c r="W192" i="35"/>
  <c r="W168" i="35"/>
  <c r="W195" i="35"/>
  <c r="W172" i="35"/>
  <c r="W190" i="35"/>
  <c r="W222" i="35"/>
  <c r="W209" i="35"/>
  <c r="W196" i="35"/>
  <c r="W169" i="35"/>
  <c r="W199" i="35"/>
  <c r="W173" i="35"/>
  <c r="W194" i="35"/>
  <c r="W180" i="35"/>
  <c r="W213" i="35"/>
  <c r="W200" i="35"/>
  <c r="W181" i="35"/>
  <c r="W203" i="35"/>
  <c r="W179" i="35"/>
  <c r="W198" i="35"/>
  <c r="W185" i="35"/>
  <c r="W217" i="35"/>
  <c r="W166" i="35"/>
  <c r="W204" i="35"/>
  <c r="W170" i="35"/>
  <c r="W207" i="35"/>
  <c r="W202" i="35"/>
  <c r="W176" i="35"/>
  <c r="W189" i="35"/>
  <c r="W221" i="35"/>
  <c r="W167" i="35"/>
  <c r="W208" i="35"/>
  <c r="W171" i="35"/>
  <c r="W211" i="35"/>
  <c r="W206" i="35"/>
  <c r="W177" i="35"/>
  <c r="W193" i="35"/>
  <c r="W164" i="35"/>
  <c r="M172" i="35"/>
  <c r="V185" i="35"/>
  <c r="M193" i="35"/>
  <c r="M195" i="35"/>
  <c r="M221" i="35"/>
  <c r="M190" i="35"/>
  <c r="V162" i="35"/>
  <c r="B223" i="35"/>
  <c r="M200" i="35"/>
  <c r="M213" i="35"/>
  <c r="M182" i="35"/>
  <c r="M214" i="35"/>
  <c r="M179" i="35"/>
  <c r="M215" i="35"/>
  <c r="M183" i="35"/>
  <c r="V212" i="35"/>
  <c r="V178" i="35"/>
  <c r="V201" i="35"/>
  <c r="V206" i="35"/>
  <c r="V179" i="35"/>
  <c r="V195" i="35"/>
  <c r="V169" i="35"/>
  <c r="V159" i="35"/>
  <c r="I179" i="35"/>
  <c r="I198" i="35"/>
  <c r="I223" i="35"/>
  <c r="I183" i="35"/>
  <c r="I224" i="35"/>
  <c r="I176" i="35"/>
  <c r="N200" i="35"/>
  <c r="N197" i="35"/>
  <c r="N190" i="35"/>
  <c r="O224" i="35"/>
  <c r="O222" i="35"/>
  <c r="O178" i="35"/>
  <c r="W215" i="35"/>
  <c r="B169" i="35"/>
  <c r="Q166" i="35"/>
  <c r="J175" i="35"/>
  <c r="S162" i="35"/>
  <c r="F221" i="35"/>
  <c r="I193" i="35"/>
  <c r="I173" i="35"/>
  <c r="I184" i="35"/>
  <c r="I216" i="35"/>
  <c r="I203" i="35"/>
  <c r="I197" i="35"/>
  <c r="I174" i="35"/>
  <c r="I188" i="35"/>
  <c r="I220" i="35"/>
  <c r="I163" i="35"/>
  <c r="I207" i="35"/>
  <c r="I167" i="35"/>
  <c r="I210" i="35"/>
  <c r="G224" i="35"/>
  <c r="G175" i="35"/>
  <c r="G180" i="35"/>
  <c r="G212" i="35"/>
  <c r="G207" i="35"/>
  <c r="G210" i="35"/>
  <c r="G170" i="35"/>
  <c r="G209" i="35"/>
  <c r="G184" i="35"/>
  <c r="G216" i="35"/>
  <c r="G178" i="35"/>
  <c r="G211" i="35"/>
  <c r="G214" i="35"/>
  <c r="G171" i="35"/>
  <c r="G213" i="35"/>
  <c r="G188" i="35"/>
  <c r="G220" i="35"/>
  <c r="G183" i="35"/>
  <c r="G215" i="35"/>
  <c r="G186" i="35"/>
  <c r="G218" i="35"/>
  <c r="G185" i="35"/>
  <c r="G217" i="35"/>
  <c r="G192" i="35"/>
  <c r="G187" i="35"/>
  <c r="G219" i="35"/>
  <c r="G190" i="35"/>
  <c r="G222" i="35"/>
  <c r="G189" i="35"/>
  <c r="G221" i="35"/>
  <c r="G196" i="35"/>
  <c r="G191" i="35"/>
  <c r="G223" i="35"/>
  <c r="G194" i="35"/>
  <c r="G168" i="35"/>
  <c r="G193" i="35"/>
  <c r="G172" i="35"/>
  <c r="U169" i="35"/>
  <c r="U203" i="35"/>
  <c r="U179" i="35"/>
  <c r="U202" i="35"/>
  <c r="U175" i="35"/>
  <c r="U180" i="35"/>
  <c r="U213" i="35"/>
  <c r="U184" i="35"/>
  <c r="U216" i="35"/>
  <c r="U170" i="35"/>
  <c r="U207" i="35"/>
  <c r="U206" i="35"/>
  <c r="U176" i="35"/>
  <c r="U185" i="35"/>
  <c r="U217" i="35"/>
  <c r="U188" i="35"/>
  <c r="U220" i="35"/>
  <c r="U181" i="35"/>
  <c r="U211" i="35"/>
  <c r="U173" i="35"/>
  <c r="U210" i="35"/>
  <c r="U182" i="35"/>
  <c r="U189" i="35"/>
  <c r="U221" i="35"/>
  <c r="U192" i="35"/>
  <c r="U224" i="35"/>
  <c r="U158" i="35"/>
  <c r="U183" i="35"/>
  <c r="U215" i="35"/>
  <c r="U174" i="35"/>
  <c r="U214" i="35"/>
  <c r="U193" i="35"/>
  <c r="U163" i="35"/>
  <c r="U196" i="35"/>
  <c r="U167" i="35"/>
  <c r="U187" i="35"/>
  <c r="U219" i="35"/>
  <c r="U186" i="35"/>
  <c r="U218" i="35"/>
  <c r="U197" i="35"/>
  <c r="U164" i="35"/>
  <c r="U200" i="35"/>
  <c r="U168" i="35"/>
  <c r="U191" i="35"/>
  <c r="U223" i="35"/>
  <c r="U190" i="35"/>
  <c r="U222" i="35"/>
  <c r="U161" i="35"/>
  <c r="U201" i="35"/>
  <c r="U165" i="35"/>
  <c r="U204" i="35"/>
  <c r="U195" i="35"/>
  <c r="U171" i="35"/>
  <c r="U194" i="35"/>
  <c r="U159" i="35"/>
  <c r="U162" i="35"/>
  <c r="U205" i="35"/>
  <c r="U166" i="35"/>
  <c r="U208" i="35"/>
  <c r="U177" i="35"/>
  <c r="U199" i="35"/>
  <c r="U209" i="35"/>
  <c r="U172" i="35"/>
  <c r="U178" i="35"/>
  <c r="U212" i="35"/>
  <c r="U198" i="35"/>
  <c r="U160" i="35"/>
  <c r="H224" i="35"/>
  <c r="M196" i="35"/>
  <c r="M180" i="35"/>
  <c r="M209" i="35"/>
  <c r="M174" i="35"/>
  <c r="M210" i="35"/>
  <c r="M170" i="35"/>
  <c r="V208" i="35"/>
  <c r="V166" i="35"/>
  <c r="V197" i="35"/>
  <c r="V182" i="35"/>
  <c r="V202" i="35"/>
  <c r="V172" i="35"/>
  <c r="V191" i="35"/>
  <c r="V165" i="35"/>
  <c r="I170" i="35"/>
  <c r="I194" i="35"/>
  <c r="I219" i="35"/>
  <c r="I164" i="35"/>
  <c r="I212" i="35"/>
  <c r="I175" i="35"/>
  <c r="I205" i="35"/>
  <c r="N196" i="35"/>
  <c r="N193" i="35"/>
  <c r="N186" i="35"/>
  <c r="N178" i="35"/>
  <c r="N171" i="35"/>
  <c r="G182" i="35"/>
  <c r="G206" i="35"/>
  <c r="G203" i="35"/>
  <c r="O194" i="35"/>
  <c r="O200" i="35"/>
  <c r="W182" i="35"/>
  <c r="W183" i="35"/>
  <c r="H198" i="35"/>
  <c r="H212" i="35"/>
  <c r="P218" i="35"/>
  <c r="B221" i="35"/>
  <c r="Q200" i="35"/>
  <c r="J202" i="35"/>
  <c r="K199" i="35"/>
  <c r="E5" i="36"/>
  <c r="C144" i="36"/>
  <c r="C38" i="36"/>
  <c r="K181" i="36"/>
  <c r="K130" i="36"/>
  <c r="K29" i="36"/>
  <c r="S161" i="36"/>
  <c r="S83" i="36"/>
  <c r="D191" i="36"/>
  <c r="D109" i="36"/>
  <c r="D44" i="36"/>
  <c r="L200" i="36"/>
  <c r="L32" i="36"/>
  <c r="T153" i="36"/>
  <c r="E38" i="36"/>
  <c r="W4" i="36"/>
  <c r="C195" i="36"/>
  <c r="C167" i="36"/>
  <c r="C85" i="36"/>
  <c r="C110" i="36"/>
  <c r="C57" i="36"/>
  <c r="C48" i="36"/>
  <c r="C8" i="36"/>
  <c r="K201" i="36"/>
  <c r="K138" i="36"/>
  <c r="K128" i="36"/>
  <c r="K96" i="36"/>
  <c r="K77" i="36"/>
  <c r="K27" i="36"/>
  <c r="S219" i="36"/>
  <c r="S178" i="36"/>
  <c r="S156" i="36"/>
  <c r="S129" i="36"/>
  <c r="S97" i="36"/>
  <c r="S77" i="36"/>
  <c r="S27" i="36"/>
  <c r="D206" i="36"/>
  <c r="D175" i="36"/>
  <c r="D143" i="36"/>
  <c r="D107" i="36"/>
  <c r="D74" i="36"/>
  <c r="D42" i="36"/>
  <c r="D10" i="36"/>
  <c r="L215" i="36"/>
  <c r="L154" i="36"/>
  <c r="L86" i="36"/>
  <c r="L22" i="36"/>
  <c r="T202" i="36"/>
  <c r="T146" i="36"/>
  <c r="O41" i="36"/>
  <c r="E10" i="36"/>
  <c r="N7" i="36"/>
  <c r="C116" i="36"/>
  <c r="C13" i="36"/>
  <c r="K141" i="36"/>
  <c r="K98" i="36"/>
  <c r="S135" i="36"/>
  <c r="S35" i="36"/>
  <c r="D145" i="36"/>
  <c r="D76" i="36"/>
  <c r="D12" i="36"/>
  <c r="L168" i="36"/>
  <c r="T16" i="36"/>
  <c r="O56" i="36"/>
  <c r="N8" i="36"/>
  <c r="C165" i="36"/>
  <c r="C35" i="36"/>
  <c r="K153" i="36"/>
  <c r="S127" i="36"/>
  <c r="D169" i="36"/>
  <c r="D68" i="36"/>
  <c r="D36" i="36"/>
  <c r="L212" i="36"/>
  <c r="L134" i="36"/>
  <c r="L16" i="36"/>
  <c r="T111" i="36"/>
  <c r="O184" i="36"/>
  <c r="N6" i="36"/>
  <c r="C182" i="36"/>
  <c r="C191" i="36"/>
  <c r="C83" i="36"/>
  <c r="K206" i="36"/>
  <c r="K122" i="36"/>
  <c r="K71" i="36"/>
  <c r="S200" i="36"/>
  <c r="S75" i="36"/>
  <c r="D213" i="36"/>
  <c r="D101" i="36"/>
  <c r="T191" i="36"/>
  <c r="C77" i="36"/>
  <c r="K120" i="36"/>
  <c r="S187" i="36"/>
  <c r="S85" i="36"/>
  <c r="D204" i="36"/>
  <c r="D211" i="36"/>
  <c r="D167" i="36"/>
  <c r="D140" i="36"/>
  <c r="D66" i="36"/>
  <c r="D34" i="36"/>
  <c r="L155" i="36"/>
  <c r="L144" i="36"/>
  <c r="L71" i="36"/>
  <c r="L7" i="36"/>
  <c r="T214" i="36"/>
  <c r="T117" i="36"/>
  <c r="O199" i="36"/>
  <c r="E140" i="36"/>
  <c r="E8" i="36"/>
  <c r="C173" i="36"/>
  <c r="K217" i="36"/>
  <c r="K79" i="36"/>
  <c r="S103" i="36"/>
  <c r="L96" i="36"/>
  <c r="C94" i="36"/>
  <c r="W158" i="36"/>
  <c r="C214" i="36"/>
  <c r="C134" i="36"/>
  <c r="K182" i="36"/>
  <c r="K88" i="36"/>
  <c r="S121" i="36"/>
  <c r="S19" i="36"/>
  <c r="C180" i="36"/>
  <c r="C140" i="36"/>
  <c r="C132" i="36"/>
  <c r="C100" i="36"/>
  <c r="C75" i="36"/>
  <c r="C29" i="36"/>
  <c r="C5" i="36"/>
  <c r="K188" i="36"/>
  <c r="K173" i="36"/>
  <c r="K145" i="36"/>
  <c r="K114" i="36"/>
  <c r="K58" i="36"/>
  <c r="K44" i="36"/>
  <c r="K13" i="36"/>
  <c r="S217" i="36"/>
  <c r="S179" i="36"/>
  <c r="S146" i="36"/>
  <c r="S119" i="36"/>
  <c r="S58" i="36"/>
  <c r="S52" i="36"/>
  <c r="S17" i="36"/>
  <c r="D157" i="36"/>
  <c r="D161" i="36"/>
  <c r="D113" i="36"/>
  <c r="D92" i="36"/>
  <c r="D60" i="36"/>
  <c r="D28" i="36"/>
  <c r="L193" i="36"/>
  <c r="L156" i="36"/>
  <c r="L137" i="36"/>
  <c r="L64" i="36"/>
  <c r="L6" i="36"/>
  <c r="T157" i="36"/>
  <c r="T95" i="36"/>
  <c r="O154" i="36"/>
  <c r="E169" i="36"/>
  <c r="E7" i="36"/>
  <c r="W8" i="36"/>
  <c r="K21" i="36"/>
  <c r="C159" i="36"/>
  <c r="C102" i="36"/>
  <c r="C6" i="36"/>
  <c r="K151" i="36"/>
  <c r="K63" i="36"/>
  <c r="S148" i="36"/>
  <c r="S68" i="36"/>
  <c r="S11" i="36"/>
  <c r="D137" i="36"/>
  <c r="D159" i="36"/>
  <c r="D130" i="36"/>
  <c r="D90" i="36"/>
  <c r="D58" i="36"/>
  <c r="D26" i="36"/>
  <c r="L184" i="36"/>
  <c r="L128" i="36"/>
  <c r="L54" i="36"/>
  <c r="L5" i="36"/>
  <c r="T158" i="36"/>
  <c r="T88" i="36"/>
  <c r="O133" i="36"/>
  <c r="E153" i="36"/>
  <c r="E6" i="36"/>
  <c r="W7" i="36"/>
  <c r="C55" i="36"/>
  <c r="S185" i="36"/>
  <c r="D177" i="36"/>
  <c r="C108" i="36"/>
  <c r="C7" i="36"/>
  <c r="K189" i="36"/>
  <c r="K94" i="36"/>
  <c r="S214" i="36"/>
  <c r="S154" i="36"/>
  <c r="S95" i="36"/>
  <c r="S25" i="36"/>
  <c r="D119" i="36"/>
  <c r="L81" i="36"/>
  <c r="E9" i="36"/>
  <c r="C206" i="36"/>
  <c r="C31" i="36"/>
  <c r="K19" i="36"/>
  <c r="D99" i="36"/>
  <c r="C194" i="36"/>
  <c r="C154" i="36"/>
  <c r="C126" i="36"/>
  <c r="C51" i="36"/>
  <c r="C66" i="36"/>
  <c r="C23" i="36"/>
  <c r="C4" i="36"/>
  <c r="K183" i="36"/>
  <c r="K171" i="36"/>
  <c r="K143" i="36"/>
  <c r="K112" i="36"/>
  <c r="K48" i="36"/>
  <c r="K43" i="36"/>
  <c r="K11" i="36"/>
  <c r="S184" i="36"/>
  <c r="S171" i="36"/>
  <c r="S138" i="36"/>
  <c r="S113" i="36"/>
  <c r="S49" i="36"/>
  <c r="S40" i="36"/>
  <c r="C190" i="36"/>
  <c r="C152" i="36"/>
  <c r="C124" i="36"/>
  <c r="C89" i="36"/>
  <c r="C50" i="36"/>
  <c r="K198" i="36"/>
  <c r="K165" i="36"/>
  <c r="K91" i="36"/>
  <c r="K106" i="36"/>
  <c r="K50" i="36"/>
  <c r="S203" i="36"/>
  <c r="S169" i="36"/>
  <c r="S84" i="36"/>
  <c r="S111" i="36"/>
  <c r="S66" i="36"/>
  <c r="S39" i="36"/>
  <c r="D202" i="36"/>
  <c r="D185" i="36"/>
  <c r="D153" i="36"/>
  <c r="D116" i="36"/>
  <c r="D84" i="36"/>
  <c r="D52" i="36"/>
  <c r="L203" i="36"/>
  <c r="L182" i="36"/>
  <c r="L115" i="36"/>
  <c r="L48" i="36"/>
  <c r="T174" i="36"/>
  <c r="E116" i="36"/>
  <c r="K6" i="36"/>
  <c r="C16" i="36"/>
  <c r="H9" i="36"/>
  <c r="H44" i="36"/>
  <c r="H75" i="36"/>
  <c r="H152" i="36"/>
  <c r="H179" i="36"/>
  <c r="H17" i="36"/>
  <c r="H54" i="36"/>
  <c r="H120" i="36"/>
  <c r="H153" i="36"/>
  <c r="H180" i="36"/>
  <c r="H62" i="36"/>
  <c r="H118" i="36"/>
  <c r="H154" i="36"/>
  <c r="H189" i="36"/>
  <c r="H82" i="36"/>
  <c r="H106" i="36"/>
  <c r="H205" i="36"/>
  <c r="H79" i="36"/>
  <c r="H105" i="36"/>
  <c r="H214" i="36"/>
  <c r="H12" i="36"/>
  <c r="H77" i="36"/>
  <c r="H122" i="36"/>
  <c r="H217" i="36"/>
  <c r="H86" i="36"/>
  <c r="H129" i="36"/>
  <c r="H7" i="36"/>
  <c r="H134" i="36"/>
  <c r="H167" i="36"/>
  <c r="H41" i="36"/>
  <c r="H117" i="36"/>
  <c r="H193" i="36"/>
  <c r="H114" i="36"/>
  <c r="H125" i="36"/>
  <c r="H178" i="36"/>
  <c r="H204" i="36"/>
  <c r="H39" i="36"/>
  <c r="H52" i="36"/>
  <c r="I178" i="36"/>
  <c r="I173" i="36"/>
  <c r="I9" i="36"/>
  <c r="I8" i="36"/>
  <c r="I70" i="36"/>
  <c r="L10" i="36"/>
  <c r="L18" i="36"/>
  <c r="L26" i="36"/>
  <c r="L34" i="36"/>
  <c r="L42" i="36"/>
  <c r="L50" i="36"/>
  <c r="L58" i="36"/>
  <c r="L66" i="36"/>
  <c r="L75" i="36"/>
  <c r="L83" i="36"/>
  <c r="L90" i="36"/>
  <c r="L98" i="36"/>
  <c r="L106" i="36"/>
  <c r="L130" i="36"/>
  <c r="L110" i="36"/>
  <c r="L123" i="36"/>
  <c r="L148" i="36"/>
  <c r="L132" i="36"/>
  <c r="L162" i="36"/>
  <c r="L170" i="36"/>
  <c r="L178" i="36"/>
  <c r="L186" i="36"/>
  <c r="L138" i="36"/>
  <c r="L211" i="36"/>
  <c r="L192" i="36"/>
  <c r="L201" i="36"/>
  <c r="L11" i="36"/>
  <c r="L19" i="36"/>
  <c r="L27" i="36"/>
  <c r="L35" i="36"/>
  <c r="L43" i="36"/>
  <c r="L51" i="36"/>
  <c r="L59" i="36"/>
  <c r="L67" i="36"/>
  <c r="L76" i="36"/>
  <c r="L69" i="36"/>
  <c r="L91" i="36"/>
  <c r="L99" i="36"/>
  <c r="L107" i="36"/>
  <c r="L121" i="36"/>
  <c r="L112" i="36"/>
  <c r="L133" i="36"/>
  <c r="L149" i="36"/>
  <c r="L135" i="36"/>
  <c r="L163" i="36"/>
  <c r="L171" i="36"/>
  <c r="L12" i="36"/>
  <c r="L20" i="36"/>
  <c r="L28" i="36"/>
  <c r="L36" i="36"/>
  <c r="L44" i="36"/>
  <c r="L52" i="36"/>
  <c r="L60" i="36"/>
  <c r="L68" i="36"/>
  <c r="L77" i="36"/>
  <c r="L84" i="36"/>
  <c r="L92" i="36"/>
  <c r="L100" i="36"/>
  <c r="L108" i="36"/>
  <c r="L129" i="36"/>
  <c r="L114" i="36"/>
  <c r="L142" i="36"/>
  <c r="L150" i="36"/>
  <c r="L139" i="36"/>
  <c r="L164" i="36"/>
  <c r="L172" i="36"/>
  <c r="L180" i="36"/>
  <c r="L188" i="36"/>
  <c r="L131" i="36"/>
  <c r="L213" i="36"/>
  <c r="L196" i="36"/>
  <c r="L191" i="36"/>
  <c r="L13" i="36"/>
  <c r="L21" i="36"/>
  <c r="L29" i="36"/>
  <c r="L37" i="36"/>
  <c r="L45" i="36"/>
  <c r="L53" i="36"/>
  <c r="L61" i="36"/>
  <c r="L70" i="36"/>
  <c r="L78" i="36"/>
  <c r="L85" i="36"/>
  <c r="L93" i="36"/>
  <c r="L101" i="36"/>
  <c r="L109" i="36"/>
  <c r="L120" i="36"/>
  <c r="L118" i="36"/>
  <c r="L143" i="36"/>
  <c r="L151" i="36"/>
  <c r="L140" i="36"/>
  <c r="L165" i="36"/>
  <c r="L173" i="36"/>
  <c r="V11" i="36"/>
  <c r="V21" i="36"/>
  <c r="V32" i="36"/>
  <c r="V43" i="36"/>
  <c r="V52" i="36"/>
  <c r="V82" i="36"/>
  <c r="V86" i="36"/>
  <c r="V90" i="36"/>
  <c r="V128" i="36"/>
  <c r="V127" i="36"/>
  <c r="V117" i="36"/>
  <c r="V93" i="36"/>
  <c r="V85" i="36"/>
  <c r="V146" i="36"/>
  <c r="V107" i="36"/>
  <c r="V166" i="36"/>
  <c r="V176" i="36"/>
  <c r="V185" i="36"/>
  <c r="V194" i="36"/>
  <c r="V203" i="36"/>
  <c r="V207" i="36"/>
  <c r="V210" i="36"/>
  <c r="V12" i="36"/>
  <c r="V22" i="36"/>
  <c r="V34" i="36"/>
  <c r="V44" i="36"/>
  <c r="V60" i="36"/>
  <c r="V51" i="36"/>
  <c r="V94" i="36"/>
  <c r="V58" i="36"/>
  <c r="V138" i="36"/>
  <c r="V135" i="36"/>
  <c r="V125" i="36"/>
  <c r="V109" i="36"/>
  <c r="V87" i="36"/>
  <c r="V147" i="36"/>
  <c r="V133" i="36"/>
  <c r="V168" i="36"/>
  <c r="V177" i="36"/>
  <c r="V186" i="36"/>
  <c r="V195" i="36"/>
  <c r="V204" i="36"/>
  <c r="V209" i="36"/>
  <c r="V212" i="36"/>
  <c r="V13" i="36"/>
  <c r="V24" i="36"/>
  <c r="V35" i="36"/>
  <c r="V45" i="36"/>
  <c r="V59" i="36"/>
  <c r="V56" i="36"/>
  <c r="V84" i="36"/>
  <c r="V89" i="36"/>
  <c r="V139" i="36"/>
  <c r="V97" i="36"/>
  <c r="V96" i="36"/>
  <c r="V111" i="36"/>
  <c r="V95" i="36"/>
  <c r="V148" i="36"/>
  <c r="V160" i="36"/>
  <c r="V169" i="36"/>
  <c r="V178" i="36"/>
  <c r="V187" i="36"/>
  <c r="V196" i="36"/>
  <c r="V205" i="36"/>
  <c r="V211" i="36"/>
  <c r="V216" i="36"/>
  <c r="V8" i="36"/>
  <c r="V27" i="36"/>
  <c r="V42" i="36"/>
  <c r="V66" i="36"/>
  <c r="V92" i="36"/>
  <c r="V102" i="36"/>
  <c r="V105" i="36"/>
  <c r="V132" i="36"/>
  <c r="V143" i="36"/>
  <c r="V161" i="36"/>
  <c r="V173" i="36"/>
  <c r="V189" i="36"/>
  <c r="V202" i="36"/>
  <c r="V10" i="36"/>
  <c r="V28" i="36"/>
  <c r="V46" i="36"/>
  <c r="V49" i="36"/>
  <c r="V75" i="36"/>
  <c r="V106" i="36"/>
  <c r="V118" i="36"/>
  <c r="V115" i="36"/>
  <c r="V144" i="36"/>
  <c r="V162" i="36"/>
  <c r="V174" i="36"/>
  <c r="V190" i="36"/>
  <c r="V158" i="36"/>
  <c r="V206" i="36"/>
  <c r="V14" i="36"/>
  <c r="V29" i="36"/>
  <c r="V48" i="36"/>
  <c r="V67" i="36"/>
  <c r="V91" i="36"/>
  <c r="V140" i="36"/>
  <c r="V126" i="36"/>
  <c r="V122" i="36"/>
  <c r="V145" i="36"/>
  <c r="V163" i="36"/>
  <c r="V179" i="36"/>
  <c r="V192" i="36"/>
  <c r="V155" i="36"/>
  <c r="V208" i="36"/>
  <c r="V16" i="36"/>
  <c r="V30" i="36"/>
  <c r="V63" i="36"/>
  <c r="V62" i="36"/>
  <c r="V69" i="36"/>
  <c r="V141" i="36"/>
  <c r="V137" i="36"/>
  <c r="V131" i="36"/>
  <c r="V150" i="36"/>
  <c r="V164" i="36"/>
  <c r="V180" i="36"/>
  <c r="V193" i="36"/>
  <c r="V113" i="36"/>
  <c r="V18" i="36"/>
  <c r="V36" i="36"/>
  <c r="V53" i="36"/>
  <c r="V72" i="36"/>
  <c r="V76" i="36"/>
  <c r="V110" i="36"/>
  <c r="V100" i="36"/>
  <c r="V99" i="36"/>
  <c r="V151" i="36"/>
  <c r="V165" i="36"/>
  <c r="V181" i="36"/>
  <c r="V197" i="36"/>
  <c r="V154" i="36"/>
  <c r="V20" i="36"/>
  <c r="V38" i="36"/>
  <c r="V65" i="36"/>
  <c r="V71" i="36"/>
  <c r="V88" i="36"/>
  <c r="V114" i="36"/>
  <c r="V108" i="36"/>
  <c r="V123" i="36"/>
  <c r="V153" i="36"/>
  <c r="V171" i="36"/>
  <c r="V184" i="36"/>
  <c r="V200" i="36"/>
  <c r="V215" i="36"/>
  <c r="V219" i="36"/>
  <c r="V73" i="36"/>
  <c r="V142" i="36"/>
  <c r="V201" i="36"/>
  <c r="V19" i="36"/>
  <c r="V83" i="36"/>
  <c r="V152" i="36"/>
  <c r="V157" i="36"/>
  <c r="V26" i="36"/>
  <c r="V98" i="36"/>
  <c r="V103" i="36"/>
  <c r="V217" i="36"/>
  <c r="V37" i="36"/>
  <c r="V112" i="36"/>
  <c r="V170" i="36"/>
  <c r="V40" i="36"/>
  <c r="V101" i="36"/>
  <c r="V172" i="36"/>
  <c r="V218" i="36"/>
  <c r="V54" i="36"/>
  <c r="V124" i="36"/>
  <c r="V188" i="36"/>
  <c r="V182" i="36"/>
  <c r="V198" i="36"/>
  <c r="V61" i="36"/>
  <c r="V104" i="36"/>
  <c r="V80" i="36"/>
  <c r="V121" i="36"/>
  <c r="B5" i="36"/>
  <c r="B6" i="36"/>
  <c r="B4" i="36"/>
  <c r="G7" i="36"/>
  <c r="G8" i="36"/>
  <c r="G10" i="36"/>
  <c r="G9" i="36"/>
  <c r="G5" i="36"/>
  <c r="G11" i="36"/>
  <c r="G4" i="36"/>
  <c r="G6" i="36"/>
  <c r="O24" i="36"/>
  <c r="O11" i="36"/>
  <c r="O48" i="36"/>
  <c r="O14" i="36"/>
  <c r="O51" i="36"/>
  <c r="O59" i="36"/>
  <c r="O67" i="36"/>
  <c r="O76" i="36"/>
  <c r="O98" i="36"/>
  <c r="O106" i="36"/>
  <c r="O86" i="36"/>
  <c r="O92" i="36"/>
  <c r="O139" i="36"/>
  <c r="O130" i="36"/>
  <c r="O9" i="36"/>
  <c r="O19" i="36"/>
  <c r="O13" i="36"/>
  <c r="O39" i="36"/>
  <c r="O34" i="36"/>
  <c r="O52" i="36"/>
  <c r="O60" i="36"/>
  <c r="O68" i="36"/>
  <c r="O75" i="36"/>
  <c r="O99" i="36"/>
  <c r="O107" i="36"/>
  <c r="O94" i="36"/>
  <c r="O80" i="36"/>
  <c r="O140" i="36"/>
  <c r="O121" i="36"/>
  <c r="O125" i="36"/>
  <c r="O119" i="36"/>
  <c r="O136" i="36"/>
  <c r="O161" i="36"/>
  <c r="O144" i="36"/>
  <c r="O179" i="36"/>
  <c r="O189" i="36"/>
  <c r="O169" i="36"/>
  <c r="O206" i="36"/>
  <c r="O200" i="36"/>
  <c r="O208" i="36"/>
  <c r="O222" i="36"/>
  <c r="O15" i="36"/>
  <c r="O10" i="36"/>
  <c r="O12" i="36"/>
  <c r="O37" i="36"/>
  <c r="O6" i="36"/>
  <c r="O35" i="36"/>
  <c r="O55" i="36"/>
  <c r="O63" i="36"/>
  <c r="O70" i="36"/>
  <c r="O90" i="36"/>
  <c r="O102" i="36"/>
  <c r="O71" i="36"/>
  <c r="O93" i="36"/>
  <c r="O132" i="36"/>
  <c r="O111" i="36"/>
  <c r="O120" i="36"/>
  <c r="O112" i="36"/>
  <c r="O142" i="36"/>
  <c r="O149" i="36"/>
  <c r="O164" i="36"/>
  <c r="O158" i="36"/>
  <c r="O188" i="36"/>
  <c r="O195" i="36"/>
  <c r="O185" i="36"/>
  <c r="O190" i="36"/>
  <c r="O182" i="36"/>
  <c r="O214" i="36"/>
  <c r="O211" i="36"/>
  <c r="O23" i="36"/>
  <c r="O27" i="36"/>
  <c r="O45" i="36"/>
  <c r="O42" i="36"/>
  <c r="O57" i="36"/>
  <c r="O44" i="36"/>
  <c r="O97" i="36"/>
  <c r="O77" i="36"/>
  <c r="O116" i="36"/>
  <c r="O115" i="36"/>
  <c r="O135" i="36"/>
  <c r="O146" i="36"/>
  <c r="O159" i="36"/>
  <c r="O148" i="36"/>
  <c r="O168" i="36"/>
  <c r="O201" i="36"/>
  <c r="O207" i="36"/>
  <c r="O221" i="36"/>
  <c r="O186" i="36"/>
  <c r="O8" i="36"/>
  <c r="O38" i="36"/>
  <c r="O22" i="36"/>
  <c r="O58" i="36"/>
  <c r="O78" i="36"/>
  <c r="O100" i="36"/>
  <c r="O87" i="36"/>
  <c r="O124" i="36"/>
  <c r="O122" i="36"/>
  <c r="O127" i="36"/>
  <c r="O150" i="36"/>
  <c r="O160" i="36"/>
  <c r="O152" i="36"/>
  <c r="O176" i="36"/>
  <c r="O203" i="36"/>
  <c r="O170" i="36"/>
  <c r="O220" i="36"/>
  <c r="O218" i="36"/>
  <c r="O16" i="36"/>
  <c r="O20" i="36"/>
  <c r="O46" i="36"/>
  <c r="O43" i="36"/>
  <c r="O61" i="36"/>
  <c r="O36" i="36"/>
  <c r="O101" i="36"/>
  <c r="O72" i="36"/>
  <c r="O123" i="36"/>
  <c r="O129" i="36"/>
  <c r="O114" i="36"/>
  <c r="O156" i="36"/>
  <c r="O162" i="36"/>
  <c r="O143" i="36"/>
  <c r="O205" i="36"/>
  <c r="O177" i="36"/>
  <c r="O192" i="36"/>
  <c r="O223" i="36"/>
  <c r="O178" i="36"/>
  <c r="O17" i="36"/>
  <c r="O28" i="36"/>
  <c r="O40" i="36"/>
  <c r="O49" i="36"/>
  <c r="O62" i="36"/>
  <c r="O69" i="36"/>
  <c r="O103" i="36"/>
  <c r="O73" i="36"/>
  <c r="O131" i="36"/>
  <c r="O91" i="36"/>
  <c r="O117" i="36"/>
  <c r="O157" i="36"/>
  <c r="O163" i="36"/>
  <c r="O147" i="36"/>
  <c r="O174" i="36"/>
  <c r="O181" i="36"/>
  <c r="O194" i="36"/>
  <c r="O171" i="36"/>
  <c r="O209" i="36"/>
  <c r="O25" i="36"/>
  <c r="O31" i="36"/>
  <c r="O47" i="36"/>
  <c r="O50" i="36"/>
  <c r="O64" i="36"/>
  <c r="O83" i="36"/>
  <c r="O104" i="36"/>
  <c r="O85" i="36"/>
  <c r="O138" i="36"/>
  <c r="O128" i="36"/>
  <c r="O137" i="36"/>
  <c r="O155" i="36"/>
  <c r="O165" i="36"/>
  <c r="O151" i="36"/>
  <c r="O191" i="36"/>
  <c r="O172" i="36"/>
  <c r="O196" i="36"/>
  <c r="O210" i="36"/>
  <c r="O213" i="36"/>
  <c r="O18" i="36"/>
  <c r="O32" i="36"/>
  <c r="O53" i="36"/>
  <c r="O65" i="36"/>
  <c r="O81" i="36"/>
  <c r="O105" i="36"/>
  <c r="O74" i="36"/>
  <c r="O141" i="36"/>
  <c r="O82" i="36"/>
  <c r="O110" i="36"/>
  <c r="O145" i="36"/>
  <c r="O166" i="36"/>
  <c r="O173" i="36"/>
  <c r="O193" i="36"/>
  <c r="O175" i="36"/>
  <c r="O198" i="36"/>
  <c r="O212" i="36"/>
  <c r="O215" i="36"/>
  <c r="P6" i="36"/>
  <c r="P82" i="36"/>
  <c r="P145" i="36"/>
  <c r="P178" i="36"/>
  <c r="P83" i="36"/>
  <c r="P146" i="36"/>
  <c r="P190" i="36"/>
  <c r="P4" i="36"/>
  <c r="P88" i="36"/>
  <c r="P157" i="36"/>
  <c r="P193" i="36"/>
  <c r="P5" i="36"/>
  <c r="P162" i="36"/>
  <c r="P50" i="36"/>
  <c r="P163" i="36"/>
  <c r="P105" i="36"/>
  <c r="P174" i="36"/>
  <c r="P132" i="36"/>
  <c r="P177" i="36"/>
  <c r="P115" i="36"/>
  <c r="P195" i="36"/>
  <c r="P40" i="36"/>
  <c r="P144" i="36"/>
  <c r="P211" i="36"/>
  <c r="P161" i="36"/>
  <c r="P197" i="36"/>
  <c r="P213" i="36"/>
  <c r="P42" i="36"/>
  <c r="P39" i="36"/>
  <c r="P121" i="36"/>
  <c r="X156" i="36"/>
  <c r="X158" i="36"/>
  <c r="X20" i="36"/>
  <c r="X131" i="36"/>
  <c r="X212" i="36"/>
  <c r="X215" i="36"/>
  <c r="X15" i="36"/>
  <c r="X217" i="36"/>
  <c r="X53" i="36"/>
  <c r="X83" i="36"/>
  <c r="X97" i="36"/>
  <c r="X136" i="36"/>
  <c r="X113" i="36"/>
  <c r="Q4" i="36"/>
  <c r="Q145" i="36"/>
  <c r="Q5" i="36"/>
  <c r="Q6" i="36"/>
  <c r="Q22" i="36"/>
  <c r="T6" i="36"/>
  <c r="T14" i="36"/>
  <c r="T22" i="36"/>
  <c r="T30" i="36"/>
  <c r="T38" i="36"/>
  <c r="T46" i="36"/>
  <c r="T54" i="36"/>
  <c r="T62" i="36"/>
  <c r="T71" i="36"/>
  <c r="T9" i="36"/>
  <c r="T17" i="36"/>
  <c r="T25" i="36"/>
  <c r="T33" i="36"/>
  <c r="T41" i="36"/>
  <c r="T49" i="36"/>
  <c r="T57" i="36"/>
  <c r="T65" i="36"/>
  <c r="T74" i="36"/>
  <c r="T7" i="36"/>
  <c r="T18" i="36"/>
  <c r="T28" i="36"/>
  <c r="T39" i="36"/>
  <c r="T50" i="36"/>
  <c r="T60" i="36"/>
  <c r="T72" i="36"/>
  <c r="T81" i="36"/>
  <c r="T89" i="36"/>
  <c r="T96" i="36"/>
  <c r="T104" i="36"/>
  <c r="T119" i="36"/>
  <c r="T125" i="36"/>
  <c r="T115" i="36"/>
  <c r="T138" i="36"/>
  <c r="T148" i="36"/>
  <c r="T159" i="36"/>
  <c r="T167" i="36"/>
  <c r="T175" i="36"/>
  <c r="T183" i="36"/>
  <c r="T156" i="36"/>
  <c r="T208" i="36"/>
  <c r="T216" i="36"/>
  <c r="T199" i="36"/>
  <c r="T200" i="36"/>
  <c r="T8" i="36"/>
  <c r="T19" i="36"/>
  <c r="T29" i="36"/>
  <c r="T40" i="36"/>
  <c r="T51" i="36"/>
  <c r="T61" i="36"/>
  <c r="T73" i="36"/>
  <c r="T82" i="36"/>
  <c r="T90" i="36"/>
  <c r="T97" i="36"/>
  <c r="T105" i="36"/>
  <c r="T127" i="36"/>
  <c r="T133" i="36"/>
  <c r="T123" i="36"/>
  <c r="T140" i="36"/>
  <c r="T149" i="36"/>
  <c r="T160" i="36"/>
  <c r="T168" i="36"/>
  <c r="T176" i="36"/>
  <c r="T184" i="36"/>
  <c r="T155" i="36"/>
  <c r="T209" i="36"/>
  <c r="T217" i="36"/>
  <c r="T201" i="36"/>
  <c r="T198" i="36"/>
  <c r="T10" i="36"/>
  <c r="T20" i="36"/>
  <c r="T31" i="36"/>
  <c r="T42" i="36"/>
  <c r="T52" i="36"/>
  <c r="T63" i="36"/>
  <c r="T75" i="36"/>
  <c r="T83" i="36"/>
  <c r="T91" i="36"/>
  <c r="T98" i="36"/>
  <c r="T106" i="36"/>
  <c r="T135" i="36"/>
  <c r="T116" i="36"/>
  <c r="T131" i="36"/>
  <c r="T142" i="36"/>
  <c r="T150" i="36"/>
  <c r="T161" i="36"/>
  <c r="T169" i="36"/>
  <c r="T177" i="36"/>
  <c r="T185" i="36"/>
  <c r="T129" i="36"/>
  <c r="T210" i="36"/>
  <c r="T205" i="36"/>
  <c r="T203" i="36"/>
  <c r="T220" i="36"/>
  <c r="T11" i="36"/>
  <c r="T21" i="36"/>
  <c r="T32" i="36"/>
  <c r="T43" i="36"/>
  <c r="T53" i="36"/>
  <c r="T64" i="36"/>
  <c r="T76" i="36"/>
  <c r="T84" i="36"/>
  <c r="T92" i="36"/>
  <c r="T99" i="36"/>
  <c r="T107" i="36"/>
  <c r="T118" i="36"/>
  <c r="T124" i="36"/>
  <c r="T121" i="36"/>
  <c r="T143" i="36"/>
  <c r="T151" i="36"/>
  <c r="T162" i="36"/>
  <c r="T170" i="36"/>
  <c r="T178" i="36"/>
  <c r="T186" i="36"/>
  <c r="T154" i="36"/>
  <c r="T211" i="36"/>
  <c r="T189" i="36"/>
  <c r="T190" i="36"/>
  <c r="T221" i="36"/>
  <c r="T12" i="36"/>
  <c r="T23" i="36"/>
  <c r="T34" i="36"/>
  <c r="T44" i="36"/>
  <c r="T55" i="36"/>
  <c r="T66" i="36"/>
  <c r="T77" i="36"/>
  <c r="T85" i="36"/>
  <c r="T93" i="36"/>
  <c r="T100" i="36"/>
  <c r="T108" i="36"/>
  <c r="T126" i="36"/>
  <c r="T132" i="36"/>
  <c r="T128" i="36"/>
  <c r="T144" i="36"/>
  <c r="T152" i="36"/>
  <c r="T163" i="36"/>
  <c r="T171" i="36"/>
  <c r="T179" i="36"/>
  <c r="T13" i="36"/>
  <c r="T24" i="36"/>
  <c r="T35" i="36"/>
  <c r="T45" i="36"/>
  <c r="T56" i="36"/>
  <c r="T67" i="36"/>
  <c r="T78" i="36"/>
  <c r="T86" i="36"/>
  <c r="T94" i="36"/>
  <c r="T101" i="36"/>
  <c r="T110" i="36"/>
  <c r="T134" i="36"/>
  <c r="F11" i="36"/>
  <c r="F19" i="36"/>
  <c r="F27" i="36"/>
  <c r="F35" i="36"/>
  <c r="F43" i="36"/>
  <c r="F61" i="36"/>
  <c r="F63" i="36"/>
  <c r="F55" i="36"/>
  <c r="F73" i="36"/>
  <c r="F76" i="36"/>
  <c r="F104" i="36"/>
  <c r="F141" i="36"/>
  <c r="F93" i="36"/>
  <c r="F91" i="36"/>
  <c r="F130" i="36"/>
  <c r="F101" i="36"/>
  <c r="F144" i="36"/>
  <c r="F152" i="36"/>
  <c r="F161" i="36"/>
  <c r="F169" i="36"/>
  <c r="F177" i="36"/>
  <c r="F185" i="36"/>
  <c r="F193" i="36"/>
  <c r="F201" i="36"/>
  <c r="F12" i="36"/>
  <c r="F20" i="36"/>
  <c r="F28" i="36"/>
  <c r="F36" i="36"/>
  <c r="F44" i="36"/>
  <c r="F69" i="36"/>
  <c r="F52" i="36"/>
  <c r="F5" i="36"/>
  <c r="F13" i="36"/>
  <c r="F21" i="36"/>
  <c r="F29" i="36"/>
  <c r="F37" i="36"/>
  <c r="F45" i="36"/>
  <c r="F51" i="36"/>
  <c r="F64" i="36"/>
  <c r="F78" i="36"/>
  <c r="F90" i="36"/>
  <c r="F87" i="36"/>
  <c r="F118" i="36"/>
  <c r="F112" i="36"/>
  <c r="F99" i="36"/>
  <c r="F131" i="36"/>
  <c r="F111" i="36"/>
  <c r="F135" i="36"/>
  <c r="F146" i="36"/>
  <c r="F154" i="36"/>
  <c r="F163" i="36"/>
  <c r="F171" i="36"/>
  <c r="F179" i="36"/>
  <c r="F187" i="36"/>
  <c r="F195" i="36"/>
  <c r="F203" i="36"/>
  <c r="F8" i="36"/>
  <c r="F22" i="36"/>
  <c r="F33" i="36"/>
  <c r="F47" i="36"/>
  <c r="F66" i="36"/>
  <c r="F77" i="36"/>
  <c r="F75" i="36"/>
  <c r="F108" i="36"/>
  <c r="F117" i="36"/>
  <c r="F124" i="36"/>
  <c r="F62" i="36"/>
  <c r="F128" i="36"/>
  <c r="F150" i="36"/>
  <c r="F162" i="36"/>
  <c r="F173" i="36"/>
  <c r="F183" i="36"/>
  <c r="F194" i="36"/>
  <c r="F205" i="36"/>
  <c r="F209" i="36"/>
  <c r="F9" i="36"/>
  <c r="F23" i="36"/>
  <c r="F34" i="36"/>
  <c r="F48" i="36"/>
  <c r="F65" i="36"/>
  <c r="F68" i="36"/>
  <c r="F88" i="36"/>
  <c r="F126" i="36"/>
  <c r="F125" i="36"/>
  <c r="F132" i="36"/>
  <c r="F113" i="36"/>
  <c r="F136" i="36"/>
  <c r="F151" i="36"/>
  <c r="F164" i="36"/>
  <c r="F174" i="36"/>
  <c r="F184" i="36"/>
  <c r="F196" i="36"/>
  <c r="F206" i="36"/>
  <c r="F211" i="36"/>
  <c r="F10" i="36"/>
  <c r="F24" i="36"/>
  <c r="F38" i="36"/>
  <c r="F49" i="36"/>
  <c r="F72" i="36"/>
  <c r="F84" i="36"/>
  <c r="F81" i="36"/>
  <c r="F134" i="36"/>
  <c r="F133" i="36"/>
  <c r="F123" i="36"/>
  <c r="F137" i="36"/>
  <c r="F142" i="36"/>
  <c r="F153" i="36"/>
  <c r="F165" i="36"/>
  <c r="F175" i="36"/>
  <c r="F186" i="36"/>
  <c r="F197" i="36"/>
  <c r="F83" i="36"/>
  <c r="F213" i="36"/>
  <c r="F207" i="36"/>
  <c r="F14" i="36"/>
  <c r="F25" i="36"/>
  <c r="F39" i="36"/>
  <c r="F53" i="36"/>
  <c r="F80" i="36"/>
  <c r="F92" i="36"/>
  <c r="F82" i="36"/>
  <c r="F138" i="36"/>
  <c r="F71" i="36"/>
  <c r="F85" i="36"/>
  <c r="F105" i="36"/>
  <c r="F143" i="36"/>
  <c r="F127" i="36"/>
  <c r="F166" i="36"/>
  <c r="F176" i="36"/>
  <c r="F188" i="36"/>
  <c r="F198" i="36"/>
  <c r="F109" i="36"/>
  <c r="F215" i="36"/>
  <c r="F208" i="36"/>
  <c r="F6" i="36"/>
  <c r="F17" i="36"/>
  <c r="F31" i="36"/>
  <c r="F42" i="36"/>
  <c r="F50" i="36"/>
  <c r="F70" i="36"/>
  <c r="F74" i="36"/>
  <c r="F96" i="36"/>
  <c r="F110" i="36"/>
  <c r="F107" i="36"/>
  <c r="F106" i="36"/>
  <c r="F115" i="36"/>
  <c r="F148" i="36"/>
  <c r="F159" i="36"/>
  <c r="F170" i="36"/>
  <c r="F181" i="36"/>
  <c r="F191" i="36"/>
  <c r="F202" i="36"/>
  <c r="F97" i="36"/>
  <c r="F214" i="36"/>
  <c r="F7" i="36"/>
  <c r="F41" i="36"/>
  <c r="F79" i="36"/>
  <c r="F114" i="36"/>
  <c r="F119" i="36"/>
  <c r="F167" i="36"/>
  <c r="F192" i="36"/>
  <c r="F15" i="36"/>
  <c r="F46" i="36"/>
  <c r="F57" i="36"/>
  <c r="F95" i="36"/>
  <c r="F121" i="36"/>
  <c r="F168" i="36"/>
  <c r="F199" i="36"/>
  <c r="F16" i="36"/>
  <c r="F59" i="36"/>
  <c r="F89" i="36"/>
  <c r="F103" i="36"/>
  <c r="F145" i="36"/>
  <c r="F172" i="36"/>
  <c r="F200" i="36"/>
  <c r="F210" i="36"/>
  <c r="F18" i="36"/>
  <c r="F67" i="36"/>
  <c r="F86" i="36"/>
  <c r="F116" i="36"/>
  <c r="F147" i="36"/>
  <c r="F178" i="36"/>
  <c r="F204" i="36"/>
  <c r="F212" i="36"/>
  <c r="F26" i="36"/>
  <c r="F58" i="36"/>
  <c r="F94" i="36"/>
  <c r="F98" i="36"/>
  <c r="F149" i="36"/>
  <c r="F180" i="36"/>
  <c r="F155" i="36"/>
  <c r="F216" i="36"/>
  <c r="F32" i="36"/>
  <c r="F60" i="36"/>
  <c r="F139" i="36"/>
  <c r="F122" i="36"/>
  <c r="F156" i="36"/>
  <c r="F189" i="36"/>
  <c r="F120" i="36"/>
  <c r="F56" i="36"/>
  <c r="F190" i="36"/>
  <c r="F100" i="36"/>
  <c r="F158" i="36"/>
  <c r="F140" i="36"/>
  <c r="F217" i="36"/>
  <c r="F102" i="36"/>
  <c r="F129" i="36"/>
  <c r="F40" i="36"/>
  <c r="F160" i="36"/>
  <c r="F54" i="36"/>
  <c r="F157" i="36"/>
  <c r="F182" i="36"/>
  <c r="N10" i="36"/>
  <c r="N20" i="36"/>
  <c r="N29" i="36"/>
  <c r="N38" i="36"/>
  <c r="N47" i="36"/>
  <c r="N49" i="36"/>
  <c r="N69" i="36"/>
  <c r="N89" i="36"/>
  <c r="N79" i="36"/>
  <c r="N123" i="36"/>
  <c r="N111" i="36"/>
  <c r="N108" i="36"/>
  <c r="N107" i="36"/>
  <c r="N137" i="36"/>
  <c r="N143" i="36"/>
  <c r="N151" i="36"/>
  <c r="N160" i="36"/>
  <c r="N168" i="36"/>
  <c r="N176" i="36"/>
  <c r="N184" i="36"/>
  <c r="N192" i="36"/>
  <c r="N200" i="36"/>
  <c r="N125" i="36"/>
  <c r="N208" i="36"/>
  <c r="N209" i="36"/>
  <c r="N12" i="36"/>
  <c r="N21" i="36"/>
  <c r="N30" i="36"/>
  <c r="N39" i="36"/>
  <c r="N48" i="36"/>
  <c r="N61" i="36"/>
  <c r="N53" i="36"/>
  <c r="N87" i="36"/>
  <c r="N84" i="36"/>
  <c r="N131" i="36"/>
  <c r="N113" i="36"/>
  <c r="N121" i="36"/>
  <c r="N119" i="36"/>
  <c r="N126" i="36"/>
  <c r="N144" i="36"/>
  <c r="N152" i="36"/>
  <c r="N161" i="36"/>
  <c r="N169" i="36"/>
  <c r="N177" i="36"/>
  <c r="N185" i="36"/>
  <c r="N193" i="36"/>
  <c r="N201" i="36"/>
  <c r="N135" i="36"/>
  <c r="N210" i="36"/>
  <c r="N211" i="36"/>
  <c r="N13" i="36"/>
  <c r="N22" i="36"/>
  <c r="N31" i="36"/>
  <c r="N40" i="36"/>
  <c r="N50" i="36"/>
  <c r="N62" i="36"/>
  <c r="N83" i="36"/>
  <c r="N72" i="36"/>
  <c r="N92" i="36"/>
  <c r="N138" i="36"/>
  <c r="N115" i="36"/>
  <c r="N129" i="36"/>
  <c r="N127" i="36"/>
  <c r="N106" i="36"/>
  <c r="N145" i="36"/>
  <c r="N153" i="36"/>
  <c r="N162" i="36"/>
  <c r="N170" i="36"/>
  <c r="N178" i="36"/>
  <c r="N186" i="36"/>
  <c r="N194" i="36"/>
  <c r="N202" i="36"/>
  <c r="N98" i="36"/>
  <c r="N212" i="36"/>
  <c r="N213" i="36"/>
  <c r="N15" i="36"/>
  <c r="N28" i="36"/>
  <c r="N44" i="36"/>
  <c r="N68" i="36"/>
  <c r="N74" i="36"/>
  <c r="N91" i="36"/>
  <c r="N109" i="36"/>
  <c r="N95" i="36"/>
  <c r="N116" i="36"/>
  <c r="N149" i="36"/>
  <c r="N164" i="36"/>
  <c r="N175" i="36"/>
  <c r="N189" i="36"/>
  <c r="N203" i="36"/>
  <c r="N217" i="36"/>
  <c r="N16" i="36"/>
  <c r="N32" i="36"/>
  <c r="N45" i="36"/>
  <c r="N51" i="36"/>
  <c r="N82" i="36"/>
  <c r="N90" i="36"/>
  <c r="N122" i="36"/>
  <c r="N99" i="36"/>
  <c r="N133" i="36"/>
  <c r="N150" i="36"/>
  <c r="N165" i="36"/>
  <c r="N179" i="36"/>
  <c r="N190" i="36"/>
  <c r="N204" i="36"/>
  <c r="N17" i="36"/>
  <c r="N33" i="36"/>
  <c r="N46" i="36"/>
  <c r="N57" i="36"/>
  <c r="N86" i="36"/>
  <c r="N97" i="36"/>
  <c r="N130" i="36"/>
  <c r="N103" i="36"/>
  <c r="N76" i="36"/>
  <c r="N154" i="36"/>
  <c r="N166" i="36"/>
  <c r="N180" i="36"/>
  <c r="N191" i="36"/>
  <c r="N205" i="36"/>
  <c r="N214" i="36"/>
  <c r="N207" i="36"/>
  <c r="N18" i="36"/>
  <c r="N34" i="36"/>
  <c r="N58" i="36"/>
  <c r="N77" i="36"/>
  <c r="N94" i="36"/>
  <c r="N105" i="36"/>
  <c r="N96" i="36"/>
  <c r="N112" i="36"/>
  <c r="N134" i="36"/>
  <c r="N102" i="36"/>
  <c r="N167" i="36"/>
  <c r="N181" i="36"/>
  <c r="N195" i="36"/>
  <c r="N118" i="36"/>
  <c r="N216" i="36"/>
  <c r="N23" i="36"/>
  <c r="N36" i="36"/>
  <c r="N56" i="36"/>
  <c r="N52" i="36"/>
  <c r="N73" i="36"/>
  <c r="N139" i="36"/>
  <c r="N100" i="36"/>
  <c r="N136" i="36"/>
  <c r="N142" i="36"/>
  <c r="N132" i="36"/>
  <c r="N171" i="36"/>
  <c r="N182" i="36"/>
  <c r="N196" i="36"/>
  <c r="N25" i="36"/>
  <c r="N41" i="36"/>
  <c r="N55" i="36"/>
  <c r="N59" i="36"/>
  <c r="N85" i="36"/>
  <c r="N141" i="36"/>
  <c r="N120" i="36"/>
  <c r="N117" i="36"/>
  <c r="N147" i="36"/>
  <c r="N159" i="36"/>
  <c r="N173" i="36"/>
  <c r="N187" i="36"/>
  <c r="N198" i="36"/>
  <c r="N157" i="36"/>
  <c r="N42" i="36"/>
  <c r="N88" i="36"/>
  <c r="N163" i="36"/>
  <c r="N156" i="36"/>
  <c r="N64" i="36"/>
  <c r="N104" i="36"/>
  <c r="N172" i="36"/>
  <c r="N206" i="36"/>
  <c r="N63" i="36"/>
  <c r="N60" i="36"/>
  <c r="N174" i="36"/>
  <c r="N54" i="36"/>
  <c r="N114" i="36"/>
  <c r="N183" i="36"/>
  <c r="N14" i="36"/>
  <c r="N65" i="36"/>
  <c r="N124" i="36"/>
  <c r="N188" i="36"/>
  <c r="N215" i="36"/>
  <c r="N26" i="36"/>
  <c r="N80" i="36"/>
  <c r="N148" i="36"/>
  <c r="N199" i="36"/>
  <c r="N197" i="36"/>
  <c r="N158" i="36"/>
  <c r="N24" i="36"/>
  <c r="N37" i="36"/>
  <c r="N78" i="36"/>
  <c r="N146" i="36"/>
  <c r="N140" i="36"/>
  <c r="N155" i="36"/>
  <c r="W25" i="36"/>
  <c r="W35" i="36"/>
  <c r="W27" i="36"/>
  <c r="W50" i="36"/>
  <c r="W58" i="36"/>
  <c r="W66" i="36"/>
  <c r="W73" i="36"/>
  <c r="W97" i="36"/>
  <c r="W105" i="36"/>
  <c r="W92" i="36"/>
  <c r="W89" i="36"/>
  <c r="W138" i="36"/>
  <c r="W119" i="36"/>
  <c r="W125" i="36"/>
  <c r="W123" i="36"/>
  <c r="W150" i="36"/>
  <c r="W165" i="36"/>
  <c r="W111" i="36"/>
  <c r="W157" i="36"/>
  <c r="W192" i="36"/>
  <c r="W182" i="36"/>
  <c r="W206" i="36"/>
  <c r="W201" i="36"/>
  <c r="W209" i="36"/>
  <c r="W13" i="36"/>
  <c r="W15" i="36"/>
  <c r="W31" i="36"/>
  <c r="W43" i="36"/>
  <c r="W38" i="36"/>
  <c r="W51" i="36"/>
  <c r="W59" i="36"/>
  <c r="W67" i="36"/>
  <c r="W81" i="36"/>
  <c r="W98" i="36"/>
  <c r="W106" i="36"/>
  <c r="W70" i="36"/>
  <c r="W121" i="36"/>
  <c r="W139" i="36"/>
  <c r="W127" i="36"/>
  <c r="W113" i="36"/>
  <c r="W130" i="36"/>
  <c r="W122" i="36"/>
  <c r="W166" i="36"/>
  <c r="W134" i="36"/>
  <c r="W170" i="36"/>
  <c r="W194" i="36"/>
  <c r="W186" i="36"/>
  <c r="W175" i="36"/>
  <c r="W203" i="36"/>
  <c r="W211" i="36"/>
  <c r="W208" i="36"/>
  <c r="W21" i="36"/>
  <c r="W23" i="36"/>
  <c r="W10" i="36"/>
  <c r="W11" i="36"/>
  <c r="W46" i="36"/>
  <c r="W52" i="36"/>
  <c r="W60" i="36"/>
  <c r="W68" i="36"/>
  <c r="W72" i="36"/>
  <c r="W99" i="36"/>
  <c r="W107" i="36"/>
  <c r="W91" i="36"/>
  <c r="W129" i="36"/>
  <c r="W140" i="36"/>
  <c r="W135" i="36"/>
  <c r="W132" i="36"/>
  <c r="W143" i="36"/>
  <c r="W159" i="36"/>
  <c r="W167" i="36"/>
  <c r="W156" i="36"/>
  <c r="W180" i="36"/>
  <c r="W196" i="36"/>
  <c r="W169" i="36"/>
  <c r="W189" i="36"/>
  <c r="W205" i="36"/>
  <c r="W213" i="36"/>
  <c r="W29" i="36"/>
  <c r="W18" i="36"/>
  <c r="W36" i="36"/>
  <c r="W20" i="36"/>
  <c r="W22" i="36"/>
  <c r="W9" i="36"/>
  <c r="W42" i="36"/>
  <c r="W37" i="36"/>
  <c r="W48" i="36"/>
  <c r="W56" i="36"/>
  <c r="W64" i="36"/>
  <c r="W75" i="36"/>
  <c r="W95" i="36"/>
  <c r="W103" i="36"/>
  <c r="W93" i="36"/>
  <c r="W90" i="36"/>
  <c r="W128" i="36"/>
  <c r="W112" i="36"/>
  <c r="W78" i="36"/>
  <c r="W131" i="36"/>
  <c r="W142" i="36"/>
  <c r="W163" i="36"/>
  <c r="W153" i="36"/>
  <c r="W155" i="36"/>
  <c r="W188" i="36"/>
  <c r="W174" i="36"/>
  <c r="W181" i="36"/>
  <c r="W197" i="36"/>
  <c r="W183" i="36"/>
  <c r="W176" i="36"/>
  <c r="W19" i="36"/>
  <c r="W55" i="36"/>
  <c r="W69" i="36"/>
  <c r="W102" i="36"/>
  <c r="W82" i="36"/>
  <c r="W110" i="36"/>
  <c r="W124" i="36"/>
  <c r="W162" i="36"/>
  <c r="W152" i="36"/>
  <c r="W202" i="36"/>
  <c r="W195" i="36"/>
  <c r="W12" i="36"/>
  <c r="W16" i="36"/>
  <c r="W45" i="36"/>
  <c r="W57" i="36"/>
  <c r="W83" i="36"/>
  <c r="W104" i="36"/>
  <c r="W77" i="36"/>
  <c r="W114" i="36"/>
  <c r="W116" i="36"/>
  <c r="W164" i="36"/>
  <c r="W154" i="36"/>
  <c r="W178" i="36"/>
  <c r="W199" i="36"/>
  <c r="W187" i="36"/>
  <c r="W28" i="36"/>
  <c r="W24" i="36"/>
  <c r="W39" i="36"/>
  <c r="W61" i="36"/>
  <c r="W80" i="36"/>
  <c r="W108" i="36"/>
  <c r="W41" i="36"/>
  <c r="W86" i="36"/>
  <c r="W147" i="36"/>
  <c r="W137" i="36"/>
  <c r="W184" i="36"/>
  <c r="W204" i="36"/>
  <c r="W218" i="36"/>
  <c r="W179" i="36"/>
  <c r="W219" i="36"/>
  <c r="W17" i="36"/>
  <c r="W32" i="36"/>
  <c r="W62" i="36"/>
  <c r="W79" i="36"/>
  <c r="W74" i="36"/>
  <c r="W94" i="36"/>
  <c r="W118" i="36"/>
  <c r="W151" i="36"/>
  <c r="W145" i="36"/>
  <c r="W173" i="36"/>
  <c r="W172" i="36"/>
  <c r="W210" i="36"/>
  <c r="W26" i="36"/>
  <c r="W40" i="36"/>
  <c r="W63" i="36"/>
  <c r="W87" i="36"/>
  <c r="W85" i="36"/>
  <c r="W120" i="36"/>
  <c r="W126" i="36"/>
  <c r="W115" i="36"/>
  <c r="W149" i="36"/>
  <c r="W171" i="36"/>
  <c r="W177" i="36"/>
  <c r="W168" i="36"/>
  <c r="W212" i="36"/>
  <c r="W30" i="36"/>
  <c r="W53" i="36"/>
  <c r="W33" i="36"/>
  <c r="W100" i="36"/>
  <c r="W71" i="36"/>
  <c r="W141" i="36"/>
  <c r="W133" i="36"/>
  <c r="W160" i="36"/>
  <c r="W144" i="36"/>
  <c r="W198" i="36"/>
  <c r="W191" i="36"/>
  <c r="W215" i="36"/>
  <c r="W216" i="36"/>
  <c r="W54" i="36"/>
  <c r="W88" i="36"/>
  <c r="W200" i="36"/>
  <c r="W14" i="36"/>
  <c r="W65" i="36"/>
  <c r="W117" i="36"/>
  <c r="W185" i="36"/>
  <c r="W47" i="36"/>
  <c r="W109" i="36"/>
  <c r="W193" i="36"/>
  <c r="W96" i="36"/>
  <c r="W146" i="36"/>
  <c r="W207" i="36"/>
  <c r="W34" i="36"/>
  <c r="W101" i="36"/>
  <c r="W161" i="36"/>
  <c r="W217" i="36"/>
  <c r="W44" i="36"/>
  <c r="W76" i="36"/>
  <c r="W148" i="36"/>
  <c r="W190" i="36"/>
  <c r="W214" i="36"/>
  <c r="W49" i="36"/>
  <c r="W84" i="36"/>
  <c r="U4" i="36"/>
  <c r="U12" i="36"/>
  <c r="U20" i="36"/>
  <c r="U28" i="36"/>
  <c r="U36" i="36"/>
  <c r="U44" i="36"/>
  <c r="U54" i="36"/>
  <c r="U62" i="36"/>
  <c r="U48" i="36"/>
  <c r="U84" i="36"/>
  <c r="U92" i="36"/>
  <c r="U72" i="36"/>
  <c r="U102" i="36"/>
  <c r="U110" i="36"/>
  <c r="U118" i="36"/>
  <c r="U126" i="36"/>
  <c r="U134" i="36"/>
  <c r="U140" i="36"/>
  <c r="U149" i="36"/>
  <c r="U162" i="36"/>
  <c r="U170" i="36"/>
  <c r="U178" i="36"/>
  <c r="U186" i="36"/>
  <c r="U194" i="36"/>
  <c r="U202" i="36"/>
  <c r="U204" i="36"/>
  <c r="U213" i="36"/>
  <c r="U221" i="36"/>
  <c r="U5" i="36"/>
  <c r="U13" i="36"/>
  <c r="U21" i="36"/>
  <c r="U29" i="36"/>
  <c r="U37" i="36"/>
  <c r="U45" i="36"/>
  <c r="U55" i="36"/>
  <c r="U63" i="36"/>
  <c r="U47" i="36"/>
  <c r="U85" i="36"/>
  <c r="U93" i="36"/>
  <c r="U95" i="36"/>
  <c r="U103" i="36"/>
  <c r="U111" i="36"/>
  <c r="U119" i="36"/>
  <c r="U127" i="36"/>
  <c r="U135" i="36"/>
  <c r="U142" i="36"/>
  <c r="U150" i="36"/>
  <c r="U163" i="36"/>
  <c r="U171" i="36"/>
  <c r="U179" i="36"/>
  <c r="U187" i="36"/>
  <c r="U195" i="36"/>
  <c r="U203" i="36"/>
  <c r="U206" i="36"/>
  <c r="U214" i="36"/>
  <c r="U205" i="36"/>
  <c r="U6" i="36"/>
  <c r="U14" i="36"/>
  <c r="U22" i="36"/>
  <c r="U30" i="36"/>
  <c r="U38" i="36"/>
  <c r="U46" i="36"/>
  <c r="U56" i="36"/>
  <c r="U64" i="36"/>
  <c r="U73" i="36"/>
  <c r="U86" i="36"/>
  <c r="U94" i="36"/>
  <c r="U96" i="36"/>
  <c r="U104" i="36"/>
  <c r="U112" i="36"/>
  <c r="U120" i="36"/>
  <c r="U128" i="36"/>
  <c r="U136" i="36"/>
  <c r="U143" i="36"/>
  <c r="U151" i="36"/>
  <c r="U164" i="36"/>
  <c r="U172" i="36"/>
  <c r="U180" i="36"/>
  <c r="U188" i="36"/>
  <c r="U196" i="36"/>
  <c r="U158" i="36"/>
  <c r="U207" i="36"/>
  <c r="U215" i="36"/>
  <c r="U222" i="36"/>
  <c r="U7" i="36"/>
  <c r="U15" i="36"/>
  <c r="U23" i="36"/>
  <c r="U31" i="36"/>
  <c r="U39" i="36"/>
  <c r="U49" i="36"/>
  <c r="U57" i="36"/>
  <c r="U65" i="36"/>
  <c r="U81" i="36"/>
  <c r="U87" i="36"/>
  <c r="U75" i="36"/>
  <c r="U97" i="36"/>
  <c r="U105" i="36"/>
  <c r="U113" i="36"/>
  <c r="U121" i="36"/>
  <c r="U129" i="36"/>
  <c r="U137" i="36"/>
  <c r="U144" i="36"/>
  <c r="U152" i="36"/>
  <c r="U165" i="36"/>
  <c r="U173" i="36"/>
  <c r="U181" i="36"/>
  <c r="U189" i="36"/>
  <c r="U197" i="36"/>
  <c r="U156" i="36"/>
  <c r="U208" i="36"/>
  <c r="U216" i="36"/>
  <c r="U8" i="36"/>
  <c r="U16" i="36"/>
  <c r="U24" i="36"/>
  <c r="U32" i="36"/>
  <c r="U40" i="36"/>
  <c r="U50" i="36"/>
  <c r="U58" i="36"/>
  <c r="U66" i="36"/>
  <c r="U71" i="36"/>
  <c r="U88" i="36"/>
  <c r="U76" i="36"/>
  <c r="U98" i="36"/>
  <c r="U106" i="36"/>
  <c r="U114" i="36"/>
  <c r="U122" i="36"/>
  <c r="U130" i="36"/>
  <c r="U80" i="36"/>
  <c r="U145" i="36"/>
  <c r="U153" i="36"/>
  <c r="U166" i="36"/>
  <c r="U174" i="36"/>
  <c r="U182" i="36"/>
  <c r="U190" i="36"/>
  <c r="U198" i="36"/>
  <c r="U141" i="36"/>
  <c r="U209" i="36"/>
  <c r="U217" i="36"/>
  <c r="U223" i="36"/>
  <c r="U10" i="36"/>
  <c r="U18" i="36"/>
  <c r="U26" i="36"/>
  <c r="U34" i="36"/>
  <c r="U42" i="36"/>
  <c r="U52" i="36"/>
  <c r="U60" i="36"/>
  <c r="U68" i="36"/>
  <c r="U70" i="36"/>
  <c r="U90" i="36"/>
  <c r="U82" i="36"/>
  <c r="U100" i="36"/>
  <c r="U108" i="36"/>
  <c r="U116" i="36"/>
  <c r="U124" i="36"/>
  <c r="U132" i="36"/>
  <c r="U139" i="36"/>
  <c r="U147" i="36"/>
  <c r="U160" i="36"/>
  <c r="U168" i="36"/>
  <c r="U176" i="36"/>
  <c r="U184" i="36"/>
  <c r="U192" i="36"/>
  <c r="U200" i="36"/>
  <c r="U154" i="36"/>
  <c r="U211" i="36"/>
  <c r="U219" i="36"/>
  <c r="U19" i="36"/>
  <c r="U53" i="36"/>
  <c r="U91" i="36"/>
  <c r="U117" i="36"/>
  <c r="U148" i="36"/>
  <c r="U185" i="36"/>
  <c r="U212" i="36"/>
  <c r="U25" i="36"/>
  <c r="U59" i="36"/>
  <c r="U77" i="36"/>
  <c r="U123" i="36"/>
  <c r="U159" i="36"/>
  <c r="U191" i="36"/>
  <c r="U218" i="36"/>
  <c r="U27" i="36"/>
  <c r="U61" i="36"/>
  <c r="U83" i="36"/>
  <c r="U125" i="36"/>
  <c r="U161" i="36"/>
  <c r="U193" i="36"/>
  <c r="U220" i="36"/>
  <c r="U33" i="36"/>
  <c r="U67" i="36"/>
  <c r="U99" i="36"/>
  <c r="U131" i="36"/>
  <c r="U167" i="36"/>
  <c r="U199" i="36"/>
  <c r="U3" i="36"/>
  <c r="U35" i="36"/>
  <c r="U69" i="36"/>
  <c r="U101" i="36"/>
  <c r="U133" i="36"/>
  <c r="U169" i="36"/>
  <c r="U201" i="36"/>
  <c r="U11" i="36"/>
  <c r="U43" i="36"/>
  <c r="U78" i="36"/>
  <c r="U109" i="36"/>
  <c r="U138" i="36"/>
  <c r="U177" i="36"/>
  <c r="U157" i="36"/>
  <c r="U17" i="36"/>
  <c r="U146" i="36"/>
  <c r="U41" i="36"/>
  <c r="U175" i="36"/>
  <c r="U51" i="36"/>
  <c r="U183" i="36"/>
  <c r="U79" i="36"/>
  <c r="U155" i="36"/>
  <c r="U89" i="36"/>
  <c r="U210" i="36"/>
  <c r="U107" i="36"/>
  <c r="E15" i="36"/>
  <c r="E23" i="36"/>
  <c r="E31" i="36"/>
  <c r="E39" i="36"/>
  <c r="E47" i="36"/>
  <c r="E55" i="36"/>
  <c r="E63" i="36"/>
  <c r="E79" i="36"/>
  <c r="E89" i="36"/>
  <c r="E78" i="36"/>
  <c r="E96" i="36"/>
  <c r="E16" i="36"/>
  <c r="E24" i="36"/>
  <c r="E32" i="36"/>
  <c r="E40" i="36"/>
  <c r="E48" i="36"/>
  <c r="E17" i="36"/>
  <c r="E25" i="36"/>
  <c r="E33" i="36"/>
  <c r="E41" i="36"/>
  <c r="E49" i="36"/>
  <c r="E57" i="36"/>
  <c r="E65" i="36"/>
  <c r="E76" i="36"/>
  <c r="E91" i="36"/>
  <c r="E75" i="36"/>
  <c r="E98" i="36"/>
  <c r="E106" i="36"/>
  <c r="E114" i="36"/>
  <c r="E122" i="36"/>
  <c r="E130" i="36"/>
  <c r="E138" i="36"/>
  <c r="E146" i="36"/>
  <c r="E154" i="36"/>
  <c r="E164" i="36"/>
  <c r="E172" i="36"/>
  <c r="E180" i="36"/>
  <c r="E188" i="36"/>
  <c r="E196" i="36"/>
  <c r="E204" i="36"/>
  <c r="E211" i="36"/>
  <c r="E18" i="36"/>
  <c r="E26" i="36"/>
  <c r="E34" i="36"/>
  <c r="E42" i="36"/>
  <c r="E50" i="36"/>
  <c r="E58" i="36"/>
  <c r="E66" i="36"/>
  <c r="E84" i="36"/>
  <c r="E92" i="36"/>
  <c r="E80" i="36"/>
  <c r="E99" i="36"/>
  <c r="E107" i="36"/>
  <c r="E115" i="36"/>
  <c r="E123" i="36"/>
  <c r="E131" i="36"/>
  <c r="E139" i="36"/>
  <c r="E147" i="36"/>
  <c r="E157" i="36"/>
  <c r="E165" i="36"/>
  <c r="E173" i="36"/>
  <c r="E181" i="36"/>
  <c r="E189" i="36"/>
  <c r="E197" i="36"/>
  <c r="E155" i="36"/>
  <c r="E212" i="36"/>
  <c r="E11" i="36"/>
  <c r="E19" i="36"/>
  <c r="E27" i="36"/>
  <c r="E35" i="36"/>
  <c r="E43" i="36"/>
  <c r="E51" i="36"/>
  <c r="E59" i="36"/>
  <c r="E67" i="36"/>
  <c r="E85" i="36"/>
  <c r="E93" i="36"/>
  <c r="E13" i="36"/>
  <c r="E21" i="36"/>
  <c r="E29" i="36"/>
  <c r="E37" i="36"/>
  <c r="E45" i="36"/>
  <c r="E53" i="36"/>
  <c r="E61" i="36"/>
  <c r="E69" i="36"/>
  <c r="E87" i="36"/>
  <c r="E95" i="36"/>
  <c r="E82" i="36"/>
  <c r="E102" i="36"/>
  <c r="E110" i="36"/>
  <c r="E118" i="36"/>
  <c r="E126" i="36"/>
  <c r="E134" i="36"/>
  <c r="E142" i="36"/>
  <c r="E150" i="36"/>
  <c r="E160" i="36"/>
  <c r="E168" i="36"/>
  <c r="E176" i="36"/>
  <c r="E184" i="36"/>
  <c r="E192" i="36"/>
  <c r="E200" i="36"/>
  <c r="E207" i="36"/>
  <c r="E215" i="36"/>
  <c r="E14" i="36"/>
  <c r="E46" i="36"/>
  <c r="E71" i="36"/>
  <c r="E81" i="36"/>
  <c r="E105" i="36"/>
  <c r="E119" i="36"/>
  <c r="E132" i="36"/>
  <c r="E144" i="36"/>
  <c r="E159" i="36"/>
  <c r="E171" i="36"/>
  <c r="E185" i="36"/>
  <c r="E198" i="36"/>
  <c r="E209" i="36"/>
  <c r="E206" i="36"/>
  <c r="E20" i="36"/>
  <c r="E52" i="36"/>
  <c r="E77" i="36"/>
  <c r="E70" i="36"/>
  <c r="E108" i="36"/>
  <c r="E120" i="36"/>
  <c r="E133" i="36"/>
  <c r="E145" i="36"/>
  <c r="E161" i="36"/>
  <c r="E174" i="36"/>
  <c r="E186" i="36"/>
  <c r="E199" i="36"/>
  <c r="E210" i="36"/>
  <c r="E22" i="36"/>
  <c r="E54" i="36"/>
  <c r="E86" i="36"/>
  <c r="E83" i="36"/>
  <c r="E109" i="36"/>
  <c r="E121" i="36"/>
  <c r="E135" i="36"/>
  <c r="E148" i="36"/>
  <c r="E162" i="36"/>
  <c r="E175" i="36"/>
  <c r="E187" i="36"/>
  <c r="E201" i="36"/>
  <c r="E213" i="36"/>
  <c r="E28" i="36"/>
  <c r="E56" i="36"/>
  <c r="E88" i="36"/>
  <c r="E97" i="36"/>
  <c r="E111" i="36"/>
  <c r="E124" i="36"/>
  <c r="E136" i="36"/>
  <c r="E149" i="36"/>
  <c r="E163" i="36"/>
  <c r="E177" i="36"/>
  <c r="E190" i="36"/>
  <c r="E202" i="36"/>
  <c r="E214" i="36"/>
  <c r="E205" i="36"/>
  <c r="E30" i="36"/>
  <c r="E60" i="36"/>
  <c r="E90" i="36"/>
  <c r="E100" i="36"/>
  <c r="E112" i="36"/>
  <c r="E125" i="36"/>
  <c r="E137" i="36"/>
  <c r="E151" i="36"/>
  <c r="E166" i="36"/>
  <c r="E178" i="36"/>
  <c r="E191" i="36"/>
  <c r="E203" i="36"/>
  <c r="E216" i="36"/>
  <c r="E36" i="36"/>
  <c r="E62" i="36"/>
  <c r="E94" i="36"/>
  <c r="E101" i="36"/>
  <c r="E113" i="36"/>
  <c r="E127" i="36"/>
  <c r="E141" i="36"/>
  <c r="E152" i="36"/>
  <c r="E167" i="36"/>
  <c r="E179" i="36"/>
  <c r="E193" i="36"/>
  <c r="E158" i="36"/>
  <c r="E217" i="36"/>
  <c r="M6" i="36"/>
  <c r="M14" i="36"/>
  <c r="M22" i="36"/>
  <c r="M30" i="36"/>
  <c r="M38" i="36"/>
  <c r="M46" i="36"/>
  <c r="M54" i="36"/>
  <c r="M62" i="36"/>
  <c r="M76" i="36"/>
  <c r="M87" i="36"/>
  <c r="M70" i="36"/>
  <c r="M96" i="36"/>
  <c r="M104" i="36"/>
  <c r="M112" i="36"/>
  <c r="M120" i="36"/>
  <c r="M128" i="36"/>
  <c r="M136" i="36"/>
  <c r="M145" i="36"/>
  <c r="M153" i="36"/>
  <c r="M165" i="36"/>
  <c r="M173" i="36"/>
  <c r="M181" i="36"/>
  <c r="M189" i="36"/>
  <c r="M7" i="36"/>
  <c r="M15" i="36"/>
  <c r="M23" i="36"/>
  <c r="M31" i="36"/>
  <c r="M39" i="36"/>
  <c r="M48" i="36"/>
  <c r="M55" i="36"/>
  <c r="M63" i="36"/>
  <c r="M74" i="36"/>
  <c r="M88" i="36"/>
  <c r="M72" i="36"/>
  <c r="M97" i="36"/>
  <c r="M105" i="36"/>
  <c r="M113" i="36"/>
  <c r="M121" i="36"/>
  <c r="M129" i="36"/>
  <c r="M137" i="36"/>
  <c r="M146" i="36"/>
  <c r="M154" i="36"/>
  <c r="M166" i="36"/>
  <c r="M174" i="36"/>
  <c r="M182" i="36"/>
  <c r="M8" i="36"/>
  <c r="M16" i="36"/>
  <c r="M24" i="36"/>
  <c r="M32" i="36"/>
  <c r="M40" i="36"/>
  <c r="M47" i="36"/>
  <c r="M56" i="36"/>
  <c r="M64" i="36"/>
  <c r="M82" i="36"/>
  <c r="M89" i="36"/>
  <c r="M77" i="36"/>
  <c r="M98" i="36"/>
  <c r="M106" i="36"/>
  <c r="M114" i="36"/>
  <c r="M122" i="36"/>
  <c r="M130" i="36"/>
  <c r="M71" i="36"/>
  <c r="M147" i="36"/>
  <c r="M159" i="36"/>
  <c r="M167" i="36"/>
  <c r="M175" i="36"/>
  <c r="M183" i="36"/>
  <c r="M191" i="36"/>
  <c r="M9" i="36"/>
  <c r="M17" i="36"/>
  <c r="M25" i="36"/>
  <c r="M33" i="36"/>
  <c r="M41" i="36"/>
  <c r="M49" i="36"/>
  <c r="M57" i="36"/>
  <c r="M65" i="36"/>
  <c r="M73" i="36"/>
  <c r="M90" i="36"/>
  <c r="M83" i="36"/>
  <c r="M99" i="36"/>
  <c r="M107" i="36"/>
  <c r="M115" i="36"/>
  <c r="M123" i="36"/>
  <c r="M131" i="36"/>
  <c r="M75" i="36"/>
  <c r="M148" i="36"/>
  <c r="M160" i="36"/>
  <c r="M168" i="36"/>
  <c r="M176" i="36"/>
  <c r="M10" i="36"/>
  <c r="M18" i="36"/>
  <c r="M26" i="36"/>
  <c r="M34" i="36"/>
  <c r="M42" i="36"/>
  <c r="M50" i="36"/>
  <c r="M58" i="36"/>
  <c r="M66" i="36"/>
  <c r="M81" i="36"/>
  <c r="M91" i="36"/>
  <c r="M78" i="36"/>
  <c r="M100" i="36"/>
  <c r="M108" i="36"/>
  <c r="M116" i="36"/>
  <c r="M124" i="36"/>
  <c r="M132" i="36"/>
  <c r="M138" i="36"/>
  <c r="M149" i="36"/>
  <c r="M4" i="36"/>
  <c r="M12" i="36"/>
  <c r="M20" i="36"/>
  <c r="M28" i="36"/>
  <c r="M36" i="36"/>
  <c r="M44" i="36"/>
  <c r="M52" i="36"/>
  <c r="M60" i="36"/>
  <c r="M68" i="36"/>
  <c r="M85" i="36"/>
  <c r="M93" i="36"/>
  <c r="M80" i="36"/>
  <c r="M102" i="36"/>
  <c r="M110" i="36"/>
  <c r="M118" i="36"/>
  <c r="M126" i="36"/>
  <c r="M134" i="36"/>
  <c r="M143" i="36"/>
  <c r="M151" i="36"/>
  <c r="M19" i="36"/>
  <c r="M51" i="36"/>
  <c r="M92" i="36"/>
  <c r="M117" i="36"/>
  <c r="M150" i="36"/>
  <c r="M171" i="36"/>
  <c r="M186" i="36"/>
  <c r="M196" i="36"/>
  <c r="M204" i="36"/>
  <c r="M205" i="36"/>
  <c r="M213" i="36"/>
  <c r="M21" i="36"/>
  <c r="M53" i="36"/>
  <c r="M94" i="36"/>
  <c r="M119" i="36"/>
  <c r="M152" i="36"/>
  <c r="M172" i="36"/>
  <c r="M187" i="36"/>
  <c r="M197" i="36"/>
  <c r="M139" i="36"/>
  <c r="M206" i="36"/>
  <c r="M214" i="36"/>
  <c r="M27" i="36"/>
  <c r="M59" i="36"/>
  <c r="M79" i="36"/>
  <c r="M125" i="36"/>
  <c r="M161" i="36"/>
  <c r="M177" i="36"/>
  <c r="M188" i="36"/>
  <c r="M198" i="36"/>
  <c r="M141" i="36"/>
  <c r="M207" i="36"/>
  <c r="M215" i="36"/>
  <c r="M29" i="36"/>
  <c r="M61" i="36"/>
  <c r="M95" i="36"/>
  <c r="M127" i="36"/>
  <c r="M162" i="36"/>
  <c r="M178" i="36"/>
  <c r="M190" i="36"/>
  <c r="M199" i="36"/>
  <c r="M158" i="36"/>
  <c r="M208" i="36"/>
  <c r="M216" i="36"/>
  <c r="M3" i="36"/>
  <c r="M35" i="36"/>
  <c r="M67" i="36"/>
  <c r="M101" i="36"/>
  <c r="M133" i="36"/>
  <c r="M163" i="36"/>
  <c r="M179" i="36"/>
  <c r="M192" i="36"/>
  <c r="M200" i="36"/>
  <c r="M140" i="36"/>
  <c r="M209" i="36"/>
  <c r="M217" i="36"/>
  <c r="M11" i="36"/>
  <c r="M43" i="36"/>
  <c r="M84" i="36"/>
  <c r="M109" i="36"/>
  <c r="M142" i="36"/>
  <c r="M169" i="36"/>
  <c r="M184" i="36"/>
  <c r="M194" i="36"/>
  <c r="M202" i="36"/>
  <c r="M157" i="36"/>
  <c r="M211" i="36"/>
  <c r="M37" i="36"/>
  <c r="M164" i="36"/>
  <c r="M156" i="36"/>
  <c r="M45" i="36"/>
  <c r="M170" i="36"/>
  <c r="M155" i="36"/>
  <c r="M69" i="36"/>
  <c r="M180" i="36"/>
  <c r="M210" i="36"/>
  <c r="M86" i="36"/>
  <c r="M185" i="36"/>
  <c r="M212" i="36"/>
  <c r="M103" i="36"/>
  <c r="M193" i="36"/>
  <c r="M111" i="36"/>
  <c r="M195" i="36"/>
  <c r="C216" i="36"/>
  <c r="C186" i="36"/>
  <c r="C193" i="36"/>
  <c r="C184" i="36"/>
  <c r="C192" i="36"/>
  <c r="C174" i="36"/>
  <c r="C166" i="36"/>
  <c r="C92" i="36"/>
  <c r="C153" i="36"/>
  <c r="C145" i="36"/>
  <c r="C95" i="36"/>
  <c r="C133" i="36"/>
  <c r="C125" i="36"/>
  <c r="C117" i="36"/>
  <c r="C109" i="36"/>
  <c r="C101" i="36"/>
  <c r="C88" i="36"/>
  <c r="C56" i="36"/>
  <c r="C84" i="36"/>
  <c r="C76" i="36"/>
  <c r="C58" i="36"/>
  <c r="C46" i="36"/>
  <c r="C43" i="36"/>
  <c r="C30" i="36"/>
  <c r="C22" i="36"/>
  <c r="C14" i="36"/>
  <c r="K187" i="36"/>
  <c r="K196" i="36"/>
  <c r="K203" i="36"/>
  <c r="K186" i="36"/>
  <c r="K172" i="36"/>
  <c r="K164" i="36"/>
  <c r="K158" i="36"/>
  <c r="K152" i="36"/>
  <c r="K144" i="36"/>
  <c r="K137" i="36"/>
  <c r="K129" i="36"/>
  <c r="K121" i="36"/>
  <c r="K113" i="36"/>
  <c r="K105" i="36"/>
  <c r="K97" i="36"/>
  <c r="K86" i="36"/>
  <c r="K53" i="36"/>
  <c r="K67" i="36"/>
  <c r="K78" i="36"/>
  <c r="K70" i="36"/>
  <c r="K36" i="36"/>
  <c r="K47" i="36"/>
  <c r="K28" i="36"/>
  <c r="K20" i="36"/>
  <c r="K12" i="36"/>
  <c r="S216" i="36"/>
  <c r="S206" i="36"/>
  <c r="S180" i="36"/>
  <c r="S189" i="36"/>
  <c r="S202" i="36"/>
  <c r="S183" i="36"/>
  <c r="S170" i="36"/>
  <c r="S162" i="36"/>
  <c r="S155" i="36"/>
  <c r="S147" i="36"/>
  <c r="S139" i="36"/>
  <c r="S136" i="36"/>
  <c r="S128" i="36"/>
  <c r="S120" i="36"/>
  <c r="S112" i="36"/>
  <c r="S104" i="36"/>
  <c r="S96" i="36"/>
  <c r="S63" i="36"/>
  <c r="S34" i="36"/>
  <c r="S51" i="36"/>
  <c r="S76" i="36"/>
  <c r="S60" i="36"/>
  <c r="S48" i="36"/>
  <c r="S43" i="36"/>
  <c r="S26" i="36"/>
  <c r="S18" i="36"/>
  <c r="S10" i="36"/>
  <c r="D196" i="36"/>
  <c r="D189" i="36"/>
  <c r="D212" i="36"/>
  <c r="D158" i="36"/>
  <c r="D184" i="36"/>
  <c r="D176" i="36"/>
  <c r="D168" i="36"/>
  <c r="D160" i="36"/>
  <c r="D152" i="36"/>
  <c r="D144" i="36"/>
  <c r="D141" i="36"/>
  <c r="D111" i="36"/>
  <c r="D133" i="36"/>
  <c r="D108" i="36"/>
  <c r="D100" i="36"/>
  <c r="D91" i="36"/>
  <c r="D83" i="36"/>
  <c r="D75" i="36"/>
  <c r="D67" i="36"/>
  <c r="D59" i="36"/>
  <c r="D51" i="36"/>
  <c r="D43" i="36"/>
  <c r="D35" i="36"/>
  <c r="D27" i="36"/>
  <c r="D19" i="36"/>
  <c r="D11" i="36"/>
  <c r="D3" i="36"/>
  <c r="L202" i="36"/>
  <c r="L214" i="36"/>
  <c r="L157" i="36"/>
  <c r="L183" i="36"/>
  <c r="L169" i="36"/>
  <c r="L125" i="36"/>
  <c r="L116" i="36"/>
  <c r="L122" i="36"/>
  <c r="L97" i="36"/>
  <c r="L82" i="36"/>
  <c r="L65" i="36"/>
  <c r="L49" i="36"/>
  <c r="L33" i="36"/>
  <c r="L17" i="36"/>
  <c r="T192" i="36"/>
  <c r="T215" i="36"/>
  <c r="T122" i="36"/>
  <c r="T173" i="36"/>
  <c r="T147" i="36"/>
  <c r="T109" i="36"/>
  <c r="T69" i="36"/>
  <c r="T58" i="36"/>
  <c r="T15" i="36"/>
  <c r="O180" i="36"/>
  <c r="O153" i="36"/>
  <c r="O79" i="36"/>
  <c r="O54" i="36"/>
  <c r="O26" i="36"/>
  <c r="E208" i="36"/>
  <c r="E156" i="36"/>
  <c r="E104" i="36"/>
  <c r="E12" i="36"/>
  <c r="C172" i="36"/>
  <c r="C86" i="36"/>
  <c r="C115" i="36"/>
  <c r="C82" i="36"/>
  <c r="C28" i="36"/>
  <c r="K192" i="36"/>
  <c r="K162" i="36"/>
  <c r="K135" i="36"/>
  <c r="K95" i="36"/>
  <c r="K54" i="36"/>
  <c r="K26" i="36"/>
  <c r="S212" i="36"/>
  <c r="S176" i="36"/>
  <c r="S153" i="36"/>
  <c r="S145" i="36"/>
  <c r="S134" i="36"/>
  <c r="S118" i="36"/>
  <c r="S102" i="36"/>
  <c r="S89" i="36"/>
  <c r="S57" i="36"/>
  <c r="S65" i="36"/>
  <c r="S82" i="36"/>
  <c r="S74" i="36"/>
  <c r="S62" i="36"/>
  <c r="S46" i="36"/>
  <c r="S32" i="36"/>
  <c r="S24" i="36"/>
  <c r="S16" i="36"/>
  <c r="S8" i="36"/>
  <c r="D198" i="36"/>
  <c r="D201" i="36"/>
  <c r="D210" i="36"/>
  <c r="D155" i="36"/>
  <c r="D182" i="36"/>
  <c r="D174" i="36"/>
  <c r="D166" i="36"/>
  <c r="D156" i="36"/>
  <c r="D150" i="36"/>
  <c r="D142" i="36"/>
  <c r="D127" i="36"/>
  <c r="D122" i="36"/>
  <c r="D117" i="36"/>
  <c r="D106" i="36"/>
  <c r="D98" i="36"/>
  <c r="D89" i="36"/>
  <c r="D81" i="36"/>
  <c r="D73" i="36"/>
  <c r="D65" i="36"/>
  <c r="D57" i="36"/>
  <c r="D49" i="36"/>
  <c r="D41" i="36"/>
  <c r="D33" i="36"/>
  <c r="D25" i="36"/>
  <c r="D17" i="36"/>
  <c r="D9" i="36"/>
  <c r="L195" i="36"/>
  <c r="L197" i="36"/>
  <c r="L198" i="36"/>
  <c r="L210" i="36"/>
  <c r="L124" i="36"/>
  <c r="L181" i="36"/>
  <c r="L167" i="36"/>
  <c r="L153" i="36"/>
  <c r="L141" i="36"/>
  <c r="L113" i="36"/>
  <c r="L95" i="36"/>
  <c r="L80" i="36"/>
  <c r="L63" i="36"/>
  <c r="L47" i="36"/>
  <c r="L31" i="36"/>
  <c r="L15" i="36"/>
  <c r="T196" i="36"/>
  <c r="T213" i="36"/>
  <c r="T188" i="36"/>
  <c r="T166" i="36"/>
  <c r="T145" i="36"/>
  <c r="T137" i="36"/>
  <c r="T87" i="36"/>
  <c r="T47" i="36"/>
  <c r="O217" i="36"/>
  <c r="O197" i="36"/>
  <c r="O126" i="36"/>
  <c r="O108" i="36"/>
  <c r="O33" i="36"/>
  <c r="E195" i="36"/>
  <c r="E143" i="36"/>
  <c r="E74" i="36"/>
  <c r="M203" i="36"/>
  <c r="U115" i="36"/>
  <c r="W136" i="36"/>
  <c r="C185" i="36"/>
  <c r="C143" i="36"/>
  <c r="C99" i="36"/>
  <c r="C74" i="36"/>
  <c r="C12" i="36"/>
  <c r="K179" i="36"/>
  <c r="K140" i="36"/>
  <c r="K119" i="36"/>
  <c r="K52" i="36"/>
  <c r="K35" i="36"/>
  <c r="K18" i="36"/>
  <c r="S215" i="36"/>
  <c r="S168" i="36"/>
  <c r="S86" i="36"/>
  <c r="C210" i="36"/>
  <c r="C217" i="36"/>
  <c r="C203" i="36"/>
  <c r="C187" i="36"/>
  <c r="C202" i="36"/>
  <c r="C181" i="36"/>
  <c r="C171" i="36"/>
  <c r="C163" i="36"/>
  <c r="C141" i="36"/>
  <c r="C150" i="36"/>
  <c r="C142" i="36"/>
  <c r="C138" i="36"/>
  <c r="C130" i="36"/>
  <c r="C122" i="36"/>
  <c r="C114" i="36"/>
  <c r="C106" i="36"/>
  <c r="C98" i="36"/>
  <c r="C63" i="36"/>
  <c r="C59" i="36"/>
  <c r="C81" i="36"/>
  <c r="C73" i="36"/>
  <c r="C68" i="36"/>
  <c r="C37" i="36"/>
  <c r="C34" i="36"/>
  <c r="C27" i="36"/>
  <c r="C19" i="36"/>
  <c r="C11" i="36"/>
  <c r="K213" i="36"/>
  <c r="K214" i="36"/>
  <c r="K205" i="36"/>
  <c r="K190" i="36"/>
  <c r="K197" i="36"/>
  <c r="K177" i="36"/>
  <c r="K169" i="36"/>
  <c r="K161" i="36"/>
  <c r="K139" i="36"/>
  <c r="K149" i="36"/>
  <c r="K87" i="36"/>
  <c r="K134" i="36"/>
  <c r="K126" i="36"/>
  <c r="K118" i="36"/>
  <c r="K110" i="36"/>
  <c r="K102" i="36"/>
  <c r="K92" i="36"/>
  <c r="K60" i="36"/>
  <c r="K69" i="36"/>
  <c r="K83" i="36"/>
  <c r="K75" i="36"/>
  <c r="K65" i="36"/>
  <c r="K42" i="36"/>
  <c r="K38" i="36"/>
  <c r="K25" i="36"/>
  <c r="K17" i="36"/>
  <c r="K9" i="36"/>
  <c r="S218" i="36"/>
  <c r="S210" i="36"/>
  <c r="S213" i="36"/>
  <c r="S199" i="36"/>
  <c r="S177" i="36"/>
  <c r="S196" i="36"/>
  <c r="S175" i="36"/>
  <c r="S167" i="36"/>
  <c r="S159" i="36"/>
  <c r="S152" i="36"/>
  <c r="S144" i="36"/>
  <c r="S92" i="36"/>
  <c r="S133" i="36"/>
  <c r="S125" i="36"/>
  <c r="S117" i="36"/>
  <c r="S109" i="36"/>
  <c r="S101" i="36"/>
  <c r="S64" i="36"/>
  <c r="S56" i="36"/>
  <c r="S53" i="36"/>
  <c r="S81" i="36"/>
  <c r="S73" i="36"/>
  <c r="S54" i="36"/>
  <c r="S38" i="36"/>
  <c r="S31" i="36"/>
  <c r="S23" i="36"/>
  <c r="S15" i="36"/>
  <c r="S7" i="36"/>
  <c r="D199" i="36"/>
  <c r="D217" i="36"/>
  <c r="D209" i="36"/>
  <c r="D139" i="36"/>
  <c r="D181" i="36"/>
  <c r="D173" i="36"/>
  <c r="D165" i="36"/>
  <c r="D118" i="36"/>
  <c r="D149" i="36"/>
  <c r="D135" i="36"/>
  <c r="D120" i="36"/>
  <c r="D131" i="36"/>
  <c r="D114" i="36"/>
  <c r="D105" i="36"/>
  <c r="D97" i="36"/>
  <c r="D88" i="36"/>
  <c r="D80" i="36"/>
  <c r="D72" i="36"/>
  <c r="D64" i="36"/>
  <c r="D56" i="36"/>
  <c r="D48" i="36"/>
  <c r="D40" i="36"/>
  <c r="D32" i="36"/>
  <c r="D24" i="36"/>
  <c r="D16" i="36"/>
  <c r="D8" i="36"/>
  <c r="L194" i="36"/>
  <c r="L209" i="36"/>
  <c r="L117" i="36"/>
  <c r="L179" i="36"/>
  <c r="L166" i="36"/>
  <c r="L152" i="36"/>
  <c r="L126" i="36"/>
  <c r="L111" i="36"/>
  <c r="L94" i="36"/>
  <c r="L79" i="36"/>
  <c r="L62" i="36"/>
  <c r="L46" i="36"/>
  <c r="L30" i="36"/>
  <c r="L14" i="36"/>
  <c r="T218" i="36"/>
  <c r="T222" i="36"/>
  <c r="T212" i="36"/>
  <c r="T187" i="36"/>
  <c r="T165" i="36"/>
  <c r="T136" i="36"/>
  <c r="T114" i="36"/>
  <c r="T80" i="36"/>
  <c r="T37" i="36"/>
  <c r="O219" i="36"/>
  <c r="O187" i="36"/>
  <c r="O118" i="36"/>
  <c r="O96" i="36"/>
  <c r="O29" i="36"/>
  <c r="E194" i="36"/>
  <c r="E73" i="36"/>
  <c r="E72" i="36"/>
  <c r="M201" i="36"/>
  <c r="U9" i="36"/>
  <c r="C178" i="36"/>
  <c r="C164" i="36"/>
  <c r="C123" i="36"/>
  <c r="C54" i="36"/>
  <c r="C42" i="36"/>
  <c r="K215" i="36"/>
  <c r="K178" i="36"/>
  <c r="K142" i="36"/>
  <c r="K111" i="36"/>
  <c r="K55" i="36"/>
  <c r="K10" i="36"/>
  <c r="S201" i="36"/>
  <c r="S160" i="36"/>
  <c r="S110" i="36"/>
  <c r="C208" i="36"/>
  <c r="C215" i="36"/>
  <c r="C201" i="36"/>
  <c r="C183" i="36"/>
  <c r="C200" i="36"/>
  <c r="C205" i="36"/>
  <c r="C170" i="36"/>
  <c r="C162" i="36"/>
  <c r="C157" i="36"/>
  <c r="C149" i="36"/>
  <c r="C139" i="36"/>
  <c r="C137" i="36"/>
  <c r="C129" i="36"/>
  <c r="C121" i="36"/>
  <c r="C113" i="36"/>
  <c r="C105" i="36"/>
  <c r="C97" i="36"/>
  <c r="C91" i="36"/>
  <c r="C53" i="36"/>
  <c r="C80" i="36"/>
  <c r="C72" i="36"/>
  <c r="C60" i="36"/>
  <c r="C44" i="36"/>
  <c r="C41" i="36"/>
  <c r="C26" i="36"/>
  <c r="C18" i="36"/>
  <c r="C10" i="36"/>
  <c r="K211" i="36"/>
  <c r="K212" i="36"/>
  <c r="K204" i="36"/>
  <c r="K184" i="36"/>
  <c r="K195" i="36"/>
  <c r="K176" i="36"/>
  <c r="K168" i="36"/>
  <c r="K160" i="36"/>
  <c r="K156" i="36"/>
  <c r="K148" i="36"/>
  <c r="K89" i="36"/>
  <c r="K133" i="36"/>
  <c r="K125" i="36"/>
  <c r="K117" i="36"/>
  <c r="K109" i="36"/>
  <c r="K101" i="36"/>
  <c r="K84" i="36"/>
  <c r="K59" i="36"/>
  <c r="K51" i="36"/>
  <c r="K82" i="36"/>
  <c r="K74" i="36"/>
  <c r="K57" i="36"/>
  <c r="K34" i="36"/>
  <c r="K32" i="36"/>
  <c r="K24" i="36"/>
  <c r="K16" i="36"/>
  <c r="K8" i="36"/>
  <c r="S204" i="36"/>
  <c r="S208" i="36"/>
  <c r="S211" i="36"/>
  <c r="S197" i="36"/>
  <c r="S205" i="36"/>
  <c r="S194" i="36"/>
  <c r="S174" i="36"/>
  <c r="S166" i="36"/>
  <c r="S157" i="36"/>
  <c r="S151" i="36"/>
  <c r="S143" i="36"/>
  <c r="S94" i="36"/>
  <c r="S132" i="36"/>
  <c r="S124" i="36"/>
  <c r="S116" i="36"/>
  <c r="S108" i="36"/>
  <c r="S100" i="36"/>
  <c r="S90" i="36"/>
  <c r="S61" i="36"/>
  <c r="S42" i="36"/>
  <c r="S80" i="36"/>
  <c r="S72" i="36"/>
  <c r="S41" i="36"/>
  <c r="S45" i="36"/>
  <c r="S30" i="36"/>
  <c r="S22" i="36"/>
  <c r="S14" i="36"/>
  <c r="S6" i="36"/>
  <c r="D190" i="36"/>
  <c r="D197" i="36"/>
  <c r="D216" i="36"/>
  <c r="D208" i="36"/>
  <c r="D188" i="36"/>
  <c r="D180" i="36"/>
  <c r="D172" i="36"/>
  <c r="D164" i="36"/>
  <c r="D136" i="36"/>
  <c r="D148" i="36"/>
  <c r="D138" i="36"/>
  <c r="D129" i="36"/>
  <c r="D123" i="36"/>
  <c r="D112" i="36"/>
  <c r="D104" i="36"/>
  <c r="D96" i="36"/>
  <c r="D87" i="36"/>
  <c r="D79" i="36"/>
  <c r="D71" i="36"/>
  <c r="D63" i="36"/>
  <c r="D55" i="36"/>
  <c r="D47" i="36"/>
  <c r="D39" i="36"/>
  <c r="D31" i="36"/>
  <c r="D23" i="36"/>
  <c r="D15" i="36"/>
  <c r="D7" i="36"/>
  <c r="L190" i="36"/>
  <c r="L208" i="36"/>
  <c r="L158" i="36"/>
  <c r="L177" i="36"/>
  <c r="L161" i="36"/>
  <c r="L147" i="36"/>
  <c r="L127" i="36"/>
  <c r="L105" i="36"/>
  <c r="L89" i="36"/>
  <c r="L74" i="36"/>
  <c r="L57" i="36"/>
  <c r="L41" i="36"/>
  <c r="L25" i="36"/>
  <c r="L9" i="36"/>
  <c r="T194" i="36"/>
  <c r="T197" i="36"/>
  <c r="T207" i="36"/>
  <c r="T182" i="36"/>
  <c r="T164" i="36"/>
  <c r="T130" i="36"/>
  <c r="T112" i="36"/>
  <c r="T79" i="36"/>
  <c r="T36" i="36"/>
  <c r="O216" i="36"/>
  <c r="O183" i="36"/>
  <c r="O89" i="36"/>
  <c r="O95" i="36"/>
  <c r="O21" i="36"/>
  <c r="E183" i="36"/>
  <c r="E129" i="36"/>
  <c r="E68" i="36"/>
  <c r="M144" i="36"/>
  <c r="F30" i="36"/>
  <c r="C189" i="36"/>
  <c r="C158" i="36"/>
  <c r="C107" i="36"/>
  <c r="C45" i="36"/>
  <c r="K170" i="36"/>
  <c r="K103" i="36"/>
  <c r="S181" i="36"/>
  <c r="C207" i="36"/>
  <c r="C213" i="36"/>
  <c r="C199" i="36"/>
  <c r="C179" i="36"/>
  <c r="C198" i="36"/>
  <c r="C177" i="36"/>
  <c r="C169" i="36"/>
  <c r="C161" i="36"/>
  <c r="C156" i="36"/>
  <c r="C148" i="36"/>
  <c r="C90" i="36"/>
  <c r="C136" i="36"/>
  <c r="C128" i="36"/>
  <c r="C120" i="36"/>
  <c r="C112" i="36"/>
  <c r="C104" i="36"/>
  <c r="C96" i="36"/>
  <c r="C62" i="36"/>
  <c r="C64" i="36"/>
  <c r="C79" i="36"/>
  <c r="C71" i="36"/>
  <c r="C52" i="36"/>
  <c r="C36" i="36"/>
  <c r="C33" i="36"/>
  <c r="C25" i="36"/>
  <c r="C17" i="36"/>
  <c r="C9" i="36"/>
  <c r="K209" i="36"/>
  <c r="K210" i="36"/>
  <c r="K202" i="36"/>
  <c r="K180" i="36"/>
  <c r="K193" i="36"/>
  <c r="K175" i="36"/>
  <c r="K167" i="36"/>
  <c r="K159" i="36"/>
  <c r="K155" i="36"/>
  <c r="K147" i="36"/>
  <c r="K90" i="36"/>
  <c r="K132" i="36"/>
  <c r="K124" i="36"/>
  <c r="K116" i="36"/>
  <c r="K108" i="36"/>
  <c r="K100" i="36"/>
  <c r="K93" i="36"/>
  <c r="K37" i="36"/>
  <c r="K68" i="36"/>
  <c r="K81" i="36"/>
  <c r="K73" i="36"/>
  <c r="K49" i="36"/>
  <c r="K41" i="36"/>
  <c r="K31" i="36"/>
  <c r="K23" i="36"/>
  <c r="K15" i="36"/>
  <c r="K7" i="36"/>
  <c r="S188" i="36"/>
  <c r="S209" i="36"/>
  <c r="S195" i="36"/>
  <c r="S186" i="36"/>
  <c r="S192" i="36"/>
  <c r="S173" i="36"/>
  <c r="S165" i="36"/>
  <c r="S158" i="36"/>
  <c r="S150" i="36"/>
  <c r="S142" i="36"/>
  <c r="S87" i="36"/>
  <c r="S131" i="36"/>
  <c r="S123" i="36"/>
  <c r="S115" i="36"/>
  <c r="S107" i="36"/>
  <c r="S99" i="36"/>
  <c r="S91" i="36"/>
  <c r="S55" i="36"/>
  <c r="S69" i="36"/>
  <c r="S79" i="36"/>
  <c r="S71" i="36"/>
  <c r="S33" i="36"/>
  <c r="S37" i="36"/>
  <c r="S29" i="36"/>
  <c r="S21" i="36"/>
  <c r="S13" i="36"/>
  <c r="S5" i="36"/>
  <c r="D200" i="36"/>
  <c r="D192" i="36"/>
  <c r="D195" i="36"/>
  <c r="D215" i="36"/>
  <c r="D207" i="36"/>
  <c r="D187" i="36"/>
  <c r="D179" i="36"/>
  <c r="D171" i="36"/>
  <c r="D163" i="36"/>
  <c r="D128" i="36"/>
  <c r="D147" i="36"/>
  <c r="D134" i="36"/>
  <c r="D121" i="36"/>
  <c r="D132" i="36"/>
  <c r="D110" i="36"/>
  <c r="D103" i="36"/>
  <c r="D94" i="36"/>
  <c r="D86" i="36"/>
  <c r="D78" i="36"/>
  <c r="D70" i="36"/>
  <c r="D62" i="36"/>
  <c r="D54" i="36"/>
  <c r="D46" i="36"/>
  <c r="D38" i="36"/>
  <c r="D30" i="36"/>
  <c r="D22" i="36"/>
  <c r="D14" i="36"/>
  <c r="D6" i="36"/>
  <c r="L189" i="36"/>
  <c r="L217" i="36"/>
  <c r="L207" i="36"/>
  <c r="L187" i="36"/>
  <c r="L176" i="36"/>
  <c r="L160" i="36"/>
  <c r="L146" i="36"/>
  <c r="L119" i="36"/>
  <c r="L104" i="36"/>
  <c r="L88" i="36"/>
  <c r="L73" i="36"/>
  <c r="L56" i="36"/>
  <c r="L40" i="36"/>
  <c r="L24" i="36"/>
  <c r="L8" i="36"/>
  <c r="T223" i="36"/>
  <c r="T195" i="36"/>
  <c r="T206" i="36"/>
  <c r="T181" i="36"/>
  <c r="T141" i="36"/>
  <c r="T139" i="36"/>
  <c r="T103" i="36"/>
  <c r="T70" i="36"/>
  <c r="T27" i="36"/>
  <c r="O204" i="36"/>
  <c r="O134" i="36"/>
  <c r="O113" i="36"/>
  <c r="O30" i="36"/>
  <c r="E182" i="36"/>
  <c r="E128" i="36"/>
  <c r="E64" i="36"/>
  <c r="M135" i="36"/>
  <c r="C212" i="36"/>
  <c r="C204" i="36"/>
  <c r="C151" i="36"/>
  <c r="C131" i="36"/>
  <c r="C69" i="36"/>
  <c r="C40" i="36"/>
  <c r="C20" i="36"/>
  <c r="K216" i="36"/>
  <c r="K199" i="36"/>
  <c r="K150" i="36"/>
  <c r="K127" i="36"/>
  <c r="K61" i="36"/>
  <c r="K76" i="36"/>
  <c r="K46" i="36"/>
  <c r="S198" i="36"/>
  <c r="S126" i="36"/>
  <c r="C211" i="36"/>
  <c r="C197" i="36"/>
  <c r="C188" i="36"/>
  <c r="C196" i="36"/>
  <c r="C176" i="36"/>
  <c r="C168" i="36"/>
  <c r="C160" i="36"/>
  <c r="C155" i="36"/>
  <c r="C147" i="36"/>
  <c r="C93" i="36"/>
  <c r="C135" i="36"/>
  <c r="C127" i="36"/>
  <c r="C119" i="36"/>
  <c r="C111" i="36"/>
  <c r="C103" i="36"/>
  <c r="C87" i="36"/>
  <c r="C67" i="36"/>
  <c r="C65" i="36"/>
  <c r="C78" i="36"/>
  <c r="C70" i="36"/>
  <c r="C47" i="36"/>
  <c r="C49" i="36"/>
  <c r="C32" i="36"/>
  <c r="C24" i="36"/>
  <c r="K207" i="36"/>
  <c r="K208" i="36"/>
  <c r="K200" i="36"/>
  <c r="K185" i="36"/>
  <c r="K191" i="36"/>
  <c r="K174" i="36"/>
  <c r="K166" i="36"/>
  <c r="K157" i="36"/>
  <c r="K154" i="36"/>
  <c r="K146" i="36"/>
  <c r="K66" i="36"/>
  <c r="K131" i="36"/>
  <c r="K123" i="36"/>
  <c r="K115" i="36"/>
  <c r="K107" i="36"/>
  <c r="K99" i="36"/>
  <c r="K85" i="36"/>
  <c r="K64" i="36"/>
  <c r="K56" i="36"/>
  <c r="K80" i="36"/>
  <c r="K72" i="36"/>
  <c r="K45" i="36"/>
  <c r="K33" i="36"/>
  <c r="K30" i="36"/>
  <c r="K22" i="36"/>
  <c r="K14" i="36"/>
  <c r="S207" i="36"/>
  <c r="S193" i="36"/>
  <c r="S182" i="36"/>
  <c r="S190" i="36"/>
  <c r="S172" i="36"/>
  <c r="S164" i="36"/>
  <c r="S141" i="36"/>
  <c r="S149" i="36"/>
  <c r="S140" i="36"/>
  <c r="S88" i="36"/>
  <c r="S130" i="36"/>
  <c r="S122" i="36"/>
  <c r="S114" i="36"/>
  <c r="S106" i="36"/>
  <c r="S98" i="36"/>
  <c r="S93" i="36"/>
  <c r="S50" i="36"/>
  <c r="S67" i="36"/>
  <c r="S78" i="36"/>
  <c r="S70" i="36"/>
  <c r="S47" i="36"/>
  <c r="S44" i="36"/>
  <c r="S28" i="36"/>
  <c r="S20" i="36"/>
  <c r="S12" i="36"/>
  <c r="D194" i="36"/>
  <c r="D193" i="36"/>
  <c r="D214" i="36"/>
  <c r="D205" i="36"/>
  <c r="D186" i="36"/>
  <c r="D178" i="36"/>
  <c r="D170" i="36"/>
  <c r="D162" i="36"/>
  <c r="D154" i="36"/>
  <c r="D146" i="36"/>
  <c r="D126" i="36"/>
  <c r="D115" i="36"/>
  <c r="D124" i="36"/>
  <c r="D95" i="36"/>
  <c r="D102" i="36"/>
  <c r="D93" i="36"/>
  <c r="D85" i="36"/>
  <c r="D77" i="36"/>
  <c r="D69" i="36"/>
  <c r="D61" i="36"/>
  <c r="D53" i="36"/>
  <c r="D45" i="36"/>
  <c r="D37" i="36"/>
  <c r="D29" i="36"/>
  <c r="D21" i="36"/>
  <c r="D13" i="36"/>
  <c r="L199" i="36"/>
  <c r="L205" i="36"/>
  <c r="L216" i="36"/>
  <c r="L206" i="36"/>
  <c r="L185" i="36"/>
  <c r="L175" i="36"/>
  <c r="L159" i="36"/>
  <c r="L145" i="36"/>
  <c r="L136" i="36"/>
  <c r="L103" i="36"/>
  <c r="L87" i="36"/>
  <c r="L72" i="36"/>
  <c r="L55" i="36"/>
  <c r="L39" i="36"/>
  <c r="L23" i="36"/>
  <c r="T219" i="36"/>
  <c r="T193" i="36"/>
  <c r="T204" i="36"/>
  <c r="T180" i="36"/>
  <c r="T120" i="36"/>
  <c r="T113" i="36"/>
  <c r="T102" i="36"/>
  <c r="T68" i="36"/>
  <c r="T26" i="36"/>
  <c r="O202" i="36"/>
  <c r="O167" i="36"/>
  <c r="O109" i="36"/>
  <c r="O66" i="36"/>
  <c r="E170" i="36"/>
  <c r="E117" i="36"/>
  <c r="E44" i="36"/>
  <c r="M13" i="36"/>
  <c r="R127" i="36"/>
  <c r="H10" i="36"/>
  <c r="H13" i="36"/>
  <c r="H31" i="36"/>
  <c r="H45" i="36"/>
  <c r="H60" i="36"/>
  <c r="H66" i="36"/>
  <c r="H56" i="36"/>
  <c r="H136" i="36"/>
  <c r="H78" i="36"/>
  <c r="H133" i="36"/>
  <c r="H144" i="36"/>
  <c r="H156" i="36"/>
  <c r="H101" i="36"/>
  <c r="H170" i="36"/>
  <c r="H181" i="36"/>
  <c r="H201" i="36"/>
  <c r="H206" i="36"/>
  <c r="H3" i="36"/>
  <c r="H21" i="36"/>
  <c r="H33" i="36"/>
  <c r="H46" i="36"/>
  <c r="H51" i="36"/>
  <c r="H72" i="36"/>
  <c r="H73" i="36"/>
  <c r="H137" i="36"/>
  <c r="H93" i="36"/>
  <c r="H116" i="36"/>
  <c r="H145" i="36"/>
  <c r="H83" i="36"/>
  <c r="H113" i="36"/>
  <c r="H171" i="36"/>
  <c r="H183" i="36"/>
  <c r="H203" i="36"/>
  <c r="H209" i="36"/>
  <c r="H11" i="36"/>
  <c r="H29" i="36"/>
  <c r="H36" i="36"/>
  <c r="H47" i="36"/>
  <c r="H57" i="36"/>
  <c r="H80" i="36"/>
  <c r="H91" i="36"/>
  <c r="H100" i="36"/>
  <c r="H95" i="36"/>
  <c r="H85" i="36"/>
  <c r="H146" i="36"/>
  <c r="H109" i="36"/>
  <c r="H159" i="36"/>
  <c r="H172" i="36"/>
  <c r="H186" i="36"/>
  <c r="H190" i="36"/>
  <c r="H210" i="36"/>
  <c r="H19" i="36"/>
  <c r="H6" i="36"/>
  <c r="H37" i="36"/>
  <c r="H24" i="36"/>
  <c r="H58" i="36"/>
  <c r="H50" i="36"/>
  <c r="H90" i="36"/>
  <c r="H119" i="36"/>
  <c r="H99" i="36"/>
  <c r="H98" i="36"/>
  <c r="H148" i="36"/>
  <c r="H123" i="36"/>
  <c r="H162" i="36"/>
  <c r="H173" i="36"/>
  <c r="H187" i="36"/>
  <c r="H194" i="36"/>
  <c r="H211" i="36"/>
  <c r="H27" i="36"/>
  <c r="H14" i="36"/>
  <c r="H38" i="36"/>
  <c r="H8" i="36"/>
  <c r="H63" i="36"/>
  <c r="H71" i="36"/>
  <c r="H89" i="36"/>
  <c r="H127" i="36"/>
  <c r="H107" i="36"/>
  <c r="H102" i="36"/>
  <c r="H151" i="36"/>
  <c r="H130" i="36"/>
  <c r="H163" i="36"/>
  <c r="H175" i="36"/>
  <c r="H131" i="36"/>
  <c r="H200" i="36"/>
  <c r="H212" i="36"/>
  <c r="X16" i="36"/>
  <c r="X82" i="36"/>
  <c r="X105" i="36"/>
  <c r="X140" i="36"/>
  <c r="X191" i="36"/>
  <c r="X220" i="36"/>
  <c r="X9" i="36"/>
  <c r="X81" i="36"/>
  <c r="X108" i="36"/>
  <c r="X116" i="36"/>
  <c r="X187" i="36"/>
  <c r="X39" i="36"/>
  <c r="X88" i="36"/>
  <c r="X137" i="36"/>
  <c r="X166" i="36"/>
  <c r="X192" i="36"/>
  <c r="X42" i="36"/>
  <c r="X70" i="36"/>
  <c r="X142" i="36"/>
  <c r="X169" i="36"/>
  <c r="X196" i="36"/>
  <c r="X11" i="36"/>
  <c r="X44" i="36"/>
  <c r="X71" i="36"/>
  <c r="X153" i="36"/>
  <c r="X171" i="36"/>
  <c r="X202" i="36"/>
  <c r="P11" i="36"/>
  <c r="P47" i="36"/>
  <c r="P68" i="36"/>
  <c r="P78" i="36"/>
  <c r="P131" i="36"/>
  <c r="P99" i="36"/>
  <c r="P148" i="36"/>
  <c r="P112" i="36"/>
  <c r="P165" i="36"/>
  <c r="P179" i="36"/>
  <c r="P196" i="36"/>
  <c r="P199" i="36"/>
  <c r="P217" i="36"/>
  <c r="P27" i="36"/>
  <c r="P79" i="36"/>
  <c r="P93" i="36"/>
  <c r="P138" i="36"/>
  <c r="P103" i="36"/>
  <c r="P150" i="36"/>
  <c r="P114" i="36"/>
  <c r="P169" i="36"/>
  <c r="P180" i="36"/>
  <c r="P198" i="36"/>
  <c r="P203" i="36"/>
  <c r="P218" i="36"/>
  <c r="P13" i="36"/>
  <c r="P52" i="36"/>
  <c r="P117" i="36"/>
  <c r="P81" i="36"/>
  <c r="P107" i="36"/>
  <c r="P153" i="36"/>
  <c r="P137" i="36"/>
  <c r="P170" i="36"/>
  <c r="P182" i="36"/>
  <c r="P200" i="36"/>
  <c r="P208" i="36"/>
  <c r="P219" i="36"/>
  <c r="P14" i="36"/>
  <c r="P31" i="36"/>
  <c r="P51" i="36"/>
  <c r="P76" i="36"/>
  <c r="P125" i="36"/>
  <c r="P109" i="36"/>
  <c r="P102" i="36"/>
  <c r="P154" i="36"/>
  <c r="P110" i="36"/>
  <c r="P171" i="36"/>
  <c r="P185" i="36"/>
  <c r="P202" i="36"/>
  <c r="P209" i="36"/>
  <c r="P221" i="36"/>
  <c r="P30" i="36"/>
  <c r="P37" i="36"/>
  <c r="P67" i="36"/>
  <c r="P91" i="36"/>
  <c r="P90" i="36"/>
  <c r="P111" i="36"/>
  <c r="P140" i="36"/>
  <c r="P156" i="36"/>
  <c r="P160" i="36"/>
  <c r="P172" i="36"/>
  <c r="P186" i="36"/>
  <c r="P188" i="36"/>
  <c r="P210" i="36"/>
  <c r="P205" i="36"/>
  <c r="I3" i="36"/>
  <c r="I103" i="36"/>
  <c r="I181" i="36"/>
  <c r="I4" i="36"/>
  <c r="I108" i="36"/>
  <c r="I203" i="36"/>
  <c r="I5" i="36"/>
  <c r="I113" i="36"/>
  <c r="I142" i="36"/>
  <c r="I6" i="36"/>
  <c r="I94" i="36"/>
  <c r="I206" i="36"/>
  <c r="I7" i="36"/>
  <c r="I145" i="36"/>
  <c r="Q160" i="36"/>
  <c r="Q38" i="36"/>
  <c r="Q168" i="36"/>
  <c r="Q20" i="36"/>
  <c r="Q151" i="36"/>
  <c r="Q42" i="36"/>
  <c r="Q211" i="36"/>
  <c r="Q99" i="36"/>
  <c r="Q219" i="36"/>
  <c r="V7" i="36"/>
  <c r="V15" i="36"/>
  <c r="V23" i="36"/>
  <c r="V31" i="36"/>
  <c r="V39" i="36"/>
  <c r="V47" i="36"/>
  <c r="V68" i="36"/>
  <c r="V74" i="36"/>
  <c r="V57" i="36"/>
  <c r="V70" i="36"/>
  <c r="V77" i="36"/>
  <c r="V120" i="36"/>
  <c r="V9" i="36"/>
  <c r="V17" i="36"/>
  <c r="V25" i="36"/>
  <c r="V33" i="36"/>
  <c r="V41" i="36"/>
  <c r="V55" i="36"/>
  <c r="V64" i="36"/>
  <c r="V50" i="36"/>
  <c r="V79" i="36"/>
  <c r="V81" i="36"/>
  <c r="V78" i="36"/>
  <c r="V136" i="36"/>
  <c r="V119" i="36"/>
  <c r="V134" i="36"/>
  <c r="V116" i="36"/>
  <c r="V129" i="36"/>
  <c r="V130" i="36"/>
  <c r="V149" i="36"/>
  <c r="V159" i="36"/>
  <c r="V167" i="36"/>
  <c r="V175" i="36"/>
  <c r="V183" i="36"/>
  <c r="V191" i="36"/>
  <c r="V199" i="36"/>
  <c r="V156" i="36"/>
  <c r="V213" i="36"/>
  <c r="V214" i="36"/>
  <c r="N11" i="36"/>
  <c r="N19" i="36"/>
  <c r="N27" i="36"/>
  <c r="N35" i="36"/>
  <c r="N43" i="36"/>
  <c r="N66" i="36"/>
  <c r="N67" i="36"/>
  <c r="N75" i="36"/>
  <c r="N71" i="36"/>
  <c r="N93" i="36"/>
  <c r="N101" i="36"/>
  <c r="N70" i="36"/>
  <c r="N81" i="36"/>
  <c r="N128" i="36"/>
  <c r="N110" i="36"/>
  <c r="B7" i="36"/>
  <c r="B8" i="36"/>
  <c r="B9" i="36"/>
  <c r="H202" i="36"/>
  <c r="H165" i="36"/>
  <c r="H143" i="36"/>
  <c r="H135" i="36"/>
  <c r="H53" i="36"/>
  <c r="H23" i="36"/>
  <c r="P118" i="36"/>
  <c r="P120" i="36"/>
  <c r="P113" i="36"/>
  <c r="P64" i="36"/>
  <c r="P24" i="36"/>
  <c r="X185" i="36"/>
  <c r="X65" i="36"/>
  <c r="I153" i="36"/>
  <c r="Q112" i="36"/>
  <c r="H199" i="36"/>
  <c r="H164" i="36"/>
  <c r="H111" i="36"/>
  <c r="H128" i="36"/>
  <c r="H69" i="36"/>
  <c r="H15" i="36"/>
  <c r="P216" i="36"/>
  <c r="P187" i="36"/>
  <c r="P98" i="36"/>
  <c r="P84" i="36"/>
  <c r="P69" i="36"/>
  <c r="P23" i="36"/>
  <c r="X182" i="36"/>
  <c r="X59" i="36"/>
  <c r="I81" i="36"/>
  <c r="Q107" i="36"/>
  <c r="I75" i="36"/>
  <c r="H25" i="36"/>
  <c r="X5" i="36"/>
  <c r="X7" i="36"/>
  <c r="X25" i="36"/>
  <c r="X38" i="36"/>
  <c r="X46" i="36"/>
  <c r="X62" i="36"/>
  <c r="X66" i="36"/>
  <c r="X74" i="36"/>
  <c r="X86" i="36"/>
  <c r="X92" i="36"/>
  <c r="X130" i="36"/>
  <c r="X128" i="36"/>
  <c r="X112" i="36"/>
  <c r="X104" i="36"/>
  <c r="X144" i="36"/>
  <c r="X152" i="36"/>
  <c r="X111" i="36"/>
  <c r="X124" i="36"/>
  <c r="X89" i="36"/>
  <c r="X165" i="36"/>
  <c r="X173" i="36"/>
  <c r="X181" i="36"/>
  <c r="X189" i="36"/>
  <c r="X205" i="36"/>
  <c r="X200" i="36"/>
  <c r="X211" i="36"/>
  <c r="X219" i="36"/>
  <c r="X19" i="36"/>
  <c r="X21" i="36"/>
  <c r="X23" i="36"/>
  <c r="X32" i="36"/>
  <c r="X40" i="36"/>
  <c r="X10" i="36"/>
  <c r="X61" i="36"/>
  <c r="X49" i="36"/>
  <c r="X51" i="36"/>
  <c r="X63" i="36"/>
  <c r="X91" i="36"/>
  <c r="X102" i="36"/>
  <c r="X138" i="36"/>
  <c r="X119" i="36"/>
  <c r="X79" i="36"/>
  <c r="X146" i="36"/>
  <c r="X154" i="36"/>
  <c r="X134" i="36"/>
  <c r="X87" i="36"/>
  <c r="X159" i="36"/>
  <c r="X167" i="36"/>
  <c r="X175" i="36"/>
  <c r="X183" i="36"/>
  <c r="X193" i="36"/>
  <c r="X188" i="36"/>
  <c r="X204" i="36"/>
  <c r="X213" i="36"/>
  <c r="X223" i="36"/>
  <c r="X27" i="36"/>
  <c r="X29" i="36"/>
  <c r="X8" i="36"/>
  <c r="X33" i="36"/>
  <c r="X41" i="36"/>
  <c r="X18" i="36"/>
  <c r="X58" i="36"/>
  <c r="X55" i="36"/>
  <c r="X73" i="36"/>
  <c r="X85" i="36"/>
  <c r="X52" i="36"/>
  <c r="X106" i="36"/>
  <c r="X139" i="36"/>
  <c r="X127" i="36"/>
  <c r="X107" i="36"/>
  <c r="X147" i="36"/>
  <c r="X155" i="36"/>
  <c r="X72" i="36"/>
  <c r="X95" i="36"/>
  <c r="X160" i="36"/>
  <c r="X168" i="36"/>
  <c r="X176" i="36"/>
  <c r="X184" i="36"/>
  <c r="X195" i="36"/>
  <c r="X190" i="36"/>
  <c r="X206" i="36"/>
  <c r="X214" i="36"/>
  <c r="X222" i="36"/>
  <c r="X12" i="36"/>
  <c r="X14" i="36"/>
  <c r="X24" i="36"/>
  <c r="X35" i="36"/>
  <c r="X43" i="36"/>
  <c r="X56" i="36"/>
  <c r="X60" i="36"/>
  <c r="X48" i="36"/>
  <c r="X78" i="36"/>
  <c r="X57" i="36"/>
  <c r="X90" i="36"/>
  <c r="X129" i="36"/>
  <c r="X101" i="36"/>
  <c r="X126" i="36"/>
  <c r="X141" i="36"/>
  <c r="X149" i="36"/>
  <c r="X157" i="36"/>
  <c r="X99" i="36"/>
  <c r="X132" i="36"/>
  <c r="X162" i="36"/>
  <c r="X170" i="36"/>
  <c r="X178" i="36"/>
  <c r="X186" i="36"/>
  <c r="X199" i="36"/>
  <c r="X194" i="36"/>
  <c r="X208" i="36"/>
  <c r="X216" i="36"/>
  <c r="P22" i="36"/>
  <c r="P9" i="36"/>
  <c r="P19" i="36"/>
  <c r="P33" i="36"/>
  <c r="P41" i="36"/>
  <c r="P49" i="36"/>
  <c r="P61" i="36"/>
  <c r="P58" i="36"/>
  <c r="P70" i="36"/>
  <c r="P86" i="36"/>
  <c r="P133" i="36"/>
  <c r="P74" i="36"/>
  <c r="P100" i="36"/>
  <c r="P130" i="36"/>
  <c r="P128" i="36"/>
  <c r="P147" i="36"/>
  <c r="P155" i="36"/>
  <c r="P127" i="36"/>
  <c r="P159" i="36"/>
  <c r="P167" i="36"/>
  <c r="P7" i="36"/>
  <c r="P25" i="36"/>
  <c r="P35" i="36"/>
  <c r="P43" i="36"/>
  <c r="P21" i="36"/>
  <c r="P65" i="36"/>
  <c r="P62" i="36"/>
  <c r="P53" i="36"/>
  <c r="P89" i="36"/>
  <c r="P73" i="36"/>
  <c r="P97" i="36"/>
  <c r="P123" i="36"/>
  <c r="P108" i="36"/>
  <c r="P15" i="36"/>
  <c r="P10" i="36"/>
  <c r="P12" i="36"/>
  <c r="P36" i="36"/>
  <c r="P44" i="36"/>
  <c r="P29" i="36"/>
  <c r="P56" i="36"/>
  <c r="P63" i="36"/>
  <c r="P8" i="36"/>
  <c r="P26" i="36"/>
  <c r="P28" i="36"/>
  <c r="P38" i="36"/>
  <c r="P46" i="36"/>
  <c r="P59" i="36"/>
  <c r="P55" i="36"/>
  <c r="P71" i="36"/>
  <c r="P75" i="36"/>
  <c r="P87" i="36"/>
  <c r="P92" i="36"/>
  <c r="Q13" i="36"/>
  <c r="Q15" i="36"/>
  <c r="Q10" i="36"/>
  <c r="Q44" i="36"/>
  <c r="Q12" i="36"/>
  <c r="Q41" i="36"/>
  <c r="Q72" i="36"/>
  <c r="Q80" i="36"/>
  <c r="Q57" i="36"/>
  <c r="Q35" i="36"/>
  <c r="Q90" i="36"/>
  <c r="Q102" i="36"/>
  <c r="Q110" i="36"/>
  <c r="Q87" i="36"/>
  <c r="Q125" i="36"/>
  <c r="Q93" i="36"/>
  <c r="Q141" i="36"/>
  <c r="Q150" i="36"/>
  <c r="Q154" i="36"/>
  <c r="Q163" i="36"/>
  <c r="Q171" i="36"/>
  <c r="Q179" i="36"/>
  <c r="Q187" i="36"/>
  <c r="Q195" i="36"/>
  <c r="Q203" i="36"/>
  <c r="Q206" i="36"/>
  <c r="Q214" i="36"/>
  <c r="Q222" i="36"/>
  <c r="Q21" i="36"/>
  <c r="Q23" i="36"/>
  <c r="Q18" i="36"/>
  <c r="Q31" i="36"/>
  <c r="Q39" i="36"/>
  <c r="Q34" i="36"/>
  <c r="Q73" i="36"/>
  <c r="Q81" i="36"/>
  <c r="Q65" i="36"/>
  <c r="Q62" i="36"/>
  <c r="Q95" i="36"/>
  <c r="Q103" i="36"/>
  <c r="Q111" i="36"/>
  <c r="Q59" i="36"/>
  <c r="Q133" i="36"/>
  <c r="Q122" i="36"/>
  <c r="Q120" i="36"/>
  <c r="Q156" i="36"/>
  <c r="Q144" i="36"/>
  <c r="Q164" i="36"/>
  <c r="Q172" i="36"/>
  <c r="Q180" i="36"/>
  <c r="Q188" i="36"/>
  <c r="Q196" i="36"/>
  <c r="Q119" i="36"/>
  <c r="Q207" i="36"/>
  <c r="Q215" i="36"/>
  <c r="Q223" i="36"/>
  <c r="Q16" i="36"/>
  <c r="Q45" i="36"/>
  <c r="Q40" i="36"/>
  <c r="Q52" i="36"/>
  <c r="Q75" i="36"/>
  <c r="Q83" i="36"/>
  <c r="Q43" i="36"/>
  <c r="Q63" i="36"/>
  <c r="Q97" i="36"/>
  <c r="Q105" i="36"/>
  <c r="Q113" i="36"/>
  <c r="Q94" i="36"/>
  <c r="Q116" i="36"/>
  <c r="Q91" i="36"/>
  <c r="Q129" i="36"/>
  <c r="Q155" i="36"/>
  <c r="Q152" i="36"/>
  <c r="Q166" i="36"/>
  <c r="Q174" i="36"/>
  <c r="Q182" i="36"/>
  <c r="Q190" i="36"/>
  <c r="Q198" i="36"/>
  <c r="Q138" i="36"/>
  <c r="Q209" i="36"/>
  <c r="Q217" i="36"/>
  <c r="Q205" i="36"/>
  <c r="Q14" i="36"/>
  <c r="Q24" i="36"/>
  <c r="Q11" i="36"/>
  <c r="Q47" i="36"/>
  <c r="Q60" i="36"/>
  <c r="Q76" i="36"/>
  <c r="Q50" i="36"/>
  <c r="Q55" i="36"/>
  <c r="Q64" i="36"/>
  <c r="Q98" i="36"/>
  <c r="Q106" i="36"/>
  <c r="Q114" i="36"/>
  <c r="Q118" i="36"/>
  <c r="Q124" i="36"/>
  <c r="Q139" i="36"/>
  <c r="Q137" i="36"/>
  <c r="Q128" i="36"/>
  <c r="Q159" i="36"/>
  <c r="Q167" i="36"/>
  <c r="Q175" i="36"/>
  <c r="Q183" i="36"/>
  <c r="Q191" i="36"/>
  <c r="Q199" i="36"/>
  <c r="Q140" i="36"/>
  <c r="Q210" i="36"/>
  <c r="Q218" i="36"/>
  <c r="Q30" i="36"/>
  <c r="Q17" i="36"/>
  <c r="Q27" i="36"/>
  <c r="Q46" i="36"/>
  <c r="Q32" i="36"/>
  <c r="Q70" i="36"/>
  <c r="Q78" i="36"/>
  <c r="Q66" i="36"/>
  <c r="Q61" i="36"/>
  <c r="Q84" i="36"/>
  <c r="Q100" i="36"/>
  <c r="Q108" i="36"/>
  <c r="Q89" i="36"/>
  <c r="Q134" i="36"/>
  <c r="Q123" i="36"/>
  <c r="Q85" i="36"/>
  <c r="Q142" i="36"/>
  <c r="Q149" i="36"/>
  <c r="Q161" i="36"/>
  <c r="Q169" i="36"/>
  <c r="Q177" i="36"/>
  <c r="Q185" i="36"/>
  <c r="Q193" i="36"/>
  <c r="Q201" i="36"/>
  <c r="Q147" i="36"/>
  <c r="Q212" i="36"/>
  <c r="Q220" i="36"/>
  <c r="Q29" i="36"/>
  <c r="Q28" i="36"/>
  <c r="Q82" i="36"/>
  <c r="Q92" i="36"/>
  <c r="Q115" i="36"/>
  <c r="Q130" i="36"/>
  <c r="Q153" i="36"/>
  <c r="Q176" i="36"/>
  <c r="Q197" i="36"/>
  <c r="Q213" i="36"/>
  <c r="Q19" i="36"/>
  <c r="Q33" i="36"/>
  <c r="Q58" i="36"/>
  <c r="Q96" i="36"/>
  <c r="Q88" i="36"/>
  <c r="Q135" i="36"/>
  <c r="Q148" i="36"/>
  <c r="Q178" i="36"/>
  <c r="Q200" i="36"/>
  <c r="Q216" i="36"/>
  <c r="Q7" i="36"/>
  <c r="Q37" i="36"/>
  <c r="Q68" i="36"/>
  <c r="Q54" i="36"/>
  <c r="Q101" i="36"/>
  <c r="Q126" i="36"/>
  <c r="Q127" i="36"/>
  <c r="Q162" i="36"/>
  <c r="Q184" i="36"/>
  <c r="Q158" i="36"/>
  <c r="Q221" i="36"/>
  <c r="Q8" i="36"/>
  <c r="Q71" i="36"/>
  <c r="Q56" i="36"/>
  <c r="Q104" i="36"/>
  <c r="Q117" i="36"/>
  <c r="Q121" i="36"/>
  <c r="Q165" i="36"/>
  <c r="Q186" i="36"/>
  <c r="Q143" i="36"/>
  <c r="Q204" i="36"/>
  <c r="Q25" i="36"/>
  <c r="Q48" i="36"/>
  <c r="Q77" i="36"/>
  <c r="Q51" i="36"/>
  <c r="Q109" i="36"/>
  <c r="Q132" i="36"/>
  <c r="Q157" i="36"/>
  <c r="Q170" i="36"/>
  <c r="Q192" i="36"/>
  <c r="Q208" i="36"/>
  <c r="I19" i="36"/>
  <c r="I17" i="36"/>
  <c r="I27" i="36"/>
  <c r="I29" i="36"/>
  <c r="I49" i="36"/>
  <c r="I43" i="36"/>
  <c r="I23" i="36"/>
  <c r="I74" i="36"/>
  <c r="I82" i="36"/>
  <c r="I51" i="36"/>
  <c r="I65" i="36"/>
  <c r="I96" i="36"/>
  <c r="I104" i="36"/>
  <c r="I112" i="36"/>
  <c r="I90" i="36"/>
  <c r="I136" i="36"/>
  <c r="I125" i="36"/>
  <c r="I140" i="36"/>
  <c r="I10" i="36"/>
  <c r="I12" i="36"/>
  <c r="I14" i="36"/>
  <c r="I33" i="36"/>
  <c r="I36" i="36"/>
  <c r="I55" i="36"/>
  <c r="I76" i="36"/>
  <c r="I53" i="36"/>
  <c r="I62" i="36"/>
  <c r="I66" i="36"/>
  <c r="I98" i="36"/>
  <c r="I106" i="36"/>
  <c r="I114" i="36"/>
  <c r="I88" i="36"/>
  <c r="I119" i="36"/>
  <c r="I131" i="36"/>
  <c r="I134" i="36"/>
  <c r="I144" i="36"/>
  <c r="I155" i="36"/>
  <c r="I18" i="36"/>
  <c r="I20" i="36"/>
  <c r="I22" i="36"/>
  <c r="I41" i="36"/>
  <c r="I44" i="36"/>
  <c r="I63" i="36"/>
  <c r="I77" i="36"/>
  <c r="I61" i="36"/>
  <c r="I57" i="36"/>
  <c r="I67" i="36"/>
  <c r="I99" i="36"/>
  <c r="I107" i="36"/>
  <c r="I115" i="36"/>
  <c r="I121" i="36"/>
  <c r="I127" i="36"/>
  <c r="I116" i="36"/>
  <c r="I138" i="36"/>
  <c r="I148" i="36"/>
  <c r="I159" i="36"/>
  <c r="I167" i="36"/>
  <c r="I175" i="36"/>
  <c r="I183" i="36"/>
  <c r="I191" i="36"/>
  <c r="I199" i="36"/>
  <c r="I150" i="36"/>
  <c r="I211" i="36"/>
  <c r="I16" i="36"/>
  <c r="I31" i="36"/>
  <c r="I34" i="36"/>
  <c r="I15" i="36"/>
  <c r="I71" i="36"/>
  <c r="I79" i="36"/>
  <c r="I52" i="36"/>
  <c r="I46" i="36"/>
  <c r="I85" i="36"/>
  <c r="I101" i="36"/>
  <c r="I109" i="36"/>
  <c r="I84" i="36"/>
  <c r="I86" i="36"/>
  <c r="I118" i="36"/>
  <c r="I130" i="36"/>
  <c r="I141" i="36"/>
  <c r="I157" i="36"/>
  <c r="I161" i="36"/>
  <c r="I169" i="36"/>
  <c r="I177" i="36"/>
  <c r="I185" i="36"/>
  <c r="I193" i="36"/>
  <c r="I201" i="36"/>
  <c r="I158" i="36"/>
  <c r="I213" i="36"/>
  <c r="I13" i="36"/>
  <c r="I42" i="36"/>
  <c r="I72" i="36"/>
  <c r="I60" i="36"/>
  <c r="I93" i="36"/>
  <c r="I110" i="36"/>
  <c r="I120" i="36"/>
  <c r="I133" i="36"/>
  <c r="I152" i="36"/>
  <c r="I164" i="36"/>
  <c r="I174" i="36"/>
  <c r="I186" i="36"/>
  <c r="I196" i="36"/>
  <c r="I146" i="36"/>
  <c r="I214" i="36"/>
  <c r="I25" i="36"/>
  <c r="I21" i="36"/>
  <c r="I35" i="36"/>
  <c r="I73" i="36"/>
  <c r="I68" i="36"/>
  <c r="I95" i="36"/>
  <c r="I111" i="36"/>
  <c r="I128" i="36"/>
  <c r="I139" i="36"/>
  <c r="I156" i="36"/>
  <c r="I165" i="36"/>
  <c r="I176" i="36"/>
  <c r="I187" i="36"/>
  <c r="I197" i="36"/>
  <c r="I154" i="36"/>
  <c r="I215" i="36"/>
  <c r="I205" i="36"/>
  <c r="I30" i="36"/>
  <c r="I48" i="36"/>
  <c r="I78" i="36"/>
  <c r="I58" i="36"/>
  <c r="I100" i="36"/>
  <c r="I50" i="36"/>
  <c r="I135" i="36"/>
  <c r="I132" i="36"/>
  <c r="I147" i="36"/>
  <c r="I168" i="36"/>
  <c r="I179" i="36"/>
  <c r="I189" i="36"/>
  <c r="I200" i="36"/>
  <c r="I207" i="36"/>
  <c r="I217" i="36"/>
  <c r="I11" i="36"/>
  <c r="I39" i="36"/>
  <c r="I37" i="36"/>
  <c r="I80" i="36"/>
  <c r="I59" i="36"/>
  <c r="I102" i="36"/>
  <c r="I92" i="36"/>
  <c r="I126" i="36"/>
  <c r="I122" i="36"/>
  <c r="I151" i="36"/>
  <c r="I170" i="36"/>
  <c r="I180" i="36"/>
  <c r="I190" i="36"/>
  <c r="I202" i="36"/>
  <c r="I208" i="36"/>
  <c r="I28" i="36"/>
  <c r="I40" i="36"/>
  <c r="I38" i="36"/>
  <c r="I83" i="36"/>
  <c r="I54" i="36"/>
  <c r="I105" i="36"/>
  <c r="I89" i="36"/>
  <c r="I124" i="36"/>
  <c r="I149" i="36"/>
  <c r="I162" i="36"/>
  <c r="I172" i="36"/>
  <c r="I182" i="36"/>
  <c r="I194" i="36"/>
  <c r="I204" i="36"/>
  <c r="I210" i="36"/>
  <c r="R3" i="36"/>
  <c r="R17" i="36"/>
  <c r="R33" i="36"/>
  <c r="R53" i="36"/>
  <c r="R84" i="36"/>
  <c r="R78" i="36"/>
  <c r="R103" i="36"/>
  <c r="R119" i="36"/>
  <c r="R135" i="36"/>
  <c r="R148" i="36"/>
  <c r="R162" i="36"/>
  <c r="R178" i="36"/>
  <c r="R194" i="36"/>
  <c r="R213" i="36"/>
  <c r="R4" i="36"/>
  <c r="R18" i="36"/>
  <c r="R34" i="36"/>
  <c r="R61" i="36"/>
  <c r="R85" i="36"/>
  <c r="R52" i="36"/>
  <c r="R104" i="36"/>
  <c r="R120" i="36"/>
  <c r="R136" i="36"/>
  <c r="R149" i="36"/>
  <c r="R163" i="36"/>
  <c r="R179" i="36"/>
  <c r="R195" i="36"/>
  <c r="R220" i="36"/>
  <c r="R5" i="36"/>
  <c r="R19" i="36"/>
  <c r="R35" i="36"/>
  <c r="R51" i="36"/>
  <c r="R86" i="36"/>
  <c r="R64" i="36"/>
  <c r="R105" i="36"/>
  <c r="R121" i="36"/>
  <c r="R71" i="36"/>
  <c r="R150" i="36"/>
  <c r="R164" i="36"/>
  <c r="R180" i="36"/>
  <c r="R196" i="36"/>
  <c r="R221" i="36"/>
  <c r="R6" i="36"/>
  <c r="R22" i="36"/>
  <c r="R38" i="36"/>
  <c r="R69" i="36"/>
  <c r="R89" i="36"/>
  <c r="R76" i="36"/>
  <c r="R108" i="36"/>
  <c r="R124" i="36"/>
  <c r="R73" i="36"/>
  <c r="R153" i="36"/>
  <c r="R167" i="36"/>
  <c r="R183" i="36"/>
  <c r="R199" i="36"/>
  <c r="R208" i="36"/>
  <c r="R10" i="36"/>
  <c r="R26" i="36"/>
  <c r="R42" i="36"/>
  <c r="R49" i="36"/>
  <c r="R93" i="36"/>
  <c r="R96" i="36"/>
  <c r="R112" i="36"/>
  <c r="R128" i="36"/>
  <c r="R140" i="36"/>
  <c r="R141" i="36"/>
  <c r="R171" i="36"/>
  <c r="R187" i="36"/>
  <c r="R203" i="36"/>
  <c r="R223" i="36"/>
  <c r="R11" i="36"/>
  <c r="R27" i="36"/>
  <c r="R43" i="36"/>
  <c r="R54" i="36"/>
  <c r="R94" i="36"/>
  <c r="R97" i="36"/>
  <c r="R113" i="36"/>
  <c r="R129" i="36"/>
  <c r="R142" i="36"/>
  <c r="R79" i="36"/>
  <c r="R172" i="36"/>
  <c r="R188" i="36"/>
  <c r="R204" i="36"/>
  <c r="R218" i="36"/>
  <c r="R14" i="36"/>
  <c r="R68" i="36"/>
  <c r="R145" i="36"/>
  <c r="R206" i="36"/>
  <c r="R25" i="36"/>
  <c r="R95" i="36"/>
  <c r="R156" i="36"/>
  <c r="R30" i="36"/>
  <c r="R100" i="36"/>
  <c r="R159" i="36"/>
  <c r="R214" i="36"/>
  <c r="R41" i="36"/>
  <c r="R111" i="36"/>
  <c r="R170" i="36"/>
  <c r="R222" i="36"/>
  <c r="R46" i="36"/>
  <c r="R116" i="36"/>
  <c r="R175" i="36"/>
  <c r="R56" i="36"/>
  <c r="R132" i="36"/>
  <c r="R191" i="36"/>
  <c r="R138" i="36"/>
  <c r="R186" i="36"/>
  <c r="R202" i="36"/>
  <c r="R9" i="36"/>
  <c r="R66" i="36"/>
  <c r="R92" i="36"/>
  <c r="G55" i="36"/>
  <c r="G85" i="36"/>
  <c r="G118" i="36"/>
  <c r="G128" i="36"/>
  <c r="G171" i="36"/>
  <c r="G185" i="36"/>
  <c r="G12" i="36"/>
  <c r="G56" i="36"/>
  <c r="G100" i="36"/>
  <c r="G110" i="36"/>
  <c r="G159" i="36"/>
  <c r="G198" i="36"/>
  <c r="G174" i="36"/>
  <c r="G20" i="36"/>
  <c r="G16" i="36"/>
  <c r="G63" i="36"/>
  <c r="G101" i="36"/>
  <c r="G112" i="36"/>
  <c r="G160" i="36"/>
  <c r="G200" i="36"/>
  <c r="G28" i="36"/>
  <c r="G24" i="36"/>
  <c r="G64" i="36"/>
  <c r="G108" i="36"/>
  <c r="G132" i="36"/>
  <c r="G167" i="36"/>
  <c r="G175" i="36"/>
  <c r="G214" i="36"/>
  <c r="G18" i="36"/>
  <c r="G42" i="36"/>
  <c r="G109" i="36"/>
  <c r="G82" i="36"/>
  <c r="G168" i="36"/>
  <c r="G188" i="36"/>
  <c r="G216" i="36"/>
  <c r="G26" i="36"/>
  <c r="G35" i="36"/>
  <c r="G47" i="36"/>
  <c r="G88" i="36"/>
  <c r="G122" i="36"/>
  <c r="G142" i="36"/>
  <c r="G173" i="36"/>
  <c r="G22" i="36"/>
  <c r="G38" i="36"/>
  <c r="G73" i="36"/>
  <c r="G76" i="36"/>
  <c r="G129" i="36"/>
  <c r="G146" i="36"/>
  <c r="G189" i="36"/>
  <c r="G153" i="36"/>
  <c r="G30" i="36"/>
  <c r="G186" i="36"/>
  <c r="G203" i="36"/>
  <c r="G46" i="36"/>
  <c r="G83" i="36"/>
  <c r="G84" i="36"/>
  <c r="J16" i="36"/>
  <c r="J32" i="36"/>
  <c r="J43" i="36"/>
  <c r="J54" i="36"/>
  <c r="J52" i="36"/>
  <c r="J86" i="36"/>
  <c r="J94" i="36"/>
  <c r="J80" i="36"/>
  <c r="J96" i="36"/>
  <c r="J104" i="36"/>
  <c r="J112" i="36"/>
  <c r="J120" i="36"/>
  <c r="J128" i="36"/>
  <c r="J136" i="36"/>
  <c r="J144" i="36"/>
  <c r="J152" i="36"/>
  <c r="J138" i="36"/>
  <c r="J163" i="36"/>
  <c r="J171" i="36"/>
  <c r="J179" i="36"/>
  <c r="J187" i="36"/>
  <c r="J195" i="36"/>
  <c r="J203" i="36"/>
  <c r="J213" i="36"/>
  <c r="J210" i="36"/>
  <c r="J19" i="36"/>
  <c r="J35" i="36"/>
  <c r="J44" i="36"/>
  <c r="J62" i="36"/>
  <c r="J57" i="36"/>
  <c r="J87" i="36"/>
  <c r="J59" i="36"/>
  <c r="J71" i="36"/>
  <c r="J97" i="36"/>
  <c r="J105" i="36"/>
  <c r="J113" i="36"/>
  <c r="J121" i="36"/>
  <c r="J129" i="36"/>
  <c r="J74" i="36"/>
  <c r="J145" i="36"/>
  <c r="J153" i="36"/>
  <c r="J141" i="36"/>
  <c r="J164" i="36"/>
  <c r="J172" i="36"/>
  <c r="J180" i="36"/>
  <c r="J188" i="36"/>
  <c r="J196" i="36"/>
  <c r="J204" i="36"/>
  <c r="J215" i="36"/>
  <c r="J212" i="36"/>
  <c r="J4" i="36"/>
  <c r="J20" i="36"/>
  <c r="J36" i="36"/>
  <c r="J45" i="36"/>
  <c r="J53" i="36"/>
  <c r="J63" i="36"/>
  <c r="J88" i="36"/>
  <c r="J60" i="36"/>
  <c r="J76" i="36"/>
  <c r="J98" i="36"/>
  <c r="J106" i="36"/>
  <c r="J114" i="36"/>
  <c r="J122" i="36"/>
  <c r="J130" i="36"/>
  <c r="J70" i="36"/>
  <c r="J146" i="36"/>
  <c r="J154" i="36"/>
  <c r="J158" i="36"/>
  <c r="J165" i="36"/>
  <c r="J173" i="36"/>
  <c r="J181" i="36"/>
  <c r="J189" i="36"/>
  <c r="J197" i="36"/>
  <c r="J205" i="36"/>
  <c r="J217" i="36"/>
  <c r="J214" i="36"/>
  <c r="J5" i="36"/>
  <c r="J21" i="36"/>
  <c r="J37" i="36"/>
  <c r="J46" i="36"/>
  <c r="J61" i="36"/>
  <c r="J58" i="36"/>
  <c r="J89" i="36"/>
  <c r="J65" i="36"/>
  <c r="J82" i="36"/>
  <c r="J99" i="36"/>
  <c r="J107" i="36"/>
  <c r="J115" i="36"/>
  <c r="J123" i="36"/>
  <c r="J131" i="36"/>
  <c r="J77" i="36"/>
  <c r="J147" i="36"/>
  <c r="J155" i="36"/>
  <c r="J67" i="36"/>
  <c r="J166" i="36"/>
  <c r="J174" i="36"/>
  <c r="J182" i="36"/>
  <c r="J190" i="36"/>
  <c r="J198" i="36"/>
  <c r="J206" i="36"/>
  <c r="J216" i="36"/>
  <c r="J11" i="36"/>
  <c r="J27" i="36"/>
  <c r="J40" i="36"/>
  <c r="J48" i="36"/>
  <c r="J50" i="36"/>
  <c r="J83" i="36"/>
  <c r="J91" i="36"/>
  <c r="J81" i="36"/>
  <c r="J78" i="36"/>
  <c r="J101" i="36"/>
  <c r="J109" i="36"/>
  <c r="J117" i="36"/>
  <c r="J125" i="36"/>
  <c r="J133" i="36"/>
  <c r="J55" i="36"/>
  <c r="J149" i="36"/>
  <c r="J157" i="36"/>
  <c r="J160" i="36"/>
  <c r="J168" i="36"/>
  <c r="J176" i="36"/>
  <c r="J184" i="36"/>
  <c r="J192" i="36"/>
  <c r="J200" i="36"/>
  <c r="J12" i="36"/>
  <c r="J28" i="36"/>
  <c r="J41" i="36"/>
  <c r="J56" i="36"/>
  <c r="J68" i="36"/>
  <c r="J84" i="36"/>
  <c r="J92" i="36"/>
  <c r="J66" i="36"/>
  <c r="J79" i="36"/>
  <c r="J102" i="36"/>
  <c r="J110" i="36"/>
  <c r="J118" i="36"/>
  <c r="J126" i="36"/>
  <c r="J134" i="36"/>
  <c r="J142" i="36"/>
  <c r="J150" i="36"/>
  <c r="J139" i="36"/>
  <c r="J161" i="36"/>
  <c r="J169" i="36"/>
  <c r="J177" i="36"/>
  <c r="J185" i="36"/>
  <c r="J193" i="36"/>
  <c r="J201" i="36"/>
  <c r="J209" i="36"/>
  <c r="J29" i="36"/>
  <c r="J85" i="36"/>
  <c r="J103" i="36"/>
  <c r="J135" i="36"/>
  <c r="J162" i="36"/>
  <c r="J194" i="36"/>
  <c r="J39" i="36"/>
  <c r="J90" i="36"/>
  <c r="J108" i="36"/>
  <c r="J137" i="36"/>
  <c r="J167" i="36"/>
  <c r="J199" i="36"/>
  <c r="J42" i="36"/>
  <c r="J93" i="36"/>
  <c r="J111" i="36"/>
  <c r="J143" i="36"/>
  <c r="J170" i="36"/>
  <c r="J202" i="36"/>
  <c r="J47" i="36"/>
  <c r="J73" i="36"/>
  <c r="J116" i="36"/>
  <c r="J148" i="36"/>
  <c r="J175" i="36"/>
  <c r="J207" i="36"/>
  <c r="J64" i="36"/>
  <c r="J72" i="36"/>
  <c r="J119" i="36"/>
  <c r="J151" i="36"/>
  <c r="J178" i="36"/>
  <c r="J13" i="36"/>
  <c r="J51" i="36"/>
  <c r="J95" i="36"/>
  <c r="J127" i="36"/>
  <c r="J140" i="36"/>
  <c r="J186" i="36"/>
  <c r="J75" i="36"/>
  <c r="J191" i="36"/>
  <c r="J49" i="36"/>
  <c r="J100" i="36"/>
  <c r="J211" i="36"/>
  <c r="J124" i="36"/>
  <c r="J208" i="36"/>
  <c r="J132" i="36"/>
  <c r="J8" i="36"/>
  <c r="J156" i="36"/>
  <c r="J24" i="36"/>
  <c r="J159" i="36"/>
  <c r="B20" i="36"/>
  <c r="B36" i="36"/>
  <c r="B67" i="36"/>
  <c r="B87" i="36"/>
  <c r="B83" i="36"/>
  <c r="B108" i="36"/>
  <c r="B124" i="36"/>
  <c r="B77" i="36"/>
  <c r="B151" i="36"/>
  <c r="B164" i="36"/>
  <c r="B180" i="36"/>
  <c r="B196" i="36"/>
  <c r="B23" i="36"/>
  <c r="B39" i="36"/>
  <c r="B56" i="36"/>
  <c r="B90" i="36"/>
  <c r="B81" i="36"/>
  <c r="B111" i="36"/>
  <c r="B127" i="36"/>
  <c r="B79" i="36"/>
  <c r="B154" i="36"/>
  <c r="B167" i="36"/>
  <c r="B183" i="36"/>
  <c r="B199" i="36"/>
  <c r="B208" i="36"/>
  <c r="B24" i="36"/>
  <c r="B40" i="36"/>
  <c r="B64" i="36"/>
  <c r="B91" i="36"/>
  <c r="B96" i="36"/>
  <c r="B112" i="36"/>
  <c r="B128" i="36"/>
  <c r="B141" i="36"/>
  <c r="B155" i="36"/>
  <c r="B168" i="36"/>
  <c r="B184" i="36"/>
  <c r="B200" i="36"/>
  <c r="B214" i="36"/>
  <c r="B25" i="36"/>
  <c r="B41" i="36"/>
  <c r="B52" i="36"/>
  <c r="B92" i="36"/>
  <c r="B97" i="36"/>
  <c r="B113" i="36"/>
  <c r="B129" i="36"/>
  <c r="B69" i="36"/>
  <c r="B156" i="36"/>
  <c r="B169" i="36"/>
  <c r="B185" i="36"/>
  <c r="B201" i="36"/>
  <c r="B216" i="36"/>
  <c r="B15" i="36"/>
  <c r="B31" i="36"/>
  <c r="B47" i="36"/>
  <c r="B66" i="36"/>
  <c r="B76" i="36"/>
  <c r="B103" i="36"/>
  <c r="B119" i="36"/>
  <c r="B135" i="36"/>
  <c r="B146" i="36"/>
  <c r="B159" i="36"/>
  <c r="B175" i="36"/>
  <c r="B191" i="36"/>
  <c r="B206" i="36"/>
  <c r="B211" i="36"/>
  <c r="B16" i="36"/>
  <c r="B32" i="36"/>
  <c r="B48" i="36"/>
  <c r="B70" i="36"/>
  <c r="B84" i="36"/>
  <c r="B104" i="36"/>
  <c r="B120" i="36"/>
  <c r="B136" i="36"/>
  <c r="B147" i="36"/>
  <c r="B160" i="36"/>
  <c r="B176" i="36"/>
  <c r="B192" i="36"/>
  <c r="B217" i="36"/>
  <c r="B54" i="36"/>
  <c r="B132" i="36"/>
  <c r="B188" i="36"/>
  <c r="B78" i="36"/>
  <c r="B82" i="36"/>
  <c r="B193" i="36"/>
  <c r="B12" i="36"/>
  <c r="B61" i="36"/>
  <c r="B143" i="36"/>
  <c r="B204" i="36"/>
  <c r="B17" i="36"/>
  <c r="B63" i="36"/>
  <c r="B148" i="36"/>
  <c r="B28" i="36"/>
  <c r="B100" i="36"/>
  <c r="B140" i="36"/>
  <c r="B44" i="36"/>
  <c r="B116" i="36"/>
  <c r="B172" i="36"/>
  <c r="B161" i="36"/>
  <c r="B177" i="36"/>
  <c r="B33" i="36"/>
  <c r="B49" i="36"/>
  <c r="B105" i="36"/>
  <c r="X210" i="36"/>
  <c r="X203" i="36"/>
  <c r="X180" i="36"/>
  <c r="X164" i="36"/>
  <c r="X117" i="36"/>
  <c r="X151" i="36"/>
  <c r="X100" i="36"/>
  <c r="X120" i="36"/>
  <c r="X84" i="36"/>
  <c r="X68" i="36"/>
  <c r="X54" i="36"/>
  <c r="X37" i="36"/>
  <c r="X30" i="36"/>
  <c r="I198" i="36"/>
  <c r="I171" i="36"/>
  <c r="I123" i="36"/>
  <c r="I97" i="36"/>
  <c r="I45" i="36"/>
  <c r="I26" i="36"/>
  <c r="Q202" i="36"/>
  <c r="Q146" i="36"/>
  <c r="Q69" i="36"/>
  <c r="H216" i="36"/>
  <c r="H208" i="36"/>
  <c r="H198" i="36"/>
  <c r="H197" i="36"/>
  <c r="H185" i="36"/>
  <c r="H177" i="36"/>
  <c r="H169" i="36"/>
  <c r="H161" i="36"/>
  <c r="H76" i="36"/>
  <c r="H158" i="36"/>
  <c r="H150" i="36"/>
  <c r="H142" i="36"/>
  <c r="H132" i="36"/>
  <c r="H112" i="36"/>
  <c r="H139" i="36"/>
  <c r="H108" i="36"/>
  <c r="H88" i="36"/>
  <c r="H92" i="36"/>
  <c r="H61" i="36"/>
  <c r="H74" i="36"/>
  <c r="H67" i="36"/>
  <c r="H16" i="36"/>
  <c r="H43" i="36"/>
  <c r="H35" i="36"/>
  <c r="H30" i="36"/>
  <c r="H28" i="36"/>
  <c r="H26" i="36"/>
  <c r="P222" i="36"/>
  <c r="P215" i="36"/>
  <c r="P207" i="36"/>
  <c r="P191" i="36"/>
  <c r="P194" i="36"/>
  <c r="P184" i="36"/>
  <c r="P176" i="36"/>
  <c r="P168" i="36"/>
  <c r="P126" i="36"/>
  <c r="P141" i="36"/>
  <c r="P152" i="36"/>
  <c r="P143" i="36"/>
  <c r="P95" i="36"/>
  <c r="P104" i="36"/>
  <c r="P124" i="36"/>
  <c r="P85" i="36"/>
  <c r="P80" i="36"/>
  <c r="P66" i="36"/>
  <c r="P34" i="36"/>
  <c r="P18" i="36"/>
  <c r="X209" i="36"/>
  <c r="X201" i="36"/>
  <c r="X179" i="36"/>
  <c r="X163" i="36"/>
  <c r="X109" i="36"/>
  <c r="X150" i="36"/>
  <c r="X96" i="36"/>
  <c r="X77" i="36"/>
  <c r="X75" i="36"/>
  <c r="X50" i="36"/>
  <c r="X64" i="36"/>
  <c r="X36" i="36"/>
  <c r="X22" i="36"/>
  <c r="I195" i="36"/>
  <c r="I166" i="36"/>
  <c r="I117" i="36"/>
  <c r="I87" i="36"/>
  <c r="Q194" i="36"/>
  <c r="Q136" i="36"/>
  <c r="Q67" i="36"/>
  <c r="Q36" i="36"/>
  <c r="B121" i="36"/>
  <c r="H215" i="36"/>
  <c r="H207" i="36"/>
  <c r="H196" i="36"/>
  <c r="H195" i="36"/>
  <c r="H184" i="36"/>
  <c r="H176" i="36"/>
  <c r="H168" i="36"/>
  <c r="H160" i="36"/>
  <c r="H141" i="36"/>
  <c r="H157" i="36"/>
  <c r="H149" i="36"/>
  <c r="H121" i="36"/>
  <c r="H124" i="36"/>
  <c r="H110" i="36"/>
  <c r="H138" i="36"/>
  <c r="H104" i="36"/>
  <c r="H81" i="36"/>
  <c r="H84" i="36"/>
  <c r="H55" i="36"/>
  <c r="H65" i="36"/>
  <c r="H59" i="36"/>
  <c r="H42" i="36"/>
  <c r="H34" i="36"/>
  <c r="H22" i="36"/>
  <c r="H20" i="36"/>
  <c r="H18" i="36"/>
  <c r="P223" i="36"/>
  <c r="P214" i="36"/>
  <c r="P206" i="36"/>
  <c r="P189" i="36"/>
  <c r="P192" i="36"/>
  <c r="P183" i="36"/>
  <c r="P175" i="36"/>
  <c r="P166" i="36"/>
  <c r="P119" i="36"/>
  <c r="P136" i="36"/>
  <c r="P151" i="36"/>
  <c r="P142" i="36"/>
  <c r="P129" i="36"/>
  <c r="P96" i="36"/>
  <c r="P116" i="36"/>
  <c r="P94" i="36"/>
  <c r="P54" i="36"/>
  <c r="P60" i="36"/>
  <c r="P48" i="36"/>
  <c r="P32" i="36"/>
  <c r="P17" i="36"/>
  <c r="X221" i="36"/>
  <c r="X207" i="36"/>
  <c r="X197" i="36"/>
  <c r="X177" i="36"/>
  <c r="X161" i="36"/>
  <c r="X135" i="36"/>
  <c r="X148" i="36"/>
  <c r="X118" i="36"/>
  <c r="X121" i="36"/>
  <c r="X93" i="36"/>
  <c r="X67" i="36"/>
  <c r="X26" i="36"/>
  <c r="X34" i="36"/>
  <c r="X6" i="36"/>
  <c r="I216" i="36"/>
  <c r="I192" i="36"/>
  <c r="I163" i="36"/>
  <c r="I137" i="36"/>
  <c r="I64" i="36"/>
  <c r="I32" i="36"/>
  <c r="I24" i="36"/>
  <c r="Q189" i="36"/>
  <c r="Q131" i="36"/>
  <c r="Q49" i="36"/>
  <c r="X174" i="36"/>
  <c r="X123" i="36"/>
  <c r="X115" i="36"/>
  <c r="X145" i="36"/>
  <c r="X114" i="36"/>
  <c r="X98" i="36"/>
  <c r="X94" i="36"/>
  <c r="X76" i="36"/>
  <c r="X47" i="36"/>
  <c r="X31" i="36"/>
  <c r="X13" i="36"/>
  <c r="I212" i="36"/>
  <c r="I188" i="36"/>
  <c r="I160" i="36"/>
  <c r="I129" i="36"/>
  <c r="I56" i="36"/>
  <c r="I47" i="36"/>
  <c r="Q181" i="36"/>
  <c r="Q53" i="36"/>
  <c r="Q79" i="36"/>
  <c r="Q26" i="36"/>
  <c r="J183" i="36"/>
  <c r="H213" i="36"/>
  <c r="H188" i="36"/>
  <c r="H192" i="36"/>
  <c r="H191" i="36"/>
  <c r="H182" i="36"/>
  <c r="H174" i="36"/>
  <c r="H166" i="36"/>
  <c r="H115" i="36"/>
  <c r="H140" i="36"/>
  <c r="H155" i="36"/>
  <c r="H147" i="36"/>
  <c r="H97" i="36"/>
  <c r="H87" i="36"/>
  <c r="H103" i="36"/>
  <c r="H126" i="36"/>
  <c r="H96" i="36"/>
  <c r="H70" i="36"/>
  <c r="H94" i="36"/>
  <c r="H49" i="36"/>
  <c r="H64" i="36"/>
  <c r="H68" i="36"/>
  <c r="H48" i="36"/>
  <c r="H40" i="36"/>
  <c r="H32" i="36"/>
  <c r="P220" i="36"/>
  <c r="P212" i="36"/>
  <c r="P201" i="36"/>
  <c r="P204" i="36"/>
  <c r="P135" i="36"/>
  <c r="P181" i="36"/>
  <c r="P173" i="36"/>
  <c r="P164" i="36"/>
  <c r="P106" i="36"/>
  <c r="P158" i="36"/>
  <c r="P149" i="36"/>
  <c r="P134" i="36"/>
  <c r="P122" i="36"/>
  <c r="P139" i="36"/>
  <c r="P101" i="36"/>
  <c r="P72" i="36"/>
  <c r="P77" i="36"/>
  <c r="P57" i="36"/>
  <c r="P45" i="36"/>
  <c r="P20" i="36"/>
  <c r="P16" i="36"/>
  <c r="X218" i="36"/>
  <c r="X198" i="36"/>
  <c r="X125" i="36"/>
  <c r="X172" i="36"/>
  <c r="X133" i="36"/>
  <c r="X103" i="36"/>
  <c r="X143" i="36"/>
  <c r="X110" i="36"/>
  <c r="X122" i="36"/>
  <c r="X80" i="36"/>
  <c r="X69" i="36"/>
  <c r="X45" i="36"/>
  <c r="X17" i="36"/>
  <c r="X28" i="36"/>
  <c r="I209" i="36"/>
  <c r="I184" i="36"/>
  <c r="I143" i="36"/>
  <c r="I91" i="36"/>
  <c r="I69" i="36"/>
  <c r="Q173" i="36"/>
  <c r="Q86" i="36"/>
  <c r="Q74" i="36"/>
  <c r="Q9" i="36"/>
  <c r="J69" i="36"/>
  <c r="R12" i="36"/>
  <c r="R20" i="36"/>
  <c r="R28" i="36"/>
  <c r="R36" i="36"/>
  <c r="R44" i="36"/>
  <c r="R59" i="36"/>
  <c r="R60" i="36"/>
  <c r="R87" i="36"/>
  <c r="R57" i="36"/>
  <c r="R77" i="36"/>
  <c r="R98" i="36"/>
  <c r="R106" i="36"/>
  <c r="R114" i="36"/>
  <c r="R122" i="36"/>
  <c r="R130" i="36"/>
  <c r="R83" i="36"/>
  <c r="R143" i="36"/>
  <c r="R151" i="36"/>
  <c r="R157" i="36"/>
  <c r="R165" i="36"/>
  <c r="R173" i="36"/>
  <c r="R181" i="36"/>
  <c r="R189" i="36"/>
  <c r="R197" i="36"/>
  <c r="R205" i="36"/>
  <c r="R210" i="36"/>
  <c r="R209" i="36"/>
  <c r="R13" i="36"/>
  <c r="R21" i="36"/>
  <c r="R29" i="36"/>
  <c r="R37" i="36"/>
  <c r="R45" i="36"/>
  <c r="R67" i="36"/>
  <c r="R55" i="36"/>
  <c r="R88" i="36"/>
  <c r="R62" i="36"/>
  <c r="R74" i="36"/>
  <c r="R99" i="36"/>
  <c r="R107" i="36"/>
  <c r="R115" i="36"/>
  <c r="R123" i="36"/>
  <c r="R131" i="36"/>
  <c r="R65" i="36"/>
  <c r="R144" i="36"/>
  <c r="R152" i="36"/>
  <c r="R139" i="36"/>
  <c r="R166" i="36"/>
  <c r="R174" i="36"/>
  <c r="R182" i="36"/>
  <c r="R190" i="36"/>
  <c r="R198" i="36"/>
  <c r="R158" i="36"/>
  <c r="R212" i="36"/>
  <c r="R211" i="36"/>
  <c r="R7" i="36"/>
  <c r="R15" i="36"/>
  <c r="R23" i="36"/>
  <c r="R31" i="36"/>
  <c r="R39" i="36"/>
  <c r="R47" i="36"/>
  <c r="R50" i="36"/>
  <c r="R72" i="36"/>
  <c r="R90" i="36"/>
  <c r="R63" i="36"/>
  <c r="R81" i="36"/>
  <c r="R101" i="36"/>
  <c r="R109" i="36"/>
  <c r="R117" i="36"/>
  <c r="R125" i="36"/>
  <c r="R133" i="36"/>
  <c r="R137" i="36"/>
  <c r="R146" i="36"/>
  <c r="R154" i="36"/>
  <c r="R160" i="36"/>
  <c r="R168" i="36"/>
  <c r="R176" i="36"/>
  <c r="R184" i="36"/>
  <c r="R192" i="36"/>
  <c r="R200" i="36"/>
  <c r="R207" i="36"/>
  <c r="R216" i="36"/>
  <c r="R215" i="36"/>
  <c r="R8" i="36"/>
  <c r="R16" i="36"/>
  <c r="R24" i="36"/>
  <c r="R32" i="36"/>
  <c r="R40" i="36"/>
  <c r="R48" i="36"/>
  <c r="R58" i="36"/>
  <c r="R80" i="36"/>
  <c r="R91" i="36"/>
  <c r="R70" i="36"/>
  <c r="R82" i="36"/>
  <c r="R102" i="36"/>
  <c r="R110" i="36"/>
  <c r="R118" i="36"/>
  <c r="R126" i="36"/>
  <c r="R134" i="36"/>
  <c r="R75" i="36"/>
  <c r="R147" i="36"/>
  <c r="R155" i="36"/>
  <c r="R161" i="36"/>
  <c r="R169" i="36"/>
  <c r="R177" i="36"/>
  <c r="R185" i="36"/>
  <c r="R193" i="36"/>
  <c r="R201" i="36"/>
  <c r="R219" i="36"/>
  <c r="R217" i="36"/>
  <c r="G17" i="36"/>
  <c r="G43" i="36"/>
  <c r="G49" i="36"/>
  <c r="G57" i="36"/>
  <c r="G65" i="36"/>
  <c r="G81" i="36"/>
  <c r="G93" i="36"/>
  <c r="G102" i="36"/>
  <c r="G91" i="36"/>
  <c r="G87" i="36"/>
  <c r="G126" i="36"/>
  <c r="G114" i="36"/>
  <c r="G123" i="36"/>
  <c r="G113" i="36"/>
  <c r="G144" i="36"/>
  <c r="G161" i="36"/>
  <c r="G111" i="36"/>
  <c r="G150" i="36"/>
  <c r="G169" i="36"/>
  <c r="G202" i="36"/>
  <c r="G170" i="36"/>
  <c r="G191" i="36"/>
  <c r="G209" i="36"/>
  <c r="G13" i="36"/>
  <c r="G15" i="36"/>
  <c r="G40" i="36"/>
  <c r="G36" i="36"/>
  <c r="G50" i="36"/>
  <c r="G58" i="36"/>
  <c r="G66" i="36"/>
  <c r="G71" i="36"/>
  <c r="G95" i="36"/>
  <c r="G103" i="36"/>
  <c r="G90" i="36"/>
  <c r="G77" i="36"/>
  <c r="G134" i="36"/>
  <c r="G117" i="36"/>
  <c r="G131" i="36"/>
  <c r="G115" i="36"/>
  <c r="G148" i="36"/>
  <c r="G162" i="36"/>
  <c r="G143" i="36"/>
  <c r="G154" i="36"/>
  <c r="G177" i="36"/>
  <c r="G204" i="36"/>
  <c r="G179" i="36"/>
  <c r="G193" i="36"/>
  <c r="G211" i="36"/>
  <c r="G19" i="36"/>
  <c r="G21" i="36"/>
  <c r="G23" i="36"/>
  <c r="G25" i="36"/>
  <c r="G44" i="36"/>
  <c r="G51" i="36"/>
  <c r="G59" i="36"/>
  <c r="G67" i="36"/>
  <c r="G79" i="36"/>
  <c r="G96" i="36"/>
  <c r="G104" i="36"/>
  <c r="G74" i="36"/>
  <c r="G86" i="36"/>
  <c r="G138" i="36"/>
  <c r="G125" i="36"/>
  <c r="G72" i="36"/>
  <c r="G121" i="36"/>
  <c r="G152" i="36"/>
  <c r="G163" i="36"/>
  <c r="G147" i="36"/>
  <c r="G158" i="36"/>
  <c r="G190" i="36"/>
  <c r="G205" i="36"/>
  <c r="G183" i="36"/>
  <c r="G195" i="36"/>
  <c r="G213" i="36"/>
  <c r="G181" i="36"/>
  <c r="G27" i="36"/>
  <c r="G29" i="36"/>
  <c r="G31" i="36"/>
  <c r="G33" i="36"/>
  <c r="G48" i="36"/>
  <c r="G52" i="36"/>
  <c r="G60" i="36"/>
  <c r="G68" i="36"/>
  <c r="G39" i="36"/>
  <c r="G97" i="36"/>
  <c r="G105" i="36"/>
  <c r="G80" i="36"/>
  <c r="G119" i="36"/>
  <c r="G139" i="36"/>
  <c r="G133" i="36"/>
  <c r="G92" i="36"/>
  <c r="G136" i="36"/>
  <c r="G157" i="36"/>
  <c r="G164" i="36"/>
  <c r="G151" i="36"/>
  <c r="G176" i="36"/>
  <c r="G192" i="36"/>
  <c r="G172" i="36"/>
  <c r="G187" i="36"/>
  <c r="G197" i="36"/>
  <c r="G215" i="36"/>
  <c r="G208" i="36"/>
  <c r="G32" i="36"/>
  <c r="G41" i="36"/>
  <c r="G37" i="36"/>
  <c r="G53" i="36"/>
  <c r="G61" i="36"/>
  <c r="G69" i="36"/>
  <c r="G70" i="36"/>
  <c r="G98" i="36"/>
  <c r="G106" i="36"/>
  <c r="G89" i="36"/>
  <c r="G127" i="36"/>
  <c r="G140" i="36"/>
  <c r="G116" i="36"/>
  <c r="G120" i="36"/>
  <c r="G145" i="36"/>
  <c r="G137" i="36"/>
  <c r="G165" i="36"/>
  <c r="G155" i="36"/>
  <c r="G178" i="36"/>
  <c r="G194" i="36"/>
  <c r="G180" i="36"/>
  <c r="G206" i="36"/>
  <c r="G199" i="36"/>
  <c r="G217" i="36"/>
  <c r="G210" i="36"/>
  <c r="G14" i="36"/>
  <c r="G34" i="36"/>
  <c r="G45" i="36"/>
  <c r="G54" i="36"/>
  <c r="G62" i="36"/>
  <c r="G78" i="36"/>
  <c r="G99" i="36"/>
  <c r="G107" i="36"/>
  <c r="G75" i="36"/>
  <c r="G135" i="36"/>
  <c r="G141" i="36"/>
  <c r="G124" i="36"/>
  <c r="G94" i="36"/>
  <c r="G149" i="36"/>
  <c r="G156" i="36"/>
  <c r="G166" i="36"/>
  <c r="G130" i="36"/>
  <c r="G182" i="36"/>
  <c r="G196" i="36"/>
  <c r="G184" i="36"/>
  <c r="G207" i="36"/>
  <c r="G201" i="36"/>
  <c r="G212" i="36"/>
  <c r="J6" i="36"/>
  <c r="J14" i="36"/>
  <c r="J22" i="36"/>
  <c r="J30" i="36"/>
  <c r="J38" i="36"/>
  <c r="J7" i="36"/>
  <c r="J15" i="36"/>
  <c r="J23" i="36"/>
  <c r="J31" i="36"/>
  <c r="J9" i="36"/>
  <c r="J17" i="36"/>
  <c r="J25" i="36"/>
  <c r="J33" i="36"/>
  <c r="J10" i="36"/>
  <c r="J18" i="36"/>
  <c r="J26" i="36"/>
  <c r="J34" i="36"/>
  <c r="B10" i="36"/>
  <c r="B18" i="36"/>
  <c r="B26" i="36"/>
  <c r="B34" i="36"/>
  <c r="B42" i="36"/>
  <c r="B51" i="36"/>
  <c r="B58" i="36"/>
  <c r="B85" i="36"/>
  <c r="B93" i="36"/>
  <c r="B68" i="36"/>
  <c r="B98" i="36"/>
  <c r="B106" i="36"/>
  <c r="B114" i="36"/>
  <c r="B122" i="36"/>
  <c r="B130" i="36"/>
  <c r="B95" i="36"/>
  <c r="B138" i="36"/>
  <c r="B149" i="36"/>
  <c r="B157" i="36"/>
  <c r="B162" i="36"/>
  <c r="B170" i="36"/>
  <c r="B178" i="36"/>
  <c r="B186" i="36"/>
  <c r="B194" i="36"/>
  <c r="B202" i="36"/>
  <c r="B11" i="36"/>
  <c r="B19" i="36"/>
  <c r="B27" i="36"/>
  <c r="B35" i="36"/>
  <c r="B43" i="36"/>
  <c r="B59" i="36"/>
  <c r="B53" i="36"/>
  <c r="B86" i="36"/>
  <c r="B94" i="36"/>
  <c r="B75" i="36"/>
  <c r="B99" i="36"/>
  <c r="B107" i="36"/>
  <c r="B115" i="36"/>
  <c r="B123" i="36"/>
  <c r="B131" i="36"/>
  <c r="B71" i="36"/>
  <c r="B142" i="36"/>
  <c r="B150" i="36"/>
  <c r="B137" i="36"/>
  <c r="B163" i="36"/>
  <c r="B171" i="36"/>
  <c r="B179" i="36"/>
  <c r="B187" i="36"/>
  <c r="B195" i="36"/>
  <c r="B203" i="36"/>
  <c r="B209" i="36"/>
  <c r="B13" i="36"/>
  <c r="B21" i="36"/>
  <c r="B29" i="36"/>
  <c r="B37" i="36"/>
  <c r="B45" i="36"/>
  <c r="B57" i="36"/>
  <c r="B55" i="36"/>
  <c r="B88" i="36"/>
  <c r="B50" i="36"/>
  <c r="B73" i="36"/>
  <c r="B101" i="36"/>
  <c r="B109" i="36"/>
  <c r="B117" i="36"/>
  <c r="B125" i="36"/>
  <c r="B133" i="36"/>
  <c r="B74" i="36"/>
  <c r="B144" i="36"/>
  <c r="B152" i="36"/>
  <c r="B139" i="36"/>
  <c r="B165" i="36"/>
  <c r="B173" i="36"/>
  <c r="B181" i="36"/>
  <c r="B189" i="36"/>
  <c r="B197" i="36"/>
  <c r="B205" i="36"/>
  <c r="B210" i="36"/>
  <c r="B213" i="36"/>
  <c r="B14" i="36"/>
  <c r="B22" i="36"/>
  <c r="B30" i="36"/>
  <c r="B38" i="36"/>
  <c r="B46" i="36"/>
  <c r="B65" i="36"/>
  <c r="B60" i="36"/>
  <c r="B89" i="36"/>
  <c r="B62" i="36"/>
  <c r="B80" i="36"/>
  <c r="B102" i="36"/>
  <c r="B110" i="36"/>
  <c r="B118" i="36"/>
  <c r="B126" i="36"/>
  <c r="B134" i="36"/>
  <c r="B72" i="36"/>
  <c r="B145" i="36"/>
  <c r="B153" i="36"/>
  <c r="B158" i="36"/>
  <c r="B166" i="36"/>
  <c r="B174" i="36"/>
  <c r="B182" i="36"/>
  <c r="B190" i="36"/>
  <c r="B198" i="36"/>
  <c r="B207" i="36"/>
  <c r="B212" i="36"/>
  <c r="B215" i="36"/>
  <c r="D24" i="32"/>
  <c r="D26" i="32"/>
  <c r="D21" i="32"/>
  <c r="D18" i="32"/>
  <c r="U24" i="43"/>
  <c r="U16" i="43"/>
  <c r="U21" i="43"/>
  <c r="U26" i="43"/>
  <c r="U18" i="43"/>
  <c r="U23" i="43"/>
  <c r="U15" i="43"/>
  <c r="U20" i="43"/>
  <c r="U5" i="43"/>
  <c r="U28" i="43"/>
  <c r="U25" i="43"/>
  <c r="U27" i="43"/>
  <c r="U14" i="43"/>
  <c r="U13" i="43"/>
  <c r="U10" i="43"/>
  <c r="U7" i="43"/>
  <c r="U19" i="43"/>
  <c r="U11" i="43"/>
  <c r="U4" i="43"/>
  <c r="U17" i="43"/>
  <c r="U6" i="43"/>
  <c r="U8" i="43"/>
  <c r="U3" i="43"/>
  <c r="U2" i="43"/>
  <c r="U9" i="43"/>
  <c r="U22" i="43"/>
  <c r="U12" i="43"/>
  <c r="AI22" i="43"/>
  <c r="AI14" i="43"/>
  <c r="AI27" i="43"/>
  <c r="AI19" i="43"/>
  <c r="AI24" i="43"/>
  <c r="AI16" i="43"/>
  <c r="AI21" i="43"/>
  <c r="AI13" i="43"/>
  <c r="AI28" i="43"/>
  <c r="AI26" i="43"/>
  <c r="AI3" i="43"/>
  <c r="AI15" i="43"/>
  <c r="AI8" i="43"/>
  <c r="AI20" i="43"/>
  <c r="AI12" i="43"/>
  <c r="AI5" i="43"/>
  <c r="AI25" i="43"/>
  <c r="AI2" i="43"/>
  <c r="AI23" i="43"/>
  <c r="AI10" i="43"/>
  <c r="AI4" i="43"/>
  <c r="AI7" i="43"/>
  <c r="AI9" i="43"/>
  <c r="AI6" i="43"/>
  <c r="AI11" i="43"/>
  <c r="AI18" i="43"/>
  <c r="AI17" i="43"/>
  <c r="W26" i="43"/>
  <c r="W18" i="43"/>
  <c r="W23" i="43"/>
  <c r="W15" i="43"/>
  <c r="W28" i="43"/>
  <c r="W20" i="43"/>
  <c r="W25" i="43"/>
  <c r="W17" i="43"/>
  <c r="W27" i="43"/>
  <c r="W21" i="43"/>
  <c r="W14" i="43"/>
  <c r="W10" i="43"/>
  <c r="W7" i="43"/>
  <c r="W19" i="43"/>
  <c r="W13" i="43"/>
  <c r="W11" i="43"/>
  <c r="W4" i="43"/>
  <c r="W24" i="43"/>
  <c r="W9" i="43"/>
  <c r="W12" i="43"/>
  <c r="W6" i="43"/>
  <c r="W22" i="43"/>
  <c r="W8" i="43"/>
  <c r="W3" i="43"/>
  <c r="W2" i="43"/>
  <c r="W5" i="43"/>
  <c r="W16" i="43"/>
  <c r="AE26" i="43"/>
  <c r="AE18" i="43"/>
  <c r="AE23" i="43"/>
  <c r="AE15" i="43"/>
  <c r="AE28" i="43"/>
  <c r="AE20" i="43"/>
  <c r="AE25" i="43"/>
  <c r="AE17" i="43"/>
  <c r="AE27" i="43"/>
  <c r="AE22" i="43"/>
  <c r="AE7" i="43"/>
  <c r="AE10" i="43"/>
  <c r="AE4" i="43"/>
  <c r="AE16" i="43"/>
  <c r="AE11" i="43"/>
  <c r="AE9" i="43"/>
  <c r="AE21" i="43"/>
  <c r="AE13" i="43"/>
  <c r="AE6" i="43"/>
  <c r="AE19" i="43"/>
  <c r="AE12" i="43"/>
  <c r="AE8" i="43"/>
  <c r="AE24" i="43"/>
  <c r="AE14" i="43"/>
  <c r="AE5" i="43"/>
  <c r="AE2" i="43"/>
  <c r="AE3" i="43"/>
  <c r="H23" i="43"/>
  <c r="H15" i="43"/>
  <c r="H28" i="43"/>
  <c r="H20" i="43"/>
  <c r="H25" i="43"/>
  <c r="H17" i="43"/>
  <c r="H22" i="43"/>
  <c r="H14" i="43"/>
  <c r="H26" i="43"/>
  <c r="H19" i="43"/>
  <c r="H12" i="43"/>
  <c r="H4" i="43"/>
  <c r="H24" i="43"/>
  <c r="H9" i="43"/>
  <c r="H6" i="43"/>
  <c r="H18" i="43"/>
  <c r="H3" i="43"/>
  <c r="H27" i="43"/>
  <c r="H16" i="43"/>
  <c r="H5" i="43"/>
  <c r="H2" i="43"/>
  <c r="H21" i="43"/>
  <c r="H13" i="43"/>
  <c r="H10" i="43"/>
  <c r="H7" i="43"/>
  <c r="H8" i="43"/>
  <c r="H11" i="43"/>
  <c r="AG28" i="43"/>
  <c r="AG20" i="43"/>
  <c r="AG12" i="43"/>
  <c r="AG25" i="43"/>
  <c r="AG17" i="43"/>
  <c r="AG22" i="43"/>
  <c r="AG14" i="43"/>
  <c r="AG27" i="43"/>
  <c r="AG19" i="43"/>
  <c r="AG11" i="43"/>
  <c r="AG23" i="43"/>
  <c r="AG16" i="43"/>
  <c r="AG9" i="43"/>
  <c r="AG21" i="43"/>
  <c r="AG13" i="43"/>
  <c r="AG6" i="43"/>
  <c r="AG26" i="43"/>
  <c r="AG3" i="43"/>
  <c r="AG15" i="43"/>
  <c r="AG8" i="43"/>
  <c r="AG24" i="43"/>
  <c r="AG2" i="43"/>
  <c r="AG18" i="43"/>
  <c r="AG7" i="43"/>
  <c r="AG4" i="43"/>
  <c r="AG10" i="43"/>
  <c r="AG5" i="43"/>
  <c r="M24" i="43"/>
  <c r="M16" i="43"/>
  <c r="M21" i="43"/>
  <c r="M26" i="43"/>
  <c r="M18" i="43"/>
  <c r="M23" i="43"/>
  <c r="M15" i="43"/>
  <c r="M13" i="43"/>
  <c r="M5" i="43"/>
  <c r="M17" i="43"/>
  <c r="M10" i="43"/>
  <c r="M22" i="43"/>
  <c r="M11" i="43"/>
  <c r="M7" i="43"/>
  <c r="M28" i="43"/>
  <c r="M12" i="43"/>
  <c r="M4" i="43"/>
  <c r="M27" i="43"/>
  <c r="M25" i="43"/>
  <c r="M6" i="43"/>
  <c r="M8" i="43"/>
  <c r="M3" i="43"/>
  <c r="M20" i="43"/>
  <c r="M19" i="43"/>
  <c r="M14" i="43"/>
  <c r="M9" i="43"/>
  <c r="M2" i="43"/>
  <c r="P23" i="43"/>
  <c r="P15" i="43"/>
  <c r="P28" i="43"/>
  <c r="P20" i="43"/>
  <c r="P25" i="43"/>
  <c r="P17" i="43"/>
  <c r="P22" i="43"/>
  <c r="P14" i="43"/>
  <c r="P4" i="43"/>
  <c r="P16" i="43"/>
  <c r="P12" i="43"/>
  <c r="P9" i="43"/>
  <c r="P21" i="43"/>
  <c r="P6" i="43"/>
  <c r="P27" i="43"/>
  <c r="P26" i="43"/>
  <c r="P3" i="43"/>
  <c r="P24" i="43"/>
  <c r="P5" i="43"/>
  <c r="P10" i="43"/>
  <c r="P7" i="43"/>
  <c r="P8" i="43"/>
  <c r="P19" i="43"/>
  <c r="P18" i="43"/>
  <c r="P2" i="43"/>
  <c r="P11" i="43"/>
  <c r="P13" i="43"/>
  <c r="L27" i="43"/>
  <c r="L19" i="43"/>
  <c r="L24" i="43"/>
  <c r="L16" i="43"/>
  <c r="L21" i="43"/>
  <c r="L26" i="43"/>
  <c r="L18" i="43"/>
  <c r="L28" i="43"/>
  <c r="L23" i="43"/>
  <c r="L8" i="43"/>
  <c r="L13" i="43"/>
  <c r="L5" i="43"/>
  <c r="L17" i="43"/>
  <c r="L10" i="43"/>
  <c r="L2" i="43"/>
  <c r="L22" i="43"/>
  <c r="L11" i="43"/>
  <c r="L7" i="43"/>
  <c r="L20" i="43"/>
  <c r="L9" i="43"/>
  <c r="L25" i="43"/>
  <c r="L4" i="43"/>
  <c r="L12" i="43"/>
  <c r="L6" i="43"/>
  <c r="L3" i="43"/>
  <c r="L15" i="43"/>
  <c r="L14" i="43"/>
  <c r="T27" i="43"/>
  <c r="T19" i="43"/>
  <c r="T24" i="43"/>
  <c r="T16" i="43"/>
  <c r="T21" i="43"/>
  <c r="T26" i="43"/>
  <c r="T18" i="43"/>
  <c r="T10" i="43"/>
  <c r="T28" i="43"/>
  <c r="T22" i="43"/>
  <c r="T15" i="43"/>
  <c r="T8" i="43"/>
  <c r="T20" i="43"/>
  <c r="T5" i="43"/>
  <c r="T25" i="43"/>
  <c r="T2" i="43"/>
  <c r="T14" i="43"/>
  <c r="T13" i="43"/>
  <c r="T7" i="43"/>
  <c r="T23" i="43"/>
  <c r="T12" i="43"/>
  <c r="T9" i="43"/>
  <c r="T17" i="43"/>
  <c r="T11" i="43"/>
  <c r="T6" i="43"/>
  <c r="T3" i="43"/>
  <c r="T4" i="43"/>
  <c r="S22" i="43"/>
  <c r="S14" i="43"/>
  <c r="S27" i="43"/>
  <c r="S19" i="43"/>
  <c r="S24" i="43"/>
  <c r="S16" i="43"/>
  <c r="S21" i="43"/>
  <c r="S13" i="43"/>
  <c r="S28" i="43"/>
  <c r="S26" i="43"/>
  <c r="S3" i="43"/>
  <c r="S15" i="43"/>
  <c r="S8" i="43"/>
  <c r="S20" i="43"/>
  <c r="S5" i="43"/>
  <c r="S25" i="43"/>
  <c r="S10" i="43"/>
  <c r="S2" i="43"/>
  <c r="S23" i="43"/>
  <c r="S11" i="43"/>
  <c r="S4" i="43"/>
  <c r="S12" i="43"/>
  <c r="S18" i="43"/>
  <c r="S17" i="43"/>
  <c r="S9" i="43"/>
  <c r="S6" i="43"/>
  <c r="S7" i="43"/>
  <c r="Y28" i="43"/>
  <c r="Y20" i="43"/>
  <c r="Y12" i="43"/>
  <c r="Y25" i="43"/>
  <c r="Y17" i="43"/>
  <c r="Y22" i="43"/>
  <c r="Y14" i="43"/>
  <c r="Y27" i="43"/>
  <c r="Y19" i="43"/>
  <c r="Y11" i="43"/>
  <c r="Y24" i="43"/>
  <c r="Y9" i="43"/>
  <c r="Y6" i="43"/>
  <c r="Y18" i="43"/>
  <c r="Y3" i="43"/>
  <c r="Y23" i="43"/>
  <c r="Y8" i="43"/>
  <c r="Y21" i="43"/>
  <c r="Y2" i="43"/>
  <c r="Y7" i="43"/>
  <c r="Y4" i="43"/>
  <c r="Y26" i="43"/>
  <c r="Y13" i="43"/>
  <c r="Y10" i="43"/>
  <c r="Y16" i="43"/>
  <c r="Y15" i="43"/>
  <c r="Y5" i="43"/>
  <c r="E24" i="43"/>
  <c r="E16" i="43"/>
  <c r="E21" i="43"/>
  <c r="E26" i="43"/>
  <c r="E18" i="43"/>
  <c r="E23" i="43"/>
  <c r="E15" i="43"/>
  <c r="E27" i="43"/>
  <c r="E20" i="43"/>
  <c r="E5" i="43"/>
  <c r="E25" i="43"/>
  <c r="E11" i="43"/>
  <c r="E10" i="43"/>
  <c r="E12" i="43"/>
  <c r="E7" i="43"/>
  <c r="E19" i="43"/>
  <c r="E4" i="43"/>
  <c r="E28" i="43"/>
  <c r="E17" i="43"/>
  <c r="E6" i="43"/>
  <c r="E14" i="43"/>
  <c r="E3" i="43"/>
  <c r="E9" i="43"/>
  <c r="E13" i="43"/>
  <c r="E2" i="43"/>
  <c r="E8" i="43"/>
  <c r="E22" i="43"/>
  <c r="Z25" i="43"/>
  <c r="Z17" i="43"/>
  <c r="Z22" i="43"/>
  <c r="Z14" i="43"/>
  <c r="Z27" i="43"/>
  <c r="Z19" i="43"/>
  <c r="Z24" i="43"/>
  <c r="Z16" i="43"/>
  <c r="Z28" i="43"/>
  <c r="Z6" i="43"/>
  <c r="Z18" i="43"/>
  <c r="Z12" i="43"/>
  <c r="Z3" i="43"/>
  <c r="Z23" i="43"/>
  <c r="Z8" i="43"/>
  <c r="Z5" i="43"/>
  <c r="Z21" i="43"/>
  <c r="Z26" i="43"/>
  <c r="Z10" i="43"/>
  <c r="Z7" i="43"/>
  <c r="Z11" i="43"/>
  <c r="Z9" i="43"/>
  <c r="Z4" i="43"/>
  <c r="Z13" i="43"/>
  <c r="Z20" i="43"/>
  <c r="Z15" i="43"/>
  <c r="Z2" i="43"/>
  <c r="J25" i="43"/>
  <c r="J17" i="43"/>
  <c r="J22" i="43"/>
  <c r="J27" i="43"/>
  <c r="J19" i="43"/>
  <c r="J24" i="43"/>
  <c r="J16" i="43"/>
  <c r="J14" i="43"/>
  <c r="J6" i="43"/>
  <c r="J18" i="43"/>
  <c r="J3" i="43"/>
  <c r="J23" i="43"/>
  <c r="J13" i="43"/>
  <c r="J8" i="43"/>
  <c r="J5" i="43"/>
  <c r="J28" i="43"/>
  <c r="J21" i="43"/>
  <c r="J26" i="43"/>
  <c r="J11" i="43"/>
  <c r="J7" i="43"/>
  <c r="J20" i="43"/>
  <c r="J15" i="43"/>
  <c r="J9" i="43"/>
  <c r="J4" i="43"/>
  <c r="J10" i="43"/>
  <c r="J12" i="43"/>
  <c r="J2" i="43"/>
  <c r="B9" i="43"/>
  <c r="B10" i="43"/>
  <c r="B18" i="43"/>
  <c r="B26" i="43"/>
  <c r="B3" i="43"/>
  <c r="B11" i="43"/>
  <c r="B19" i="43"/>
  <c r="B27" i="43"/>
  <c r="B4" i="43"/>
  <c r="B12" i="43"/>
  <c r="B20" i="43"/>
  <c r="B28" i="43"/>
  <c r="B5" i="43"/>
  <c r="B13" i="43"/>
  <c r="B21" i="43"/>
  <c r="B2" i="43"/>
  <c r="B6" i="43"/>
  <c r="B7" i="43"/>
  <c r="B15" i="43"/>
  <c r="B23" i="43"/>
  <c r="B8" i="43"/>
  <c r="B16" i="43"/>
  <c r="B24" i="43"/>
  <c r="B14" i="43"/>
  <c r="B17" i="43"/>
  <c r="B22" i="43"/>
  <c r="B25" i="43"/>
  <c r="C10" i="29"/>
  <c r="C14" i="29" s="1"/>
  <c r="Q28" i="43"/>
  <c r="Q20" i="43"/>
  <c r="Q25" i="43"/>
  <c r="Q17" i="43"/>
  <c r="Q22" i="43"/>
  <c r="Q14" i="43"/>
  <c r="Q27" i="43"/>
  <c r="Q19" i="43"/>
  <c r="Q11" i="43"/>
  <c r="Q23" i="43"/>
  <c r="Q16" i="43"/>
  <c r="Q12" i="43"/>
  <c r="Q9" i="43"/>
  <c r="Q21" i="43"/>
  <c r="Q6" i="43"/>
  <c r="Q26" i="43"/>
  <c r="Q3" i="43"/>
  <c r="Q15" i="43"/>
  <c r="Q8" i="43"/>
  <c r="Q24" i="43"/>
  <c r="Q13" i="43"/>
  <c r="Q10" i="43"/>
  <c r="Q2" i="43"/>
  <c r="Q5" i="43"/>
  <c r="Q18" i="43"/>
  <c r="Q4" i="43"/>
  <c r="Q7" i="43"/>
  <c r="AJ27" i="43"/>
  <c r="AJ19" i="43"/>
  <c r="AJ24" i="43"/>
  <c r="AJ16" i="43"/>
  <c r="AJ21" i="43"/>
  <c r="AJ26" i="43"/>
  <c r="AJ18" i="43"/>
  <c r="AJ10" i="43"/>
  <c r="AJ28" i="43"/>
  <c r="AJ22" i="43"/>
  <c r="AJ15" i="43"/>
  <c r="AJ8" i="43"/>
  <c r="AJ20" i="43"/>
  <c r="AJ12" i="43"/>
  <c r="AJ5" i="43"/>
  <c r="AJ25" i="43"/>
  <c r="AJ2" i="43"/>
  <c r="AJ14" i="43"/>
  <c r="AJ7" i="43"/>
  <c r="AJ23" i="43"/>
  <c r="AJ9" i="43"/>
  <c r="AJ13" i="43"/>
  <c r="AJ6" i="43"/>
  <c r="AJ3" i="43"/>
  <c r="AJ17" i="43"/>
  <c r="AJ11" i="43"/>
  <c r="AJ4" i="43"/>
  <c r="I28" i="43"/>
  <c r="I20" i="43"/>
  <c r="I25" i="43"/>
  <c r="I17" i="43"/>
  <c r="I22" i="43"/>
  <c r="I27" i="43"/>
  <c r="I19" i="43"/>
  <c r="I11" i="43"/>
  <c r="I24" i="43"/>
  <c r="I9" i="43"/>
  <c r="I14" i="43"/>
  <c r="I6" i="43"/>
  <c r="I18" i="43"/>
  <c r="I3" i="43"/>
  <c r="I23" i="43"/>
  <c r="I13" i="43"/>
  <c r="I8" i="43"/>
  <c r="I21" i="43"/>
  <c r="I10" i="43"/>
  <c r="I2" i="43"/>
  <c r="I16" i="43"/>
  <c r="I15" i="43"/>
  <c r="I7" i="43"/>
  <c r="I4" i="43"/>
  <c r="I12" i="43"/>
  <c r="I5" i="43"/>
  <c r="I26" i="43"/>
  <c r="R25" i="43"/>
  <c r="R17" i="43"/>
  <c r="R22" i="43"/>
  <c r="R14" i="43"/>
  <c r="R27" i="43"/>
  <c r="R19" i="43"/>
  <c r="R24" i="43"/>
  <c r="R16" i="43"/>
  <c r="R21" i="43"/>
  <c r="R6" i="43"/>
  <c r="R26" i="43"/>
  <c r="R3" i="43"/>
  <c r="R28" i="43"/>
  <c r="R15" i="43"/>
  <c r="R8" i="43"/>
  <c r="R20" i="43"/>
  <c r="R5" i="43"/>
  <c r="R18" i="43"/>
  <c r="R7" i="43"/>
  <c r="R12" i="43"/>
  <c r="R2" i="43"/>
  <c r="R23" i="43"/>
  <c r="R11" i="43"/>
  <c r="R9" i="43"/>
  <c r="R13" i="43"/>
  <c r="R4" i="43"/>
  <c r="R10" i="43"/>
  <c r="AD21" i="43"/>
  <c r="AD13" i="43"/>
  <c r="AD26" i="43"/>
  <c r="AD18" i="43"/>
  <c r="AD23" i="43"/>
  <c r="AD15" i="43"/>
  <c r="AD28" i="43"/>
  <c r="AD20" i="43"/>
  <c r="AD12" i="43"/>
  <c r="AD27" i="43"/>
  <c r="AD24" i="43"/>
  <c r="AD17" i="43"/>
  <c r="AD2" i="43"/>
  <c r="AD22" i="43"/>
  <c r="AD7" i="43"/>
  <c r="AD10" i="43"/>
  <c r="AD4" i="43"/>
  <c r="AD16" i="43"/>
  <c r="AD11" i="43"/>
  <c r="AD9" i="43"/>
  <c r="AD25" i="43"/>
  <c r="AD14" i="43"/>
  <c r="AD3" i="43"/>
  <c r="AD19" i="43"/>
  <c r="AD8" i="43"/>
  <c r="AD5" i="43"/>
  <c r="AD6" i="43"/>
  <c r="AF23" i="43"/>
  <c r="AF15" i="43"/>
  <c r="AF28" i="43"/>
  <c r="AF20" i="43"/>
  <c r="AF25" i="43"/>
  <c r="AF17" i="43"/>
  <c r="AF22" i="43"/>
  <c r="AF14" i="43"/>
  <c r="AF27" i="43"/>
  <c r="AF10" i="43"/>
  <c r="AF4" i="43"/>
  <c r="AF16" i="43"/>
  <c r="AF11" i="43"/>
  <c r="AF9" i="43"/>
  <c r="AF21" i="43"/>
  <c r="AF13" i="43"/>
  <c r="AF6" i="43"/>
  <c r="AF26" i="43"/>
  <c r="AF3" i="43"/>
  <c r="AF24" i="43"/>
  <c r="AF5" i="43"/>
  <c r="AF19" i="43"/>
  <c r="AF18" i="43"/>
  <c r="AF7" i="43"/>
  <c r="AF12" i="43"/>
  <c r="AF8" i="43"/>
  <c r="AF2" i="43"/>
  <c r="F21" i="43"/>
  <c r="F13" i="43"/>
  <c r="F26" i="43"/>
  <c r="F18" i="43"/>
  <c r="F23" i="43"/>
  <c r="F15" i="43"/>
  <c r="F28" i="43"/>
  <c r="F20" i="43"/>
  <c r="F12" i="43"/>
  <c r="F25" i="43"/>
  <c r="F11" i="43"/>
  <c r="F10" i="43"/>
  <c r="F2" i="43"/>
  <c r="F7" i="43"/>
  <c r="F19" i="43"/>
  <c r="F4" i="43"/>
  <c r="F24" i="43"/>
  <c r="F14" i="43"/>
  <c r="F9" i="43"/>
  <c r="F22" i="43"/>
  <c r="F3" i="43"/>
  <c r="F6" i="43"/>
  <c r="F17" i="43"/>
  <c r="F16" i="43"/>
  <c r="F27" i="43"/>
  <c r="F8" i="43"/>
  <c r="F5" i="43"/>
  <c r="D27" i="43"/>
  <c r="D19" i="43"/>
  <c r="D24" i="43"/>
  <c r="D16" i="43"/>
  <c r="D21" i="43"/>
  <c r="D26" i="43"/>
  <c r="D18" i="43"/>
  <c r="D28" i="43"/>
  <c r="D22" i="43"/>
  <c r="D15" i="43"/>
  <c r="D8" i="43"/>
  <c r="D20" i="43"/>
  <c r="D5" i="43"/>
  <c r="D25" i="43"/>
  <c r="D11" i="43"/>
  <c r="D10" i="43"/>
  <c r="D2" i="43"/>
  <c r="D12" i="43"/>
  <c r="D7" i="43"/>
  <c r="D23" i="43"/>
  <c r="D14" i="43"/>
  <c r="D9" i="43"/>
  <c r="D6" i="43"/>
  <c r="D3" i="43"/>
  <c r="D13" i="43"/>
  <c r="D4" i="43"/>
  <c r="D17" i="43"/>
  <c r="C22" i="43"/>
  <c r="C14" i="43"/>
  <c r="C27" i="43"/>
  <c r="C19" i="43"/>
  <c r="C24" i="43"/>
  <c r="C16" i="43"/>
  <c r="C21" i="43"/>
  <c r="C13" i="43"/>
  <c r="C28" i="43"/>
  <c r="C26" i="43"/>
  <c r="C3" i="43"/>
  <c r="C15" i="43"/>
  <c r="C8" i="43"/>
  <c r="C20" i="43"/>
  <c r="C5" i="43"/>
  <c r="C25" i="43"/>
  <c r="C11" i="43"/>
  <c r="C10" i="43"/>
  <c r="C2" i="43"/>
  <c r="C23" i="43"/>
  <c r="C4" i="43"/>
  <c r="C9" i="43"/>
  <c r="C6" i="43"/>
  <c r="C7" i="43"/>
  <c r="C18" i="43"/>
  <c r="C17" i="43"/>
  <c r="C12" i="43"/>
  <c r="O26" i="43"/>
  <c r="O18" i="43"/>
  <c r="O23" i="43"/>
  <c r="O15" i="43"/>
  <c r="O28" i="43"/>
  <c r="O20" i="43"/>
  <c r="O25" i="43"/>
  <c r="O17" i="43"/>
  <c r="O27" i="43"/>
  <c r="O22" i="43"/>
  <c r="O11" i="43"/>
  <c r="O7" i="43"/>
  <c r="O4" i="43"/>
  <c r="O16" i="43"/>
  <c r="O12" i="43"/>
  <c r="O9" i="43"/>
  <c r="O21" i="43"/>
  <c r="O6" i="43"/>
  <c r="O19" i="43"/>
  <c r="O8" i="43"/>
  <c r="O13" i="43"/>
  <c r="O10" i="43"/>
  <c r="O24" i="43"/>
  <c r="O5" i="43"/>
  <c r="O3" i="43"/>
  <c r="O14" i="43"/>
  <c r="O2" i="43"/>
  <c r="V21" i="43"/>
  <c r="V13" i="43"/>
  <c r="V26" i="43"/>
  <c r="V18" i="43"/>
  <c r="V23" i="43"/>
  <c r="V15" i="43"/>
  <c r="V28" i="43"/>
  <c r="V20" i="43"/>
  <c r="V12" i="43"/>
  <c r="V27" i="43"/>
  <c r="V25" i="43"/>
  <c r="V2" i="43"/>
  <c r="V14" i="43"/>
  <c r="V10" i="43"/>
  <c r="V7" i="43"/>
  <c r="V19" i="43"/>
  <c r="V11" i="43"/>
  <c r="V4" i="43"/>
  <c r="V24" i="43"/>
  <c r="V9" i="43"/>
  <c r="V22" i="43"/>
  <c r="V3" i="43"/>
  <c r="V17" i="43"/>
  <c r="V16" i="43"/>
  <c r="V8" i="43"/>
  <c r="V5" i="43"/>
  <c r="V6" i="43"/>
  <c r="G26" i="43"/>
  <c r="G18" i="43"/>
  <c r="G23" i="43"/>
  <c r="G15" i="43"/>
  <c r="G28" i="43"/>
  <c r="G20" i="43"/>
  <c r="G25" i="43"/>
  <c r="G17" i="43"/>
  <c r="G27" i="43"/>
  <c r="G7" i="43"/>
  <c r="G19" i="43"/>
  <c r="G12" i="43"/>
  <c r="G4" i="43"/>
  <c r="G24" i="43"/>
  <c r="G14" i="43"/>
  <c r="G9" i="43"/>
  <c r="G6" i="43"/>
  <c r="G22" i="43"/>
  <c r="G13" i="43"/>
  <c r="G8" i="43"/>
  <c r="G11" i="43"/>
  <c r="G2" i="43"/>
  <c r="G21" i="43"/>
  <c r="G16" i="43"/>
  <c r="G10" i="43"/>
  <c r="G5" i="43"/>
  <c r="G3" i="43"/>
  <c r="AK24" i="43"/>
  <c r="AK16" i="43"/>
  <c r="AK21" i="43"/>
  <c r="AK26" i="43"/>
  <c r="AK18" i="43"/>
  <c r="AK23" i="43"/>
  <c r="AK15" i="43"/>
  <c r="AK20" i="43"/>
  <c r="AK12" i="43"/>
  <c r="AK5" i="43"/>
  <c r="AK25" i="43"/>
  <c r="AK14" i="43"/>
  <c r="AK7" i="43"/>
  <c r="AK19" i="43"/>
  <c r="AK4" i="43"/>
  <c r="AK28" i="43"/>
  <c r="AK17" i="43"/>
  <c r="AK11" i="43"/>
  <c r="AK6" i="43"/>
  <c r="AK13" i="43"/>
  <c r="AK10" i="43"/>
  <c r="AK2" i="43"/>
  <c r="AK27" i="43"/>
  <c r="AK8" i="43"/>
  <c r="AK3" i="43"/>
  <c r="AK22" i="43"/>
  <c r="AK9" i="43"/>
  <c r="X23" i="43"/>
  <c r="X15" i="43"/>
  <c r="X28" i="43"/>
  <c r="X20" i="43"/>
  <c r="X25" i="43"/>
  <c r="X17" i="43"/>
  <c r="X22" i="43"/>
  <c r="X14" i="43"/>
  <c r="X26" i="43"/>
  <c r="X19" i="43"/>
  <c r="X13" i="43"/>
  <c r="X11" i="43"/>
  <c r="X4" i="43"/>
  <c r="X27" i="43"/>
  <c r="X24" i="43"/>
  <c r="X9" i="43"/>
  <c r="X12" i="43"/>
  <c r="X6" i="43"/>
  <c r="X18" i="43"/>
  <c r="X3" i="43"/>
  <c r="X16" i="43"/>
  <c r="X5" i="43"/>
  <c r="X21" i="43"/>
  <c r="X2" i="43"/>
  <c r="X7" i="43"/>
  <c r="X10" i="43"/>
  <c r="X8" i="43"/>
  <c r="AA22" i="43"/>
  <c r="AA14" i="43"/>
  <c r="AA27" i="43"/>
  <c r="AA19" i="43"/>
  <c r="AA24" i="43"/>
  <c r="AA16" i="43"/>
  <c r="AA21" i="43"/>
  <c r="AA13" i="43"/>
  <c r="AA28" i="43"/>
  <c r="AA25" i="43"/>
  <c r="AA18" i="43"/>
  <c r="AA12" i="43"/>
  <c r="AA3" i="43"/>
  <c r="AA23" i="43"/>
  <c r="AA8" i="43"/>
  <c r="AA5" i="43"/>
  <c r="AA17" i="43"/>
  <c r="AA2" i="43"/>
  <c r="AA26" i="43"/>
  <c r="AA15" i="43"/>
  <c r="AA4" i="43"/>
  <c r="AA11" i="43"/>
  <c r="AA9" i="43"/>
  <c r="AA6" i="43"/>
  <c r="AA7" i="43"/>
  <c r="AA20" i="43"/>
  <c r="AA10" i="43"/>
  <c r="K22" i="43"/>
  <c r="K14" i="43"/>
  <c r="K27" i="43"/>
  <c r="K19" i="43"/>
  <c r="K24" i="43"/>
  <c r="K16" i="43"/>
  <c r="K21" i="43"/>
  <c r="K13" i="43"/>
  <c r="K28" i="43"/>
  <c r="K25" i="43"/>
  <c r="K18" i="43"/>
  <c r="K3" i="43"/>
  <c r="K23" i="43"/>
  <c r="K8" i="43"/>
  <c r="K5" i="43"/>
  <c r="K17" i="43"/>
  <c r="K10" i="43"/>
  <c r="K2" i="43"/>
  <c r="K26" i="43"/>
  <c r="K15" i="43"/>
  <c r="K12" i="43"/>
  <c r="K4" i="43"/>
  <c r="K7" i="43"/>
  <c r="K11" i="43"/>
  <c r="K9" i="43"/>
  <c r="K20" i="43"/>
  <c r="K6" i="43"/>
  <c r="AB27" i="43"/>
  <c r="AB19" i="43"/>
  <c r="AB24" i="43"/>
  <c r="AB16" i="43"/>
  <c r="AB21" i="43"/>
  <c r="AB26" i="43"/>
  <c r="AB18" i="43"/>
  <c r="AB10" i="43"/>
  <c r="AB28" i="43"/>
  <c r="AB23" i="43"/>
  <c r="AB8" i="43"/>
  <c r="AB5" i="43"/>
  <c r="AB17" i="43"/>
  <c r="AB2" i="43"/>
  <c r="AB22" i="43"/>
  <c r="AB7" i="43"/>
  <c r="AB20" i="43"/>
  <c r="AB13" i="43"/>
  <c r="AB11" i="43"/>
  <c r="AB9" i="43"/>
  <c r="AB6" i="43"/>
  <c r="AB3" i="43"/>
  <c r="AB4" i="43"/>
  <c r="AB15" i="43"/>
  <c r="AB14" i="43"/>
  <c r="AB12" i="43"/>
  <c r="AB25" i="43"/>
  <c r="N21" i="43"/>
  <c r="N13" i="43"/>
  <c r="N26" i="43"/>
  <c r="N18" i="43"/>
  <c r="N23" i="43"/>
  <c r="N15" i="43"/>
  <c r="N28" i="43"/>
  <c r="N20" i="43"/>
  <c r="N12" i="43"/>
  <c r="N27" i="43"/>
  <c r="N24" i="43"/>
  <c r="N17" i="43"/>
  <c r="N10" i="43"/>
  <c r="N2" i="43"/>
  <c r="N22" i="43"/>
  <c r="N11" i="43"/>
  <c r="N7" i="43"/>
  <c r="N4" i="43"/>
  <c r="N16" i="43"/>
  <c r="N9" i="43"/>
  <c r="N25" i="43"/>
  <c r="N14" i="43"/>
  <c r="N3" i="43"/>
  <c r="N8" i="43"/>
  <c r="N5" i="43"/>
  <c r="N19" i="43"/>
  <c r="N6" i="43"/>
  <c r="AC24" i="43"/>
  <c r="AC16" i="43"/>
  <c r="AC21" i="43"/>
  <c r="AC26" i="43"/>
  <c r="AC18" i="43"/>
  <c r="AC23" i="43"/>
  <c r="AC15" i="43"/>
  <c r="AC28" i="43"/>
  <c r="AC27" i="43"/>
  <c r="AC5" i="43"/>
  <c r="AC17" i="43"/>
  <c r="AC22" i="43"/>
  <c r="AC7" i="43"/>
  <c r="AC10" i="43"/>
  <c r="AC4" i="43"/>
  <c r="AC25" i="43"/>
  <c r="AC6" i="43"/>
  <c r="AC11" i="43"/>
  <c r="AC9" i="43"/>
  <c r="AC20" i="43"/>
  <c r="AC19" i="43"/>
  <c r="AC14" i="43"/>
  <c r="AC13" i="43"/>
  <c r="AC12" i="43"/>
  <c r="AC8" i="43"/>
  <c r="AC2" i="43"/>
  <c r="AC3" i="43"/>
  <c r="AH25" i="43"/>
  <c r="AH17" i="43"/>
  <c r="AH22" i="43"/>
  <c r="AH14" i="43"/>
  <c r="AH27" i="43"/>
  <c r="AH19" i="43"/>
  <c r="AH24" i="43"/>
  <c r="AH16" i="43"/>
  <c r="AH21" i="43"/>
  <c r="AH13" i="43"/>
  <c r="AH11" i="43"/>
  <c r="AH6" i="43"/>
  <c r="AH26" i="43"/>
  <c r="AH3" i="43"/>
  <c r="AH15" i="43"/>
  <c r="AH8" i="43"/>
  <c r="AH20" i="43"/>
  <c r="AH12" i="43"/>
  <c r="AH5" i="43"/>
  <c r="AH18" i="43"/>
  <c r="AH7" i="43"/>
  <c r="AH4" i="43"/>
  <c r="AH28" i="43"/>
  <c r="AH10" i="43"/>
  <c r="AH23" i="43"/>
  <c r="AH2" i="43"/>
  <c r="AH9" i="43"/>
  <c r="C8" i="37"/>
  <c r="C9" i="29"/>
  <c r="D25" i="32"/>
  <c r="C25" i="32"/>
  <c r="D2" i="37"/>
  <c r="D10" i="37"/>
  <c r="D5" i="37"/>
  <c r="D13" i="37"/>
  <c r="D21" i="37"/>
  <c r="D3" i="37"/>
  <c r="D11" i="37"/>
  <c r="D7" i="37"/>
  <c r="D16" i="37"/>
  <c r="D15" i="37"/>
  <c r="D8" i="37"/>
  <c r="D4" i="37"/>
  <c r="D6" i="37"/>
  <c r="D24" i="37"/>
  <c r="D9" i="37"/>
  <c r="D14" i="37"/>
  <c r="D19" i="37"/>
  <c r="D23" i="37"/>
  <c r="D27" i="37"/>
  <c r="D12" i="37"/>
  <c r="D17" i="37"/>
  <c r="D28" i="37"/>
  <c r="D18" i="37"/>
  <c r="D20" i="37"/>
  <c r="D26" i="37"/>
  <c r="D22" i="37"/>
  <c r="D25" i="37"/>
  <c r="C2" i="37"/>
  <c r="C5" i="37"/>
  <c r="C16" i="37"/>
  <c r="C6" i="37"/>
  <c r="C24" i="37"/>
  <c r="C9" i="37"/>
  <c r="C14" i="37"/>
  <c r="C20" i="37"/>
  <c r="C22" i="37"/>
  <c r="C4" i="37"/>
  <c r="C12" i="37"/>
  <c r="C18" i="37"/>
  <c r="C23" i="37"/>
  <c r="C10" i="37"/>
  <c r="C21" i="37"/>
  <c r="C19" i="37"/>
  <c r="C27" i="37"/>
  <c r="C17" i="37"/>
  <c r="C26" i="37"/>
  <c r="C3" i="37"/>
  <c r="C25" i="37"/>
  <c r="C11" i="37"/>
  <c r="C13" i="37"/>
  <c r="C15" i="37"/>
  <c r="C28" i="37"/>
  <c r="C7" i="37"/>
  <c r="O9" i="37"/>
  <c r="O4" i="37"/>
  <c r="O12" i="37"/>
  <c r="O20" i="37"/>
  <c r="O2" i="37"/>
  <c r="O10" i="37"/>
  <c r="O5" i="37"/>
  <c r="O16" i="37"/>
  <c r="O26" i="37"/>
  <c r="O14" i="37"/>
  <c r="O19" i="37"/>
  <c r="O24" i="37"/>
  <c r="O8" i="37"/>
  <c r="O28" i="37"/>
  <c r="O3" i="37"/>
  <c r="O11" i="37"/>
  <c r="O17" i="37"/>
  <c r="O23" i="37"/>
  <c r="O7" i="37"/>
  <c r="O15" i="37"/>
  <c r="O22" i="37"/>
  <c r="O6" i="37"/>
  <c r="O21" i="37"/>
  <c r="O25" i="37"/>
  <c r="O27" i="37"/>
  <c r="O13" i="37"/>
  <c r="O18" i="37"/>
  <c r="V4" i="37"/>
  <c r="V7" i="37"/>
  <c r="V15" i="37"/>
  <c r="V5" i="37"/>
  <c r="V8" i="37"/>
  <c r="V16" i="37"/>
  <c r="V23" i="37"/>
  <c r="V11" i="37"/>
  <c r="V21" i="37"/>
  <c r="V2" i="37"/>
  <c r="V6" i="37"/>
  <c r="V18" i="37"/>
  <c r="V22" i="37"/>
  <c r="V28" i="37"/>
  <c r="V13" i="37"/>
  <c r="V9" i="37"/>
  <c r="V25" i="37"/>
  <c r="V26" i="37"/>
  <c r="V3" i="37"/>
  <c r="V14" i="37"/>
  <c r="V19" i="37"/>
  <c r="V24" i="37"/>
  <c r="V12" i="37"/>
  <c r="V17" i="37"/>
  <c r="V10" i="37"/>
  <c r="V27" i="37"/>
  <c r="V20" i="37"/>
  <c r="S5" i="37"/>
  <c r="S8" i="37"/>
  <c r="S16" i="37"/>
  <c r="S6" i="37"/>
  <c r="S11" i="37"/>
  <c r="S14" i="37"/>
  <c r="S20" i="37"/>
  <c r="S24" i="37"/>
  <c r="S3" i="37"/>
  <c r="S13" i="37"/>
  <c r="S22" i="37"/>
  <c r="S23" i="37"/>
  <c r="S2" i="37"/>
  <c r="S9" i="37"/>
  <c r="S25" i="37"/>
  <c r="S21" i="37"/>
  <c r="S19" i="37"/>
  <c r="S27" i="37"/>
  <c r="S12" i="37"/>
  <c r="S17" i="37"/>
  <c r="S4" i="37"/>
  <c r="S10" i="37"/>
  <c r="S15" i="37"/>
  <c r="S18" i="37"/>
  <c r="S7" i="37"/>
  <c r="S26" i="37"/>
  <c r="S28" i="37"/>
  <c r="X6" i="37"/>
  <c r="X9" i="37"/>
  <c r="X17" i="37"/>
  <c r="X7" i="37"/>
  <c r="X5" i="37"/>
  <c r="X25" i="37"/>
  <c r="X4" i="37"/>
  <c r="X8" i="37"/>
  <c r="X16" i="37"/>
  <c r="X23" i="37"/>
  <c r="X3" i="37"/>
  <c r="X10" i="37"/>
  <c r="X14" i="37"/>
  <c r="X24" i="37"/>
  <c r="X15" i="37"/>
  <c r="X20" i="37"/>
  <c r="X2" i="37"/>
  <c r="X13" i="37"/>
  <c r="X18" i="37"/>
  <c r="X22" i="37"/>
  <c r="X28" i="37"/>
  <c r="X21" i="37"/>
  <c r="X26" i="37"/>
  <c r="X11" i="37"/>
  <c r="X12" i="37"/>
  <c r="X27" i="37"/>
  <c r="X19" i="37"/>
  <c r="AA5" i="37"/>
  <c r="AA8" i="37"/>
  <c r="AA16" i="37"/>
  <c r="AA6" i="37"/>
  <c r="AA10" i="37"/>
  <c r="AA19" i="37"/>
  <c r="AA24" i="37"/>
  <c r="AA2" i="37"/>
  <c r="AA12" i="37"/>
  <c r="AA18" i="37"/>
  <c r="AA22" i="37"/>
  <c r="AA11" i="37"/>
  <c r="AA23" i="37"/>
  <c r="AA4" i="37"/>
  <c r="AA7" i="37"/>
  <c r="AA17" i="37"/>
  <c r="AA15" i="37"/>
  <c r="AA20" i="37"/>
  <c r="AA27" i="37"/>
  <c r="AA9" i="37"/>
  <c r="AA13" i="37"/>
  <c r="AA21" i="37"/>
  <c r="AA26" i="37"/>
  <c r="AA3" i="37"/>
  <c r="AA25" i="37"/>
  <c r="AA28" i="37"/>
  <c r="AA14" i="37"/>
  <c r="K5" i="37"/>
  <c r="K8" i="37"/>
  <c r="K16" i="37"/>
  <c r="K6" i="37"/>
  <c r="K2" i="37"/>
  <c r="K15" i="37"/>
  <c r="K21" i="37"/>
  <c r="K24" i="37"/>
  <c r="K4" i="37"/>
  <c r="K19" i="37"/>
  <c r="K22" i="37"/>
  <c r="K17" i="37"/>
  <c r="K23" i="37"/>
  <c r="K3" i="37"/>
  <c r="K11" i="37"/>
  <c r="K12" i="37"/>
  <c r="K20" i="37"/>
  <c r="K26" i="37"/>
  <c r="K7" i="37"/>
  <c r="K27" i="37"/>
  <c r="K10" i="37"/>
  <c r="K13" i="37"/>
  <c r="K18" i="37"/>
  <c r="K25" i="37"/>
  <c r="K14" i="37"/>
  <c r="K9" i="37"/>
  <c r="K28" i="37"/>
  <c r="AG3" i="37"/>
  <c r="AG6" i="37"/>
  <c r="AG14" i="37"/>
  <c r="AG4" i="37"/>
  <c r="AG8" i="37"/>
  <c r="AG17" i="37"/>
  <c r="AG22" i="37"/>
  <c r="AG11" i="37"/>
  <c r="AG16" i="37"/>
  <c r="AG9" i="37"/>
  <c r="AG21" i="37"/>
  <c r="AG27" i="37"/>
  <c r="AG25" i="37"/>
  <c r="AG7" i="37"/>
  <c r="AG19" i="37"/>
  <c r="AG10" i="37"/>
  <c r="AG24" i="37"/>
  <c r="AG28" i="37"/>
  <c r="AG2" i="37"/>
  <c r="AG12" i="37"/>
  <c r="AG15" i="37"/>
  <c r="AG5" i="37"/>
  <c r="AG26" i="37"/>
  <c r="AG13" i="37"/>
  <c r="AG20" i="37"/>
  <c r="AG23" i="37"/>
  <c r="AG18" i="37"/>
  <c r="AH8" i="37"/>
  <c r="AH3" i="37"/>
  <c r="AH11" i="37"/>
  <c r="AH19" i="37"/>
  <c r="AH9" i="37"/>
  <c r="AH4" i="37"/>
  <c r="AH12" i="37"/>
  <c r="AH18" i="37"/>
  <c r="AH7" i="37"/>
  <c r="AH25" i="37"/>
  <c r="AH2" i="37"/>
  <c r="AH14" i="37"/>
  <c r="AH20" i="37"/>
  <c r="AH5" i="37"/>
  <c r="AH13" i="37"/>
  <c r="AH22" i="37"/>
  <c r="AH16" i="37"/>
  <c r="AH27" i="37"/>
  <c r="AH21" i="37"/>
  <c r="AH10" i="37"/>
  <c r="AH17" i="37"/>
  <c r="AH24" i="37"/>
  <c r="AH28" i="37"/>
  <c r="AH15" i="37"/>
  <c r="AH23" i="37"/>
  <c r="AH26" i="37"/>
  <c r="AH6" i="37"/>
  <c r="Y3" i="37"/>
  <c r="Y11" i="37"/>
  <c r="Y6" i="37"/>
  <c r="Y14" i="37"/>
  <c r="Y4" i="37"/>
  <c r="Y9" i="37"/>
  <c r="Y12" i="37"/>
  <c r="Y18" i="37"/>
  <c r="Y22" i="37"/>
  <c r="Y20" i="37"/>
  <c r="Y21" i="37"/>
  <c r="Y10" i="37"/>
  <c r="Y23" i="37"/>
  <c r="Y27" i="37"/>
  <c r="Y15" i="37"/>
  <c r="Y2" i="37"/>
  <c r="Y13" i="37"/>
  <c r="Y28" i="37"/>
  <c r="Y5" i="37"/>
  <c r="Y16" i="37"/>
  <c r="Y25" i="37"/>
  <c r="Y19" i="37"/>
  <c r="Y24" i="37"/>
  <c r="Y17" i="37"/>
  <c r="Y8" i="37"/>
  <c r="Y7" i="37"/>
  <c r="Y26" i="37"/>
  <c r="AK7" i="37"/>
  <c r="AK2" i="37"/>
  <c r="AK10" i="37"/>
  <c r="AK18" i="37"/>
  <c r="AK8" i="37"/>
  <c r="AK5" i="37"/>
  <c r="AK9" i="37"/>
  <c r="AK14" i="37"/>
  <c r="AK20" i="37"/>
  <c r="AK24" i="37"/>
  <c r="AK16" i="37"/>
  <c r="AK25" i="37"/>
  <c r="AK3" i="37"/>
  <c r="AK15" i="37"/>
  <c r="AK23" i="37"/>
  <c r="AK13" i="37"/>
  <c r="AK26" i="37"/>
  <c r="AK22" i="37"/>
  <c r="AK4" i="37"/>
  <c r="AK11" i="37"/>
  <c r="AK19" i="37"/>
  <c r="AK21" i="37"/>
  <c r="AK27" i="37"/>
  <c r="AK6" i="37"/>
  <c r="AK12" i="37"/>
  <c r="AK17" i="37"/>
  <c r="AK28" i="37"/>
  <c r="AI5" i="37"/>
  <c r="AI8" i="37"/>
  <c r="AI16" i="37"/>
  <c r="AI6" i="37"/>
  <c r="AI13" i="37"/>
  <c r="AI24" i="37"/>
  <c r="AI4" i="37"/>
  <c r="AI17" i="37"/>
  <c r="AI22" i="37"/>
  <c r="AI10" i="37"/>
  <c r="AI15" i="37"/>
  <c r="AI23" i="37"/>
  <c r="AI18" i="37"/>
  <c r="AI11" i="37"/>
  <c r="AI25" i="37"/>
  <c r="AI27" i="37"/>
  <c r="AI7" i="37"/>
  <c r="AI14" i="37"/>
  <c r="AI19" i="37"/>
  <c r="AI21" i="37"/>
  <c r="AI9" i="37"/>
  <c r="AI20" i="37"/>
  <c r="AI2" i="37"/>
  <c r="AI12" i="37"/>
  <c r="AI3" i="37"/>
  <c r="AI28" i="37"/>
  <c r="AI26" i="37"/>
  <c r="W9" i="37"/>
  <c r="W4" i="37"/>
  <c r="W12" i="37"/>
  <c r="W20" i="37"/>
  <c r="W2" i="37"/>
  <c r="W10" i="37"/>
  <c r="W17" i="37"/>
  <c r="W15" i="37"/>
  <c r="W13" i="37"/>
  <c r="W19" i="37"/>
  <c r="W6" i="37"/>
  <c r="W18" i="37"/>
  <c r="W22" i="37"/>
  <c r="W28" i="37"/>
  <c r="W5" i="37"/>
  <c r="W16" i="37"/>
  <c r="W21" i="37"/>
  <c r="W25" i="37"/>
  <c r="W26" i="37"/>
  <c r="W3" i="37"/>
  <c r="W8" i="37"/>
  <c r="W7" i="37"/>
  <c r="W27" i="37"/>
  <c r="W14" i="37"/>
  <c r="W11" i="37"/>
  <c r="W24" i="37"/>
  <c r="W23" i="37"/>
  <c r="AE9" i="37"/>
  <c r="AE4" i="37"/>
  <c r="AE12" i="37"/>
  <c r="AE20" i="37"/>
  <c r="AE2" i="37"/>
  <c r="AE10" i="37"/>
  <c r="AE7" i="37"/>
  <c r="AE11" i="37"/>
  <c r="AE16" i="37"/>
  <c r="AE3" i="37"/>
  <c r="AE18" i="37"/>
  <c r="AE21" i="37"/>
  <c r="AE25" i="37"/>
  <c r="AE14" i="37"/>
  <c r="AE19" i="37"/>
  <c r="AE28" i="37"/>
  <c r="AE24" i="37"/>
  <c r="AE17" i="37"/>
  <c r="AE26" i="37"/>
  <c r="AE6" i="37"/>
  <c r="AE15" i="37"/>
  <c r="AE23" i="37"/>
  <c r="AE5" i="37"/>
  <c r="AE13" i="37"/>
  <c r="AE22" i="37"/>
  <c r="AE27" i="37"/>
  <c r="AE8" i="37"/>
  <c r="F4" i="37"/>
  <c r="F7" i="37"/>
  <c r="F15" i="37"/>
  <c r="F2" i="37"/>
  <c r="F5" i="37"/>
  <c r="F11" i="37"/>
  <c r="F12" i="37"/>
  <c r="F23" i="37"/>
  <c r="F3" i="37"/>
  <c r="F10" i="37"/>
  <c r="F16" i="37"/>
  <c r="F9" i="37"/>
  <c r="F14" i="37"/>
  <c r="F20" i="37"/>
  <c r="F22" i="37"/>
  <c r="F13" i="37"/>
  <c r="F18" i="37"/>
  <c r="F25" i="37"/>
  <c r="F28" i="37"/>
  <c r="F21" i="37"/>
  <c r="F6" i="37"/>
  <c r="F24" i="37"/>
  <c r="F19" i="37"/>
  <c r="F26" i="37"/>
  <c r="F8" i="37"/>
  <c r="F27" i="37"/>
  <c r="F17" i="37"/>
  <c r="Q3" i="37"/>
  <c r="Q11" i="37"/>
  <c r="Q6" i="37"/>
  <c r="Q14" i="37"/>
  <c r="Q4" i="37"/>
  <c r="Q13" i="37"/>
  <c r="Q19" i="37"/>
  <c r="Q22" i="37"/>
  <c r="Q2" i="37"/>
  <c r="Q17" i="37"/>
  <c r="Q15" i="37"/>
  <c r="Q21" i="37"/>
  <c r="Q16" i="37"/>
  <c r="Q27" i="37"/>
  <c r="Q5" i="37"/>
  <c r="Q24" i="37"/>
  <c r="Q8" i="37"/>
  <c r="Q12" i="37"/>
  <c r="Q23" i="37"/>
  <c r="Q28" i="37"/>
  <c r="Q7" i="37"/>
  <c r="Q20" i="37"/>
  <c r="Q18" i="37"/>
  <c r="Q26" i="37"/>
  <c r="Q10" i="37"/>
  <c r="Q25" i="37"/>
  <c r="Q9" i="37"/>
  <c r="AC7" i="37"/>
  <c r="AC2" i="37"/>
  <c r="AC10" i="37"/>
  <c r="AC18" i="37"/>
  <c r="AC8" i="37"/>
  <c r="AC15" i="37"/>
  <c r="AC13" i="37"/>
  <c r="AC19" i="37"/>
  <c r="AC24" i="37"/>
  <c r="AC17" i="37"/>
  <c r="AC25" i="37"/>
  <c r="AC14" i="37"/>
  <c r="AC4" i="37"/>
  <c r="AC26" i="37"/>
  <c r="AC12" i="37"/>
  <c r="AC6" i="37"/>
  <c r="AC20" i="37"/>
  <c r="AC23" i="37"/>
  <c r="AC9" i="37"/>
  <c r="AC27" i="37"/>
  <c r="AC3" i="37"/>
  <c r="AC16" i="37"/>
  <c r="AC5" i="37"/>
  <c r="AC22" i="37"/>
  <c r="AC11" i="37"/>
  <c r="AC21" i="37"/>
  <c r="AC28" i="37"/>
  <c r="B3" i="37"/>
  <c r="B11" i="37"/>
  <c r="B19" i="37"/>
  <c r="B27" i="37"/>
  <c r="B4" i="37"/>
  <c r="B12" i="37"/>
  <c r="B20" i="37"/>
  <c r="B28" i="37"/>
  <c r="B5" i="37"/>
  <c r="B13" i="37"/>
  <c r="B21" i="37"/>
  <c r="B2" i="37"/>
  <c r="B6" i="37"/>
  <c r="B14" i="37"/>
  <c r="B22" i="37"/>
  <c r="B7" i="37"/>
  <c r="B15" i="37"/>
  <c r="B23" i="37"/>
  <c r="B9" i="37"/>
  <c r="B17" i="37"/>
  <c r="B25" i="37"/>
  <c r="B18" i="37"/>
  <c r="B24" i="37"/>
  <c r="B16" i="37"/>
  <c r="B26" i="37"/>
  <c r="B8" i="37"/>
  <c r="B10" i="37"/>
  <c r="P6" i="37"/>
  <c r="P9" i="37"/>
  <c r="P17" i="37"/>
  <c r="P7" i="37"/>
  <c r="P3" i="37"/>
  <c r="P10" i="37"/>
  <c r="P12" i="37"/>
  <c r="P18" i="37"/>
  <c r="P25" i="37"/>
  <c r="P2" i="37"/>
  <c r="P23" i="37"/>
  <c r="P4" i="37"/>
  <c r="P8" i="37"/>
  <c r="P20" i="37"/>
  <c r="P24" i="37"/>
  <c r="P5" i="37"/>
  <c r="P14" i="37"/>
  <c r="P19" i="37"/>
  <c r="P28" i="37"/>
  <c r="P11" i="37"/>
  <c r="P15" i="37"/>
  <c r="P13" i="37"/>
  <c r="P16" i="37"/>
  <c r="P22" i="37"/>
  <c r="P26" i="37"/>
  <c r="P27" i="37"/>
  <c r="P21" i="37"/>
  <c r="L2" i="37"/>
  <c r="L10" i="37"/>
  <c r="L5" i="37"/>
  <c r="L13" i="37"/>
  <c r="L21" i="37"/>
  <c r="L3" i="37"/>
  <c r="L11" i="37"/>
  <c r="L9" i="37"/>
  <c r="L8" i="37"/>
  <c r="L14" i="37"/>
  <c r="L20" i="37"/>
  <c r="L7" i="37"/>
  <c r="L12" i="37"/>
  <c r="L18" i="37"/>
  <c r="L17" i="37"/>
  <c r="L23" i="37"/>
  <c r="L15" i="37"/>
  <c r="L22" i="37"/>
  <c r="L26" i="37"/>
  <c r="L4" i="37"/>
  <c r="L27" i="37"/>
  <c r="L6" i="37"/>
  <c r="L25" i="37"/>
  <c r="L19" i="37"/>
  <c r="L24" i="37"/>
  <c r="L28" i="37"/>
  <c r="L16" i="37"/>
  <c r="T2" i="37"/>
  <c r="T10" i="37"/>
  <c r="T5" i="37"/>
  <c r="T13" i="37"/>
  <c r="T3" i="37"/>
  <c r="T11" i="37"/>
  <c r="T4" i="37"/>
  <c r="T15" i="37"/>
  <c r="T21" i="37"/>
  <c r="T7" i="37"/>
  <c r="T19" i="37"/>
  <c r="T9" i="37"/>
  <c r="T17" i="37"/>
  <c r="T18" i="37"/>
  <c r="T26" i="37"/>
  <c r="T16" i="37"/>
  <c r="T25" i="37"/>
  <c r="T8" i="37"/>
  <c r="T14" i="37"/>
  <c r="T24" i="37"/>
  <c r="T27" i="37"/>
  <c r="T20" i="37"/>
  <c r="T28" i="37"/>
  <c r="T12" i="37"/>
  <c r="T22" i="37"/>
  <c r="T6" i="37"/>
  <c r="T23" i="37"/>
  <c r="G9" i="37"/>
  <c r="G4" i="37"/>
  <c r="G12" i="37"/>
  <c r="G20" i="37"/>
  <c r="G2" i="37"/>
  <c r="G10" i="37"/>
  <c r="G18" i="37"/>
  <c r="G3" i="37"/>
  <c r="G17" i="37"/>
  <c r="G26" i="37"/>
  <c r="G5" i="37"/>
  <c r="G7" i="37"/>
  <c r="G13" i="37"/>
  <c r="G25" i="37"/>
  <c r="G28" i="37"/>
  <c r="G16" i="37"/>
  <c r="G21" i="37"/>
  <c r="G6" i="37"/>
  <c r="G24" i="37"/>
  <c r="G14" i="37"/>
  <c r="G19" i="37"/>
  <c r="G8" i="37"/>
  <c r="G27" i="37"/>
  <c r="G11" i="37"/>
  <c r="G23" i="37"/>
  <c r="G15" i="37"/>
  <c r="G22" i="37"/>
  <c r="I3" i="37"/>
  <c r="I11" i="37"/>
  <c r="I6" i="37"/>
  <c r="I14" i="37"/>
  <c r="I4" i="37"/>
  <c r="I2" i="37"/>
  <c r="I22" i="37"/>
  <c r="I7" i="37"/>
  <c r="I12" i="37"/>
  <c r="I18" i="37"/>
  <c r="I16" i="37"/>
  <c r="I15" i="37"/>
  <c r="I20" i="37"/>
  <c r="I26" i="37"/>
  <c r="I27" i="37"/>
  <c r="I10" i="37"/>
  <c r="I13" i="37"/>
  <c r="I25" i="37"/>
  <c r="I21" i="37"/>
  <c r="I28" i="37"/>
  <c r="I9" i="37"/>
  <c r="I24" i="37"/>
  <c r="I5" i="37"/>
  <c r="I17" i="37"/>
  <c r="I23" i="37"/>
  <c r="I8" i="37"/>
  <c r="I19" i="37"/>
  <c r="U7" i="37"/>
  <c r="U2" i="37"/>
  <c r="U10" i="37"/>
  <c r="U18" i="37"/>
  <c r="U8" i="37"/>
  <c r="U4" i="37"/>
  <c r="U3" i="37"/>
  <c r="U14" i="37"/>
  <c r="U20" i="37"/>
  <c r="U24" i="37"/>
  <c r="U12" i="37"/>
  <c r="U25" i="37"/>
  <c r="U6" i="37"/>
  <c r="U13" i="37"/>
  <c r="U22" i="37"/>
  <c r="U9" i="37"/>
  <c r="U26" i="37"/>
  <c r="U5" i="37"/>
  <c r="U16" i="37"/>
  <c r="U21" i="37"/>
  <c r="U19" i="37"/>
  <c r="U11" i="37"/>
  <c r="U27" i="37"/>
  <c r="U23" i="37"/>
  <c r="U17" i="37"/>
  <c r="U28" i="37"/>
  <c r="U15" i="37"/>
  <c r="Z8" i="37"/>
  <c r="Z3" i="37"/>
  <c r="Z11" i="37"/>
  <c r="Z19" i="37"/>
  <c r="Z9" i="37"/>
  <c r="Z2" i="37"/>
  <c r="Z13" i="37"/>
  <c r="Z5" i="37"/>
  <c r="Z17" i="37"/>
  <c r="Z25" i="37"/>
  <c r="Z7" i="37"/>
  <c r="Z15" i="37"/>
  <c r="Z12" i="37"/>
  <c r="Z10" i="37"/>
  <c r="Z20" i="37"/>
  <c r="Z23" i="37"/>
  <c r="Z27" i="37"/>
  <c r="Z6" i="37"/>
  <c r="Z18" i="37"/>
  <c r="Z22" i="37"/>
  <c r="Z28" i="37"/>
  <c r="Z14" i="37"/>
  <c r="Z26" i="37"/>
  <c r="Z16" i="37"/>
  <c r="Z21" i="37"/>
  <c r="Z4" i="37"/>
  <c r="Z24" i="37"/>
  <c r="J8" i="37"/>
  <c r="J3" i="37"/>
  <c r="J11" i="37"/>
  <c r="J19" i="37"/>
  <c r="J9" i="37"/>
  <c r="J2" i="37"/>
  <c r="J5" i="37"/>
  <c r="J14" i="37"/>
  <c r="J20" i="37"/>
  <c r="J4" i="37"/>
  <c r="J13" i="37"/>
  <c r="J25" i="37"/>
  <c r="J6" i="37"/>
  <c r="J10" i="37"/>
  <c r="J26" i="37"/>
  <c r="J7" i="37"/>
  <c r="J15" i="37"/>
  <c r="J22" i="37"/>
  <c r="J27" i="37"/>
  <c r="J18" i="37"/>
  <c r="J16" i="37"/>
  <c r="J21" i="37"/>
  <c r="J28" i="37"/>
  <c r="J24" i="37"/>
  <c r="J23" i="37"/>
  <c r="J12" i="37"/>
  <c r="J17" i="37"/>
  <c r="H6" i="37"/>
  <c r="H9" i="37"/>
  <c r="H17" i="37"/>
  <c r="H7" i="37"/>
  <c r="H2" i="37"/>
  <c r="H4" i="37"/>
  <c r="H8" i="37"/>
  <c r="H13" i="37"/>
  <c r="H19" i="37"/>
  <c r="H25" i="37"/>
  <c r="H11" i="37"/>
  <c r="H23" i="37"/>
  <c r="H15" i="37"/>
  <c r="H21" i="37"/>
  <c r="H24" i="37"/>
  <c r="H22" i="37"/>
  <c r="H10" i="37"/>
  <c r="H18" i="37"/>
  <c r="H28" i="37"/>
  <c r="H16" i="37"/>
  <c r="H12" i="37"/>
  <c r="H14" i="37"/>
  <c r="H3" i="37"/>
  <c r="H20" i="37"/>
  <c r="H26" i="37"/>
  <c r="H27" i="37"/>
  <c r="H5" i="37"/>
  <c r="AB2" i="37"/>
  <c r="AB10" i="37"/>
  <c r="AB5" i="37"/>
  <c r="AB13" i="37"/>
  <c r="AB3" i="37"/>
  <c r="AB11" i="37"/>
  <c r="AB6" i="37"/>
  <c r="AB14" i="37"/>
  <c r="AB20" i="37"/>
  <c r="AB21" i="37"/>
  <c r="AB9" i="37"/>
  <c r="AB4" i="37"/>
  <c r="AB16" i="37"/>
  <c r="AB24" i="37"/>
  <c r="AB26" i="37"/>
  <c r="AB7" i="37"/>
  <c r="AB12" i="37"/>
  <c r="AB17" i="37"/>
  <c r="AB23" i="37"/>
  <c r="AB15" i="37"/>
  <c r="AB27" i="37"/>
  <c r="AB18" i="37"/>
  <c r="AB22" i="37"/>
  <c r="AB8" i="37"/>
  <c r="AB25" i="37"/>
  <c r="AB28" i="37"/>
  <c r="AB19" i="37"/>
  <c r="N4" i="37"/>
  <c r="N7" i="37"/>
  <c r="N15" i="37"/>
  <c r="N5" i="37"/>
  <c r="N2" i="37"/>
  <c r="N6" i="37"/>
  <c r="N17" i="37"/>
  <c r="N23" i="37"/>
  <c r="N9" i="37"/>
  <c r="N21" i="37"/>
  <c r="N11" i="37"/>
  <c r="N13" i="37"/>
  <c r="N19" i="37"/>
  <c r="N22" i="37"/>
  <c r="N8" i="37"/>
  <c r="N14" i="37"/>
  <c r="N28" i="37"/>
  <c r="N3" i="37"/>
  <c r="N12" i="37"/>
  <c r="N20" i="37"/>
  <c r="N10" i="37"/>
  <c r="N18" i="37"/>
  <c r="N26" i="37"/>
  <c r="N16" i="37"/>
  <c r="N25" i="37"/>
  <c r="N27" i="37"/>
  <c r="N24" i="37"/>
  <c r="M7" i="37"/>
  <c r="M2" i="37"/>
  <c r="M10" i="37"/>
  <c r="M18" i="37"/>
  <c r="M8" i="37"/>
  <c r="M16" i="37"/>
  <c r="M15" i="37"/>
  <c r="M24" i="37"/>
  <c r="M3" i="37"/>
  <c r="M25" i="37"/>
  <c r="M11" i="37"/>
  <c r="M12" i="37"/>
  <c r="M17" i="37"/>
  <c r="M23" i="37"/>
  <c r="M20" i="37"/>
  <c r="M22" i="37"/>
  <c r="M26" i="37"/>
  <c r="M4" i="37"/>
  <c r="M13" i="37"/>
  <c r="M27" i="37"/>
  <c r="M9" i="37"/>
  <c r="M14" i="37"/>
  <c r="M19" i="37"/>
  <c r="M6" i="37"/>
  <c r="M21" i="37"/>
  <c r="M5" i="37"/>
  <c r="M28" i="37"/>
  <c r="AJ2" i="37"/>
  <c r="AJ10" i="37"/>
  <c r="AJ5" i="37"/>
  <c r="AJ13" i="37"/>
  <c r="AJ3" i="37"/>
  <c r="AJ11" i="37"/>
  <c r="AJ19" i="37"/>
  <c r="AJ21" i="37"/>
  <c r="AJ4" i="37"/>
  <c r="AJ12" i="37"/>
  <c r="AJ18" i="37"/>
  <c r="AJ6" i="37"/>
  <c r="AJ26" i="37"/>
  <c r="AJ8" i="37"/>
  <c r="AJ22" i="37"/>
  <c r="AJ16" i="37"/>
  <c r="AJ25" i="37"/>
  <c r="AJ27" i="37"/>
  <c r="AJ7" i="37"/>
  <c r="AJ14" i="37"/>
  <c r="AJ28" i="37"/>
  <c r="AJ15" i="37"/>
  <c r="AJ20" i="37"/>
  <c r="AJ23" i="37"/>
  <c r="AJ17" i="37"/>
  <c r="AJ24" i="37"/>
  <c r="AJ9" i="37"/>
  <c r="E7" i="37"/>
  <c r="E2" i="37"/>
  <c r="E10" i="37"/>
  <c r="E18" i="37"/>
  <c r="E8" i="37"/>
  <c r="E3" i="37"/>
  <c r="E17" i="37"/>
  <c r="E26" i="37"/>
  <c r="E6" i="37"/>
  <c r="E21" i="37"/>
  <c r="E24" i="37"/>
  <c r="E13" i="37"/>
  <c r="E19" i="37"/>
  <c r="E25" i="37"/>
  <c r="E16" i="37"/>
  <c r="E4" i="37"/>
  <c r="E9" i="37"/>
  <c r="E14" i="37"/>
  <c r="E5" i="37"/>
  <c r="E23" i="37"/>
  <c r="E27" i="37"/>
  <c r="E11" i="37"/>
  <c r="E15" i="37"/>
  <c r="E20" i="37"/>
  <c r="E22" i="37"/>
  <c r="E28" i="37"/>
  <c r="E12" i="37"/>
  <c r="R8" i="37"/>
  <c r="R3" i="37"/>
  <c r="R11" i="37"/>
  <c r="R19" i="37"/>
  <c r="R9" i="37"/>
  <c r="R7" i="37"/>
  <c r="R6" i="37"/>
  <c r="R10" i="37"/>
  <c r="R12" i="37"/>
  <c r="R18" i="37"/>
  <c r="R25" i="37"/>
  <c r="R2" i="37"/>
  <c r="R5" i="37"/>
  <c r="R16" i="37"/>
  <c r="R26" i="37"/>
  <c r="R21" i="37"/>
  <c r="R27" i="37"/>
  <c r="R14" i="37"/>
  <c r="R24" i="37"/>
  <c r="R17" i="37"/>
  <c r="R23" i="37"/>
  <c r="R28" i="37"/>
  <c r="R22" i="37"/>
  <c r="R4" i="37"/>
  <c r="R13" i="37"/>
  <c r="R15" i="37"/>
  <c r="R20" i="37"/>
  <c r="AD4" i="37"/>
  <c r="AD7" i="37"/>
  <c r="AD15" i="37"/>
  <c r="AD5" i="37"/>
  <c r="AD3" i="37"/>
  <c r="AD23" i="37"/>
  <c r="AD2" i="37"/>
  <c r="AD6" i="37"/>
  <c r="AD14" i="37"/>
  <c r="AD20" i="37"/>
  <c r="AD21" i="37"/>
  <c r="AD8" i="37"/>
  <c r="AD12" i="37"/>
  <c r="AD22" i="37"/>
  <c r="AD11" i="37"/>
  <c r="AD19" i="37"/>
  <c r="AD28" i="37"/>
  <c r="AD24" i="37"/>
  <c r="AD10" i="37"/>
  <c r="AD17" i="37"/>
  <c r="AD26" i="37"/>
  <c r="AD27" i="37"/>
  <c r="AD16" i="37"/>
  <c r="AD13" i="37"/>
  <c r="AD25" i="37"/>
  <c r="AD9" i="37"/>
  <c r="AD18" i="37"/>
  <c r="AF6" i="37"/>
  <c r="AF9" i="37"/>
  <c r="AF17" i="37"/>
  <c r="AF7" i="37"/>
  <c r="AF25" i="37"/>
  <c r="AF3" i="37"/>
  <c r="AF10" i="37"/>
  <c r="AF15" i="37"/>
  <c r="AF23" i="37"/>
  <c r="AF5" i="37"/>
  <c r="AF13" i="37"/>
  <c r="AF19" i="37"/>
  <c r="AF24" i="37"/>
  <c r="AF8" i="37"/>
  <c r="AF16" i="37"/>
  <c r="AF11" i="37"/>
  <c r="AF21" i="37"/>
  <c r="AF4" i="37"/>
  <c r="AF14" i="37"/>
  <c r="AF28" i="37"/>
  <c r="AF2" i="37"/>
  <c r="AF12" i="37"/>
  <c r="AF20" i="37"/>
  <c r="AF26" i="37"/>
  <c r="AF18" i="37"/>
  <c r="AF22" i="37"/>
  <c r="AF27" i="37"/>
  <c r="E14" i="33"/>
  <c r="C13" i="16"/>
  <c r="AA230" i="14"/>
  <c r="Z230" i="14"/>
  <c r="W230" i="14"/>
  <c r="L223" i="9"/>
  <c r="A222" i="9"/>
  <c r="D229" i="14"/>
  <c r="B229" i="14" s="1"/>
  <c r="A222" i="10"/>
  <c r="I223" i="9"/>
  <c r="F222" i="9"/>
  <c r="H223" i="9"/>
  <c r="I222" i="9"/>
  <c r="K223" i="9"/>
  <c r="H222" i="9"/>
  <c r="B222" i="9"/>
  <c r="E223" i="9"/>
  <c r="D223" i="9"/>
  <c r="A223" i="9"/>
  <c r="A223" i="10"/>
  <c r="E222" i="9"/>
  <c r="M223" i="9"/>
  <c r="N222" i="9"/>
  <c r="C230" i="14"/>
  <c r="W229" i="14"/>
  <c r="M222" i="9"/>
  <c r="Y229" i="14"/>
  <c r="J222" i="9"/>
  <c r="L222" i="9"/>
  <c r="D222" i="9"/>
  <c r="K222" i="9"/>
  <c r="C222" i="9"/>
  <c r="G222" i="9"/>
  <c r="C229" i="14" l="1"/>
  <c r="AC229" i="14"/>
  <c r="F223" i="10"/>
  <c r="D223" i="10"/>
  <c r="H230" i="14" s="1"/>
  <c r="L223" i="10"/>
  <c r="P230" i="14" s="1"/>
  <c r="B223" i="10"/>
  <c r="C223" i="10"/>
  <c r="J223" i="10"/>
  <c r="N223" i="10"/>
  <c r="E223" i="10"/>
  <c r="I230" i="14" s="1"/>
  <c r="M223" i="10"/>
  <c r="Q230" i="14" s="1"/>
  <c r="G223" i="10"/>
  <c r="C11" i="32"/>
  <c r="I4" i="32" a="1"/>
  <c r="I4" i="32" s="1"/>
  <c r="H4" i="32" a="1"/>
  <c r="H4" i="32" s="1"/>
  <c r="D16" i="32"/>
  <c r="D12" i="32"/>
  <c r="C13" i="29"/>
  <c r="C11" i="29"/>
  <c r="E5" i="33"/>
  <c r="E8" i="33"/>
  <c r="D11" i="32"/>
  <c r="E12" i="33"/>
  <c r="E6" i="33"/>
  <c r="C15" i="32"/>
  <c r="C223" i="9"/>
  <c r="B223" i="9"/>
  <c r="J223" i="9"/>
  <c r="G223" i="9"/>
  <c r="H223" i="10"/>
  <c r="L230" i="14" s="1"/>
  <c r="F223" i="9"/>
  <c r="N223" i="9"/>
  <c r="W221" i="10"/>
  <c r="O221" i="10"/>
  <c r="P221" i="10"/>
  <c r="Q221" i="10"/>
  <c r="R221" i="10"/>
  <c r="S221" i="10"/>
  <c r="T221" i="10"/>
  <c r="U221" i="10"/>
  <c r="O221" i="9"/>
  <c r="P221" i="9"/>
  <c r="Q221" i="9"/>
  <c r="R221" i="9"/>
  <c r="S221" i="9"/>
  <c r="T221" i="9"/>
  <c r="U221" i="9"/>
  <c r="V221" i="9"/>
  <c r="W221" i="9"/>
  <c r="S228" i="14" l="1"/>
  <c r="T228" i="14"/>
  <c r="Y228" i="14"/>
  <c r="X228" i="14"/>
  <c r="AA228" i="14"/>
  <c r="V228" i="14"/>
  <c r="G230" i="14"/>
  <c r="F230" i="14"/>
  <c r="U228" i="14"/>
  <c r="K230" i="14"/>
  <c r="N230" i="14"/>
  <c r="R230" i="14"/>
  <c r="J230" i="14"/>
  <c r="I223" i="10"/>
  <c r="M230" i="14" s="1"/>
  <c r="V221" i="10"/>
  <c r="Z228" i="14" s="1"/>
  <c r="D13" i="32"/>
  <c r="C15" i="29"/>
  <c r="C17" i="29" s="1"/>
  <c r="D15" i="32"/>
  <c r="E16" i="33"/>
  <c r="K223" i="10"/>
  <c r="O230" i="14" s="1"/>
  <c r="I221" i="9"/>
  <c r="A221" i="9"/>
  <c r="D228" i="14"/>
  <c r="A221" i="10"/>
  <c r="W228" i="14"/>
  <c r="W221" i="36" l="1"/>
  <c r="W223" i="36"/>
  <c r="W220" i="36"/>
  <c r="W222" i="36"/>
  <c r="V222" i="36"/>
  <c r="V221" i="36"/>
  <c r="V220" i="36"/>
  <c r="V223" i="36"/>
  <c r="H221" i="10"/>
  <c r="B222" i="10"/>
  <c r="F229" i="14" s="1"/>
  <c r="S222" i="36"/>
  <c r="S223" i="36"/>
  <c r="S220" i="36"/>
  <c r="S221" i="36"/>
  <c r="J221" i="10"/>
  <c r="M222" i="10"/>
  <c r="Q229" i="14" s="1"/>
  <c r="D221" i="10"/>
  <c r="M221" i="10"/>
  <c r="G221" i="10"/>
  <c r="L221" i="10"/>
  <c r="E221" i="10"/>
  <c r="C221" i="10"/>
  <c r="K221" i="10"/>
  <c r="F221" i="10"/>
  <c r="N221" i="10"/>
  <c r="I221" i="10"/>
  <c r="M228" i="14" s="1"/>
  <c r="B221" i="10"/>
  <c r="D222" i="10"/>
  <c r="H229" i="14" s="1"/>
  <c r="D19" i="32"/>
  <c r="D17" i="32"/>
  <c r="F222" i="10"/>
  <c r="J229" i="14" s="1"/>
  <c r="K222" i="10"/>
  <c r="O229" i="14" s="1"/>
  <c r="I222" i="10"/>
  <c r="M229" i="14" s="1"/>
  <c r="E222" i="10"/>
  <c r="I229" i="14" s="1"/>
  <c r="C222" i="10"/>
  <c r="G229" i="14" s="1"/>
  <c r="N222" i="10"/>
  <c r="R229" i="14" s="1"/>
  <c r="G222" i="10"/>
  <c r="K229" i="14" s="1"/>
  <c r="H222" i="10"/>
  <c r="L229" i="14" s="1"/>
  <c r="J222" i="10"/>
  <c r="N229" i="14" s="1"/>
  <c r="L222" i="10"/>
  <c r="P229" i="14" s="1"/>
  <c r="N221" i="9"/>
  <c r="M221" i="9"/>
  <c r="C228" i="14"/>
  <c r="AC228" i="14"/>
  <c r="B228" i="14"/>
  <c r="C221" i="9"/>
  <c r="G221" i="9"/>
  <c r="F221" i="9"/>
  <c r="B221" i="9"/>
  <c r="K221" i="9"/>
  <c r="H221" i="9"/>
  <c r="J221" i="9"/>
  <c r="L221" i="9"/>
  <c r="E221" i="9"/>
  <c r="D221" i="9"/>
  <c r="O220" i="10"/>
  <c r="P220" i="10"/>
  <c r="Q220" i="10"/>
  <c r="R220" i="10"/>
  <c r="S220" i="10"/>
  <c r="T220" i="10"/>
  <c r="U220" i="10"/>
  <c r="V220" i="10"/>
  <c r="W220" i="10"/>
  <c r="O220" i="9"/>
  <c r="P220" i="9"/>
  <c r="Q220" i="9"/>
  <c r="R220" i="9"/>
  <c r="S220" i="9"/>
  <c r="T220" i="9"/>
  <c r="U220" i="9"/>
  <c r="V220" i="9"/>
  <c r="W220" i="9"/>
  <c r="Z3" i="14"/>
  <c r="AA3" i="14"/>
  <c r="Y3" i="14"/>
  <c r="V18" i="10"/>
  <c r="W18" i="10"/>
  <c r="V19" i="10"/>
  <c r="W19" i="10"/>
  <c r="V20" i="10"/>
  <c r="W20" i="10"/>
  <c r="V21" i="10"/>
  <c r="W21" i="10"/>
  <c r="V22" i="10"/>
  <c r="W22" i="10"/>
  <c r="V23" i="10"/>
  <c r="W23" i="10"/>
  <c r="V24" i="10"/>
  <c r="W24" i="10"/>
  <c r="V25" i="10"/>
  <c r="W25" i="10"/>
  <c r="V26" i="10"/>
  <c r="W26" i="10"/>
  <c r="V27" i="10"/>
  <c r="W27" i="10"/>
  <c r="V28" i="10"/>
  <c r="W28" i="10"/>
  <c r="V29" i="10"/>
  <c r="W29" i="10"/>
  <c r="V30" i="10"/>
  <c r="W30" i="10"/>
  <c r="V31" i="10"/>
  <c r="W31" i="10"/>
  <c r="V32" i="10"/>
  <c r="W32" i="10"/>
  <c r="V33" i="10"/>
  <c r="W33" i="10"/>
  <c r="V34" i="10"/>
  <c r="W34" i="10"/>
  <c r="V35" i="10"/>
  <c r="W35" i="10"/>
  <c r="V36" i="10"/>
  <c r="W36" i="10"/>
  <c r="V37" i="10"/>
  <c r="W37" i="10"/>
  <c r="V38" i="10"/>
  <c r="W38" i="10"/>
  <c r="V39" i="10"/>
  <c r="W39" i="10"/>
  <c r="V40" i="10"/>
  <c r="W40" i="10"/>
  <c r="V41" i="10"/>
  <c r="W41" i="10"/>
  <c r="V42" i="10"/>
  <c r="W42" i="10"/>
  <c r="V43" i="10"/>
  <c r="W43" i="10"/>
  <c r="V44" i="10"/>
  <c r="W44" i="10"/>
  <c r="V45" i="10"/>
  <c r="W45" i="10"/>
  <c r="V46" i="10"/>
  <c r="W46" i="10"/>
  <c r="V47" i="10"/>
  <c r="W47" i="10"/>
  <c r="V48" i="10"/>
  <c r="W48" i="10"/>
  <c r="V49" i="10"/>
  <c r="W49" i="10"/>
  <c r="V50" i="10"/>
  <c r="W50" i="10"/>
  <c r="V51" i="10"/>
  <c r="W51" i="10"/>
  <c r="V52" i="10"/>
  <c r="W52" i="10"/>
  <c r="V53" i="10"/>
  <c r="W53" i="10"/>
  <c r="V54" i="10"/>
  <c r="W54" i="10"/>
  <c r="V55" i="10"/>
  <c r="W55" i="10"/>
  <c r="V56" i="10"/>
  <c r="W56" i="10"/>
  <c r="V57" i="10"/>
  <c r="W57" i="10"/>
  <c r="V58" i="10"/>
  <c r="W58" i="10"/>
  <c r="V59" i="10"/>
  <c r="W59" i="10"/>
  <c r="V60" i="10"/>
  <c r="W60" i="10"/>
  <c r="V61" i="10"/>
  <c r="W61" i="10"/>
  <c r="V62" i="10"/>
  <c r="W62" i="10"/>
  <c r="V63" i="10"/>
  <c r="W63" i="10"/>
  <c r="V64" i="10"/>
  <c r="W64" i="10"/>
  <c r="V65" i="10"/>
  <c r="W65" i="10"/>
  <c r="V66" i="10"/>
  <c r="W66" i="10"/>
  <c r="V67" i="10"/>
  <c r="W67" i="10"/>
  <c r="V68" i="10"/>
  <c r="W68" i="10"/>
  <c r="V69" i="10"/>
  <c r="W69" i="10"/>
  <c r="V70" i="10"/>
  <c r="W70" i="10"/>
  <c r="V71" i="10"/>
  <c r="W71" i="10"/>
  <c r="V72" i="10"/>
  <c r="W72" i="10"/>
  <c r="V73" i="10"/>
  <c r="W73" i="10"/>
  <c r="V74" i="10"/>
  <c r="W74" i="10"/>
  <c r="V75" i="10"/>
  <c r="W75" i="10"/>
  <c r="V76" i="10"/>
  <c r="W76" i="10"/>
  <c r="V77" i="10"/>
  <c r="W77" i="10"/>
  <c r="V78" i="10"/>
  <c r="W78" i="10"/>
  <c r="V79" i="10"/>
  <c r="W79" i="10"/>
  <c r="V80" i="10"/>
  <c r="W80" i="10"/>
  <c r="V81" i="10"/>
  <c r="W81" i="10"/>
  <c r="V82" i="10"/>
  <c r="W82" i="10"/>
  <c r="V83" i="10"/>
  <c r="W83" i="10"/>
  <c r="V84" i="10"/>
  <c r="W84" i="10"/>
  <c r="V85" i="10"/>
  <c r="W85" i="10"/>
  <c r="V86" i="10"/>
  <c r="W86" i="10"/>
  <c r="V87" i="10"/>
  <c r="W87" i="10"/>
  <c r="V88" i="10"/>
  <c r="W88" i="10"/>
  <c r="V89" i="10"/>
  <c r="W89" i="10"/>
  <c r="V90" i="10"/>
  <c r="W90" i="10"/>
  <c r="V91" i="10"/>
  <c r="W91" i="10"/>
  <c r="V92" i="10"/>
  <c r="W92" i="10"/>
  <c r="V93" i="10"/>
  <c r="W93" i="10"/>
  <c r="V94" i="10"/>
  <c r="W94" i="10"/>
  <c r="V95" i="10"/>
  <c r="W95" i="10"/>
  <c r="V96" i="10"/>
  <c r="W96" i="10"/>
  <c r="V97" i="10"/>
  <c r="W97" i="10"/>
  <c r="V98" i="10"/>
  <c r="W98" i="10"/>
  <c r="V99" i="10"/>
  <c r="W99" i="10"/>
  <c r="V100" i="10"/>
  <c r="W100" i="10"/>
  <c r="V101" i="10"/>
  <c r="W101" i="10"/>
  <c r="V102" i="10"/>
  <c r="W102" i="10"/>
  <c r="V103" i="10"/>
  <c r="W103" i="10"/>
  <c r="V104" i="10"/>
  <c r="W104" i="10"/>
  <c r="V105" i="10"/>
  <c r="W105" i="10"/>
  <c r="V106" i="10"/>
  <c r="W106" i="10"/>
  <c r="V107" i="10"/>
  <c r="W107" i="10"/>
  <c r="V108" i="10"/>
  <c r="W108" i="10"/>
  <c r="V109" i="10"/>
  <c r="W109" i="10"/>
  <c r="V110" i="10"/>
  <c r="W110" i="10"/>
  <c r="V111" i="10"/>
  <c r="W111" i="10"/>
  <c r="V112" i="10"/>
  <c r="W112" i="10"/>
  <c r="V113" i="10"/>
  <c r="W113" i="10"/>
  <c r="V114" i="10"/>
  <c r="W114" i="10"/>
  <c r="V115" i="10"/>
  <c r="W115" i="10"/>
  <c r="V116" i="10"/>
  <c r="W116" i="10"/>
  <c r="V117" i="10"/>
  <c r="W117" i="10"/>
  <c r="V118" i="10"/>
  <c r="W118" i="10"/>
  <c r="V119" i="10"/>
  <c r="W119" i="10"/>
  <c r="V120" i="10"/>
  <c r="W120" i="10"/>
  <c r="V121" i="10"/>
  <c r="W121" i="10"/>
  <c r="V122" i="10"/>
  <c r="W122" i="10"/>
  <c r="V123" i="10"/>
  <c r="W123" i="10"/>
  <c r="V124" i="10"/>
  <c r="W124" i="10"/>
  <c r="V125" i="10"/>
  <c r="W125" i="10"/>
  <c r="V126" i="10"/>
  <c r="W126" i="10"/>
  <c r="V127" i="10"/>
  <c r="W127" i="10"/>
  <c r="V128" i="10"/>
  <c r="W128" i="10"/>
  <c r="V129" i="10"/>
  <c r="W129" i="10"/>
  <c r="V130" i="10"/>
  <c r="W130" i="10"/>
  <c r="V131" i="10"/>
  <c r="W131" i="10"/>
  <c r="V132" i="10"/>
  <c r="W132" i="10"/>
  <c r="V133" i="10"/>
  <c r="W133" i="10"/>
  <c r="V134" i="10"/>
  <c r="W134" i="10"/>
  <c r="V135" i="10"/>
  <c r="W135" i="10"/>
  <c r="V136" i="10"/>
  <c r="W136" i="10"/>
  <c r="V137" i="10"/>
  <c r="W137" i="10"/>
  <c r="V138" i="10"/>
  <c r="W138" i="10"/>
  <c r="V139" i="10"/>
  <c r="W139" i="10"/>
  <c r="V140" i="10"/>
  <c r="W140" i="10"/>
  <c r="V141" i="10"/>
  <c r="W141" i="10"/>
  <c r="V142" i="10"/>
  <c r="W142" i="10"/>
  <c r="V143" i="10"/>
  <c r="W143" i="10"/>
  <c r="V144" i="10"/>
  <c r="W144" i="10"/>
  <c r="V145" i="10"/>
  <c r="W145" i="10"/>
  <c r="V146" i="10"/>
  <c r="W146" i="10"/>
  <c r="V147" i="10"/>
  <c r="W147" i="10"/>
  <c r="V148" i="10"/>
  <c r="W148" i="10"/>
  <c r="V149" i="10"/>
  <c r="W149" i="10"/>
  <c r="V150" i="10"/>
  <c r="W150" i="10"/>
  <c r="V151" i="10"/>
  <c r="W151" i="10"/>
  <c r="V152" i="10"/>
  <c r="W152" i="10"/>
  <c r="V153" i="10"/>
  <c r="W153" i="10"/>
  <c r="V154" i="10"/>
  <c r="W154" i="10"/>
  <c r="V155" i="10"/>
  <c r="W155" i="10"/>
  <c r="V156" i="10"/>
  <c r="W156" i="10"/>
  <c r="V157" i="10"/>
  <c r="W157" i="10"/>
  <c r="V158" i="10"/>
  <c r="W158" i="10"/>
  <c r="V159" i="10"/>
  <c r="W159" i="10"/>
  <c r="V160" i="10"/>
  <c r="W160" i="10"/>
  <c r="V161" i="10"/>
  <c r="W161" i="10"/>
  <c r="V162" i="10"/>
  <c r="W162" i="10"/>
  <c r="V163" i="10"/>
  <c r="W163" i="10"/>
  <c r="V164" i="10"/>
  <c r="W164" i="10"/>
  <c r="V165" i="10"/>
  <c r="W165" i="10"/>
  <c r="V166" i="10"/>
  <c r="W166" i="10"/>
  <c r="V167" i="10"/>
  <c r="W167" i="10"/>
  <c r="V168" i="10"/>
  <c r="W168" i="10"/>
  <c r="V169" i="10"/>
  <c r="W169" i="10"/>
  <c r="V170" i="10"/>
  <c r="W170" i="10"/>
  <c r="V171" i="10"/>
  <c r="W171" i="10"/>
  <c r="V172" i="10"/>
  <c r="W172" i="10"/>
  <c r="V173" i="10"/>
  <c r="W173" i="10"/>
  <c r="V52" i="9"/>
  <c r="W52" i="9"/>
  <c r="V53" i="9"/>
  <c r="W53" i="9"/>
  <c r="V54" i="9"/>
  <c r="W54" i="9"/>
  <c r="V55" i="9"/>
  <c r="W55" i="9"/>
  <c r="V56" i="9"/>
  <c r="W56" i="9"/>
  <c r="V57" i="9"/>
  <c r="W57" i="9"/>
  <c r="V58" i="9"/>
  <c r="W58" i="9"/>
  <c r="V59" i="9"/>
  <c r="W59" i="9"/>
  <c r="V60" i="9"/>
  <c r="W60" i="9"/>
  <c r="V61" i="9"/>
  <c r="W61" i="9"/>
  <c r="V62" i="9"/>
  <c r="W62" i="9"/>
  <c r="V63" i="9"/>
  <c r="W63" i="9"/>
  <c r="V64" i="9"/>
  <c r="W64" i="9"/>
  <c r="V65" i="9"/>
  <c r="W65" i="9"/>
  <c r="V66" i="9"/>
  <c r="W66" i="9"/>
  <c r="V67" i="9"/>
  <c r="W67" i="9"/>
  <c r="V68" i="9"/>
  <c r="W68" i="9"/>
  <c r="V69" i="9"/>
  <c r="W69" i="9"/>
  <c r="V70" i="9"/>
  <c r="W70" i="9"/>
  <c r="V71" i="9"/>
  <c r="W71" i="9"/>
  <c r="V72" i="9"/>
  <c r="W72" i="9"/>
  <c r="V73" i="9"/>
  <c r="W73" i="9"/>
  <c r="V74" i="9"/>
  <c r="W74" i="9"/>
  <c r="V75" i="9"/>
  <c r="W75" i="9"/>
  <c r="V76" i="9"/>
  <c r="W76" i="9"/>
  <c r="V77" i="9"/>
  <c r="W77" i="9"/>
  <c r="V78" i="9"/>
  <c r="W78" i="9"/>
  <c r="V79" i="9"/>
  <c r="W79" i="9"/>
  <c r="V80" i="9"/>
  <c r="W80" i="9"/>
  <c r="V81" i="9"/>
  <c r="W81" i="9"/>
  <c r="V82" i="9"/>
  <c r="W82" i="9"/>
  <c r="V83" i="9"/>
  <c r="W83" i="9"/>
  <c r="V84" i="9"/>
  <c r="W84" i="9"/>
  <c r="V85" i="9"/>
  <c r="W85" i="9"/>
  <c r="V86" i="9"/>
  <c r="W86" i="9"/>
  <c r="V87" i="9"/>
  <c r="W87" i="9"/>
  <c r="V88" i="9"/>
  <c r="W88" i="9"/>
  <c r="V89" i="9"/>
  <c r="W89" i="9"/>
  <c r="V90" i="9"/>
  <c r="W90" i="9"/>
  <c r="V91" i="9"/>
  <c r="W91" i="9"/>
  <c r="V92" i="9"/>
  <c r="W92" i="9"/>
  <c r="V93" i="9"/>
  <c r="W93" i="9"/>
  <c r="V94" i="9"/>
  <c r="W94" i="9"/>
  <c r="V95" i="9"/>
  <c r="W95" i="9"/>
  <c r="V96" i="9"/>
  <c r="W96" i="9"/>
  <c r="V97" i="9"/>
  <c r="W97" i="9"/>
  <c r="V98" i="9"/>
  <c r="W98" i="9"/>
  <c r="V99" i="9"/>
  <c r="W99" i="9"/>
  <c r="V100" i="9"/>
  <c r="W100" i="9"/>
  <c r="V101" i="9"/>
  <c r="W101" i="9"/>
  <c r="V102" i="9"/>
  <c r="W102" i="9"/>
  <c r="V103" i="9"/>
  <c r="W103" i="9"/>
  <c r="V104" i="9"/>
  <c r="W104" i="9"/>
  <c r="V105" i="9"/>
  <c r="W105" i="9"/>
  <c r="V106" i="9"/>
  <c r="W106" i="9"/>
  <c r="V107" i="9"/>
  <c r="W107" i="9"/>
  <c r="V108" i="9"/>
  <c r="W108" i="9"/>
  <c r="V109" i="9"/>
  <c r="W109" i="9"/>
  <c r="V110" i="9"/>
  <c r="W110" i="9"/>
  <c r="V111" i="9"/>
  <c r="W111" i="9"/>
  <c r="V112" i="9"/>
  <c r="W112" i="9"/>
  <c r="V113" i="9"/>
  <c r="W113" i="9"/>
  <c r="V114" i="9"/>
  <c r="W114" i="9"/>
  <c r="V115" i="9"/>
  <c r="W115" i="9"/>
  <c r="V116" i="9"/>
  <c r="W116" i="9"/>
  <c r="V117" i="9"/>
  <c r="W117" i="9"/>
  <c r="V118" i="9"/>
  <c r="W118" i="9"/>
  <c r="V119" i="9"/>
  <c r="W119" i="9"/>
  <c r="V120" i="9"/>
  <c r="W120" i="9"/>
  <c r="V121" i="9"/>
  <c r="W121" i="9"/>
  <c r="V122" i="9"/>
  <c r="W122" i="9"/>
  <c r="V123" i="9"/>
  <c r="W123" i="9"/>
  <c r="V124" i="9"/>
  <c r="W124" i="9"/>
  <c r="V125" i="9"/>
  <c r="W125" i="9"/>
  <c r="V126" i="9"/>
  <c r="W126" i="9"/>
  <c r="V127" i="9"/>
  <c r="W127" i="9"/>
  <c r="V128" i="9"/>
  <c r="W128" i="9"/>
  <c r="V129" i="9"/>
  <c r="W129" i="9"/>
  <c r="V130" i="9"/>
  <c r="W130" i="9"/>
  <c r="V131" i="9"/>
  <c r="W131" i="9"/>
  <c r="V132" i="9"/>
  <c r="W132" i="9"/>
  <c r="V133" i="9"/>
  <c r="W133" i="9"/>
  <c r="V134" i="9"/>
  <c r="W134" i="9"/>
  <c r="V135" i="9"/>
  <c r="W135" i="9"/>
  <c r="V136" i="9"/>
  <c r="W136" i="9"/>
  <c r="V137" i="9"/>
  <c r="W137" i="9"/>
  <c r="V138" i="9"/>
  <c r="W138" i="9"/>
  <c r="V139" i="9"/>
  <c r="W139" i="9"/>
  <c r="V140" i="9"/>
  <c r="W140" i="9"/>
  <c r="V141" i="9"/>
  <c r="W141" i="9"/>
  <c r="V142" i="9"/>
  <c r="W142" i="9"/>
  <c r="V143" i="9"/>
  <c r="W143" i="9"/>
  <c r="V144" i="9"/>
  <c r="W144" i="9"/>
  <c r="V145" i="9"/>
  <c r="W145" i="9"/>
  <c r="V146" i="9"/>
  <c r="W146" i="9"/>
  <c r="V147" i="9"/>
  <c r="W147" i="9"/>
  <c r="V148" i="9"/>
  <c r="W148" i="9"/>
  <c r="V149" i="9"/>
  <c r="W149" i="9"/>
  <c r="V150" i="9"/>
  <c r="W150" i="9"/>
  <c r="V151" i="9"/>
  <c r="W151" i="9"/>
  <c r="V152" i="9"/>
  <c r="W152" i="9"/>
  <c r="V153" i="9"/>
  <c r="W153" i="9"/>
  <c r="V154" i="9"/>
  <c r="W154" i="9"/>
  <c r="V155" i="9"/>
  <c r="W155" i="9"/>
  <c r="V156" i="9"/>
  <c r="W156" i="9"/>
  <c r="V157" i="9"/>
  <c r="W157" i="9"/>
  <c r="V158" i="9"/>
  <c r="W158" i="9"/>
  <c r="V159" i="9"/>
  <c r="W159" i="9"/>
  <c r="V160" i="9"/>
  <c r="W160" i="9"/>
  <c r="V161" i="9"/>
  <c r="W161" i="9"/>
  <c r="V162" i="9"/>
  <c r="W162" i="9"/>
  <c r="V163" i="9"/>
  <c r="W163" i="9"/>
  <c r="V164" i="9"/>
  <c r="W164" i="9"/>
  <c r="V165" i="9"/>
  <c r="W165" i="9"/>
  <c r="V166" i="9"/>
  <c r="W166" i="9"/>
  <c r="V167" i="9"/>
  <c r="W167" i="9"/>
  <c r="V168" i="9"/>
  <c r="W168" i="9"/>
  <c r="V169" i="9"/>
  <c r="W169" i="9"/>
  <c r="V170" i="9"/>
  <c r="W170" i="9"/>
  <c r="V171" i="9"/>
  <c r="W171" i="9"/>
  <c r="V172" i="9"/>
  <c r="W172" i="9"/>
  <c r="V173" i="9"/>
  <c r="W173" i="9"/>
  <c r="W1" i="10"/>
  <c r="V1" i="10"/>
  <c r="W219" i="10"/>
  <c r="V219" i="10"/>
  <c r="W218" i="10"/>
  <c r="V218" i="10"/>
  <c r="W217" i="10"/>
  <c r="V217" i="10"/>
  <c r="W216" i="10"/>
  <c r="V216" i="10"/>
  <c r="W215" i="10"/>
  <c r="V215" i="10"/>
  <c r="W214" i="10"/>
  <c r="V214" i="10"/>
  <c r="W213" i="10"/>
  <c r="V213" i="10"/>
  <c r="W212" i="10"/>
  <c r="V212" i="10"/>
  <c r="W211" i="10"/>
  <c r="V211" i="10"/>
  <c r="W210" i="10"/>
  <c r="V210" i="10"/>
  <c r="W209" i="10"/>
  <c r="V209" i="10"/>
  <c r="W208" i="10"/>
  <c r="V208" i="10"/>
  <c r="W207" i="10"/>
  <c r="V207" i="10"/>
  <c r="W206" i="10"/>
  <c r="V206" i="10"/>
  <c r="W205" i="10"/>
  <c r="V205" i="10"/>
  <c r="W204" i="10"/>
  <c r="V204" i="10"/>
  <c r="W203" i="10"/>
  <c r="V203" i="10"/>
  <c r="W202" i="10"/>
  <c r="V202" i="10"/>
  <c r="W201" i="10"/>
  <c r="V201" i="10"/>
  <c r="W200" i="10"/>
  <c r="V200" i="10"/>
  <c r="W199" i="10"/>
  <c r="V199" i="10"/>
  <c r="W198" i="10"/>
  <c r="V198" i="10"/>
  <c r="W197" i="10"/>
  <c r="V197" i="10"/>
  <c r="W196" i="10"/>
  <c r="V196" i="10"/>
  <c r="W195" i="10"/>
  <c r="V195" i="10"/>
  <c r="W194" i="10"/>
  <c r="V194" i="10"/>
  <c r="W193" i="10"/>
  <c r="V193" i="10"/>
  <c r="W192" i="10"/>
  <c r="V192" i="10"/>
  <c r="W191" i="10"/>
  <c r="V191" i="10"/>
  <c r="W190" i="10"/>
  <c r="V190" i="10"/>
  <c r="W189" i="10"/>
  <c r="V189" i="10"/>
  <c r="W188" i="10"/>
  <c r="V188" i="10"/>
  <c r="W187" i="10"/>
  <c r="V187" i="10"/>
  <c r="W186" i="10"/>
  <c r="V186" i="10"/>
  <c r="W185" i="10"/>
  <c r="V185" i="10"/>
  <c r="W184" i="10"/>
  <c r="V184" i="10"/>
  <c r="W183" i="10"/>
  <c r="V183" i="10"/>
  <c r="W182" i="10"/>
  <c r="V182" i="10"/>
  <c r="W181" i="10"/>
  <c r="V181" i="10"/>
  <c r="W180" i="10"/>
  <c r="V180" i="10"/>
  <c r="W179" i="10"/>
  <c r="V179" i="10"/>
  <c r="W178" i="10"/>
  <c r="V178" i="10"/>
  <c r="W177" i="10"/>
  <c r="V177" i="10"/>
  <c r="W176" i="10"/>
  <c r="V176" i="10"/>
  <c r="W175" i="10"/>
  <c r="V175" i="10"/>
  <c r="W174" i="10"/>
  <c r="V174" i="10"/>
  <c r="W1" i="9"/>
  <c r="V1" i="9"/>
  <c r="W219" i="9"/>
  <c r="V219" i="9"/>
  <c r="W218" i="9"/>
  <c r="V218" i="9"/>
  <c r="W217" i="9"/>
  <c r="V217" i="9"/>
  <c r="W216" i="9"/>
  <c r="V216" i="9"/>
  <c r="W215" i="9"/>
  <c r="V215" i="9"/>
  <c r="W214" i="9"/>
  <c r="V214" i="9"/>
  <c r="W213" i="9"/>
  <c r="V213" i="9"/>
  <c r="W212" i="9"/>
  <c r="AA219" i="14" s="1"/>
  <c r="V212" i="9"/>
  <c r="W211" i="9"/>
  <c r="V211" i="9"/>
  <c r="W210" i="9"/>
  <c r="V210" i="9"/>
  <c r="W209" i="9"/>
  <c r="V209" i="9"/>
  <c r="W208" i="9"/>
  <c r="AA215" i="14" s="1"/>
  <c r="V208" i="9"/>
  <c r="W207" i="9"/>
  <c r="V207" i="9"/>
  <c r="W206" i="9"/>
  <c r="V206" i="9"/>
  <c r="W205" i="9"/>
  <c r="V205" i="9"/>
  <c r="W204" i="9"/>
  <c r="AA211" i="14" s="1"/>
  <c r="V204" i="9"/>
  <c r="W203" i="9"/>
  <c r="V203" i="9"/>
  <c r="W202" i="9"/>
  <c r="V202" i="9"/>
  <c r="W201" i="9"/>
  <c r="V201" i="9"/>
  <c r="W200" i="9"/>
  <c r="AA207" i="14" s="1"/>
  <c r="V200" i="9"/>
  <c r="W199" i="9"/>
  <c r="V199" i="9"/>
  <c r="W198" i="9"/>
  <c r="V198" i="9"/>
  <c r="W197" i="9"/>
  <c r="V197" i="9"/>
  <c r="W196" i="9"/>
  <c r="AA203" i="14" s="1"/>
  <c r="V196" i="9"/>
  <c r="W195" i="9"/>
  <c r="V195" i="9"/>
  <c r="W194" i="9"/>
  <c r="V194" i="9"/>
  <c r="W193" i="9"/>
  <c r="V193" i="9"/>
  <c r="W192" i="9"/>
  <c r="AA199" i="14" s="1"/>
  <c r="V192" i="9"/>
  <c r="W191" i="9"/>
  <c r="V191" i="9"/>
  <c r="W190" i="9"/>
  <c r="V190" i="9"/>
  <c r="W189" i="9"/>
  <c r="V189" i="9"/>
  <c r="W188" i="9"/>
  <c r="AA195" i="14" s="1"/>
  <c r="V188" i="9"/>
  <c r="W187" i="9"/>
  <c r="V187" i="9"/>
  <c r="W186" i="9"/>
  <c r="V186" i="9"/>
  <c r="W185" i="9"/>
  <c r="V185" i="9"/>
  <c r="W184" i="9"/>
  <c r="AA191" i="14" s="1"/>
  <c r="V184" i="9"/>
  <c r="W183" i="9"/>
  <c r="V183" i="9"/>
  <c r="W182" i="9"/>
  <c r="V182" i="9"/>
  <c r="W181" i="9"/>
  <c r="V181" i="9"/>
  <c r="W180" i="9"/>
  <c r="AA187" i="14" s="1"/>
  <c r="V180" i="9"/>
  <c r="W179" i="9"/>
  <c r="V179" i="9"/>
  <c r="W178" i="9"/>
  <c r="V178" i="9"/>
  <c r="W177" i="9"/>
  <c r="V177" i="9"/>
  <c r="W176" i="9"/>
  <c r="AA183" i="14" s="1"/>
  <c r="V176" i="9"/>
  <c r="W175" i="9"/>
  <c r="V175" i="9"/>
  <c r="W174" i="9"/>
  <c r="V174" i="9"/>
  <c r="O219" i="10"/>
  <c r="P219" i="10"/>
  <c r="Q219" i="10"/>
  <c r="R219" i="10"/>
  <c r="S219" i="10"/>
  <c r="T219" i="10"/>
  <c r="U219" i="10"/>
  <c r="O219" i="9"/>
  <c r="P219" i="9"/>
  <c r="Q219" i="9"/>
  <c r="R219" i="9"/>
  <c r="S219" i="9"/>
  <c r="T219" i="9"/>
  <c r="U219" i="9"/>
  <c r="E219" i="9"/>
  <c r="AA223" i="14" l="1"/>
  <c r="Z219" i="14"/>
  <c r="AA182" i="14"/>
  <c r="AA186" i="14"/>
  <c r="AA190" i="14"/>
  <c r="AA194" i="14"/>
  <c r="AA198" i="14"/>
  <c r="AA202" i="14"/>
  <c r="AA206" i="14"/>
  <c r="AA210" i="14"/>
  <c r="AA214" i="14"/>
  <c r="AA218" i="14"/>
  <c r="AA222" i="14"/>
  <c r="AA226" i="14"/>
  <c r="L228" i="14"/>
  <c r="N228" i="14"/>
  <c r="AA188" i="14"/>
  <c r="T227" i="14"/>
  <c r="W227" i="14"/>
  <c r="Z220" i="14"/>
  <c r="S226" i="14"/>
  <c r="X226" i="14"/>
  <c r="Z184" i="14"/>
  <c r="Z188" i="14"/>
  <c r="Z192" i="14"/>
  <c r="Z196" i="14"/>
  <c r="Z200" i="14"/>
  <c r="Z204" i="14"/>
  <c r="Z208" i="14"/>
  <c r="Z212" i="14"/>
  <c r="AA177" i="14"/>
  <c r="AA173" i="14"/>
  <c r="AA169" i="14"/>
  <c r="AA165" i="14"/>
  <c r="AA161" i="14"/>
  <c r="AA157" i="14"/>
  <c r="AA153" i="14"/>
  <c r="AA149" i="14"/>
  <c r="AA145" i="14"/>
  <c r="AA141" i="14"/>
  <c r="AA137" i="14"/>
  <c r="AA133" i="14"/>
  <c r="AA129" i="14"/>
  <c r="AA125" i="14"/>
  <c r="AA121" i="14"/>
  <c r="AA117" i="14"/>
  <c r="AA113" i="14"/>
  <c r="AA109" i="14"/>
  <c r="AA105" i="14"/>
  <c r="AA101" i="14"/>
  <c r="AA97" i="14"/>
  <c r="AA93" i="14"/>
  <c r="AA89" i="14"/>
  <c r="AA85" i="14"/>
  <c r="AA81" i="14"/>
  <c r="AA77" i="14"/>
  <c r="AA73" i="14"/>
  <c r="AA69" i="14"/>
  <c r="AA65" i="14"/>
  <c r="AA61" i="14"/>
  <c r="Z177" i="14"/>
  <c r="Z173" i="14"/>
  <c r="Z169" i="14"/>
  <c r="Z165" i="14"/>
  <c r="Z161" i="14"/>
  <c r="Z157" i="14"/>
  <c r="Z153" i="14"/>
  <c r="Z149" i="14"/>
  <c r="Z145" i="14"/>
  <c r="Z141" i="14"/>
  <c r="Z137" i="14"/>
  <c r="Z133" i="14"/>
  <c r="Z129" i="14"/>
  <c r="Z125" i="14"/>
  <c r="Z121" i="14"/>
  <c r="Z117" i="14"/>
  <c r="Z113" i="14"/>
  <c r="Z109" i="14"/>
  <c r="Z105" i="14"/>
  <c r="Z101" i="14"/>
  <c r="Z97" i="14"/>
  <c r="Z93" i="14"/>
  <c r="Z89" i="14"/>
  <c r="Z85" i="14"/>
  <c r="Z81" i="14"/>
  <c r="Z77" i="14"/>
  <c r="Z73" i="14"/>
  <c r="Z69" i="14"/>
  <c r="Z65" i="14"/>
  <c r="Z61" i="14"/>
  <c r="V226" i="14"/>
  <c r="Z181" i="14"/>
  <c r="Z185" i="14"/>
  <c r="Z189" i="14"/>
  <c r="Z193" i="14"/>
  <c r="Z197" i="14"/>
  <c r="Z201" i="14"/>
  <c r="Z205" i="14"/>
  <c r="Z209" i="14"/>
  <c r="Z213" i="14"/>
  <c r="AA180" i="14"/>
  <c r="AA176" i="14"/>
  <c r="AA172" i="14"/>
  <c r="AA168" i="14"/>
  <c r="AA164" i="14"/>
  <c r="AA160" i="14"/>
  <c r="AA156" i="14"/>
  <c r="AA152" i="14"/>
  <c r="AA148" i="14"/>
  <c r="AA144" i="14"/>
  <c r="AA140" i="14"/>
  <c r="AA136" i="14"/>
  <c r="AA132" i="14"/>
  <c r="AA128" i="14"/>
  <c r="AA124" i="14"/>
  <c r="AA120" i="14"/>
  <c r="AA116" i="14"/>
  <c r="AA112" i="14"/>
  <c r="AA108" i="14"/>
  <c r="AA104" i="14"/>
  <c r="AA100" i="14"/>
  <c r="AA96" i="14"/>
  <c r="AA92" i="14"/>
  <c r="AA88" i="14"/>
  <c r="AA84" i="14"/>
  <c r="AA80" i="14"/>
  <c r="AA76" i="14"/>
  <c r="AA72" i="14"/>
  <c r="AA68" i="14"/>
  <c r="AA64" i="14"/>
  <c r="AA60" i="14"/>
  <c r="S227" i="14"/>
  <c r="Z180" i="14"/>
  <c r="Z176" i="14"/>
  <c r="Z172" i="14"/>
  <c r="Z168" i="14"/>
  <c r="Z164" i="14"/>
  <c r="Z160" i="14"/>
  <c r="Z156" i="14"/>
  <c r="Z152" i="14"/>
  <c r="Z148" i="14"/>
  <c r="Z144" i="14"/>
  <c r="Z140" i="14"/>
  <c r="Z136" i="14"/>
  <c r="Z132" i="14"/>
  <c r="Z128" i="14"/>
  <c r="Z124" i="14"/>
  <c r="Z120" i="14"/>
  <c r="Z116" i="14"/>
  <c r="Z112" i="14"/>
  <c r="Z108" i="14"/>
  <c r="Z104" i="14"/>
  <c r="Z100" i="14"/>
  <c r="Z96" i="14"/>
  <c r="Z92" i="14"/>
  <c r="Z88" i="14"/>
  <c r="Z84" i="14"/>
  <c r="Z80" i="14"/>
  <c r="Z76" i="14"/>
  <c r="Z72" i="14"/>
  <c r="Z68" i="14"/>
  <c r="Z64" i="14"/>
  <c r="Z60" i="14"/>
  <c r="Z227" i="14"/>
  <c r="T226" i="14"/>
  <c r="Z182" i="14"/>
  <c r="Z186" i="14"/>
  <c r="Z190" i="14"/>
  <c r="Z194" i="14"/>
  <c r="Z198" i="14"/>
  <c r="Z202" i="14"/>
  <c r="Z206" i="14"/>
  <c r="Z210" i="14"/>
  <c r="Z214" i="14"/>
  <c r="AA179" i="14"/>
  <c r="AA175" i="14"/>
  <c r="AA171" i="14"/>
  <c r="AA167" i="14"/>
  <c r="AA163" i="14"/>
  <c r="AA159" i="14"/>
  <c r="AA155" i="14"/>
  <c r="AA151" i="14"/>
  <c r="AA147" i="14"/>
  <c r="AA143" i="14"/>
  <c r="AA139" i="14"/>
  <c r="AA135" i="14"/>
  <c r="AA131" i="14"/>
  <c r="AA127" i="14"/>
  <c r="AA123" i="14"/>
  <c r="AA119" i="14"/>
  <c r="AA115" i="14"/>
  <c r="AA111" i="14"/>
  <c r="AA107" i="14"/>
  <c r="AA103" i="14"/>
  <c r="AA99" i="14"/>
  <c r="AA95" i="14"/>
  <c r="AA91" i="14"/>
  <c r="AA87" i="14"/>
  <c r="AA83" i="14"/>
  <c r="AA79" i="14"/>
  <c r="AA75" i="14"/>
  <c r="AA71" i="14"/>
  <c r="AA67" i="14"/>
  <c r="AA63" i="14"/>
  <c r="AA59" i="14"/>
  <c r="Y227" i="14"/>
  <c r="Z179" i="14"/>
  <c r="Z175" i="14"/>
  <c r="Z171" i="14"/>
  <c r="Z167" i="14"/>
  <c r="Z163" i="14"/>
  <c r="Z159" i="14"/>
  <c r="Z155" i="14"/>
  <c r="Z151" i="14"/>
  <c r="Z147" i="14"/>
  <c r="Z143" i="14"/>
  <c r="Z139" i="14"/>
  <c r="Z135" i="14"/>
  <c r="Z131" i="14"/>
  <c r="Z127" i="14"/>
  <c r="Z123" i="14"/>
  <c r="Z119" i="14"/>
  <c r="Z115" i="14"/>
  <c r="Z111" i="14"/>
  <c r="Z107" i="14"/>
  <c r="Z103" i="14"/>
  <c r="Z99" i="14"/>
  <c r="Z95" i="14"/>
  <c r="Z91" i="14"/>
  <c r="Z87" i="14"/>
  <c r="Z83" i="14"/>
  <c r="Z79" i="14"/>
  <c r="Z75" i="14"/>
  <c r="Z71" i="14"/>
  <c r="Z67" i="14"/>
  <c r="Z63" i="14"/>
  <c r="Z59" i="14"/>
  <c r="Z183" i="14"/>
  <c r="Z187" i="14"/>
  <c r="Z191" i="14"/>
  <c r="Z195" i="14"/>
  <c r="Z199" i="14"/>
  <c r="Z203" i="14"/>
  <c r="Z207" i="14"/>
  <c r="Z211" i="14"/>
  <c r="AA178" i="14"/>
  <c r="AA174" i="14"/>
  <c r="AA170" i="14"/>
  <c r="AA166" i="14"/>
  <c r="AA162" i="14"/>
  <c r="AA158" i="14"/>
  <c r="AA154" i="14"/>
  <c r="AA150" i="14"/>
  <c r="AA146" i="14"/>
  <c r="AA142" i="14"/>
  <c r="AA138" i="14"/>
  <c r="AA134" i="14"/>
  <c r="AA130" i="14"/>
  <c r="AA126" i="14"/>
  <c r="AA122" i="14"/>
  <c r="AA118" i="14"/>
  <c r="AA114" i="14"/>
  <c r="AA110" i="14"/>
  <c r="AA106" i="14"/>
  <c r="AA102" i="14"/>
  <c r="AA98" i="14"/>
  <c r="AA94" i="14"/>
  <c r="AA90" i="14"/>
  <c r="AA86" i="14"/>
  <c r="AA82" i="14"/>
  <c r="AA78" i="14"/>
  <c r="AA74" i="14"/>
  <c r="AA70" i="14"/>
  <c r="AA66" i="14"/>
  <c r="AA62" i="14"/>
  <c r="Z178" i="14"/>
  <c r="Z174" i="14"/>
  <c r="Z170" i="14"/>
  <c r="Z166" i="14"/>
  <c r="Z162" i="14"/>
  <c r="Z158" i="14"/>
  <c r="Z154" i="14"/>
  <c r="Z150" i="14"/>
  <c r="Z146" i="14"/>
  <c r="Z142" i="14"/>
  <c r="Z138" i="14"/>
  <c r="Z134" i="14"/>
  <c r="Z130" i="14"/>
  <c r="Z126" i="14"/>
  <c r="Z122" i="14"/>
  <c r="Z118" i="14"/>
  <c r="Z114" i="14"/>
  <c r="Z110" i="14"/>
  <c r="Z106" i="14"/>
  <c r="Z102" i="14"/>
  <c r="Z98" i="14"/>
  <c r="Z94" i="14"/>
  <c r="Z90" i="14"/>
  <c r="Z86" i="14"/>
  <c r="Z82" i="14"/>
  <c r="Z78" i="14"/>
  <c r="Z74" i="14"/>
  <c r="Z70" i="14"/>
  <c r="Z66" i="14"/>
  <c r="Z62" i="14"/>
  <c r="V227" i="14"/>
  <c r="G228" i="14"/>
  <c r="R228" i="14"/>
  <c r="K228" i="14"/>
  <c r="Q228" i="14"/>
  <c r="U227" i="14"/>
  <c r="P228" i="14"/>
  <c r="O228" i="14"/>
  <c r="Z215" i="14"/>
  <c r="F228" i="14"/>
  <c r="H228" i="14"/>
  <c r="J228" i="14"/>
  <c r="I228" i="14"/>
  <c r="I220" i="9"/>
  <c r="L219" i="9"/>
  <c r="H219" i="9"/>
  <c r="N220" i="9"/>
  <c r="M220" i="9"/>
  <c r="H220" i="9"/>
  <c r="F220" i="9"/>
  <c r="A219" i="10"/>
  <c r="AA227" i="14"/>
  <c r="X227" i="14"/>
  <c r="K219" i="9"/>
  <c r="J219" i="9"/>
  <c r="I219" i="9"/>
  <c r="A219" i="9"/>
  <c r="D219" i="9"/>
  <c r="A220" i="9"/>
  <c r="C219" i="9"/>
  <c r="D226" i="14"/>
  <c r="B226" i="14" s="1"/>
  <c r="A220" i="10"/>
  <c r="B219" i="9"/>
  <c r="D227" i="14"/>
  <c r="C227" i="14" s="1"/>
  <c r="AA192" i="14"/>
  <c r="AA196" i="14"/>
  <c r="AA200" i="14"/>
  <c r="AA204" i="14"/>
  <c r="AA208" i="14"/>
  <c r="AA212" i="14"/>
  <c r="AA216" i="14"/>
  <c r="AA220" i="14"/>
  <c r="AA224" i="14"/>
  <c r="AA181" i="14"/>
  <c r="AA185" i="14"/>
  <c r="AA189" i="14"/>
  <c r="AA193" i="14"/>
  <c r="AA197" i="14"/>
  <c r="AA201" i="14"/>
  <c r="AA205" i="14"/>
  <c r="AA209" i="14"/>
  <c r="AA213" i="14"/>
  <c r="AA217" i="14"/>
  <c r="AA221" i="14"/>
  <c r="AA225" i="14"/>
  <c r="AA184" i="14"/>
  <c r="Z216" i="14"/>
  <c r="Z224" i="14"/>
  <c r="Z217" i="14"/>
  <c r="Z221" i="14"/>
  <c r="Z225" i="14"/>
  <c r="Z218" i="14"/>
  <c r="Z222" i="14"/>
  <c r="Z226" i="14"/>
  <c r="Z223" i="14"/>
  <c r="U226" i="14"/>
  <c r="W226" i="14"/>
  <c r="Y226" i="14"/>
  <c r="G219" i="9"/>
  <c r="N219" i="9"/>
  <c r="F219" i="9"/>
  <c r="M219" i="9"/>
  <c r="G220" i="10" l="1"/>
  <c r="F220" i="10"/>
  <c r="J227" i="14" s="1"/>
  <c r="J220" i="10"/>
  <c r="B219" i="10"/>
  <c r="F226" i="14" s="1"/>
  <c r="K220" i="9"/>
  <c r="E220" i="9"/>
  <c r="L220" i="9"/>
  <c r="C226" i="14"/>
  <c r="AC226" i="14"/>
  <c r="B227" i="14"/>
  <c r="AC227" i="14"/>
  <c r="D220" i="9"/>
  <c r="G220" i="9"/>
  <c r="B220" i="9"/>
  <c r="J220" i="9"/>
  <c r="C220" i="9"/>
  <c r="K227" i="14" l="1"/>
  <c r="N227" i="14"/>
  <c r="E220" i="10"/>
  <c r="I227" i="14" s="1"/>
  <c r="D220" i="10"/>
  <c r="H227" i="14" s="1"/>
  <c r="I220" i="10"/>
  <c r="M227" i="14" s="1"/>
  <c r="H220" i="10"/>
  <c r="L227" i="14" s="1"/>
  <c r="B220" i="10"/>
  <c r="F227" i="14" s="1"/>
  <c r="L220" i="10"/>
  <c r="P227" i="14" s="1"/>
  <c r="K220" i="10"/>
  <c r="O227" i="14" s="1"/>
  <c r="N220" i="10"/>
  <c r="R227" i="14" s="1"/>
  <c r="M220" i="10"/>
  <c r="Q227" i="14" s="1"/>
  <c r="C220" i="10"/>
  <c r="G227" i="14" s="1"/>
  <c r="O218" i="10"/>
  <c r="P218" i="10"/>
  <c r="Q218" i="10"/>
  <c r="R218" i="10"/>
  <c r="S218" i="10"/>
  <c r="T218" i="10"/>
  <c r="U218" i="10"/>
  <c r="O218" i="9"/>
  <c r="P218" i="9"/>
  <c r="Q218" i="9"/>
  <c r="R218" i="9"/>
  <c r="S218" i="9"/>
  <c r="T218" i="9"/>
  <c r="U218" i="9"/>
  <c r="T225" i="14" l="1"/>
  <c r="U225" i="14"/>
  <c r="S225" i="14"/>
  <c r="V225" i="14"/>
  <c r="Y225" i="14"/>
  <c r="X225" i="14"/>
  <c r="W225" i="14"/>
  <c r="K218" i="9" l="1"/>
  <c r="B218" i="9"/>
  <c r="A218" i="9"/>
  <c r="A218" i="10"/>
  <c r="D225" i="14"/>
  <c r="O217" i="10"/>
  <c r="P217" i="10"/>
  <c r="Q217" i="10"/>
  <c r="R217" i="10"/>
  <c r="S217" i="10"/>
  <c r="T217" i="10"/>
  <c r="U217" i="10"/>
  <c r="O217" i="9"/>
  <c r="P217" i="9"/>
  <c r="Q217" i="9"/>
  <c r="R217" i="9"/>
  <c r="S217" i="9"/>
  <c r="T217" i="9"/>
  <c r="U217" i="9"/>
  <c r="S224" i="14" l="1"/>
  <c r="X224" i="14"/>
  <c r="Y224" i="14"/>
  <c r="W224" i="14"/>
  <c r="V224" i="14"/>
  <c r="U224" i="14"/>
  <c r="T224" i="14"/>
  <c r="B218" i="10"/>
  <c r="F225" i="14" s="1"/>
  <c r="N218" i="9"/>
  <c r="J218" i="9"/>
  <c r="L218" i="9"/>
  <c r="E218" i="9"/>
  <c r="C225" i="14"/>
  <c r="AC225" i="14"/>
  <c r="B225" i="14"/>
  <c r="C218" i="9"/>
  <c r="M218" i="9"/>
  <c r="I218" i="9"/>
  <c r="H218" i="9"/>
  <c r="F218" i="9"/>
  <c r="G218" i="9"/>
  <c r="D218" i="9"/>
  <c r="C10" i="16" l="1"/>
  <c r="B222" i="36"/>
  <c r="B220" i="36"/>
  <c r="B223" i="36"/>
  <c r="B221" i="36"/>
  <c r="B218" i="36"/>
  <c r="B219" i="36"/>
  <c r="C14" i="16" l="1"/>
  <c r="C15" i="16" s="1"/>
  <c r="C11" i="16"/>
  <c r="G217" i="9"/>
  <c r="D224" i="14"/>
  <c r="C217" i="9"/>
  <c r="A217" i="9"/>
  <c r="A217" i="10"/>
  <c r="L217" i="9" l="1"/>
  <c r="J217" i="9"/>
  <c r="H217" i="9"/>
  <c r="F217" i="9"/>
  <c r="M217" i="9"/>
  <c r="B224" i="14"/>
  <c r="AC224" i="14"/>
  <c r="C224" i="14"/>
  <c r="E217" i="9"/>
  <c r="I217" i="9"/>
  <c r="B217" i="9"/>
  <c r="B217" i="10"/>
  <c r="N217" i="9"/>
  <c r="D217" i="9"/>
  <c r="K217" i="9"/>
  <c r="F224" i="14" l="1"/>
  <c r="O216" i="10" l="1"/>
  <c r="P216" i="10"/>
  <c r="R216" i="10"/>
  <c r="S216" i="10"/>
  <c r="T216" i="10"/>
  <c r="U216" i="10"/>
  <c r="O216" i="9"/>
  <c r="P216" i="9"/>
  <c r="Q216" i="9"/>
  <c r="R216" i="9"/>
  <c r="S216" i="9"/>
  <c r="T216" i="9"/>
  <c r="U216" i="9"/>
  <c r="S223" i="14" l="1"/>
  <c r="T223" i="14"/>
  <c r="V223" i="14"/>
  <c r="X223" i="14"/>
  <c r="Y223" i="14"/>
  <c r="W223" i="14"/>
  <c r="U215" i="10" l="1"/>
  <c r="T215" i="10"/>
  <c r="S215" i="10"/>
  <c r="R215" i="10"/>
  <c r="P215" i="10"/>
  <c r="O215" i="10"/>
  <c r="U215" i="9"/>
  <c r="T215" i="9"/>
  <c r="S215" i="9"/>
  <c r="R215" i="9"/>
  <c r="Q215" i="9"/>
  <c r="P215" i="9"/>
  <c r="O215" i="9"/>
  <c r="V222" i="14" l="1"/>
  <c r="W222" i="14"/>
  <c r="T222" i="14"/>
  <c r="S222" i="14"/>
  <c r="Y222" i="14"/>
  <c r="X222" i="14"/>
  <c r="J216" i="9"/>
  <c r="A216" i="10"/>
  <c r="A216" i="9"/>
  <c r="D223" i="14"/>
  <c r="N215" i="9"/>
  <c r="D222" i="14"/>
  <c r="AC222" i="14" s="1"/>
  <c r="A215" i="10"/>
  <c r="A215" i="9"/>
  <c r="D216" i="9" l="1"/>
  <c r="I216" i="9"/>
  <c r="M216" i="9"/>
  <c r="B215" i="10"/>
  <c r="B216" i="9"/>
  <c r="K216" i="9"/>
  <c r="B222" i="14"/>
  <c r="C222" i="14"/>
  <c r="M215" i="9"/>
  <c r="J215" i="9"/>
  <c r="F215" i="9"/>
  <c r="E215" i="9"/>
  <c r="C215" i="9"/>
  <c r="L215" i="9"/>
  <c r="H216" i="9"/>
  <c r="I215" i="9"/>
  <c r="D215" i="9"/>
  <c r="C216" i="9"/>
  <c r="K215" i="9"/>
  <c r="E216" i="9"/>
  <c r="L216" i="9"/>
  <c r="H215" i="9"/>
  <c r="F216" i="9"/>
  <c r="G216" i="9"/>
  <c r="G215" i="9"/>
  <c r="B215" i="9"/>
  <c r="N216" i="9"/>
  <c r="B223" i="14"/>
  <c r="AC223" i="14"/>
  <c r="C223" i="14"/>
  <c r="F222" i="14" l="1"/>
  <c r="B216" i="10"/>
  <c r="F223" i="14" s="1"/>
  <c r="U214" i="10"/>
  <c r="T214" i="10"/>
  <c r="S214" i="10"/>
  <c r="R214" i="10"/>
  <c r="P214" i="10"/>
  <c r="O214" i="10"/>
  <c r="U214" i="9"/>
  <c r="T214" i="9"/>
  <c r="S214" i="9"/>
  <c r="R214" i="9"/>
  <c r="Q214" i="9"/>
  <c r="P214" i="9"/>
  <c r="O214" i="9"/>
  <c r="V221" i="14" l="1"/>
  <c r="T221" i="14"/>
  <c r="S221" i="14"/>
  <c r="Y221" i="14"/>
  <c r="A214" i="9"/>
  <c r="G214" i="9"/>
  <c r="W221" i="14"/>
  <c r="N214" i="9"/>
  <c r="A214" i="10"/>
  <c r="D221" i="14"/>
  <c r="AC221" i="14" s="1"/>
  <c r="X221" i="14"/>
  <c r="K214" i="9" l="1"/>
  <c r="J214" i="9"/>
  <c r="F214" i="9"/>
  <c r="B214" i="9"/>
  <c r="M214" i="9"/>
  <c r="I214" i="9"/>
  <c r="C214" i="9"/>
  <c r="H214" i="9"/>
  <c r="C221" i="14"/>
  <c r="B221" i="14"/>
  <c r="E214" i="9"/>
  <c r="L214" i="9"/>
  <c r="D214" i="9"/>
  <c r="B214" i="10"/>
  <c r="U213" i="10"/>
  <c r="T213" i="10"/>
  <c r="S213" i="10"/>
  <c r="R213" i="10"/>
  <c r="P213" i="10"/>
  <c r="O213" i="10"/>
  <c r="U213" i="9"/>
  <c r="T213" i="9"/>
  <c r="S213" i="9"/>
  <c r="R213" i="9"/>
  <c r="Q213" i="9"/>
  <c r="P213" i="9"/>
  <c r="O213" i="9"/>
  <c r="N213" i="9"/>
  <c r="V220" i="14" l="1"/>
  <c r="T220" i="14"/>
  <c r="S220" i="14"/>
  <c r="W220" i="14"/>
  <c r="Y220" i="14"/>
  <c r="X220" i="14"/>
  <c r="F221" i="14"/>
  <c r="D220" i="14"/>
  <c r="AC220" i="14" s="1"/>
  <c r="A213" i="9"/>
  <c r="A213" i="10"/>
  <c r="B213" i="10" l="1"/>
  <c r="L213" i="9"/>
  <c r="K213" i="9"/>
  <c r="H213" i="9"/>
  <c r="E213" i="9"/>
  <c r="B213" i="9"/>
  <c r="M213" i="9"/>
  <c r="D213" i="9"/>
  <c r="F213" i="9"/>
  <c r="C213" i="9"/>
  <c r="J213" i="9"/>
  <c r="C220" i="14"/>
  <c r="B220" i="14"/>
  <c r="I213" i="9"/>
  <c r="G213" i="9"/>
  <c r="U212" i="10"/>
  <c r="T212" i="10"/>
  <c r="S212" i="10"/>
  <c r="R212" i="10"/>
  <c r="P212" i="10"/>
  <c r="O212" i="10"/>
  <c r="U212" i="9"/>
  <c r="T212" i="9"/>
  <c r="S212" i="9"/>
  <c r="R212" i="9"/>
  <c r="Q212" i="9"/>
  <c r="P212" i="9"/>
  <c r="O212" i="9"/>
  <c r="Y219" i="14" l="1"/>
  <c r="T219" i="14"/>
  <c r="V219" i="14"/>
  <c r="W219" i="14"/>
  <c r="S219" i="14"/>
  <c r="F220" i="14"/>
  <c r="X219" i="14"/>
  <c r="N212" i="9"/>
  <c r="D219" i="14"/>
  <c r="C219" i="14" s="1"/>
  <c r="A212" i="9"/>
  <c r="A212" i="10"/>
  <c r="B219" i="14" l="1"/>
  <c r="L212" i="9"/>
  <c r="B212" i="9"/>
  <c r="H212" i="9"/>
  <c r="B212" i="10"/>
  <c r="K212" i="9"/>
  <c r="C212" i="9"/>
  <c r="F212" i="9"/>
  <c r="E212" i="9"/>
  <c r="J212" i="9"/>
  <c r="AC219" i="14"/>
  <c r="G212" i="9"/>
  <c r="M212" i="9"/>
  <c r="D212" i="9"/>
  <c r="I212" i="9"/>
  <c r="U211" i="10"/>
  <c r="T211" i="10"/>
  <c r="S211" i="10"/>
  <c r="R211" i="10"/>
  <c r="V218" i="14" s="1"/>
  <c r="P211" i="10"/>
  <c r="O211" i="10"/>
  <c r="U211" i="9"/>
  <c r="T211" i="9"/>
  <c r="S211" i="9"/>
  <c r="R211" i="9"/>
  <c r="Q211" i="9"/>
  <c r="P211" i="9"/>
  <c r="O211" i="9"/>
  <c r="T218" i="14" l="1"/>
  <c r="S218" i="14"/>
  <c r="Y218" i="14"/>
  <c r="W218" i="14"/>
  <c r="X218" i="14"/>
  <c r="F219" i="14"/>
  <c r="A211" i="10"/>
  <c r="N211" i="9"/>
  <c r="D218" i="14"/>
  <c r="C218" i="14" s="1"/>
  <c r="A211" i="9"/>
  <c r="B211" i="10" l="1"/>
  <c r="AC218" i="14"/>
  <c r="B218" i="14"/>
  <c r="F211" i="9"/>
  <c r="D211" i="9"/>
  <c r="C211" i="9"/>
  <c r="K211" i="9"/>
  <c r="J211" i="9"/>
  <c r="B211" i="9"/>
  <c r="I211" i="9"/>
  <c r="E211" i="9"/>
  <c r="H211" i="9"/>
  <c r="M211" i="9"/>
  <c r="G211" i="9"/>
  <c r="L211" i="9"/>
  <c r="U210" i="10"/>
  <c r="T210" i="10"/>
  <c r="S210" i="10"/>
  <c r="R210" i="10"/>
  <c r="P210" i="10"/>
  <c r="O210" i="10"/>
  <c r="U210" i="9"/>
  <c r="T210" i="9"/>
  <c r="S210" i="9"/>
  <c r="R210" i="9"/>
  <c r="Q210" i="9"/>
  <c r="P210" i="9"/>
  <c r="O210" i="9"/>
  <c r="N210" i="9"/>
  <c r="S217" i="14" l="1"/>
  <c r="T217" i="14"/>
  <c r="V217" i="14"/>
  <c r="Y217" i="14"/>
  <c r="F218" i="14"/>
  <c r="A210" i="10"/>
  <c r="D217" i="14"/>
  <c r="A210" i="9"/>
  <c r="X217" i="14"/>
  <c r="W217" i="14"/>
  <c r="B210" i="10" l="1"/>
  <c r="I210" i="9"/>
  <c r="G210" i="9"/>
  <c r="K210" i="9"/>
  <c r="AC217" i="14"/>
  <c r="C217" i="14"/>
  <c r="B217" i="14"/>
  <c r="M210" i="9"/>
  <c r="C210" i="9"/>
  <c r="E210" i="9"/>
  <c r="J210" i="9"/>
  <c r="F210" i="9"/>
  <c r="L210" i="9"/>
  <c r="B210" i="9"/>
  <c r="D210" i="9"/>
  <c r="H210" i="9"/>
  <c r="U209" i="10"/>
  <c r="T209" i="10"/>
  <c r="S209" i="10"/>
  <c r="R209" i="10"/>
  <c r="P209" i="10"/>
  <c r="O209" i="10"/>
  <c r="U209" i="9"/>
  <c r="T209" i="9"/>
  <c r="S209" i="9"/>
  <c r="R209" i="9"/>
  <c r="Q209" i="9"/>
  <c r="P209" i="9"/>
  <c r="O209" i="9"/>
  <c r="X216" i="14" l="1"/>
  <c r="Y216" i="14"/>
  <c r="V216" i="14"/>
  <c r="T216" i="14"/>
  <c r="S216" i="14"/>
  <c r="W216" i="14"/>
  <c r="F217" i="14"/>
  <c r="A209" i="9" l="1"/>
  <c r="A209" i="10"/>
  <c r="D216" i="14"/>
  <c r="B209" i="10" l="1"/>
  <c r="F209" i="9"/>
  <c r="J209" i="9"/>
  <c r="I209" i="9"/>
  <c r="G209" i="9"/>
  <c r="C209" i="9"/>
  <c r="H209" i="9"/>
  <c r="E209" i="9"/>
  <c r="AC216" i="14"/>
  <c r="C216" i="14"/>
  <c r="B216" i="14"/>
  <c r="M209" i="9"/>
  <c r="D209" i="9"/>
  <c r="B209" i="9"/>
  <c r="L209" i="9"/>
  <c r="K209" i="9"/>
  <c r="N209" i="9"/>
  <c r="U208" i="10"/>
  <c r="T208" i="10"/>
  <c r="S208" i="10"/>
  <c r="R208" i="10"/>
  <c r="P208" i="10"/>
  <c r="O208" i="10"/>
  <c r="U208" i="9"/>
  <c r="T208" i="9"/>
  <c r="S208" i="9"/>
  <c r="R208" i="9"/>
  <c r="Q208" i="9"/>
  <c r="P208" i="9"/>
  <c r="O208" i="9"/>
  <c r="T215" i="14" l="1"/>
  <c r="S215" i="14"/>
  <c r="X215" i="14"/>
  <c r="V215" i="14"/>
  <c r="W215" i="14"/>
  <c r="Y215" i="14"/>
  <c r="F216" i="14"/>
  <c r="A208" i="9"/>
  <c r="A208" i="10"/>
  <c r="N208" i="9"/>
  <c r="D215" i="14"/>
  <c r="C215" i="14" s="1"/>
  <c r="AC215" i="14" l="1"/>
  <c r="B215" i="14"/>
  <c r="B208" i="9"/>
  <c r="H208" i="9"/>
  <c r="I208" i="9"/>
  <c r="K208" i="9"/>
  <c r="B208" i="10"/>
  <c r="F208" i="9"/>
  <c r="G208" i="9"/>
  <c r="E208" i="9"/>
  <c r="C208" i="9"/>
  <c r="M208" i="9"/>
  <c r="J208" i="9"/>
  <c r="L208" i="9"/>
  <c r="D208" i="9"/>
  <c r="U207" i="10"/>
  <c r="T207" i="10"/>
  <c r="S207" i="10"/>
  <c r="R207" i="10"/>
  <c r="P207" i="10"/>
  <c r="O207" i="10"/>
  <c r="U206" i="10"/>
  <c r="T206" i="10"/>
  <c r="S206" i="10"/>
  <c r="R206" i="10"/>
  <c r="P206" i="10"/>
  <c r="O206" i="10"/>
  <c r="U207" i="9"/>
  <c r="T207" i="9"/>
  <c r="S207" i="9"/>
  <c r="R207" i="9"/>
  <c r="Q207" i="9"/>
  <c r="P207" i="9"/>
  <c r="O207" i="9"/>
  <c r="U206" i="9"/>
  <c r="T206" i="9"/>
  <c r="S206" i="9"/>
  <c r="R206" i="9"/>
  <c r="Q206" i="9"/>
  <c r="P206" i="9"/>
  <c r="O206" i="9"/>
  <c r="V214" i="14" l="1"/>
  <c r="V213" i="14"/>
  <c r="W214" i="14"/>
  <c r="S214" i="14"/>
  <c r="T214" i="14"/>
  <c r="T213" i="14"/>
  <c r="W213" i="14"/>
  <c r="S213" i="14"/>
  <c r="X213" i="14"/>
  <c r="X214" i="14"/>
  <c r="A206" i="10"/>
  <c r="F215" i="14"/>
  <c r="D213" i="14"/>
  <c r="N207" i="9"/>
  <c r="A207" i="10"/>
  <c r="N206" i="9"/>
  <c r="A206" i="9"/>
  <c r="A207" i="9"/>
  <c r="D214" i="14"/>
  <c r="Y214" i="14"/>
  <c r="Y213" i="14"/>
  <c r="U205" i="10"/>
  <c r="T205" i="10"/>
  <c r="S205" i="10"/>
  <c r="R205" i="10"/>
  <c r="P205" i="10"/>
  <c r="O205" i="10"/>
  <c r="U205" i="9"/>
  <c r="T205" i="9"/>
  <c r="S205" i="9"/>
  <c r="R205" i="9"/>
  <c r="Q205" i="9"/>
  <c r="P205" i="9"/>
  <c r="O205" i="9"/>
  <c r="N205" i="9"/>
  <c r="V212" i="14" l="1"/>
  <c r="S212" i="14"/>
  <c r="T212" i="14"/>
  <c r="W212" i="14"/>
  <c r="B207" i="10"/>
  <c r="B206" i="10"/>
  <c r="E206" i="9"/>
  <c r="L207" i="9"/>
  <c r="H207" i="9"/>
  <c r="G206" i="9"/>
  <c r="J206" i="9"/>
  <c r="D207" i="9"/>
  <c r="AC214" i="14"/>
  <c r="C214" i="14"/>
  <c r="M206" i="9"/>
  <c r="K207" i="9"/>
  <c r="L206" i="9"/>
  <c r="J207" i="9"/>
  <c r="D206" i="9"/>
  <c r="B207" i="9"/>
  <c r="I206" i="9"/>
  <c r="H206" i="9"/>
  <c r="F206" i="9"/>
  <c r="K206" i="9"/>
  <c r="M207" i="9"/>
  <c r="G207" i="9"/>
  <c r="AC213" i="14"/>
  <c r="B213" i="14"/>
  <c r="C213" i="14"/>
  <c r="C207" i="9"/>
  <c r="F207" i="9"/>
  <c r="B206" i="9"/>
  <c r="C206" i="9"/>
  <c r="E207" i="9"/>
  <c r="I207" i="9"/>
  <c r="B214" i="14"/>
  <c r="A205" i="9"/>
  <c r="D212" i="14"/>
  <c r="B212" i="14" s="1"/>
  <c r="A205" i="10"/>
  <c r="Y212" i="14"/>
  <c r="X212" i="14"/>
  <c r="F213" i="14" l="1"/>
  <c r="F214" i="14"/>
  <c r="B205" i="10"/>
  <c r="D205" i="9"/>
  <c r="B205" i="9"/>
  <c r="L205" i="9"/>
  <c r="H205" i="9"/>
  <c r="G205" i="9"/>
  <c r="F205" i="9"/>
  <c r="K205" i="9"/>
  <c r="AC212" i="14"/>
  <c r="C212" i="14"/>
  <c r="C205" i="9"/>
  <c r="J205" i="9"/>
  <c r="M205" i="9"/>
  <c r="E205" i="9"/>
  <c r="I205" i="9"/>
  <c r="F212" i="14" l="1"/>
  <c r="U204" i="10"/>
  <c r="T204" i="10"/>
  <c r="S204" i="10"/>
  <c r="R204" i="10"/>
  <c r="P204" i="10"/>
  <c r="O204" i="10"/>
  <c r="U204" i="9"/>
  <c r="T204" i="9"/>
  <c r="S204" i="9"/>
  <c r="R204" i="9"/>
  <c r="Q204" i="9"/>
  <c r="P204" i="9"/>
  <c r="O204" i="9"/>
  <c r="M204" i="9"/>
  <c r="X211" i="14" l="1"/>
  <c r="V211" i="14"/>
  <c r="S211" i="14"/>
  <c r="W211" i="14"/>
  <c r="T211" i="14"/>
  <c r="Y211" i="14"/>
  <c r="D211" i="14"/>
  <c r="B211" i="14" s="1"/>
  <c r="G204" i="9"/>
  <c r="B204" i="9"/>
  <c r="F204" i="9"/>
  <c r="N204" i="9"/>
  <c r="A204" i="9"/>
  <c r="A204" i="10"/>
  <c r="B204" i="10" l="1"/>
  <c r="F211" i="14" s="1"/>
  <c r="AC211" i="14"/>
  <c r="C211" i="14"/>
  <c r="E204" i="9"/>
  <c r="K204" i="9"/>
  <c r="J204" i="9"/>
  <c r="L204" i="9"/>
  <c r="I204" i="9"/>
  <c r="D204" i="9"/>
  <c r="C204" i="9"/>
  <c r="H204" i="9"/>
  <c r="U203" i="10"/>
  <c r="T203" i="10"/>
  <c r="S203" i="10"/>
  <c r="R203" i="10"/>
  <c r="P203" i="10"/>
  <c r="O203" i="10"/>
  <c r="U203" i="9"/>
  <c r="T203" i="9"/>
  <c r="S203" i="9"/>
  <c r="R203" i="9"/>
  <c r="Q203" i="9"/>
  <c r="P203" i="9"/>
  <c r="O203" i="9"/>
  <c r="S210" i="14" l="1"/>
  <c r="V210" i="14"/>
  <c r="W210" i="14"/>
  <c r="Y210" i="14"/>
  <c r="X210" i="14"/>
  <c r="T210" i="14"/>
  <c r="A203" i="9" l="1"/>
  <c r="D210" i="14"/>
  <c r="A203" i="10"/>
  <c r="B203" i="9" l="1"/>
  <c r="B203" i="10"/>
  <c r="AC210" i="14"/>
  <c r="B210" i="14"/>
  <c r="C210" i="14"/>
  <c r="F210" i="14" l="1"/>
  <c r="U202" i="10"/>
  <c r="T202" i="10"/>
  <c r="S202" i="10"/>
  <c r="R202" i="10"/>
  <c r="P202" i="10"/>
  <c r="O202" i="10"/>
  <c r="S209" i="14" s="1"/>
  <c r="U202" i="9"/>
  <c r="T202" i="9"/>
  <c r="S202" i="9"/>
  <c r="R202" i="9"/>
  <c r="Q202" i="9"/>
  <c r="P202" i="9"/>
  <c r="O202" i="9"/>
  <c r="V209" i="14" l="1"/>
  <c r="T209" i="14"/>
  <c r="Y209" i="14"/>
  <c r="X209" i="14"/>
  <c r="W209" i="14"/>
  <c r="A202" i="9"/>
  <c r="A202" i="10"/>
  <c r="D209" i="14"/>
  <c r="AC209" i="14" s="1"/>
  <c r="B202" i="10" l="1"/>
  <c r="C209" i="14"/>
  <c r="B209" i="14"/>
  <c r="B202" i="9"/>
  <c r="U201" i="10"/>
  <c r="T201" i="10"/>
  <c r="S201" i="10"/>
  <c r="R201" i="10"/>
  <c r="P201" i="10"/>
  <c r="O201" i="10"/>
  <c r="U201" i="9"/>
  <c r="T201" i="9"/>
  <c r="S201" i="9"/>
  <c r="R201" i="9"/>
  <c r="Q201" i="9"/>
  <c r="P201" i="9"/>
  <c r="O201" i="9"/>
  <c r="T208" i="14" l="1"/>
  <c r="V208" i="14"/>
  <c r="W208" i="14"/>
  <c r="S208" i="14"/>
  <c r="X208" i="14"/>
  <c r="Y208" i="14"/>
  <c r="F209" i="14"/>
  <c r="A201" i="9"/>
  <c r="A201" i="10"/>
  <c r="D208" i="14"/>
  <c r="B201" i="9" l="1"/>
  <c r="C208" i="14"/>
  <c r="AC208" i="14"/>
  <c r="B208" i="14"/>
  <c r="B201" i="10"/>
  <c r="U200" i="10"/>
  <c r="T200" i="10"/>
  <c r="S200" i="10"/>
  <c r="R200" i="10"/>
  <c r="P200" i="10"/>
  <c r="O200" i="10"/>
  <c r="U200" i="9"/>
  <c r="T200" i="9"/>
  <c r="S200" i="9"/>
  <c r="R200" i="9"/>
  <c r="Q200" i="9"/>
  <c r="P200" i="9"/>
  <c r="O200" i="9"/>
  <c r="T207" i="14" l="1"/>
  <c r="S207" i="14"/>
  <c r="V207" i="14"/>
  <c r="X207" i="14"/>
  <c r="Y207" i="14"/>
  <c r="F208" i="14"/>
  <c r="D207" i="14"/>
  <c r="AC207" i="14" s="1"/>
  <c r="A200" i="10"/>
  <c r="A200" i="9"/>
  <c r="W207" i="14"/>
  <c r="B200" i="10" l="1"/>
  <c r="B200" i="9"/>
  <c r="B207" i="14"/>
  <c r="C207" i="14"/>
  <c r="F207" i="14" l="1"/>
  <c r="U199" i="10"/>
  <c r="T199" i="10"/>
  <c r="S199" i="10"/>
  <c r="R199" i="10"/>
  <c r="P199" i="10"/>
  <c r="O199" i="10"/>
  <c r="U199" i="9"/>
  <c r="T199" i="9"/>
  <c r="S199" i="9"/>
  <c r="R199" i="9"/>
  <c r="Q199" i="9"/>
  <c r="P199" i="9"/>
  <c r="O199" i="9"/>
  <c r="S206" i="14" l="1"/>
  <c r="T206" i="14"/>
  <c r="V206" i="14"/>
  <c r="Y206" i="14"/>
  <c r="X206" i="14"/>
  <c r="A199" i="10"/>
  <c r="D206" i="14"/>
  <c r="B206" i="14" s="1"/>
  <c r="A199" i="9"/>
  <c r="W206" i="14"/>
  <c r="B199" i="9"/>
  <c r="AC206" i="14" l="1"/>
  <c r="C206" i="14"/>
  <c r="B199" i="10" l="1"/>
  <c r="F206" i="14" s="1"/>
  <c r="U198" i="10"/>
  <c r="T198" i="10"/>
  <c r="S198" i="10"/>
  <c r="R198" i="10"/>
  <c r="P198" i="10"/>
  <c r="O198" i="10"/>
  <c r="U198" i="9"/>
  <c r="T198" i="9"/>
  <c r="S198" i="9"/>
  <c r="R198" i="9"/>
  <c r="Q198" i="9"/>
  <c r="P198" i="9"/>
  <c r="O198" i="9"/>
  <c r="V205" i="14" l="1"/>
  <c r="T205" i="14"/>
  <c r="W205" i="14"/>
  <c r="S205" i="14"/>
  <c r="Y205" i="14"/>
  <c r="X205" i="14"/>
  <c r="A198" i="10"/>
  <c r="A198" i="9"/>
  <c r="D205" i="14"/>
  <c r="AC205" i="14" s="1"/>
  <c r="B198" i="10" l="1"/>
  <c r="C205" i="14"/>
  <c r="B205" i="14"/>
  <c r="B198" i="9"/>
  <c r="U197" i="10"/>
  <c r="T197" i="10"/>
  <c r="S197" i="10"/>
  <c r="R197" i="10"/>
  <c r="P197" i="10"/>
  <c r="O197" i="10"/>
  <c r="S204" i="14" s="1"/>
  <c r="U197" i="9"/>
  <c r="T197" i="9"/>
  <c r="S197" i="9"/>
  <c r="R197" i="9"/>
  <c r="Q197" i="9"/>
  <c r="P197" i="9"/>
  <c r="O197" i="9"/>
  <c r="V204" i="14" l="1"/>
  <c r="T204" i="14"/>
  <c r="W204" i="14"/>
  <c r="X204" i="14"/>
  <c r="F205" i="14"/>
  <c r="Y204" i="14"/>
  <c r="B197" i="9"/>
  <c r="A197" i="9"/>
  <c r="D204" i="14"/>
  <c r="A197" i="10"/>
  <c r="B197" i="10" l="1"/>
  <c r="F204" i="14" s="1"/>
  <c r="AC204" i="14"/>
  <c r="C204" i="14"/>
  <c r="B204" i="14"/>
  <c r="U196" i="10"/>
  <c r="T196" i="10"/>
  <c r="S196" i="10"/>
  <c r="R196" i="10"/>
  <c r="P196" i="10"/>
  <c r="O196" i="10"/>
  <c r="U196" i="9"/>
  <c r="T196" i="9"/>
  <c r="S196" i="9"/>
  <c r="R196" i="9"/>
  <c r="Q196" i="9"/>
  <c r="P196" i="9"/>
  <c r="O196" i="9"/>
  <c r="T203" i="14" l="1"/>
  <c r="S203" i="14"/>
  <c r="V203" i="14"/>
  <c r="W203" i="14"/>
  <c r="A196" i="10"/>
  <c r="A196" i="9"/>
  <c r="D203" i="14"/>
  <c r="Y203" i="14"/>
  <c r="X203" i="14"/>
  <c r="B196" i="10" l="1"/>
  <c r="AC203" i="14"/>
  <c r="C203" i="14"/>
  <c r="B196" i="9"/>
  <c r="B203" i="14"/>
  <c r="U195" i="10"/>
  <c r="T195" i="10"/>
  <c r="S195" i="10"/>
  <c r="R195" i="10"/>
  <c r="P195" i="10"/>
  <c r="O195" i="10"/>
  <c r="U195" i="9"/>
  <c r="T195" i="9"/>
  <c r="S195" i="9"/>
  <c r="R195" i="9"/>
  <c r="Q195" i="9"/>
  <c r="P195" i="9"/>
  <c r="O195" i="9"/>
  <c r="V202" i="14" l="1"/>
  <c r="T202" i="14"/>
  <c r="S202" i="14"/>
  <c r="X202" i="14"/>
  <c r="F203" i="14"/>
  <c r="W202" i="14"/>
  <c r="Y202" i="14"/>
  <c r="A195" i="10"/>
  <c r="A195" i="9"/>
  <c r="D202" i="14"/>
  <c r="AC202" i="14" s="1"/>
  <c r="B195" i="10" l="1"/>
  <c r="B202" i="14"/>
  <c r="C202" i="14"/>
  <c r="B195" i="9"/>
  <c r="U194" i="10"/>
  <c r="T194" i="10"/>
  <c r="S194" i="10"/>
  <c r="R194" i="10"/>
  <c r="P194" i="10"/>
  <c r="O194" i="10"/>
  <c r="S201" i="14" s="1"/>
  <c r="U194" i="9"/>
  <c r="T194" i="9"/>
  <c r="S194" i="9"/>
  <c r="R194" i="9"/>
  <c r="Q194" i="9"/>
  <c r="P194" i="9"/>
  <c r="O194" i="9"/>
  <c r="T201" i="14" l="1"/>
  <c r="V201" i="14"/>
  <c r="W201" i="14"/>
  <c r="Y201" i="14"/>
  <c r="X201" i="14"/>
  <c r="F202" i="14"/>
  <c r="A194" i="9"/>
  <c r="A194" i="10"/>
  <c r="D201" i="14"/>
  <c r="AC201" i="14" l="1"/>
  <c r="C201" i="14"/>
  <c r="B201" i="14"/>
  <c r="B194" i="9"/>
  <c r="B194" i="10"/>
  <c r="U193" i="10"/>
  <c r="T193" i="10"/>
  <c r="X200" i="14" s="1"/>
  <c r="S193" i="10"/>
  <c r="R193" i="10"/>
  <c r="P193" i="10"/>
  <c r="O193" i="10"/>
  <c r="U193" i="9"/>
  <c r="T193" i="9"/>
  <c r="S193" i="9"/>
  <c r="R193" i="9"/>
  <c r="Q193" i="9"/>
  <c r="P193" i="9"/>
  <c r="O193" i="9"/>
  <c r="S200" i="14" l="1"/>
  <c r="W200" i="14"/>
  <c r="T200" i="14"/>
  <c r="Y200" i="14"/>
  <c r="V200" i="14"/>
  <c r="F201" i="14"/>
  <c r="A193" i="9" l="1"/>
  <c r="A193" i="10"/>
  <c r="D200" i="14"/>
  <c r="B193" i="10" l="1"/>
  <c r="AC200" i="14"/>
  <c r="B200" i="14"/>
  <c r="C200" i="14"/>
  <c r="B193" i="9"/>
  <c r="U192" i="10"/>
  <c r="T192" i="10"/>
  <c r="S192" i="10"/>
  <c r="R192" i="10"/>
  <c r="P192" i="10"/>
  <c r="O192" i="10"/>
  <c r="U192" i="9"/>
  <c r="T192" i="9"/>
  <c r="S192" i="9"/>
  <c r="R192" i="9"/>
  <c r="Q192" i="9"/>
  <c r="P192" i="9"/>
  <c r="O192" i="9"/>
  <c r="V199" i="14" l="1"/>
  <c r="T199" i="14"/>
  <c r="Y199" i="14"/>
  <c r="S199" i="14"/>
  <c r="F200" i="14"/>
  <c r="X199" i="14"/>
  <c r="W199" i="14"/>
  <c r="A192" i="9"/>
  <c r="D199" i="14"/>
  <c r="B199" i="14" s="1"/>
  <c r="A192" i="10"/>
  <c r="B192" i="10" l="1"/>
  <c r="B192" i="9"/>
  <c r="AC199" i="14"/>
  <c r="C199" i="14"/>
  <c r="U191" i="10"/>
  <c r="T191" i="10"/>
  <c r="S191" i="10"/>
  <c r="R191" i="10"/>
  <c r="P191" i="10"/>
  <c r="O191" i="10"/>
  <c r="U191" i="9"/>
  <c r="T191" i="9"/>
  <c r="S191" i="9"/>
  <c r="R191" i="9"/>
  <c r="Q191" i="9"/>
  <c r="P191" i="9"/>
  <c r="O191" i="9"/>
  <c r="V198" i="14" l="1"/>
  <c r="T198" i="14"/>
  <c r="S198" i="14"/>
  <c r="F199" i="14"/>
  <c r="W198" i="14"/>
  <c r="Y198" i="14"/>
  <c r="X198" i="14"/>
  <c r="D198" i="14"/>
  <c r="B198" i="14" s="1"/>
  <c r="A191" i="9"/>
  <c r="A191" i="10"/>
  <c r="B191" i="9" l="1"/>
  <c r="B191" i="10"/>
  <c r="AC198" i="14"/>
  <c r="C198" i="14"/>
  <c r="F198" i="14" l="1"/>
  <c r="U190" i="10" l="1"/>
  <c r="T190" i="10"/>
  <c r="S190" i="10"/>
  <c r="R190" i="10"/>
  <c r="P190" i="10"/>
  <c r="O190" i="10"/>
  <c r="U189" i="10"/>
  <c r="T189" i="10"/>
  <c r="S189" i="10"/>
  <c r="R189" i="10"/>
  <c r="P189" i="10"/>
  <c r="O189" i="10"/>
  <c r="U190" i="9"/>
  <c r="T190" i="9"/>
  <c r="S190" i="9"/>
  <c r="R190" i="9"/>
  <c r="Q190" i="9"/>
  <c r="P190" i="9"/>
  <c r="O190" i="9"/>
  <c r="U189" i="9"/>
  <c r="T189" i="9"/>
  <c r="S189" i="9"/>
  <c r="R189" i="9"/>
  <c r="Q189" i="9"/>
  <c r="P189" i="9"/>
  <c r="O189" i="9"/>
  <c r="Y197" i="14" l="1"/>
  <c r="V196" i="14"/>
  <c r="S197" i="14"/>
  <c r="S196" i="14"/>
  <c r="T196" i="14"/>
  <c r="W197" i="14"/>
  <c r="D196" i="14"/>
  <c r="B196" i="14" s="1"/>
  <c r="A190" i="10"/>
  <c r="D197" i="14"/>
  <c r="AC197" i="14" s="1"/>
  <c r="A190" i="9"/>
  <c r="A189" i="9"/>
  <c r="A189" i="10"/>
  <c r="W196" i="14"/>
  <c r="X197" i="14"/>
  <c r="T197" i="14"/>
  <c r="Y196" i="14"/>
  <c r="X196" i="14"/>
  <c r="V197" i="14"/>
  <c r="C196" i="14" l="1"/>
  <c r="AC196" i="14"/>
  <c r="C197" i="14"/>
  <c r="B197" i="14"/>
  <c r="B190" i="9"/>
  <c r="B189" i="9"/>
  <c r="B189" i="10"/>
  <c r="B190" i="10"/>
  <c r="U188" i="10"/>
  <c r="T188" i="10"/>
  <c r="S188" i="10"/>
  <c r="R188" i="10"/>
  <c r="P188" i="10"/>
  <c r="O188" i="10"/>
  <c r="U188" i="9"/>
  <c r="T188" i="9"/>
  <c r="S188" i="9"/>
  <c r="R188" i="9"/>
  <c r="Q188" i="9"/>
  <c r="P188" i="9"/>
  <c r="O188" i="9"/>
  <c r="V195" i="14" l="1"/>
  <c r="S195" i="14"/>
  <c r="T195" i="14"/>
  <c r="Y195" i="14"/>
  <c r="W195" i="14"/>
  <c r="F196" i="14"/>
  <c r="F197" i="14"/>
  <c r="D195" i="14"/>
  <c r="B195" i="14" s="1"/>
  <c r="A188" i="9"/>
  <c r="A188" i="10"/>
  <c r="X195" i="14"/>
  <c r="B188" i="9"/>
  <c r="AC195" i="14" l="1"/>
  <c r="C195" i="14"/>
  <c r="U187" i="10"/>
  <c r="T187" i="10"/>
  <c r="S187" i="10"/>
  <c r="R187" i="10"/>
  <c r="P187" i="10"/>
  <c r="O187" i="10"/>
  <c r="U187" i="9"/>
  <c r="T187" i="9"/>
  <c r="S187" i="9"/>
  <c r="R187" i="9"/>
  <c r="Q187" i="9"/>
  <c r="P187" i="9"/>
  <c r="O187" i="9"/>
  <c r="D194" i="14"/>
  <c r="Y194" i="14" l="1"/>
  <c r="S194" i="14"/>
  <c r="V194" i="14"/>
  <c r="W194" i="14"/>
  <c r="X194" i="14"/>
  <c r="B188" i="10"/>
  <c r="F195" i="14" s="1"/>
  <c r="AC194" i="14"/>
  <c r="C194" i="14"/>
  <c r="A187" i="9"/>
  <c r="A187" i="10"/>
  <c r="T194" i="14"/>
  <c r="B194" i="14"/>
  <c r="B187" i="9" l="1"/>
  <c r="B187" i="10"/>
  <c r="U186" i="10"/>
  <c r="T186" i="10"/>
  <c r="S186" i="10"/>
  <c r="R186" i="10"/>
  <c r="P186" i="10"/>
  <c r="O186" i="10"/>
  <c r="U186" i="9"/>
  <c r="T186" i="9"/>
  <c r="S186" i="9"/>
  <c r="R186" i="9"/>
  <c r="Q186" i="9"/>
  <c r="P186" i="9"/>
  <c r="O186" i="9"/>
  <c r="S193" i="14" l="1"/>
  <c r="X193" i="14"/>
  <c r="F194" i="14"/>
  <c r="W193" i="14"/>
  <c r="B186" i="9"/>
  <c r="A186" i="9"/>
  <c r="A186" i="10"/>
  <c r="D193" i="14"/>
  <c r="B193" i="14" s="1"/>
  <c r="T193" i="14"/>
  <c r="Y193" i="14"/>
  <c r="V193" i="14"/>
  <c r="B186" i="10" l="1"/>
  <c r="F193" i="14" s="1"/>
  <c r="AC193" i="14"/>
  <c r="C193" i="14"/>
  <c r="U185" i="10"/>
  <c r="T185" i="10"/>
  <c r="S185" i="10"/>
  <c r="R185" i="10"/>
  <c r="P185" i="10"/>
  <c r="O185" i="10"/>
  <c r="U185" i="9"/>
  <c r="T185" i="9"/>
  <c r="S185" i="9"/>
  <c r="R185" i="9"/>
  <c r="Q185" i="9"/>
  <c r="P185" i="9"/>
  <c r="O185" i="9"/>
  <c r="W192" i="14" l="1"/>
  <c r="X192" i="14"/>
  <c r="S192" i="14"/>
  <c r="T192" i="14"/>
  <c r="V192" i="14"/>
  <c r="Y192" i="14"/>
  <c r="A185" i="10"/>
  <c r="D192" i="14"/>
  <c r="B192" i="14" s="1"/>
  <c r="A185" i="9"/>
  <c r="B185" i="10" l="1"/>
  <c r="B185" i="9"/>
  <c r="AC192" i="14"/>
  <c r="C192" i="14"/>
  <c r="U184" i="10"/>
  <c r="T184" i="10"/>
  <c r="S184" i="10"/>
  <c r="R184" i="10"/>
  <c r="P184" i="10"/>
  <c r="O184" i="10"/>
  <c r="U184" i="9"/>
  <c r="T184" i="9"/>
  <c r="S184" i="9"/>
  <c r="R184" i="9"/>
  <c r="Q184" i="9"/>
  <c r="P184" i="9"/>
  <c r="O184" i="9"/>
  <c r="Y191" i="14" l="1"/>
  <c r="W191" i="14"/>
  <c r="S191" i="14"/>
  <c r="F192" i="14"/>
  <c r="T191" i="14"/>
  <c r="V191" i="14"/>
  <c r="X191" i="14"/>
  <c r="D191" i="14" l="1"/>
  <c r="A184" i="9"/>
  <c r="A184" i="10"/>
  <c r="B184" i="9"/>
  <c r="B184" i="10" l="1"/>
  <c r="F191" i="14" s="1"/>
  <c r="AC191" i="14"/>
  <c r="C191" i="14"/>
  <c r="B191" i="14"/>
  <c r="U183" i="10" l="1"/>
  <c r="T183" i="10"/>
  <c r="S183" i="10"/>
  <c r="R183" i="10"/>
  <c r="P183" i="10"/>
  <c r="O183" i="10"/>
  <c r="U183" i="9"/>
  <c r="T183" i="9"/>
  <c r="S183" i="9"/>
  <c r="R183" i="9"/>
  <c r="Q183" i="9"/>
  <c r="P183" i="9"/>
  <c r="O183" i="9"/>
  <c r="V190" i="14" l="1"/>
  <c r="W190" i="14"/>
  <c r="Y190" i="14"/>
  <c r="S190" i="14"/>
  <c r="T190" i="14"/>
  <c r="X190" i="14"/>
  <c r="A183" i="9"/>
  <c r="A183" i="10"/>
  <c r="D190" i="14"/>
  <c r="AC190" i="14" s="1"/>
  <c r="B183" i="10" l="1"/>
  <c r="C190" i="14"/>
  <c r="B190" i="14"/>
  <c r="B183" i="9"/>
  <c r="U182" i="10"/>
  <c r="T182" i="10"/>
  <c r="S182" i="10"/>
  <c r="R182" i="10"/>
  <c r="P182" i="10"/>
  <c r="O182" i="10"/>
  <c r="U182" i="9"/>
  <c r="T182" i="9"/>
  <c r="S182" i="9"/>
  <c r="R182" i="9"/>
  <c r="Q182" i="9"/>
  <c r="P182" i="9"/>
  <c r="O182" i="9"/>
  <c r="V189" i="14" l="1"/>
  <c r="T189" i="14"/>
  <c r="S189" i="14"/>
  <c r="F190" i="14"/>
  <c r="X189" i="14"/>
  <c r="A182" i="10"/>
  <c r="A182" i="9"/>
  <c r="D189" i="14"/>
  <c r="W189" i="14"/>
  <c r="Y189" i="14"/>
  <c r="B182" i="9" l="1"/>
  <c r="B182" i="10"/>
  <c r="AC189" i="14"/>
  <c r="C189" i="14"/>
  <c r="B189" i="14"/>
  <c r="U181" i="10"/>
  <c r="T181" i="10"/>
  <c r="S181" i="10"/>
  <c r="R181" i="10"/>
  <c r="Q181" i="10"/>
  <c r="P181" i="10"/>
  <c r="O181" i="10"/>
  <c r="U181" i="9"/>
  <c r="T181" i="9"/>
  <c r="S181" i="9"/>
  <c r="R181" i="9"/>
  <c r="Q181" i="9"/>
  <c r="P181" i="9"/>
  <c r="O181" i="9"/>
  <c r="Y188" i="14" l="1"/>
  <c r="W188" i="14"/>
  <c r="X188" i="14"/>
  <c r="S188" i="14"/>
  <c r="T188" i="14"/>
  <c r="U188" i="14"/>
  <c r="V188" i="14"/>
  <c r="D188" i="14"/>
  <c r="A181" i="10"/>
  <c r="A181" i="9"/>
  <c r="F189" i="14"/>
  <c r="U180" i="10"/>
  <c r="T180" i="10"/>
  <c r="S180" i="10"/>
  <c r="R180" i="10"/>
  <c r="Q180" i="10"/>
  <c r="P180" i="10"/>
  <c r="O180" i="10"/>
  <c r="U180" i="9"/>
  <c r="T180" i="9"/>
  <c r="S180" i="9"/>
  <c r="R180" i="9"/>
  <c r="Q180" i="9"/>
  <c r="P180" i="9"/>
  <c r="O180" i="9"/>
  <c r="Y187" i="14" l="1"/>
  <c r="X187" i="14"/>
  <c r="B181" i="10"/>
  <c r="S187" i="14"/>
  <c r="T187" i="14"/>
  <c r="U187" i="14"/>
  <c r="V187" i="14"/>
  <c r="W187" i="14"/>
  <c r="B181" i="9"/>
  <c r="C188" i="14"/>
  <c r="B188" i="14"/>
  <c r="AC188" i="14"/>
  <c r="F188" i="14" l="1"/>
  <c r="A180" i="10"/>
  <c r="D187" i="14"/>
  <c r="A180" i="9"/>
  <c r="B180" i="9" l="1"/>
  <c r="B180" i="10"/>
  <c r="AC187" i="14"/>
  <c r="C187" i="14"/>
  <c r="B187" i="14"/>
  <c r="U179" i="10"/>
  <c r="T179" i="10"/>
  <c r="S179" i="10"/>
  <c r="R179" i="10"/>
  <c r="Q179" i="10"/>
  <c r="P179" i="10"/>
  <c r="O179" i="10"/>
  <c r="U179" i="9"/>
  <c r="T179" i="9"/>
  <c r="S179" i="9"/>
  <c r="R179" i="9"/>
  <c r="Q179" i="9"/>
  <c r="P179" i="9"/>
  <c r="O179" i="9"/>
  <c r="U186" i="14" l="1"/>
  <c r="W186" i="14"/>
  <c r="Y186" i="14"/>
  <c r="V186" i="14"/>
  <c r="X186" i="14"/>
  <c r="S186" i="14"/>
  <c r="T186" i="14"/>
  <c r="F187" i="14"/>
  <c r="A179" i="9"/>
  <c r="A179" i="10"/>
  <c r="D186" i="14"/>
  <c r="B186" i="14" s="1"/>
  <c r="B179" i="9" l="1"/>
  <c r="AC186" i="14"/>
  <c r="C186" i="14"/>
  <c r="B179" i="10"/>
  <c r="U178" i="10"/>
  <c r="T178" i="10"/>
  <c r="S178" i="10"/>
  <c r="R178" i="10"/>
  <c r="Q178" i="10"/>
  <c r="P178" i="10"/>
  <c r="O178" i="10"/>
  <c r="U178" i="9"/>
  <c r="T178" i="9"/>
  <c r="S178" i="9"/>
  <c r="R178" i="9"/>
  <c r="Q178" i="9"/>
  <c r="P178" i="9"/>
  <c r="O178" i="9"/>
  <c r="X185" i="14" l="1"/>
  <c r="W185" i="14"/>
  <c r="U185" i="14"/>
  <c r="V185" i="14"/>
  <c r="S185" i="14"/>
  <c r="T185" i="14"/>
  <c r="Y185" i="14"/>
  <c r="F186" i="14"/>
  <c r="A178" i="10"/>
  <c r="A178" i="9"/>
  <c r="D185" i="14"/>
  <c r="AC185" i="14" s="1"/>
  <c r="B178" i="10" l="1"/>
  <c r="B178" i="9"/>
  <c r="C185" i="14"/>
  <c r="B185" i="14"/>
  <c r="U177" i="10"/>
  <c r="T177" i="10"/>
  <c r="S177" i="10"/>
  <c r="R177" i="10"/>
  <c r="Q177" i="10"/>
  <c r="P177" i="10"/>
  <c r="O177" i="10"/>
  <c r="U177" i="9"/>
  <c r="T177" i="9"/>
  <c r="S177" i="9"/>
  <c r="R177" i="9"/>
  <c r="Q177" i="9"/>
  <c r="P177" i="9"/>
  <c r="O177" i="9"/>
  <c r="W184" i="14" l="1"/>
  <c r="F185" i="14"/>
  <c r="S184" i="14"/>
  <c r="V184" i="14"/>
  <c r="T184" i="14"/>
  <c r="A177" i="10"/>
  <c r="D184" i="14"/>
  <c r="A177" i="9"/>
  <c r="U184" i="14"/>
  <c r="X184" i="14"/>
  <c r="Y184" i="14"/>
  <c r="B177" i="9" l="1"/>
  <c r="AC184" i="14"/>
  <c r="C184" i="14"/>
  <c r="B184" i="14"/>
  <c r="B177" i="10"/>
  <c r="F184" i="14" l="1"/>
  <c r="U176" i="10"/>
  <c r="T176" i="10"/>
  <c r="S176" i="10"/>
  <c r="R176" i="10"/>
  <c r="Q176" i="10"/>
  <c r="P176" i="10"/>
  <c r="O176" i="10"/>
  <c r="U176" i="9"/>
  <c r="T176" i="9"/>
  <c r="S176" i="9"/>
  <c r="R176" i="9"/>
  <c r="Q176" i="9"/>
  <c r="P176" i="9"/>
  <c r="O176" i="9"/>
  <c r="S183" i="14" l="1"/>
  <c r="U183" i="14"/>
  <c r="V183" i="14"/>
  <c r="X183" i="14"/>
  <c r="Y183" i="14"/>
  <c r="A176" i="10"/>
  <c r="A176" i="9"/>
  <c r="D183" i="14"/>
  <c r="B183" i="14" s="1"/>
  <c r="T183" i="14"/>
  <c r="W183" i="14"/>
  <c r="B176" i="10" l="1"/>
  <c r="AC183" i="14"/>
  <c r="C183" i="14"/>
  <c r="B176" i="9"/>
  <c r="U175" i="10"/>
  <c r="T175" i="10"/>
  <c r="S175" i="10"/>
  <c r="R175" i="10"/>
  <c r="Q175" i="10"/>
  <c r="P175" i="10"/>
  <c r="O175" i="10"/>
  <c r="U175" i="9"/>
  <c r="T175" i="9"/>
  <c r="S175" i="9"/>
  <c r="R175" i="9"/>
  <c r="Q175" i="9"/>
  <c r="P175" i="9"/>
  <c r="O175" i="9"/>
  <c r="F183" i="14" l="1"/>
  <c r="T182" i="14"/>
  <c r="V182" i="14"/>
  <c r="S182" i="14"/>
  <c r="W182" i="14"/>
  <c r="U182" i="14"/>
  <c r="Y182" i="14"/>
  <c r="X182" i="14"/>
  <c r="A175" i="9"/>
  <c r="A175" i="10"/>
  <c r="D182" i="14"/>
  <c r="AC182" i="14" s="1"/>
  <c r="B175" i="10" l="1"/>
  <c r="B182" i="14"/>
  <c r="C182" i="14"/>
  <c r="B175" i="9"/>
  <c r="U174" i="10"/>
  <c r="T174" i="10"/>
  <c r="S174" i="10"/>
  <c r="R174" i="10"/>
  <c r="Q174" i="10"/>
  <c r="P174" i="10"/>
  <c r="O174" i="10"/>
  <c r="U174" i="9"/>
  <c r="T174" i="9"/>
  <c r="S174" i="9"/>
  <c r="R174" i="9"/>
  <c r="Q174" i="9"/>
  <c r="P174" i="9"/>
  <c r="O174" i="9"/>
  <c r="F182" i="14" l="1"/>
  <c r="S181" i="14"/>
  <c r="W181" i="14"/>
  <c r="X181" i="14"/>
  <c r="Y181" i="14"/>
  <c r="V181" i="14"/>
  <c r="T181" i="14"/>
  <c r="D181" i="14"/>
  <c r="AC181" i="14" s="1"/>
  <c r="A174" i="10"/>
  <c r="A174" i="9"/>
  <c r="U181" i="14"/>
  <c r="B181" i="14" l="1"/>
  <c r="C181" i="14"/>
  <c r="B174" i="10"/>
  <c r="B174" i="9"/>
  <c r="T173" i="10"/>
  <c r="S173" i="10"/>
  <c r="R173" i="10"/>
  <c r="Q173" i="10"/>
  <c r="P173" i="10"/>
  <c r="O173" i="10"/>
  <c r="T173" i="9"/>
  <c r="S173" i="9"/>
  <c r="R173" i="9"/>
  <c r="Q173" i="9"/>
  <c r="P173" i="9"/>
  <c r="O173" i="9"/>
  <c r="V180" i="14" l="1"/>
  <c r="B173" i="9"/>
  <c r="A173" i="9"/>
  <c r="A173" i="10"/>
  <c r="D180" i="14"/>
  <c r="AC180" i="14" s="1"/>
  <c r="F181" i="14"/>
  <c r="U180" i="14"/>
  <c r="S180" i="14"/>
  <c r="W180" i="14"/>
  <c r="T180" i="14"/>
  <c r="X180" i="14"/>
  <c r="B173" i="10" l="1"/>
  <c r="F180" i="14" s="1"/>
  <c r="C180" i="14"/>
  <c r="B180" i="14"/>
  <c r="T172" i="10" l="1"/>
  <c r="S172" i="10"/>
  <c r="R172" i="10"/>
  <c r="Q172" i="10"/>
  <c r="P172" i="10"/>
  <c r="O172" i="10"/>
  <c r="T172" i="9"/>
  <c r="S172" i="9"/>
  <c r="R172" i="9"/>
  <c r="Q172" i="9"/>
  <c r="P172" i="9"/>
  <c r="O172" i="9"/>
  <c r="X179" i="14" l="1"/>
  <c r="U179" i="14"/>
  <c r="T179" i="14"/>
  <c r="V179" i="14"/>
  <c r="S179" i="14"/>
  <c r="W179" i="14"/>
  <c r="A172" i="9"/>
  <c r="D179" i="14"/>
  <c r="AC179" i="14" s="1"/>
  <c r="A172" i="10"/>
  <c r="B172" i="10" l="1"/>
  <c r="B179" i="14"/>
  <c r="B172" i="9"/>
  <c r="C179" i="14"/>
  <c r="T171" i="10"/>
  <c r="S171" i="10"/>
  <c r="R171" i="10"/>
  <c r="Q171" i="10"/>
  <c r="P171" i="10"/>
  <c r="O171" i="10"/>
  <c r="T170" i="10"/>
  <c r="S170" i="10"/>
  <c r="R170" i="10"/>
  <c r="Q170" i="10"/>
  <c r="P170" i="10"/>
  <c r="O170" i="10"/>
  <c r="T171" i="9"/>
  <c r="S171" i="9"/>
  <c r="R171" i="9"/>
  <c r="Q171" i="9"/>
  <c r="P171" i="9"/>
  <c r="O171" i="9"/>
  <c r="T170" i="9"/>
  <c r="S170" i="9"/>
  <c r="R170" i="9"/>
  <c r="Q170" i="9"/>
  <c r="P170" i="9"/>
  <c r="O170" i="9"/>
  <c r="U177" i="14" l="1"/>
  <c r="V177" i="14"/>
  <c r="W177" i="14"/>
  <c r="X177" i="14"/>
  <c r="F179" i="14"/>
  <c r="S178" i="14"/>
  <c r="T178" i="14"/>
  <c r="S177" i="14"/>
  <c r="T177" i="14"/>
  <c r="V178" i="14"/>
  <c r="U178" i="14"/>
  <c r="W178" i="14"/>
  <c r="X178" i="14"/>
  <c r="A171" i="10"/>
  <c r="A171" i="9"/>
  <c r="D178" i="14"/>
  <c r="AC178" i="14" s="1"/>
  <c r="C178" i="14" l="1"/>
  <c r="B178" i="14"/>
  <c r="B171" i="9"/>
  <c r="B171" i="10"/>
  <c r="F178" i="14" l="1"/>
  <c r="D177" i="14"/>
  <c r="A170" i="10"/>
  <c r="A170" i="9"/>
  <c r="AC177" i="14" l="1"/>
  <c r="B177" i="14"/>
  <c r="C177" i="14"/>
  <c r="B170" i="10"/>
  <c r="B170" i="9"/>
  <c r="T169" i="10"/>
  <c r="S169" i="10"/>
  <c r="R169" i="10"/>
  <c r="Q169" i="10"/>
  <c r="P169" i="10"/>
  <c r="O169" i="10"/>
  <c r="T169" i="9"/>
  <c r="S169" i="9"/>
  <c r="R169" i="9"/>
  <c r="Q169" i="9"/>
  <c r="P169" i="9"/>
  <c r="O169" i="9"/>
  <c r="T176" i="14" l="1"/>
  <c r="S176" i="14"/>
  <c r="U176" i="14"/>
  <c r="V176" i="14"/>
  <c r="F177" i="14"/>
  <c r="A169" i="10"/>
  <c r="D176" i="14"/>
  <c r="AC176" i="14" s="1"/>
  <c r="A169" i="9"/>
  <c r="W176" i="14"/>
  <c r="X176" i="14"/>
  <c r="C176" i="14" l="1"/>
  <c r="B176" i="14"/>
  <c r="B169" i="9"/>
  <c r="B169" i="10"/>
  <c r="T168" i="10"/>
  <c r="S168" i="10"/>
  <c r="R168" i="10"/>
  <c r="Q168" i="10"/>
  <c r="P168" i="10"/>
  <c r="O168" i="10"/>
  <c r="T168" i="9"/>
  <c r="S168" i="9"/>
  <c r="R168" i="9"/>
  <c r="Q168" i="9"/>
  <c r="P168" i="9"/>
  <c r="O168" i="9"/>
  <c r="V175" i="14" l="1"/>
  <c r="S175" i="14"/>
  <c r="W175" i="14"/>
  <c r="T175" i="14"/>
  <c r="F176" i="14"/>
  <c r="A168" i="9"/>
  <c r="A168" i="10"/>
  <c r="D175" i="14"/>
  <c r="AC175" i="14" s="1"/>
  <c r="U175" i="14"/>
  <c r="X175" i="14"/>
  <c r="C175" i="14" l="1"/>
  <c r="B175" i="14"/>
  <c r="B168" i="9"/>
  <c r="B168" i="10"/>
  <c r="T167" i="10"/>
  <c r="S167" i="10"/>
  <c r="R167" i="10"/>
  <c r="P167" i="10"/>
  <c r="O167" i="10"/>
  <c r="T167" i="9"/>
  <c r="S167" i="9"/>
  <c r="R167" i="9"/>
  <c r="Q167" i="9"/>
  <c r="P167" i="9"/>
  <c r="O167" i="9"/>
  <c r="V174" i="14" l="1"/>
  <c r="S174" i="14"/>
  <c r="X174" i="14"/>
  <c r="F175" i="14"/>
  <c r="T174" i="14"/>
  <c r="B167" i="9"/>
  <c r="W174" i="14"/>
  <c r="A167" i="10"/>
  <c r="A167" i="9"/>
  <c r="D174" i="14"/>
  <c r="C174" i="14" s="1"/>
  <c r="B167" i="10" l="1"/>
  <c r="F174" i="14" s="1"/>
  <c r="AC174" i="14"/>
  <c r="B174" i="14"/>
  <c r="T166" i="10" l="1"/>
  <c r="S166" i="10"/>
  <c r="R166" i="10"/>
  <c r="Q166" i="10"/>
  <c r="O166" i="10"/>
  <c r="T166" i="9"/>
  <c r="S166" i="9"/>
  <c r="R166" i="9"/>
  <c r="Q166" i="9"/>
  <c r="P166" i="9"/>
  <c r="O166" i="9"/>
  <c r="P166" i="10" l="1"/>
  <c r="T173" i="14" s="1"/>
  <c r="X173" i="14"/>
  <c r="V173" i="14"/>
  <c r="S173" i="14"/>
  <c r="W173" i="14"/>
  <c r="U173" i="14"/>
  <c r="A166" i="9"/>
  <c r="A166" i="10"/>
  <c r="D173" i="14"/>
  <c r="B166" i="10" l="1"/>
  <c r="B166" i="9"/>
  <c r="AC173" i="14"/>
  <c r="C173" i="14"/>
  <c r="B173" i="14"/>
  <c r="F173" i="14" l="1"/>
  <c r="T165" i="10"/>
  <c r="S165" i="10"/>
  <c r="R165" i="10"/>
  <c r="Q165" i="10"/>
  <c r="P165" i="10"/>
  <c r="O165" i="10"/>
  <c r="T165" i="9"/>
  <c r="S165" i="9"/>
  <c r="R165" i="9"/>
  <c r="Q165" i="9"/>
  <c r="P165" i="9"/>
  <c r="O165" i="9"/>
  <c r="X172" i="14" l="1"/>
  <c r="V172" i="14"/>
  <c r="S172" i="14"/>
  <c r="T172" i="14"/>
  <c r="A165" i="9"/>
  <c r="A165" i="10"/>
  <c r="D172" i="14"/>
  <c r="AC172" i="14" s="1"/>
  <c r="U172" i="14"/>
  <c r="W172" i="14"/>
  <c r="B165" i="10" l="1"/>
  <c r="C172" i="14"/>
  <c r="B172" i="14"/>
  <c r="B165" i="9"/>
  <c r="T164" i="10"/>
  <c r="S164" i="10"/>
  <c r="R164" i="10"/>
  <c r="Q164" i="10"/>
  <c r="P164" i="10"/>
  <c r="O164" i="10"/>
  <c r="T164" i="9"/>
  <c r="S164" i="9"/>
  <c r="R164" i="9"/>
  <c r="Q164" i="9"/>
  <c r="P164" i="9"/>
  <c r="O164" i="9"/>
  <c r="F172" i="14" l="1"/>
  <c r="U171" i="14"/>
  <c r="S171" i="14"/>
  <c r="W171" i="14"/>
  <c r="T171" i="14"/>
  <c r="X171" i="14"/>
  <c r="V171" i="14"/>
  <c r="D171" i="14" l="1"/>
  <c r="A164" i="9"/>
  <c r="A164" i="10"/>
  <c r="B164" i="9" l="1"/>
  <c r="B164" i="10"/>
  <c r="AC171" i="14"/>
  <c r="C171" i="14"/>
  <c r="B171" i="14"/>
  <c r="F171" i="14" l="1"/>
  <c r="T163" i="10"/>
  <c r="S163" i="10"/>
  <c r="R163" i="10"/>
  <c r="Q163" i="10"/>
  <c r="P163" i="10"/>
  <c r="O163" i="10"/>
  <c r="T163" i="9"/>
  <c r="S163" i="9"/>
  <c r="R163" i="9"/>
  <c r="Q163" i="9"/>
  <c r="P163" i="9"/>
  <c r="O163" i="9"/>
  <c r="S170" i="14" l="1"/>
  <c r="T170" i="14"/>
  <c r="X170" i="14"/>
  <c r="W170" i="14"/>
  <c r="A163" i="10"/>
  <c r="A163" i="9"/>
  <c r="D170" i="14"/>
  <c r="AC170" i="14" s="1"/>
  <c r="V170" i="14"/>
  <c r="U170" i="14"/>
  <c r="B163" i="10" l="1"/>
  <c r="B170" i="14"/>
  <c r="B163" i="9"/>
  <c r="F170" i="14" s="1"/>
  <c r="C170" i="14"/>
  <c r="T162" i="10"/>
  <c r="S162" i="10"/>
  <c r="R162" i="10"/>
  <c r="Q162" i="10"/>
  <c r="P162" i="10"/>
  <c r="O162" i="10"/>
  <c r="T162" i="9"/>
  <c r="S162" i="9"/>
  <c r="R162" i="9"/>
  <c r="Q162" i="9"/>
  <c r="P162" i="9"/>
  <c r="O162" i="9"/>
  <c r="X169" i="14" l="1"/>
  <c r="V169" i="14"/>
  <c r="S169" i="14"/>
  <c r="U169" i="14"/>
  <c r="W169" i="14"/>
  <c r="D169" i="14"/>
  <c r="AC169" i="14" s="1"/>
  <c r="A162" i="10"/>
  <c r="A162" i="9"/>
  <c r="T169" i="14"/>
  <c r="B169" i="14" l="1"/>
  <c r="C169" i="14"/>
  <c r="B162" i="9"/>
  <c r="B162" i="10"/>
  <c r="F169" i="14" l="1"/>
  <c r="T161" i="10" l="1"/>
  <c r="S161" i="10"/>
  <c r="R161" i="10"/>
  <c r="Q161" i="10"/>
  <c r="P161" i="10"/>
  <c r="O161" i="10"/>
  <c r="T161" i="9"/>
  <c r="S161" i="9"/>
  <c r="R161" i="9"/>
  <c r="Q161" i="9"/>
  <c r="P161" i="9"/>
  <c r="O161" i="9"/>
  <c r="V168" i="14" l="1"/>
  <c r="S168" i="14"/>
  <c r="W168" i="14"/>
  <c r="T168" i="14"/>
  <c r="X168" i="14"/>
  <c r="A161" i="10"/>
  <c r="A161" i="9"/>
  <c r="D168" i="14"/>
  <c r="B168" i="14" s="1"/>
  <c r="U168" i="14"/>
  <c r="B161" i="10" l="1"/>
  <c r="B161" i="9"/>
  <c r="AC168" i="14"/>
  <c r="C168" i="14"/>
  <c r="T160" i="10"/>
  <c r="S160" i="10"/>
  <c r="R160" i="10"/>
  <c r="Q160" i="10"/>
  <c r="P160" i="10"/>
  <c r="O160" i="10"/>
  <c r="T160" i="9"/>
  <c r="S160" i="9"/>
  <c r="R160" i="9"/>
  <c r="Q160" i="9"/>
  <c r="P160" i="9"/>
  <c r="O160" i="9"/>
  <c r="F168" i="14" l="1"/>
  <c r="V167" i="14"/>
  <c r="S167" i="14"/>
  <c r="W167" i="14"/>
  <c r="U167" i="14"/>
  <c r="T167" i="14"/>
  <c r="X167" i="14"/>
  <c r="A160" i="9"/>
  <c r="A160" i="10"/>
  <c r="D167" i="14"/>
  <c r="AC167" i="14" s="1"/>
  <c r="B160" i="10" l="1"/>
  <c r="B167" i="14"/>
  <c r="B160" i="9"/>
  <c r="C167" i="14"/>
  <c r="T159" i="10"/>
  <c r="S159" i="10"/>
  <c r="R159" i="10"/>
  <c r="Q159" i="10"/>
  <c r="P159" i="10"/>
  <c r="O159" i="10"/>
  <c r="T159" i="9"/>
  <c r="S159" i="9"/>
  <c r="R159" i="9"/>
  <c r="Q159" i="9"/>
  <c r="P159" i="9"/>
  <c r="O159" i="9"/>
  <c r="F167" i="14" l="1"/>
  <c r="V166" i="14"/>
  <c r="S166" i="14"/>
  <c r="T166" i="14"/>
  <c r="U166" i="14"/>
  <c r="W166" i="14"/>
  <c r="A159" i="9"/>
  <c r="D166" i="14"/>
  <c r="AC166" i="14" s="1"/>
  <c r="A159" i="10"/>
  <c r="X166" i="14"/>
  <c r="B166" i="14" l="1"/>
  <c r="C166" i="14"/>
  <c r="B159" i="9"/>
  <c r="B159" i="10"/>
  <c r="F166" i="14" l="1"/>
  <c r="S162" i="6" l="1"/>
  <c r="W162" i="6" s="1"/>
  <c r="S163" i="6"/>
  <c r="W163" i="6" s="1"/>
  <c r="S164" i="6"/>
  <c r="U164" i="6" s="1"/>
  <c r="S165" i="6"/>
  <c r="W165" i="6" s="1"/>
  <c r="S166" i="6"/>
  <c r="U166" i="6" s="1"/>
  <c r="S167" i="6"/>
  <c r="W167" i="6" s="1"/>
  <c r="S168" i="6"/>
  <c r="U168" i="6" s="1"/>
  <c r="S169" i="6"/>
  <c r="T169" i="6" s="1"/>
  <c r="S170" i="6"/>
  <c r="W170" i="6" s="1"/>
  <c r="S171" i="6"/>
  <c r="T171" i="6" s="1"/>
  <c r="S172" i="6"/>
  <c r="W172" i="6" s="1"/>
  <c r="S173" i="6"/>
  <c r="S174" i="6"/>
  <c r="S175" i="6"/>
  <c r="S176" i="6"/>
  <c r="W176" i="6" s="1"/>
  <c r="S177" i="6"/>
  <c r="T177" i="6" s="1"/>
  <c r="S178" i="6"/>
  <c r="T178" i="6" s="1"/>
  <c r="S179" i="6"/>
  <c r="T179" i="6" s="1"/>
  <c r="S180" i="6"/>
  <c r="W180" i="6" s="1"/>
  <c r="S181" i="6"/>
  <c r="S182" i="6"/>
  <c r="S183" i="6"/>
  <c r="S184" i="6"/>
  <c r="W184" i="6" s="1"/>
  <c r="S185" i="6"/>
  <c r="S186" i="6"/>
  <c r="S187" i="6"/>
  <c r="S188" i="6"/>
  <c r="W188" i="6" s="1"/>
  <c r="S189" i="6"/>
  <c r="S190" i="6"/>
  <c r="S191" i="6"/>
  <c r="S192" i="6"/>
  <c r="S193" i="6"/>
  <c r="S194" i="6"/>
  <c r="S195" i="6"/>
  <c r="S196" i="6"/>
  <c r="W196" i="6" s="1"/>
  <c r="S197" i="6"/>
  <c r="T197" i="6" s="1"/>
  <c r="S198" i="6"/>
  <c r="T198" i="6" s="1"/>
  <c r="S199" i="6"/>
  <c r="W199" i="6" s="1"/>
  <c r="S200" i="6"/>
  <c r="W200" i="6" s="1"/>
  <c r="S201" i="6"/>
  <c r="W201" i="6" s="1"/>
  <c r="S202" i="6"/>
  <c r="W202" i="6" s="1"/>
  <c r="S203" i="6"/>
  <c r="T203" i="6" s="1"/>
  <c r="S204" i="6"/>
  <c r="W204" i="6" s="1"/>
  <c r="S205" i="6"/>
  <c r="W205" i="6" s="1"/>
  <c r="S206" i="6"/>
  <c r="S207" i="6"/>
  <c r="W207" i="6" s="1"/>
  <c r="S208" i="6"/>
  <c r="S209" i="6"/>
  <c r="U209" i="6" s="1"/>
  <c r="S210" i="6"/>
  <c r="U210" i="6" s="1"/>
  <c r="S211" i="6"/>
  <c r="T211" i="6" s="1"/>
  <c r="S212" i="6"/>
  <c r="W212" i="6" s="1"/>
  <c r="S213" i="6"/>
  <c r="S214" i="6"/>
  <c r="S215" i="6"/>
  <c r="S216" i="6"/>
  <c r="W216" i="6" s="1"/>
  <c r="S217" i="6"/>
  <c r="W217" i="6" s="1"/>
  <c r="S218" i="6"/>
  <c r="W218" i="6" s="1"/>
  <c r="S219" i="6"/>
  <c r="T219" i="6" s="1"/>
  <c r="S220" i="6"/>
  <c r="S221" i="6"/>
  <c r="W221" i="6" s="1"/>
  <c r="S222" i="6"/>
  <c r="U222" i="6" s="1"/>
  <c r="S223" i="6"/>
  <c r="U223" i="6" s="1"/>
  <c r="S224" i="6"/>
  <c r="T224" i="6" s="1"/>
  <c r="S225" i="6"/>
  <c r="W225" i="6" s="1"/>
  <c r="S226" i="6"/>
  <c r="T226" i="6" s="1"/>
  <c r="S227" i="6"/>
  <c r="U227" i="6" s="1"/>
  <c r="S228" i="6"/>
  <c r="T228" i="6" s="1"/>
  <c r="S229" i="6"/>
  <c r="S230" i="6"/>
  <c r="S231" i="6"/>
  <c r="U231" i="6" s="1"/>
  <c r="S232" i="6"/>
  <c r="T232" i="6" s="1"/>
  <c r="S233" i="6"/>
  <c r="S234" i="6"/>
  <c r="S235" i="6"/>
  <c r="S236" i="6"/>
  <c r="T236" i="6" s="1"/>
  <c r="S237" i="6"/>
  <c r="S238" i="6"/>
  <c r="U238" i="6" s="1"/>
  <c r="S239" i="6"/>
  <c r="U239" i="6" s="1"/>
  <c r="S240" i="6"/>
  <c r="T240" i="6" s="1"/>
  <c r="S241" i="6"/>
  <c r="T241" i="6" s="1"/>
  <c r="S242" i="6"/>
  <c r="T242" i="6" s="1"/>
  <c r="S243" i="6"/>
  <c r="S244" i="6"/>
  <c r="T244" i="6" s="1"/>
  <c r="S245" i="6"/>
  <c r="S246" i="6"/>
  <c r="S247" i="6"/>
  <c r="U247" i="6" s="1"/>
  <c r="S248" i="6"/>
  <c r="T248" i="6" s="1"/>
  <c r="S249" i="6"/>
  <c r="T249" i="6" s="1"/>
  <c r="S250" i="6"/>
  <c r="S251" i="6"/>
  <c r="U251" i="6" s="1"/>
  <c r="S252" i="6"/>
  <c r="S253" i="6"/>
  <c r="S254" i="6"/>
  <c r="U254" i="6" s="1"/>
  <c r="S255" i="6"/>
  <c r="U255" i="6" s="1"/>
  <c r="S256" i="6"/>
  <c r="S257" i="6"/>
  <c r="T257" i="6" s="1"/>
  <c r="S258" i="6"/>
  <c r="T258" i="6" s="1"/>
  <c r="S259" i="6"/>
  <c r="S260" i="6"/>
  <c r="S261" i="6"/>
  <c r="S262" i="6"/>
  <c r="S263" i="6"/>
  <c r="S264" i="6"/>
  <c r="S265" i="6"/>
  <c r="T265" i="6" s="1"/>
  <c r="S266" i="6"/>
  <c r="S267" i="6"/>
  <c r="T267" i="6" s="1"/>
  <c r="S268" i="6"/>
  <c r="T268" i="6" s="1"/>
  <c r="S269" i="6"/>
  <c r="S270" i="6"/>
  <c r="T270" i="6" s="1"/>
  <c r="S271" i="6"/>
  <c r="S272" i="6"/>
  <c r="T272" i="6" s="1"/>
  <c r="S273" i="6"/>
  <c r="W273" i="6" s="1"/>
  <c r="S274" i="6"/>
  <c r="T274" i="6" s="1"/>
  <c r="S275" i="6"/>
  <c r="W275" i="6" s="1"/>
  <c r="S276" i="6"/>
  <c r="W276" i="6" s="1"/>
  <c r="S277" i="6"/>
  <c r="T277" i="6" s="1"/>
  <c r="U277" i="6"/>
  <c r="S278" i="6"/>
  <c r="T278" i="6" s="1"/>
  <c r="S279" i="6"/>
  <c r="T279" i="6" s="1"/>
  <c r="S280" i="6"/>
  <c r="W280" i="6" s="1"/>
  <c r="S281" i="6"/>
  <c r="T281" i="6" s="1"/>
  <c r="S282" i="6"/>
  <c r="T282" i="6" s="1"/>
  <c r="S283" i="6"/>
  <c r="W283" i="6" s="1"/>
  <c r="S284" i="6"/>
  <c r="S285" i="6"/>
  <c r="S286" i="6"/>
  <c r="T286" i="6" s="1"/>
  <c r="S287" i="6"/>
  <c r="T287" i="6" s="1"/>
  <c r="S288" i="6"/>
  <c r="W288" i="6" s="1"/>
  <c r="S289" i="6"/>
  <c r="T289" i="6" s="1"/>
  <c r="S290" i="6"/>
  <c r="S291" i="6"/>
  <c r="W291" i="6" s="1"/>
  <c r="S292" i="6"/>
  <c r="W292" i="6" s="1"/>
  <c r="S293" i="6"/>
  <c r="T293" i="6" s="1"/>
  <c r="S294" i="6"/>
  <c r="T294" i="6" s="1"/>
  <c r="S295" i="6"/>
  <c r="S296" i="6"/>
  <c r="W296" i="6" s="1"/>
  <c r="S297" i="6"/>
  <c r="T297" i="6" s="1"/>
  <c r="S298" i="6"/>
  <c r="T298" i="6" s="1"/>
  <c r="S299" i="6"/>
  <c r="U299" i="6" s="1"/>
  <c r="S300" i="6"/>
  <c r="T300" i="6" s="1"/>
  <c r="S301" i="6"/>
  <c r="W301" i="6" s="1"/>
  <c r="S302" i="6"/>
  <c r="S303" i="6"/>
  <c r="S304" i="6"/>
  <c r="T304" i="6" s="1"/>
  <c r="S305" i="6"/>
  <c r="T305" i="6" s="1"/>
  <c r="S306" i="6"/>
  <c r="T306" i="6" s="1"/>
  <c r="S307" i="6"/>
  <c r="U307" i="6" s="1"/>
  <c r="S308" i="6"/>
  <c r="T308" i="6" s="1"/>
  <c r="S309" i="6"/>
  <c r="T309" i="6" s="1"/>
  <c r="S310" i="6"/>
  <c r="W310" i="6" s="1"/>
  <c r="S311" i="6"/>
  <c r="U311" i="6" s="1"/>
  <c r="S312" i="6"/>
  <c r="T312" i="6" s="1"/>
  <c r="S313" i="6"/>
  <c r="T313" i="6"/>
  <c r="S314" i="6"/>
  <c r="T314" i="6" s="1"/>
  <c r="S315" i="6"/>
  <c r="T315" i="6" s="1"/>
  <c r="S316" i="6"/>
  <c r="S317" i="6"/>
  <c r="T317" i="6" s="1"/>
  <c r="S318" i="6"/>
  <c r="T318" i="6" s="1"/>
  <c r="S319" i="6"/>
  <c r="S320" i="6"/>
  <c r="S321" i="6"/>
  <c r="S322" i="6"/>
  <c r="T322" i="6" s="1"/>
  <c r="S323" i="6"/>
  <c r="U323" i="6" s="1"/>
  <c r="S324" i="6"/>
  <c r="T324" i="6" s="1"/>
  <c r="S325" i="6"/>
  <c r="W325" i="6" s="1"/>
  <c r="S326" i="6"/>
  <c r="W326" i="6" s="1"/>
  <c r="S327" i="6"/>
  <c r="U327" i="6" s="1"/>
  <c r="S328" i="6"/>
  <c r="T328" i="6" s="1"/>
  <c r="S329" i="6"/>
  <c r="W329" i="6" s="1"/>
  <c r="S330" i="6"/>
  <c r="S331" i="6"/>
  <c r="S332" i="6"/>
  <c r="U332" i="6" s="1"/>
  <c r="S333" i="6"/>
  <c r="S334" i="6"/>
  <c r="S335" i="6"/>
  <c r="U335" i="6" s="1"/>
  <c r="S336" i="6"/>
  <c r="S337" i="6"/>
  <c r="T337" i="6" s="1"/>
  <c r="S338" i="6"/>
  <c r="T338" i="6" s="1"/>
  <c r="S339" i="6"/>
  <c r="U339" i="6" s="1"/>
  <c r="S340" i="6"/>
  <c r="T340" i="6" s="1"/>
  <c r="S341" i="6"/>
  <c r="S342" i="6"/>
  <c r="W342" i="6" s="1"/>
  <c r="S343" i="6"/>
  <c r="U343" i="6" s="1"/>
  <c r="S344" i="6"/>
  <c r="T344" i="6" s="1"/>
  <c r="S345" i="6"/>
  <c r="S346" i="6"/>
  <c r="T346" i="6" s="1"/>
  <c r="S347" i="6"/>
  <c r="S348" i="6"/>
  <c r="S349" i="6"/>
  <c r="T349" i="6" s="1"/>
  <c r="S350" i="6"/>
  <c r="U350" i="6" s="1"/>
  <c r="S351" i="6"/>
  <c r="S352" i="6"/>
  <c r="S353" i="6"/>
  <c r="T353" i="6" s="1"/>
  <c r="S354" i="6"/>
  <c r="T354" i="6" s="1"/>
  <c r="S355" i="6"/>
  <c r="U355" i="6" s="1"/>
  <c r="S356" i="6"/>
  <c r="T356" i="6" s="1"/>
  <c r="S357" i="6"/>
  <c r="T357" i="6" s="1"/>
  <c r="S358" i="6"/>
  <c r="W358" i="6" s="1"/>
  <c r="S359" i="6"/>
  <c r="U359" i="6" s="1"/>
  <c r="S360" i="6"/>
  <c r="T360" i="6" s="1"/>
  <c r="S361" i="6"/>
  <c r="T361" i="6" s="1"/>
  <c r="W361" i="6"/>
  <c r="S362" i="6"/>
  <c r="S363" i="6"/>
  <c r="U363" i="6" s="1"/>
  <c r="S364" i="6"/>
  <c r="T364" i="6" s="1"/>
  <c r="S365" i="6"/>
  <c r="W365" i="6" s="1"/>
  <c r="S366" i="6"/>
  <c r="S367" i="6"/>
  <c r="S368" i="6"/>
  <c r="T368" i="6" s="1"/>
  <c r="S369" i="6"/>
  <c r="T369" i="6" s="1"/>
  <c r="S370" i="6"/>
  <c r="T370" i="6" s="1"/>
  <c r="S371" i="6"/>
  <c r="U371" i="6" s="1"/>
  <c r="S372" i="6"/>
  <c r="T372" i="6" s="1"/>
  <c r="S373" i="6"/>
  <c r="T373" i="6" s="1"/>
  <c r="S374" i="6"/>
  <c r="W374" i="6" s="1"/>
  <c r="S375" i="6"/>
  <c r="U375" i="6" s="1"/>
  <c r="S376" i="6"/>
  <c r="T376" i="6" s="1"/>
  <c r="S377" i="6"/>
  <c r="T377" i="6" s="1"/>
  <c r="S378" i="6"/>
  <c r="T378" i="6" s="1"/>
  <c r="S379" i="6"/>
  <c r="T379" i="6" s="1"/>
  <c r="S380" i="6"/>
  <c r="T380" i="6" s="1"/>
  <c r="S381" i="6"/>
  <c r="T381" i="6" s="1"/>
  <c r="S382" i="6"/>
  <c r="T382" i="6" s="1"/>
  <c r="S383" i="6"/>
  <c r="S384" i="6"/>
  <c r="T384" i="6" s="1"/>
  <c r="S385" i="6"/>
  <c r="W385" i="6" s="1"/>
  <c r="S386" i="6"/>
  <c r="T386" i="6" s="1"/>
  <c r="S387" i="6"/>
  <c r="U387" i="6" s="1"/>
  <c r="S388" i="6"/>
  <c r="S389" i="6"/>
  <c r="S390" i="6"/>
  <c r="S391" i="6"/>
  <c r="U391" i="6" s="1"/>
  <c r="S392" i="6"/>
  <c r="T392" i="6" s="1"/>
  <c r="S393" i="6"/>
  <c r="W393" i="6" s="1"/>
  <c r="S394" i="6"/>
  <c r="W394" i="6" s="1"/>
  <c r="S395" i="6"/>
  <c r="U395" i="6" s="1"/>
  <c r="S396" i="6"/>
  <c r="S397" i="6"/>
  <c r="T397" i="6" s="1"/>
  <c r="S398" i="6"/>
  <c r="S399" i="6"/>
  <c r="U399" i="6" s="1"/>
  <c r="S400" i="6"/>
  <c r="S401" i="6"/>
  <c r="S402" i="6"/>
  <c r="T402" i="6" s="1"/>
  <c r="S403" i="6"/>
  <c r="T403" i="6" s="1"/>
  <c r="S404" i="6"/>
  <c r="U404" i="6" s="1"/>
  <c r="S405" i="6"/>
  <c r="S406" i="6"/>
  <c r="W406" i="6" s="1"/>
  <c r="S407" i="6"/>
  <c r="W407" i="6" s="1"/>
  <c r="S408" i="6"/>
  <c r="W408" i="6" s="1"/>
  <c r="S409" i="6"/>
  <c r="T409" i="6" s="1"/>
  <c r="S410" i="6"/>
  <c r="S411" i="6"/>
  <c r="U411" i="6" s="1"/>
  <c r="S412" i="6"/>
  <c r="T412" i="6" s="1"/>
  <c r="S413" i="6"/>
  <c r="W413" i="6" s="1"/>
  <c r="S414" i="6"/>
  <c r="S415" i="6"/>
  <c r="U415" i="6" s="1"/>
  <c r="S416" i="6"/>
  <c r="S417" i="6"/>
  <c r="T417" i="6" s="1"/>
  <c r="S418" i="6"/>
  <c r="T418" i="6" s="1"/>
  <c r="S419" i="6"/>
  <c r="T419" i="6" s="1"/>
  <c r="S420" i="6"/>
  <c r="U420" i="6" s="1"/>
  <c r="S421" i="6"/>
  <c r="W421" i="6" s="1"/>
  <c r="S422" i="6"/>
  <c r="W422" i="6" s="1"/>
  <c r="S423" i="6"/>
  <c r="W423" i="6" s="1"/>
  <c r="S424" i="6"/>
  <c r="W424" i="6" s="1"/>
  <c r="S425" i="6"/>
  <c r="U425" i="6" s="1"/>
  <c r="S426" i="6"/>
  <c r="U426" i="6" s="1"/>
  <c r="S427" i="6"/>
  <c r="U427" i="6" s="1"/>
  <c r="S428" i="6"/>
  <c r="S429" i="6"/>
  <c r="U429" i="6" s="1"/>
  <c r="S430" i="6"/>
  <c r="U430" i="6" s="1"/>
  <c r="S431" i="6"/>
  <c r="U431" i="6" s="1"/>
  <c r="S432" i="6"/>
  <c r="T432" i="6" s="1"/>
  <c r="S433" i="6"/>
  <c r="U433" i="6" s="1"/>
  <c r="S434" i="6"/>
  <c r="T434" i="6" s="1"/>
  <c r="S435" i="6"/>
  <c r="T435" i="6" s="1"/>
  <c r="S436" i="6"/>
  <c r="U436" i="6" s="1"/>
  <c r="S437" i="6"/>
  <c r="S438" i="6"/>
  <c r="W438" i="6" s="1"/>
  <c r="S439" i="6"/>
  <c r="W439" i="6" s="1"/>
  <c r="S440" i="6"/>
  <c r="W440" i="6" s="1"/>
  <c r="S441" i="6"/>
  <c r="W441" i="6" s="1"/>
  <c r="S442" i="6"/>
  <c r="U442" i="6" s="1"/>
  <c r="S443" i="6"/>
  <c r="U443" i="6" s="1"/>
  <c r="S444" i="6"/>
  <c r="W444" i="6" s="1"/>
  <c r="S445" i="6"/>
  <c r="W445" i="6" s="1"/>
  <c r="S446" i="6"/>
  <c r="T446" i="6" s="1"/>
  <c r="S447" i="6"/>
  <c r="T447" i="6" s="1"/>
  <c r="S448" i="6"/>
  <c r="S449" i="6"/>
  <c r="W449" i="6" s="1"/>
  <c r="S450" i="6"/>
  <c r="S451" i="6"/>
  <c r="S452" i="6"/>
  <c r="S453" i="6"/>
  <c r="S454" i="6"/>
  <c r="S455" i="6"/>
  <c r="S456" i="6"/>
  <c r="T456" i="6" s="1"/>
  <c r="S457" i="6"/>
  <c r="W457" i="6" s="1"/>
  <c r="S458" i="6"/>
  <c r="W458" i="6" s="1"/>
  <c r="S459" i="6"/>
  <c r="W459" i="6" s="1"/>
  <c r="S460" i="6"/>
  <c r="W460" i="6" s="1"/>
  <c r="S461" i="6"/>
  <c r="W461" i="6" s="1"/>
  <c r="S462" i="6"/>
  <c r="W462" i="6" s="1"/>
  <c r="S463" i="6"/>
  <c r="S464" i="6"/>
  <c r="T464" i="6" s="1"/>
  <c r="S465" i="6"/>
  <c r="W465" i="6" s="1"/>
  <c r="S466" i="6"/>
  <c r="T466" i="6" s="1"/>
  <c r="S467" i="6"/>
  <c r="T467" i="6" s="1"/>
  <c r="S468" i="6"/>
  <c r="T468" i="6" s="1"/>
  <c r="S469" i="6"/>
  <c r="S470" i="6"/>
  <c r="T470" i="6" s="1"/>
  <c r="S471" i="6"/>
  <c r="T471" i="6" s="1"/>
  <c r="S472" i="6"/>
  <c r="T472" i="6" s="1"/>
  <c r="S473" i="6"/>
  <c r="W473" i="6" s="1"/>
  <c r="S474" i="6"/>
  <c r="U474" i="6" s="1"/>
  <c r="S475" i="6"/>
  <c r="U475" i="6" s="1"/>
  <c r="S476" i="6"/>
  <c r="S477" i="6"/>
  <c r="W477" i="6" s="1"/>
  <c r="S478" i="6"/>
  <c r="S479" i="6"/>
  <c r="S480" i="6"/>
  <c r="S481" i="6"/>
  <c r="W481" i="6" s="1"/>
  <c r="S482" i="6"/>
  <c r="S483" i="6"/>
  <c r="W483" i="6" s="1"/>
  <c r="S484" i="6"/>
  <c r="S485" i="6"/>
  <c r="S486" i="6"/>
  <c r="S487" i="6"/>
  <c r="W487" i="6" s="1"/>
  <c r="S488" i="6"/>
  <c r="T488" i="6" s="1"/>
  <c r="S489" i="6"/>
  <c r="W489" i="6" s="1"/>
  <c r="S490" i="6"/>
  <c r="S491" i="6"/>
  <c r="S492" i="6"/>
  <c r="S493" i="6"/>
  <c r="W493" i="6" s="1"/>
  <c r="S494" i="6"/>
  <c r="S495" i="6"/>
  <c r="S496" i="6"/>
  <c r="S497" i="6"/>
  <c r="T497" i="6" s="1"/>
  <c r="S498" i="6"/>
  <c r="S499" i="6"/>
  <c r="T499" i="6" s="1"/>
  <c r="S500" i="6"/>
  <c r="U500" i="6" s="1"/>
  <c r="S501" i="6"/>
  <c r="S502" i="6"/>
  <c r="U502" i="6" s="1"/>
  <c r="S503" i="6"/>
  <c r="S504" i="6"/>
  <c r="U504" i="6" s="1"/>
  <c r="S505" i="6"/>
  <c r="T505" i="6" s="1"/>
  <c r="S506" i="6"/>
  <c r="S507" i="6"/>
  <c r="S508" i="6"/>
  <c r="S509" i="6"/>
  <c r="T509" i="6" s="1"/>
  <c r="S510" i="6"/>
  <c r="S511" i="6"/>
  <c r="S512" i="6"/>
  <c r="U512" i="6" s="1"/>
  <c r="S513" i="6"/>
  <c r="S514" i="6"/>
  <c r="W514" i="6" s="1"/>
  <c r="S515" i="6"/>
  <c r="T515" i="6" s="1"/>
  <c r="S516" i="6"/>
  <c r="S517" i="6"/>
  <c r="T517" i="6" s="1"/>
  <c r="S518" i="6"/>
  <c r="S519" i="6"/>
  <c r="S520" i="6"/>
  <c r="U520" i="6" s="1"/>
  <c r="S521" i="6"/>
  <c r="T521" i="6" s="1"/>
  <c r="S522" i="6"/>
  <c r="S523" i="6"/>
  <c r="S524" i="6"/>
  <c r="U524" i="6" s="1"/>
  <c r="S525" i="6"/>
  <c r="S526" i="6"/>
  <c r="S527" i="6"/>
  <c r="S528" i="6"/>
  <c r="S529" i="6"/>
  <c r="T529" i="6" s="1"/>
  <c r="S530" i="6"/>
  <c r="S531" i="6"/>
  <c r="T531" i="6" s="1"/>
  <c r="S532" i="6"/>
  <c r="S533" i="6"/>
  <c r="T533" i="6" s="1"/>
  <c r="S534" i="6"/>
  <c r="U534" i="6" s="1"/>
  <c r="S535" i="6"/>
  <c r="S536" i="6"/>
  <c r="U536" i="6" s="1"/>
  <c r="S537" i="6"/>
  <c r="T537" i="6" s="1"/>
  <c r="S538" i="6"/>
  <c r="S539" i="6"/>
  <c r="S540" i="6"/>
  <c r="S541" i="6"/>
  <c r="S542" i="6"/>
  <c r="S543" i="6"/>
  <c r="T543" i="6" s="1"/>
  <c r="S544" i="6"/>
  <c r="U544" i="6" s="1"/>
  <c r="S545" i="6"/>
  <c r="T545" i="6" s="1"/>
  <c r="S546" i="6"/>
  <c r="T546" i="6" s="1"/>
  <c r="S547" i="6"/>
  <c r="T547" i="6" s="1"/>
  <c r="S548" i="6"/>
  <c r="U548" i="6" s="1"/>
  <c r="S549" i="6"/>
  <c r="T549" i="6" s="1"/>
  <c r="S550" i="6"/>
  <c r="U550" i="6" s="1"/>
  <c r="S551" i="6"/>
  <c r="S552" i="6"/>
  <c r="U552" i="6" s="1"/>
  <c r="S553" i="6"/>
  <c r="T553" i="6" s="1"/>
  <c r="S554" i="6"/>
  <c r="W554" i="6" s="1"/>
  <c r="S555" i="6"/>
  <c r="W555" i="6" s="1"/>
  <c r="S556" i="6"/>
  <c r="U556" i="6" s="1"/>
  <c r="S557" i="6"/>
  <c r="T557" i="6" s="1"/>
  <c r="S558" i="6"/>
  <c r="S559" i="6"/>
  <c r="S560" i="6"/>
  <c r="U560" i="6" s="1"/>
  <c r="S561" i="6"/>
  <c r="S562" i="6"/>
  <c r="T562" i="6" s="1"/>
  <c r="S563" i="6"/>
  <c r="T563" i="6" s="1"/>
  <c r="S564" i="6"/>
  <c r="S565" i="6"/>
  <c r="T565" i="6" s="1"/>
  <c r="S566" i="6"/>
  <c r="S567" i="6"/>
  <c r="S568" i="6"/>
  <c r="U568" i="6" s="1"/>
  <c r="S569" i="6"/>
  <c r="T569" i="6" s="1"/>
  <c r="S570" i="6"/>
  <c r="S571" i="6"/>
  <c r="S572" i="6"/>
  <c r="S573" i="6"/>
  <c r="T573" i="6" s="1"/>
  <c r="S574" i="6"/>
  <c r="S575" i="6"/>
  <c r="T575" i="6" s="1"/>
  <c r="S576" i="6"/>
  <c r="S577" i="6"/>
  <c r="T577" i="6" s="1"/>
  <c r="S578" i="6"/>
  <c r="S579" i="6"/>
  <c r="T579" i="6" s="1"/>
  <c r="S580" i="6"/>
  <c r="U580" i="6" s="1"/>
  <c r="S581" i="6"/>
  <c r="S582" i="6"/>
  <c r="S583" i="6"/>
  <c r="S584" i="6"/>
  <c r="U584" i="6" s="1"/>
  <c r="S585" i="6"/>
  <c r="T585" i="6" s="1"/>
  <c r="S586" i="6"/>
  <c r="S587" i="6"/>
  <c r="W587" i="6" s="1"/>
  <c r="S588" i="6"/>
  <c r="S589" i="6"/>
  <c r="T589" i="6" s="1"/>
  <c r="S590" i="6"/>
  <c r="S591" i="6"/>
  <c r="S592" i="6"/>
  <c r="U592" i="6" s="1"/>
  <c r="S593" i="6"/>
  <c r="S594" i="6"/>
  <c r="W594" i="6" s="1"/>
  <c r="S595" i="6"/>
  <c r="T595" i="6" s="1"/>
  <c r="S596" i="6"/>
  <c r="S597" i="6"/>
  <c r="T597" i="6" s="1"/>
  <c r="S598" i="6"/>
  <c r="S599" i="6"/>
  <c r="S600" i="6"/>
  <c r="U600" i="6" s="1"/>
  <c r="S601" i="6"/>
  <c r="T601" i="6" s="1"/>
  <c r="S602" i="6"/>
  <c r="S603" i="6"/>
  <c r="S604" i="6"/>
  <c r="S605" i="6"/>
  <c r="T605" i="6" s="1"/>
  <c r="S606" i="6"/>
  <c r="W606" i="6" s="1"/>
  <c r="S607" i="6"/>
  <c r="T607" i="6" s="1"/>
  <c r="S608" i="6"/>
  <c r="U608" i="6" s="1"/>
  <c r="S609" i="6"/>
  <c r="T609" i="6" s="1"/>
  <c r="S610" i="6"/>
  <c r="W610" i="6" s="1"/>
  <c r="S611" i="6"/>
  <c r="T611" i="6" s="1"/>
  <c r="S612" i="6"/>
  <c r="U612" i="6" s="1"/>
  <c r="S613" i="6"/>
  <c r="S614" i="6"/>
  <c r="T614" i="6" s="1"/>
  <c r="S615" i="6"/>
  <c r="S616" i="6"/>
  <c r="S617" i="6"/>
  <c r="S618" i="6"/>
  <c r="S619" i="6"/>
  <c r="U619" i="6" s="1"/>
  <c r="S620" i="6"/>
  <c r="S621" i="6"/>
  <c r="T621" i="6" s="1"/>
  <c r="S622" i="6"/>
  <c r="U622" i="6" s="1"/>
  <c r="S623" i="6"/>
  <c r="S624" i="6"/>
  <c r="U624" i="6" s="1"/>
  <c r="S625" i="6"/>
  <c r="S626" i="6"/>
  <c r="U626" i="6" s="1"/>
  <c r="T626" i="6"/>
  <c r="W626" i="6"/>
  <c r="S627" i="6"/>
  <c r="T627" i="6" s="1"/>
  <c r="S628" i="6"/>
  <c r="S629" i="6"/>
  <c r="T629" i="6" s="1"/>
  <c r="S630" i="6"/>
  <c r="S631" i="6"/>
  <c r="S632" i="6"/>
  <c r="S633" i="6"/>
  <c r="S634" i="6"/>
  <c r="U634" i="6" s="1"/>
  <c r="S635" i="6"/>
  <c r="U635" i="6" s="1"/>
  <c r="S636" i="6"/>
  <c r="W636" i="6" s="1"/>
  <c r="S637" i="6"/>
  <c r="S638" i="6"/>
  <c r="U638" i="6" s="1"/>
  <c r="S639" i="6"/>
  <c r="S640" i="6"/>
  <c r="U640" i="6" s="1"/>
  <c r="S641" i="6"/>
  <c r="S642" i="6"/>
  <c r="S643" i="6"/>
  <c r="T643" i="6" s="1"/>
  <c r="S644" i="6"/>
  <c r="T644" i="6" s="1"/>
  <c r="S645" i="6"/>
  <c r="U645" i="6" s="1"/>
  <c r="S646" i="6"/>
  <c r="W646" i="6" s="1"/>
  <c r="S647" i="6"/>
  <c r="W647" i="6" s="1"/>
  <c r="S648" i="6"/>
  <c r="W648" i="6" s="1"/>
  <c r="S649" i="6"/>
  <c r="W649" i="6" s="1"/>
  <c r="S650" i="6"/>
  <c r="S651" i="6"/>
  <c r="S652" i="6"/>
  <c r="S653" i="6"/>
  <c r="S654" i="6"/>
  <c r="U654" i="6" s="1"/>
  <c r="S655" i="6"/>
  <c r="S656" i="6"/>
  <c r="S657" i="6"/>
  <c r="T657" i="6" s="1"/>
  <c r="S658" i="6"/>
  <c r="S659" i="6"/>
  <c r="T659" i="6" s="1"/>
  <c r="S660" i="6"/>
  <c r="W660" i="6" s="1"/>
  <c r="S661" i="6"/>
  <c r="W661" i="6" s="1"/>
  <c r="S662" i="6"/>
  <c r="W662" i="6" s="1"/>
  <c r="S663" i="6"/>
  <c r="W663" i="6" s="1"/>
  <c r="S664" i="6"/>
  <c r="W664" i="6" s="1"/>
  <c r="S665" i="6"/>
  <c r="W665" i="6" s="1"/>
  <c r="S666" i="6"/>
  <c r="W666" i="6" s="1"/>
  <c r="S667" i="6"/>
  <c r="T667" i="6" s="1"/>
  <c r="S668" i="6"/>
  <c r="W668" i="6" s="1"/>
  <c r="S669" i="6"/>
  <c r="T669" i="6" s="1"/>
  <c r="S670" i="6"/>
  <c r="S671" i="6"/>
  <c r="S672" i="6"/>
  <c r="S673" i="6"/>
  <c r="S674" i="6"/>
  <c r="S675" i="6"/>
  <c r="T675" i="6" s="1"/>
  <c r="S676" i="6"/>
  <c r="W676" i="6" s="1"/>
  <c r="S677" i="6"/>
  <c r="S678" i="6"/>
  <c r="S679" i="6"/>
  <c r="S680" i="6"/>
  <c r="W680" i="6" s="1"/>
  <c r="S681" i="6"/>
  <c r="S682" i="6"/>
  <c r="S683" i="6"/>
  <c r="S684" i="6"/>
  <c r="W684" i="6" s="1"/>
  <c r="S685" i="6"/>
  <c r="S686" i="6"/>
  <c r="W686" i="6" s="1"/>
  <c r="S687" i="6"/>
  <c r="T687" i="6" s="1"/>
  <c r="S688" i="6"/>
  <c r="S689" i="6"/>
  <c r="S690" i="6"/>
  <c r="S691" i="6"/>
  <c r="T691" i="6" s="1"/>
  <c r="S692" i="6"/>
  <c r="W692" i="6" s="1"/>
  <c r="S693" i="6"/>
  <c r="W693" i="6" s="1"/>
  <c r="S694" i="6"/>
  <c r="S695" i="6"/>
  <c r="W695" i="6" s="1"/>
  <c r="S696" i="6"/>
  <c r="W696" i="6" s="1"/>
  <c r="S697" i="6"/>
  <c r="S698" i="6"/>
  <c r="W698" i="6" s="1"/>
  <c r="S699" i="6"/>
  <c r="S700" i="6"/>
  <c r="W700" i="6" s="1"/>
  <c r="S701" i="6"/>
  <c r="S702" i="6"/>
  <c r="S703" i="6"/>
  <c r="T703" i="6" s="1"/>
  <c r="S704" i="6"/>
  <c r="S705" i="6"/>
  <c r="W705" i="6" s="1"/>
  <c r="S706" i="6"/>
  <c r="S707" i="6"/>
  <c r="T707" i="6" s="1"/>
  <c r="S708" i="6"/>
  <c r="W708" i="6" s="1"/>
  <c r="S709" i="6"/>
  <c r="S710" i="6"/>
  <c r="S711" i="6"/>
  <c r="S712" i="6"/>
  <c r="W712" i="6" s="1"/>
  <c r="S713" i="6"/>
  <c r="S714" i="6"/>
  <c r="S715" i="6"/>
  <c r="S716" i="6"/>
  <c r="W716" i="6" s="1"/>
  <c r="S717" i="6"/>
  <c r="T717" i="6" s="1"/>
  <c r="S718" i="6"/>
  <c r="T718" i="6" s="1"/>
  <c r="S719" i="6"/>
  <c r="T719" i="6" s="1"/>
  <c r="S720" i="6"/>
  <c r="S721" i="6"/>
  <c r="S722" i="6"/>
  <c r="S723" i="6"/>
  <c r="T723" i="6" s="1"/>
  <c r="S724" i="6"/>
  <c r="W724" i="6" s="1"/>
  <c r="S725" i="6"/>
  <c r="S726" i="6"/>
  <c r="W726" i="6" s="1"/>
  <c r="U726" i="6"/>
  <c r="S727" i="6"/>
  <c r="W727" i="6" s="1"/>
  <c r="S728" i="6"/>
  <c r="W728" i="6" s="1"/>
  <c r="S729" i="6"/>
  <c r="W729" i="6" s="1"/>
  <c r="S730" i="6"/>
  <c r="S731" i="6"/>
  <c r="T731" i="6" s="1"/>
  <c r="S732" i="6"/>
  <c r="W732" i="6" s="1"/>
  <c r="S733" i="6"/>
  <c r="T733" i="6" s="1"/>
  <c r="S734" i="6"/>
  <c r="T734" i="6" s="1"/>
  <c r="S735" i="6"/>
  <c r="T735" i="6" s="1"/>
  <c r="S736" i="6"/>
  <c r="S737" i="6"/>
  <c r="W737" i="6" s="1"/>
  <c r="S738" i="6"/>
  <c r="S739" i="6"/>
  <c r="T739" i="6" s="1"/>
  <c r="S740" i="6"/>
  <c r="W740" i="6" s="1"/>
  <c r="S741" i="6"/>
  <c r="S742" i="6"/>
  <c r="S743" i="6"/>
  <c r="S744" i="6"/>
  <c r="W744" i="6" s="1"/>
  <c r="S745" i="6"/>
  <c r="S746" i="6"/>
  <c r="S747" i="6"/>
  <c r="S748" i="6"/>
  <c r="W748" i="6" s="1"/>
  <c r="S749" i="6"/>
  <c r="S750" i="6"/>
  <c r="U750" i="6" s="1"/>
  <c r="S751" i="6"/>
  <c r="T751" i="6" s="1"/>
  <c r="S752" i="6"/>
  <c r="S753" i="6"/>
  <c r="S754" i="6"/>
  <c r="S755" i="6"/>
  <c r="T755" i="6" s="1"/>
  <c r="S756" i="6"/>
  <c r="W756" i="6" s="1"/>
  <c r="S757" i="6"/>
  <c r="T757" i="6" s="1"/>
  <c r="S758" i="6"/>
  <c r="S759" i="6"/>
  <c r="W759" i="6" s="1"/>
  <c r="S760" i="6"/>
  <c r="W760" i="6" s="1"/>
  <c r="S761" i="6"/>
  <c r="W761" i="6" s="1"/>
  <c r="S762" i="6"/>
  <c r="W762" i="6" s="1"/>
  <c r="S763" i="6"/>
  <c r="T763" i="6" s="1"/>
  <c r="S764" i="6"/>
  <c r="W764" i="6" s="1"/>
  <c r="S765" i="6"/>
  <c r="T765" i="6" s="1"/>
  <c r="S766" i="6"/>
  <c r="T766" i="6" s="1"/>
  <c r="S767" i="6"/>
  <c r="T767" i="6" s="1"/>
  <c r="S768" i="6"/>
  <c r="S769" i="6"/>
  <c r="S770" i="6"/>
  <c r="S771" i="6"/>
  <c r="T771" i="6" s="1"/>
  <c r="S772" i="6"/>
  <c r="W772" i="6" s="1"/>
  <c r="S773" i="6"/>
  <c r="S774" i="6"/>
  <c r="S775" i="6"/>
  <c r="S776" i="6"/>
  <c r="W776" i="6" s="1"/>
  <c r="S777" i="6"/>
  <c r="S778" i="6"/>
  <c r="S779" i="6"/>
  <c r="S780" i="6"/>
  <c r="W780" i="6" s="1"/>
  <c r="S781" i="6"/>
  <c r="S782" i="6"/>
  <c r="S783" i="6"/>
  <c r="T783" i="6" s="1"/>
  <c r="S784" i="6"/>
  <c r="S785" i="6"/>
  <c r="S786" i="6"/>
  <c r="S787" i="6"/>
  <c r="T787" i="6" s="1"/>
  <c r="S788" i="6"/>
  <c r="W788" i="6" s="1"/>
  <c r="S789" i="6"/>
  <c r="S790" i="6"/>
  <c r="S791" i="6"/>
  <c r="S792" i="6"/>
  <c r="W792" i="6" s="1"/>
  <c r="S793" i="6"/>
  <c r="W793" i="6" s="1"/>
  <c r="S794" i="6"/>
  <c r="W794" i="6" s="1"/>
  <c r="T794" i="6"/>
  <c r="S795" i="6"/>
  <c r="W795" i="6" s="1"/>
  <c r="S796" i="6"/>
  <c r="W796" i="6" s="1"/>
  <c r="S797" i="6"/>
  <c r="S798" i="6"/>
  <c r="U798" i="6" s="1"/>
  <c r="S799" i="6"/>
  <c r="T799" i="6" s="1"/>
  <c r="S800" i="6"/>
  <c r="S801" i="6"/>
  <c r="T801" i="6" s="1"/>
  <c r="S802" i="6"/>
  <c r="T802" i="6" s="1"/>
  <c r="S803" i="6"/>
  <c r="U803" i="6" s="1"/>
  <c r="S804" i="6"/>
  <c r="T804" i="6" s="1"/>
  <c r="S805" i="6"/>
  <c r="S806" i="6"/>
  <c r="S807" i="6"/>
  <c r="U807" i="6" s="1"/>
  <c r="S808" i="6"/>
  <c r="S809" i="6"/>
  <c r="U809" i="6" s="1"/>
  <c r="S810" i="6"/>
  <c r="S811" i="6"/>
  <c r="U811" i="6" s="1"/>
  <c r="S812" i="6"/>
  <c r="S813" i="6"/>
  <c r="T813" i="6" s="1"/>
  <c r="S814" i="6"/>
  <c r="T814" i="6" s="1"/>
  <c r="S815" i="6"/>
  <c r="U815" i="6" s="1"/>
  <c r="S816" i="6"/>
  <c r="T816" i="6" s="1"/>
  <c r="S817" i="6"/>
  <c r="U817" i="6" s="1"/>
  <c r="S818" i="6"/>
  <c r="S819" i="6"/>
  <c r="U819" i="6" s="1"/>
  <c r="S820" i="6"/>
  <c r="T820" i="6" s="1"/>
  <c r="S821" i="6"/>
  <c r="W821" i="6" s="1"/>
  <c r="S822" i="6"/>
  <c r="U822" i="6" s="1"/>
  <c r="S823" i="6"/>
  <c r="S824" i="6"/>
  <c r="T824" i="6" s="1"/>
  <c r="S825" i="6"/>
  <c r="S826" i="6"/>
  <c r="S827" i="6"/>
  <c r="U827" i="6" s="1"/>
  <c r="S828" i="6"/>
  <c r="S829" i="6"/>
  <c r="U829" i="6" s="1"/>
  <c r="S830" i="6"/>
  <c r="T830" i="6" s="1"/>
  <c r="S831" i="6"/>
  <c r="U831" i="6" s="1"/>
  <c r="S832" i="6"/>
  <c r="T832" i="6" s="1"/>
  <c r="S833" i="6"/>
  <c r="S834" i="6"/>
  <c r="S835" i="6"/>
  <c r="S836" i="6"/>
  <c r="S837" i="6"/>
  <c r="W837" i="6" s="1"/>
  <c r="S838" i="6"/>
  <c r="S839" i="6"/>
  <c r="S840" i="6"/>
  <c r="T840" i="6" s="1"/>
  <c r="S841" i="6"/>
  <c r="S842" i="6"/>
  <c r="T842" i="6" s="1"/>
  <c r="S843" i="6"/>
  <c r="S844" i="6"/>
  <c r="S845" i="6"/>
  <c r="T845" i="6" s="1"/>
  <c r="S846" i="6"/>
  <c r="T846" i="6" s="1"/>
  <c r="S847" i="6"/>
  <c r="S848" i="6"/>
  <c r="S849" i="6"/>
  <c r="S850" i="6"/>
  <c r="S851" i="6"/>
  <c r="S852" i="6"/>
  <c r="S853" i="6"/>
  <c r="W853" i="6" s="1"/>
  <c r="S854" i="6"/>
  <c r="U854" i="6" s="1"/>
  <c r="S855" i="6"/>
  <c r="U855" i="6" s="1"/>
  <c r="S856" i="6"/>
  <c r="T856" i="6" s="1"/>
  <c r="S857" i="6"/>
  <c r="U857" i="6" s="1"/>
  <c r="S858" i="6"/>
  <c r="S859" i="6"/>
  <c r="U859" i="6" s="1"/>
  <c r="S860" i="6"/>
  <c r="S861" i="6"/>
  <c r="S862" i="6"/>
  <c r="T862" i="6" s="1"/>
  <c r="S863" i="6"/>
  <c r="T863" i="6" s="1"/>
  <c r="S864" i="6"/>
  <c r="U864" i="6" s="1"/>
  <c r="S865" i="6"/>
  <c r="S866" i="6"/>
  <c r="W866" i="6" s="1"/>
  <c r="S867" i="6"/>
  <c r="W867" i="6" s="1"/>
  <c r="S868" i="6"/>
  <c r="W868" i="6" s="1"/>
  <c r="S869" i="6"/>
  <c r="S870" i="6"/>
  <c r="S871" i="6"/>
  <c r="U871" i="6" s="1"/>
  <c r="S872" i="6"/>
  <c r="S873" i="6"/>
  <c r="W873" i="6" s="1"/>
  <c r="S874" i="6"/>
  <c r="W874" i="6" s="1"/>
  <c r="S875" i="6"/>
  <c r="U875" i="6" s="1"/>
  <c r="S876" i="6"/>
  <c r="T876" i="6" s="1"/>
  <c r="S877" i="6"/>
  <c r="U877" i="6" s="1"/>
  <c r="S878" i="6"/>
  <c r="T878" i="6" s="1"/>
  <c r="S879" i="6"/>
  <c r="T879" i="6" s="1"/>
  <c r="S880" i="6"/>
  <c r="U880" i="6" s="1"/>
  <c r="S881" i="6"/>
  <c r="S882" i="6"/>
  <c r="W882" i="6" s="1"/>
  <c r="S883" i="6"/>
  <c r="W883" i="6" s="1"/>
  <c r="S884" i="6"/>
  <c r="W884" i="6" s="1"/>
  <c r="S885" i="6"/>
  <c r="W885" i="6" s="1"/>
  <c r="S886" i="6"/>
  <c r="U886" i="6" s="1"/>
  <c r="S887" i="6"/>
  <c r="U887" i="6" s="1"/>
  <c r="S888" i="6"/>
  <c r="T888" i="6" s="1"/>
  <c r="S889" i="6"/>
  <c r="U889" i="6" s="1"/>
  <c r="S890" i="6"/>
  <c r="U890" i="6" s="1"/>
  <c r="S891" i="6"/>
  <c r="S892" i="6"/>
  <c r="S893" i="6"/>
  <c r="S894" i="6"/>
  <c r="T894" i="6" s="1"/>
  <c r="S895" i="6"/>
  <c r="T895" i="6" s="1"/>
  <c r="S896" i="6"/>
  <c r="U896" i="6" s="1"/>
  <c r="S897" i="6"/>
  <c r="W897" i="6" s="1"/>
  <c r="S898" i="6"/>
  <c r="W898" i="6" s="1"/>
  <c r="S899" i="6"/>
  <c r="W899" i="6" s="1"/>
  <c r="S900" i="6"/>
  <c r="W900" i="6" s="1"/>
  <c r="S901" i="6"/>
  <c r="U901" i="6" s="1"/>
  <c r="S902" i="6"/>
  <c r="W902" i="6" s="1"/>
  <c r="S903" i="6"/>
  <c r="U903" i="6" s="1"/>
  <c r="S904" i="6"/>
  <c r="S905" i="6"/>
  <c r="W905" i="6" s="1"/>
  <c r="S906" i="6"/>
  <c r="S907" i="6"/>
  <c r="U907" i="6" s="1"/>
  <c r="S908" i="6"/>
  <c r="S909" i="6"/>
  <c r="S910" i="6"/>
  <c r="T910" i="6" s="1"/>
  <c r="S911" i="6"/>
  <c r="T911" i="6" s="1"/>
  <c r="S912" i="6"/>
  <c r="U912" i="6" s="1"/>
  <c r="S913" i="6"/>
  <c r="W913" i="6" s="1"/>
  <c r="S914" i="6"/>
  <c r="W914" i="6" s="1"/>
  <c r="S915" i="6"/>
  <c r="T915" i="6" s="1"/>
  <c r="S916" i="6"/>
  <c r="W916" i="6" s="1"/>
  <c r="S917" i="6"/>
  <c r="S918" i="6"/>
  <c r="S919" i="6"/>
  <c r="W919" i="6" s="1"/>
  <c r="S920" i="6"/>
  <c r="W920" i="6" s="1"/>
  <c r="S921" i="6"/>
  <c r="W921" i="6" s="1"/>
  <c r="S922" i="6"/>
  <c r="W922" i="6" s="1"/>
  <c r="S923" i="6"/>
  <c r="S924" i="6"/>
  <c r="T924" i="6" s="1"/>
  <c r="S925" i="6"/>
  <c r="S926" i="6"/>
  <c r="S927" i="6"/>
  <c r="T927" i="6" s="1"/>
  <c r="S928" i="6"/>
  <c r="U928" i="6" s="1"/>
  <c r="S929" i="6"/>
  <c r="U929" i="6" s="1"/>
  <c r="S930" i="6"/>
  <c r="T930" i="6" s="1"/>
  <c r="S931" i="6"/>
  <c r="T931" i="6" s="1"/>
  <c r="S932" i="6"/>
  <c r="U932" i="6" s="1"/>
  <c r="S933" i="6"/>
  <c r="T933" i="6" s="1"/>
  <c r="S934" i="6"/>
  <c r="U934" i="6" s="1"/>
  <c r="S935" i="6"/>
  <c r="W935" i="6" s="1"/>
  <c r="S936" i="6"/>
  <c r="S937" i="6"/>
  <c r="T937" i="6" s="1"/>
  <c r="S938" i="6"/>
  <c r="T938" i="6" s="1"/>
  <c r="S939" i="6"/>
  <c r="U939" i="6" s="1"/>
  <c r="S940" i="6"/>
  <c r="S941" i="6"/>
  <c r="U941" i="6" s="1"/>
  <c r="S942" i="6"/>
  <c r="U942" i="6" s="1"/>
  <c r="S943" i="6"/>
  <c r="T943" i="6" s="1"/>
  <c r="S944" i="6"/>
  <c r="U944" i="6" s="1"/>
  <c r="S945" i="6"/>
  <c r="W945" i="6" s="1"/>
  <c r="S946" i="6"/>
  <c r="T946" i="6" s="1"/>
  <c r="S947" i="6"/>
  <c r="T947" i="6" s="1"/>
  <c r="S948" i="6"/>
  <c r="W948" i="6" s="1"/>
  <c r="S949" i="6"/>
  <c r="S950" i="6"/>
  <c r="S951" i="6"/>
  <c r="W951" i="6" s="1"/>
  <c r="S952" i="6"/>
  <c r="W952" i="6" s="1"/>
  <c r="S953" i="6"/>
  <c r="W953" i="6" s="1"/>
  <c r="S954" i="6"/>
  <c r="W954" i="6" s="1"/>
  <c r="S955" i="6"/>
  <c r="S956" i="6"/>
  <c r="T956" i="6" s="1"/>
  <c r="S957" i="6"/>
  <c r="S958" i="6"/>
  <c r="U958" i="6" s="1"/>
  <c r="S959" i="6"/>
  <c r="U959" i="6" s="1"/>
  <c r="S960" i="6"/>
  <c r="T960" i="6" s="1"/>
  <c r="S961" i="6"/>
  <c r="S962" i="6"/>
  <c r="S963" i="6"/>
  <c r="U963" i="6" s="1"/>
  <c r="S964" i="6"/>
  <c r="S965" i="6"/>
  <c r="U965" i="6" s="1"/>
  <c r="S966" i="6"/>
  <c r="S967" i="6"/>
  <c r="U967" i="6" s="1"/>
  <c r="S968" i="6"/>
  <c r="T968" i="6" s="1"/>
  <c r="S969" i="6"/>
  <c r="S970" i="6"/>
  <c r="S971" i="6"/>
  <c r="S972" i="6"/>
  <c r="T972" i="6" s="1"/>
  <c r="S973" i="6"/>
  <c r="W973" i="6" s="1"/>
  <c r="S974" i="6"/>
  <c r="U974" i="6" s="1"/>
  <c r="S975" i="6"/>
  <c r="U975" i="6" s="1"/>
  <c r="S976" i="6"/>
  <c r="T976" i="6" s="1"/>
  <c r="S977" i="6"/>
  <c r="W977" i="6" s="1"/>
  <c r="S978" i="6"/>
  <c r="T978" i="6" s="1"/>
  <c r="S979" i="6"/>
  <c r="U979" i="6" s="1"/>
  <c r="S980" i="6"/>
  <c r="S981" i="6"/>
  <c r="W981" i="6" s="1"/>
  <c r="S982" i="6"/>
  <c r="S983" i="6"/>
  <c r="U983" i="6" s="1"/>
  <c r="S984" i="6"/>
  <c r="T984" i="6" s="1"/>
  <c r="S985" i="6"/>
  <c r="W985" i="6" s="1"/>
  <c r="S986" i="6"/>
  <c r="W986" i="6" s="1"/>
  <c r="S987" i="6"/>
  <c r="U987" i="6" s="1"/>
  <c r="S988" i="6"/>
  <c r="S989" i="6"/>
  <c r="S990" i="6"/>
  <c r="S991" i="6"/>
  <c r="S992" i="6"/>
  <c r="U992" i="6" s="1"/>
  <c r="S993" i="6"/>
  <c r="U993" i="6" s="1"/>
  <c r="S994" i="6"/>
  <c r="W994" i="6" s="1"/>
  <c r="S995" i="6"/>
  <c r="S996" i="6"/>
  <c r="S997" i="6"/>
  <c r="W997" i="6" s="1"/>
  <c r="S998" i="6"/>
  <c r="S999" i="6"/>
  <c r="U999" i="6" s="1"/>
  <c r="S1000" i="6"/>
  <c r="S1001" i="6"/>
  <c r="S1002" i="6"/>
  <c r="S1003" i="6"/>
  <c r="U1003" i="6" s="1"/>
  <c r="S1004" i="6"/>
  <c r="S1005" i="6"/>
  <c r="S1006" i="6"/>
  <c r="S1007" i="6"/>
  <c r="S1008" i="6"/>
  <c r="S1009" i="6"/>
  <c r="S1010" i="6"/>
  <c r="S1011" i="6"/>
  <c r="S1012" i="6"/>
  <c r="W1012" i="6" s="1"/>
  <c r="S1013" i="6"/>
  <c r="S1014" i="6"/>
  <c r="T1014" i="6" s="1"/>
  <c r="S1015" i="6"/>
  <c r="S1016" i="6"/>
  <c r="W1016" i="6" s="1"/>
  <c r="S1017" i="6"/>
  <c r="W1017" i="6" s="1"/>
  <c r="S1018" i="6"/>
  <c r="S1019" i="6"/>
  <c r="U1019" i="6" s="1"/>
  <c r="S1020" i="6"/>
  <c r="S1021" i="6"/>
  <c r="S1022" i="6"/>
  <c r="S1023" i="6"/>
  <c r="U1023" i="6" s="1"/>
  <c r="S1024" i="6"/>
  <c r="T1024" i="6" s="1"/>
  <c r="S1025" i="6"/>
  <c r="U1025" i="6" s="1"/>
  <c r="S1026" i="6"/>
  <c r="W1026" i="6" s="1"/>
  <c r="S1027" i="6"/>
  <c r="S1028" i="6"/>
  <c r="S1029" i="6"/>
  <c r="S1030" i="6"/>
  <c r="S1031" i="6"/>
  <c r="U1031" i="6" s="1"/>
  <c r="S1032" i="6"/>
  <c r="S1033" i="6"/>
  <c r="S1034" i="6"/>
  <c r="S1035" i="6"/>
  <c r="U1035" i="6" s="1"/>
  <c r="S1036" i="6"/>
  <c r="S1037" i="6"/>
  <c r="S1038" i="6"/>
  <c r="S1039" i="6"/>
  <c r="S1040" i="6"/>
  <c r="U1040" i="6" s="1"/>
  <c r="S1041" i="6"/>
  <c r="S1042" i="6"/>
  <c r="S1043" i="6"/>
  <c r="S1044" i="6"/>
  <c r="S1045" i="6"/>
  <c r="S1046" i="6"/>
  <c r="T1046" i="6" s="1"/>
  <c r="S1047" i="6"/>
  <c r="S1048" i="6"/>
  <c r="W1048" i="6" s="1"/>
  <c r="S1049" i="6"/>
  <c r="W1049" i="6" s="1"/>
  <c r="S1050" i="6"/>
  <c r="T1050" i="6" s="1"/>
  <c r="S1051" i="6"/>
  <c r="U1051" i="6" s="1"/>
  <c r="S1052" i="6"/>
  <c r="S1053" i="6"/>
  <c r="S1054" i="6"/>
  <c r="S1055" i="6"/>
  <c r="W1055" i="6" s="1"/>
  <c r="S1056" i="6"/>
  <c r="U1056" i="6" s="1"/>
  <c r="S1057" i="6"/>
  <c r="U1057" i="6" s="1"/>
  <c r="S1058" i="6"/>
  <c r="S1059" i="6"/>
  <c r="W1059" i="6" s="1"/>
  <c r="S1060" i="6"/>
  <c r="S1061" i="6"/>
  <c r="S1062" i="6"/>
  <c r="S1063" i="6"/>
  <c r="W1063" i="6" s="1"/>
  <c r="S1064" i="6"/>
  <c r="S1065" i="6"/>
  <c r="S1066" i="6"/>
  <c r="S1067" i="6"/>
  <c r="W1067" i="6" s="1"/>
  <c r="S1068" i="6"/>
  <c r="S1069" i="6"/>
  <c r="S1070" i="6"/>
  <c r="S1071" i="6"/>
  <c r="W1071" i="6" s="1"/>
  <c r="S1072" i="6"/>
  <c r="U1072" i="6" s="1"/>
  <c r="S1073" i="6"/>
  <c r="S1074" i="6"/>
  <c r="W1074" i="6" s="1"/>
  <c r="S1075" i="6"/>
  <c r="W1075" i="6" s="1"/>
  <c r="S1076" i="6"/>
  <c r="W1076" i="6" s="1"/>
  <c r="S1077" i="6"/>
  <c r="S1078" i="6"/>
  <c r="S1079" i="6"/>
  <c r="W1079" i="6" s="1"/>
  <c r="S1080" i="6"/>
  <c r="W1080" i="6" s="1"/>
  <c r="S1081" i="6"/>
  <c r="S1082" i="6"/>
  <c r="T1082" i="6" s="1"/>
  <c r="S1083" i="6"/>
  <c r="W1083" i="6" s="1"/>
  <c r="S1084" i="6"/>
  <c r="S1085" i="6"/>
  <c r="S1086" i="6"/>
  <c r="S1087" i="6"/>
  <c r="W1087" i="6" s="1"/>
  <c r="S1088" i="6"/>
  <c r="U1088" i="6" s="1"/>
  <c r="S1089" i="6"/>
  <c r="S1090" i="6"/>
  <c r="W1090" i="6" s="1"/>
  <c r="S1091" i="6"/>
  <c r="W1091" i="6" s="1"/>
  <c r="S1092" i="6"/>
  <c r="S1093" i="6"/>
  <c r="W1093" i="6" s="1"/>
  <c r="S1094" i="6"/>
  <c r="S1095" i="6"/>
  <c r="W1095" i="6" s="1"/>
  <c r="S1096" i="6"/>
  <c r="S1097" i="6"/>
  <c r="S1098" i="6"/>
  <c r="S1099" i="6"/>
  <c r="W1099" i="6" s="1"/>
  <c r="S1100" i="6"/>
  <c r="S1101" i="6"/>
  <c r="S1102" i="6"/>
  <c r="S1103" i="6"/>
  <c r="W1103" i="6" s="1"/>
  <c r="S1104" i="6"/>
  <c r="U1104" i="6" s="1"/>
  <c r="S1105" i="6"/>
  <c r="S1106" i="6"/>
  <c r="W1106" i="6" s="1"/>
  <c r="S1107" i="6"/>
  <c r="W1107" i="6" s="1"/>
  <c r="S1108" i="6"/>
  <c r="U1108" i="6" s="1"/>
  <c r="S1109" i="6"/>
  <c r="S1110" i="6"/>
  <c r="T1110" i="6" s="1"/>
  <c r="S1111" i="6"/>
  <c r="W1111" i="6" s="1"/>
  <c r="S1112" i="6"/>
  <c r="U1112" i="6" s="1"/>
  <c r="S1113" i="6"/>
  <c r="U1113" i="6" s="1"/>
  <c r="S1114" i="6"/>
  <c r="W1114" i="6" s="1"/>
  <c r="S1115" i="6"/>
  <c r="W1115" i="6" s="1"/>
  <c r="S1116" i="6"/>
  <c r="U1116" i="6" s="1"/>
  <c r="S1117" i="6"/>
  <c r="S1118" i="6"/>
  <c r="S1119" i="6"/>
  <c r="W1119" i="6" s="1"/>
  <c r="S1120" i="6"/>
  <c r="W1120" i="6" s="1"/>
  <c r="S1121" i="6"/>
  <c r="S1122" i="6"/>
  <c r="W1122" i="6" s="1"/>
  <c r="S1123" i="6"/>
  <c r="W1123" i="6" s="1"/>
  <c r="S1124" i="6"/>
  <c r="T1124" i="6" s="1"/>
  <c r="S1125" i="6"/>
  <c r="S1126" i="6"/>
  <c r="S1127" i="6"/>
  <c r="W1127" i="6" s="1"/>
  <c r="S1128" i="6"/>
  <c r="T1128" i="6" s="1"/>
  <c r="S1129" i="6"/>
  <c r="W1129" i="6" s="1"/>
  <c r="S1130" i="6"/>
  <c r="T1130" i="6" s="1"/>
  <c r="S1131" i="6"/>
  <c r="W1131" i="6" s="1"/>
  <c r="S1132" i="6"/>
  <c r="W1132" i="6" s="1"/>
  <c r="S1133" i="6"/>
  <c r="S1134" i="6"/>
  <c r="T1134" i="6" s="1"/>
  <c r="S1135" i="6"/>
  <c r="W1135" i="6" s="1"/>
  <c r="S1136" i="6"/>
  <c r="U1136" i="6" s="1"/>
  <c r="S1137" i="6"/>
  <c r="U1137" i="6" s="1"/>
  <c r="S1138" i="6"/>
  <c r="S1139" i="6"/>
  <c r="W1139" i="6" s="1"/>
  <c r="S1140" i="6"/>
  <c r="S1141" i="6"/>
  <c r="T1141" i="6" s="1"/>
  <c r="S1142" i="6"/>
  <c r="T1142" i="6" s="1"/>
  <c r="S1143" i="6"/>
  <c r="W1143" i="6" s="1"/>
  <c r="S1144" i="6"/>
  <c r="T1144" i="6" s="1"/>
  <c r="S1145" i="6"/>
  <c r="T1145" i="6" s="1"/>
  <c r="S1146" i="6"/>
  <c r="W1146" i="6" s="1"/>
  <c r="S1147" i="6"/>
  <c r="W1147" i="6" s="1"/>
  <c r="S1148" i="6"/>
  <c r="W1148" i="6" s="1"/>
  <c r="S1149" i="6"/>
  <c r="W1149" i="6" s="1"/>
  <c r="S1150" i="6"/>
  <c r="S1151" i="6"/>
  <c r="W1151" i="6" s="1"/>
  <c r="S1152" i="6"/>
  <c r="U1152" i="6" s="1"/>
  <c r="S1153" i="6"/>
  <c r="U1153" i="6" s="1"/>
  <c r="S1154" i="6"/>
  <c r="W1154" i="6" s="1"/>
  <c r="S1155" i="6"/>
  <c r="W1155" i="6" s="1"/>
  <c r="S1156" i="6"/>
  <c r="W1156" i="6" s="1"/>
  <c r="S1157" i="6"/>
  <c r="T1157" i="6" s="1"/>
  <c r="S1158" i="6"/>
  <c r="T1158" i="6" s="1"/>
  <c r="S1159" i="6"/>
  <c r="W1159" i="6" s="1"/>
  <c r="S1160" i="6"/>
  <c r="S1161" i="6"/>
  <c r="U1161" i="6" s="1"/>
  <c r="S1162" i="6"/>
  <c r="T1162" i="6" s="1"/>
  <c r="S1163" i="6"/>
  <c r="W1163" i="6" s="1"/>
  <c r="S1164" i="6"/>
  <c r="W1164" i="6" s="1"/>
  <c r="S1165" i="6"/>
  <c r="W1165" i="6" s="1"/>
  <c r="S1166" i="6"/>
  <c r="W1166" i="6" s="1"/>
  <c r="S1167" i="6"/>
  <c r="W1167" i="6" s="1"/>
  <c r="S1168" i="6"/>
  <c r="S1169" i="6"/>
  <c r="U1169" i="6" s="1"/>
  <c r="S1170" i="6"/>
  <c r="T1170" i="6" s="1"/>
  <c r="S1171" i="6"/>
  <c r="W1171" i="6" s="1"/>
  <c r="S1172" i="6"/>
  <c r="S1173" i="6"/>
  <c r="S1174" i="6"/>
  <c r="S1175" i="6"/>
  <c r="W1175" i="6" s="1"/>
  <c r="S1176" i="6"/>
  <c r="T1176" i="6" s="1"/>
  <c r="S1177" i="6"/>
  <c r="T1177" i="6" s="1"/>
  <c r="S1178" i="6"/>
  <c r="T1178" i="6" s="1"/>
  <c r="S1179" i="6"/>
  <c r="W1179" i="6" s="1"/>
  <c r="S1180" i="6"/>
  <c r="T1180" i="6" s="1"/>
  <c r="S1181" i="6"/>
  <c r="S1182" i="6"/>
  <c r="T1182" i="6" s="1"/>
  <c r="S1183" i="6"/>
  <c r="W1183" i="6" s="1"/>
  <c r="S1184" i="6"/>
  <c r="U1184" i="6" s="1"/>
  <c r="S1185" i="6"/>
  <c r="U1185" i="6" s="1"/>
  <c r="S1186" i="6"/>
  <c r="T1186" i="6" s="1"/>
  <c r="S1187" i="6"/>
  <c r="W1187" i="6" s="1"/>
  <c r="S1188" i="6"/>
  <c r="S1189" i="6"/>
  <c r="S1190" i="6"/>
  <c r="S1191" i="6"/>
  <c r="W1191" i="6" s="1"/>
  <c r="S1192" i="6"/>
  <c r="T1192" i="6" s="1"/>
  <c r="S1193" i="6"/>
  <c r="T1193" i="6" s="1"/>
  <c r="S1194" i="6"/>
  <c r="T1194" i="6" s="1"/>
  <c r="S1195" i="6"/>
  <c r="W1195" i="6" s="1"/>
  <c r="S1196" i="6"/>
  <c r="T1196" i="6" s="1"/>
  <c r="S1197" i="6"/>
  <c r="W1197" i="6" s="1"/>
  <c r="S1198" i="6"/>
  <c r="T1198" i="6" s="1"/>
  <c r="S1199" i="6"/>
  <c r="W1199" i="6" s="1"/>
  <c r="S1200" i="6"/>
  <c r="S1201" i="6"/>
  <c r="U1201" i="6" s="1"/>
  <c r="S1202" i="6"/>
  <c r="T1202" i="6" s="1"/>
  <c r="S1203" i="6"/>
  <c r="W1203" i="6" s="1"/>
  <c r="S1204" i="6"/>
  <c r="S1205" i="6"/>
  <c r="S1206" i="6"/>
  <c r="S1207" i="6"/>
  <c r="W1207" i="6" s="1"/>
  <c r="S1208" i="6"/>
  <c r="T1208" i="6" s="1"/>
  <c r="S1209" i="6"/>
  <c r="T1209" i="6" s="1"/>
  <c r="S1210" i="6"/>
  <c r="T1210" i="6" s="1"/>
  <c r="S1211" i="6"/>
  <c r="W1211" i="6" s="1"/>
  <c r="S1212" i="6"/>
  <c r="T1212" i="6" s="1"/>
  <c r="S1213" i="6"/>
  <c r="W1213" i="6" s="1"/>
  <c r="S1214" i="6"/>
  <c r="T1214" i="6" s="1"/>
  <c r="S1215" i="6"/>
  <c r="W1215" i="6" s="1"/>
  <c r="S1216" i="6"/>
  <c r="W1216" i="6" s="1"/>
  <c r="S1217" i="6"/>
  <c r="T1217" i="6" s="1"/>
  <c r="S1218" i="6"/>
  <c r="S1219" i="6"/>
  <c r="S1220" i="6"/>
  <c r="T1220" i="6" s="1"/>
  <c r="S1221" i="6"/>
  <c r="W1221" i="6" s="1"/>
  <c r="S1222" i="6"/>
  <c r="S1223" i="6"/>
  <c r="W1223" i="6" s="1"/>
  <c r="S1224" i="6"/>
  <c r="T1224" i="6" s="1"/>
  <c r="S1225" i="6"/>
  <c r="T1225" i="6" s="1"/>
  <c r="S1226" i="6"/>
  <c r="T1226" i="6" s="1"/>
  <c r="S1227" i="6"/>
  <c r="W1227" i="6" s="1"/>
  <c r="S1228" i="6"/>
  <c r="T1228" i="6" s="1"/>
  <c r="S1229" i="6"/>
  <c r="T1229" i="6" s="1"/>
  <c r="S1230" i="6"/>
  <c r="T1230" i="6" s="1"/>
  <c r="S1231" i="6"/>
  <c r="W1231" i="6" s="1"/>
  <c r="S1232" i="6"/>
  <c r="T1232" i="6" s="1"/>
  <c r="S1233" i="6"/>
  <c r="T1233" i="6" s="1"/>
  <c r="S1234" i="6"/>
  <c r="T1234" i="6" s="1"/>
  <c r="S1235" i="6"/>
  <c r="S1236" i="6"/>
  <c r="T1236" i="6" s="1"/>
  <c r="S1237" i="6"/>
  <c r="T1237" i="6" s="1"/>
  <c r="S1238" i="6"/>
  <c r="S1239" i="6"/>
  <c r="S1240" i="6"/>
  <c r="U1240" i="6" s="1"/>
  <c r="S1241" i="6"/>
  <c r="U1241" i="6" s="1"/>
  <c r="S1242" i="6"/>
  <c r="W1242" i="6" s="1"/>
  <c r="S1243" i="6"/>
  <c r="W1243" i="6" s="1"/>
  <c r="S1244" i="6"/>
  <c r="T1244" i="6" s="1"/>
  <c r="S1245" i="6"/>
  <c r="T1245" i="6" s="1"/>
  <c r="S1246" i="6"/>
  <c r="T1246" i="6" s="1"/>
  <c r="S1247" i="6"/>
  <c r="W1247" i="6" s="1"/>
  <c r="S1248" i="6"/>
  <c r="T1248" i="6" s="1"/>
  <c r="S1249" i="6"/>
  <c r="T1249" i="6" s="1"/>
  <c r="S1250" i="6"/>
  <c r="T1250" i="6" s="1"/>
  <c r="S1251" i="6"/>
  <c r="S1252" i="6"/>
  <c r="T1252" i="6" s="1"/>
  <c r="S1253" i="6"/>
  <c r="T1253" i="6" s="1"/>
  <c r="S1254" i="6"/>
  <c r="S1255" i="6"/>
  <c r="S1256" i="6"/>
  <c r="U1256" i="6" s="1"/>
  <c r="S1257" i="6"/>
  <c r="U1257" i="6" s="1"/>
  <c r="S1258" i="6"/>
  <c r="T1258" i="6" s="1"/>
  <c r="S1259" i="6"/>
  <c r="W1259" i="6" s="1"/>
  <c r="S1260" i="6"/>
  <c r="T1260" i="6" s="1"/>
  <c r="S1261" i="6"/>
  <c r="T1261" i="6" s="1"/>
  <c r="S1262" i="6"/>
  <c r="T1262" i="6" s="1"/>
  <c r="S1263" i="6"/>
  <c r="W1263" i="6" s="1"/>
  <c r="S1264" i="6"/>
  <c r="T1264" i="6" s="1"/>
  <c r="S1265" i="6"/>
  <c r="T1265" i="6" s="1"/>
  <c r="S1266" i="6"/>
  <c r="T1266" i="6" s="1"/>
  <c r="S1267" i="6"/>
  <c r="S1268" i="6"/>
  <c r="T1268" i="6" s="1"/>
  <c r="S1269" i="6"/>
  <c r="T1269" i="6" s="1"/>
  <c r="S1270" i="6"/>
  <c r="S1271" i="6"/>
  <c r="S1272" i="6"/>
  <c r="T1272" i="6" s="1"/>
  <c r="S1273" i="6"/>
  <c r="T1273" i="6" s="1"/>
  <c r="S1274" i="6"/>
  <c r="T1274" i="6" s="1"/>
  <c r="S1275" i="6"/>
  <c r="W1275" i="6" s="1"/>
  <c r="S1276" i="6"/>
  <c r="T1276" i="6" s="1"/>
  <c r="S1277" i="6"/>
  <c r="T1277" i="6" s="1"/>
  <c r="S1278" i="6"/>
  <c r="T1278" i="6" s="1"/>
  <c r="S1279" i="6"/>
  <c r="W1279" i="6" s="1"/>
  <c r="S1280" i="6"/>
  <c r="T1280" i="6" s="1"/>
  <c r="S1281" i="6"/>
  <c r="T1281" i="6" s="1"/>
  <c r="S1282" i="6"/>
  <c r="T1282" i="6" s="1"/>
  <c r="S1283" i="6"/>
  <c r="S1284" i="6"/>
  <c r="T1284" i="6" s="1"/>
  <c r="S1285" i="6"/>
  <c r="T1285" i="6" s="1"/>
  <c r="S1286" i="6"/>
  <c r="S1287" i="6"/>
  <c r="S1288" i="6"/>
  <c r="U1288" i="6" s="1"/>
  <c r="S1289" i="6"/>
  <c r="U1289" i="6" s="1"/>
  <c r="S1290" i="6"/>
  <c r="T1290" i="6" s="1"/>
  <c r="S1291" i="6"/>
  <c r="W1291" i="6" s="1"/>
  <c r="S1292" i="6"/>
  <c r="W1292" i="6" s="1"/>
  <c r="S1293" i="6"/>
  <c r="W1293" i="6" s="1"/>
  <c r="S1294" i="6"/>
  <c r="T1294" i="6" s="1"/>
  <c r="S1295" i="6"/>
  <c r="W1295" i="6" s="1"/>
  <c r="S1296" i="6"/>
  <c r="U1296" i="6" s="1"/>
  <c r="S1297" i="6"/>
  <c r="U1297" i="6" s="1"/>
  <c r="S1298" i="6"/>
  <c r="W1298" i="6" s="1"/>
  <c r="S1299" i="6"/>
  <c r="S1300" i="6"/>
  <c r="U1300" i="6" s="1"/>
  <c r="S1301" i="6"/>
  <c r="U1301" i="6" s="1"/>
  <c r="S1302" i="6"/>
  <c r="S1303" i="6"/>
  <c r="S1304" i="6"/>
  <c r="T1304" i="6" s="1"/>
  <c r="S1305" i="6"/>
  <c r="T1305" i="6" s="1"/>
  <c r="S1306" i="6"/>
  <c r="T1306" i="6" s="1"/>
  <c r="S1307" i="6"/>
  <c r="W1307" i="6" s="1"/>
  <c r="S1308" i="6"/>
  <c r="T1308" i="6" s="1"/>
  <c r="S1309" i="6"/>
  <c r="U1309" i="6" s="1"/>
  <c r="S1310" i="6"/>
  <c r="U1310" i="6" s="1"/>
  <c r="S1311" i="6"/>
  <c r="T1311" i="6" s="1"/>
  <c r="S1312" i="6"/>
  <c r="T1312" i="6" s="1"/>
  <c r="S1313" i="6"/>
  <c r="T1313" i="6" s="1"/>
  <c r="S1314" i="6"/>
  <c r="U1314" i="6" s="1"/>
  <c r="S1315" i="6"/>
  <c r="T1315" i="6" s="1"/>
  <c r="S1316" i="6"/>
  <c r="U1316" i="6" s="1"/>
  <c r="S1317" i="6"/>
  <c r="S1318" i="6"/>
  <c r="U1318" i="6" s="1"/>
  <c r="S1319" i="6"/>
  <c r="T1319" i="6" s="1"/>
  <c r="S1320" i="6"/>
  <c r="T1320" i="6" s="1"/>
  <c r="S1321" i="6"/>
  <c r="T1321" i="6" s="1"/>
  <c r="S1322" i="6"/>
  <c r="U1322" i="6" s="1"/>
  <c r="S1323" i="6"/>
  <c r="T1323" i="6" s="1"/>
  <c r="S1324" i="6"/>
  <c r="U1324" i="6" s="1"/>
  <c r="S1325" i="6"/>
  <c r="U1325" i="6" s="1"/>
  <c r="S1326" i="6"/>
  <c r="U1326" i="6" s="1"/>
  <c r="S1327" i="6"/>
  <c r="T1327" i="6" s="1"/>
  <c r="S1328" i="6"/>
  <c r="U1328" i="6" s="1"/>
  <c r="S1329" i="6"/>
  <c r="W1329" i="6" s="1"/>
  <c r="S1330" i="6"/>
  <c r="U1330" i="6" s="1"/>
  <c r="S1331" i="6"/>
  <c r="T1331" i="6" s="1"/>
  <c r="S1332" i="6"/>
  <c r="T1332" i="6" s="1"/>
  <c r="S1333" i="6"/>
  <c r="S1334" i="6"/>
  <c r="U1334" i="6" s="1"/>
  <c r="S1335" i="6"/>
  <c r="T1335" i="6" s="1"/>
  <c r="S1336" i="6"/>
  <c r="U1336" i="6" s="1"/>
  <c r="S1337" i="6"/>
  <c r="U1337" i="6" s="1"/>
  <c r="S1338" i="6"/>
  <c r="U1338" i="6" s="1"/>
  <c r="S1339" i="6"/>
  <c r="T1339" i="6" s="1"/>
  <c r="S1340" i="6"/>
  <c r="T1340" i="6" s="1"/>
  <c r="S1341" i="6"/>
  <c r="U1341" i="6" s="1"/>
  <c r="S1342" i="6"/>
  <c r="U1342" i="6" s="1"/>
  <c r="S1343" i="6"/>
  <c r="T1343" i="6" s="1"/>
  <c r="S1344" i="6"/>
  <c r="T1344" i="6" s="1"/>
  <c r="S1345" i="6"/>
  <c r="T1345" i="6" s="1"/>
  <c r="S1346" i="6"/>
  <c r="U1346" i="6" s="1"/>
  <c r="S1347" i="6"/>
  <c r="T1347" i="6" s="1"/>
  <c r="S1348" i="6"/>
  <c r="T1348" i="6" s="1"/>
  <c r="S1349" i="6"/>
  <c r="S1350" i="6"/>
  <c r="U1350" i="6" s="1"/>
  <c r="S1351" i="6"/>
  <c r="T1351" i="6" s="1"/>
  <c r="S1352" i="6"/>
  <c r="T1352" i="6" s="1"/>
  <c r="S1353" i="6"/>
  <c r="T1353" i="6" s="1"/>
  <c r="S1354" i="6"/>
  <c r="U1354" i="6" s="1"/>
  <c r="S1355" i="6"/>
  <c r="T1355" i="6" s="1"/>
  <c r="S1356" i="6"/>
  <c r="U1356" i="6" s="1"/>
  <c r="S1357" i="6"/>
  <c r="U1357" i="6" s="1"/>
  <c r="S1358" i="6"/>
  <c r="U1358" i="6" s="1"/>
  <c r="S1359" i="6"/>
  <c r="T1359" i="6" s="1"/>
  <c r="S1360" i="6"/>
  <c r="U1360" i="6" s="1"/>
  <c r="S1361" i="6"/>
  <c r="W1361" i="6" s="1"/>
  <c r="S1362" i="6"/>
  <c r="U1362" i="6" s="1"/>
  <c r="S1363" i="6"/>
  <c r="T1363" i="6" s="1"/>
  <c r="S1364" i="6"/>
  <c r="T1364" i="6" s="1"/>
  <c r="S1365" i="6"/>
  <c r="S1366" i="6"/>
  <c r="U1366" i="6" s="1"/>
  <c r="S1367" i="6"/>
  <c r="T1367" i="6" s="1"/>
  <c r="S1368" i="6"/>
  <c r="U1368" i="6" s="1"/>
  <c r="S1369" i="6"/>
  <c r="U1369" i="6" s="1"/>
  <c r="S1370" i="6"/>
  <c r="U1370" i="6" s="1"/>
  <c r="S1371" i="6"/>
  <c r="T1371" i="6" s="1"/>
  <c r="S1372" i="6"/>
  <c r="T1372" i="6" s="1"/>
  <c r="S1373" i="6"/>
  <c r="U1373" i="6" s="1"/>
  <c r="S1374" i="6"/>
  <c r="U1374" i="6" s="1"/>
  <c r="S1375" i="6"/>
  <c r="T1375" i="6" s="1"/>
  <c r="S1376" i="6"/>
  <c r="T1376" i="6" s="1"/>
  <c r="S1377" i="6"/>
  <c r="T1377" i="6" s="1"/>
  <c r="S1378" i="6"/>
  <c r="U1378" i="6" s="1"/>
  <c r="S1379" i="6"/>
  <c r="T1379" i="6" s="1"/>
  <c r="S1380" i="6"/>
  <c r="W1380" i="6" s="1"/>
  <c r="S1381" i="6"/>
  <c r="S1382" i="6"/>
  <c r="U1382" i="6" s="1"/>
  <c r="S1383" i="6"/>
  <c r="T1383" i="6" s="1"/>
  <c r="S1384" i="6"/>
  <c r="T1384" i="6" s="1"/>
  <c r="S1385" i="6"/>
  <c r="T1385" i="6" s="1"/>
  <c r="S1386" i="6"/>
  <c r="U1386" i="6" s="1"/>
  <c r="S1387" i="6"/>
  <c r="T1387" i="6" s="1"/>
  <c r="S1388" i="6"/>
  <c r="U1388" i="6" s="1"/>
  <c r="S1389" i="6"/>
  <c r="U1389" i="6" s="1"/>
  <c r="S1390" i="6"/>
  <c r="U1390" i="6" s="1"/>
  <c r="S1391" i="6"/>
  <c r="T1391" i="6" s="1"/>
  <c r="S1392" i="6"/>
  <c r="U1392" i="6" s="1"/>
  <c r="S1393" i="6"/>
  <c r="W1393" i="6" s="1"/>
  <c r="S1394" i="6"/>
  <c r="U1394" i="6" s="1"/>
  <c r="S1395" i="6"/>
  <c r="T1395" i="6" s="1"/>
  <c r="S1396" i="6"/>
  <c r="T1396" i="6" s="1"/>
  <c r="S1397" i="6"/>
  <c r="S1398" i="6"/>
  <c r="U1398" i="6" s="1"/>
  <c r="S1399" i="6"/>
  <c r="T1399" i="6" s="1"/>
  <c r="S1400" i="6"/>
  <c r="U1400" i="6" s="1"/>
  <c r="S1401" i="6"/>
  <c r="U1401" i="6" s="1"/>
  <c r="S1402" i="6"/>
  <c r="U1402" i="6" s="1"/>
  <c r="S1403" i="6"/>
  <c r="T1403" i="6" s="1"/>
  <c r="S1404" i="6"/>
  <c r="U1404" i="6" s="1"/>
  <c r="S1405" i="6"/>
  <c r="U1405" i="6" s="1"/>
  <c r="S1406" i="6"/>
  <c r="U1406" i="6" s="1"/>
  <c r="S1407" i="6"/>
  <c r="T1407" i="6" s="1"/>
  <c r="S1408" i="6"/>
  <c r="U1408" i="6" s="1"/>
  <c r="S1409" i="6"/>
  <c r="W1409" i="6" s="1"/>
  <c r="S1410" i="6"/>
  <c r="U1410" i="6" s="1"/>
  <c r="S1411" i="6"/>
  <c r="T1411" i="6" s="1"/>
  <c r="S1412" i="6"/>
  <c r="W1412" i="6" s="1"/>
  <c r="S1413" i="6"/>
  <c r="S1414" i="6"/>
  <c r="U1414" i="6" s="1"/>
  <c r="S1415" i="6"/>
  <c r="T1415" i="6" s="1"/>
  <c r="S1416" i="6"/>
  <c r="U1416" i="6" s="1"/>
  <c r="S1417" i="6"/>
  <c r="U1417" i="6" s="1"/>
  <c r="S1418" i="6"/>
  <c r="U1418" i="6" s="1"/>
  <c r="S1419" i="6"/>
  <c r="T1419" i="6" s="1"/>
  <c r="S1420" i="6"/>
  <c r="U1420" i="6" s="1"/>
  <c r="S1421" i="6"/>
  <c r="U1421" i="6" s="1"/>
  <c r="S1422" i="6"/>
  <c r="U1422" i="6" s="1"/>
  <c r="S1423" i="6"/>
  <c r="T1423" i="6" s="1"/>
  <c r="S1424" i="6"/>
  <c r="U1424" i="6" s="1"/>
  <c r="S1425" i="6"/>
  <c r="W1425" i="6" s="1"/>
  <c r="S1426" i="6"/>
  <c r="U1426" i="6" s="1"/>
  <c r="S1427" i="6"/>
  <c r="T1427" i="6" s="1"/>
  <c r="S1428" i="6"/>
  <c r="T1428" i="6" s="1"/>
  <c r="S1429" i="6"/>
  <c r="S1430" i="6"/>
  <c r="U1430" i="6" s="1"/>
  <c r="S1431" i="6"/>
  <c r="T1431" i="6" s="1"/>
  <c r="S1432" i="6"/>
  <c r="U1432" i="6" s="1"/>
  <c r="S1433" i="6"/>
  <c r="U1433" i="6" s="1"/>
  <c r="S1434" i="6"/>
  <c r="U1434" i="6" s="1"/>
  <c r="S1435" i="6"/>
  <c r="T1435" i="6" s="1"/>
  <c r="S1436" i="6"/>
  <c r="W1436" i="6" s="1"/>
  <c r="S1437" i="6"/>
  <c r="U1437" i="6" s="1"/>
  <c r="S1438" i="6"/>
  <c r="U1438" i="6" s="1"/>
  <c r="S1439" i="6"/>
  <c r="T1439" i="6" s="1"/>
  <c r="S1440" i="6"/>
  <c r="W1440" i="6" s="1"/>
  <c r="S155" i="6"/>
  <c r="W155" i="6" s="1"/>
  <c r="S156" i="6"/>
  <c r="W156" i="6" s="1"/>
  <c r="S159" i="6"/>
  <c r="W159" i="6" s="1"/>
  <c r="S160" i="6"/>
  <c r="W160" i="6" s="1"/>
  <c r="S161" i="6"/>
  <c r="W161" i="6" s="1"/>
  <c r="U562" i="6" l="1"/>
  <c r="T387" i="6"/>
  <c r="W299" i="6"/>
  <c r="T815" i="6"/>
  <c r="U813" i="6"/>
  <c r="U546" i="6"/>
  <c r="W381" i="6"/>
  <c r="U1237" i="6"/>
  <c r="U361" i="6"/>
  <c r="U380" i="6"/>
  <c r="T981" i="6"/>
  <c r="W1128" i="6"/>
  <c r="U381" i="6"/>
  <c r="W294" i="6"/>
  <c r="W1144" i="6"/>
  <c r="T1074" i="6"/>
  <c r="W1269" i="6"/>
  <c r="U897" i="6"/>
  <c r="U577" i="6"/>
  <c r="W524" i="6"/>
  <c r="U357" i="6"/>
  <c r="W1082" i="6"/>
  <c r="W719" i="6"/>
  <c r="U1321" i="6"/>
  <c r="U1128" i="6"/>
  <c r="W687" i="6"/>
  <c r="W446" i="6"/>
  <c r="W425" i="6"/>
  <c r="W244" i="6"/>
  <c r="T580" i="6"/>
  <c r="W475" i="6"/>
  <c r="W409" i="6"/>
  <c r="W1234" i="6"/>
  <c r="U762" i="6"/>
  <c r="T686" i="6"/>
  <c r="T475" i="6"/>
  <c r="U409" i="6"/>
  <c r="U257" i="6"/>
  <c r="T929" i="6"/>
  <c r="W799" i="6"/>
  <c r="U549" i="6"/>
  <c r="T444" i="6"/>
  <c r="W353" i="6"/>
  <c r="U278" i="6"/>
  <c r="W1403" i="6"/>
  <c r="W1265" i="6"/>
  <c r="W1130" i="6"/>
  <c r="T1088" i="6"/>
  <c r="W876" i="6"/>
  <c r="W1416" i="6"/>
  <c r="T1409" i="6"/>
  <c r="U1371" i="6"/>
  <c r="U1348" i="6"/>
  <c r="U1265" i="6"/>
  <c r="U597" i="6"/>
  <c r="U554" i="6"/>
  <c r="W468" i="6"/>
  <c r="U384" i="6"/>
  <c r="U244" i="6"/>
  <c r="W717" i="6"/>
  <c r="T560" i="6"/>
  <c r="U1196" i="6"/>
  <c r="T1165" i="6"/>
  <c r="U717" i="6"/>
  <c r="T610" i="6"/>
  <c r="U467" i="6"/>
  <c r="T425" i="6"/>
  <c r="W227" i="6"/>
  <c r="T1420" i="6"/>
  <c r="U1268" i="6"/>
  <c r="U953" i="6"/>
  <c r="W946" i="6"/>
  <c r="W667" i="6"/>
  <c r="U471" i="6"/>
  <c r="U382" i="6"/>
  <c r="W226" i="6"/>
  <c r="U1232" i="6"/>
  <c r="T1104" i="6"/>
  <c r="W937" i="6"/>
  <c r="U885" i="6"/>
  <c r="T795" i="6"/>
  <c r="T750" i="6"/>
  <c r="U693" i="6"/>
  <c r="T544" i="6"/>
  <c r="U470" i="6"/>
  <c r="T393" i="6"/>
  <c r="U297" i="6"/>
  <c r="U218" i="6"/>
  <c r="W210" i="6"/>
  <c r="W209" i="6"/>
  <c r="T209" i="6"/>
  <c r="U205" i="6"/>
  <c r="T205" i="6"/>
  <c r="U1212" i="6"/>
  <c r="T1146" i="6"/>
  <c r="T1048" i="6"/>
  <c r="W1025" i="6"/>
  <c r="W931" i="6"/>
  <c r="U734" i="6"/>
  <c r="W279" i="6"/>
  <c r="W219" i="6"/>
  <c r="T210" i="6"/>
  <c r="U1141" i="6"/>
  <c r="T1106" i="6"/>
  <c r="T793" i="6"/>
  <c r="T514" i="6"/>
  <c r="T427" i="6"/>
  <c r="T395" i="6"/>
  <c r="U318" i="6"/>
  <c r="U298" i="6"/>
  <c r="U293" i="6"/>
  <c r="U225" i="6"/>
  <c r="T994" i="6"/>
  <c r="W654" i="6"/>
  <c r="U1340" i="6"/>
  <c r="W426" i="6"/>
  <c r="T394" i="6"/>
  <c r="T218" i="6"/>
  <c r="U1144" i="6"/>
  <c r="W1104" i="6"/>
  <c r="T1057" i="6"/>
  <c r="W1050" i="6"/>
  <c r="T993" i="6"/>
  <c r="U986" i="6"/>
  <c r="W854" i="6"/>
  <c r="W718" i="6"/>
  <c r="U666" i="6"/>
  <c r="T426" i="6"/>
  <c r="T1300" i="6"/>
  <c r="U1148" i="6"/>
  <c r="W801" i="6"/>
  <c r="U718" i="6"/>
  <c r="W447" i="6"/>
  <c r="W443" i="6"/>
  <c r="T255" i="6"/>
  <c r="U217" i="6"/>
  <c r="W211" i="6"/>
  <c r="W1264" i="6"/>
  <c r="U1076" i="6"/>
  <c r="T1049" i="6"/>
  <c r="U1012" i="6"/>
  <c r="U997" i="6"/>
  <c r="W889" i="6"/>
  <c r="W765" i="6"/>
  <c r="U729" i="6"/>
  <c r="U665" i="6"/>
  <c r="U594" i="6"/>
  <c r="T502" i="6"/>
  <c r="U447" i="6"/>
  <c r="T443" i="6"/>
  <c r="W429" i="6"/>
  <c r="W411" i="6"/>
  <c r="W363" i="6"/>
  <c r="W268" i="6"/>
  <c r="W241" i="6"/>
  <c r="T217" i="6"/>
  <c r="T207" i="6"/>
  <c r="U202" i="6"/>
  <c r="T199" i="6"/>
  <c r="W198" i="6"/>
  <c r="U198" i="6"/>
  <c r="W197" i="6"/>
  <c r="U197" i="6"/>
  <c r="U1121" i="6"/>
  <c r="T1121" i="6"/>
  <c r="W738" i="6"/>
  <c r="U738" i="6"/>
  <c r="T362" i="6"/>
  <c r="W362" i="6"/>
  <c r="U362" i="6"/>
  <c r="U1436" i="6"/>
  <c r="T1425" i="6"/>
  <c r="W1348" i="6"/>
  <c r="W1321" i="6"/>
  <c r="W1300" i="6"/>
  <c r="W1288" i="6"/>
  <c r="W1268" i="6"/>
  <c r="W1266" i="6"/>
  <c r="W1237" i="6"/>
  <c r="W1232" i="6"/>
  <c r="U1217" i="6"/>
  <c r="W1214" i="6"/>
  <c r="W1186" i="6"/>
  <c r="U1145" i="6"/>
  <c r="W1141" i="6"/>
  <c r="U1132" i="6"/>
  <c r="T1078" i="6"/>
  <c r="W1078" i="6"/>
  <c r="T1072" i="6"/>
  <c r="W1058" i="6"/>
  <c r="T1058" i="6"/>
  <c r="W1042" i="6"/>
  <c r="T1042" i="6"/>
  <c r="U991" i="6"/>
  <c r="W991" i="6"/>
  <c r="T844" i="6"/>
  <c r="W844" i="6"/>
  <c r="U797" i="6"/>
  <c r="T797" i="6"/>
  <c r="W685" i="6"/>
  <c r="U685" i="6"/>
  <c r="T685" i="6"/>
  <c r="U582" i="6"/>
  <c r="W582" i="6"/>
  <c r="W542" i="6"/>
  <c r="U542" i="6"/>
  <c r="W530" i="6"/>
  <c r="T530" i="6"/>
  <c r="W482" i="6"/>
  <c r="U482" i="6"/>
  <c r="U478" i="6"/>
  <c r="W478" i="6"/>
  <c r="T478" i="6"/>
  <c r="W405" i="6"/>
  <c r="T405" i="6"/>
  <c r="T250" i="6"/>
  <c r="W250" i="6"/>
  <c r="T237" i="6"/>
  <c r="W237" i="6"/>
  <c r="U1007" i="6"/>
  <c r="W1007" i="6"/>
  <c r="U891" i="6"/>
  <c r="T891" i="6"/>
  <c r="U253" i="6"/>
  <c r="T253" i="6"/>
  <c r="U245" i="6"/>
  <c r="W245" i="6"/>
  <c r="T245" i="6"/>
  <c r="T1369" i="6"/>
  <c r="W1330" i="6"/>
  <c r="W1301" i="6"/>
  <c r="W1296" i="6"/>
  <c r="W1289" i="6"/>
  <c r="U1269" i="6"/>
  <c r="U1264" i="6"/>
  <c r="W1228" i="6"/>
  <c r="W1198" i="6"/>
  <c r="W1157" i="6"/>
  <c r="T1154" i="6"/>
  <c r="T1129" i="6"/>
  <c r="U1129" i="6"/>
  <c r="U1089" i="6"/>
  <c r="W1089" i="6"/>
  <c r="W1010" i="6"/>
  <c r="T1010" i="6"/>
  <c r="U955" i="6"/>
  <c r="W955" i="6"/>
  <c r="W865" i="6"/>
  <c r="U865" i="6"/>
  <c r="T782" i="6"/>
  <c r="W782" i="6"/>
  <c r="U782" i="6"/>
  <c r="T671" i="6"/>
  <c r="W671" i="6"/>
  <c r="U532" i="6"/>
  <c r="T532" i="6"/>
  <c r="U528" i="6"/>
  <c r="T528" i="6"/>
  <c r="T484" i="6"/>
  <c r="W484" i="6"/>
  <c r="W480" i="6"/>
  <c r="T480" i="6"/>
  <c r="W476" i="6"/>
  <c r="T476" i="6"/>
  <c r="W463" i="6"/>
  <c r="U463" i="6"/>
  <c r="T345" i="6"/>
  <c r="W345" i="6"/>
  <c r="U345" i="6"/>
  <c r="W1081" i="6"/>
  <c r="T1081" i="6"/>
  <c r="W1061" i="6"/>
  <c r="U1061" i="6"/>
  <c r="U858" i="6"/>
  <c r="W858" i="6"/>
  <c r="T653" i="6"/>
  <c r="W653" i="6"/>
  <c r="T613" i="6"/>
  <c r="U613" i="6"/>
  <c r="W522" i="6"/>
  <c r="U522" i="6"/>
  <c r="T448" i="6"/>
  <c r="W448" i="6"/>
  <c r="T410" i="6"/>
  <c r="W410" i="6"/>
  <c r="U410" i="6"/>
  <c r="T316" i="6"/>
  <c r="W316" i="6"/>
  <c r="W206" i="6"/>
  <c r="U206" i="6"/>
  <c r="T206" i="6"/>
  <c r="W1217" i="6"/>
  <c r="W1145" i="6"/>
  <c r="T1140" i="6"/>
  <c r="U1140" i="6"/>
  <c r="U988" i="6"/>
  <c r="T988" i="6"/>
  <c r="U923" i="6"/>
  <c r="W923" i="6"/>
  <c r="T826" i="6"/>
  <c r="W826" i="6"/>
  <c r="W702" i="6"/>
  <c r="U702" i="6"/>
  <c r="T702" i="6"/>
  <c r="W674" i="6"/>
  <c r="U674" i="6"/>
  <c r="U670" i="6"/>
  <c r="W670" i="6"/>
  <c r="T670" i="6"/>
  <c r="W510" i="6"/>
  <c r="U510" i="6"/>
  <c r="U479" i="6"/>
  <c r="W479" i="6"/>
  <c r="T479" i="6"/>
  <c r="W389" i="6"/>
  <c r="U389" i="6"/>
  <c r="W1057" i="6"/>
  <c r="U1049" i="6"/>
  <c r="W929" i="6"/>
  <c r="W813" i="6"/>
  <c r="U686" i="6"/>
  <c r="W562" i="6"/>
  <c r="W546" i="6"/>
  <c r="W471" i="6"/>
  <c r="W470" i="6"/>
  <c r="W467" i="6"/>
  <c r="W427" i="6"/>
  <c r="W357" i="6"/>
  <c r="W298" i="6"/>
  <c r="W297" i="6"/>
  <c r="W293" i="6"/>
  <c r="W278" i="6"/>
  <c r="W277" i="6"/>
  <c r="W257" i="6"/>
  <c r="W1031" i="6"/>
  <c r="T1025" i="6"/>
  <c r="W933" i="6"/>
  <c r="U902" i="6"/>
  <c r="W887" i="6"/>
  <c r="U874" i="6"/>
  <c r="U821" i="6"/>
  <c r="T654" i="6"/>
  <c r="W556" i="6"/>
  <c r="U533" i="6"/>
  <c r="U529" i="6"/>
  <c r="U517" i="6"/>
  <c r="U509" i="6"/>
  <c r="W502" i="6"/>
  <c r="T500" i="6"/>
  <c r="U497" i="6"/>
  <c r="U483" i="6"/>
  <c r="U446" i="6"/>
  <c r="T421" i="6"/>
  <c r="T299" i="6"/>
  <c r="W178" i="6"/>
  <c r="W1435" i="6"/>
  <c r="T1426" i="6"/>
  <c r="T1424" i="6"/>
  <c r="T1417" i="6"/>
  <c r="U1412" i="6"/>
  <c r="W1408" i="6"/>
  <c r="T1404" i="6"/>
  <c r="U1380" i="6"/>
  <c r="T1370" i="6"/>
  <c r="T1368" i="6"/>
  <c r="U1347" i="6"/>
  <c r="W1344" i="6"/>
  <c r="W1339" i="6"/>
  <c r="W1316" i="6"/>
  <c r="T1297" i="6"/>
  <c r="T1289" i="6"/>
  <c r="T1288" i="6"/>
  <c r="W1257" i="6"/>
  <c r="T1256" i="6"/>
  <c r="W1233" i="6"/>
  <c r="U1229" i="6"/>
  <c r="W1220" i="6"/>
  <c r="W1180" i="6"/>
  <c r="T1166" i="6"/>
  <c r="W1136" i="6"/>
  <c r="W1121" i="6"/>
  <c r="T1114" i="6"/>
  <c r="T1113" i="6"/>
  <c r="T1112" i="6"/>
  <c r="W1110" i="6"/>
  <c r="U1093" i="6"/>
  <c r="T1090" i="6"/>
  <c r="U1081" i="6"/>
  <c r="T1080" i="6"/>
  <c r="W1072" i="6"/>
  <c r="T1056" i="6"/>
  <c r="W1044" i="6"/>
  <c r="U1044" i="6"/>
  <c r="W1018" i="6"/>
  <c r="T1018" i="6"/>
  <c r="U1016" i="6"/>
  <c r="T1016" i="6"/>
  <c r="U1440" i="6"/>
  <c r="U1435" i="6"/>
  <c r="T1433" i="6"/>
  <c r="W1427" i="6"/>
  <c r="T1418" i="6"/>
  <c r="T1412" i="6"/>
  <c r="T1408" i="6"/>
  <c r="W1394" i="6"/>
  <c r="T1361" i="6"/>
  <c r="T1356" i="6"/>
  <c r="U1353" i="6"/>
  <c r="U1344" i="6"/>
  <c r="T1329" i="6"/>
  <c r="T1324" i="6"/>
  <c r="T1316" i="6"/>
  <c r="T1298" i="6"/>
  <c r="U1292" i="6"/>
  <c r="T1257" i="6"/>
  <c r="U1220" i="6"/>
  <c r="W1182" i="6"/>
  <c r="U1180" i="6"/>
  <c r="W1170" i="6"/>
  <c r="T1153" i="6"/>
  <c r="U1048" i="6"/>
  <c r="W1046" i="6"/>
  <c r="W1040" i="6"/>
  <c r="W1113" i="6"/>
  <c r="W1112" i="6"/>
  <c r="W1029" i="6"/>
  <c r="U1029" i="6"/>
  <c r="U1024" i="6"/>
  <c r="W1024" i="6"/>
  <c r="U1017" i="6"/>
  <c r="T1017" i="6"/>
  <c r="U1008" i="6"/>
  <c r="W1008" i="6"/>
  <c r="T989" i="6"/>
  <c r="U989" i="6"/>
  <c r="T1434" i="6"/>
  <c r="T1432" i="6"/>
  <c r="W1426" i="6"/>
  <c r="W1417" i="6"/>
  <c r="T1416" i="6"/>
  <c r="U1411" i="6"/>
  <c r="W1404" i="6"/>
  <c r="U1395" i="6"/>
  <c r="T1362" i="6"/>
  <c r="T1360" i="6"/>
  <c r="W1352" i="6"/>
  <c r="T1330" i="6"/>
  <c r="T1328" i="6"/>
  <c r="U1315" i="6"/>
  <c r="T1301" i="6"/>
  <c r="W1297" i="6"/>
  <c r="T1296" i="6"/>
  <c r="U1293" i="6"/>
  <c r="W1256" i="6"/>
  <c r="T1132" i="6"/>
  <c r="T1089" i="6"/>
  <c r="U1080" i="6"/>
  <c r="U1039" i="6"/>
  <c r="W1039" i="6"/>
  <c r="W993" i="6"/>
  <c r="U981" i="6"/>
  <c r="T979" i="6"/>
  <c r="U973" i="6"/>
  <c r="W932" i="6"/>
  <c r="U924" i="6"/>
  <c r="U922" i="6"/>
  <c r="U916" i="6"/>
  <c r="U913" i="6"/>
  <c r="T901" i="6"/>
  <c r="T890" i="6"/>
  <c r="W886" i="6"/>
  <c r="T877" i="6"/>
  <c r="W875" i="6"/>
  <c r="U873" i="6"/>
  <c r="T857" i="6"/>
  <c r="U845" i="6"/>
  <c r="U802" i="6"/>
  <c r="U794" i="6"/>
  <c r="U793" i="6"/>
  <c r="U757" i="6"/>
  <c r="W750" i="6"/>
  <c r="U737" i="6"/>
  <c r="W734" i="6"/>
  <c r="U733" i="6"/>
  <c r="U705" i="6"/>
  <c r="U698" i="6"/>
  <c r="U661" i="6"/>
  <c r="U629" i="6"/>
  <c r="U621" i="6"/>
  <c r="W614" i="6"/>
  <c r="U610" i="6"/>
  <c r="T608" i="6"/>
  <c r="U575" i="6"/>
  <c r="U545" i="6"/>
  <c r="U543" i="6"/>
  <c r="U530" i="6"/>
  <c r="U514" i="6"/>
  <c r="T512" i="6"/>
  <c r="T474" i="6"/>
  <c r="W466" i="6"/>
  <c r="T442" i="6"/>
  <c r="T433" i="6"/>
  <c r="U421" i="6"/>
  <c r="U412" i="6"/>
  <c r="U405" i="6"/>
  <c r="W395" i="6"/>
  <c r="U394" i="6"/>
  <c r="U393" i="6"/>
  <c r="W380" i="6"/>
  <c r="U337" i="6"/>
  <c r="U317" i="6"/>
  <c r="U289" i="6"/>
  <c r="T275" i="6"/>
  <c r="U272" i="6"/>
  <c r="U236" i="6"/>
  <c r="W972" i="6"/>
  <c r="T640" i="6"/>
  <c r="T624" i="6"/>
  <c r="U353" i="6"/>
  <c r="W1014" i="6"/>
  <c r="W999" i="6"/>
  <c r="T992" i="6"/>
  <c r="U977" i="6"/>
  <c r="U972" i="6"/>
  <c r="W965" i="6"/>
  <c r="W941" i="6"/>
  <c r="W938" i="6"/>
  <c r="W901" i="6"/>
  <c r="W890" i="6"/>
  <c r="T889" i="6"/>
  <c r="W877" i="6"/>
  <c r="W857" i="6"/>
  <c r="W855" i="6"/>
  <c r="U853" i="6"/>
  <c r="U826" i="6"/>
  <c r="U816" i="6"/>
  <c r="W802" i="6"/>
  <c r="U801" i="6"/>
  <c r="W766" i="6"/>
  <c r="W733" i="6"/>
  <c r="W731" i="6"/>
  <c r="W703" i="6"/>
  <c r="W669" i="6"/>
  <c r="W621" i="6"/>
  <c r="U606" i="6"/>
  <c r="U565" i="6"/>
  <c r="T534" i="6"/>
  <c r="U458" i="6"/>
  <c r="W433" i="6"/>
  <c r="T431" i="6"/>
  <c r="W412" i="6"/>
  <c r="T411" i="6"/>
  <c r="T389" i="6"/>
  <c r="T363" i="6"/>
  <c r="T350" i="6"/>
  <c r="W337" i="6"/>
  <c r="W317" i="6"/>
  <c r="U316" i="6"/>
  <c r="W300" i="6"/>
  <c r="U294" i="6"/>
  <c r="W289" i="6"/>
  <c r="T283" i="6"/>
  <c r="U270" i="6"/>
  <c r="U268" i="6"/>
  <c r="T254" i="6"/>
  <c r="W249" i="6"/>
  <c r="U221" i="6"/>
  <c r="U201" i="6"/>
  <c r="W177" i="6"/>
  <c r="T1218" i="6"/>
  <c r="W1218" i="6"/>
  <c r="U1205" i="6"/>
  <c r="T1205" i="6"/>
  <c r="T1200" i="6"/>
  <c r="W1200" i="6"/>
  <c r="U1188" i="6"/>
  <c r="T1188" i="6"/>
  <c r="T1181" i="6"/>
  <c r="U1181" i="6"/>
  <c r="U1172" i="6"/>
  <c r="T1172" i="6"/>
  <c r="W1160" i="6"/>
  <c r="T1160" i="6"/>
  <c r="T1125" i="6"/>
  <c r="U1125" i="6"/>
  <c r="T1097" i="6"/>
  <c r="U1097" i="6"/>
  <c r="W1097" i="6"/>
  <c r="T1094" i="6"/>
  <c r="W1094" i="6"/>
  <c r="U1073" i="6"/>
  <c r="T1073" i="6"/>
  <c r="W1073" i="6"/>
  <c r="T1064" i="6"/>
  <c r="U1064" i="6"/>
  <c r="W1064" i="6"/>
  <c r="W1045" i="6"/>
  <c r="U1045" i="6"/>
  <c r="T1033" i="6"/>
  <c r="U1033" i="6"/>
  <c r="W1033" i="6"/>
  <c r="T1030" i="6"/>
  <c r="W1030" i="6"/>
  <c r="U1015" i="6"/>
  <c r="W1015" i="6"/>
  <c r="T1000" i="6"/>
  <c r="U1000" i="6"/>
  <c r="W1000" i="6"/>
  <c r="T908" i="6"/>
  <c r="U908" i="6"/>
  <c r="T872" i="6"/>
  <c r="W872" i="6"/>
  <c r="T861" i="6"/>
  <c r="U861" i="6"/>
  <c r="W861" i="6"/>
  <c r="U847" i="6"/>
  <c r="T847" i="6"/>
  <c r="T833" i="6"/>
  <c r="U833" i="6"/>
  <c r="W833" i="6"/>
  <c r="T789" i="6"/>
  <c r="U789" i="6"/>
  <c r="W789" i="6"/>
  <c r="W697" i="6"/>
  <c r="U697" i="6"/>
  <c r="T651" i="6"/>
  <c r="U651" i="6"/>
  <c r="W651" i="6"/>
  <c r="T637" i="6"/>
  <c r="U637" i="6"/>
  <c r="W637" i="6"/>
  <c r="U628" i="6"/>
  <c r="T628" i="6"/>
  <c r="W586" i="6"/>
  <c r="U586" i="6"/>
  <c r="W574" i="6"/>
  <c r="U574" i="6"/>
  <c r="U566" i="6"/>
  <c r="T566" i="6"/>
  <c r="W566" i="6"/>
  <c r="U518" i="6"/>
  <c r="T518" i="6"/>
  <c r="W518" i="6"/>
  <c r="T511" i="6"/>
  <c r="U511" i="6"/>
  <c r="T401" i="6"/>
  <c r="U401" i="6"/>
  <c r="W401" i="6"/>
  <c r="U351" i="6"/>
  <c r="T351" i="6"/>
  <c r="T336" i="6"/>
  <c r="U336" i="6"/>
  <c r="T290" i="6"/>
  <c r="U290" i="6"/>
  <c r="W290" i="6"/>
  <c r="U235" i="6"/>
  <c r="T235" i="6"/>
  <c r="W235" i="6"/>
  <c r="T214" i="6"/>
  <c r="U214" i="6"/>
  <c r="W214" i="6"/>
  <c r="T1440" i="6"/>
  <c r="T1436" i="6"/>
  <c r="U1427" i="6"/>
  <c r="W1418" i="6"/>
  <c r="U1403" i="6"/>
  <c r="T1401" i="6"/>
  <c r="W1395" i="6"/>
  <c r="T1394" i="6"/>
  <c r="T1392" i="6"/>
  <c r="W1385" i="6"/>
  <c r="W1384" i="6"/>
  <c r="T1380" i="6"/>
  <c r="W1376" i="6"/>
  <c r="W1372" i="6"/>
  <c r="W1371" i="6"/>
  <c r="W1362" i="6"/>
  <c r="W1353" i="6"/>
  <c r="U1352" i="6"/>
  <c r="W1345" i="6"/>
  <c r="W1340" i="6"/>
  <c r="U1339" i="6"/>
  <c r="T1337" i="6"/>
  <c r="W1331" i="6"/>
  <c r="W1322" i="6"/>
  <c r="W1294" i="6"/>
  <c r="T1293" i="6"/>
  <c r="T1292" i="6"/>
  <c r="W1261" i="6"/>
  <c r="W1260" i="6"/>
  <c r="T1241" i="6"/>
  <c r="U1233" i="6"/>
  <c r="W1229" i="6"/>
  <c r="U1228" i="6"/>
  <c r="T1216" i="6"/>
  <c r="U1216" i="6"/>
  <c r="U1204" i="6"/>
  <c r="T1204" i="6"/>
  <c r="T1197" i="6"/>
  <c r="U1197" i="6"/>
  <c r="W1185" i="6"/>
  <c r="T1185" i="6"/>
  <c r="T1169" i="6"/>
  <c r="W1169" i="6"/>
  <c r="U1120" i="6"/>
  <c r="T1120" i="6"/>
  <c r="U1105" i="6"/>
  <c r="T1105" i="6"/>
  <c r="W1105" i="6"/>
  <c r="T1096" i="6"/>
  <c r="U1096" i="6"/>
  <c r="W1096" i="6"/>
  <c r="U1047" i="6"/>
  <c r="W1047" i="6"/>
  <c r="T1032" i="6"/>
  <c r="U1032" i="6"/>
  <c r="W1032" i="6"/>
  <c r="U1009" i="6"/>
  <c r="T1009" i="6"/>
  <c r="W1009" i="6"/>
  <c r="T893" i="6"/>
  <c r="U893" i="6"/>
  <c r="W893" i="6"/>
  <c r="T881" i="6"/>
  <c r="U881" i="6"/>
  <c r="W881" i="6"/>
  <c r="U823" i="6"/>
  <c r="W823" i="6"/>
  <c r="U810" i="6"/>
  <c r="T810" i="6"/>
  <c r="T770" i="6"/>
  <c r="U770" i="6"/>
  <c r="W770" i="6"/>
  <c r="T758" i="6"/>
  <c r="U758" i="6"/>
  <c r="W758" i="6"/>
  <c r="U749" i="6"/>
  <c r="T749" i="6"/>
  <c r="W749" i="6"/>
  <c r="W1386" i="6"/>
  <c r="U1385" i="6"/>
  <c r="U1384" i="6"/>
  <c r="W1377" i="6"/>
  <c r="U1376" i="6"/>
  <c r="U1372" i="6"/>
  <c r="W1363" i="6"/>
  <c r="W1320" i="6"/>
  <c r="U1261" i="6"/>
  <c r="U1260" i="6"/>
  <c r="W1236" i="6"/>
  <c r="T1213" i="6"/>
  <c r="U1213" i="6"/>
  <c r="T1201" i="6"/>
  <c r="W1201" i="6"/>
  <c r="W1190" i="6"/>
  <c r="T1190" i="6"/>
  <c r="W1174" i="6"/>
  <c r="T1174" i="6"/>
  <c r="U1168" i="6"/>
  <c r="T1168" i="6"/>
  <c r="W1161" i="6"/>
  <c r="T1161" i="6"/>
  <c r="T1156" i="6"/>
  <c r="U1156" i="6"/>
  <c r="W1150" i="6"/>
  <c r="T1150" i="6"/>
  <c r="W1133" i="6"/>
  <c r="U1133" i="6"/>
  <c r="W1077" i="6"/>
  <c r="U1077" i="6"/>
  <c r="T1066" i="6"/>
  <c r="W1066" i="6"/>
  <c r="W1060" i="6"/>
  <c r="U1060" i="6"/>
  <c r="U1041" i="6"/>
  <c r="T1041" i="6"/>
  <c r="W1041" i="6"/>
  <c r="T1002" i="6"/>
  <c r="W1002" i="6"/>
  <c r="W996" i="6"/>
  <c r="U996" i="6"/>
  <c r="W906" i="6"/>
  <c r="U906" i="6"/>
  <c r="U839" i="6"/>
  <c r="W839" i="6"/>
  <c r="W791" i="6"/>
  <c r="T791" i="6"/>
  <c r="T781" i="6"/>
  <c r="U781" i="6"/>
  <c r="W781" i="6"/>
  <c r="T769" i="6"/>
  <c r="U769" i="6"/>
  <c r="W769" i="6"/>
  <c r="T1402" i="6"/>
  <c r="T1400" i="6"/>
  <c r="T1393" i="6"/>
  <c r="T1388" i="6"/>
  <c r="T1386" i="6"/>
  <c r="U1379" i="6"/>
  <c r="U1363" i="6"/>
  <c r="W1354" i="6"/>
  <c r="T1338" i="6"/>
  <c r="T1336" i="6"/>
  <c r="U1320" i="6"/>
  <c r="W1262" i="6"/>
  <c r="T1242" i="6"/>
  <c r="T1240" i="6"/>
  <c r="U1236" i="6"/>
  <c r="T1221" i="6"/>
  <c r="U1221" i="6"/>
  <c r="W1206" i="6"/>
  <c r="T1206" i="6"/>
  <c r="W1202" i="6"/>
  <c r="U1200" i="6"/>
  <c r="U1189" i="6"/>
  <c r="T1189" i="6"/>
  <c r="W1184" i="6"/>
  <c r="T1184" i="6"/>
  <c r="W1181" i="6"/>
  <c r="U1173" i="6"/>
  <c r="T1173" i="6"/>
  <c r="W1162" i="6"/>
  <c r="U1160" i="6"/>
  <c r="W1138" i="6"/>
  <c r="T1138" i="6"/>
  <c r="T1126" i="6"/>
  <c r="W1126" i="6"/>
  <c r="T1118" i="6"/>
  <c r="W1118" i="6"/>
  <c r="T1098" i="6"/>
  <c r="W1098" i="6"/>
  <c r="W1092" i="6"/>
  <c r="U1092" i="6"/>
  <c r="T1065" i="6"/>
  <c r="U1065" i="6"/>
  <c r="W1065" i="6"/>
  <c r="T1062" i="6"/>
  <c r="W1062" i="6"/>
  <c r="T1034" i="6"/>
  <c r="W1034" i="6"/>
  <c r="W1028" i="6"/>
  <c r="U1028" i="6"/>
  <c r="W1013" i="6"/>
  <c r="U1013" i="6"/>
  <c r="T1001" i="6"/>
  <c r="U1001" i="6"/>
  <c r="W1001" i="6"/>
  <c r="T998" i="6"/>
  <c r="W998" i="6"/>
  <c r="T964" i="6"/>
  <c r="W964" i="6"/>
  <c r="T940" i="6"/>
  <c r="W940" i="6"/>
  <c r="T825" i="6"/>
  <c r="U825" i="6"/>
  <c r="W825" i="6"/>
  <c r="T812" i="6"/>
  <c r="U812" i="6"/>
  <c r="W812" i="6"/>
  <c r="T808" i="6"/>
  <c r="W808" i="6"/>
  <c r="T790" i="6"/>
  <c r="U790" i="6"/>
  <c r="W790" i="6"/>
  <c r="W1212" i="6"/>
  <c r="T965" i="6"/>
  <c r="W963" i="6"/>
  <c r="T941" i="6"/>
  <c r="W939" i="6"/>
  <c r="U938" i="6"/>
  <c r="U937" i="6"/>
  <c r="U933" i="6"/>
  <c r="W907" i="6"/>
  <c r="U905" i="6"/>
  <c r="T875" i="6"/>
  <c r="T874" i="6"/>
  <c r="T873" i="6"/>
  <c r="W871" i="6"/>
  <c r="T858" i="6"/>
  <c r="U844" i="6"/>
  <c r="U832" i="6"/>
  <c r="W827" i="6"/>
  <c r="W824" i="6"/>
  <c r="W822" i="6"/>
  <c r="T821" i="6"/>
  <c r="T811" i="6"/>
  <c r="T809" i="6"/>
  <c r="W807" i="6"/>
  <c r="U766" i="6"/>
  <c r="U765" i="6"/>
  <c r="W757" i="6"/>
  <c r="W751" i="6"/>
  <c r="W735" i="6"/>
  <c r="W706" i="6"/>
  <c r="U706" i="6"/>
  <c r="T699" i="6"/>
  <c r="W699" i="6"/>
  <c r="W673" i="6"/>
  <c r="U673" i="6"/>
  <c r="U655" i="6"/>
  <c r="T655" i="6"/>
  <c r="T650" i="6"/>
  <c r="U650" i="6"/>
  <c r="W650" i="6"/>
  <c r="U630" i="6"/>
  <c r="T630" i="6"/>
  <c r="W630" i="6"/>
  <c r="U596" i="6"/>
  <c r="T596" i="6"/>
  <c r="T593" i="6"/>
  <c r="U593" i="6"/>
  <c r="U576" i="6"/>
  <c r="T576" i="6"/>
  <c r="T513" i="6"/>
  <c r="U513" i="6"/>
  <c r="U496" i="6"/>
  <c r="T496" i="6"/>
  <c r="T416" i="6"/>
  <c r="U416" i="6"/>
  <c r="U347" i="6"/>
  <c r="T347" i="6"/>
  <c r="W347" i="6"/>
  <c r="T341" i="6"/>
  <c r="U341" i="6"/>
  <c r="W341" i="6"/>
  <c r="T320" i="6"/>
  <c r="U320" i="6"/>
  <c r="T234" i="6"/>
  <c r="U234" i="6"/>
  <c r="W234" i="6"/>
  <c r="T213" i="6"/>
  <c r="U213" i="6"/>
  <c r="W213" i="6"/>
  <c r="T1040" i="6"/>
  <c r="T1026" i="6"/>
  <c r="W1023" i="6"/>
  <c r="T1008" i="6"/>
  <c r="W987" i="6"/>
  <c r="U985" i="6"/>
  <c r="W978" i="6"/>
  <c r="T963" i="6"/>
  <c r="U956" i="6"/>
  <c r="U954" i="6"/>
  <c r="U945" i="6"/>
  <c r="T942" i="6"/>
  <c r="T939" i="6"/>
  <c r="W934" i="6"/>
  <c r="U921" i="6"/>
  <c r="W888" i="6"/>
  <c r="T859" i="6"/>
  <c r="W856" i="6"/>
  <c r="T829" i="6"/>
  <c r="T817" i="6"/>
  <c r="T798" i="6"/>
  <c r="W767" i="6"/>
  <c r="W763" i="6"/>
  <c r="U761" i="6"/>
  <c r="W725" i="6"/>
  <c r="U725" i="6"/>
  <c r="U701" i="6"/>
  <c r="T701" i="6"/>
  <c r="W701" i="6"/>
  <c r="W642" i="6"/>
  <c r="U642" i="6"/>
  <c r="T623" i="6"/>
  <c r="U623" i="6"/>
  <c r="U598" i="6"/>
  <c r="T598" i="6"/>
  <c r="W598" i="6"/>
  <c r="U588" i="6"/>
  <c r="W588" i="6"/>
  <c r="T581" i="6"/>
  <c r="U581" i="6"/>
  <c r="T578" i="6"/>
  <c r="U578" i="6"/>
  <c r="W578" i="6"/>
  <c r="T561" i="6"/>
  <c r="U561" i="6"/>
  <c r="T541" i="6"/>
  <c r="U541" i="6"/>
  <c r="W541" i="6"/>
  <c r="W523" i="6"/>
  <c r="U523" i="6"/>
  <c r="T501" i="6"/>
  <c r="U501" i="6"/>
  <c r="T498" i="6"/>
  <c r="U498" i="6"/>
  <c r="W498" i="6"/>
  <c r="T334" i="6"/>
  <c r="U334" i="6"/>
  <c r="T260" i="6"/>
  <c r="U260" i="6"/>
  <c r="T233" i="6"/>
  <c r="U233" i="6"/>
  <c r="W233" i="6"/>
  <c r="W1196" i="6"/>
  <c r="W1088" i="6"/>
  <c r="W1056" i="6"/>
  <c r="W992" i="6"/>
  <c r="W988" i="6"/>
  <c r="W730" i="6"/>
  <c r="U730" i="6"/>
  <c r="W694" i="6"/>
  <c r="U694" i="6"/>
  <c r="U652" i="6"/>
  <c r="T652" i="6"/>
  <c r="W652" i="6"/>
  <c r="T625" i="6"/>
  <c r="U625" i="6"/>
  <c r="U564" i="6"/>
  <c r="T564" i="6"/>
  <c r="T525" i="6"/>
  <c r="U525" i="6"/>
  <c r="W525" i="6"/>
  <c r="U516" i="6"/>
  <c r="T516" i="6"/>
  <c r="W486" i="6"/>
  <c r="U486" i="6"/>
  <c r="T333" i="6"/>
  <c r="U333" i="6"/>
  <c r="W333" i="6"/>
  <c r="T295" i="6"/>
  <c r="W295" i="6"/>
  <c r="T269" i="6"/>
  <c r="U269" i="6"/>
  <c r="W269" i="6"/>
  <c r="W215" i="6"/>
  <c r="T215" i="6"/>
  <c r="U669" i="6"/>
  <c r="U646" i="6"/>
  <c r="U614" i="6"/>
  <c r="T594" i="6"/>
  <c r="T592" i="6"/>
  <c r="U589" i="6"/>
  <c r="U587" i="6"/>
  <c r="T582" i="6"/>
  <c r="W573" i="6"/>
  <c r="W557" i="6"/>
  <c r="W550" i="6"/>
  <c r="U487" i="6"/>
  <c r="U466" i="6"/>
  <c r="W364" i="6"/>
  <c r="W346" i="6"/>
  <c r="T225" i="6"/>
  <c r="T221" i="6"/>
  <c r="W203" i="6"/>
  <c r="T202" i="6"/>
  <c r="T201" i="6"/>
  <c r="U662" i="6"/>
  <c r="T612" i="6"/>
  <c r="U609" i="6"/>
  <c r="U607" i="6"/>
  <c r="U605" i="6"/>
  <c r="U573" i="6"/>
  <c r="U557" i="6"/>
  <c r="U555" i="6"/>
  <c r="T550" i="6"/>
  <c r="T548" i="6"/>
  <c r="W464" i="6"/>
  <c r="U462" i="6"/>
  <c r="U459" i="6"/>
  <c r="W442" i="6"/>
  <c r="U432" i="6"/>
  <c r="T430" i="6"/>
  <c r="T399" i="6"/>
  <c r="U346" i="6"/>
  <c r="W253" i="6"/>
  <c r="W534" i="6"/>
  <c r="W509" i="6"/>
  <c r="W474" i="6"/>
  <c r="W236" i="6"/>
  <c r="T1117" i="6"/>
  <c r="W1117" i="6"/>
  <c r="T1086" i="6"/>
  <c r="W1086" i="6"/>
  <c r="T1068" i="6"/>
  <c r="U1068" i="6"/>
  <c r="W1068" i="6"/>
  <c r="T1054" i="6"/>
  <c r="W1054" i="6"/>
  <c r="T969" i="6"/>
  <c r="U969" i="6"/>
  <c r="W969" i="6"/>
  <c r="W950" i="6"/>
  <c r="U950" i="6"/>
  <c r="T917" i="6"/>
  <c r="U917" i="6"/>
  <c r="W917" i="6"/>
  <c r="T805" i="6"/>
  <c r="U805" i="6"/>
  <c r="W805" i="6"/>
  <c r="T778" i="6"/>
  <c r="U778" i="6"/>
  <c r="W778" i="6"/>
  <c r="T639" i="6"/>
  <c r="U639" i="6"/>
  <c r="W618" i="6"/>
  <c r="T618" i="6"/>
  <c r="U618" i="6"/>
  <c r="U604" i="6"/>
  <c r="T604" i="6"/>
  <c r="W604" i="6"/>
  <c r="U572" i="6"/>
  <c r="T572" i="6"/>
  <c r="W572" i="6"/>
  <c r="U398" i="6"/>
  <c r="T398" i="6"/>
  <c r="T256" i="6"/>
  <c r="U256" i="6"/>
  <c r="T229" i="6"/>
  <c r="U229" i="6"/>
  <c r="W229" i="6"/>
  <c r="T194" i="6"/>
  <c r="U194" i="6"/>
  <c r="W194" i="6"/>
  <c r="T190" i="6"/>
  <c r="U190" i="6"/>
  <c r="W190" i="6"/>
  <c r="T186" i="6"/>
  <c r="U186" i="6"/>
  <c r="W186" i="6"/>
  <c r="T182" i="6"/>
  <c r="U182" i="6"/>
  <c r="W182" i="6"/>
  <c r="T173" i="6"/>
  <c r="U173" i="6"/>
  <c r="W173" i="6"/>
  <c r="W1428" i="6"/>
  <c r="W1364" i="6"/>
  <c r="W1332" i="6"/>
  <c r="W1313" i="6"/>
  <c r="W1312" i="6"/>
  <c r="W1308" i="6"/>
  <c r="W1305" i="6"/>
  <c r="W1304" i="6"/>
  <c r="W1285" i="6"/>
  <c r="W1284" i="6"/>
  <c r="W1281" i="6"/>
  <c r="W1280" i="6"/>
  <c r="W1277" i="6"/>
  <c r="W1276" i="6"/>
  <c r="W1273" i="6"/>
  <c r="W1272" i="6"/>
  <c r="W1253" i="6"/>
  <c r="W1252" i="6"/>
  <c r="W1249" i="6"/>
  <c r="W1248" i="6"/>
  <c r="W1245" i="6"/>
  <c r="W1244" i="6"/>
  <c r="W1225" i="6"/>
  <c r="W1224" i="6"/>
  <c r="W1209" i="6"/>
  <c r="W1208" i="6"/>
  <c r="W1193" i="6"/>
  <c r="W1192" i="6"/>
  <c r="W1177" i="6"/>
  <c r="W1176" i="6"/>
  <c r="T1085" i="6"/>
  <c r="U1085" i="6"/>
  <c r="W1085" i="6"/>
  <c r="T1053" i="6"/>
  <c r="U1053" i="6"/>
  <c r="W1053" i="6"/>
  <c r="U1027" i="6"/>
  <c r="W1027" i="6"/>
  <c r="T1021" i="6"/>
  <c r="U1021" i="6"/>
  <c r="W1021" i="6"/>
  <c r="U995" i="6"/>
  <c r="W995" i="6"/>
  <c r="T961" i="6"/>
  <c r="U961" i="6"/>
  <c r="W961" i="6"/>
  <c r="T957" i="6"/>
  <c r="U957" i="6"/>
  <c r="W957" i="6"/>
  <c r="T949" i="6"/>
  <c r="U949" i="6"/>
  <c r="W949" i="6"/>
  <c r="T892" i="6"/>
  <c r="U892" i="6"/>
  <c r="W892" i="6"/>
  <c r="T860" i="6"/>
  <c r="U860" i="6"/>
  <c r="W860" i="6"/>
  <c r="W849" i="6"/>
  <c r="T849" i="6"/>
  <c r="U849" i="6"/>
  <c r="U841" i="6"/>
  <c r="W841" i="6"/>
  <c r="T841" i="6"/>
  <c r="U838" i="6"/>
  <c r="W838" i="6"/>
  <c r="T1100" i="6"/>
  <c r="U1100" i="6"/>
  <c r="W1100" i="6"/>
  <c r="T1036" i="6"/>
  <c r="U1036" i="6"/>
  <c r="W1036" i="6"/>
  <c r="T1004" i="6"/>
  <c r="U1004" i="6"/>
  <c r="W1004" i="6"/>
  <c r="T990" i="6"/>
  <c r="W990" i="6"/>
  <c r="T962" i="6"/>
  <c r="W962" i="6"/>
  <c r="T828" i="6"/>
  <c r="U828" i="6"/>
  <c r="W828" i="6"/>
  <c r="W775" i="6"/>
  <c r="T775" i="6"/>
  <c r="T742" i="6"/>
  <c r="U742" i="6"/>
  <c r="W742" i="6"/>
  <c r="T709" i="6"/>
  <c r="U709" i="6"/>
  <c r="W709" i="6"/>
  <c r="T683" i="6"/>
  <c r="W683" i="6"/>
  <c r="T590" i="6"/>
  <c r="U590" i="6"/>
  <c r="W590" i="6"/>
  <c r="T527" i="6"/>
  <c r="U527" i="6"/>
  <c r="T506" i="6"/>
  <c r="U506" i="6"/>
  <c r="W506" i="6"/>
  <c r="W492" i="6"/>
  <c r="T492" i="6"/>
  <c r="T455" i="6"/>
  <c r="U455" i="6"/>
  <c r="W455" i="6"/>
  <c r="T330" i="6"/>
  <c r="U330" i="6"/>
  <c r="W330" i="6"/>
  <c r="W1396" i="6"/>
  <c r="W1433" i="6"/>
  <c r="W1432" i="6"/>
  <c r="U1428" i="6"/>
  <c r="W1424" i="6"/>
  <c r="W1420" i="6"/>
  <c r="W1419" i="6"/>
  <c r="W1410" i="6"/>
  <c r="W1401" i="6"/>
  <c r="W1400" i="6"/>
  <c r="U1396" i="6"/>
  <c r="W1392" i="6"/>
  <c r="W1388" i="6"/>
  <c r="W1387" i="6"/>
  <c r="W1378" i="6"/>
  <c r="W1369" i="6"/>
  <c r="W1368" i="6"/>
  <c r="U1364" i="6"/>
  <c r="W1360" i="6"/>
  <c r="W1356" i="6"/>
  <c r="W1355" i="6"/>
  <c r="T1354" i="6"/>
  <c r="W1346" i="6"/>
  <c r="W1337" i="6"/>
  <c r="W1336" i="6"/>
  <c r="U1332" i="6"/>
  <c r="U1331" i="6"/>
  <c r="W1328" i="6"/>
  <c r="W1324" i="6"/>
  <c r="W1323" i="6"/>
  <c r="T1322" i="6"/>
  <c r="W1314" i="6"/>
  <c r="U1313" i="6"/>
  <c r="U1312" i="6"/>
  <c r="U1308" i="6"/>
  <c r="U1305" i="6"/>
  <c r="U1304" i="6"/>
  <c r="U1285" i="6"/>
  <c r="U1284" i="6"/>
  <c r="W1282" i="6"/>
  <c r="U1281" i="6"/>
  <c r="U1280" i="6"/>
  <c r="U1277" i="6"/>
  <c r="U1276" i="6"/>
  <c r="U1273" i="6"/>
  <c r="U1272" i="6"/>
  <c r="U1253" i="6"/>
  <c r="U1252" i="6"/>
  <c r="W1250" i="6"/>
  <c r="U1249" i="6"/>
  <c r="U1248" i="6"/>
  <c r="U1245" i="6"/>
  <c r="U1244" i="6"/>
  <c r="W1241" i="6"/>
  <c r="W1240" i="6"/>
  <c r="W1230" i="6"/>
  <c r="W1226" i="6"/>
  <c r="U1225" i="6"/>
  <c r="U1224" i="6"/>
  <c r="W1210" i="6"/>
  <c r="U1209" i="6"/>
  <c r="U1208" i="6"/>
  <c r="W1205" i="6"/>
  <c r="W1204" i="6"/>
  <c r="W1194" i="6"/>
  <c r="U1193" i="6"/>
  <c r="U1192" i="6"/>
  <c r="W1189" i="6"/>
  <c r="W1188" i="6"/>
  <c r="W1178" i="6"/>
  <c r="U1177" i="6"/>
  <c r="U1176" i="6"/>
  <c r="W1173" i="6"/>
  <c r="W1172" i="6"/>
  <c r="U1164" i="6"/>
  <c r="U1157" i="6"/>
  <c r="W1152" i="6"/>
  <c r="U1149" i="6"/>
  <c r="T1148" i="6"/>
  <c r="W1142" i="6"/>
  <c r="W1137" i="6"/>
  <c r="T1136" i="6"/>
  <c r="W1134" i="6"/>
  <c r="T1133" i="6"/>
  <c r="W1124" i="6"/>
  <c r="T1116" i="6"/>
  <c r="W1116" i="6"/>
  <c r="W1108" i="6"/>
  <c r="T1108" i="6"/>
  <c r="T1102" i="6"/>
  <c r="W1102" i="6"/>
  <c r="T1084" i="6"/>
  <c r="U1084" i="6"/>
  <c r="W1084" i="6"/>
  <c r="T1070" i="6"/>
  <c r="W1070" i="6"/>
  <c r="T1052" i="6"/>
  <c r="U1052" i="6"/>
  <c r="W1052" i="6"/>
  <c r="T1038" i="6"/>
  <c r="W1038" i="6"/>
  <c r="T1020" i="6"/>
  <c r="U1020" i="6"/>
  <c r="W1020" i="6"/>
  <c r="T1006" i="6"/>
  <c r="W1006" i="6"/>
  <c r="U971" i="6"/>
  <c r="T971" i="6"/>
  <c r="W971" i="6"/>
  <c r="T926" i="6"/>
  <c r="U926" i="6"/>
  <c r="T909" i="6"/>
  <c r="U909" i="6"/>
  <c r="W909" i="6"/>
  <c r="W1109" i="6"/>
  <c r="T1109" i="6"/>
  <c r="T1022" i="6"/>
  <c r="W1022" i="6"/>
  <c r="T869" i="6"/>
  <c r="U869" i="6"/>
  <c r="W869" i="6"/>
  <c r="T785" i="6"/>
  <c r="U785" i="6"/>
  <c r="W785" i="6"/>
  <c r="T746" i="6"/>
  <c r="U746" i="6"/>
  <c r="W746" i="6"/>
  <c r="T721" i="6"/>
  <c r="U721" i="6"/>
  <c r="W721" i="6"/>
  <c r="T713" i="6"/>
  <c r="U713" i="6"/>
  <c r="W713" i="6"/>
  <c r="W679" i="6"/>
  <c r="T679" i="6"/>
  <c r="T658" i="6"/>
  <c r="U658" i="6"/>
  <c r="W658" i="6"/>
  <c r="T558" i="6"/>
  <c r="U558" i="6"/>
  <c r="W558" i="6"/>
  <c r="T451" i="6"/>
  <c r="U451" i="6"/>
  <c r="W451" i="6"/>
  <c r="W1434" i="6"/>
  <c r="U1419" i="6"/>
  <c r="W1411" i="6"/>
  <c r="T1410" i="6"/>
  <c r="W1402" i="6"/>
  <c r="U1387" i="6"/>
  <c r="W1379" i="6"/>
  <c r="T1378" i="6"/>
  <c r="W1370" i="6"/>
  <c r="U1355" i="6"/>
  <c r="W1347" i="6"/>
  <c r="T1346" i="6"/>
  <c r="W1338" i="6"/>
  <c r="U1323" i="6"/>
  <c r="W1315" i="6"/>
  <c r="T1314" i="6"/>
  <c r="W1278" i="6"/>
  <c r="W1246" i="6"/>
  <c r="W1168" i="6"/>
  <c r="U1165" i="6"/>
  <c r="T1164" i="6"/>
  <c r="W1158" i="6"/>
  <c r="W1153" i="6"/>
  <c r="T1152" i="6"/>
  <c r="T1149" i="6"/>
  <c r="W1140" i="6"/>
  <c r="T1137" i="6"/>
  <c r="W1125" i="6"/>
  <c r="U1124" i="6"/>
  <c r="T1122" i="6"/>
  <c r="U1117" i="6"/>
  <c r="U1109" i="6"/>
  <c r="T1101" i="6"/>
  <c r="U1101" i="6"/>
  <c r="W1101" i="6"/>
  <c r="T1069" i="6"/>
  <c r="U1069" i="6"/>
  <c r="W1069" i="6"/>
  <c r="U1043" i="6"/>
  <c r="W1043" i="6"/>
  <c r="T1037" i="6"/>
  <c r="U1037" i="6"/>
  <c r="W1037" i="6"/>
  <c r="U1011" i="6"/>
  <c r="W1011" i="6"/>
  <c r="T1005" i="6"/>
  <c r="U1005" i="6"/>
  <c r="W1005" i="6"/>
  <c r="T980" i="6"/>
  <c r="U980" i="6"/>
  <c r="W980" i="6"/>
  <c r="T970" i="6"/>
  <c r="U970" i="6"/>
  <c r="W970" i="6"/>
  <c r="T925" i="6"/>
  <c r="U925" i="6"/>
  <c r="W925" i="6"/>
  <c r="U918" i="6"/>
  <c r="W918" i="6"/>
  <c r="T904" i="6"/>
  <c r="W904" i="6"/>
  <c r="U870" i="6"/>
  <c r="W870" i="6"/>
  <c r="U843" i="6"/>
  <c r="W843" i="6"/>
  <c r="T843" i="6"/>
  <c r="T1093" i="6"/>
  <c r="T1092" i="6"/>
  <c r="T1077" i="6"/>
  <c r="T1076" i="6"/>
  <c r="T1061" i="6"/>
  <c r="T1060" i="6"/>
  <c r="W1051" i="6"/>
  <c r="T1045" i="6"/>
  <c r="T1044" i="6"/>
  <c r="W1035" i="6"/>
  <c r="T1029" i="6"/>
  <c r="T1028" i="6"/>
  <c r="W1019" i="6"/>
  <c r="T1013" i="6"/>
  <c r="T1012" i="6"/>
  <c r="W1003" i="6"/>
  <c r="T997" i="6"/>
  <c r="T996" i="6"/>
  <c r="W989" i="6"/>
  <c r="T987" i="6"/>
  <c r="T986" i="6"/>
  <c r="T985" i="6"/>
  <c r="W979" i="6"/>
  <c r="T977" i="6"/>
  <c r="T973" i="6"/>
  <c r="U964" i="6"/>
  <c r="W956" i="6"/>
  <c r="T955" i="6"/>
  <c r="T954" i="6"/>
  <c r="T953" i="6"/>
  <c r="U948" i="6"/>
  <c r="T945" i="6"/>
  <c r="U940" i="6"/>
  <c r="W924" i="6"/>
  <c r="T923" i="6"/>
  <c r="T922" i="6"/>
  <c r="T921" i="6"/>
  <c r="T914" i="6"/>
  <c r="T913" i="6"/>
  <c r="W908" i="6"/>
  <c r="T907" i="6"/>
  <c r="T906" i="6"/>
  <c r="T905" i="6"/>
  <c r="W903" i="6"/>
  <c r="T897" i="6"/>
  <c r="W891" i="6"/>
  <c r="T885" i="6"/>
  <c r="U876" i="6"/>
  <c r="T865" i="6"/>
  <c r="W859" i="6"/>
  <c r="T853" i="6"/>
  <c r="T848" i="6"/>
  <c r="U848" i="6"/>
  <c r="W845" i="6"/>
  <c r="T777" i="6"/>
  <c r="U777" i="6"/>
  <c r="W777" i="6"/>
  <c r="T774" i="6"/>
  <c r="U774" i="6"/>
  <c r="W774" i="6"/>
  <c r="T745" i="6"/>
  <c r="U745" i="6"/>
  <c r="W745" i="6"/>
  <c r="T741" i="6"/>
  <c r="U741" i="6"/>
  <c r="W741" i="6"/>
  <c r="T690" i="6"/>
  <c r="U690" i="6"/>
  <c r="W690" i="6"/>
  <c r="T682" i="6"/>
  <c r="U682" i="6"/>
  <c r="W682" i="6"/>
  <c r="T678" i="6"/>
  <c r="U678" i="6"/>
  <c r="W678" i="6"/>
  <c r="T641" i="6"/>
  <c r="U641" i="6"/>
  <c r="U842" i="6"/>
  <c r="W842" i="6"/>
  <c r="T837" i="6"/>
  <c r="U837" i="6"/>
  <c r="T773" i="6"/>
  <c r="U773" i="6"/>
  <c r="W773" i="6"/>
  <c r="T754" i="6"/>
  <c r="U754" i="6"/>
  <c r="W754" i="6"/>
  <c r="T715" i="6"/>
  <c r="W715" i="6"/>
  <c r="W711" i="6"/>
  <c r="T711" i="6"/>
  <c r="T689" i="6"/>
  <c r="U689" i="6"/>
  <c r="W689" i="6"/>
  <c r="T681" i="6"/>
  <c r="U681" i="6"/>
  <c r="W681" i="6"/>
  <c r="T677" i="6"/>
  <c r="U677" i="6"/>
  <c r="W677" i="6"/>
  <c r="U656" i="6"/>
  <c r="T656" i="6"/>
  <c r="U620" i="6"/>
  <c r="T620" i="6"/>
  <c r="W620" i="6"/>
  <c r="U806" i="6"/>
  <c r="W806" i="6"/>
  <c r="T786" i="6"/>
  <c r="U786" i="6"/>
  <c r="W786" i="6"/>
  <c r="T779" i="6"/>
  <c r="W779" i="6"/>
  <c r="T753" i="6"/>
  <c r="U753" i="6"/>
  <c r="W753" i="6"/>
  <c r="T747" i="6"/>
  <c r="W747" i="6"/>
  <c r="W743" i="6"/>
  <c r="T743" i="6"/>
  <c r="T722" i="6"/>
  <c r="U722" i="6"/>
  <c r="W722" i="6"/>
  <c r="T714" i="6"/>
  <c r="U714" i="6"/>
  <c r="W714" i="6"/>
  <c r="T710" i="6"/>
  <c r="U710" i="6"/>
  <c r="W710" i="6"/>
  <c r="T762" i="6"/>
  <c r="T761" i="6"/>
  <c r="T759" i="6"/>
  <c r="T738" i="6"/>
  <c r="T737" i="6"/>
  <c r="T730" i="6"/>
  <c r="T729" i="6"/>
  <c r="T727" i="6"/>
  <c r="T726" i="6"/>
  <c r="T725" i="6"/>
  <c r="T706" i="6"/>
  <c r="T705" i="6"/>
  <c r="T698" i="6"/>
  <c r="T697" i="6"/>
  <c r="T695" i="6"/>
  <c r="T694" i="6"/>
  <c r="T693" i="6"/>
  <c r="T674" i="6"/>
  <c r="T673" i="6"/>
  <c r="T666" i="6"/>
  <c r="T665" i="6"/>
  <c r="T663" i="6"/>
  <c r="T662" i="6"/>
  <c r="T661" i="6"/>
  <c r="U657" i="6"/>
  <c r="U653" i="6"/>
  <c r="T646" i="6"/>
  <c r="T642" i="6"/>
  <c r="T635" i="6"/>
  <c r="W635" i="6"/>
  <c r="T603" i="6"/>
  <c r="U603" i="6"/>
  <c r="W603" i="6"/>
  <c r="T571" i="6"/>
  <c r="U571" i="6"/>
  <c r="W571" i="6"/>
  <c r="U540" i="6"/>
  <c r="T540" i="6"/>
  <c r="W540" i="6"/>
  <c r="T526" i="6"/>
  <c r="U526" i="6"/>
  <c r="W526" i="6"/>
  <c r="T495" i="6"/>
  <c r="U495" i="6"/>
  <c r="T491" i="6"/>
  <c r="U491" i="6"/>
  <c r="W491" i="6"/>
  <c r="T454" i="6"/>
  <c r="U454" i="6"/>
  <c r="W454" i="6"/>
  <c r="T450" i="6"/>
  <c r="U450" i="6"/>
  <c r="W450" i="6"/>
  <c r="T400" i="6"/>
  <c r="U400" i="6"/>
  <c r="U367" i="6"/>
  <c r="T367" i="6"/>
  <c r="T348" i="6"/>
  <c r="U348" i="6"/>
  <c r="W348" i="6"/>
  <c r="U303" i="6"/>
  <c r="T303" i="6"/>
  <c r="U266" i="6"/>
  <c r="W266" i="6"/>
  <c r="T266" i="6"/>
  <c r="W840" i="6"/>
  <c r="T831" i="6"/>
  <c r="W829" i="6"/>
  <c r="T827" i="6"/>
  <c r="W817" i="6"/>
  <c r="W810" i="6"/>
  <c r="W809" i="6"/>
  <c r="W798" i="6"/>
  <c r="W797" i="6"/>
  <c r="W783" i="6"/>
  <c r="W638" i="6"/>
  <c r="T638" i="6"/>
  <c r="W619" i="6"/>
  <c r="T619" i="6"/>
  <c r="T602" i="6"/>
  <c r="U602" i="6"/>
  <c r="W602" i="6"/>
  <c r="T570" i="6"/>
  <c r="U570" i="6"/>
  <c r="W570" i="6"/>
  <c r="T539" i="6"/>
  <c r="U539" i="6"/>
  <c r="W539" i="6"/>
  <c r="U508" i="6"/>
  <c r="T508" i="6"/>
  <c r="W508" i="6"/>
  <c r="T494" i="6"/>
  <c r="U494" i="6"/>
  <c r="W494" i="6"/>
  <c r="T490" i="6"/>
  <c r="U490" i="6"/>
  <c r="W490" i="6"/>
  <c r="T437" i="6"/>
  <c r="U437" i="6"/>
  <c r="W437" i="6"/>
  <c r="T321" i="6"/>
  <c r="U321" i="6"/>
  <c r="W321" i="6"/>
  <c r="W811" i="6"/>
  <c r="U636" i="6"/>
  <c r="T636" i="6"/>
  <c r="T634" i="6"/>
  <c r="W634" i="6"/>
  <c r="T622" i="6"/>
  <c r="W622" i="6"/>
  <c r="T591" i="6"/>
  <c r="U591" i="6"/>
  <c r="T559" i="6"/>
  <c r="U559" i="6"/>
  <c r="T538" i="6"/>
  <c r="U538" i="6"/>
  <c r="W538" i="6"/>
  <c r="T507" i="6"/>
  <c r="U507" i="6"/>
  <c r="W507" i="6"/>
  <c r="T452" i="6"/>
  <c r="W452" i="6"/>
  <c r="U285" i="6"/>
  <c r="W285" i="6"/>
  <c r="T285" i="6"/>
  <c r="U271" i="6"/>
  <c r="T271" i="6"/>
  <c r="T606" i="6"/>
  <c r="W589" i="6"/>
  <c r="T588" i="6"/>
  <c r="T587" i="6"/>
  <c r="T586" i="6"/>
  <c r="T574" i="6"/>
  <c r="T556" i="6"/>
  <c r="T555" i="6"/>
  <c r="T554" i="6"/>
  <c r="T542" i="6"/>
  <c r="T524" i="6"/>
  <c r="T523" i="6"/>
  <c r="T522" i="6"/>
  <c r="T510" i="6"/>
  <c r="T487" i="6"/>
  <c r="T486" i="6"/>
  <c r="T483" i="6"/>
  <c r="T482" i="6"/>
  <c r="T463" i="6"/>
  <c r="T462" i="6"/>
  <c r="T460" i="6"/>
  <c r="T459" i="6"/>
  <c r="T458" i="6"/>
  <c r="T429" i="6"/>
  <c r="T415" i="6"/>
  <c r="T413" i="6"/>
  <c r="U413" i="6"/>
  <c r="T388" i="6"/>
  <c r="U388" i="6"/>
  <c r="U383" i="6"/>
  <c r="T383" i="6"/>
  <c r="U379" i="6"/>
  <c r="W379" i="6"/>
  <c r="U377" i="6"/>
  <c r="W377" i="6"/>
  <c r="U369" i="6"/>
  <c r="W369" i="6"/>
  <c r="T366" i="6"/>
  <c r="U366" i="6"/>
  <c r="T352" i="6"/>
  <c r="U352" i="6"/>
  <c r="T332" i="6"/>
  <c r="W332" i="6"/>
  <c r="U315" i="6"/>
  <c r="W315" i="6"/>
  <c r="U313" i="6"/>
  <c r="W313" i="6"/>
  <c r="U305" i="6"/>
  <c r="W305" i="6"/>
  <c r="T302" i="6"/>
  <c r="U302" i="6"/>
  <c r="U282" i="6"/>
  <c r="W282" i="6"/>
  <c r="T273" i="6"/>
  <c r="U273" i="6"/>
  <c r="U259" i="6"/>
  <c r="T259" i="6"/>
  <c r="T193" i="6"/>
  <c r="U193" i="6"/>
  <c r="W193" i="6"/>
  <c r="T189" i="6"/>
  <c r="U189" i="6"/>
  <c r="W189" i="6"/>
  <c r="T185" i="6"/>
  <c r="U185" i="6"/>
  <c r="W185" i="6"/>
  <c r="T181" i="6"/>
  <c r="U181" i="6"/>
  <c r="W181" i="6"/>
  <c r="U417" i="6"/>
  <c r="W417" i="6"/>
  <c r="U397" i="6"/>
  <c r="W397" i="6"/>
  <c r="T385" i="6"/>
  <c r="U385" i="6"/>
  <c r="U331" i="6"/>
  <c r="T331" i="6"/>
  <c r="W331" i="6"/>
  <c r="T329" i="6"/>
  <c r="U329" i="6"/>
  <c r="U286" i="6"/>
  <c r="W286" i="6"/>
  <c r="U267" i="6"/>
  <c r="W267" i="6"/>
  <c r="U265" i="6"/>
  <c r="W265" i="6"/>
  <c r="T261" i="6"/>
  <c r="U261" i="6"/>
  <c r="W261" i="6"/>
  <c r="T252" i="6"/>
  <c r="U252" i="6"/>
  <c r="W252" i="6"/>
  <c r="U243" i="6"/>
  <c r="T243" i="6"/>
  <c r="W243" i="6"/>
  <c r="T175" i="6"/>
  <c r="W175" i="6"/>
  <c r="W605" i="6"/>
  <c r="T428" i="6"/>
  <c r="U428" i="6"/>
  <c r="W428" i="6"/>
  <c r="T414" i="6"/>
  <c r="U414" i="6"/>
  <c r="T396" i="6"/>
  <c r="U396" i="6"/>
  <c r="W396" i="6"/>
  <c r="U378" i="6"/>
  <c r="W378" i="6"/>
  <c r="U373" i="6"/>
  <c r="W373" i="6"/>
  <c r="T365" i="6"/>
  <c r="U365" i="6"/>
  <c r="U349" i="6"/>
  <c r="W349" i="6"/>
  <c r="T325" i="6"/>
  <c r="U325" i="6"/>
  <c r="U319" i="6"/>
  <c r="T319" i="6"/>
  <c r="U314" i="6"/>
  <c r="W314" i="6"/>
  <c r="U309" i="6"/>
  <c r="W309" i="6"/>
  <c r="T301" i="6"/>
  <c r="U301" i="6"/>
  <c r="U281" i="6"/>
  <c r="W281" i="6"/>
  <c r="T220" i="6"/>
  <c r="U220" i="6"/>
  <c r="W220" i="6"/>
  <c r="T195" i="6"/>
  <c r="W195" i="6"/>
  <c r="T191" i="6"/>
  <c r="W191" i="6"/>
  <c r="T187" i="6"/>
  <c r="W187" i="6"/>
  <c r="W183" i="6"/>
  <c r="T183" i="6"/>
  <c r="T174" i="6"/>
  <c r="U174" i="6"/>
  <c r="W174" i="6"/>
  <c r="W251" i="6"/>
  <c r="U250" i="6"/>
  <c r="U249" i="6"/>
  <c r="W242" i="6"/>
  <c r="U241" i="6"/>
  <c r="U237" i="6"/>
  <c r="W228" i="6"/>
  <c r="T227" i="6"/>
  <c r="U178" i="6"/>
  <c r="U177" i="6"/>
  <c r="U368" i="6"/>
  <c r="U364" i="6"/>
  <c r="T335" i="6"/>
  <c r="U304" i="6"/>
  <c r="U300" i="6"/>
  <c r="T291" i="6"/>
  <c r="T251" i="6"/>
  <c r="U228" i="6"/>
  <c r="W179" i="6"/>
  <c r="W171" i="6"/>
  <c r="W169" i="6"/>
  <c r="U170" i="6"/>
  <c r="T170" i="6"/>
  <c r="U169" i="6"/>
  <c r="W168" i="6"/>
  <c r="U162" i="6"/>
  <c r="T162" i="6"/>
  <c r="T166" i="6"/>
  <c r="W166" i="6"/>
  <c r="U165" i="6"/>
  <c r="T165" i="6"/>
  <c r="W164" i="6"/>
  <c r="U1302" i="6"/>
  <c r="U1286" i="6"/>
  <c r="U1267" i="6"/>
  <c r="T1267" i="6"/>
  <c r="U1254" i="6"/>
  <c r="U1235" i="6"/>
  <c r="T1235" i="6"/>
  <c r="U1222" i="6"/>
  <c r="U1219" i="6"/>
  <c r="T1219" i="6"/>
  <c r="U1299" i="6"/>
  <c r="T1299" i="6"/>
  <c r="U1283" i="6"/>
  <c r="T1283" i="6"/>
  <c r="U1270" i="6"/>
  <c r="U1251" i="6"/>
  <c r="T1251" i="6"/>
  <c r="U1238" i="6"/>
  <c r="U1439" i="6"/>
  <c r="T1438" i="6"/>
  <c r="T1437" i="6"/>
  <c r="W1431" i="6"/>
  <c r="W1430" i="6"/>
  <c r="W1429" i="6"/>
  <c r="U1423" i="6"/>
  <c r="T1422" i="6"/>
  <c r="T1421" i="6"/>
  <c r="W1415" i="6"/>
  <c r="W1414" i="6"/>
  <c r="W1413" i="6"/>
  <c r="U1407" i="6"/>
  <c r="T1406" i="6"/>
  <c r="T1405" i="6"/>
  <c r="W1399" i="6"/>
  <c r="W1398" i="6"/>
  <c r="W1397" i="6"/>
  <c r="U1391" i="6"/>
  <c r="T1390" i="6"/>
  <c r="T1389" i="6"/>
  <c r="W1383" i="6"/>
  <c r="W1382" i="6"/>
  <c r="W1381" i="6"/>
  <c r="U1375" i="6"/>
  <c r="T1374" i="6"/>
  <c r="T1373" i="6"/>
  <c r="W1367" i="6"/>
  <c r="W1366" i="6"/>
  <c r="W1365" i="6"/>
  <c r="U1359" i="6"/>
  <c r="T1358" i="6"/>
  <c r="T1357" i="6"/>
  <c r="W1351" i="6"/>
  <c r="W1350" i="6"/>
  <c r="W1349" i="6"/>
  <c r="U1343" i="6"/>
  <c r="T1342" i="6"/>
  <c r="T1341" i="6"/>
  <c r="W1335" i="6"/>
  <c r="W1334" i="6"/>
  <c r="W1333" i="6"/>
  <c r="U1327" i="6"/>
  <c r="T1326" i="6"/>
  <c r="T1325" i="6"/>
  <c r="W1319" i="6"/>
  <c r="W1318" i="6"/>
  <c r="W1317" i="6"/>
  <c r="U1311" i="6"/>
  <c r="T1310" i="6"/>
  <c r="T1309" i="6"/>
  <c r="U1306" i="6"/>
  <c r="U1303" i="6"/>
  <c r="T1303" i="6"/>
  <c r="U1290" i="6"/>
  <c r="U1287" i="6"/>
  <c r="T1287" i="6"/>
  <c r="U1274" i="6"/>
  <c r="U1271" i="6"/>
  <c r="T1271" i="6"/>
  <c r="U1258" i="6"/>
  <c r="U1255" i="6"/>
  <c r="T1255" i="6"/>
  <c r="U1242" i="6"/>
  <c r="U1239" i="6"/>
  <c r="T1239" i="6"/>
  <c r="U1226" i="6"/>
  <c r="U1223" i="6"/>
  <c r="T1223" i="6"/>
  <c r="U1211" i="6"/>
  <c r="T1211" i="6"/>
  <c r="U1203" i="6"/>
  <c r="T1203" i="6"/>
  <c r="U1195" i="6"/>
  <c r="T1195" i="6"/>
  <c r="U1187" i="6"/>
  <c r="T1187" i="6"/>
  <c r="U1179" i="6"/>
  <c r="T1179" i="6"/>
  <c r="U1171" i="6"/>
  <c r="T1171" i="6"/>
  <c r="U1163" i="6"/>
  <c r="T1163" i="6"/>
  <c r="U1155" i="6"/>
  <c r="T1155" i="6"/>
  <c r="U1147" i="6"/>
  <c r="T1147" i="6"/>
  <c r="U1139" i="6"/>
  <c r="T1139" i="6"/>
  <c r="U1131" i="6"/>
  <c r="T1131" i="6"/>
  <c r="U1123" i="6"/>
  <c r="T1123" i="6"/>
  <c r="U1115" i="6"/>
  <c r="T1115" i="6"/>
  <c r="U1107" i="6"/>
  <c r="T1107" i="6"/>
  <c r="U1099" i="6"/>
  <c r="T1099" i="6"/>
  <c r="U1091" i="6"/>
  <c r="T1091" i="6"/>
  <c r="U1083" i="6"/>
  <c r="T1083" i="6"/>
  <c r="U1075" i="6"/>
  <c r="T1075" i="6"/>
  <c r="U1067" i="6"/>
  <c r="T1067" i="6"/>
  <c r="U1059" i="6"/>
  <c r="T1059" i="6"/>
  <c r="U1333" i="6"/>
  <c r="U1317" i="6"/>
  <c r="U1291" i="6"/>
  <c r="T1291" i="6"/>
  <c r="W1286" i="6"/>
  <c r="U1278" i="6"/>
  <c r="W1267" i="6"/>
  <c r="U1259" i="6"/>
  <c r="T1259" i="6"/>
  <c r="W1254" i="6"/>
  <c r="U1246" i="6"/>
  <c r="W1235" i="6"/>
  <c r="U1227" i="6"/>
  <c r="T1227" i="6"/>
  <c r="W1222" i="6"/>
  <c r="W1219" i="6"/>
  <c r="U1429" i="6"/>
  <c r="U1413" i="6"/>
  <c r="U1397" i="6"/>
  <c r="U1381" i="6"/>
  <c r="U1365" i="6"/>
  <c r="U1349" i="6"/>
  <c r="U1307" i="6"/>
  <c r="T1307" i="6"/>
  <c r="W1302" i="6"/>
  <c r="W1299" i="6"/>
  <c r="U1294" i="6"/>
  <c r="W1283" i="6"/>
  <c r="U1275" i="6"/>
  <c r="T1275" i="6"/>
  <c r="W1270" i="6"/>
  <c r="U1262" i="6"/>
  <c r="W1251" i="6"/>
  <c r="U1243" i="6"/>
  <c r="T1243" i="6"/>
  <c r="W1238" i="6"/>
  <c r="U1230" i="6"/>
  <c r="W1439" i="6"/>
  <c r="W1438" i="6"/>
  <c r="W1437" i="6"/>
  <c r="U1431" i="6"/>
  <c r="T1430" i="6"/>
  <c r="T1429" i="6"/>
  <c r="U1425" i="6"/>
  <c r="W1423" i="6"/>
  <c r="W1422" i="6"/>
  <c r="W1421" i="6"/>
  <c r="U1415" i="6"/>
  <c r="T1414" i="6"/>
  <c r="T1413" i="6"/>
  <c r="U1409" i="6"/>
  <c r="W1407" i="6"/>
  <c r="W1406" i="6"/>
  <c r="W1405" i="6"/>
  <c r="U1399" i="6"/>
  <c r="T1398" i="6"/>
  <c r="T1397" i="6"/>
  <c r="U1393" i="6"/>
  <c r="W1391" i="6"/>
  <c r="W1390" i="6"/>
  <c r="W1389" i="6"/>
  <c r="U1383" i="6"/>
  <c r="T1382" i="6"/>
  <c r="T1381" i="6"/>
  <c r="U1377" i="6"/>
  <c r="W1375" i="6"/>
  <c r="W1374" i="6"/>
  <c r="W1373" i="6"/>
  <c r="U1367" i="6"/>
  <c r="T1366" i="6"/>
  <c r="T1365" i="6"/>
  <c r="U1361" i="6"/>
  <c r="W1359" i="6"/>
  <c r="W1358" i="6"/>
  <c r="W1357" i="6"/>
  <c r="U1351" i="6"/>
  <c r="T1350" i="6"/>
  <c r="T1349" i="6"/>
  <c r="U1345" i="6"/>
  <c r="W1343" i="6"/>
  <c r="W1342" i="6"/>
  <c r="W1341" i="6"/>
  <c r="U1335" i="6"/>
  <c r="T1334" i="6"/>
  <c r="T1333" i="6"/>
  <c r="U1329" i="6"/>
  <c r="W1327" i="6"/>
  <c r="W1326" i="6"/>
  <c r="W1325" i="6"/>
  <c r="U1319" i="6"/>
  <c r="T1318" i="6"/>
  <c r="T1317" i="6"/>
  <c r="W1311" i="6"/>
  <c r="W1310" i="6"/>
  <c r="W1309" i="6"/>
  <c r="W1306" i="6"/>
  <c r="W1303" i="6"/>
  <c r="T1302" i="6"/>
  <c r="U1298" i="6"/>
  <c r="U1295" i="6"/>
  <c r="T1295" i="6"/>
  <c r="W1290" i="6"/>
  <c r="W1287" i="6"/>
  <c r="T1286" i="6"/>
  <c r="U1282" i="6"/>
  <c r="U1279" i="6"/>
  <c r="T1279" i="6"/>
  <c r="W1274" i="6"/>
  <c r="W1271" i="6"/>
  <c r="T1270" i="6"/>
  <c r="U1266" i="6"/>
  <c r="U1263" i="6"/>
  <c r="T1263" i="6"/>
  <c r="W1258" i="6"/>
  <c r="W1255" i="6"/>
  <c r="T1254" i="6"/>
  <c r="U1250" i="6"/>
  <c r="U1247" i="6"/>
  <c r="T1247" i="6"/>
  <c r="W1239" i="6"/>
  <c r="T1238" i="6"/>
  <c r="U1234" i="6"/>
  <c r="U1231" i="6"/>
  <c r="T1231" i="6"/>
  <c r="T1222" i="6"/>
  <c r="U1218" i="6"/>
  <c r="U1215" i="6"/>
  <c r="T1215" i="6"/>
  <c r="U1207" i="6"/>
  <c r="T1207" i="6"/>
  <c r="U1199" i="6"/>
  <c r="T1199" i="6"/>
  <c r="U1191" i="6"/>
  <c r="T1191" i="6"/>
  <c r="U1183" i="6"/>
  <c r="T1183" i="6"/>
  <c r="U1175" i="6"/>
  <c r="T1175" i="6"/>
  <c r="U1167" i="6"/>
  <c r="T1167" i="6"/>
  <c r="U1159" i="6"/>
  <c r="T1159" i="6"/>
  <c r="U1151" i="6"/>
  <c r="T1151" i="6"/>
  <c r="U1143" i="6"/>
  <c r="T1143" i="6"/>
  <c r="U1135" i="6"/>
  <c r="T1135" i="6"/>
  <c r="U1127" i="6"/>
  <c r="T1127" i="6"/>
  <c r="U1119" i="6"/>
  <c r="T1119" i="6"/>
  <c r="U1111" i="6"/>
  <c r="T1111" i="6"/>
  <c r="U1103" i="6"/>
  <c r="T1103" i="6"/>
  <c r="U1095" i="6"/>
  <c r="T1095" i="6"/>
  <c r="U1087" i="6"/>
  <c r="T1087" i="6"/>
  <c r="U1079" i="6"/>
  <c r="T1079" i="6"/>
  <c r="U1071" i="6"/>
  <c r="T1071" i="6"/>
  <c r="U1063" i="6"/>
  <c r="T1063" i="6"/>
  <c r="U1055" i="6"/>
  <c r="T1055" i="6"/>
  <c r="U1214" i="6"/>
  <c r="U1210" i="6"/>
  <c r="U1206" i="6"/>
  <c r="U1202" i="6"/>
  <c r="U1198" i="6"/>
  <c r="U1194" i="6"/>
  <c r="U1190" i="6"/>
  <c r="U1186" i="6"/>
  <c r="U1182" i="6"/>
  <c r="U1178" i="6"/>
  <c r="U1174" i="6"/>
  <c r="U1170" i="6"/>
  <c r="U1166" i="6"/>
  <c r="U1162" i="6"/>
  <c r="U1158" i="6"/>
  <c r="U1154" i="6"/>
  <c r="U1150" i="6"/>
  <c r="U1146" i="6"/>
  <c r="U1142" i="6"/>
  <c r="U1138" i="6"/>
  <c r="U1134" i="6"/>
  <c r="U1130" i="6"/>
  <c r="U1126" i="6"/>
  <c r="U1122" i="6"/>
  <c r="U1118" i="6"/>
  <c r="U1114" i="6"/>
  <c r="U1110" i="6"/>
  <c r="U1106" i="6"/>
  <c r="U1102" i="6"/>
  <c r="U1098" i="6"/>
  <c r="U1094" i="6"/>
  <c r="U1090" i="6"/>
  <c r="U1086" i="6"/>
  <c r="U1082" i="6"/>
  <c r="U1078" i="6"/>
  <c r="U1074" i="6"/>
  <c r="U1070" i="6"/>
  <c r="U1066" i="6"/>
  <c r="U1062" i="6"/>
  <c r="U1058" i="6"/>
  <c r="U1054" i="6"/>
  <c r="T1051" i="6"/>
  <c r="U1050" i="6"/>
  <c r="T1047" i="6"/>
  <c r="U1046" i="6"/>
  <c r="T1043" i="6"/>
  <c r="U1042" i="6"/>
  <c r="T1039" i="6"/>
  <c r="U1038" i="6"/>
  <c r="T1035" i="6"/>
  <c r="U1034" i="6"/>
  <c r="T1031" i="6"/>
  <c r="U1030" i="6"/>
  <c r="T1027" i="6"/>
  <c r="U1026" i="6"/>
  <c r="T1023" i="6"/>
  <c r="U1022" i="6"/>
  <c r="T1019" i="6"/>
  <c r="U1018" i="6"/>
  <c r="T1015" i="6"/>
  <c r="U1014" i="6"/>
  <c r="T1011" i="6"/>
  <c r="U1010" i="6"/>
  <c r="T1007" i="6"/>
  <c r="U1006" i="6"/>
  <c r="T1003" i="6"/>
  <c r="U1002" i="6"/>
  <c r="T999" i="6"/>
  <c r="U998" i="6"/>
  <c r="T995" i="6"/>
  <c r="U994" i="6"/>
  <c r="T991" i="6"/>
  <c r="U990" i="6"/>
  <c r="U984" i="6"/>
  <c r="T983" i="6"/>
  <c r="T982" i="6"/>
  <c r="U978" i="6"/>
  <c r="W976" i="6"/>
  <c r="W975" i="6"/>
  <c r="W974" i="6"/>
  <c r="U968" i="6"/>
  <c r="T967" i="6"/>
  <c r="T966" i="6"/>
  <c r="U962" i="6"/>
  <c r="W960" i="6"/>
  <c r="W959" i="6"/>
  <c r="W958" i="6"/>
  <c r="T952" i="6"/>
  <c r="U952" i="6"/>
  <c r="U946" i="6"/>
  <c r="T944" i="6"/>
  <c r="W944" i="6"/>
  <c r="U931" i="6"/>
  <c r="T918" i="6"/>
  <c r="T916" i="6"/>
  <c r="U911" i="6"/>
  <c r="W911" i="6"/>
  <c r="T900" i="6"/>
  <c r="U900" i="6"/>
  <c r="T898" i="6"/>
  <c r="U898" i="6"/>
  <c r="T880" i="6"/>
  <c r="W880" i="6"/>
  <c r="U878" i="6"/>
  <c r="W878" i="6"/>
  <c r="U867" i="6"/>
  <c r="T867" i="6"/>
  <c r="W850" i="6"/>
  <c r="T850" i="6"/>
  <c r="U850" i="6"/>
  <c r="T836" i="6"/>
  <c r="W836" i="6"/>
  <c r="U836" i="6"/>
  <c r="U947" i="6"/>
  <c r="W936" i="6"/>
  <c r="T934" i="6"/>
  <c r="T932" i="6"/>
  <c r="W930" i="6"/>
  <c r="W926" i="6"/>
  <c r="U919" i="6"/>
  <c r="T919" i="6"/>
  <c r="W915" i="6"/>
  <c r="U895" i="6"/>
  <c r="W895" i="6"/>
  <c r="T884" i="6"/>
  <c r="U884" i="6"/>
  <c r="T882" i="6"/>
  <c r="U882" i="6"/>
  <c r="T864" i="6"/>
  <c r="W864" i="6"/>
  <c r="U862" i="6"/>
  <c r="W862" i="6"/>
  <c r="U835" i="6"/>
  <c r="W835" i="6"/>
  <c r="T835" i="6"/>
  <c r="W984" i="6"/>
  <c r="W983" i="6"/>
  <c r="W982" i="6"/>
  <c r="U976" i="6"/>
  <c r="T975" i="6"/>
  <c r="T974" i="6"/>
  <c r="W968" i="6"/>
  <c r="W967" i="6"/>
  <c r="W966" i="6"/>
  <c r="U960" i="6"/>
  <c r="T959" i="6"/>
  <c r="T958" i="6"/>
  <c r="T950" i="6"/>
  <c r="T948" i="6"/>
  <c r="W942" i="6"/>
  <c r="U935" i="6"/>
  <c r="T935" i="6"/>
  <c r="U927" i="6"/>
  <c r="W927" i="6"/>
  <c r="T920" i="6"/>
  <c r="U920" i="6"/>
  <c r="U914" i="6"/>
  <c r="T912" i="6"/>
  <c r="W912" i="6"/>
  <c r="U910" i="6"/>
  <c r="W910" i="6"/>
  <c r="U899" i="6"/>
  <c r="T899" i="6"/>
  <c r="U879" i="6"/>
  <c r="W879" i="6"/>
  <c r="T868" i="6"/>
  <c r="U868" i="6"/>
  <c r="T866" i="6"/>
  <c r="U866" i="6"/>
  <c r="T852" i="6"/>
  <c r="W852" i="6"/>
  <c r="U852" i="6"/>
  <c r="W834" i="6"/>
  <c r="T834" i="6"/>
  <c r="U834" i="6"/>
  <c r="U982" i="6"/>
  <c r="U966" i="6"/>
  <c r="U951" i="6"/>
  <c r="T951" i="6"/>
  <c r="W947" i="6"/>
  <c r="U943" i="6"/>
  <c r="W943" i="6"/>
  <c r="T936" i="6"/>
  <c r="U936" i="6"/>
  <c r="U930" i="6"/>
  <c r="T928" i="6"/>
  <c r="W928" i="6"/>
  <c r="U915" i="6"/>
  <c r="T896" i="6"/>
  <c r="W896" i="6"/>
  <c r="U894" i="6"/>
  <c r="W894" i="6"/>
  <c r="U883" i="6"/>
  <c r="T883" i="6"/>
  <c r="U863" i="6"/>
  <c r="W863" i="6"/>
  <c r="U851" i="6"/>
  <c r="W851" i="6"/>
  <c r="T851" i="6"/>
  <c r="U904" i="6"/>
  <c r="T903" i="6"/>
  <c r="T902" i="6"/>
  <c r="U888" i="6"/>
  <c r="T887" i="6"/>
  <c r="T886" i="6"/>
  <c r="U872" i="6"/>
  <c r="T871" i="6"/>
  <c r="T870" i="6"/>
  <c r="U856" i="6"/>
  <c r="T855" i="6"/>
  <c r="T854" i="6"/>
  <c r="W848" i="6"/>
  <c r="W847" i="6"/>
  <c r="W846" i="6"/>
  <c r="U840" i="6"/>
  <c r="T839" i="6"/>
  <c r="T838" i="6"/>
  <c r="W832" i="6"/>
  <c r="W831" i="6"/>
  <c r="W830" i="6"/>
  <c r="U824" i="6"/>
  <c r="T823" i="6"/>
  <c r="T822" i="6"/>
  <c r="U818" i="6"/>
  <c r="W816" i="6"/>
  <c r="W815" i="6"/>
  <c r="W814" i="6"/>
  <c r="U808" i="6"/>
  <c r="T807" i="6"/>
  <c r="T806" i="6"/>
  <c r="W800" i="6"/>
  <c r="U795" i="6"/>
  <c r="U792" i="6"/>
  <c r="T792" i="6"/>
  <c r="W787" i="6"/>
  <c r="W784" i="6"/>
  <c r="U779" i="6"/>
  <c r="U776" i="6"/>
  <c r="T776" i="6"/>
  <c r="W771" i="6"/>
  <c r="W768" i="6"/>
  <c r="U763" i="6"/>
  <c r="U760" i="6"/>
  <c r="T760" i="6"/>
  <c r="W755" i="6"/>
  <c r="W752" i="6"/>
  <c r="U747" i="6"/>
  <c r="U744" i="6"/>
  <c r="T744" i="6"/>
  <c r="W739" i="6"/>
  <c r="W736" i="6"/>
  <c r="U731" i="6"/>
  <c r="U728" i="6"/>
  <c r="T728" i="6"/>
  <c r="W723" i="6"/>
  <c r="W720" i="6"/>
  <c r="U715" i="6"/>
  <c r="U712" i="6"/>
  <c r="T712" i="6"/>
  <c r="W707" i="6"/>
  <c r="W704" i="6"/>
  <c r="U699" i="6"/>
  <c r="U696" i="6"/>
  <c r="T696" i="6"/>
  <c r="W691" i="6"/>
  <c r="W688" i="6"/>
  <c r="U683" i="6"/>
  <c r="U680" i="6"/>
  <c r="T680" i="6"/>
  <c r="W675" i="6"/>
  <c r="W672" i="6"/>
  <c r="U667" i="6"/>
  <c r="U664" i="6"/>
  <c r="T664" i="6"/>
  <c r="W659" i="6"/>
  <c r="U644" i="6"/>
  <c r="W644" i="6"/>
  <c r="U632" i="6"/>
  <c r="W632" i="6"/>
  <c r="T632" i="6"/>
  <c r="U846" i="6"/>
  <c r="U830" i="6"/>
  <c r="U820" i="6"/>
  <c r="T819" i="6"/>
  <c r="T818" i="6"/>
  <c r="U814" i="6"/>
  <c r="U804" i="6"/>
  <c r="T803" i="6"/>
  <c r="U799" i="6"/>
  <c r="U796" i="6"/>
  <c r="T796" i="6"/>
  <c r="U783" i="6"/>
  <c r="U780" i="6"/>
  <c r="T780" i="6"/>
  <c r="U767" i="6"/>
  <c r="U764" i="6"/>
  <c r="T764" i="6"/>
  <c r="U751" i="6"/>
  <c r="U748" i="6"/>
  <c r="T748" i="6"/>
  <c r="U735" i="6"/>
  <c r="U732" i="6"/>
  <c r="T732" i="6"/>
  <c r="U719" i="6"/>
  <c r="U716" i="6"/>
  <c r="T716" i="6"/>
  <c r="U703" i="6"/>
  <c r="U700" i="6"/>
  <c r="T700" i="6"/>
  <c r="U687" i="6"/>
  <c r="U684" i="6"/>
  <c r="T684" i="6"/>
  <c r="U671" i="6"/>
  <c r="U668" i="6"/>
  <c r="T668" i="6"/>
  <c r="U648" i="6"/>
  <c r="T648" i="6"/>
  <c r="U631" i="6"/>
  <c r="W631" i="6"/>
  <c r="T631" i="6"/>
  <c r="T617" i="6"/>
  <c r="W617" i="6"/>
  <c r="U617" i="6"/>
  <c r="U800" i="6"/>
  <c r="T800" i="6"/>
  <c r="U787" i="6"/>
  <c r="U784" i="6"/>
  <c r="T784" i="6"/>
  <c r="U771" i="6"/>
  <c r="U768" i="6"/>
  <c r="T768" i="6"/>
  <c r="U755" i="6"/>
  <c r="U752" i="6"/>
  <c r="T752" i="6"/>
  <c r="U739" i="6"/>
  <c r="U736" i="6"/>
  <c r="T736" i="6"/>
  <c r="U723" i="6"/>
  <c r="U720" i="6"/>
  <c r="T720" i="6"/>
  <c r="U707" i="6"/>
  <c r="U704" i="6"/>
  <c r="T704" i="6"/>
  <c r="U691" i="6"/>
  <c r="U688" i="6"/>
  <c r="T688" i="6"/>
  <c r="U675" i="6"/>
  <c r="U672" i="6"/>
  <c r="T672" i="6"/>
  <c r="U659" i="6"/>
  <c r="T645" i="6"/>
  <c r="W645" i="6"/>
  <c r="W643" i="6"/>
  <c r="U643" i="6"/>
  <c r="U616" i="6"/>
  <c r="W616" i="6"/>
  <c r="T616" i="6"/>
  <c r="W820" i="6"/>
  <c r="W819" i="6"/>
  <c r="W818" i="6"/>
  <c r="W804" i="6"/>
  <c r="W803" i="6"/>
  <c r="U791" i="6"/>
  <c r="U788" i="6"/>
  <c r="T788" i="6"/>
  <c r="U775" i="6"/>
  <c r="U772" i="6"/>
  <c r="T772" i="6"/>
  <c r="U759" i="6"/>
  <c r="U756" i="6"/>
  <c r="T756" i="6"/>
  <c r="U743" i="6"/>
  <c r="U740" i="6"/>
  <c r="T740" i="6"/>
  <c r="U727" i="6"/>
  <c r="U724" i="6"/>
  <c r="T724" i="6"/>
  <c r="U711" i="6"/>
  <c r="U708" i="6"/>
  <c r="T708" i="6"/>
  <c r="U695" i="6"/>
  <c r="U692" i="6"/>
  <c r="T692" i="6"/>
  <c r="U679" i="6"/>
  <c r="U676" i="6"/>
  <c r="T676" i="6"/>
  <c r="U663" i="6"/>
  <c r="U660" i="6"/>
  <c r="T660" i="6"/>
  <c r="T649" i="6"/>
  <c r="U649" i="6"/>
  <c r="U647" i="6"/>
  <c r="T647" i="6"/>
  <c r="T633" i="6"/>
  <c r="W633" i="6"/>
  <c r="U633" i="6"/>
  <c r="W657" i="6"/>
  <c r="W656" i="6"/>
  <c r="W655" i="6"/>
  <c r="W641" i="6"/>
  <c r="W640" i="6"/>
  <c r="W639" i="6"/>
  <c r="U627" i="6"/>
  <c r="W625" i="6"/>
  <c r="W624" i="6"/>
  <c r="W623" i="6"/>
  <c r="T615" i="6"/>
  <c r="U611" i="6"/>
  <c r="W609" i="6"/>
  <c r="W608" i="6"/>
  <c r="W607" i="6"/>
  <c r="U601" i="6"/>
  <c r="T600" i="6"/>
  <c r="T599" i="6"/>
  <c r="U595" i="6"/>
  <c r="W593" i="6"/>
  <c r="W592" i="6"/>
  <c r="W591" i="6"/>
  <c r="U585" i="6"/>
  <c r="T584" i="6"/>
  <c r="T583" i="6"/>
  <c r="U579" i="6"/>
  <c r="W577" i="6"/>
  <c r="W576" i="6"/>
  <c r="W575" i="6"/>
  <c r="U569" i="6"/>
  <c r="T568" i="6"/>
  <c r="T567" i="6"/>
  <c r="U563" i="6"/>
  <c r="W561" i="6"/>
  <c r="W560" i="6"/>
  <c r="W559" i="6"/>
  <c r="U553" i="6"/>
  <c r="T552" i="6"/>
  <c r="T551" i="6"/>
  <c r="U547" i="6"/>
  <c r="W545" i="6"/>
  <c r="W544" i="6"/>
  <c r="W543" i="6"/>
  <c r="U537" i="6"/>
  <c r="T536" i="6"/>
  <c r="T535" i="6"/>
  <c r="U531" i="6"/>
  <c r="W529" i="6"/>
  <c r="W528" i="6"/>
  <c r="W527" i="6"/>
  <c r="U521" i="6"/>
  <c r="T520" i="6"/>
  <c r="T519" i="6"/>
  <c r="U515" i="6"/>
  <c r="W513" i="6"/>
  <c r="W512" i="6"/>
  <c r="W511" i="6"/>
  <c r="U505" i="6"/>
  <c r="T504" i="6"/>
  <c r="T503" i="6"/>
  <c r="U499" i="6"/>
  <c r="W497" i="6"/>
  <c r="W496" i="6"/>
  <c r="W495" i="6"/>
  <c r="U484" i="6"/>
  <c r="U481" i="6"/>
  <c r="T481" i="6"/>
  <c r="U468" i="6"/>
  <c r="U465" i="6"/>
  <c r="T465" i="6"/>
  <c r="U452" i="6"/>
  <c r="U449" i="6"/>
  <c r="T449" i="6"/>
  <c r="T440" i="6"/>
  <c r="U440" i="6"/>
  <c r="U438" i="6"/>
  <c r="T438" i="6"/>
  <c r="T420" i="6"/>
  <c r="W420" i="6"/>
  <c r="W418" i="6"/>
  <c r="U418" i="6"/>
  <c r="U407" i="6"/>
  <c r="T407" i="6"/>
  <c r="U488" i="6"/>
  <c r="U485" i="6"/>
  <c r="T485" i="6"/>
  <c r="U472" i="6"/>
  <c r="U469" i="6"/>
  <c r="T469" i="6"/>
  <c r="U456" i="6"/>
  <c r="U453" i="6"/>
  <c r="T453" i="6"/>
  <c r="U435" i="6"/>
  <c r="W435" i="6"/>
  <c r="T424" i="6"/>
  <c r="U424" i="6"/>
  <c r="U422" i="6"/>
  <c r="T422" i="6"/>
  <c r="T404" i="6"/>
  <c r="W404" i="6"/>
  <c r="W402" i="6"/>
  <c r="U402" i="6"/>
  <c r="W615" i="6"/>
  <c r="W601" i="6"/>
  <c r="W600" i="6"/>
  <c r="W599" i="6"/>
  <c r="W585" i="6"/>
  <c r="W584" i="6"/>
  <c r="W583" i="6"/>
  <c r="W569" i="6"/>
  <c r="W568" i="6"/>
  <c r="W567" i="6"/>
  <c r="W553" i="6"/>
  <c r="W552" i="6"/>
  <c r="W551" i="6"/>
  <c r="W537" i="6"/>
  <c r="W536" i="6"/>
  <c r="W535" i="6"/>
  <c r="W521" i="6"/>
  <c r="W520" i="6"/>
  <c r="W519" i="6"/>
  <c r="W505" i="6"/>
  <c r="W504" i="6"/>
  <c r="W503" i="6"/>
  <c r="U492" i="6"/>
  <c r="U489" i="6"/>
  <c r="T489" i="6"/>
  <c r="U476" i="6"/>
  <c r="U473" i="6"/>
  <c r="T473" i="6"/>
  <c r="U460" i="6"/>
  <c r="U457" i="6"/>
  <c r="T457" i="6"/>
  <c r="U444" i="6"/>
  <c r="U441" i="6"/>
  <c r="T441" i="6"/>
  <c r="U439" i="6"/>
  <c r="T439" i="6"/>
  <c r="U419" i="6"/>
  <c r="W419" i="6"/>
  <c r="T408" i="6"/>
  <c r="U408" i="6"/>
  <c r="U406" i="6"/>
  <c r="T406" i="6"/>
  <c r="W629" i="6"/>
  <c r="W628" i="6"/>
  <c r="W627" i="6"/>
  <c r="U615" i="6"/>
  <c r="W613" i="6"/>
  <c r="W612" i="6"/>
  <c r="W611" i="6"/>
  <c r="U599" i="6"/>
  <c r="W597" i="6"/>
  <c r="W596" i="6"/>
  <c r="W595" i="6"/>
  <c r="U583" i="6"/>
  <c r="W581" i="6"/>
  <c r="W580" i="6"/>
  <c r="W579" i="6"/>
  <c r="U567" i="6"/>
  <c r="W565" i="6"/>
  <c r="W564" i="6"/>
  <c r="W563" i="6"/>
  <c r="U551" i="6"/>
  <c r="W549" i="6"/>
  <c r="W548" i="6"/>
  <c r="W547" i="6"/>
  <c r="U535" i="6"/>
  <c r="W533" i="6"/>
  <c r="W532" i="6"/>
  <c r="W531" i="6"/>
  <c r="U519" i="6"/>
  <c r="W517" i="6"/>
  <c r="W516" i="6"/>
  <c r="W515" i="6"/>
  <c r="U503" i="6"/>
  <c r="W501" i="6"/>
  <c r="W500" i="6"/>
  <c r="W499" i="6"/>
  <c r="U493" i="6"/>
  <c r="T493" i="6"/>
  <c r="W488" i="6"/>
  <c r="W485" i="6"/>
  <c r="U480" i="6"/>
  <c r="U477" i="6"/>
  <c r="T477" i="6"/>
  <c r="W472" i="6"/>
  <c r="W469" i="6"/>
  <c r="U464" i="6"/>
  <c r="U461" i="6"/>
  <c r="T461" i="6"/>
  <c r="W456" i="6"/>
  <c r="W453" i="6"/>
  <c r="U448" i="6"/>
  <c r="U445" i="6"/>
  <c r="T445" i="6"/>
  <c r="T436" i="6"/>
  <c r="W436" i="6"/>
  <c r="W434" i="6"/>
  <c r="U434" i="6"/>
  <c r="U423" i="6"/>
  <c r="T423" i="6"/>
  <c r="U403" i="6"/>
  <c r="W403" i="6"/>
  <c r="W432" i="6"/>
  <c r="W431" i="6"/>
  <c r="W430" i="6"/>
  <c r="W416" i="6"/>
  <c r="W415" i="6"/>
  <c r="W414" i="6"/>
  <c r="W400" i="6"/>
  <c r="W399" i="6"/>
  <c r="W398" i="6"/>
  <c r="U392" i="6"/>
  <c r="T391" i="6"/>
  <c r="T390" i="6"/>
  <c r="U386" i="6"/>
  <c r="W384" i="6"/>
  <c r="W383" i="6"/>
  <c r="W382" i="6"/>
  <c r="U376" i="6"/>
  <c r="T375" i="6"/>
  <c r="T374" i="6"/>
  <c r="U370" i="6"/>
  <c r="W368" i="6"/>
  <c r="W367" i="6"/>
  <c r="W366" i="6"/>
  <c r="U360" i="6"/>
  <c r="T359" i="6"/>
  <c r="T358" i="6"/>
  <c r="U354" i="6"/>
  <c r="W352" i="6"/>
  <c r="W351" i="6"/>
  <c r="W350" i="6"/>
  <c r="U344" i="6"/>
  <c r="T343" i="6"/>
  <c r="T342" i="6"/>
  <c r="U338" i="6"/>
  <c r="W336" i="6"/>
  <c r="W335" i="6"/>
  <c r="W334" i="6"/>
  <c r="U328" i="6"/>
  <c r="T327" i="6"/>
  <c r="T326" i="6"/>
  <c r="U322" i="6"/>
  <c r="W320" i="6"/>
  <c r="W319" i="6"/>
  <c r="W318" i="6"/>
  <c r="U312" i="6"/>
  <c r="T311" i="6"/>
  <c r="T310" i="6"/>
  <c r="U306" i="6"/>
  <c r="W304" i="6"/>
  <c r="W303" i="6"/>
  <c r="W302" i="6"/>
  <c r="U296" i="6"/>
  <c r="T296" i="6"/>
  <c r="U283" i="6"/>
  <c r="U280" i="6"/>
  <c r="T280" i="6"/>
  <c r="W274" i="6"/>
  <c r="U274" i="6"/>
  <c r="U372" i="6"/>
  <c r="T371" i="6"/>
  <c r="U356" i="6"/>
  <c r="T355" i="6"/>
  <c r="U340" i="6"/>
  <c r="T339" i="6"/>
  <c r="U324" i="6"/>
  <c r="T323" i="6"/>
  <c r="U308" i="6"/>
  <c r="T307" i="6"/>
  <c r="U287" i="6"/>
  <c r="U284" i="6"/>
  <c r="T284" i="6"/>
  <c r="T264" i="6"/>
  <c r="W264" i="6"/>
  <c r="U264" i="6"/>
  <c r="W392" i="6"/>
  <c r="W391" i="6"/>
  <c r="W390" i="6"/>
  <c r="W376" i="6"/>
  <c r="W375" i="6"/>
  <c r="W360" i="6"/>
  <c r="W359" i="6"/>
  <c r="W344" i="6"/>
  <c r="W343" i="6"/>
  <c r="W328" i="6"/>
  <c r="W327" i="6"/>
  <c r="W312" i="6"/>
  <c r="W311" i="6"/>
  <c r="U291" i="6"/>
  <c r="U288" i="6"/>
  <c r="T288" i="6"/>
  <c r="U275" i="6"/>
  <c r="U263" i="6"/>
  <c r="W263" i="6"/>
  <c r="T263" i="6"/>
  <c r="U390" i="6"/>
  <c r="W388" i="6"/>
  <c r="W387" i="6"/>
  <c r="W386" i="6"/>
  <c r="U374" i="6"/>
  <c r="W372" i="6"/>
  <c r="W371" i="6"/>
  <c r="W370" i="6"/>
  <c r="U358" i="6"/>
  <c r="W356" i="6"/>
  <c r="W355" i="6"/>
  <c r="W354" i="6"/>
  <c r="U342" i="6"/>
  <c r="W340" i="6"/>
  <c r="W339" i="6"/>
  <c r="W338" i="6"/>
  <c r="U326" i="6"/>
  <c r="W324" i="6"/>
  <c r="W323" i="6"/>
  <c r="W322" i="6"/>
  <c r="U310" i="6"/>
  <c r="W308" i="6"/>
  <c r="W307" i="6"/>
  <c r="W306" i="6"/>
  <c r="U295" i="6"/>
  <c r="U292" i="6"/>
  <c r="T292" i="6"/>
  <c r="W287" i="6"/>
  <c r="W284" i="6"/>
  <c r="U279" i="6"/>
  <c r="U276" i="6"/>
  <c r="T276" i="6"/>
  <c r="U262" i="6"/>
  <c r="W262" i="6"/>
  <c r="T262" i="6"/>
  <c r="W272" i="6"/>
  <c r="W271" i="6"/>
  <c r="W270" i="6"/>
  <c r="U258" i="6"/>
  <c r="W256" i="6"/>
  <c r="W255" i="6"/>
  <c r="W254" i="6"/>
  <c r="U248" i="6"/>
  <c r="T247" i="6"/>
  <c r="T246" i="6"/>
  <c r="U242" i="6"/>
  <c r="W240" i="6"/>
  <c r="W239" i="6"/>
  <c r="W238" i="6"/>
  <c r="U232" i="6"/>
  <c r="T231" i="6"/>
  <c r="T230" i="6"/>
  <c r="U226" i="6"/>
  <c r="W224" i="6"/>
  <c r="W223" i="6"/>
  <c r="W222" i="6"/>
  <c r="U207" i="6"/>
  <c r="U204" i="6"/>
  <c r="T204" i="6"/>
  <c r="U191" i="6"/>
  <c r="U188" i="6"/>
  <c r="T188" i="6"/>
  <c r="U175" i="6"/>
  <c r="U172" i="6"/>
  <c r="T172" i="6"/>
  <c r="U211" i="6"/>
  <c r="U208" i="6"/>
  <c r="T208" i="6"/>
  <c r="U195" i="6"/>
  <c r="U192" i="6"/>
  <c r="T192" i="6"/>
  <c r="U179" i="6"/>
  <c r="U176" i="6"/>
  <c r="T176" i="6"/>
  <c r="W248" i="6"/>
  <c r="W247" i="6"/>
  <c r="W246" i="6"/>
  <c r="U240" i="6"/>
  <c r="T239" i="6"/>
  <c r="T238" i="6"/>
  <c r="W232" i="6"/>
  <c r="W231" i="6"/>
  <c r="W230" i="6"/>
  <c r="U224" i="6"/>
  <c r="T223" i="6"/>
  <c r="T222" i="6"/>
  <c r="U215" i="6"/>
  <c r="U212" i="6"/>
  <c r="T212" i="6"/>
  <c r="U199" i="6"/>
  <c r="U196" i="6"/>
  <c r="T196" i="6"/>
  <c r="U183" i="6"/>
  <c r="U180" i="6"/>
  <c r="T180" i="6"/>
  <c r="W260" i="6"/>
  <c r="W259" i="6"/>
  <c r="W258" i="6"/>
  <c r="U246" i="6"/>
  <c r="U230" i="6"/>
  <c r="U219" i="6"/>
  <c r="U216" i="6"/>
  <c r="T216" i="6"/>
  <c r="W208" i="6"/>
  <c r="U203" i="6"/>
  <c r="U200" i="6"/>
  <c r="T200" i="6"/>
  <c r="W192" i="6"/>
  <c r="U187" i="6"/>
  <c r="U184" i="6"/>
  <c r="T184" i="6"/>
  <c r="U171" i="6"/>
  <c r="T168" i="6"/>
  <c r="U167" i="6"/>
  <c r="T164" i="6"/>
  <c r="U163" i="6"/>
  <c r="T167" i="6"/>
  <c r="T163" i="6"/>
  <c r="D163" i="14" l="1"/>
  <c r="AC163" i="14" s="1"/>
  <c r="T158" i="10"/>
  <c r="S158" i="10"/>
  <c r="R158" i="10"/>
  <c r="Q158" i="10"/>
  <c r="P158" i="10"/>
  <c r="O158" i="10"/>
  <c r="T158" i="9"/>
  <c r="S158" i="9"/>
  <c r="R158" i="9"/>
  <c r="Q158" i="9"/>
  <c r="P158" i="9"/>
  <c r="O158" i="9"/>
  <c r="S158" i="6"/>
  <c r="W158" i="6" s="1"/>
  <c r="B163" i="14"/>
  <c r="T157" i="10"/>
  <c r="S157" i="10"/>
  <c r="R157" i="10"/>
  <c r="Q157" i="10"/>
  <c r="P157" i="10"/>
  <c r="O157" i="10"/>
  <c r="T157" i="9"/>
  <c r="S157" i="9"/>
  <c r="R157" i="9"/>
  <c r="Q157" i="9"/>
  <c r="P157" i="9"/>
  <c r="C160" i="15"/>
  <c r="T156" i="10"/>
  <c r="S156" i="10"/>
  <c r="R156" i="10"/>
  <c r="Q156" i="10"/>
  <c r="P156" i="10"/>
  <c r="O156" i="10"/>
  <c r="T156" i="9"/>
  <c r="S156" i="9"/>
  <c r="R156" i="9"/>
  <c r="Q156" i="9"/>
  <c r="P156" i="9"/>
  <c r="C159" i="15"/>
  <c r="T155" i="10"/>
  <c r="S155" i="10"/>
  <c r="R155" i="10"/>
  <c r="Q155" i="10"/>
  <c r="P155" i="10"/>
  <c r="O155" i="10"/>
  <c r="T155" i="9"/>
  <c r="S155" i="9"/>
  <c r="R155" i="9"/>
  <c r="Q155" i="9"/>
  <c r="P155" i="9"/>
  <c r="C158" i="15"/>
  <c r="B158" i="15" s="1"/>
  <c r="T154" i="10"/>
  <c r="S154" i="10"/>
  <c r="R154" i="10"/>
  <c r="Q154" i="10"/>
  <c r="P154" i="10"/>
  <c r="O154" i="10"/>
  <c r="T154" i="9"/>
  <c r="S154" i="9"/>
  <c r="R154" i="9"/>
  <c r="Q154" i="9"/>
  <c r="P154" i="9"/>
  <c r="C157" i="15"/>
  <c r="A157" i="15" s="1"/>
  <c r="T153" i="10"/>
  <c r="S153" i="10"/>
  <c r="R153" i="10"/>
  <c r="Q153" i="10"/>
  <c r="P153" i="10"/>
  <c r="O153" i="10"/>
  <c r="T153" i="9"/>
  <c r="S153" i="9"/>
  <c r="R153" i="9"/>
  <c r="Q153" i="9"/>
  <c r="P153" i="9"/>
  <c r="C156" i="15"/>
  <c r="A156" i="15" s="1"/>
  <c r="T152" i="10"/>
  <c r="S152" i="10"/>
  <c r="R152" i="10"/>
  <c r="Q152" i="10"/>
  <c r="P152" i="10"/>
  <c r="O152" i="10"/>
  <c r="T152" i="9"/>
  <c r="S152" i="9"/>
  <c r="R152" i="9"/>
  <c r="Q152" i="9"/>
  <c r="P152" i="9"/>
  <c r="C155" i="15"/>
  <c r="T151" i="10"/>
  <c r="S151" i="10"/>
  <c r="R151" i="10"/>
  <c r="Q151" i="10"/>
  <c r="P151" i="10"/>
  <c r="O151" i="10"/>
  <c r="T151" i="9"/>
  <c r="S151" i="9"/>
  <c r="R151" i="9"/>
  <c r="Q151" i="9"/>
  <c r="P151" i="9"/>
  <c r="P150" i="9"/>
  <c r="Q150" i="9"/>
  <c r="R150" i="9"/>
  <c r="S150" i="9"/>
  <c r="T150" i="9"/>
  <c r="C154" i="15"/>
  <c r="X3" i="14"/>
  <c r="W3" i="14"/>
  <c r="T150" i="10"/>
  <c r="S150" i="10"/>
  <c r="T149" i="10"/>
  <c r="S149" i="10"/>
  <c r="T1" i="10"/>
  <c r="S1" i="10"/>
  <c r="T149" i="9"/>
  <c r="S149" i="9"/>
  <c r="T1" i="9"/>
  <c r="S1" i="9"/>
  <c r="R150" i="10"/>
  <c r="V157" i="14" s="1"/>
  <c r="Q150" i="10"/>
  <c r="P150" i="10"/>
  <c r="O150" i="10"/>
  <c r="C153" i="15"/>
  <c r="R149" i="10"/>
  <c r="Q149" i="10"/>
  <c r="P149" i="10"/>
  <c r="O149" i="10"/>
  <c r="R149" i="9"/>
  <c r="Q149" i="9"/>
  <c r="P149" i="9"/>
  <c r="T156" i="14" s="1"/>
  <c r="C152" i="15"/>
  <c r="R148" i="10"/>
  <c r="Q148" i="10"/>
  <c r="P148" i="10"/>
  <c r="O148" i="10"/>
  <c r="R148" i="9"/>
  <c r="Q148" i="9"/>
  <c r="U155" i="14" s="1"/>
  <c r="P148" i="9"/>
  <c r="C151" i="15"/>
  <c r="R147" i="10"/>
  <c r="Q147" i="10"/>
  <c r="P147" i="10"/>
  <c r="O147" i="10"/>
  <c r="R147" i="9"/>
  <c r="Q147" i="9"/>
  <c r="P147" i="9"/>
  <c r="C150" i="15"/>
  <c r="B150" i="15" s="1"/>
  <c r="R146" i="10"/>
  <c r="Q146" i="10"/>
  <c r="P146" i="10"/>
  <c r="O146" i="10"/>
  <c r="R146" i="9"/>
  <c r="Q146" i="9"/>
  <c r="P146" i="9"/>
  <c r="T153" i="14" s="1"/>
  <c r="C149" i="15"/>
  <c r="R145" i="10"/>
  <c r="Q145" i="10"/>
  <c r="P145" i="10"/>
  <c r="O145" i="10"/>
  <c r="R145" i="9"/>
  <c r="Q145" i="9"/>
  <c r="P145" i="9"/>
  <c r="C148" i="15"/>
  <c r="R144" i="10"/>
  <c r="Q144" i="10"/>
  <c r="P144" i="10"/>
  <c r="O144" i="10"/>
  <c r="R144" i="9"/>
  <c r="Q144" i="9"/>
  <c r="P144" i="9"/>
  <c r="C147" i="15"/>
  <c r="R143" i="10"/>
  <c r="Q143" i="10"/>
  <c r="P143" i="10"/>
  <c r="O143" i="10"/>
  <c r="R143" i="9"/>
  <c r="Q143" i="9"/>
  <c r="U150" i="14" s="1"/>
  <c r="P143" i="9"/>
  <c r="T150" i="14" s="1"/>
  <c r="C146" i="15"/>
  <c r="E146" i="15" s="1"/>
  <c r="R142" i="10"/>
  <c r="Q142" i="10"/>
  <c r="P142" i="10"/>
  <c r="O142" i="10"/>
  <c r="R142" i="9"/>
  <c r="Q142" i="9"/>
  <c r="P142" i="9"/>
  <c r="C145" i="15"/>
  <c r="E145" i="15" s="1"/>
  <c r="R141" i="10"/>
  <c r="Q141" i="10"/>
  <c r="P141" i="10"/>
  <c r="O141" i="10"/>
  <c r="R141" i="9"/>
  <c r="Q141" i="9"/>
  <c r="P141" i="9"/>
  <c r="T148" i="14" s="1"/>
  <c r="K141" i="9"/>
  <c r="C144" i="15"/>
  <c r="R140" i="10"/>
  <c r="Q140" i="10"/>
  <c r="P140" i="10"/>
  <c r="O140" i="10"/>
  <c r="R140" i="9"/>
  <c r="Q140" i="9"/>
  <c r="P140" i="9"/>
  <c r="C143" i="15"/>
  <c r="A143" i="15" s="1"/>
  <c r="R139" i="10"/>
  <c r="Q139" i="10"/>
  <c r="P139" i="10"/>
  <c r="O139" i="10"/>
  <c r="R139" i="9"/>
  <c r="Q139" i="9"/>
  <c r="P139" i="9"/>
  <c r="S139" i="6"/>
  <c r="T139" i="6" s="1"/>
  <c r="C142" i="15"/>
  <c r="R138" i="10"/>
  <c r="Q138" i="10"/>
  <c r="P138" i="10"/>
  <c r="O138" i="10"/>
  <c r="R138" i="9"/>
  <c r="Q138" i="9"/>
  <c r="P138" i="9"/>
  <c r="C141" i="15"/>
  <c r="B141" i="15" s="1"/>
  <c r="R137" i="10"/>
  <c r="Q137" i="10"/>
  <c r="P137" i="10"/>
  <c r="T144" i="14" s="1"/>
  <c r="O137" i="10"/>
  <c r="R137" i="9"/>
  <c r="Q137" i="9"/>
  <c r="P137" i="9"/>
  <c r="C140" i="15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V3" i="14"/>
  <c r="U3" i="14"/>
  <c r="R136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R1" i="10"/>
  <c r="Q1" i="10"/>
  <c r="R136" i="9"/>
  <c r="V143" i="14" s="1"/>
  <c r="Q136" i="9"/>
  <c r="Q135" i="9"/>
  <c r="U142" i="14" s="1"/>
  <c r="Q134" i="9"/>
  <c r="Q133" i="9"/>
  <c r="U140" i="14" s="1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R1" i="9"/>
  <c r="Q1" i="9"/>
  <c r="P136" i="10"/>
  <c r="O136" i="10"/>
  <c r="P136" i="9"/>
  <c r="C139" i="15"/>
  <c r="A139" i="15" s="1"/>
  <c r="P135" i="10"/>
  <c r="O135" i="10"/>
  <c r="P135" i="9"/>
  <c r="C138" i="15"/>
  <c r="P134" i="10"/>
  <c r="O134" i="10"/>
  <c r="P134" i="9"/>
  <c r="G134" i="9"/>
  <c r="C137" i="15"/>
  <c r="A137" i="15" s="1"/>
  <c r="P133" i="10"/>
  <c r="O133" i="10"/>
  <c r="P133" i="9"/>
  <c r="C136" i="15"/>
  <c r="A136" i="15" s="1"/>
  <c r="P132" i="10"/>
  <c r="O132" i="10"/>
  <c r="P132" i="9"/>
  <c r="C135" i="15"/>
  <c r="A135" i="15" s="1"/>
  <c r="P131" i="10"/>
  <c r="O131" i="10"/>
  <c r="P131" i="9"/>
  <c r="C134" i="15"/>
  <c r="P130" i="10"/>
  <c r="O130" i="10"/>
  <c r="P130" i="9"/>
  <c r="C133" i="15"/>
  <c r="P129" i="10"/>
  <c r="O129" i="10"/>
  <c r="P129" i="9"/>
  <c r="C132" i="15"/>
  <c r="B132" i="15" s="1"/>
  <c r="P128" i="10"/>
  <c r="O128" i="10"/>
  <c r="P128" i="9"/>
  <c r="C131" i="15"/>
  <c r="P127" i="10"/>
  <c r="O127" i="10"/>
  <c r="P127" i="9"/>
  <c r="C130" i="15"/>
  <c r="P126" i="10"/>
  <c r="O126" i="10"/>
  <c r="P126" i="9"/>
  <c r="C129" i="15"/>
  <c r="P125" i="10"/>
  <c r="O125" i="10"/>
  <c r="P125" i="9"/>
  <c r="C128" i="15"/>
  <c r="E128" i="15" s="1"/>
  <c r="P124" i="10"/>
  <c r="O124" i="10"/>
  <c r="P124" i="9"/>
  <c r="C127" i="15"/>
  <c r="P117" i="9"/>
  <c r="P118" i="9"/>
  <c r="P119" i="9"/>
  <c r="P123" i="9"/>
  <c r="P116" i="9"/>
  <c r="T3" i="14"/>
  <c r="P123" i="10"/>
  <c r="P122" i="10"/>
  <c r="P121" i="10"/>
  <c r="P120" i="10"/>
  <c r="P119" i="10"/>
  <c r="P118" i="10"/>
  <c r="P117" i="10"/>
  <c r="P116" i="10"/>
  <c r="P1" i="10"/>
  <c r="P122" i="9"/>
  <c r="T129" i="14" s="1"/>
  <c r="P121" i="9"/>
  <c r="P120" i="9"/>
  <c r="T127" i="14" s="1"/>
  <c r="P1" i="9"/>
  <c r="O123" i="10"/>
  <c r="C126" i="15"/>
  <c r="O122" i="10"/>
  <c r="C125" i="15"/>
  <c r="A125" i="15" s="1"/>
  <c r="C124" i="15"/>
  <c r="O121" i="10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C123" i="15"/>
  <c r="A120" i="10" s="1"/>
  <c r="C122" i="15"/>
  <c r="E122" i="15" s="1"/>
  <c r="C121" i="15"/>
  <c r="E121" i="15" s="1"/>
  <c r="C120" i="15"/>
  <c r="E120" i="15" s="1"/>
  <c r="C119" i="15"/>
  <c r="A119" i="15" s="1"/>
  <c r="C118" i="15"/>
  <c r="A115" i="9" s="1"/>
  <c r="O120" i="10"/>
  <c r="O119" i="10"/>
  <c r="O118" i="10"/>
  <c r="D118" i="15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O117" i="10"/>
  <c r="O116" i="10"/>
  <c r="O115" i="10"/>
  <c r="E122" i="14"/>
  <c r="E123" i="14" s="1"/>
  <c r="E124" i="14" s="1"/>
  <c r="E125" i="14" s="1"/>
  <c r="E126" i="14" s="1"/>
  <c r="E127" i="14" s="1"/>
  <c r="E128" i="14" s="1"/>
  <c r="E129" i="14" s="1"/>
  <c r="E130" i="14" s="1"/>
  <c r="E131" i="14" s="1"/>
  <c r="E132" i="14" s="1"/>
  <c r="E133" i="14" s="1"/>
  <c r="E134" i="14" s="1"/>
  <c r="E135" i="14" s="1"/>
  <c r="E136" i="14" s="1"/>
  <c r="E137" i="14" s="1"/>
  <c r="E138" i="14" s="1"/>
  <c r="E139" i="14" s="1"/>
  <c r="E140" i="14" s="1"/>
  <c r="E141" i="14" s="1"/>
  <c r="E142" i="14" s="1"/>
  <c r="E143" i="14" s="1"/>
  <c r="E144" i="14" s="1"/>
  <c r="E145" i="14" s="1"/>
  <c r="E146" i="14" s="1"/>
  <c r="E147" i="14" s="1"/>
  <c r="E148" i="14" s="1"/>
  <c r="E149" i="14" s="1"/>
  <c r="E150" i="14" s="1"/>
  <c r="E151" i="14" s="1"/>
  <c r="E152" i="14" s="1"/>
  <c r="E153" i="14" s="1"/>
  <c r="E154" i="14" s="1"/>
  <c r="E155" i="14" s="1"/>
  <c r="E156" i="14" s="1"/>
  <c r="E157" i="14" s="1"/>
  <c r="E158" i="14" s="1"/>
  <c r="E159" i="14" s="1"/>
  <c r="E160" i="14" s="1"/>
  <c r="E161" i="14" s="1"/>
  <c r="E162" i="14" s="1"/>
  <c r="E163" i="14" s="1"/>
  <c r="E164" i="14" s="1"/>
  <c r="E165" i="14" s="1"/>
  <c r="E166" i="14" s="1"/>
  <c r="E167" i="14" s="1"/>
  <c r="E168" i="14" s="1"/>
  <c r="E169" i="14" s="1"/>
  <c r="E170" i="14" s="1"/>
  <c r="E171" i="14" s="1"/>
  <c r="E172" i="14" s="1"/>
  <c r="E173" i="14" s="1"/>
  <c r="E174" i="14" s="1"/>
  <c r="E175" i="14" s="1"/>
  <c r="E176" i="14" s="1"/>
  <c r="E177" i="14" s="1"/>
  <c r="E178" i="14" s="1"/>
  <c r="E179" i="14" s="1"/>
  <c r="E180" i="14" s="1"/>
  <c r="E181" i="14" s="1"/>
  <c r="E182" i="14" s="1"/>
  <c r="E183" i="14" s="1"/>
  <c r="E184" i="14" s="1"/>
  <c r="E185" i="14" s="1"/>
  <c r="E186" i="14" s="1"/>
  <c r="E187" i="14" s="1"/>
  <c r="E188" i="14" s="1"/>
  <c r="E189" i="14" s="1"/>
  <c r="E190" i="14" s="1"/>
  <c r="E191" i="14" s="1"/>
  <c r="E192" i="14" s="1"/>
  <c r="E193" i="14" s="1"/>
  <c r="E194" i="14" s="1"/>
  <c r="E195" i="14" s="1"/>
  <c r="E196" i="14" s="1"/>
  <c r="E197" i="14" s="1"/>
  <c r="E198" i="14" s="1"/>
  <c r="E199" i="14" s="1"/>
  <c r="E200" i="14" s="1"/>
  <c r="E201" i="14" s="1"/>
  <c r="E202" i="14" s="1"/>
  <c r="E203" i="14" s="1"/>
  <c r="E204" i="14" s="1"/>
  <c r="E205" i="14" s="1"/>
  <c r="E206" i="14" s="1"/>
  <c r="E207" i="14" s="1"/>
  <c r="E208" i="14" s="1"/>
  <c r="E209" i="14" s="1"/>
  <c r="E210" i="14" s="1"/>
  <c r="E211" i="14" s="1"/>
  <c r="E212" i="14" s="1"/>
  <c r="E213" i="14" s="1"/>
  <c r="E214" i="14" s="1"/>
  <c r="E215" i="14" s="1"/>
  <c r="E216" i="14" s="1"/>
  <c r="E217" i="14" s="1"/>
  <c r="E218" i="14" s="1"/>
  <c r="E219" i="14" s="1"/>
  <c r="E220" i="14" s="1"/>
  <c r="E221" i="14" s="1"/>
  <c r="E222" i="14" s="1"/>
  <c r="E223" i="14" s="1"/>
  <c r="E224" i="14" s="1"/>
  <c r="E225" i="14" s="1"/>
  <c r="E226" i="14" s="1"/>
  <c r="E227" i="14" s="1"/>
  <c r="E228" i="14" s="1"/>
  <c r="E229" i="14" s="1"/>
  <c r="E230" i="14" s="1"/>
  <c r="G4" i="14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F1" i="15"/>
  <c r="G1" i="15" s="1"/>
  <c r="F4" i="15"/>
  <c r="G4" i="15" s="1"/>
  <c r="H4" i="15" s="1"/>
  <c r="I4" i="15" s="1"/>
  <c r="J4" i="15" s="1"/>
  <c r="K4" i="15" s="1"/>
  <c r="L4" i="15" s="1"/>
  <c r="M4" i="15" s="1"/>
  <c r="N4" i="15" s="1"/>
  <c r="O4" i="15" s="1"/>
  <c r="P4" i="15" s="1"/>
  <c r="Q4" i="15" s="1"/>
  <c r="R4" i="15" s="1"/>
  <c r="S4" i="15" s="1"/>
  <c r="T4" i="15" s="1"/>
  <c r="U4" i="15" s="1"/>
  <c r="V4" i="15" s="1"/>
  <c r="W4" i="15" s="1"/>
  <c r="S2" i="6"/>
  <c r="V2" i="6" s="1"/>
  <c r="S65" i="6"/>
  <c r="S66" i="6"/>
  <c r="U66" i="6" s="1"/>
  <c r="S67" i="6"/>
  <c r="S68" i="6"/>
  <c r="S69" i="6"/>
  <c r="T69" i="6" s="1"/>
  <c r="S70" i="6"/>
  <c r="S71" i="6"/>
  <c r="V71" i="6" s="1"/>
  <c r="S72" i="6"/>
  <c r="T72" i="6" s="1"/>
  <c r="S73" i="6"/>
  <c r="S74" i="6"/>
  <c r="V74" i="6" s="1"/>
  <c r="S75" i="6"/>
  <c r="S76" i="6"/>
  <c r="V76" i="6" s="1"/>
  <c r="S77" i="6"/>
  <c r="T77" i="6" s="1"/>
  <c r="S78" i="6"/>
  <c r="V78" i="6" s="1"/>
  <c r="S79" i="6"/>
  <c r="U79" i="6" s="1"/>
  <c r="S80" i="6"/>
  <c r="W80" i="6" s="1"/>
  <c r="S81" i="6"/>
  <c r="W81" i="6" s="1"/>
  <c r="S82" i="6"/>
  <c r="W82" i="6" s="1"/>
  <c r="S83" i="6"/>
  <c r="T83" i="6" s="1"/>
  <c r="S84" i="6"/>
  <c r="V84" i="6" s="1"/>
  <c r="S85" i="6"/>
  <c r="S86" i="6"/>
  <c r="U86" i="6" s="1"/>
  <c r="S87" i="6"/>
  <c r="T87" i="6" s="1"/>
  <c r="S88" i="6"/>
  <c r="W88" i="6" s="1"/>
  <c r="S89" i="6"/>
  <c r="T89" i="6" s="1"/>
  <c r="S90" i="6"/>
  <c r="S91" i="6"/>
  <c r="T91" i="6" s="1"/>
  <c r="S92" i="6"/>
  <c r="U92" i="6" s="1"/>
  <c r="S93" i="6"/>
  <c r="U93" i="6" s="1"/>
  <c r="S94" i="6"/>
  <c r="W94" i="6" s="1"/>
  <c r="S95" i="6"/>
  <c r="V95" i="6" s="1"/>
  <c r="S96" i="6"/>
  <c r="T96" i="6" s="1"/>
  <c r="S97" i="6"/>
  <c r="V97" i="6" s="1"/>
  <c r="S98" i="6"/>
  <c r="S99" i="6"/>
  <c r="T99" i="6" s="1"/>
  <c r="S100" i="6"/>
  <c r="S101" i="6"/>
  <c r="V101" i="6" s="1"/>
  <c r="S102" i="6"/>
  <c r="S103" i="6"/>
  <c r="S104" i="6"/>
  <c r="W104" i="6" s="1"/>
  <c r="S105" i="6"/>
  <c r="W105" i="6" s="1"/>
  <c r="S106" i="6"/>
  <c r="S107" i="6"/>
  <c r="S108" i="6"/>
  <c r="W108" i="6" s="1"/>
  <c r="S109" i="6"/>
  <c r="S110" i="6"/>
  <c r="T110" i="6" s="1"/>
  <c r="S3" i="6"/>
  <c r="U3" i="6" s="1"/>
  <c r="S4" i="6"/>
  <c r="U4" i="6" s="1"/>
  <c r="S5" i="6"/>
  <c r="U5" i="6" s="1"/>
  <c r="S6" i="6"/>
  <c r="S7" i="6"/>
  <c r="T7" i="6" s="1"/>
  <c r="S8" i="6"/>
  <c r="S9" i="6"/>
  <c r="V9" i="6" s="1"/>
  <c r="S10" i="6"/>
  <c r="T10" i="6" s="1"/>
  <c r="S11" i="6"/>
  <c r="S12" i="6"/>
  <c r="T12" i="6" s="1"/>
  <c r="S13" i="6"/>
  <c r="U13" i="6" s="1"/>
  <c r="S14" i="6"/>
  <c r="V14" i="6" s="1"/>
  <c r="S15" i="6"/>
  <c r="V15" i="6" s="1"/>
  <c r="S16" i="6"/>
  <c r="U16" i="6" s="1"/>
  <c r="S17" i="6"/>
  <c r="U17" i="6" s="1"/>
  <c r="S18" i="6"/>
  <c r="T18" i="6" s="1"/>
  <c r="S19" i="6"/>
  <c r="V19" i="6" s="1"/>
  <c r="S20" i="6"/>
  <c r="S21" i="6"/>
  <c r="T21" i="6" s="1"/>
  <c r="S22" i="6"/>
  <c r="S23" i="6"/>
  <c r="W23" i="6" s="1"/>
  <c r="S24" i="6"/>
  <c r="S25" i="6"/>
  <c r="S26" i="6"/>
  <c r="S27" i="6"/>
  <c r="T27" i="6" s="1"/>
  <c r="S28" i="6"/>
  <c r="T28" i="6" s="1"/>
  <c r="S29" i="6"/>
  <c r="W29" i="6" s="1"/>
  <c r="S30" i="6"/>
  <c r="S31" i="6"/>
  <c r="W31" i="6" s="1"/>
  <c r="S32" i="6"/>
  <c r="W32" i="6" s="1"/>
  <c r="S33" i="6"/>
  <c r="S34" i="6"/>
  <c r="W34" i="6" s="1"/>
  <c r="S35" i="6"/>
  <c r="S36" i="6"/>
  <c r="T36" i="6" s="1"/>
  <c r="S37" i="6"/>
  <c r="T37" i="6" s="1"/>
  <c r="S38" i="6"/>
  <c r="T38" i="6" s="1"/>
  <c r="S39" i="6"/>
  <c r="V39" i="6" s="1"/>
  <c r="S40" i="6"/>
  <c r="W40" i="6" s="1"/>
  <c r="S41" i="6"/>
  <c r="S42" i="6"/>
  <c r="U42" i="6" s="1"/>
  <c r="S43" i="6"/>
  <c r="S44" i="6"/>
  <c r="U44" i="6" s="1"/>
  <c r="S45" i="6"/>
  <c r="U45" i="6" s="1"/>
  <c r="S46" i="6"/>
  <c r="T46" i="6" s="1"/>
  <c r="S47" i="6"/>
  <c r="S48" i="6"/>
  <c r="W48" i="6" s="1"/>
  <c r="S49" i="6"/>
  <c r="S50" i="6"/>
  <c r="W50" i="6" s="1"/>
  <c r="S51" i="6"/>
  <c r="T51" i="6" s="1"/>
  <c r="S52" i="6"/>
  <c r="T52" i="6" s="1"/>
  <c r="S53" i="6"/>
  <c r="S54" i="6"/>
  <c r="U54" i="6" s="1"/>
  <c r="S55" i="6"/>
  <c r="V55" i="6" s="1"/>
  <c r="S56" i="6"/>
  <c r="W56" i="6" s="1"/>
  <c r="S57" i="6"/>
  <c r="S58" i="6"/>
  <c r="T58" i="6" s="1"/>
  <c r="S59" i="6"/>
  <c r="V59" i="6" s="1"/>
  <c r="S60" i="6"/>
  <c r="T60" i="6" s="1"/>
  <c r="S61" i="6"/>
  <c r="T61" i="6" s="1"/>
  <c r="S62" i="6"/>
  <c r="V62" i="6" s="1"/>
  <c r="S63" i="6"/>
  <c r="U63" i="6" s="1"/>
  <c r="S64" i="6"/>
  <c r="W64" i="6" s="1"/>
  <c r="S111" i="6"/>
  <c r="S112" i="6"/>
  <c r="V112" i="6" s="1"/>
  <c r="S113" i="6"/>
  <c r="U113" i="6" s="1"/>
  <c r="S114" i="6"/>
  <c r="V114" i="6" s="1"/>
  <c r="V91" i="6"/>
  <c r="T78" i="6"/>
  <c r="H1" i="15"/>
  <c r="I1" i="15" s="1"/>
  <c r="U160" i="6"/>
  <c r="U156" i="6"/>
  <c r="T160" i="6"/>
  <c r="T156" i="6"/>
  <c r="U101" i="6"/>
  <c r="W13" i="6"/>
  <c r="N134" i="9"/>
  <c r="A134" i="9"/>
  <c r="M134" i="9"/>
  <c r="F134" i="9"/>
  <c r="A134" i="10"/>
  <c r="D138" i="14"/>
  <c r="B131" i="9"/>
  <c r="D136" i="14"/>
  <c r="AC136" i="14" s="1"/>
  <c r="A129" i="10"/>
  <c r="H129" i="9"/>
  <c r="M129" i="9"/>
  <c r="B148" i="9"/>
  <c r="L134" i="9"/>
  <c r="H134" i="9"/>
  <c r="J134" i="9"/>
  <c r="E134" i="9"/>
  <c r="S134" i="6"/>
  <c r="U134" i="6" s="1"/>
  <c r="I124" i="9"/>
  <c r="N124" i="9"/>
  <c r="A132" i="10"/>
  <c r="D136" i="9"/>
  <c r="A136" i="9"/>
  <c r="S136" i="6"/>
  <c r="U136" i="6" s="1"/>
  <c r="E136" i="9"/>
  <c r="N136" i="9"/>
  <c r="A136" i="10"/>
  <c r="A142" i="9"/>
  <c r="F142" i="9"/>
  <c r="E142" i="9"/>
  <c r="G142" i="9"/>
  <c r="S125" i="6"/>
  <c r="L125" i="9"/>
  <c r="S130" i="6"/>
  <c r="W130" i="6" s="1"/>
  <c r="F130" i="9"/>
  <c r="E130" i="9"/>
  <c r="A130" i="10"/>
  <c r="K130" i="9"/>
  <c r="E129" i="9"/>
  <c r="A139" i="9"/>
  <c r="D149" i="9"/>
  <c r="I134" i="9"/>
  <c r="C143" i="9"/>
  <c r="D156" i="14"/>
  <c r="A151" i="9"/>
  <c r="O131" i="9"/>
  <c r="C129" i="9"/>
  <c r="A129" i="9"/>
  <c r="E131" i="9"/>
  <c r="B129" i="9"/>
  <c r="I129" i="9"/>
  <c r="L129" i="9"/>
  <c r="G151" i="9"/>
  <c r="D144" i="9"/>
  <c r="A144" i="9"/>
  <c r="D151" i="14"/>
  <c r="B151" i="14" s="1"/>
  <c r="H144" i="9"/>
  <c r="C144" i="9"/>
  <c r="B144" i="9"/>
  <c r="L144" i="9"/>
  <c r="A144" i="10"/>
  <c r="M144" i="9"/>
  <c r="G144" i="9"/>
  <c r="J144" i="9"/>
  <c r="S144" i="6"/>
  <c r="W144" i="6" s="1"/>
  <c r="B145" i="9"/>
  <c r="G129" i="9"/>
  <c r="N140" i="9"/>
  <c r="A140" i="10"/>
  <c r="D147" i="14"/>
  <c r="B147" i="14" s="1"/>
  <c r="J140" i="9"/>
  <c r="A140" i="9"/>
  <c r="E140" i="9"/>
  <c r="M140" i="9"/>
  <c r="B140" i="9"/>
  <c r="F140" i="9"/>
  <c r="I140" i="9"/>
  <c r="S140" i="6"/>
  <c r="W140" i="6" s="1"/>
  <c r="C140" i="9"/>
  <c r="M125" i="9"/>
  <c r="M127" i="9"/>
  <c r="B127" i="9"/>
  <c r="D127" i="9"/>
  <c r="A127" i="9"/>
  <c r="G127" i="9"/>
  <c r="J127" i="9"/>
  <c r="I127" i="9"/>
  <c r="S127" i="6"/>
  <c r="V127" i="6" s="1"/>
  <c r="K127" i="9"/>
  <c r="H127" i="9"/>
  <c r="L127" i="9"/>
  <c r="A127" i="10"/>
  <c r="L131" i="9"/>
  <c r="H131" i="9"/>
  <c r="A131" i="10"/>
  <c r="D131" i="9"/>
  <c r="A131" i="9"/>
  <c r="M131" i="9"/>
  <c r="F131" i="9"/>
  <c r="G131" i="9"/>
  <c r="S131" i="6"/>
  <c r="V131" i="6" s="1"/>
  <c r="N131" i="9"/>
  <c r="J131" i="9"/>
  <c r="B135" i="9"/>
  <c r="H135" i="9"/>
  <c r="C135" i="9"/>
  <c r="F135" i="9"/>
  <c r="S135" i="6"/>
  <c r="J135" i="9"/>
  <c r="N142" i="9"/>
  <c r="K140" i="9"/>
  <c r="H140" i="9"/>
  <c r="A152" i="10"/>
  <c r="C152" i="9"/>
  <c r="A152" i="9"/>
  <c r="D159" i="14"/>
  <c r="J152" i="9"/>
  <c r="K152" i="9"/>
  <c r="M152" i="9"/>
  <c r="E152" i="9"/>
  <c r="D152" i="9"/>
  <c r="L152" i="9"/>
  <c r="I131" i="9"/>
  <c r="K144" i="9"/>
  <c r="C151" i="9"/>
  <c r="G140" i="9"/>
  <c r="L140" i="9"/>
  <c r="H143" i="9"/>
  <c r="G143" i="9"/>
  <c r="A143" i="10"/>
  <c r="S143" i="6"/>
  <c r="T143" i="6" s="1"/>
  <c r="L143" i="9"/>
  <c r="A143" i="9"/>
  <c r="F143" i="9"/>
  <c r="D150" i="14"/>
  <c r="D143" i="9"/>
  <c r="E143" i="9"/>
  <c r="C149" i="9"/>
  <c r="N147" i="9"/>
  <c r="L147" i="9"/>
  <c r="B147" i="9"/>
  <c r="H147" i="9"/>
  <c r="F147" i="9"/>
  <c r="J147" i="9"/>
  <c r="A147" i="9"/>
  <c r="C147" i="9"/>
  <c r="K147" i="9"/>
  <c r="A150" i="9"/>
  <c r="S150" i="6"/>
  <c r="T150" i="6" s="1"/>
  <c r="J150" i="9"/>
  <c r="K150" i="9"/>
  <c r="G150" i="9"/>
  <c r="A150" i="10"/>
  <c r="L150" i="9"/>
  <c r="E150" i="9"/>
  <c r="F150" i="9"/>
  <c r="D157" i="14"/>
  <c r="C157" i="14" s="1"/>
  <c r="C150" i="9"/>
  <c r="N150" i="9"/>
  <c r="D150" i="9"/>
  <c r="B150" i="9"/>
  <c r="H150" i="9"/>
  <c r="H152" i="9"/>
  <c r="K123" i="9"/>
  <c r="F123" i="9"/>
  <c r="H123" i="9"/>
  <c r="D130" i="14"/>
  <c r="AC130" i="14" s="1"/>
  <c r="B123" i="9"/>
  <c r="E123" i="9"/>
  <c r="N123" i="9"/>
  <c r="G123" i="9"/>
  <c r="S123" i="6"/>
  <c r="U123" i="6" s="1"/>
  <c r="C123" i="9"/>
  <c r="A123" i="10"/>
  <c r="D123" i="9"/>
  <c r="I123" i="9"/>
  <c r="A123" i="9"/>
  <c r="A124" i="9"/>
  <c r="S124" i="6"/>
  <c r="F127" i="9"/>
  <c r="D134" i="14"/>
  <c r="B134" i="14" s="1"/>
  <c r="B152" i="9"/>
  <c r="K135" i="9"/>
  <c r="L153" i="9"/>
  <c r="I143" i="9"/>
  <c r="G152" i="9"/>
  <c r="F144" i="9"/>
  <c r="B139" i="9"/>
  <c r="D139" i="9"/>
  <c r="K139" i="9"/>
  <c r="J139" i="9"/>
  <c r="D146" i="14"/>
  <c r="N139" i="9"/>
  <c r="H139" i="9"/>
  <c r="I147" i="9"/>
  <c r="B137" i="9"/>
  <c r="G139" i="9"/>
  <c r="C134" i="9"/>
  <c r="J129" i="9"/>
  <c r="K131" i="9"/>
  <c r="O140" i="9"/>
  <c r="B141" i="9"/>
  <c r="A141" i="10"/>
  <c r="F141" i="9"/>
  <c r="H141" i="9"/>
  <c r="D141" i="9"/>
  <c r="D148" i="14"/>
  <c r="AC148" i="14" s="1"/>
  <c r="M137" i="9"/>
  <c r="G128" i="9"/>
  <c r="N135" i="9"/>
  <c r="I137" i="9"/>
  <c r="T130" i="6"/>
  <c r="O139" i="9"/>
  <c r="F129" i="9"/>
  <c r="D135" i="14"/>
  <c r="AC135" i="14" s="1"/>
  <c r="F128" i="9"/>
  <c r="S128" i="6"/>
  <c r="V128" i="6" s="1"/>
  <c r="A128" i="9"/>
  <c r="K128" i="9"/>
  <c r="A128" i="10"/>
  <c r="J128" i="9"/>
  <c r="D128" i="9"/>
  <c r="C128" i="9"/>
  <c r="D137" i="9"/>
  <c r="D144" i="14"/>
  <c r="C144" i="14" s="1"/>
  <c r="F137" i="9"/>
  <c r="C137" i="9"/>
  <c r="N137" i="9"/>
  <c r="S137" i="6"/>
  <c r="T137" i="6" s="1"/>
  <c r="E137" i="9"/>
  <c r="K137" i="9"/>
  <c r="H137" i="9"/>
  <c r="A137" i="9"/>
  <c r="A141" i="9"/>
  <c r="A137" i="10"/>
  <c r="A139" i="10"/>
  <c r="S141" i="6"/>
  <c r="K134" i="9"/>
  <c r="D134" i="9"/>
  <c r="B134" i="9"/>
  <c r="M128" i="9"/>
  <c r="F152" i="9"/>
  <c r="J120" i="9"/>
  <c r="I141" i="9"/>
  <c r="F118" i="9"/>
  <c r="E118" i="9"/>
  <c r="B118" i="9"/>
  <c r="I139" i="9"/>
  <c r="N141" i="9"/>
  <c r="C141" i="9"/>
  <c r="M139" i="9"/>
  <c r="E139" i="9"/>
  <c r="E141" i="9"/>
  <c r="L141" i="9"/>
  <c r="C139" i="9"/>
  <c r="F139" i="9"/>
  <c r="N127" i="9"/>
  <c r="O124" i="9"/>
  <c r="D153" i="9"/>
  <c r="A153" i="10"/>
  <c r="E153" i="9"/>
  <c r="N153" i="9"/>
  <c r="K153" i="9"/>
  <c r="C153" i="9"/>
  <c r="B153" i="9"/>
  <c r="G153" i="9"/>
  <c r="H153" i="9"/>
  <c r="D160" i="14"/>
  <c r="C160" i="14" s="1"/>
  <c r="F153" i="9"/>
  <c r="J153" i="9"/>
  <c r="I153" i="9"/>
  <c r="M153" i="9"/>
  <c r="C127" i="9"/>
  <c r="I115" i="9"/>
  <c r="I121" i="9"/>
  <c r="D128" i="14"/>
  <c r="B128" i="14" s="1"/>
  <c r="S121" i="6"/>
  <c r="V121" i="6" s="1"/>
  <c r="A121" i="10"/>
  <c r="J121" i="9"/>
  <c r="N133" i="9"/>
  <c r="S133" i="6"/>
  <c r="W133" i="6" s="1"/>
  <c r="H133" i="9"/>
  <c r="A133" i="10"/>
  <c r="A133" i="9"/>
  <c r="I133" i="9"/>
  <c r="E133" i="9"/>
  <c r="D140" i="14"/>
  <c r="AC140" i="14" s="1"/>
  <c r="B133" i="9"/>
  <c r="F133" i="9"/>
  <c r="M133" i="9"/>
  <c r="K133" i="9"/>
  <c r="B138" i="9"/>
  <c r="C138" i="9"/>
  <c r="A138" i="9"/>
  <c r="J138" i="9"/>
  <c r="K138" i="9"/>
  <c r="A138" i="10"/>
  <c r="H138" i="9"/>
  <c r="I138" i="9"/>
  <c r="S138" i="6"/>
  <c r="D138" i="9"/>
  <c r="O138" i="9"/>
  <c r="M138" i="9"/>
  <c r="G138" i="9"/>
  <c r="D145" i="14"/>
  <c r="AC145" i="14" s="1"/>
  <c r="I128" i="9"/>
  <c r="M124" i="9"/>
  <c r="O150" i="9"/>
  <c r="O152" i="9"/>
  <c r="S159" i="14" s="1"/>
  <c r="I144" i="9"/>
  <c r="F149" i="9"/>
  <c r="M120" i="9"/>
  <c r="J143" i="9"/>
  <c r="C131" i="9"/>
  <c r="A148" i="10"/>
  <c r="H148" i="9"/>
  <c r="J148" i="9"/>
  <c r="M148" i="9"/>
  <c r="F148" i="9"/>
  <c r="D155" i="14"/>
  <c r="AC155" i="14" s="1"/>
  <c r="A148" i="9"/>
  <c r="C148" i="9"/>
  <c r="D135" i="9"/>
  <c r="D142" i="14"/>
  <c r="AC142" i="14" s="1"/>
  <c r="A135" i="9"/>
  <c r="M135" i="9"/>
  <c r="A135" i="10"/>
  <c r="O135" i="9"/>
  <c r="I135" i="9"/>
  <c r="S146" i="6"/>
  <c r="W146" i="6" s="1"/>
  <c r="D153" i="14"/>
  <c r="E146" i="9"/>
  <c r="M146" i="9"/>
  <c r="D146" i="9"/>
  <c r="L146" i="9"/>
  <c r="F146" i="9"/>
  <c r="G146" i="9"/>
  <c r="A146" i="9"/>
  <c r="I152" i="9"/>
  <c r="S152" i="6"/>
  <c r="L133" i="9"/>
  <c r="K115" i="9"/>
  <c r="G115" i="9"/>
  <c r="H115" i="9"/>
  <c r="N148" i="9"/>
  <c r="G133" i="9"/>
  <c r="H119" i="9"/>
  <c r="F119" i="9"/>
  <c r="A153" i="9"/>
  <c r="F125" i="9"/>
  <c r="D132" i="14"/>
  <c r="C132" i="14" s="1"/>
  <c r="C125" i="9"/>
  <c r="M126" i="9"/>
  <c r="O127" i="9"/>
  <c r="O142" i="9"/>
  <c r="N144" i="9"/>
  <c r="A146" i="10"/>
  <c r="N146" i="9"/>
  <c r="H146" i="9"/>
  <c r="S148" i="6"/>
  <c r="V148" i="6" s="1"/>
  <c r="F155" i="9"/>
  <c r="M155" i="9"/>
  <c r="D155" i="9"/>
  <c r="N155" i="9"/>
  <c r="A155" i="10"/>
  <c r="G155" i="9"/>
  <c r="B155" i="9"/>
  <c r="L155" i="9"/>
  <c r="A155" i="9"/>
  <c r="C155" i="9"/>
  <c r="D162" i="14"/>
  <c r="C162" i="14" s="1"/>
  <c r="J155" i="9"/>
  <c r="E155" i="9"/>
  <c r="H155" i="9"/>
  <c r="M116" i="9"/>
  <c r="E116" i="9"/>
  <c r="M123" i="9"/>
  <c r="D140" i="9"/>
  <c r="B143" i="9"/>
  <c r="M150" i="9"/>
  <c r="I150" i="9"/>
  <c r="B116" i="9"/>
  <c r="I116" i="9"/>
  <c r="L135" i="9"/>
  <c r="O153" i="9"/>
  <c r="S160" i="14" s="1"/>
  <c r="J123" i="9"/>
  <c r="F138" i="9"/>
  <c r="I146" i="9"/>
  <c r="G148" i="9"/>
  <c r="D133" i="9"/>
  <c r="L128" i="9"/>
  <c r="B128" i="9"/>
  <c r="L116" i="10"/>
  <c r="D123" i="14"/>
  <c r="C123" i="14" s="1"/>
  <c r="G116" i="9"/>
  <c r="K116" i="9"/>
  <c r="S116" i="6"/>
  <c r="U116" i="6" s="1"/>
  <c r="H116" i="9"/>
  <c r="J116" i="9"/>
  <c r="N116" i="9"/>
  <c r="D116" i="9"/>
  <c r="N128" i="9"/>
  <c r="J141" i="9"/>
  <c r="M141" i="9"/>
  <c r="G118" i="9"/>
  <c r="S118" i="6"/>
  <c r="D125" i="14"/>
  <c r="AC125" i="14" s="1"/>
  <c r="I118" i="9"/>
  <c r="M118" i="9"/>
  <c r="C118" i="10"/>
  <c r="L139" i="9"/>
  <c r="M143" i="9"/>
  <c r="N152" i="9"/>
  <c r="N143" i="9"/>
  <c r="G135" i="9"/>
  <c r="W124" i="6"/>
  <c r="E125" i="9"/>
  <c r="H125" i="9"/>
  <c r="N125" i="9"/>
  <c r="A125" i="10"/>
  <c r="I125" i="9"/>
  <c r="B125" i="9"/>
  <c r="J125" i="9"/>
  <c r="A125" i="9"/>
  <c r="O134" i="9"/>
  <c r="J136" i="9"/>
  <c r="H136" i="9"/>
  <c r="L136" i="9"/>
  <c r="K136" i="9"/>
  <c r="D143" i="14"/>
  <c r="AC143" i="14" s="1"/>
  <c r="F136" i="9"/>
  <c r="I136" i="9"/>
  <c r="B136" i="9"/>
  <c r="G136" i="9"/>
  <c r="C136" i="9"/>
  <c r="I155" i="9"/>
  <c r="E117" i="9"/>
  <c r="D124" i="14"/>
  <c r="AC124" i="14" s="1"/>
  <c r="E148" i="9"/>
  <c r="E138" i="9"/>
  <c r="L138" i="9"/>
  <c r="L148" i="9"/>
  <c r="B146" i="9"/>
  <c r="B115" i="9"/>
  <c r="C146" i="9"/>
  <c r="N138" i="9"/>
  <c r="S115" i="6"/>
  <c r="V115" i="6" s="1"/>
  <c r="D122" i="14"/>
  <c r="C122" i="14" s="1"/>
  <c r="D115" i="9"/>
  <c r="L115" i="9"/>
  <c r="L137" i="9"/>
  <c r="E115" i="9"/>
  <c r="G141" i="9"/>
  <c r="D148" i="9"/>
  <c r="J120" i="10"/>
  <c r="J133" i="10"/>
  <c r="J135" i="10"/>
  <c r="L137" i="10"/>
  <c r="L138" i="10"/>
  <c r="L141" i="10"/>
  <c r="J143" i="10"/>
  <c r="L129" i="10"/>
  <c r="J138" i="10"/>
  <c r="J148" i="10"/>
  <c r="E129" i="10"/>
  <c r="C123" i="10"/>
  <c r="F135" i="10"/>
  <c r="E137" i="10"/>
  <c r="C129" i="10"/>
  <c r="E139" i="10"/>
  <c r="F139" i="10"/>
  <c r="F141" i="10"/>
  <c r="F142" i="10"/>
  <c r="D135" i="10"/>
  <c r="F143" i="10"/>
  <c r="D136" i="10"/>
  <c r="C137" i="10"/>
  <c r="C138" i="10"/>
  <c r="E146" i="10"/>
  <c r="D138" i="10"/>
  <c r="D139" i="10"/>
  <c r="C141" i="10"/>
  <c r="D141" i="10"/>
  <c r="E152" i="10"/>
  <c r="E115" i="10"/>
  <c r="E116" i="10"/>
  <c r="D152" i="10"/>
  <c r="G116" i="10"/>
  <c r="K123" i="14" s="1"/>
  <c r="G129" i="10"/>
  <c r="G141" i="10"/>
  <c r="I115" i="10"/>
  <c r="I116" i="10"/>
  <c r="B115" i="10"/>
  <c r="B118" i="10"/>
  <c r="K116" i="10"/>
  <c r="M116" i="10"/>
  <c r="M118" i="10"/>
  <c r="M120" i="10"/>
  <c r="I124" i="10"/>
  <c r="I123" i="10"/>
  <c r="B125" i="10"/>
  <c r="N124" i="10"/>
  <c r="H123" i="10"/>
  <c r="B127" i="10"/>
  <c r="B128" i="10"/>
  <c r="N135" i="10"/>
  <c r="M135" i="10"/>
  <c r="N137" i="10"/>
  <c r="R144" i="14" s="1"/>
  <c r="M138" i="10"/>
  <c r="K138" i="10"/>
  <c r="B138" i="10"/>
  <c r="B140" i="10"/>
  <c r="I143" i="10"/>
  <c r="K140" i="10"/>
  <c r="N141" i="10"/>
  <c r="B141" i="10"/>
  <c r="H143" i="10"/>
  <c r="N143" i="10"/>
  <c r="M143" i="10"/>
  <c r="B144" i="10"/>
  <c r="N144" i="10"/>
  <c r="M144" i="10"/>
  <c r="N146" i="10"/>
  <c r="I152" i="10"/>
  <c r="N150" i="10"/>
  <c r="K150" i="10"/>
  <c r="H115" i="10"/>
  <c r="K135" i="10"/>
  <c r="G115" i="10"/>
  <c r="I125" i="10"/>
  <c r="K115" i="10"/>
  <c r="G143" i="10"/>
  <c r="G152" i="10"/>
  <c r="F152" i="10"/>
  <c r="E143" i="10"/>
  <c r="C150" i="10"/>
  <c r="F144" i="10"/>
  <c r="H156" i="9"/>
  <c r="L143" i="10"/>
  <c r="J127" i="10"/>
  <c r="J115" i="9"/>
  <c r="O125" i="9"/>
  <c r="D156" i="9"/>
  <c r="G120" i="9"/>
  <c r="D127" i="14"/>
  <c r="S120" i="6"/>
  <c r="U120" i="6" s="1"/>
  <c r="K120" i="10"/>
  <c r="O133" i="9"/>
  <c r="O143" i="9"/>
  <c r="C122" i="9"/>
  <c r="B122" i="9"/>
  <c r="D129" i="14"/>
  <c r="C129" i="14" s="1"/>
  <c r="S122" i="6"/>
  <c r="V122" i="6" s="1"/>
  <c r="K122" i="9"/>
  <c r="D122" i="9"/>
  <c r="A122" i="9"/>
  <c r="E122" i="9"/>
  <c r="C126" i="9"/>
  <c r="I126" i="9"/>
  <c r="D133" i="14"/>
  <c r="C133" i="14" s="1"/>
  <c r="K126" i="9"/>
  <c r="A126" i="9"/>
  <c r="B126" i="9"/>
  <c r="E126" i="9"/>
  <c r="A126" i="10"/>
  <c r="J126" i="9"/>
  <c r="S126" i="6"/>
  <c r="W126" i="6" s="1"/>
  <c r="F126" i="9"/>
  <c r="O144" i="9"/>
  <c r="C145" i="9"/>
  <c r="L145" i="9"/>
  <c r="A145" i="9"/>
  <c r="N156" i="9"/>
  <c r="E156" i="9"/>
  <c r="J156" i="9"/>
  <c r="O156" i="9"/>
  <c r="F156" i="9"/>
  <c r="K156" i="9"/>
  <c r="B156" i="9"/>
  <c r="M156" i="9"/>
  <c r="B117" i="9"/>
  <c r="L120" i="9"/>
  <c r="N117" i="9"/>
  <c r="N117" i="10"/>
  <c r="M122" i="9"/>
  <c r="J122" i="9"/>
  <c r="K145" i="9"/>
  <c r="H126" i="9"/>
  <c r="G122" i="9"/>
  <c r="C117" i="9"/>
  <c r="G120" i="10"/>
  <c r="D126" i="9"/>
  <c r="L126" i="9"/>
  <c r="N122" i="9"/>
  <c r="K120" i="9"/>
  <c r="E120" i="9"/>
  <c r="E120" i="10"/>
  <c r="H120" i="9"/>
  <c r="L146" i="10"/>
  <c r="L122" i="9"/>
  <c r="F120" i="9"/>
  <c r="J117" i="9"/>
  <c r="G146" i="10"/>
  <c r="L139" i="10"/>
  <c r="M139" i="10"/>
  <c r="N138" i="10"/>
  <c r="I138" i="10"/>
  <c r="H129" i="10"/>
  <c r="G144" i="10"/>
  <c r="D127" i="10"/>
  <c r="J152" i="10"/>
  <c r="L135" i="10"/>
  <c r="O120" i="9"/>
  <c r="J141" i="10"/>
  <c r="J123" i="10"/>
  <c r="H120" i="10"/>
  <c r="M129" i="10"/>
  <c r="H127" i="10"/>
  <c r="M123" i="10"/>
  <c r="G135" i="10"/>
  <c r="F118" i="10"/>
  <c r="M148" i="10"/>
  <c r="Q155" i="14" s="1"/>
  <c r="B123" i="10"/>
  <c r="I118" i="10"/>
  <c r="G118" i="10"/>
  <c r="E118" i="10"/>
  <c r="C144" i="10"/>
  <c r="C139" i="10"/>
  <c r="F137" i="10"/>
  <c r="E123" i="10"/>
  <c r="E138" i="10"/>
  <c r="O136" i="9"/>
  <c r="D141" i="14"/>
  <c r="C156" i="9"/>
  <c r="A156" i="9"/>
  <c r="N116" i="10"/>
  <c r="F129" i="10"/>
  <c r="B137" i="10"/>
  <c r="A156" i="10"/>
  <c r="I146" i="10"/>
  <c r="G140" i="10"/>
  <c r="G136" i="10"/>
  <c r="L120" i="10"/>
  <c r="L128" i="10"/>
  <c r="O115" i="9"/>
  <c r="O155" i="9"/>
  <c r="O129" i="9"/>
  <c r="D145" i="9"/>
  <c r="D152" i="14"/>
  <c r="AC152" i="14" s="1"/>
  <c r="N145" i="9"/>
  <c r="A145" i="10"/>
  <c r="S145" i="6"/>
  <c r="T145" i="6" s="1"/>
  <c r="O137" i="9"/>
  <c r="H145" i="9"/>
  <c r="G124" i="9"/>
  <c r="C124" i="10"/>
  <c r="D124" i="9"/>
  <c r="L124" i="9"/>
  <c r="H124" i="9"/>
  <c r="A124" i="10"/>
  <c r="D131" i="14"/>
  <c r="C131" i="14" s="1"/>
  <c r="D158" i="14"/>
  <c r="AC158" i="14" s="1"/>
  <c r="S151" i="6"/>
  <c r="U151" i="6" s="1"/>
  <c r="K151" i="9"/>
  <c r="I151" i="9"/>
  <c r="A151" i="10"/>
  <c r="L151" i="9"/>
  <c r="N151" i="9"/>
  <c r="M151" i="9"/>
  <c r="H151" i="9"/>
  <c r="B151" i="9"/>
  <c r="D151" i="9"/>
  <c r="G124" i="10"/>
  <c r="D145" i="10"/>
  <c r="J145" i="9"/>
  <c r="I145" i="9"/>
  <c r="B124" i="9"/>
  <c r="C124" i="9"/>
  <c r="O123" i="9"/>
  <c r="S130" i="14" s="1"/>
  <c r="E145" i="9"/>
  <c r="J117" i="10"/>
  <c r="J115" i="10"/>
  <c r="G155" i="10"/>
  <c r="H155" i="10"/>
  <c r="J155" i="10"/>
  <c r="F155" i="10"/>
  <c r="B139" i="10"/>
  <c r="C143" i="10"/>
  <c r="B116" i="10"/>
  <c r="M141" i="10"/>
  <c r="F123" i="10"/>
  <c r="D156" i="10"/>
  <c r="B135" i="10"/>
  <c r="L144" i="10"/>
  <c r="P151" i="14" s="1"/>
  <c r="J136" i="10"/>
  <c r="O118" i="9"/>
  <c r="O141" i="9"/>
  <c r="K117" i="10"/>
  <c r="S117" i="6"/>
  <c r="W117" i="6" s="1"/>
  <c r="O130" i="9"/>
  <c r="F121" i="9"/>
  <c r="L121" i="9"/>
  <c r="C121" i="9"/>
  <c r="O121" i="9"/>
  <c r="S128" i="14" s="1"/>
  <c r="A121" i="9"/>
  <c r="D132" i="9"/>
  <c r="D139" i="14"/>
  <c r="AC139" i="14" s="1"/>
  <c r="S132" i="6"/>
  <c r="T132" i="6" s="1"/>
  <c r="J132" i="9"/>
  <c r="H132" i="9"/>
  <c r="M132" i="9"/>
  <c r="A132" i="9"/>
  <c r="K132" i="9"/>
  <c r="B132" i="9"/>
  <c r="I130" i="9"/>
  <c r="D130" i="9"/>
  <c r="C130" i="9"/>
  <c r="J130" i="9"/>
  <c r="G130" i="9"/>
  <c r="L130" i="9"/>
  <c r="D137" i="14"/>
  <c r="C137" i="14" s="1"/>
  <c r="A130" i="9"/>
  <c r="M149" i="9"/>
  <c r="K149" i="9"/>
  <c r="J149" i="9"/>
  <c r="A149" i="9"/>
  <c r="B149" i="9"/>
  <c r="A149" i="10"/>
  <c r="H149" i="9"/>
  <c r="L149" i="9"/>
  <c r="S149" i="6"/>
  <c r="G137" i="9"/>
  <c r="J137" i="10"/>
  <c r="A147" i="10"/>
  <c r="D147" i="9"/>
  <c r="S147" i="6"/>
  <c r="C155" i="10"/>
  <c r="M155" i="10"/>
  <c r="D155" i="10"/>
  <c r="B130" i="9"/>
  <c r="O117" i="9"/>
  <c r="N132" i="9"/>
  <c r="L132" i="9"/>
  <c r="N121" i="9"/>
  <c r="J137" i="9"/>
  <c r="N130" i="9"/>
  <c r="D121" i="9"/>
  <c r="K117" i="9"/>
  <c r="C120" i="10"/>
  <c r="C135" i="10"/>
  <c r="I117" i="9"/>
  <c r="I137" i="10"/>
  <c r="D148" i="10"/>
  <c r="H119" i="10"/>
  <c r="M125" i="10"/>
  <c r="H117" i="9"/>
  <c r="J126" i="10"/>
  <c r="E126" i="10"/>
  <c r="C120" i="9"/>
  <c r="N152" i="10"/>
  <c r="K141" i="10"/>
  <c r="H116" i="10"/>
  <c r="F119" i="10"/>
  <c r="O146" i="9"/>
  <c r="N115" i="10"/>
  <c r="F151" i="9"/>
  <c r="L151" i="10"/>
  <c r="O122" i="9"/>
  <c r="L126" i="10"/>
  <c r="G117" i="9"/>
  <c r="I133" i="10"/>
  <c r="H138" i="10"/>
  <c r="H131" i="10"/>
  <c r="O148" i="9"/>
  <c r="M156" i="10"/>
  <c r="I126" i="10"/>
  <c r="B120" i="9"/>
  <c r="N139" i="10"/>
  <c r="B143" i="10"/>
  <c r="K144" i="10"/>
  <c r="O151" i="14" s="1"/>
  <c r="I144" i="10"/>
  <c r="L136" i="10"/>
  <c r="J125" i="10"/>
  <c r="B145" i="10"/>
  <c r="J151" i="9"/>
  <c r="F124" i="9"/>
  <c r="F124" i="10"/>
  <c r="O145" i="9"/>
  <c r="G145" i="9"/>
  <c r="M145" i="9"/>
  <c r="M145" i="10"/>
  <c r="C132" i="9"/>
  <c r="H121" i="9"/>
  <c r="G121" i="9"/>
  <c r="K121" i="10"/>
  <c r="K121" i="9"/>
  <c r="I145" i="10"/>
  <c r="G145" i="10"/>
  <c r="E151" i="9"/>
  <c r="E151" i="10"/>
  <c r="C149" i="10"/>
  <c r="L149" i="10"/>
  <c r="P156" i="14" s="1"/>
  <c r="H130" i="10"/>
  <c r="N130" i="10"/>
  <c r="N155" i="10"/>
  <c r="I155" i="10"/>
  <c r="K156" i="10"/>
  <c r="B151" i="10"/>
  <c r="F153" i="10"/>
  <c r="J160" i="14" s="1"/>
  <c r="D143" i="10"/>
  <c r="M153" i="10"/>
  <c r="M124" i="10"/>
  <c r="I148" i="9"/>
  <c r="L153" i="10"/>
  <c r="E153" i="10"/>
  <c r="J153" i="10"/>
  <c r="N153" i="10"/>
  <c r="H153" i="10"/>
  <c r="I151" i="10"/>
  <c r="L115" i="10"/>
  <c r="G156" i="9"/>
  <c r="G156" i="10"/>
  <c r="F122" i="9"/>
  <c r="J122" i="10"/>
  <c r="G122" i="10"/>
  <c r="M122" i="10"/>
  <c r="B122" i="10"/>
  <c r="N122" i="10"/>
  <c r="I148" i="10"/>
  <c r="H139" i="10"/>
  <c r="I139" i="10"/>
  <c r="G139" i="10"/>
  <c r="H125" i="10"/>
  <c r="L152" i="10"/>
  <c r="G125" i="9"/>
  <c r="G125" i="10"/>
  <c r="C118" i="9"/>
  <c r="L118" i="9"/>
  <c r="D118" i="9"/>
  <c r="D118" i="10"/>
  <c r="I135" i="10"/>
  <c r="J139" i="10"/>
  <c r="K146" i="9"/>
  <c r="E144" i="9"/>
  <c r="D117" i="9"/>
  <c r="D117" i="10"/>
  <c r="J133" i="9"/>
  <c r="C133" i="9"/>
  <c r="C133" i="10"/>
  <c r="J129" i="10"/>
  <c r="O116" i="9"/>
  <c r="D125" i="9"/>
  <c r="C115" i="9"/>
  <c r="C115" i="10"/>
  <c r="L116" i="9"/>
  <c r="C145" i="10"/>
  <c r="K126" i="10"/>
  <c r="D124" i="10"/>
  <c r="H126" i="10"/>
  <c r="O157" i="9"/>
  <c r="I130" i="10"/>
  <c r="H156" i="10"/>
  <c r="D153" i="10"/>
  <c r="C153" i="10"/>
  <c r="G160" i="14" s="1"/>
  <c r="E130" i="10"/>
  <c r="I153" i="10"/>
  <c r="B124" i="10"/>
  <c r="C117" i="10"/>
  <c r="K124" i="10"/>
  <c r="J124" i="10"/>
  <c r="E145" i="10"/>
  <c r="C121" i="10"/>
  <c r="G132" i="10"/>
  <c r="G134" i="10"/>
  <c r="N145" i="10"/>
  <c r="J124" i="9"/>
  <c r="F126" i="10"/>
  <c r="N148" i="10"/>
  <c r="L125" i="10"/>
  <c r="E149" i="9"/>
  <c r="C156" i="10"/>
  <c r="E149" i="10"/>
  <c r="H132" i="10"/>
  <c r="G132" i="9"/>
  <c r="B134" i="10"/>
  <c r="F134" i="10"/>
  <c r="K124" i="9"/>
  <c r="F125" i="10"/>
  <c r="C122" i="10"/>
  <c r="H149" i="10"/>
  <c r="G147" i="9"/>
  <c r="O151" i="9"/>
  <c r="S158" i="14" s="1"/>
  <c r="E134" i="10"/>
  <c r="C125" i="10"/>
  <c r="G117" i="10"/>
  <c r="F130" i="10"/>
  <c r="F145" i="9"/>
  <c r="C134" i="10"/>
  <c r="O126" i="9"/>
  <c r="S129" i="6"/>
  <c r="S154" i="6"/>
  <c r="T154" i="6" s="1"/>
  <c r="L145" i="10"/>
  <c r="L132" i="10"/>
  <c r="D126" i="10"/>
  <c r="H133" i="14" s="1"/>
  <c r="K129" i="10"/>
  <c r="D151" i="10"/>
  <c r="F145" i="10"/>
  <c r="H117" i="10"/>
  <c r="G153" i="10"/>
  <c r="C151" i="10"/>
  <c r="L122" i="10"/>
  <c r="K149" i="10"/>
  <c r="M140" i="10"/>
  <c r="K143" i="9"/>
  <c r="F151" i="10"/>
  <c r="H137" i="10"/>
  <c r="J116" i="10"/>
  <c r="H135" i="10"/>
  <c r="N149" i="9"/>
  <c r="N149" i="10"/>
  <c r="I132" i="9"/>
  <c r="O132" i="9"/>
  <c r="S139" i="14" s="1"/>
  <c r="I117" i="10"/>
  <c r="E147" i="9"/>
  <c r="G149" i="9"/>
  <c r="G149" i="10"/>
  <c r="I121" i="10"/>
  <c r="F132" i="9"/>
  <c r="E144" i="10"/>
  <c r="F156" i="10"/>
  <c r="H130" i="9"/>
  <c r="N121" i="10"/>
  <c r="E121" i="9"/>
  <c r="E121" i="10"/>
  <c r="B121" i="9"/>
  <c r="B121" i="10"/>
  <c r="D121" i="10"/>
  <c r="N151" i="10"/>
  <c r="O128" i="9"/>
  <c r="E125" i="10"/>
  <c r="H134" i="10"/>
  <c r="D134" i="10"/>
  <c r="K151" i="10"/>
  <c r="N134" i="10"/>
  <c r="M134" i="10"/>
  <c r="D149" i="10"/>
  <c r="J149" i="10"/>
  <c r="K129" i="9"/>
  <c r="D132" i="10"/>
  <c r="N132" i="10"/>
  <c r="D129" i="9"/>
  <c r="D129" i="10"/>
  <c r="N129" i="9"/>
  <c r="B149" i="10"/>
  <c r="E122" i="10"/>
  <c r="M151" i="10"/>
  <c r="C130" i="10"/>
  <c r="L124" i="10"/>
  <c r="B153" i="10"/>
  <c r="H152" i="10"/>
  <c r="U95" i="14"/>
  <c r="U87" i="14"/>
  <c r="U119" i="14"/>
  <c r="U111" i="14"/>
  <c r="U103" i="14"/>
  <c r="U79" i="14"/>
  <c r="U71" i="14"/>
  <c r="U55" i="14"/>
  <c r="U39" i="14"/>
  <c r="F121" i="10"/>
  <c r="H121" i="10"/>
  <c r="B148" i="10"/>
  <c r="J156" i="10"/>
  <c r="K152" i="10"/>
  <c r="H140" i="10"/>
  <c r="U139" i="6"/>
  <c r="W139" i="6"/>
  <c r="C126" i="10"/>
  <c r="U36" i="6"/>
  <c r="V29" i="6"/>
  <c r="U29" i="6"/>
  <c r="T29" i="6"/>
  <c r="U75" i="6"/>
  <c r="V67" i="6"/>
  <c r="T67" i="6"/>
  <c r="W67" i="6"/>
  <c r="U67" i="6"/>
  <c r="V155" i="6"/>
  <c r="U155" i="6"/>
  <c r="T155" i="6"/>
  <c r="E155" i="10"/>
  <c r="F120" i="10"/>
  <c r="T120" i="6"/>
  <c r="F138" i="10"/>
  <c r="C127" i="10"/>
  <c r="J150" i="10"/>
  <c r="M132" i="10"/>
  <c r="V33" i="6"/>
  <c r="T33" i="6"/>
  <c r="U33" i="6"/>
  <c r="W33" i="6"/>
  <c r="B130" i="10"/>
  <c r="M149" i="10"/>
  <c r="G137" i="10"/>
  <c r="L121" i="10"/>
  <c r="B156" i="10"/>
  <c r="M126" i="10"/>
  <c r="H150" i="10"/>
  <c r="E148" i="10"/>
  <c r="D137" i="10"/>
  <c r="W49" i="6"/>
  <c r="T49" i="6"/>
  <c r="W46" i="6"/>
  <c r="H151" i="10"/>
  <c r="T105" i="6"/>
  <c r="T101" i="6"/>
  <c r="W101" i="6"/>
  <c r="W141" i="6"/>
  <c r="T8" i="6"/>
  <c r="G151" i="10"/>
  <c r="F149" i="10"/>
  <c r="J132" i="10"/>
  <c r="D122" i="10"/>
  <c r="J121" i="10"/>
  <c r="L155" i="10"/>
  <c r="F132" i="10"/>
  <c r="L118" i="10"/>
  <c r="K146" i="10"/>
  <c r="B117" i="10"/>
  <c r="G130" i="10"/>
  <c r="K143" i="10"/>
  <c r="I132" i="10"/>
  <c r="J145" i="10"/>
  <c r="M121" i="9"/>
  <c r="J118" i="9"/>
  <c r="J118" i="10"/>
  <c r="J128" i="10"/>
  <c r="T30" i="6"/>
  <c r="U28" i="6"/>
  <c r="D144" i="10"/>
  <c r="F140" i="10"/>
  <c r="E141" i="10"/>
  <c r="E136" i="10"/>
  <c r="C140" i="10"/>
  <c r="D123" i="10"/>
  <c r="F122" i="10"/>
  <c r="N129" i="10"/>
  <c r="B126" i="10"/>
  <c r="M147" i="9"/>
  <c r="J151" i="10"/>
  <c r="K130" i="10"/>
  <c r="K132" i="10"/>
  <c r="I149" i="9"/>
  <c r="I149" i="10"/>
  <c r="I120" i="9"/>
  <c r="I120" i="10"/>
  <c r="N120" i="9"/>
  <c r="N120" i="10"/>
  <c r="D125" i="10"/>
  <c r="K122" i="10"/>
  <c r="N136" i="10"/>
  <c r="I131" i="10"/>
  <c r="D130" i="10"/>
  <c r="E156" i="10"/>
  <c r="K153" i="10"/>
  <c r="O149" i="9"/>
  <c r="S156" i="14" s="1"/>
  <c r="M130" i="9"/>
  <c r="I156" i="9"/>
  <c r="I156" i="10"/>
  <c r="M146" i="10"/>
  <c r="Q153" i="14" s="1"/>
  <c r="H144" i="10"/>
  <c r="H141" i="10"/>
  <c r="K123" i="10"/>
  <c r="K137" i="10"/>
  <c r="M137" i="10"/>
  <c r="C152" i="10"/>
  <c r="K155" i="9"/>
  <c r="K155" i="10"/>
  <c r="I119" i="9"/>
  <c r="I119" i="10"/>
  <c r="J146" i="9"/>
  <c r="E135" i="9"/>
  <c r="E135" i="10"/>
  <c r="K148" i="9"/>
  <c r="K148" i="10"/>
  <c r="C136" i="10"/>
  <c r="G143" i="14" s="1"/>
  <c r="B132" i="10"/>
  <c r="E132" i="9"/>
  <c r="B150" i="10"/>
  <c r="M152" i="10"/>
  <c r="G138" i="10"/>
  <c r="E117" i="10"/>
  <c r="D116" i="10"/>
  <c r="J144" i="10"/>
  <c r="F115" i="9"/>
  <c r="F115" i="10"/>
  <c r="E127" i="9"/>
  <c r="E127" i="10"/>
  <c r="A154" i="10"/>
  <c r="D161" i="14"/>
  <c r="AC161" i="14" s="1"/>
  <c r="A154" i="9"/>
  <c r="V156" i="6"/>
  <c r="B152" i="14"/>
  <c r="C152" i="14"/>
  <c r="F117" i="9"/>
  <c r="B120" i="10"/>
  <c r="D120" i="10"/>
  <c r="D120" i="9"/>
  <c r="B152" i="10"/>
  <c r="I150" i="10"/>
  <c r="K139" i="10"/>
  <c r="M131" i="10"/>
  <c r="B129" i="10"/>
  <c r="N125" i="10"/>
  <c r="G123" i="10"/>
  <c r="M136" i="9"/>
  <c r="K125" i="9"/>
  <c r="N118" i="9"/>
  <c r="K145" i="10"/>
  <c r="J130" i="10"/>
  <c r="B155" i="10"/>
  <c r="L156" i="9"/>
  <c r="M117" i="9"/>
  <c r="L117" i="9"/>
  <c r="L117" i="10"/>
  <c r="H146" i="10"/>
  <c r="I141" i="10"/>
  <c r="B136" i="10"/>
  <c r="M136" i="10"/>
  <c r="H133" i="10"/>
  <c r="I129" i="10"/>
  <c r="N123" i="10"/>
  <c r="F116" i="9"/>
  <c r="F116" i="10"/>
  <c r="E124" i="9"/>
  <c r="L123" i="9"/>
  <c r="L123" i="10"/>
  <c r="N115" i="9"/>
  <c r="H118" i="9"/>
  <c r="C116" i="9"/>
  <c r="L119" i="9"/>
  <c r="C140" i="14"/>
  <c r="D126" i="14"/>
  <c r="C126" i="14" s="1"/>
  <c r="S119" i="6"/>
  <c r="U119" i="6" s="1"/>
  <c r="A122" i="10"/>
  <c r="A142" i="10"/>
  <c r="S142" i="6"/>
  <c r="U142" i="6" s="1"/>
  <c r="D149" i="14"/>
  <c r="C149" i="14" s="1"/>
  <c r="S153" i="6"/>
  <c r="W153" i="6" s="1"/>
  <c r="D154" i="14"/>
  <c r="AC154" i="14" s="1"/>
  <c r="N156" i="10"/>
  <c r="N128" i="10"/>
  <c r="L150" i="10"/>
  <c r="H148" i="10"/>
  <c r="L131" i="10"/>
  <c r="D133" i="10"/>
  <c r="F127" i="10"/>
  <c r="M127" i="10"/>
  <c r="G150" i="10"/>
  <c r="E150" i="10"/>
  <c r="D128" i="10"/>
  <c r="G128" i="10"/>
  <c r="C148" i="10"/>
  <c r="G148" i="10"/>
  <c r="B146" i="10"/>
  <c r="M121" i="10"/>
  <c r="N140" i="10"/>
  <c r="E140" i="10"/>
  <c r="J140" i="10"/>
  <c r="E131" i="10"/>
  <c r="J131" i="10"/>
  <c r="F131" i="10"/>
  <c r="G142" i="10"/>
  <c r="F133" i="10"/>
  <c r="B133" i="10"/>
  <c r="K136" i="10"/>
  <c r="H136" i="10"/>
  <c r="C146" i="10"/>
  <c r="N142" i="10"/>
  <c r="I136" i="10"/>
  <c r="K127" i="10"/>
  <c r="L127" i="10"/>
  <c r="D150" i="10"/>
  <c r="M128" i="10"/>
  <c r="C128" i="10"/>
  <c r="F128" i="10"/>
  <c r="L148" i="10"/>
  <c r="D146" i="10"/>
  <c r="I140" i="10"/>
  <c r="M147" i="14" s="1"/>
  <c r="L140" i="10"/>
  <c r="K131" i="10"/>
  <c r="N131" i="10"/>
  <c r="E142" i="10"/>
  <c r="L133" i="10"/>
  <c r="G133" i="10"/>
  <c r="F136" i="10"/>
  <c r="G127" i="10"/>
  <c r="I128" i="10"/>
  <c r="F148" i="10"/>
  <c r="G131" i="10"/>
  <c r="C131" i="10"/>
  <c r="M133" i="10"/>
  <c r="I127" i="10"/>
  <c r="N127" i="10"/>
  <c r="M150" i="10"/>
  <c r="Q157" i="14" s="1"/>
  <c r="F150" i="10"/>
  <c r="K128" i="10"/>
  <c r="F146" i="10"/>
  <c r="L130" i="10"/>
  <c r="D140" i="10"/>
  <c r="B131" i="10"/>
  <c r="D131" i="10"/>
  <c r="K133" i="10"/>
  <c r="N133" i="10"/>
  <c r="E133" i="10"/>
  <c r="G121" i="10"/>
  <c r="H145" i="10"/>
  <c r="C132" i="10"/>
  <c r="K118" i="9"/>
  <c r="K118" i="10"/>
  <c r="D115" i="10"/>
  <c r="M115" i="9"/>
  <c r="M115" i="10"/>
  <c r="L142" i="9"/>
  <c r="L142" i="10"/>
  <c r="H122" i="9"/>
  <c r="H122" i="10"/>
  <c r="M119" i="9"/>
  <c r="M119" i="10"/>
  <c r="N118" i="10"/>
  <c r="O154" i="9"/>
  <c r="C142" i="9"/>
  <c r="C142" i="10"/>
  <c r="I122" i="9"/>
  <c r="I122" i="10"/>
  <c r="E128" i="9"/>
  <c r="E128" i="10"/>
  <c r="H142" i="9"/>
  <c r="H142" i="10"/>
  <c r="J142" i="9"/>
  <c r="J142" i="10"/>
  <c r="N126" i="9"/>
  <c r="N126" i="10"/>
  <c r="D119" i="10"/>
  <c r="D119" i="9"/>
  <c r="E119" i="9"/>
  <c r="E119" i="10"/>
  <c r="E124" i="10"/>
  <c r="L156" i="10"/>
  <c r="I134" i="10"/>
  <c r="K134" i="10"/>
  <c r="J154" i="10"/>
  <c r="G154" i="10"/>
  <c r="L154" i="10"/>
  <c r="F154" i="10"/>
  <c r="D154" i="10"/>
  <c r="C154" i="10"/>
  <c r="N154" i="10"/>
  <c r="H154" i="10"/>
  <c r="I154" i="10"/>
  <c r="E154" i="10"/>
  <c r="K154" i="10"/>
  <c r="B154" i="10"/>
  <c r="M154" i="10"/>
  <c r="M154" i="9"/>
  <c r="J146" i="10"/>
  <c r="M142" i="9"/>
  <c r="M142" i="10"/>
  <c r="J119" i="9"/>
  <c r="J119" i="10"/>
  <c r="H118" i="10"/>
  <c r="G154" i="9"/>
  <c r="B161" i="14"/>
  <c r="H124" i="10"/>
  <c r="K142" i="9"/>
  <c r="K142" i="10"/>
  <c r="I142" i="9"/>
  <c r="I142" i="10"/>
  <c r="D142" i="9"/>
  <c r="D142" i="10"/>
  <c r="N119" i="9"/>
  <c r="N119" i="10"/>
  <c r="K119" i="9"/>
  <c r="K119" i="10"/>
  <c r="G119" i="9"/>
  <c r="G119" i="10"/>
  <c r="M117" i="10"/>
  <c r="F117" i="10"/>
  <c r="J134" i="10"/>
  <c r="E154" i="9"/>
  <c r="N154" i="9"/>
  <c r="C154" i="9"/>
  <c r="I154" i="9"/>
  <c r="E132" i="10"/>
  <c r="H128" i="9"/>
  <c r="H128" i="10"/>
  <c r="B119" i="10"/>
  <c r="B119" i="9"/>
  <c r="F154" i="9"/>
  <c r="O147" i="9"/>
  <c r="B142" i="9"/>
  <c r="B142" i="10"/>
  <c r="G126" i="9"/>
  <c r="G126" i="10"/>
  <c r="C119" i="9"/>
  <c r="C119" i="10"/>
  <c r="O119" i="9"/>
  <c r="L119" i="10"/>
  <c r="C116" i="10"/>
  <c r="K125" i="10"/>
  <c r="L134" i="10"/>
  <c r="B154" i="9"/>
  <c r="D154" i="9"/>
  <c r="L154" i="9"/>
  <c r="J154" i="9"/>
  <c r="K154" i="9"/>
  <c r="H154" i="9"/>
  <c r="M130" i="10"/>
  <c r="L147" i="10"/>
  <c r="D147" i="10"/>
  <c r="G147" i="10"/>
  <c r="N147" i="10"/>
  <c r="F147" i="10"/>
  <c r="B147" i="10"/>
  <c r="E147" i="10"/>
  <c r="H147" i="10"/>
  <c r="J147" i="10"/>
  <c r="M147" i="10"/>
  <c r="C147" i="10"/>
  <c r="I147" i="10"/>
  <c r="K147" i="10"/>
  <c r="U88" i="14" l="1"/>
  <c r="U24" i="14"/>
  <c r="J143" i="14"/>
  <c r="V161" i="14"/>
  <c r="I148" i="14"/>
  <c r="U81" i="14"/>
  <c r="U65" i="14"/>
  <c r="U33" i="14"/>
  <c r="Q134" i="14"/>
  <c r="U23" i="14"/>
  <c r="O135" i="14"/>
  <c r="O129" i="14"/>
  <c r="P155" i="14"/>
  <c r="L132" i="14"/>
  <c r="R152" i="14"/>
  <c r="Q159" i="14"/>
  <c r="R146" i="14"/>
  <c r="O147" i="14"/>
  <c r="M143" i="14"/>
  <c r="L142" i="14"/>
  <c r="L151" i="14"/>
  <c r="I155" i="14"/>
  <c r="H154" i="14"/>
  <c r="I143" i="14"/>
  <c r="I138" i="14"/>
  <c r="F157" i="14"/>
  <c r="J127" i="14"/>
  <c r="I147" i="14"/>
  <c r="L155" i="14"/>
  <c r="J126" i="14"/>
  <c r="F159" i="14"/>
  <c r="L162" i="14"/>
  <c r="I149" i="14"/>
  <c r="H135" i="14"/>
  <c r="P125" i="14"/>
  <c r="G141" i="14"/>
  <c r="R149" i="14"/>
  <c r="K138" i="14"/>
  <c r="R138" i="14"/>
  <c r="W123" i="6"/>
  <c r="W145" i="6"/>
  <c r="U12" i="6"/>
  <c r="V36" i="6"/>
  <c r="P154" i="14"/>
  <c r="O130" i="14"/>
  <c r="W36" i="6"/>
  <c r="G157" i="14"/>
  <c r="J148" i="14"/>
  <c r="P148" i="14"/>
  <c r="P141" i="14"/>
  <c r="H151" i="14"/>
  <c r="U81" i="6"/>
  <c r="V81" i="6"/>
  <c r="O138" i="14"/>
  <c r="Q160" i="14"/>
  <c r="U71" i="6"/>
  <c r="U11" i="14"/>
  <c r="O152" i="14"/>
  <c r="W5" i="6"/>
  <c r="M128" i="14"/>
  <c r="I160" i="14"/>
  <c r="M145" i="14"/>
  <c r="I150" i="14"/>
  <c r="N127" i="14"/>
  <c r="T81" i="6"/>
  <c r="L131" i="14"/>
  <c r="O139" i="14"/>
  <c r="O153" i="14"/>
  <c r="Q156" i="14"/>
  <c r="L144" i="14"/>
  <c r="W110" i="6"/>
  <c r="B140" i="14"/>
  <c r="F162" i="14"/>
  <c r="O160" i="14"/>
  <c r="W59" i="6"/>
  <c r="C125" i="14"/>
  <c r="M130" i="14"/>
  <c r="M123" i="14"/>
  <c r="W2" i="6"/>
  <c r="G135" i="14"/>
  <c r="N151" i="14"/>
  <c r="C135" i="14"/>
  <c r="W136" i="6"/>
  <c r="AC151" i="14"/>
  <c r="F124" i="14"/>
  <c r="B135" i="14"/>
  <c r="J155" i="14"/>
  <c r="K157" i="14"/>
  <c r="B125" i="14"/>
  <c r="M135" i="14"/>
  <c r="Q141" i="14"/>
  <c r="N124" i="14"/>
  <c r="R151" i="14"/>
  <c r="K136" i="14"/>
  <c r="U72" i="6"/>
  <c r="G155" i="14"/>
  <c r="T113" i="6"/>
  <c r="M154" i="14"/>
  <c r="R154" i="14"/>
  <c r="H147" i="14"/>
  <c r="O154" i="14"/>
  <c r="G138" i="14"/>
  <c r="W72" i="6"/>
  <c r="M136" i="14"/>
  <c r="V72" i="6"/>
  <c r="I157" i="14"/>
  <c r="U116" i="14"/>
  <c r="U108" i="14"/>
  <c r="U100" i="14"/>
  <c r="U92" i="14"/>
  <c r="U84" i="14"/>
  <c r="U76" i="14"/>
  <c r="U68" i="14"/>
  <c r="U60" i="14"/>
  <c r="U44" i="14"/>
  <c r="U36" i="14"/>
  <c r="U28" i="14"/>
  <c r="U20" i="14"/>
  <c r="U12" i="14"/>
  <c r="S157" i="14"/>
  <c r="G1" i="36"/>
  <c r="G1" i="17"/>
  <c r="G1" i="18"/>
  <c r="G1" i="35"/>
  <c r="O1" i="10"/>
  <c r="O1" i="36"/>
  <c r="O1" i="35"/>
  <c r="O1" i="17"/>
  <c r="O1" i="18"/>
  <c r="L3" i="14"/>
  <c r="H1" i="17"/>
  <c r="H1" i="18"/>
  <c r="H1" i="35"/>
  <c r="H1" i="36"/>
  <c r="N1" i="10"/>
  <c r="N1" i="35"/>
  <c r="N1" i="17"/>
  <c r="N1" i="36"/>
  <c r="N1" i="18"/>
  <c r="I1" i="17"/>
  <c r="I1" i="18"/>
  <c r="I1" i="35"/>
  <c r="I1" i="36"/>
  <c r="B1" i="18"/>
  <c r="B1" i="35"/>
  <c r="B1" i="36"/>
  <c r="N3" i="14"/>
  <c r="J1" i="18"/>
  <c r="J1" i="35"/>
  <c r="J1" i="36"/>
  <c r="J1" i="17"/>
  <c r="C1" i="18"/>
  <c r="C1" i="35"/>
  <c r="C1" i="36"/>
  <c r="C1" i="17"/>
  <c r="K1" i="18"/>
  <c r="K1" i="35"/>
  <c r="K1" i="36"/>
  <c r="K1" i="17"/>
  <c r="J3" i="14"/>
  <c r="F1" i="36"/>
  <c r="F1" i="17"/>
  <c r="F1" i="35"/>
  <c r="F1" i="18"/>
  <c r="D1" i="10"/>
  <c r="D1" i="18"/>
  <c r="D1" i="35"/>
  <c r="D1" i="36"/>
  <c r="D1" i="17"/>
  <c r="E1" i="35"/>
  <c r="E1" i="36"/>
  <c r="E1" i="17"/>
  <c r="E1" i="18"/>
  <c r="M1" i="35"/>
  <c r="M1" i="18"/>
  <c r="M1" i="36"/>
  <c r="M1" i="17"/>
  <c r="L157" i="14"/>
  <c r="Q133" i="14"/>
  <c r="Q147" i="14"/>
  <c r="G133" i="14"/>
  <c r="G152" i="14"/>
  <c r="R130" i="14"/>
  <c r="I154" i="14"/>
  <c r="L136" i="14"/>
  <c r="U109" i="14"/>
  <c r="U101" i="14"/>
  <c r="U29" i="14"/>
  <c r="R134" i="14"/>
  <c r="J139" i="14"/>
  <c r="G134" i="14"/>
  <c r="V147" i="14"/>
  <c r="U153" i="14"/>
  <c r="S148" i="14"/>
  <c r="V150" i="14"/>
  <c r="V152" i="14"/>
  <c r="S123" i="14"/>
  <c r="S153" i="14"/>
  <c r="O124" i="14"/>
  <c r="R153" i="14"/>
  <c r="I158" i="14"/>
  <c r="I144" i="14"/>
  <c r="U107" i="14"/>
  <c r="U91" i="14"/>
  <c r="U83" i="14"/>
  <c r="H142" i="14"/>
  <c r="Q123" i="14"/>
  <c r="W156" i="14"/>
  <c r="T158" i="14"/>
  <c r="U145" i="14"/>
  <c r="J137" i="14"/>
  <c r="M134" i="14"/>
  <c r="M148" i="14"/>
  <c r="U55" i="6"/>
  <c r="T5" i="6"/>
  <c r="V5" i="6"/>
  <c r="F155" i="14"/>
  <c r="Q146" i="14"/>
  <c r="W84" i="6"/>
  <c r="O146" i="14"/>
  <c r="F127" i="14"/>
  <c r="K146" i="14"/>
  <c r="P157" i="14"/>
  <c r="V63" i="6"/>
  <c r="W128" i="6"/>
  <c r="G154" i="14"/>
  <c r="T92" i="6"/>
  <c r="T108" i="6"/>
  <c r="V69" i="6"/>
  <c r="W42" i="6"/>
  <c r="T48" i="6"/>
  <c r="H132" i="14"/>
  <c r="J154" i="14"/>
  <c r="P134" i="14"/>
  <c r="Q138" i="14"/>
  <c r="W10" i="6"/>
  <c r="G146" i="14"/>
  <c r="T34" i="6"/>
  <c r="U43" i="14"/>
  <c r="U35" i="14"/>
  <c r="M137" i="14"/>
  <c r="R148" i="14"/>
  <c r="T84" i="6"/>
  <c r="W69" i="6"/>
  <c r="N135" i="14"/>
  <c r="G142" i="14"/>
  <c r="G136" i="14"/>
  <c r="W54" i="6"/>
  <c r="V48" i="6"/>
  <c r="V34" i="6"/>
  <c r="H140" i="14"/>
  <c r="R143" i="14"/>
  <c r="P135" i="14"/>
  <c r="C134" i="14"/>
  <c r="U69" i="6"/>
  <c r="U84" i="6"/>
  <c r="Q135" i="14"/>
  <c r="U40" i="6"/>
  <c r="P132" i="14"/>
  <c r="L150" i="14"/>
  <c r="B149" i="14"/>
  <c r="I133" i="14"/>
  <c r="F148" i="14"/>
  <c r="I159" i="14"/>
  <c r="T127" i="6"/>
  <c r="U51" i="6"/>
  <c r="V51" i="6"/>
  <c r="U37" i="6"/>
  <c r="F154" i="14"/>
  <c r="O134" i="14"/>
  <c r="K149" i="14"/>
  <c r="L147" i="14"/>
  <c r="J128" i="14"/>
  <c r="I129" i="14"/>
  <c r="O133" i="14"/>
  <c r="L138" i="14"/>
  <c r="H146" i="14"/>
  <c r="I162" i="14"/>
  <c r="K128" i="14"/>
  <c r="O137" i="14"/>
  <c r="T19" i="6"/>
  <c r="M162" i="14"/>
  <c r="J162" i="14"/>
  <c r="U115" i="14"/>
  <c r="U99" i="14"/>
  <c r="U75" i="14"/>
  <c r="U67" i="14"/>
  <c r="U59" i="14"/>
  <c r="U51" i="14"/>
  <c r="T145" i="14"/>
  <c r="U147" i="14"/>
  <c r="W142" i="6"/>
  <c r="N141" i="14"/>
  <c r="H138" i="14"/>
  <c r="N143" i="14"/>
  <c r="C142" i="14"/>
  <c r="K140" i="14"/>
  <c r="T136" i="6"/>
  <c r="F129" i="14"/>
  <c r="V136" i="6"/>
  <c r="B142" i="14"/>
  <c r="N130" i="14"/>
  <c r="T74" i="6"/>
  <c r="O141" i="14"/>
  <c r="J157" i="14"/>
  <c r="Q140" i="14"/>
  <c r="F160" i="14"/>
  <c r="L124" i="14"/>
  <c r="AC162" i="14"/>
  <c r="K131" i="14"/>
  <c r="M125" i="14"/>
  <c r="H134" i="14"/>
  <c r="R142" i="14"/>
  <c r="AC133" i="14"/>
  <c r="C139" i="14"/>
  <c r="B133" i="14"/>
  <c r="R128" i="14"/>
  <c r="H124" i="14"/>
  <c r="K132" i="14"/>
  <c r="K125" i="14"/>
  <c r="B162" i="14"/>
  <c r="J159" i="14"/>
  <c r="B139" i="14"/>
  <c r="H148" i="14"/>
  <c r="B129" i="14"/>
  <c r="O122" i="14"/>
  <c r="P131" i="14"/>
  <c r="I151" i="14"/>
  <c r="H145" i="14"/>
  <c r="AC137" i="14"/>
  <c r="P144" i="14"/>
  <c r="T23" i="6"/>
  <c r="Q152" i="14"/>
  <c r="B131" i="14"/>
  <c r="U7" i="6"/>
  <c r="U157" i="14"/>
  <c r="O162" i="14"/>
  <c r="U151" i="14"/>
  <c r="T154" i="14"/>
  <c r="W161" i="14"/>
  <c r="V162" i="14"/>
  <c r="R137" i="14"/>
  <c r="T15" i="6"/>
  <c r="T149" i="14"/>
  <c r="U154" i="14"/>
  <c r="S152" i="14"/>
  <c r="S147" i="14"/>
  <c r="U104" i="14"/>
  <c r="U80" i="14"/>
  <c r="U72" i="14"/>
  <c r="U64" i="14"/>
  <c r="U56" i="14"/>
  <c r="U48" i="14"/>
  <c r="X156" i="14"/>
  <c r="S144" i="14"/>
  <c r="S162" i="14"/>
  <c r="R156" i="14"/>
  <c r="S126" i="14"/>
  <c r="S154" i="14"/>
  <c r="U40" i="14"/>
  <c r="M161" i="14"/>
  <c r="Q161" i="14"/>
  <c r="J122" i="14"/>
  <c r="V159" i="14"/>
  <c r="W157" i="14"/>
  <c r="K156" i="14"/>
  <c r="AC129" i="14"/>
  <c r="AA4" i="14"/>
  <c r="B145" i="14"/>
  <c r="C145" i="14"/>
  <c r="B148" i="14"/>
  <c r="M126" i="14"/>
  <c r="K129" i="14"/>
  <c r="T146" i="14"/>
  <c r="T151" i="14"/>
  <c r="V153" i="14"/>
  <c r="U156" i="14"/>
  <c r="P139" i="14"/>
  <c r="I128" i="14"/>
  <c r="X162" i="14"/>
  <c r="W163" i="14"/>
  <c r="V165" i="14"/>
  <c r="Q150" i="14"/>
  <c r="F125" i="14"/>
  <c r="L125" i="14"/>
  <c r="M141" i="14"/>
  <c r="K134" i="14"/>
  <c r="J134" i="14"/>
  <c r="C151" i="14"/>
  <c r="P130" i="14"/>
  <c r="AC132" i="14"/>
  <c r="T4" i="6"/>
  <c r="U105" i="6"/>
  <c r="L139" i="14"/>
  <c r="V151" i="6"/>
  <c r="AC147" i="14"/>
  <c r="G131" i="14"/>
  <c r="S122" i="14"/>
  <c r="W137" i="6"/>
  <c r="R150" i="14"/>
  <c r="I122" i="14"/>
  <c r="L160" i="14"/>
  <c r="W27" i="6"/>
  <c r="U114" i="6"/>
  <c r="W74" i="6"/>
  <c r="U27" i="6"/>
  <c r="W3" i="6"/>
  <c r="C202" i="10"/>
  <c r="C201" i="10"/>
  <c r="C200" i="10"/>
  <c r="U130" i="14"/>
  <c r="U138" i="14"/>
  <c r="V105" i="6"/>
  <c r="C147" i="14"/>
  <c r="U14" i="14"/>
  <c r="G148" i="15"/>
  <c r="X158" i="14"/>
  <c r="V160" i="14"/>
  <c r="U161" i="14"/>
  <c r="T162" i="14"/>
  <c r="Q154" i="14"/>
  <c r="N126" i="14"/>
  <c r="Q122" i="14"/>
  <c r="O143" i="14"/>
  <c r="R135" i="14"/>
  <c r="J124" i="14"/>
  <c r="M156" i="14"/>
  <c r="AC131" i="14"/>
  <c r="S131" i="14"/>
  <c r="U130" i="6"/>
  <c r="W95" i="6"/>
  <c r="T13" i="6"/>
  <c r="W7" i="6"/>
  <c r="T125" i="14"/>
  <c r="U132" i="14"/>
  <c r="O140" i="14"/>
  <c r="O150" i="14"/>
  <c r="L128" i="14"/>
  <c r="T151" i="6"/>
  <c r="H131" i="14"/>
  <c r="S143" i="14"/>
  <c r="O157" i="14"/>
  <c r="L130" i="14"/>
  <c r="AC160" i="14"/>
  <c r="S149" i="14"/>
  <c r="U10" i="6"/>
  <c r="V10" i="6"/>
  <c r="U146" i="14"/>
  <c r="V148" i="14"/>
  <c r="L148" i="14"/>
  <c r="T142" i="6"/>
  <c r="N149" i="14"/>
  <c r="G149" i="14"/>
  <c r="I142" i="14"/>
  <c r="T97" i="6"/>
  <c r="G125" i="14"/>
  <c r="H150" i="14"/>
  <c r="H158" i="14"/>
  <c r="J125" i="14"/>
  <c r="V137" i="6"/>
  <c r="R131" i="14"/>
  <c r="B160" i="14"/>
  <c r="C136" i="14"/>
  <c r="U39" i="6"/>
  <c r="V56" i="6"/>
  <c r="U56" i="6"/>
  <c r="V92" i="6"/>
  <c r="T130" i="14"/>
  <c r="U126" i="14"/>
  <c r="U134" i="14"/>
  <c r="U120" i="14"/>
  <c r="U112" i="14"/>
  <c r="V146" i="14"/>
  <c r="O132" i="14"/>
  <c r="F138" i="14"/>
  <c r="N152" i="14"/>
  <c r="V154" i="6"/>
  <c r="Q158" i="14"/>
  <c r="O136" i="14"/>
  <c r="L146" i="14"/>
  <c r="S163" i="14"/>
  <c r="C128" i="14"/>
  <c r="G145" i="14"/>
  <c r="G151" i="14"/>
  <c r="F136" i="14"/>
  <c r="U74" i="6"/>
  <c r="V7" i="6"/>
  <c r="U2" i="6"/>
  <c r="U63" i="14"/>
  <c r="U47" i="14"/>
  <c r="U31" i="14"/>
  <c r="U16" i="14"/>
  <c r="U26" i="14"/>
  <c r="V144" i="14"/>
  <c r="G142" i="15"/>
  <c r="O148" i="14"/>
  <c r="U149" i="14"/>
  <c r="T152" i="14"/>
  <c r="F153" i="14"/>
  <c r="N154" i="14"/>
  <c r="AC149" i="14"/>
  <c r="I126" i="14"/>
  <c r="V153" i="6"/>
  <c r="R127" i="14"/>
  <c r="L145" i="14"/>
  <c r="U140" i="6"/>
  <c r="W151" i="6"/>
  <c r="V130" i="6"/>
  <c r="K150" i="14"/>
  <c r="F132" i="14"/>
  <c r="H159" i="14"/>
  <c r="N150" i="14"/>
  <c r="AC128" i="14"/>
  <c r="W16" i="6"/>
  <c r="T16" i="6"/>
  <c r="T124" i="14"/>
  <c r="G130" i="15"/>
  <c r="T140" i="14"/>
  <c r="V149" i="14"/>
  <c r="U152" i="14"/>
  <c r="T155" i="14"/>
  <c r="M1" i="9"/>
  <c r="H146" i="15"/>
  <c r="U94" i="14"/>
  <c r="U86" i="14"/>
  <c r="U82" i="14"/>
  <c r="U74" i="14"/>
  <c r="U70" i="14"/>
  <c r="S146" i="14"/>
  <c r="P147" i="14"/>
  <c r="G153" i="14"/>
  <c r="Q124" i="14"/>
  <c r="B132" i="14"/>
  <c r="C158" i="14"/>
  <c r="J129" i="14"/>
  <c r="N139" i="14"/>
  <c r="U108" i="6"/>
  <c r="V12" i="6"/>
  <c r="U15" i="6"/>
  <c r="T122" i="6"/>
  <c r="H126" i="14"/>
  <c r="G139" i="14"/>
  <c r="L143" i="14"/>
  <c r="P138" i="14"/>
  <c r="L140" i="14"/>
  <c r="F143" i="14"/>
  <c r="N137" i="14"/>
  <c r="M157" i="14"/>
  <c r="H127" i="14"/>
  <c r="M138" i="14"/>
  <c r="R136" i="14"/>
  <c r="J147" i="14"/>
  <c r="V18" i="6"/>
  <c r="H129" i="14"/>
  <c r="U122" i="6"/>
  <c r="V108" i="6"/>
  <c r="W12" i="6"/>
  <c r="W15" i="6"/>
  <c r="F137" i="14"/>
  <c r="W122" i="6"/>
  <c r="H136" i="14"/>
  <c r="S135" i="14"/>
  <c r="J152" i="14"/>
  <c r="B158" i="14"/>
  <c r="G128" i="14"/>
  <c r="B155" i="14"/>
  <c r="Q131" i="14"/>
  <c r="T116" i="6"/>
  <c r="S124" i="14"/>
  <c r="Q162" i="14"/>
  <c r="H152" i="14"/>
  <c r="AC134" i="14"/>
  <c r="Q142" i="14"/>
  <c r="C148" i="14"/>
  <c r="B136" i="14"/>
  <c r="F130" i="14"/>
  <c r="AC157" i="14"/>
  <c r="U34" i="6"/>
  <c r="T54" i="6"/>
  <c r="U21" i="6"/>
  <c r="V21" i="6"/>
  <c r="V3" i="6"/>
  <c r="V28" i="6"/>
  <c r="T56" i="6"/>
  <c r="T114" i="6"/>
  <c r="W92" i="6"/>
  <c r="W51" i="6"/>
  <c r="T39" i="6"/>
  <c r="V87" i="6"/>
  <c r="W28" i="6"/>
  <c r="W21" i="6"/>
  <c r="U18" i="6"/>
  <c r="I129" i="15"/>
  <c r="U52" i="14"/>
  <c r="F153" i="15"/>
  <c r="T159" i="14"/>
  <c r="X159" i="14"/>
  <c r="U160" i="14"/>
  <c r="W162" i="14"/>
  <c r="U98" i="14"/>
  <c r="U90" i="14"/>
  <c r="U78" i="14"/>
  <c r="U66" i="14"/>
  <c r="C161" i="14"/>
  <c r="J135" i="14"/>
  <c r="K155" i="14"/>
  <c r="K135" i="14"/>
  <c r="P124" i="14"/>
  <c r="N128" i="14"/>
  <c r="B137" i="14"/>
  <c r="W79" i="6"/>
  <c r="H156" i="14"/>
  <c r="F128" i="14"/>
  <c r="B130" i="14"/>
  <c r="K124" i="14"/>
  <c r="K141" i="14"/>
  <c r="M158" i="14"/>
  <c r="V116" i="6"/>
  <c r="B157" i="14"/>
  <c r="J144" i="14"/>
  <c r="I127" i="14"/>
  <c r="F145" i="14"/>
  <c r="N136" i="14"/>
  <c r="H143" i="14"/>
  <c r="C163" i="14"/>
  <c r="S161" i="14"/>
  <c r="P140" i="14"/>
  <c r="H123" i="14"/>
  <c r="K145" i="14"/>
  <c r="H139" i="14"/>
  <c r="R158" i="14"/>
  <c r="I152" i="14"/>
  <c r="F131" i="14"/>
  <c r="P123" i="14"/>
  <c r="C155" i="14"/>
  <c r="N146" i="14"/>
  <c r="C143" i="14"/>
  <c r="S129" i="14"/>
  <c r="H155" i="14"/>
  <c r="V144" i="6"/>
  <c r="S127" i="14"/>
  <c r="B143" i="14"/>
  <c r="J151" i="14"/>
  <c r="Q151" i="14"/>
  <c r="W18" i="6"/>
  <c r="T134" i="14"/>
  <c r="T136" i="14"/>
  <c r="T138" i="14"/>
  <c r="E153" i="15"/>
  <c r="G153" i="15"/>
  <c r="G157" i="15"/>
  <c r="H118" i="15"/>
  <c r="Q143" i="14"/>
  <c r="M124" i="14"/>
  <c r="O145" i="14"/>
  <c r="V141" i="6"/>
  <c r="U141" i="6"/>
  <c r="T141" i="6"/>
  <c r="C150" i="14"/>
  <c r="B150" i="14"/>
  <c r="AC150" i="14"/>
  <c r="W113" i="6"/>
  <c r="V113" i="6"/>
  <c r="T55" i="6"/>
  <c r="W55" i="6"/>
  <c r="V52" i="6"/>
  <c r="U52" i="6"/>
  <c r="W52" i="6"/>
  <c r="U49" i="6"/>
  <c r="V49" i="6"/>
  <c r="W109" i="6"/>
  <c r="T109" i="6"/>
  <c r="W73" i="6"/>
  <c r="U73" i="6"/>
  <c r="T73" i="6"/>
  <c r="V73" i="6"/>
  <c r="W70" i="6"/>
  <c r="T70" i="6"/>
  <c r="AC141" i="14"/>
  <c r="B141" i="14"/>
  <c r="C141" i="14"/>
  <c r="B124" i="14"/>
  <c r="C124" i="14"/>
  <c r="T152" i="6"/>
  <c r="U152" i="6"/>
  <c r="V152" i="6"/>
  <c r="W152" i="6"/>
  <c r="T133" i="6"/>
  <c r="V133" i="6"/>
  <c r="B138" i="14"/>
  <c r="AC138" i="14"/>
  <c r="U58" i="6"/>
  <c r="V58" i="6"/>
  <c r="W58" i="6"/>
  <c r="V41" i="6"/>
  <c r="T41" i="6"/>
  <c r="W41" i="6"/>
  <c r="T6" i="6"/>
  <c r="U6" i="6"/>
  <c r="W6" i="6"/>
  <c r="T100" i="6"/>
  <c r="W100" i="6"/>
  <c r="V100" i="6"/>
  <c r="W89" i="6"/>
  <c r="V89" i="6"/>
  <c r="U89" i="6"/>
  <c r="T75" i="6"/>
  <c r="W75" i="6"/>
  <c r="H152" i="15"/>
  <c r="F161" i="14"/>
  <c r="Q149" i="14"/>
  <c r="K161" i="14"/>
  <c r="W129" i="6"/>
  <c r="T129" i="6"/>
  <c r="V129" i="6"/>
  <c r="M160" i="14"/>
  <c r="M151" i="14"/>
  <c r="T135" i="6"/>
  <c r="W135" i="6"/>
  <c r="U135" i="6"/>
  <c r="V135" i="6"/>
  <c r="V61" i="6"/>
  <c r="W61" i="6"/>
  <c r="U61" i="6"/>
  <c r="T44" i="6"/>
  <c r="V44" i="6"/>
  <c r="W44" i="6"/>
  <c r="T11" i="6"/>
  <c r="W11" i="6"/>
  <c r="W8" i="6"/>
  <c r="U8" i="6"/>
  <c r="U103" i="6"/>
  <c r="T103" i="6"/>
  <c r="V103" i="6"/>
  <c r="AC126" i="14"/>
  <c r="C138" i="14"/>
  <c r="B123" i="14"/>
  <c r="AC123" i="14"/>
  <c r="B153" i="14"/>
  <c r="C153" i="14"/>
  <c r="AC153" i="14"/>
  <c r="I150" i="15"/>
  <c r="I125" i="15"/>
  <c r="W96" i="6"/>
  <c r="U41" i="6"/>
  <c r="T64" i="6"/>
  <c r="U64" i="6"/>
  <c r="V64" i="6"/>
  <c r="T47" i="6"/>
  <c r="W47" i="6"/>
  <c r="U47" i="6"/>
  <c r="V47" i="6"/>
  <c r="V26" i="6"/>
  <c r="T26" i="6"/>
  <c r="W22" i="6"/>
  <c r="U22" i="6"/>
  <c r="T106" i="6"/>
  <c r="V106" i="6"/>
  <c r="W106" i="6"/>
  <c r="U68" i="6"/>
  <c r="T68" i="6"/>
  <c r="I127" i="15"/>
  <c r="B127" i="15"/>
  <c r="K158" i="14"/>
  <c r="O159" i="14"/>
  <c r="P152" i="14"/>
  <c r="G122" i="14"/>
  <c r="M146" i="14"/>
  <c r="F150" i="14"/>
  <c r="S155" i="14"/>
  <c r="P133" i="14"/>
  <c r="G162" i="14"/>
  <c r="S137" i="14"/>
  <c r="W116" i="6"/>
  <c r="S132" i="14"/>
  <c r="F147" i="14"/>
  <c r="V150" i="6"/>
  <c r="V13" i="6"/>
  <c r="T3" i="6"/>
  <c r="V16" i="6"/>
  <c r="T2" i="6"/>
  <c r="T95" i="6"/>
  <c r="I126" i="15"/>
  <c r="U125" i="14"/>
  <c r="U129" i="14"/>
  <c r="F156" i="14"/>
  <c r="R139" i="14"/>
  <c r="J133" i="14"/>
  <c r="K139" i="14"/>
  <c r="H160" i="14"/>
  <c r="Q129" i="14"/>
  <c r="M140" i="14"/>
  <c r="M144" i="14"/>
  <c r="S125" i="14"/>
  <c r="F123" i="14"/>
  <c r="K143" i="14"/>
  <c r="P153" i="14"/>
  <c r="N134" i="14"/>
  <c r="L122" i="14"/>
  <c r="J146" i="14"/>
  <c r="K153" i="14"/>
  <c r="N155" i="14"/>
  <c r="F141" i="14"/>
  <c r="F129" i="15"/>
  <c r="S134" i="14"/>
  <c r="T142" i="14"/>
  <c r="U96" i="14"/>
  <c r="U27" i="14"/>
  <c r="U19" i="14"/>
  <c r="U15" i="14"/>
  <c r="W158" i="14"/>
  <c r="K144" i="14"/>
  <c r="N157" i="14"/>
  <c r="S133" i="14"/>
  <c r="J132" i="14"/>
  <c r="I156" i="14"/>
  <c r="N131" i="14"/>
  <c r="I137" i="14"/>
  <c r="L123" i="14"/>
  <c r="G127" i="14"/>
  <c r="F142" i="14"/>
  <c r="K147" i="14"/>
  <c r="O127" i="14"/>
  <c r="N145" i="14"/>
  <c r="C130" i="14"/>
  <c r="F152" i="14"/>
  <c r="U95" i="6"/>
  <c r="T42" i="6"/>
  <c r="W39" i="6"/>
  <c r="W114" i="6"/>
  <c r="V42" i="6"/>
  <c r="V27" i="6"/>
  <c r="T141" i="14"/>
  <c r="H136" i="15"/>
  <c r="A158" i="10"/>
  <c r="Q3" i="14"/>
  <c r="B158" i="9"/>
  <c r="G161" i="14"/>
  <c r="O128" i="14"/>
  <c r="J131" i="14"/>
  <c r="L127" i="14"/>
  <c r="K127" i="14"/>
  <c r="P136" i="14"/>
  <c r="P162" i="14"/>
  <c r="F140" i="14"/>
  <c r="M122" i="14"/>
  <c r="G148" i="14"/>
  <c r="G126" i="14"/>
  <c r="R126" i="14"/>
  <c r="M149" i="14"/>
  <c r="I135" i="14"/>
  <c r="G140" i="14"/>
  <c r="F139" i="14"/>
  <c r="S141" i="14"/>
  <c r="S138" i="14"/>
  <c r="U25" i="14"/>
  <c r="U158" i="14"/>
  <c r="I161" i="14"/>
  <c r="R122" i="14"/>
  <c r="S151" i="14"/>
  <c r="R145" i="14"/>
  <c r="I145" i="14"/>
  <c r="H130" i="14"/>
  <c r="K130" i="14"/>
  <c r="P150" i="14"/>
  <c r="J138" i="14"/>
  <c r="T133" i="14"/>
  <c r="T137" i="14"/>
  <c r="V158" i="14"/>
  <c r="U159" i="14"/>
  <c r="T160" i="14"/>
  <c r="X160" i="14"/>
  <c r="K126" i="14"/>
  <c r="R140" i="14"/>
  <c r="H153" i="14"/>
  <c r="H157" i="14"/>
  <c r="N138" i="14"/>
  <c r="N147" i="14"/>
  <c r="O155" i="14"/>
  <c r="O144" i="14"/>
  <c r="K137" i="14"/>
  <c r="N156" i="14"/>
  <c r="P129" i="14"/>
  <c r="L156" i="14"/>
  <c r="N144" i="14"/>
  <c r="K122" i="14"/>
  <c r="M159" i="14"/>
  <c r="F151" i="14"/>
  <c r="M150" i="14"/>
  <c r="T128" i="14"/>
  <c r="S142" i="14"/>
  <c r="S150" i="14"/>
  <c r="Q137" i="14"/>
  <c r="H161" i="14"/>
  <c r="N161" i="14"/>
  <c r="H122" i="14"/>
  <c r="R147" i="14"/>
  <c r="R132" i="14"/>
  <c r="G159" i="14"/>
  <c r="M127" i="14"/>
  <c r="T135" i="14"/>
  <c r="T139" i="14"/>
  <c r="T161" i="14"/>
  <c r="S145" i="14"/>
  <c r="L154" i="14"/>
  <c r="F126" i="14"/>
  <c r="H149" i="14"/>
  <c r="O149" i="14"/>
  <c r="L161" i="14"/>
  <c r="J161" i="14"/>
  <c r="L152" i="14"/>
  <c r="J123" i="14"/>
  <c r="L153" i="14"/>
  <c r="Q144" i="14"/>
  <c r="N158" i="14"/>
  <c r="G147" i="14"/>
  <c r="L158" i="14"/>
  <c r="J145" i="14"/>
  <c r="L159" i="14"/>
  <c r="L141" i="14"/>
  <c r="O131" i="14"/>
  <c r="H125" i="14"/>
  <c r="N122" i="14"/>
  <c r="J136" i="14"/>
  <c r="Q136" i="14"/>
  <c r="M131" i="14"/>
  <c r="T131" i="14"/>
  <c r="U137" i="14"/>
  <c r="U141" i="14"/>
  <c r="O126" i="14"/>
  <c r="R133" i="14"/>
  <c r="L149" i="14"/>
  <c r="M129" i="14"/>
  <c r="I134" i="14"/>
  <c r="K152" i="14"/>
  <c r="P143" i="14"/>
  <c r="Q148" i="14"/>
  <c r="O123" i="14"/>
  <c r="F135" i="14"/>
  <c r="K160" i="14"/>
  <c r="R160" i="14"/>
  <c r="F146" i="14"/>
  <c r="K159" i="14"/>
  <c r="N142" i="14"/>
  <c r="G150" i="14"/>
  <c r="I141" i="14"/>
  <c r="U122" i="14"/>
  <c r="U114" i="14"/>
  <c r="U110" i="14"/>
  <c r="U62" i="14"/>
  <c r="U58" i="14"/>
  <c r="U54" i="14"/>
  <c r="U50" i="14"/>
  <c r="U46" i="14"/>
  <c r="U42" i="14"/>
  <c r="U38" i="14"/>
  <c r="U34" i="14"/>
  <c r="U22" i="14"/>
  <c r="U10" i="14"/>
  <c r="L129" i="14"/>
  <c r="N153" i="14"/>
  <c r="F158" i="14"/>
  <c r="P158" i="14"/>
  <c r="O158" i="14"/>
  <c r="G132" i="14"/>
  <c r="Q132" i="14"/>
  <c r="U61" i="14"/>
  <c r="U57" i="14"/>
  <c r="U21" i="14"/>
  <c r="U17" i="14"/>
  <c r="U13" i="14"/>
  <c r="U9" i="14"/>
  <c r="W159" i="14"/>
  <c r="P126" i="14"/>
  <c r="N133" i="14"/>
  <c r="F133" i="14"/>
  <c r="L126" i="14"/>
  <c r="J153" i="14"/>
  <c r="M142" i="14"/>
  <c r="J156" i="14"/>
  <c r="G144" i="14"/>
  <c r="H144" i="14"/>
  <c r="G158" i="14"/>
  <c r="N125" i="14"/>
  <c r="M139" i="14"/>
  <c r="H128" i="14"/>
  <c r="P127" i="14"/>
  <c r="P122" i="14"/>
  <c r="K162" i="14"/>
  <c r="H162" i="14"/>
  <c r="T126" i="14"/>
  <c r="V140" i="6"/>
  <c r="W97" i="6"/>
  <c r="T86" i="6"/>
  <c r="U83" i="6"/>
  <c r="U112" i="6"/>
  <c r="V86" i="6"/>
  <c r="T40" i="6"/>
  <c r="U137" i="6"/>
  <c r="W134" i="6"/>
  <c r="T123" i="6"/>
  <c r="V145" i="6"/>
  <c r="T140" i="6"/>
  <c r="W4" i="6"/>
  <c r="V8" i="6"/>
  <c r="W19" i="6"/>
  <c r="T63" i="6"/>
  <c r="T93" i="6"/>
  <c r="U97" i="6"/>
  <c r="W86" i="6"/>
  <c r="U46" i="6"/>
  <c r="T134" i="6"/>
  <c r="T144" i="6"/>
  <c r="T71" i="6"/>
  <c r="V120" i="6"/>
  <c r="V75" i="6"/>
  <c r="V83" i="6"/>
  <c r="W26" i="6"/>
  <c r="V40" i="6"/>
  <c r="V139" i="6"/>
  <c r="V123" i="6"/>
  <c r="U143" i="6"/>
  <c r="V134" i="6"/>
  <c r="V143" i="6"/>
  <c r="T146" i="6"/>
  <c r="U11" i="6"/>
  <c r="U109" i="6"/>
  <c r="T112" i="6"/>
  <c r="W103" i="6"/>
  <c r="U100" i="6"/>
  <c r="V70" i="6"/>
  <c r="V4" i="6"/>
  <c r="W63" i="6"/>
  <c r="V46" i="6"/>
  <c r="U144" i="6"/>
  <c r="W71" i="6"/>
  <c r="W120" i="6"/>
  <c r="U26" i="6"/>
  <c r="W143" i="6"/>
  <c r="V146" i="6"/>
  <c r="V93" i="6"/>
  <c r="T119" i="6"/>
  <c r="U145" i="6"/>
  <c r="U19" i="6"/>
  <c r="W93" i="6"/>
  <c r="W83" i="6"/>
  <c r="U146" i="6"/>
  <c r="V6" i="6"/>
  <c r="V54" i="6"/>
  <c r="U23" i="6"/>
  <c r="V23" i="6"/>
  <c r="U70" i="6"/>
  <c r="W112" i="6"/>
  <c r="V32" i="6"/>
  <c r="G126" i="15"/>
  <c r="B148" i="15"/>
  <c r="T138" i="6"/>
  <c r="V138" i="6"/>
  <c r="W138" i="6"/>
  <c r="W111" i="6"/>
  <c r="V111" i="6"/>
  <c r="U111" i="6"/>
  <c r="V25" i="6"/>
  <c r="W25" i="6"/>
  <c r="U25" i="6"/>
  <c r="T25" i="6"/>
  <c r="T85" i="6"/>
  <c r="U85" i="6"/>
  <c r="W85" i="6"/>
  <c r="M3" i="14"/>
  <c r="I1" i="10"/>
  <c r="E124" i="15"/>
  <c r="B124" i="15"/>
  <c r="A124" i="15"/>
  <c r="G124" i="15"/>
  <c r="F124" i="15"/>
  <c r="I124" i="15"/>
  <c r="I131" i="15"/>
  <c r="A131" i="15"/>
  <c r="E131" i="15"/>
  <c r="B131" i="15"/>
  <c r="H131" i="15"/>
  <c r="G131" i="15"/>
  <c r="I135" i="15"/>
  <c r="G135" i="15"/>
  <c r="F135" i="15"/>
  <c r="H135" i="15"/>
  <c r="B135" i="15"/>
  <c r="U117" i="14"/>
  <c r="U49" i="14"/>
  <c r="G147" i="15"/>
  <c r="F147" i="15"/>
  <c r="I147" i="15"/>
  <c r="E147" i="15"/>
  <c r="A147" i="15"/>
  <c r="G151" i="15"/>
  <c r="F151" i="15"/>
  <c r="A151" i="15"/>
  <c r="I151" i="15"/>
  <c r="B151" i="15"/>
  <c r="H151" i="15"/>
  <c r="G159" i="15"/>
  <c r="H159" i="15"/>
  <c r="A159" i="15"/>
  <c r="B159" i="15"/>
  <c r="I159" i="15"/>
  <c r="E159" i="15"/>
  <c r="F159" i="15"/>
  <c r="K148" i="14"/>
  <c r="F149" i="14"/>
  <c r="L135" i="14"/>
  <c r="O161" i="14"/>
  <c r="R161" i="14"/>
  <c r="P161" i="14"/>
  <c r="I131" i="14"/>
  <c r="B126" i="14"/>
  <c r="U153" i="6"/>
  <c r="G123" i="14"/>
  <c r="T22" i="6"/>
  <c r="U59" i="6"/>
  <c r="T79" i="6"/>
  <c r="N160" i="14"/>
  <c r="U138" i="6"/>
  <c r="F122" i="14"/>
  <c r="E151" i="15"/>
  <c r="W150" i="6"/>
  <c r="U150" i="6"/>
  <c r="J150" i="14"/>
  <c r="AC156" i="14"/>
  <c r="B156" i="14"/>
  <c r="C156" i="14"/>
  <c r="I136" i="14"/>
  <c r="U125" i="6"/>
  <c r="W125" i="6"/>
  <c r="T125" i="6"/>
  <c r="V125" i="6"/>
  <c r="J149" i="14"/>
  <c r="V85" i="6"/>
  <c r="U30" i="6"/>
  <c r="V30" i="6"/>
  <c r="W30" i="6"/>
  <c r="V88" i="6"/>
  <c r="U88" i="6"/>
  <c r="T88" i="6"/>
  <c r="F3" i="14"/>
  <c r="F1" i="10"/>
  <c r="G127" i="15"/>
  <c r="A127" i="15"/>
  <c r="F127" i="15"/>
  <c r="H127" i="15"/>
  <c r="E127" i="15"/>
  <c r="W115" i="6"/>
  <c r="T115" i="6"/>
  <c r="U115" i="6"/>
  <c r="R123" i="14"/>
  <c r="V142" i="6"/>
  <c r="I139" i="14"/>
  <c r="K154" i="14"/>
  <c r="K133" i="14"/>
  <c r="T153" i="6"/>
  <c r="Q126" i="14"/>
  <c r="P149" i="14"/>
  <c r="O125" i="14"/>
  <c r="I140" i="14"/>
  <c r="Q128" i="14"/>
  <c r="M1" i="10"/>
  <c r="T59" i="6"/>
  <c r="P128" i="14"/>
  <c r="V79" i="6"/>
  <c r="V22" i="6"/>
  <c r="S136" i="14"/>
  <c r="R129" i="14"/>
  <c r="N163" i="14"/>
  <c r="I132" i="14"/>
  <c r="T148" i="6"/>
  <c r="W148" i="6"/>
  <c r="U148" i="6"/>
  <c r="H147" i="15"/>
  <c r="H124" i="15"/>
  <c r="U128" i="6"/>
  <c r="T124" i="6"/>
  <c r="U124" i="6"/>
  <c r="V124" i="6"/>
  <c r="I130" i="14"/>
  <c r="R157" i="14"/>
  <c r="L134" i="14"/>
  <c r="K151" i="14"/>
  <c r="T111" i="6"/>
  <c r="V35" i="6"/>
  <c r="U35" i="6"/>
  <c r="W35" i="6"/>
  <c r="T35" i="6"/>
  <c r="V104" i="6"/>
  <c r="T104" i="6"/>
  <c r="U104" i="6"/>
  <c r="T98" i="6"/>
  <c r="U98" i="6"/>
  <c r="V98" i="6"/>
  <c r="W98" i="6"/>
  <c r="V94" i="6"/>
  <c r="T94" i="6"/>
  <c r="U94" i="6"/>
  <c r="U91" i="6"/>
  <c r="W91" i="6"/>
  <c r="W66" i="6"/>
  <c r="V66" i="6"/>
  <c r="T66" i="6"/>
  <c r="H121" i="15"/>
  <c r="A118" i="10"/>
  <c r="B121" i="15"/>
  <c r="T157" i="14"/>
  <c r="F157" i="15"/>
  <c r="E157" i="15"/>
  <c r="I157" i="15"/>
  <c r="B157" i="15"/>
  <c r="H157" i="15"/>
  <c r="R125" i="14"/>
  <c r="J140" i="14"/>
  <c r="T128" i="6"/>
  <c r="F131" i="15"/>
  <c r="P142" i="14"/>
  <c r="B147" i="15"/>
  <c r="E135" i="15"/>
  <c r="W121" i="6"/>
  <c r="T121" i="6"/>
  <c r="U121" i="6"/>
  <c r="AC146" i="14"/>
  <c r="C146" i="14"/>
  <c r="B146" i="14"/>
  <c r="T131" i="6"/>
  <c r="U131" i="6"/>
  <c r="W131" i="6"/>
  <c r="T57" i="6"/>
  <c r="V57" i="6"/>
  <c r="W57" i="6"/>
  <c r="W20" i="6"/>
  <c r="U20" i="6"/>
  <c r="T20" i="6"/>
  <c r="V20" i="6"/>
  <c r="V17" i="6"/>
  <c r="W17" i="6"/>
  <c r="T17" i="6"/>
  <c r="T76" i="6"/>
  <c r="U76" i="6"/>
  <c r="W76" i="6"/>
  <c r="I118" i="15"/>
  <c r="B118" i="15"/>
  <c r="F118" i="15"/>
  <c r="A115" i="10"/>
  <c r="A126" i="15"/>
  <c r="B126" i="15"/>
  <c r="H126" i="15"/>
  <c r="E126" i="15"/>
  <c r="F126" i="15"/>
  <c r="U106" i="14"/>
  <c r="U102" i="14"/>
  <c r="U30" i="14"/>
  <c r="B142" i="15"/>
  <c r="I142" i="15"/>
  <c r="E142" i="15"/>
  <c r="H142" i="15"/>
  <c r="F142" i="15"/>
  <c r="A142" i="15"/>
  <c r="G137" i="14"/>
  <c r="G124" i="14"/>
  <c r="N140" i="14"/>
  <c r="N129" i="14"/>
  <c r="P137" i="14"/>
  <c r="H137" i="14"/>
  <c r="J130" i="14"/>
  <c r="M152" i="14"/>
  <c r="N159" i="14"/>
  <c r="P145" i="14"/>
  <c r="K142" i="14"/>
  <c r="N148" i="14"/>
  <c r="N123" i="14"/>
  <c r="I123" i="14"/>
  <c r="N162" i="14"/>
  <c r="I146" i="14"/>
  <c r="H141" i="14"/>
  <c r="F138" i="15"/>
  <c r="U133" i="14"/>
  <c r="U113" i="14"/>
  <c r="U93" i="14"/>
  <c r="U89" i="14"/>
  <c r="U77" i="14"/>
  <c r="U73" i="14"/>
  <c r="U45" i="14"/>
  <c r="U41" i="14"/>
  <c r="I141" i="15"/>
  <c r="H144" i="15"/>
  <c r="G156" i="15"/>
  <c r="U162" i="14"/>
  <c r="I160" i="15"/>
  <c r="R141" i="14"/>
  <c r="J158" i="14"/>
  <c r="U154" i="6"/>
  <c r="W154" i="6"/>
  <c r="G129" i="14"/>
  <c r="R155" i="14"/>
  <c r="M155" i="14"/>
  <c r="K163" i="14"/>
  <c r="G156" i="14"/>
  <c r="R159" i="14"/>
  <c r="F144" i="14"/>
  <c r="Q130" i="14"/>
  <c r="P146" i="14"/>
  <c r="L133" i="14"/>
  <c r="R124" i="14"/>
  <c r="S140" i="14"/>
  <c r="G130" i="14"/>
  <c r="N132" i="14"/>
  <c r="Q125" i="14"/>
  <c r="U133" i="6"/>
  <c r="J142" i="14"/>
  <c r="F134" i="14"/>
  <c r="V37" i="6"/>
  <c r="W37" i="6"/>
  <c r="T32" i="6"/>
  <c r="V109" i="6"/>
  <c r="U106" i="6"/>
  <c r="W78" i="6"/>
  <c r="W68" i="6"/>
  <c r="V68" i="6"/>
  <c r="G133" i="15"/>
  <c r="T143" i="14"/>
  <c r="U124" i="14"/>
  <c r="U135" i="14"/>
  <c r="U143" i="14"/>
  <c r="F140" i="15"/>
  <c r="T147" i="14"/>
  <c r="V151" i="14"/>
  <c r="F149" i="15"/>
  <c r="V156" i="14"/>
  <c r="G154" i="15"/>
  <c r="H155" i="15"/>
  <c r="T163" i="14"/>
  <c r="X163" i="14"/>
  <c r="U164" i="14"/>
  <c r="S165" i="14"/>
  <c r="J141" i="14"/>
  <c r="P160" i="14"/>
  <c r="O156" i="14"/>
  <c r="Q139" i="14"/>
  <c r="G163" i="14"/>
  <c r="L163" i="14"/>
  <c r="M132" i="14"/>
  <c r="Q145" i="14"/>
  <c r="Q127" i="14"/>
  <c r="I153" i="14"/>
  <c r="M153" i="14"/>
  <c r="R162" i="14"/>
  <c r="O142" i="14"/>
  <c r="P159" i="14"/>
  <c r="U48" i="6"/>
  <c r="V11" i="6"/>
  <c r="U32" i="6"/>
  <c r="U78" i="6"/>
  <c r="T132" i="14"/>
  <c r="I130" i="15"/>
  <c r="H134" i="15"/>
  <c r="U123" i="14"/>
  <c r="U136" i="14"/>
  <c r="U144" i="14"/>
  <c r="V145" i="14"/>
  <c r="U148" i="14"/>
  <c r="H148" i="15"/>
  <c r="V154" i="14"/>
  <c r="G152" i="15"/>
  <c r="H153" i="15"/>
  <c r="X157" i="14"/>
  <c r="W160" i="14"/>
  <c r="X161" i="14"/>
  <c r="U163" i="14"/>
  <c r="V164" i="14"/>
  <c r="B139" i="15"/>
  <c r="A157" i="9"/>
  <c r="H140" i="15"/>
  <c r="G120" i="15"/>
  <c r="F120" i="15"/>
  <c r="F123" i="15"/>
  <c r="B140" i="15"/>
  <c r="I136" i="15"/>
  <c r="A128" i="15"/>
  <c r="R3" i="14"/>
  <c r="G125" i="15"/>
  <c r="H129" i="15"/>
  <c r="I122" i="15"/>
  <c r="A138" i="15"/>
  <c r="I145" i="15"/>
  <c r="A119" i="9"/>
  <c r="G138" i="15"/>
  <c r="F128" i="15"/>
  <c r="H132" i="15"/>
  <c r="E141" i="15"/>
  <c r="G122" i="15"/>
  <c r="J1" i="10"/>
  <c r="K3" i="14"/>
  <c r="A132" i="15"/>
  <c r="A116" i="10"/>
  <c r="G119" i="15"/>
  <c r="B119" i="15"/>
  <c r="F134" i="15"/>
  <c r="H130" i="15"/>
  <c r="I153" i="15"/>
  <c r="B152" i="15"/>
  <c r="F148" i="15"/>
  <c r="E1" i="10"/>
  <c r="E134" i="15"/>
  <c r="E130" i="15"/>
  <c r="B153" i="15"/>
  <c r="E148" i="15"/>
  <c r="A152" i="15"/>
  <c r="A148" i="15"/>
  <c r="I3" i="14"/>
  <c r="E1" i="9"/>
  <c r="B130" i="15"/>
  <c r="A153" i="15"/>
  <c r="I152" i="15"/>
  <c r="E152" i="15"/>
  <c r="G134" i="15"/>
  <c r="B146" i="15"/>
  <c r="B136" i="15"/>
  <c r="I128" i="15"/>
  <c r="F145" i="15"/>
  <c r="E125" i="15"/>
  <c r="H141" i="15"/>
  <c r="G141" i="15"/>
  <c r="A129" i="15"/>
  <c r="B129" i="15"/>
  <c r="F150" i="15"/>
  <c r="A119" i="10"/>
  <c r="B122" i="15"/>
  <c r="H138" i="15"/>
  <c r="J1" i="9"/>
  <c r="G1" i="10"/>
  <c r="G3" i="14"/>
  <c r="F132" i="15"/>
  <c r="H156" i="15"/>
  <c r="A116" i="9"/>
  <c r="E119" i="15"/>
  <c r="I146" i="15"/>
  <c r="G160" i="15"/>
  <c r="F136" i="15"/>
  <c r="B128" i="15"/>
  <c r="G128" i="15"/>
  <c r="B145" i="15"/>
  <c r="H125" i="15"/>
  <c r="A141" i="15"/>
  <c r="E129" i="15"/>
  <c r="A150" i="15"/>
  <c r="H122" i="15"/>
  <c r="A122" i="15"/>
  <c r="B138" i="15"/>
  <c r="I138" i="15"/>
  <c r="G132" i="15"/>
  <c r="C1" i="10"/>
  <c r="I132" i="15"/>
  <c r="E132" i="15"/>
  <c r="G1" i="9"/>
  <c r="G144" i="15"/>
  <c r="F125" i="15"/>
  <c r="F119" i="15"/>
  <c r="E136" i="15"/>
  <c r="G146" i="15"/>
  <c r="F160" i="15"/>
  <c r="G136" i="15"/>
  <c r="H128" i="15"/>
  <c r="N1" i="9"/>
  <c r="B125" i="15"/>
  <c r="F141" i="15"/>
  <c r="G129" i="15"/>
  <c r="I156" i="15"/>
  <c r="E150" i="15"/>
  <c r="F122" i="15"/>
  <c r="E138" i="15"/>
  <c r="H143" i="15"/>
  <c r="C1" i="9"/>
  <c r="B156" i="15"/>
  <c r="I143" i="15"/>
  <c r="I144" i="15"/>
  <c r="A144" i="15"/>
  <c r="I119" i="15"/>
  <c r="A158" i="9"/>
  <c r="E139" i="15"/>
  <c r="H1" i="10"/>
  <c r="B157" i="9"/>
  <c r="I149" i="15"/>
  <c r="H120" i="15"/>
  <c r="E158" i="15"/>
  <c r="O1" i="9"/>
  <c r="D1" i="9"/>
  <c r="A117" i="10"/>
  <c r="G149" i="15"/>
  <c r="G123" i="15"/>
  <c r="B137" i="15"/>
  <c r="V160" i="6"/>
  <c r="I139" i="15"/>
  <c r="H1" i="9"/>
  <c r="C157" i="9"/>
  <c r="E140" i="15"/>
  <c r="K1" i="9"/>
  <c r="A120" i="15"/>
  <c r="I120" i="15"/>
  <c r="F158" i="15"/>
  <c r="E155" i="15"/>
  <c r="B120" i="15"/>
  <c r="G155" i="15"/>
  <c r="B123" i="15"/>
  <c r="A154" i="15"/>
  <c r="D158" i="9"/>
  <c r="D165" i="14"/>
  <c r="AC165" i="14" s="1"/>
  <c r="C158" i="9"/>
  <c r="A133" i="15"/>
  <c r="V161" i="6"/>
  <c r="V159" i="6"/>
  <c r="I133" i="15"/>
  <c r="V158" i="6"/>
  <c r="F139" i="15"/>
  <c r="A157" i="10"/>
  <c r="I140" i="15"/>
  <c r="A117" i="9"/>
  <c r="G158" i="15"/>
  <c r="A158" i="15"/>
  <c r="S3" i="14"/>
  <c r="H3" i="14"/>
  <c r="B155" i="15"/>
  <c r="B149" i="15"/>
  <c r="F155" i="15"/>
  <c r="E123" i="15"/>
  <c r="A120" i="9"/>
  <c r="E137" i="15"/>
  <c r="D164" i="14"/>
  <c r="AC164" i="14" s="1"/>
  <c r="V165" i="6"/>
  <c r="V173" i="6"/>
  <c r="V185" i="6"/>
  <c r="V196" i="6"/>
  <c r="V197" i="6"/>
  <c r="V209" i="6"/>
  <c r="V220" i="6"/>
  <c r="V224" i="6"/>
  <c r="V225" i="6"/>
  <c r="V239" i="6"/>
  <c r="V245" i="6"/>
  <c r="V249" i="6"/>
  <c r="V251" i="6"/>
  <c r="V252" i="6"/>
  <c r="V255" i="6"/>
  <c r="V276" i="6"/>
  <c r="V281" i="6"/>
  <c r="V317" i="6"/>
  <c r="V329" i="6"/>
  <c r="V331" i="6"/>
  <c r="V332" i="6"/>
  <c r="V335" i="6"/>
  <c r="V341" i="6"/>
  <c r="V352" i="6"/>
  <c r="V353" i="6"/>
  <c r="V381" i="6"/>
  <c r="V400" i="6"/>
  <c r="V401" i="6"/>
  <c r="V421" i="6"/>
  <c r="V432" i="6"/>
  <c r="V433" i="6"/>
  <c r="V445" i="6"/>
  <c r="V450" i="6"/>
  <c r="V477" i="6"/>
  <c r="V168" i="6"/>
  <c r="V188" i="6"/>
  <c r="V201" i="6"/>
  <c r="V212" i="6"/>
  <c r="V213" i="6"/>
  <c r="V221" i="6"/>
  <c r="V253" i="6"/>
  <c r="V272" i="6"/>
  <c r="V273" i="6"/>
  <c r="V277" i="6"/>
  <c r="V285" i="6"/>
  <c r="V288" i="6"/>
  <c r="V289" i="6"/>
  <c r="V296" i="6"/>
  <c r="V304" i="6"/>
  <c r="V305" i="6"/>
  <c r="V333" i="6"/>
  <c r="V345" i="6"/>
  <c r="V347" i="6"/>
  <c r="V348" i="6"/>
  <c r="V351" i="6"/>
  <c r="V357" i="6"/>
  <c r="V368" i="6"/>
  <c r="V369" i="6"/>
  <c r="V389" i="6"/>
  <c r="V393" i="6"/>
  <c r="V395" i="6"/>
  <c r="V396" i="6"/>
  <c r="V399" i="6"/>
  <c r="V405" i="6"/>
  <c r="V169" i="6"/>
  <c r="V177" i="6"/>
  <c r="V189" i="6"/>
  <c r="V204" i="6"/>
  <c r="V217" i="6"/>
  <c r="V223" i="6"/>
  <c r="V229" i="6"/>
  <c r="V233" i="6"/>
  <c r="V235" i="6"/>
  <c r="V236" i="6"/>
  <c r="V240" i="6"/>
  <c r="V241" i="6"/>
  <c r="V261" i="6"/>
  <c r="V265" i="6"/>
  <c r="V267" i="6"/>
  <c r="V268" i="6"/>
  <c r="V271" i="6"/>
  <c r="V292" i="6"/>
  <c r="V297" i="6"/>
  <c r="V299" i="6"/>
  <c r="V300" i="6"/>
  <c r="V303" i="6"/>
  <c r="V309" i="6"/>
  <c r="V320" i="6"/>
  <c r="V321" i="6"/>
  <c r="V349" i="6"/>
  <c r="V361" i="6"/>
  <c r="V363" i="6"/>
  <c r="V364" i="6"/>
  <c r="V367" i="6"/>
  <c r="V373" i="6"/>
  <c r="V384" i="6"/>
  <c r="V385" i="6"/>
  <c r="V397" i="6"/>
  <c r="V409" i="6"/>
  <c r="V411" i="6"/>
  <c r="V412" i="6"/>
  <c r="V415" i="6"/>
  <c r="V429" i="6"/>
  <c r="V437" i="6"/>
  <c r="V164" i="6"/>
  <c r="V172" i="6"/>
  <c r="V180" i="6"/>
  <c r="V181" i="6"/>
  <c r="V193" i="6"/>
  <c r="V205" i="6"/>
  <c r="V237" i="6"/>
  <c r="V256" i="6"/>
  <c r="V257" i="6"/>
  <c r="V269" i="6"/>
  <c r="V280" i="6"/>
  <c r="V293" i="6"/>
  <c r="V301" i="6"/>
  <c r="V313" i="6"/>
  <c r="V315" i="6"/>
  <c r="V316" i="6"/>
  <c r="V319" i="6"/>
  <c r="V325" i="6"/>
  <c r="V336" i="6"/>
  <c r="V337" i="6"/>
  <c r="V365" i="6"/>
  <c r="V377" i="6"/>
  <c r="V379" i="6"/>
  <c r="V380" i="6"/>
  <c r="V383" i="6"/>
  <c r="V413" i="6"/>
  <c r="V441" i="6"/>
  <c r="V442" i="6"/>
  <c r="V449" i="6"/>
  <c r="V462" i="6"/>
  <c r="V470" i="6"/>
  <c r="V473" i="6"/>
  <c r="V416" i="6"/>
  <c r="V417" i="6"/>
  <c r="V446" i="6"/>
  <c r="V481" i="6"/>
  <c r="V494" i="6"/>
  <c r="V513" i="6"/>
  <c r="V514" i="6"/>
  <c r="V526" i="6"/>
  <c r="V545" i="6"/>
  <c r="V546" i="6"/>
  <c r="V558" i="6"/>
  <c r="V577" i="6"/>
  <c r="V578" i="6"/>
  <c r="V590" i="6"/>
  <c r="V609" i="6"/>
  <c r="V610" i="6"/>
  <c r="V622" i="6"/>
  <c r="V641" i="6"/>
  <c r="V642" i="6"/>
  <c r="V654" i="6"/>
  <c r="V805" i="6"/>
  <c r="V823" i="6"/>
  <c r="V825" i="6"/>
  <c r="V827" i="6"/>
  <c r="V828" i="6"/>
  <c r="V833" i="6"/>
  <c r="V837" i="6"/>
  <c r="V855" i="6"/>
  <c r="V857" i="6"/>
  <c r="V859" i="6"/>
  <c r="V860" i="6"/>
  <c r="V869" i="6"/>
  <c r="V887" i="6"/>
  <c r="V889" i="6"/>
  <c r="V891" i="6"/>
  <c r="V892" i="6"/>
  <c r="V904" i="6"/>
  <c r="V917" i="6"/>
  <c r="V920" i="6"/>
  <c r="V921" i="6"/>
  <c r="V923" i="6"/>
  <c r="V924" i="6"/>
  <c r="V937" i="6"/>
  <c r="V939" i="6"/>
  <c r="V940" i="6"/>
  <c r="V949" i="6"/>
  <c r="V953" i="6"/>
  <c r="V955" i="6"/>
  <c r="V956" i="6"/>
  <c r="V960" i="6"/>
  <c r="V961" i="6"/>
  <c r="V975" i="6"/>
  <c r="V981" i="6"/>
  <c r="V985" i="6"/>
  <c r="V987" i="6"/>
  <c r="V996" i="6"/>
  <c r="V1004" i="6"/>
  <c r="V1012" i="6"/>
  <c r="V1020" i="6"/>
  <c r="V1028" i="6"/>
  <c r="V1036" i="6"/>
  <c r="V1044" i="6"/>
  <c r="V1052" i="6"/>
  <c r="V1060" i="6"/>
  <c r="V1068" i="6"/>
  <c r="V1076" i="6"/>
  <c r="V1084" i="6"/>
  <c r="V1092" i="6"/>
  <c r="V1100" i="6"/>
  <c r="V1108" i="6"/>
  <c r="V1116" i="6"/>
  <c r="V1124" i="6"/>
  <c r="V1132" i="6"/>
  <c r="V1140" i="6"/>
  <c r="V1148" i="6"/>
  <c r="V1156" i="6"/>
  <c r="V1164" i="6"/>
  <c r="V1172" i="6"/>
  <c r="V1180" i="6"/>
  <c r="V1196" i="6"/>
  <c r="V1212" i="6"/>
  <c r="V1224" i="6"/>
  <c r="V1232" i="6"/>
  <c r="V465" i="6"/>
  <c r="V474" i="6"/>
  <c r="V482" i="6"/>
  <c r="V502" i="6"/>
  <c r="V506" i="6"/>
  <c r="V508" i="6"/>
  <c r="V509" i="6"/>
  <c r="V512" i="6"/>
  <c r="V534" i="6"/>
  <c r="V538" i="6"/>
  <c r="V540" i="6"/>
  <c r="V541" i="6"/>
  <c r="V544" i="6"/>
  <c r="V566" i="6"/>
  <c r="V570" i="6"/>
  <c r="V572" i="6"/>
  <c r="V573" i="6"/>
  <c r="V576" i="6"/>
  <c r="V598" i="6"/>
  <c r="V602" i="6"/>
  <c r="V604" i="6"/>
  <c r="V605" i="6"/>
  <c r="V608" i="6"/>
  <c r="V630" i="6"/>
  <c r="V634" i="6"/>
  <c r="V636" i="6"/>
  <c r="V637" i="6"/>
  <c r="V640" i="6"/>
  <c r="V646" i="6"/>
  <c r="V660" i="6"/>
  <c r="V661" i="6"/>
  <c r="V669" i="6"/>
  <c r="V673" i="6"/>
  <c r="V676" i="6"/>
  <c r="V677" i="6"/>
  <c r="V685" i="6"/>
  <c r="V689" i="6"/>
  <c r="V692" i="6"/>
  <c r="V693" i="6"/>
  <c r="V701" i="6"/>
  <c r="V705" i="6"/>
  <c r="V708" i="6"/>
  <c r="V709" i="6"/>
  <c r="V717" i="6"/>
  <c r="V721" i="6"/>
  <c r="V724" i="6"/>
  <c r="V725" i="6"/>
  <c r="V733" i="6"/>
  <c r="V737" i="6"/>
  <c r="V740" i="6"/>
  <c r="V741" i="6"/>
  <c r="V749" i="6"/>
  <c r="V753" i="6"/>
  <c r="V756" i="6"/>
  <c r="V757" i="6"/>
  <c r="V765" i="6"/>
  <c r="V769" i="6"/>
  <c r="V772" i="6"/>
  <c r="V773" i="6"/>
  <c r="V781" i="6"/>
  <c r="V785" i="6"/>
  <c r="V788" i="6"/>
  <c r="V789" i="6"/>
  <c r="V797" i="6"/>
  <c r="V801" i="6"/>
  <c r="V808" i="6"/>
  <c r="V829" i="6"/>
  <c r="V840" i="6"/>
  <c r="V861" i="6"/>
  <c r="V865" i="6"/>
  <c r="V872" i="6"/>
  <c r="V893" i="6"/>
  <c r="V897" i="6"/>
  <c r="V903" i="6"/>
  <c r="V905" i="6"/>
  <c r="V907" i="6"/>
  <c r="V908" i="6"/>
  <c r="V913" i="6"/>
  <c r="V925" i="6"/>
  <c r="V941" i="6"/>
  <c r="V944" i="6"/>
  <c r="V945" i="6"/>
  <c r="V957" i="6"/>
  <c r="V988" i="6"/>
  <c r="V1236" i="6"/>
  <c r="V1239" i="6"/>
  <c r="V1240" i="6"/>
  <c r="V1248" i="6"/>
  <c r="V1264" i="6"/>
  <c r="V1280" i="6"/>
  <c r="V1296" i="6"/>
  <c r="V1316" i="6"/>
  <c r="V1320" i="6"/>
  <c r="V1322" i="6"/>
  <c r="V1323" i="6"/>
  <c r="V1327" i="6"/>
  <c r="V1328" i="6"/>
  <c r="V1342" i="6"/>
  <c r="V1348" i="6"/>
  <c r="V1352" i="6"/>
  <c r="V1354" i="6"/>
  <c r="V1355" i="6"/>
  <c r="V1359" i="6"/>
  <c r="V1360" i="6"/>
  <c r="V1374" i="6"/>
  <c r="V1380" i="6"/>
  <c r="V1384" i="6"/>
  <c r="V1386" i="6"/>
  <c r="V1387" i="6"/>
  <c r="V1391" i="6"/>
  <c r="V1392" i="6"/>
  <c r="V1406" i="6"/>
  <c r="V1412" i="6"/>
  <c r="V1416" i="6"/>
  <c r="V1418" i="6"/>
  <c r="V431" i="6"/>
  <c r="V454" i="6"/>
  <c r="V457" i="6"/>
  <c r="V458" i="6"/>
  <c r="V466" i="6"/>
  <c r="V478" i="6"/>
  <c r="V486" i="6"/>
  <c r="V489" i="6"/>
  <c r="V490" i="6"/>
  <c r="V497" i="6"/>
  <c r="V498" i="6"/>
  <c r="V510" i="6"/>
  <c r="V529" i="6"/>
  <c r="V530" i="6"/>
  <c r="V542" i="6"/>
  <c r="V561" i="6"/>
  <c r="V562" i="6"/>
  <c r="V574" i="6"/>
  <c r="V593" i="6"/>
  <c r="V594" i="6"/>
  <c r="V606" i="6"/>
  <c r="V625" i="6"/>
  <c r="V626" i="6"/>
  <c r="V638" i="6"/>
  <c r="V657" i="6"/>
  <c r="V664" i="6"/>
  <c r="V680" i="6"/>
  <c r="V696" i="6"/>
  <c r="V712" i="6"/>
  <c r="V728" i="6"/>
  <c r="V744" i="6"/>
  <c r="V760" i="6"/>
  <c r="V776" i="6"/>
  <c r="V792" i="6"/>
  <c r="V807" i="6"/>
  <c r="V809" i="6"/>
  <c r="V811" i="6"/>
  <c r="V812" i="6"/>
  <c r="V817" i="6"/>
  <c r="V821" i="6"/>
  <c r="V839" i="6"/>
  <c r="V841" i="6"/>
  <c r="V843" i="6"/>
  <c r="V844" i="6"/>
  <c r="V849" i="6"/>
  <c r="V853" i="6"/>
  <c r="V871" i="6"/>
  <c r="V873" i="6"/>
  <c r="V875" i="6"/>
  <c r="V876" i="6"/>
  <c r="V881" i="6"/>
  <c r="V885" i="6"/>
  <c r="V909" i="6"/>
  <c r="V933" i="6"/>
  <c r="V943" i="6"/>
  <c r="V959" i="6"/>
  <c r="V965" i="6"/>
  <c r="V969" i="6"/>
  <c r="V971" i="6"/>
  <c r="V972" i="6"/>
  <c r="V976" i="6"/>
  <c r="V977" i="6"/>
  <c r="V992" i="6"/>
  <c r="V1000" i="6"/>
  <c r="V1008" i="6"/>
  <c r="V1016" i="6"/>
  <c r="V1024" i="6"/>
  <c r="V1032" i="6"/>
  <c r="V1040" i="6"/>
  <c r="V1048" i="6"/>
  <c r="V1056" i="6"/>
  <c r="V1064" i="6"/>
  <c r="V1072" i="6"/>
  <c r="V1080" i="6"/>
  <c r="V1088" i="6"/>
  <c r="V1096" i="6"/>
  <c r="V1104" i="6"/>
  <c r="V1112" i="6"/>
  <c r="V1120" i="6"/>
  <c r="V1128" i="6"/>
  <c r="V1136" i="6"/>
  <c r="V1144" i="6"/>
  <c r="V1152" i="6"/>
  <c r="V1160" i="6"/>
  <c r="V1168" i="6"/>
  <c r="V1176" i="6"/>
  <c r="V1184" i="6"/>
  <c r="V1192" i="6"/>
  <c r="V1200" i="6"/>
  <c r="V425" i="6"/>
  <c r="V427" i="6"/>
  <c r="V428" i="6"/>
  <c r="V461" i="6"/>
  <c r="V493" i="6"/>
  <c r="V496" i="6"/>
  <c r="V518" i="6"/>
  <c r="V522" i="6"/>
  <c r="V524" i="6"/>
  <c r="V525" i="6"/>
  <c r="V528" i="6"/>
  <c r="V550" i="6"/>
  <c r="V554" i="6"/>
  <c r="V556" i="6"/>
  <c r="V557" i="6"/>
  <c r="V560" i="6"/>
  <c r="V582" i="6"/>
  <c r="V586" i="6"/>
  <c r="V588" i="6"/>
  <c r="V589" i="6"/>
  <c r="V592" i="6"/>
  <c r="V614" i="6"/>
  <c r="V618" i="6"/>
  <c r="V620" i="6"/>
  <c r="V621" i="6"/>
  <c r="V624" i="6"/>
  <c r="V650" i="6"/>
  <c r="V652" i="6"/>
  <c r="V653" i="6"/>
  <c r="V656" i="6"/>
  <c r="V665" i="6"/>
  <c r="V681" i="6"/>
  <c r="V697" i="6"/>
  <c r="V713" i="6"/>
  <c r="V729" i="6"/>
  <c r="V745" i="6"/>
  <c r="V761" i="6"/>
  <c r="V777" i="6"/>
  <c r="V793" i="6"/>
  <c r="V813" i="6"/>
  <c r="V824" i="6"/>
  <c r="V845" i="6"/>
  <c r="V856" i="6"/>
  <c r="V877" i="6"/>
  <c r="V888" i="6"/>
  <c r="V901" i="6"/>
  <c r="V929" i="6"/>
  <c r="V935" i="6"/>
  <c r="V952" i="6"/>
  <c r="V973" i="6"/>
  <c r="V1220" i="6"/>
  <c r="V1223" i="6"/>
  <c r="V1231" i="6"/>
  <c r="V1244" i="6"/>
  <c r="V1260" i="6"/>
  <c r="V1276" i="6"/>
  <c r="V1292" i="6"/>
  <c r="V1308" i="6"/>
  <c r="V1326" i="6"/>
  <c r="V1332" i="6"/>
  <c r="V1336" i="6"/>
  <c r="V1338" i="6"/>
  <c r="V1339" i="6"/>
  <c r="V1343" i="6"/>
  <c r="V1344" i="6"/>
  <c r="V1358" i="6"/>
  <c r="V1364" i="6"/>
  <c r="V1368" i="6"/>
  <c r="V1370" i="6"/>
  <c r="V1371" i="6"/>
  <c r="V1375" i="6"/>
  <c r="V1376" i="6"/>
  <c r="V1390" i="6"/>
  <c r="V1396" i="6"/>
  <c r="V1400" i="6"/>
  <c r="V1402" i="6"/>
  <c r="V1403" i="6"/>
  <c r="V1407" i="6"/>
  <c r="V1408" i="6"/>
  <c r="V1422" i="6"/>
  <c r="V1428" i="6"/>
  <c r="V1432" i="6"/>
  <c r="V1434" i="6"/>
  <c r="V1435" i="6"/>
  <c r="V1439" i="6"/>
  <c r="V1440" i="6"/>
  <c r="S157" i="6"/>
  <c r="U157" i="6" s="1"/>
  <c r="V1188" i="6"/>
  <c r="V1204" i="6"/>
  <c r="V1215" i="6"/>
  <c r="V1216" i="6"/>
  <c r="V1268" i="6"/>
  <c r="V1271" i="6"/>
  <c r="V1272" i="6"/>
  <c r="V1303" i="6"/>
  <c r="V1372" i="6"/>
  <c r="V1208" i="6"/>
  <c r="V1228" i="6"/>
  <c r="V1247" i="6"/>
  <c r="V1279" i="6"/>
  <c r="V1310" i="6"/>
  <c r="V1356" i="6"/>
  <c r="V1419" i="6"/>
  <c r="V1404" i="6"/>
  <c r="V1438" i="6"/>
  <c r="V1252" i="6"/>
  <c r="V1255" i="6"/>
  <c r="V1256" i="6"/>
  <c r="V1284" i="6"/>
  <c r="V1287" i="6"/>
  <c r="V1288" i="6"/>
  <c r="V1340" i="6"/>
  <c r="V1420" i="6"/>
  <c r="V1424" i="6"/>
  <c r="V1263" i="6"/>
  <c r="V1295" i="6"/>
  <c r="V1311" i="6"/>
  <c r="V1312" i="6"/>
  <c r="V1324" i="6"/>
  <c r="V1388" i="6"/>
  <c r="V1436" i="6"/>
  <c r="V1300" i="6"/>
  <c r="V1304" i="6"/>
  <c r="V1423" i="6"/>
  <c r="V1405" i="6"/>
  <c r="V1233" i="6"/>
  <c r="V1291" i="6"/>
  <c r="V1433" i="6"/>
  <c r="V1313" i="6"/>
  <c r="V1307" i="6"/>
  <c r="V1257" i="6"/>
  <c r="V1213" i="6"/>
  <c r="V1201" i="6"/>
  <c r="V1425" i="6"/>
  <c r="V1385" i="6"/>
  <c r="V1349" i="6"/>
  <c r="V1297" i="6"/>
  <c r="V1241" i="6"/>
  <c r="V830" i="6"/>
  <c r="V786" i="6"/>
  <c r="V766" i="6"/>
  <c r="V742" i="6"/>
  <c r="V722" i="6"/>
  <c r="V702" i="6"/>
  <c r="V678" i="6"/>
  <c r="V658" i="6"/>
  <c r="V571" i="6"/>
  <c r="V507" i="6"/>
  <c r="V1205" i="6"/>
  <c r="V1189" i="6"/>
  <c r="V1173" i="6"/>
  <c r="V1157" i="6"/>
  <c r="V1141" i="6"/>
  <c r="V1125" i="6"/>
  <c r="V1109" i="6"/>
  <c r="V1093" i="6"/>
  <c r="V1077" i="6"/>
  <c r="V1061" i="6"/>
  <c r="V1045" i="6"/>
  <c r="V1029" i="6"/>
  <c r="V1013" i="6"/>
  <c r="V997" i="6"/>
  <c r="V962" i="6"/>
  <c r="V890" i="6"/>
  <c r="V826" i="6"/>
  <c r="V611" i="6"/>
  <c r="V547" i="6"/>
  <c r="V485" i="6"/>
  <c r="V1397" i="6"/>
  <c r="V1345" i="6"/>
  <c r="V1293" i="6"/>
  <c r="V1227" i="6"/>
  <c r="V919" i="6"/>
  <c r="V800" i="6"/>
  <c r="V768" i="6"/>
  <c r="V736" i="6"/>
  <c r="V704" i="6"/>
  <c r="V672" i="6"/>
  <c r="V615" i="6"/>
  <c r="V551" i="6"/>
  <c r="V443" i="6"/>
  <c r="V1193" i="6"/>
  <c r="V1169" i="6"/>
  <c r="V1153" i="6"/>
  <c r="V1137" i="6"/>
  <c r="V1121" i="6"/>
  <c r="V1105" i="6"/>
  <c r="V1089" i="6"/>
  <c r="V1073" i="6"/>
  <c r="V1057" i="6"/>
  <c r="V1041" i="6"/>
  <c r="V1025" i="6"/>
  <c r="V1009" i="6"/>
  <c r="V993" i="6"/>
  <c r="V951" i="6"/>
  <c r="V874" i="6"/>
  <c r="V818" i="6"/>
  <c r="V764" i="6"/>
  <c r="V700" i="6"/>
  <c r="V627" i="6"/>
  <c r="V563" i="6"/>
  <c r="V499" i="6"/>
  <c r="V471" i="6"/>
  <c r="V447" i="6"/>
  <c r="V370" i="6"/>
  <c r="V306" i="6"/>
  <c r="V254" i="6"/>
  <c r="V192" i="6"/>
  <c r="V354" i="6"/>
  <c r="V282" i="6"/>
  <c r="V210" i="6"/>
  <c r="V167" i="6"/>
  <c r="V338" i="6"/>
  <c r="V294" i="6"/>
  <c r="V238" i="6"/>
  <c r="V182" i="6"/>
  <c r="V410" i="6"/>
  <c r="V362" i="6"/>
  <c r="V298" i="6"/>
  <c r="V230" i="6"/>
  <c r="V190" i="6"/>
  <c r="V162" i="6"/>
  <c r="V1187" i="6"/>
  <c r="V1155" i="6"/>
  <c r="V1123" i="6"/>
  <c r="V1091" i="6"/>
  <c r="V1059" i="6"/>
  <c r="V1431" i="6"/>
  <c r="V1414" i="6"/>
  <c r="V1367" i="6"/>
  <c r="V1350" i="6"/>
  <c r="V1262" i="6"/>
  <c r="V1410" i="6"/>
  <c r="V1395" i="6"/>
  <c r="V1346" i="6"/>
  <c r="V1331" i="6"/>
  <c r="V1235" i="6"/>
  <c r="V1207" i="6"/>
  <c r="V1175" i="6"/>
  <c r="V1143" i="6"/>
  <c r="V1111" i="6"/>
  <c r="V1079" i="6"/>
  <c r="V989" i="6"/>
  <c r="V980" i="6"/>
  <c r="V911" i="6"/>
  <c r="V900" i="6"/>
  <c r="V867" i="6"/>
  <c r="V836" i="6"/>
  <c r="V934" i="6"/>
  <c r="V895" i="6"/>
  <c r="V884" i="6"/>
  <c r="V1043" i="6"/>
  <c r="V1027" i="6"/>
  <c r="V1011" i="6"/>
  <c r="V995" i="6"/>
  <c r="V852" i="6"/>
  <c r="V968" i="6"/>
  <c r="V883" i="6"/>
  <c r="V820" i="6"/>
  <c r="V795" i="6"/>
  <c r="V763" i="6"/>
  <c r="V731" i="6"/>
  <c r="V699" i="6"/>
  <c r="V667" i="6"/>
  <c r="V848" i="6"/>
  <c r="V831" i="6"/>
  <c r="V643" i="6"/>
  <c r="V616" i="6"/>
  <c r="V791" i="6"/>
  <c r="V775" i="6"/>
  <c r="V759" i="6"/>
  <c r="V743" i="6"/>
  <c r="V727" i="6"/>
  <c r="V711" i="6"/>
  <c r="V695" i="6"/>
  <c r="V679" i="6"/>
  <c r="V663" i="6"/>
  <c r="V629" i="6"/>
  <c r="V612" i="6"/>
  <c r="V597" i="6"/>
  <c r="V548" i="6"/>
  <c r="V533" i="6"/>
  <c r="V484" i="6"/>
  <c r="V468" i="6"/>
  <c r="V452" i="6"/>
  <c r="V420" i="6"/>
  <c r="V492" i="6"/>
  <c r="V476" i="6"/>
  <c r="V460" i="6"/>
  <c r="V444" i="6"/>
  <c r="V600" i="6"/>
  <c r="V568" i="6"/>
  <c r="V536" i="6"/>
  <c r="V504" i="6"/>
  <c r="V434" i="6"/>
  <c r="V423" i="6"/>
  <c r="V403" i="6"/>
  <c r="V355" i="6"/>
  <c r="V340" i="6"/>
  <c r="V1341" i="6"/>
  <c r="V1373" i="6"/>
  <c r="V1273" i="6"/>
  <c r="V1437" i="6"/>
  <c r="V1225" i="6"/>
  <c r="V1289" i="6"/>
  <c r="V1253" i="6"/>
  <c r="V1229" i="6"/>
  <c r="V1194" i="6"/>
  <c r="V1417" i="6"/>
  <c r="V1381" i="6"/>
  <c r="V1329" i="6"/>
  <c r="V1281" i="6"/>
  <c r="V1237" i="6"/>
  <c r="V802" i="6"/>
  <c r="V782" i="6"/>
  <c r="V758" i="6"/>
  <c r="V738" i="6"/>
  <c r="V718" i="6"/>
  <c r="V694" i="6"/>
  <c r="V674" i="6"/>
  <c r="V635" i="6"/>
  <c r="V567" i="6"/>
  <c r="V503" i="6"/>
  <c r="V1198" i="6"/>
  <c r="V1182" i="6"/>
  <c r="V1166" i="6"/>
  <c r="V1150" i="6"/>
  <c r="V1134" i="6"/>
  <c r="V1118" i="6"/>
  <c r="V1102" i="6"/>
  <c r="V1086" i="6"/>
  <c r="V1070" i="6"/>
  <c r="V1054" i="6"/>
  <c r="V1038" i="6"/>
  <c r="V1022" i="6"/>
  <c r="V1006" i="6"/>
  <c r="V990" i="6"/>
  <c r="V954" i="6"/>
  <c r="V870" i="6"/>
  <c r="V806" i="6"/>
  <c r="V591" i="6"/>
  <c r="V527" i="6"/>
  <c r="V453" i="6"/>
  <c r="V1377" i="6"/>
  <c r="V1337" i="6"/>
  <c r="V1277" i="6"/>
  <c r="V1221" i="6"/>
  <c r="V902" i="6"/>
  <c r="V794" i="6"/>
  <c r="V762" i="6"/>
  <c r="V730" i="6"/>
  <c r="V698" i="6"/>
  <c r="V666" i="6"/>
  <c r="V587" i="6"/>
  <c r="V523" i="6"/>
  <c r="V414" i="6"/>
  <c r="V1186" i="6"/>
  <c r="V1162" i="6"/>
  <c r="V1146" i="6"/>
  <c r="V1130" i="6"/>
  <c r="V1114" i="6"/>
  <c r="V1098" i="6"/>
  <c r="V1082" i="6"/>
  <c r="V1066" i="6"/>
  <c r="V1050" i="6"/>
  <c r="V1034" i="6"/>
  <c r="V1018" i="6"/>
  <c r="V1002" i="6"/>
  <c r="V978" i="6"/>
  <c r="V936" i="6"/>
  <c r="V854" i="6"/>
  <c r="V810" i="6"/>
  <c r="V748" i="6"/>
  <c r="V684" i="6"/>
  <c r="V607" i="6"/>
  <c r="V543" i="6"/>
  <c r="V491" i="6"/>
  <c r="V469" i="6"/>
  <c r="V426" i="6"/>
  <c r="V358" i="6"/>
  <c r="V290" i="6"/>
  <c r="V222" i="6"/>
  <c r="V184" i="6"/>
  <c r="V342" i="6"/>
  <c r="V250" i="6"/>
  <c r="V198" i="6"/>
  <c r="V166" i="6"/>
  <c r="V326" i="6"/>
  <c r="V284" i="6"/>
  <c r="V216" i="6"/>
  <c r="V176" i="6"/>
  <c r="V398" i="6"/>
  <c r="V350" i="6"/>
  <c r="V266" i="6"/>
  <c r="V218" i="6"/>
  <c r="V178" i="6"/>
  <c r="V1286" i="6"/>
  <c r="V1254" i="6"/>
  <c r="V1222" i="6"/>
  <c r="V1270" i="6"/>
  <c r="V1238" i="6"/>
  <c r="V1195" i="6"/>
  <c r="V1163" i="6"/>
  <c r="V1131" i="6"/>
  <c r="V1099" i="6"/>
  <c r="V1067" i="6"/>
  <c r="V1319" i="6"/>
  <c r="V1246" i="6"/>
  <c r="V1430" i="6"/>
  <c r="V1383" i="6"/>
  <c r="V1366" i="6"/>
  <c r="V1394" i="6"/>
  <c r="V1379" i="6"/>
  <c r="V1330" i="6"/>
  <c r="V1315" i="6"/>
  <c r="V1299" i="6"/>
  <c r="V1283" i="6"/>
  <c r="V1267" i="6"/>
  <c r="V1251" i="6"/>
  <c r="V1234" i="6"/>
  <c r="V1183" i="6"/>
  <c r="V1151" i="6"/>
  <c r="V1119" i="6"/>
  <c r="V1087" i="6"/>
  <c r="V1055" i="6"/>
  <c r="V979" i="6"/>
  <c r="V964" i="6"/>
  <c r="V946" i="6"/>
  <c r="V898" i="6"/>
  <c r="V880" i="6"/>
  <c r="V850" i="6"/>
  <c r="V928" i="6"/>
  <c r="V882" i="6"/>
  <c r="V864" i="6"/>
  <c r="V835" i="6"/>
  <c r="V1039" i="6"/>
  <c r="V1023" i="6"/>
  <c r="V1007" i="6"/>
  <c r="V991" i="6"/>
  <c r="V948" i="6"/>
  <c r="V879" i="6"/>
  <c r="V868" i="6"/>
  <c r="V834" i="6"/>
  <c r="V984" i="6"/>
  <c r="V967" i="6"/>
  <c r="V896" i="6"/>
  <c r="V819" i="6"/>
  <c r="V804" i="6"/>
  <c r="V632" i="6"/>
  <c r="V847" i="6"/>
  <c r="V816" i="6"/>
  <c r="V631" i="6"/>
  <c r="V649" i="6"/>
  <c r="V628" i="6"/>
  <c r="V596" i="6"/>
  <c r="V581" i="6"/>
  <c r="V532" i="6"/>
  <c r="V517" i="6"/>
  <c r="V440" i="6"/>
  <c r="V418" i="6"/>
  <c r="V407" i="6"/>
  <c r="V435" i="6"/>
  <c r="V422" i="6"/>
  <c r="V1429" i="6"/>
  <c r="V1305" i="6"/>
  <c r="V1269" i="6"/>
  <c r="V1389" i="6"/>
  <c r="V1206" i="6"/>
  <c r="V1285" i="6"/>
  <c r="V1243" i="6"/>
  <c r="V1217" i="6"/>
  <c r="V1185" i="6"/>
  <c r="V1413" i="6"/>
  <c r="V1361" i="6"/>
  <c r="V1321" i="6"/>
  <c r="V1265" i="6"/>
  <c r="V958" i="6"/>
  <c r="V798" i="6"/>
  <c r="V774" i="6"/>
  <c r="V754" i="6"/>
  <c r="V734" i="6"/>
  <c r="V710" i="6"/>
  <c r="V690" i="6"/>
  <c r="V670" i="6"/>
  <c r="V603" i="6"/>
  <c r="V539" i="6"/>
  <c r="V483" i="6"/>
  <c r="V1197" i="6"/>
  <c r="V1181" i="6"/>
  <c r="V1165" i="6"/>
  <c r="V1149" i="6"/>
  <c r="V1133" i="6"/>
  <c r="V1117" i="6"/>
  <c r="V1101" i="6"/>
  <c r="V1085" i="6"/>
  <c r="V1069" i="6"/>
  <c r="V1053" i="6"/>
  <c r="V1037" i="6"/>
  <c r="V1021" i="6"/>
  <c r="V1005" i="6"/>
  <c r="V986" i="6"/>
  <c r="V938" i="6"/>
  <c r="V858" i="6"/>
  <c r="V655" i="6"/>
  <c r="V579" i="6"/>
  <c r="V515" i="6"/>
  <c r="V1409" i="6"/>
  <c r="V1369" i="6"/>
  <c r="V1333" i="6"/>
  <c r="V1261" i="6"/>
  <c r="V974" i="6"/>
  <c r="V846" i="6"/>
  <c r="V784" i="6"/>
  <c r="V752" i="6"/>
  <c r="V720" i="6"/>
  <c r="V688" i="6"/>
  <c r="V651" i="6"/>
  <c r="V583" i="6"/>
  <c r="V519" i="6"/>
  <c r="V1209" i="6"/>
  <c r="V1177" i="6"/>
  <c r="V1161" i="6"/>
  <c r="V1145" i="6"/>
  <c r="V1129" i="6"/>
  <c r="V1113" i="6"/>
  <c r="V1097" i="6"/>
  <c r="V1081" i="6"/>
  <c r="V1065" i="6"/>
  <c r="V1049" i="6"/>
  <c r="V1033" i="6"/>
  <c r="V1017" i="6"/>
  <c r="V1001" i="6"/>
  <c r="V970" i="6"/>
  <c r="V912" i="6"/>
  <c r="V842" i="6"/>
  <c r="V796" i="6"/>
  <c r="V732" i="6"/>
  <c r="V668" i="6"/>
  <c r="V595" i="6"/>
  <c r="V531" i="6"/>
  <c r="V487" i="6"/>
  <c r="V459" i="6"/>
  <c r="V394" i="6"/>
  <c r="V346" i="6"/>
  <c r="V286" i="6"/>
  <c r="V214" i="6"/>
  <c r="V451" i="6"/>
  <c r="V330" i="6"/>
  <c r="V246" i="6"/>
  <c r="V186" i="6"/>
  <c r="V378" i="6"/>
  <c r="V314" i="6"/>
  <c r="V270" i="6"/>
  <c r="V206" i="6"/>
  <c r="V467" i="6"/>
  <c r="V386" i="6"/>
  <c r="V322" i="6"/>
  <c r="V242" i="6"/>
  <c r="V208" i="6"/>
  <c r="V170" i="6"/>
  <c r="V1306" i="6"/>
  <c r="V1290" i="6"/>
  <c r="V1274" i="6"/>
  <c r="V1258" i="6"/>
  <c r="V1242" i="6"/>
  <c r="V1226" i="6"/>
  <c r="V1203" i="6"/>
  <c r="V1171" i="6"/>
  <c r="V1139" i="6"/>
  <c r="V1107" i="6"/>
  <c r="V1075" i="6"/>
  <c r="V1335" i="6"/>
  <c r="V1318" i="6"/>
  <c r="V1399" i="6"/>
  <c r="V1382" i="6"/>
  <c r="V1294" i="6"/>
  <c r="V1230" i="6"/>
  <c r="V1427" i="6"/>
  <c r="V1378" i="6"/>
  <c r="V1363" i="6"/>
  <c r="V1314" i="6"/>
  <c r="V1298" i="6"/>
  <c r="V1282" i="6"/>
  <c r="V1266" i="6"/>
  <c r="V1250" i="6"/>
  <c r="V1219" i="6"/>
  <c r="V1191" i="6"/>
  <c r="V1159" i="6"/>
  <c r="V1127" i="6"/>
  <c r="V1095" i="6"/>
  <c r="V1063" i="6"/>
  <c r="V963" i="6"/>
  <c r="V931" i="6"/>
  <c r="V916" i="6"/>
  <c r="V947" i="6"/>
  <c r="V926" i="6"/>
  <c r="V1051" i="6"/>
  <c r="V1035" i="6"/>
  <c r="V1019" i="6"/>
  <c r="V1003" i="6"/>
  <c r="V950" i="6"/>
  <c r="V942" i="6"/>
  <c r="V914" i="6"/>
  <c r="V910" i="6"/>
  <c r="V866" i="6"/>
  <c r="V983" i="6"/>
  <c r="V930" i="6"/>
  <c r="V863" i="6"/>
  <c r="V803" i="6"/>
  <c r="V779" i="6"/>
  <c r="V747" i="6"/>
  <c r="V715" i="6"/>
  <c r="V683" i="6"/>
  <c r="V815" i="6"/>
  <c r="V799" i="6"/>
  <c r="V783" i="6"/>
  <c r="V767" i="6"/>
  <c r="V751" i="6"/>
  <c r="V735" i="6"/>
  <c r="V719" i="6"/>
  <c r="V703" i="6"/>
  <c r="V687" i="6"/>
  <c r="V671" i="6"/>
  <c r="V617" i="6"/>
  <c r="V580" i="6"/>
  <c r="V565" i="6"/>
  <c r="V516" i="6"/>
  <c r="V501" i="6"/>
  <c r="V404" i="6"/>
  <c r="V584" i="6"/>
  <c r="V552" i="6"/>
  <c r="V520" i="6"/>
  <c r="V1357" i="6"/>
  <c r="V1301" i="6"/>
  <c r="V1259" i="6"/>
  <c r="V1325" i="6"/>
  <c r="V1421" i="6"/>
  <c r="V1275" i="6"/>
  <c r="V1214" i="6"/>
  <c r="V1210" i="6"/>
  <c r="V1178" i="6"/>
  <c r="V1393" i="6"/>
  <c r="V1353" i="6"/>
  <c r="V1317" i="6"/>
  <c r="V1249" i="6"/>
  <c r="V906" i="6"/>
  <c r="V790" i="6"/>
  <c r="V770" i="6"/>
  <c r="V750" i="6"/>
  <c r="V726" i="6"/>
  <c r="V706" i="6"/>
  <c r="V686" i="6"/>
  <c r="V662" i="6"/>
  <c r="V599" i="6"/>
  <c r="V535" i="6"/>
  <c r="V475" i="6"/>
  <c r="V1190" i="6"/>
  <c r="V1174" i="6"/>
  <c r="V1158" i="6"/>
  <c r="V1142" i="6"/>
  <c r="V1126" i="6"/>
  <c r="V1110" i="6"/>
  <c r="V1094" i="6"/>
  <c r="V1078" i="6"/>
  <c r="V1062" i="6"/>
  <c r="V1046" i="6"/>
  <c r="V1030" i="6"/>
  <c r="V1014" i="6"/>
  <c r="V998" i="6"/>
  <c r="V982" i="6"/>
  <c r="V922" i="6"/>
  <c r="V838" i="6"/>
  <c r="V623" i="6"/>
  <c r="V559" i="6"/>
  <c r="V495" i="6"/>
  <c r="V1401" i="6"/>
  <c r="V1365" i="6"/>
  <c r="V1309" i="6"/>
  <c r="V1245" i="6"/>
  <c r="V927" i="6"/>
  <c r="V814" i="6"/>
  <c r="V778" i="6"/>
  <c r="V746" i="6"/>
  <c r="V714" i="6"/>
  <c r="V682" i="6"/>
  <c r="V619" i="6"/>
  <c r="V555" i="6"/>
  <c r="V463" i="6"/>
  <c r="V1202" i="6"/>
  <c r="V1170" i="6"/>
  <c r="V1154" i="6"/>
  <c r="V1138" i="6"/>
  <c r="V1122" i="6"/>
  <c r="V1106" i="6"/>
  <c r="V1090" i="6"/>
  <c r="V1074" i="6"/>
  <c r="V1058" i="6"/>
  <c r="V1042" i="6"/>
  <c r="V1026" i="6"/>
  <c r="V1010" i="6"/>
  <c r="V994" i="6"/>
  <c r="V966" i="6"/>
  <c r="V886" i="6"/>
  <c r="V822" i="6"/>
  <c r="V780" i="6"/>
  <c r="V716" i="6"/>
  <c r="V639" i="6"/>
  <c r="V575" i="6"/>
  <c r="V511" i="6"/>
  <c r="V479" i="6"/>
  <c r="V455" i="6"/>
  <c r="V390" i="6"/>
  <c r="V334" i="6"/>
  <c r="V278" i="6"/>
  <c r="V202" i="6"/>
  <c r="V382" i="6"/>
  <c r="V318" i="6"/>
  <c r="V226" i="6"/>
  <c r="V174" i="6"/>
  <c r="V366" i="6"/>
  <c r="V302" i="6"/>
  <c r="V258" i="6"/>
  <c r="V194" i="6"/>
  <c r="V430" i="6"/>
  <c r="V374" i="6"/>
  <c r="V310" i="6"/>
  <c r="V234" i="6"/>
  <c r="V200" i="6"/>
  <c r="V163" i="6"/>
  <c r="V1302" i="6"/>
  <c r="V1211" i="6"/>
  <c r="V1179" i="6"/>
  <c r="V1147" i="6"/>
  <c r="V1115" i="6"/>
  <c r="V1083" i="6"/>
  <c r="V1334" i="6"/>
  <c r="V1278" i="6"/>
  <c r="V1415" i="6"/>
  <c r="V1398" i="6"/>
  <c r="V1351" i="6"/>
  <c r="V1426" i="6"/>
  <c r="V1411" i="6"/>
  <c r="V1362" i="6"/>
  <c r="V1347" i="6"/>
  <c r="V1218" i="6"/>
  <c r="V1199" i="6"/>
  <c r="V1167" i="6"/>
  <c r="V1135" i="6"/>
  <c r="V1103" i="6"/>
  <c r="V1071" i="6"/>
  <c r="V918" i="6"/>
  <c r="V878" i="6"/>
  <c r="V932" i="6"/>
  <c r="V862" i="6"/>
  <c r="V1047" i="6"/>
  <c r="V1031" i="6"/>
  <c r="V1015" i="6"/>
  <c r="V999" i="6"/>
  <c r="V899" i="6"/>
  <c r="V915" i="6"/>
  <c r="V894" i="6"/>
  <c r="V851" i="6"/>
  <c r="V644" i="6"/>
  <c r="V832" i="6"/>
  <c r="V648" i="6"/>
  <c r="V787" i="6"/>
  <c r="V771" i="6"/>
  <c r="V755" i="6"/>
  <c r="V739" i="6"/>
  <c r="V723" i="6"/>
  <c r="V707" i="6"/>
  <c r="V691" i="6"/>
  <c r="V675" i="6"/>
  <c r="V659" i="6"/>
  <c r="V645" i="6"/>
  <c r="V647" i="6"/>
  <c r="V633" i="6"/>
  <c r="V613" i="6"/>
  <c r="V564" i="6"/>
  <c r="V549" i="6"/>
  <c r="V500" i="6"/>
  <c r="V438" i="6"/>
  <c r="V488" i="6"/>
  <c r="V472" i="6"/>
  <c r="V456" i="6"/>
  <c r="V424" i="6"/>
  <c r="V402" i="6"/>
  <c r="V408" i="6"/>
  <c r="V601" i="6"/>
  <c r="V569" i="6"/>
  <c r="V537" i="6"/>
  <c r="V505" i="6"/>
  <c r="V464" i="6"/>
  <c r="V436" i="6"/>
  <c r="V371" i="6"/>
  <c r="V356" i="6"/>
  <c r="V307" i="6"/>
  <c r="V287" i="6"/>
  <c r="V263" i="6"/>
  <c r="V439" i="6"/>
  <c r="V419" i="6"/>
  <c r="V480" i="6"/>
  <c r="V387" i="6"/>
  <c r="V372" i="6"/>
  <c r="V323" i="6"/>
  <c r="V308" i="6"/>
  <c r="V264" i="6"/>
  <c r="V291" i="6"/>
  <c r="V275" i="6"/>
  <c r="V375" i="6"/>
  <c r="V343" i="6"/>
  <c r="V311" i="6"/>
  <c r="V243" i="6"/>
  <c r="V203" i="6"/>
  <c r="V585" i="6"/>
  <c r="V392" i="6"/>
  <c r="V360" i="6"/>
  <c r="V328" i="6"/>
  <c r="V295" i="6"/>
  <c r="V227" i="6"/>
  <c r="V248" i="6"/>
  <c r="V231" i="6"/>
  <c r="V187" i="6"/>
  <c r="V171" i="6"/>
  <c r="V247" i="6"/>
  <c r="V553" i="6"/>
  <c r="V391" i="6"/>
  <c r="V359" i="6"/>
  <c r="V327" i="6"/>
  <c r="V260" i="6"/>
  <c r="V207" i="6"/>
  <c r="V191" i="6"/>
  <c r="V175" i="6"/>
  <c r="V211" i="6"/>
  <c r="V195" i="6"/>
  <c r="V179" i="6"/>
  <c r="V215" i="6"/>
  <c r="V199" i="6"/>
  <c r="V183" i="6"/>
  <c r="V406" i="6"/>
  <c r="V521" i="6"/>
  <c r="V448" i="6"/>
  <c r="V388" i="6"/>
  <c r="V339" i="6"/>
  <c r="V324" i="6"/>
  <c r="V283" i="6"/>
  <c r="V274" i="6"/>
  <c r="V376" i="6"/>
  <c r="V344" i="6"/>
  <c r="V312" i="6"/>
  <c r="V279" i="6"/>
  <c r="V262" i="6"/>
  <c r="V259" i="6"/>
  <c r="V244" i="6"/>
  <c r="V219" i="6"/>
  <c r="V228" i="6"/>
  <c r="V232" i="6"/>
  <c r="A123" i="15"/>
  <c r="O3" i="14"/>
  <c r="A160" i="15"/>
  <c r="T165" i="14"/>
  <c r="X165" i="14"/>
  <c r="W165" i="14"/>
  <c r="B133" i="15"/>
  <c r="H133" i="15"/>
  <c r="F146" i="15"/>
  <c r="A146" i="15"/>
  <c r="G139" i="15"/>
  <c r="E133" i="15"/>
  <c r="B160" i="15"/>
  <c r="A134" i="15"/>
  <c r="G145" i="15"/>
  <c r="G140" i="15"/>
  <c r="I154" i="15"/>
  <c r="A130" i="15"/>
  <c r="F130" i="15"/>
  <c r="F1" i="9"/>
  <c r="B1" i="9"/>
  <c r="I158" i="15"/>
  <c r="H150" i="15"/>
  <c r="A118" i="15"/>
  <c r="E118" i="15"/>
  <c r="A155" i="15"/>
  <c r="B143" i="15"/>
  <c r="I134" i="15"/>
  <c r="A121" i="15"/>
  <c r="I121" i="15"/>
  <c r="A118" i="9"/>
  <c r="E156" i="15"/>
  <c r="E143" i="15"/>
  <c r="E149" i="15"/>
  <c r="A149" i="15"/>
  <c r="F144" i="15"/>
  <c r="E144" i="15"/>
  <c r="F154" i="15"/>
  <c r="B154" i="15"/>
  <c r="G137" i="15"/>
  <c r="K1" i="10"/>
  <c r="F133" i="15"/>
  <c r="H139" i="15"/>
  <c r="H160" i="15"/>
  <c r="E160" i="15"/>
  <c r="B134" i="15"/>
  <c r="A145" i="15"/>
  <c r="A140" i="15"/>
  <c r="E154" i="15"/>
  <c r="H149" i="15"/>
  <c r="I1" i="9"/>
  <c r="B1" i="10"/>
  <c r="F137" i="15"/>
  <c r="G118" i="15"/>
  <c r="I155" i="15"/>
  <c r="F143" i="15"/>
  <c r="F121" i="15"/>
  <c r="G121" i="15"/>
  <c r="B144" i="15"/>
  <c r="U165" i="14"/>
  <c r="W119" i="6"/>
  <c r="C154" i="14"/>
  <c r="P163" i="14"/>
  <c r="U132" i="6"/>
  <c r="W147" i="6"/>
  <c r="U147" i="6"/>
  <c r="T147" i="6"/>
  <c r="R163" i="14"/>
  <c r="I124" i="14"/>
  <c r="I125" i="14"/>
  <c r="T159" i="6"/>
  <c r="U159" i="6"/>
  <c r="V119" i="6"/>
  <c r="B154" i="14"/>
  <c r="L137" i="14"/>
  <c r="V147" i="6"/>
  <c r="V126" i="6"/>
  <c r="T126" i="6"/>
  <c r="U126" i="6"/>
  <c r="B127" i="14"/>
  <c r="C127" i="14"/>
  <c r="AC127" i="14"/>
  <c r="V132" i="6"/>
  <c r="W132" i="6"/>
  <c r="T117" i="6"/>
  <c r="V117" i="6"/>
  <c r="M133" i="14"/>
  <c r="W118" i="6"/>
  <c r="U118" i="6"/>
  <c r="V118" i="6"/>
  <c r="T118" i="6"/>
  <c r="U117" i="6"/>
  <c r="T149" i="6"/>
  <c r="W149" i="6"/>
  <c r="V149" i="6"/>
  <c r="U149" i="6"/>
  <c r="B122" i="14"/>
  <c r="AC122" i="14"/>
  <c r="M163" i="14"/>
  <c r="Q163" i="14"/>
  <c r="I163" i="14"/>
  <c r="AC144" i="14"/>
  <c r="B144" i="14"/>
  <c r="W127" i="6"/>
  <c r="U127" i="6"/>
  <c r="W62" i="6"/>
  <c r="T62" i="6"/>
  <c r="U62" i="6"/>
  <c r="V43" i="6"/>
  <c r="T43" i="6"/>
  <c r="W43" i="6"/>
  <c r="U43" i="6"/>
  <c r="U14" i="6"/>
  <c r="W14" i="6"/>
  <c r="T14" i="6"/>
  <c r="W9" i="6"/>
  <c r="T9" i="6"/>
  <c r="U9" i="6"/>
  <c r="V82" i="6"/>
  <c r="T82" i="6"/>
  <c r="U82" i="6"/>
  <c r="U129" i="6"/>
  <c r="S164" i="14"/>
  <c r="F163" i="14"/>
  <c r="O163" i="14"/>
  <c r="J163" i="14"/>
  <c r="H163" i="14"/>
  <c r="AC159" i="14"/>
  <c r="C159" i="14"/>
  <c r="B159" i="14"/>
  <c r="T158" i="6"/>
  <c r="U158" i="6"/>
  <c r="V45" i="6"/>
  <c r="T45" i="6"/>
  <c r="W45" i="6"/>
  <c r="T24" i="6"/>
  <c r="V24" i="6"/>
  <c r="W24" i="6"/>
  <c r="U24" i="6"/>
  <c r="W90" i="6"/>
  <c r="T90" i="6"/>
  <c r="U90" i="6"/>
  <c r="V90" i="6"/>
  <c r="U87" i="6"/>
  <c r="W87" i="6"/>
  <c r="V65" i="6"/>
  <c r="W65" i="6"/>
  <c r="T65" i="6"/>
  <c r="U65" i="6"/>
  <c r="T161" i="6"/>
  <c r="U161" i="6"/>
  <c r="T53" i="6"/>
  <c r="W53" i="6"/>
  <c r="U53" i="6"/>
  <c r="V53" i="6"/>
  <c r="V50" i="6"/>
  <c r="T50" i="6"/>
  <c r="U50" i="6"/>
  <c r="V31" i="6"/>
  <c r="T31" i="6"/>
  <c r="U31" i="6"/>
  <c r="V96" i="6"/>
  <c r="U96" i="6"/>
  <c r="W77" i="6"/>
  <c r="V77" i="6"/>
  <c r="U77" i="6"/>
  <c r="J1" i="15"/>
  <c r="I137" i="15"/>
  <c r="I123" i="15"/>
  <c r="I148" i="15"/>
  <c r="H154" i="15"/>
  <c r="H123" i="15"/>
  <c r="H119" i="15"/>
  <c r="H137" i="15"/>
  <c r="H145" i="15"/>
  <c r="W60" i="6"/>
  <c r="V60" i="6"/>
  <c r="U60" i="6"/>
  <c r="U38" i="6"/>
  <c r="V38" i="6"/>
  <c r="W38" i="6"/>
  <c r="V110" i="6"/>
  <c r="U110" i="6"/>
  <c r="T107" i="6"/>
  <c r="U107" i="6"/>
  <c r="V107" i="6"/>
  <c r="W107" i="6"/>
  <c r="T102" i="6"/>
  <c r="V102" i="6"/>
  <c r="U102" i="6"/>
  <c r="W102" i="6"/>
  <c r="V99" i="6"/>
  <c r="U99" i="6"/>
  <c r="W99" i="6"/>
  <c r="T80" i="6"/>
  <c r="V80" i="6"/>
  <c r="U80" i="6"/>
  <c r="H158" i="15"/>
  <c r="U131" i="14"/>
  <c r="U118" i="14"/>
  <c r="U18" i="14"/>
  <c r="U57" i="6"/>
  <c r="G143" i="15"/>
  <c r="G150" i="15"/>
  <c r="U128" i="14"/>
  <c r="U139" i="14"/>
  <c r="U121" i="14"/>
  <c r="U105" i="14"/>
  <c r="U97" i="14"/>
  <c r="F156" i="15"/>
  <c r="V155" i="14"/>
  <c r="T164" i="14"/>
  <c r="X164" i="14"/>
  <c r="U85" i="14"/>
  <c r="U69" i="14"/>
  <c r="U53" i="14"/>
  <c r="U37" i="14"/>
  <c r="F152" i="15"/>
  <c r="V163" i="14"/>
  <c r="U127" i="14"/>
  <c r="U32" i="14"/>
  <c r="W164" i="14"/>
  <c r="C17" i="16" l="1"/>
  <c r="C220" i="36"/>
  <c r="C221" i="36"/>
  <c r="C223" i="36"/>
  <c r="C218" i="36"/>
  <c r="C219" i="36"/>
  <c r="C222" i="36"/>
  <c r="Q9" i="6"/>
  <c r="Q26" i="6"/>
  <c r="Q28" i="6"/>
  <c r="Q19" i="6"/>
  <c r="Q20" i="6"/>
  <c r="Q22" i="6"/>
  <c r="Q23" i="6"/>
  <c r="Q24" i="6"/>
  <c r="Z5" i="14"/>
  <c r="AA5" i="14"/>
  <c r="C210" i="10"/>
  <c r="G217" i="14" s="1"/>
  <c r="C218" i="10"/>
  <c r="G225" i="14" s="1"/>
  <c r="C211" i="10"/>
  <c r="G218" i="14" s="1"/>
  <c r="C219" i="10"/>
  <c r="G226" i="14" s="1"/>
  <c r="C204" i="10"/>
  <c r="G211" i="14" s="1"/>
  <c r="C212" i="10"/>
  <c r="G219" i="14" s="1"/>
  <c r="C205" i="10"/>
  <c r="G212" i="14" s="1"/>
  <c r="C213" i="10"/>
  <c r="G220" i="14" s="1"/>
  <c r="C206" i="10"/>
  <c r="G213" i="14" s="1"/>
  <c r="C214" i="10"/>
  <c r="G221" i="14" s="1"/>
  <c r="C207" i="10"/>
  <c r="G214" i="14" s="1"/>
  <c r="C216" i="10"/>
  <c r="G223" i="14" s="1"/>
  <c r="C208" i="10"/>
  <c r="G215" i="14" s="1"/>
  <c r="C215" i="10"/>
  <c r="G222" i="14" s="1"/>
  <c r="C209" i="10"/>
  <c r="G216" i="14" s="1"/>
  <c r="C217" i="10"/>
  <c r="G224" i="14" s="1"/>
  <c r="C164" i="9"/>
  <c r="C172" i="10"/>
  <c r="C173" i="10"/>
  <c r="C195" i="9"/>
  <c r="C195" i="10"/>
  <c r="C203" i="10"/>
  <c r="C165" i="9"/>
  <c r="C165" i="10"/>
  <c r="C188" i="9"/>
  <c r="C196" i="9"/>
  <c r="C196" i="10"/>
  <c r="C166" i="9"/>
  <c r="C175" i="10"/>
  <c r="C190" i="9"/>
  <c r="C190" i="10"/>
  <c r="C197" i="9"/>
  <c r="C159" i="9"/>
  <c r="C176" i="10"/>
  <c r="C189" i="9"/>
  <c r="C198" i="9"/>
  <c r="C160" i="9"/>
  <c r="C168" i="10"/>
  <c r="C177" i="10"/>
  <c r="C181" i="10"/>
  <c r="C191" i="9"/>
  <c r="C191" i="10"/>
  <c r="C199" i="9"/>
  <c r="C161" i="9"/>
  <c r="C182" i="10"/>
  <c r="C192" i="9"/>
  <c r="D158" i="10"/>
  <c r="H165" i="14" s="1"/>
  <c r="C162" i="9"/>
  <c r="C170" i="10"/>
  <c r="C183" i="10"/>
  <c r="C193" i="9"/>
  <c r="C163" i="9"/>
  <c r="C163" i="10"/>
  <c r="C171" i="10"/>
  <c r="C184" i="10"/>
  <c r="C194" i="9"/>
  <c r="C158" i="10"/>
  <c r="G165" i="14" s="1"/>
  <c r="D203" i="10"/>
  <c r="C200" i="9"/>
  <c r="G207" i="14" s="1"/>
  <c r="C201" i="9"/>
  <c r="G208" i="14" s="1"/>
  <c r="C202" i="9"/>
  <c r="G209" i="14" s="1"/>
  <c r="C203" i="9"/>
  <c r="C179" i="10"/>
  <c r="C179" i="9"/>
  <c r="C183" i="9"/>
  <c r="C187" i="9"/>
  <c r="C187" i="10"/>
  <c r="D157" i="9"/>
  <c r="C181" i="9"/>
  <c r="C185" i="10"/>
  <c r="C185" i="9"/>
  <c r="C180" i="10"/>
  <c r="C180" i="9"/>
  <c r="C184" i="9"/>
  <c r="C178" i="10"/>
  <c r="C178" i="9"/>
  <c r="C182" i="9"/>
  <c r="C186" i="9"/>
  <c r="C186" i="10"/>
  <c r="C175" i="9"/>
  <c r="C176" i="9"/>
  <c r="C173" i="9"/>
  <c r="C177" i="9"/>
  <c r="C174" i="10"/>
  <c r="C174" i="9"/>
  <c r="Q11" i="6"/>
  <c r="C164" i="10"/>
  <c r="F25" i="6"/>
  <c r="A28" i="6" s="1"/>
  <c r="Q8" i="6"/>
  <c r="Y5" i="14"/>
  <c r="C169" i="10"/>
  <c r="C169" i="9"/>
  <c r="C170" i="9"/>
  <c r="C167" i="10"/>
  <c r="C167" i="9"/>
  <c r="C171" i="9"/>
  <c r="C168" i="9"/>
  <c r="C172" i="9"/>
  <c r="Q13" i="6"/>
  <c r="Q2" i="6"/>
  <c r="Q15" i="6"/>
  <c r="B157" i="10"/>
  <c r="F164" i="14" s="1"/>
  <c r="Q12" i="6"/>
  <c r="M5" i="14"/>
  <c r="Q3" i="6"/>
  <c r="Q18" i="6"/>
  <c r="V5" i="14"/>
  <c r="J5" i="14"/>
  <c r="O5" i="14"/>
  <c r="L5" i="14"/>
  <c r="K5" i="14"/>
  <c r="G5" i="14"/>
  <c r="T5" i="14"/>
  <c r="Q4" i="6"/>
  <c r="N5" i="14"/>
  <c r="I5" i="14"/>
  <c r="P5" i="14"/>
  <c r="B165" i="14"/>
  <c r="C165" i="14"/>
  <c r="Q7" i="6"/>
  <c r="H5" i="14"/>
  <c r="S5" i="14"/>
  <c r="R5" i="14"/>
  <c r="F2" i="14"/>
  <c r="X5" i="14"/>
  <c r="B164" i="14"/>
  <c r="U5" i="14"/>
  <c r="C164" i="14"/>
  <c r="F5" i="14"/>
  <c r="W5" i="14"/>
  <c r="Q5" i="14"/>
  <c r="W157" i="6"/>
  <c r="V157" i="6"/>
  <c r="J4" i="6" s="1"/>
  <c r="T157" i="6"/>
  <c r="Q5" i="6"/>
  <c r="Q16" i="6"/>
  <c r="Q6" i="6"/>
  <c r="Q17" i="6"/>
  <c r="K1" i="15"/>
  <c r="J150" i="15"/>
  <c r="J137" i="15"/>
  <c r="J138" i="15"/>
  <c r="J143" i="15"/>
  <c r="J155" i="15"/>
  <c r="J122" i="15"/>
  <c r="J124" i="15"/>
  <c r="J154" i="15"/>
  <c r="J142" i="15"/>
  <c r="J119" i="15"/>
  <c r="J144" i="15"/>
  <c r="J149" i="15"/>
  <c r="J156" i="15"/>
  <c r="J121" i="15"/>
  <c r="J152" i="15"/>
  <c r="J123" i="15"/>
  <c r="J148" i="15"/>
  <c r="J132" i="15"/>
  <c r="J118" i="15"/>
  <c r="J147" i="15"/>
  <c r="J153" i="15"/>
  <c r="J127" i="15"/>
  <c r="J130" i="15"/>
  <c r="J131" i="15"/>
  <c r="J141" i="15"/>
  <c r="J159" i="15"/>
  <c r="J134" i="15"/>
  <c r="J151" i="15"/>
  <c r="J135" i="15"/>
  <c r="J129" i="15"/>
  <c r="J139" i="15"/>
  <c r="J157" i="15"/>
  <c r="J140" i="15"/>
  <c r="J145" i="15"/>
  <c r="J120" i="15"/>
  <c r="J128" i="15"/>
  <c r="J136" i="15"/>
  <c r="J126" i="15"/>
  <c r="J158" i="15"/>
  <c r="J160" i="15"/>
  <c r="J125" i="15"/>
  <c r="J133" i="15"/>
  <c r="J146" i="15"/>
  <c r="A122" i="14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G171" i="14" l="1"/>
  <c r="D218" i="36"/>
  <c r="D222" i="36"/>
  <c r="D223" i="36"/>
  <c r="D220" i="36"/>
  <c r="D221" i="36"/>
  <c r="D219" i="36"/>
  <c r="L28" i="6"/>
  <c r="G170" i="14"/>
  <c r="G198" i="14"/>
  <c r="G202" i="14"/>
  <c r="G172" i="14"/>
  <c r="D208" i="10"/>
  <c r="H215" i="14" s="1"/>
  <c r="D216" i="10"/>
  <c r="H223" i="14" s="1"/>
  <c r="D209" i="10"/>
  <c r="H216" i="14" s="1"/>
  <c r="D217" i="10"/>
  <c r="H224" i="14" s="1"/>
  <c r="D210" i="10"/>
  <c r="H217" i="14" s="1"/>
  <c r="D218" i="10"/>
  <c r="H225" i="14" s="1"/>
  <c r="D211" i="10"/>
  <c r="H218" i="14" s="1"/>
  <c r="D219" i="10"/>
  <c r="H226" i="14" s="1"/>
  <c r="D204" i="10"/>
  <c r="H211" i="14" s="1"/>
  <c r="D212" i="10"/>
  <c r="H219" i="14" s="1"/>
  <c r="D205" i="10"/>
  <c r="H212" i="14" s="1"/>
  <c r="D213" i="10"/>
  <c r="H220" i="14" s="1"/>
  <c r="D207" i="10"/>
  <c r="H214" i="14" s="1"/>
  <c r="D214" i="10"/>
  <c r="H221" i="14" s="1"/>
  <c r="D206" i="10"/>
  <c r="H213" i="14" s="1"/>
  <c r="D215" i="10"/>
  <c r="H222" i="14" s="1"/>
  <c r="C193" i="10"/>
  <c r="G200" i="14" s="1"/>
  <c r="G197" i="14"/>
  <c r="C194" i="10"/>
  <c r="G201" i="14" s="1"/>
  <c r="G203" i="14"/>
  <c r="G191" i="14"/>
  <c r="G177" i="14"/>
  <c r="G178" i="14"/>
  <c r="D159" i="9"/>
  <c r="D159" i="10"/>
  <c r="G188" i="14"/>
  <c r="D185" i="10"/>
  <c r="D189" i="9"/>
  <c r="D198" i="9"/>
  <c r="D160" i="9"/>
  <c r="D168" i="10"/>
  <c r="G180" i="14"/>
  <c r="D186" i="10"/>
  <c r="D191" i="9"/>
  <c r="D191" i="10"/>
  <c r="D199" i="9"/>
  <c r="D199" i="10"/>
  <c r="D161" i="9"/>
  <c r="D169" i="10"/>
  <c r="D173" i="10"/>
  <c r="G182" i="14"/>
  <c r="D192" i="9"/>
  <c r="D157" i="10"/>
  <c r="H164" i="14" s="1"/>
  <c r="D162" i="9"/>
  <c r="D162" i="10"/>
  <c r="D170" i="10"/>
  <c r="D180" i="10"/>
  <c r="D193" i="9"/>
  <c r="D193" i="10"/>
  <c r="D163" i="9"/>
  <c r="D171" i="10"/>
  <c r="D181" i="10"/>
  <c r="D194" i="9"/>
  <c r="D194" i="10"/>
  <c r="D202" i="10"/>
  <c r="G179" i="14"/>
  <c r="D164" i="9"/>
  <c r="D164" i="10"/>
  <c r="D172" i="10"/>
  <c r="D176" i="10"/>
  <c r="D182" i="10"/>
  <c r="D195" i="9"/>
  <c r="D165" i="9"/>
  <c r="D177" i="10"/>
  <c r="G189" i="14"/>
  <c r="G210" i="14"/>
  <c r="D188" i="9"/>
  <c r="D188" i="10"/>
  <c r="D196" i="9"/>
  <c r="D196" i="10"/>
  <c r="G175" i="14"/>
  <c r="D166" i="9"/>
  <c r="G184" i="14"/>
  <c r="G183" i="14"/>
  <c r="G190" i="14"/>
  <c r="D190" i="9"/>
  <c r="D190" i="10"/>
  <c r="D197" i="9"/>
  <c r="D197" i="10"/>
  <c r="C192" i="10"/>
  <c r="G199" i="14" s="1"/>
  <c r="C199" i="10"/>
  <c r="G206" i="14" s="1"/>
  <c r="C197" i="10"/>
  <c r="G204" i="14" s="1"/>
  <c r="C189" i="10"/>
  <c r="G196" i="14" s="1"/>
  <c r="B158" i="10"/>
  <c r="F165" i="14" s="1"/>
  <c r="C198" i="10"/>
  <c r="G205" i="14" s="1"/>
  <c r="C188" i="10"/>
  <c r="G195" i="14" s="1"/>
  <c r="E201" i="10"/>
  <c r="D200" i="10"/>
  <c r="D200" i="9"/>
  <c r="D201" i="10"/>
  <c r="D201" i="9"/>
  <c r="D202" i="9"/>
  <c r="D203" i="9"/>
  <c r="H210" i="14" s="1"/>
  <c r="C161" i="10"/>
  <c r="G168" i="14" s="1"/>
  <c r="G193" i="14"/>
  <c r="G187" i="14"/>
  <c r="G186" i="14"/>
  <c r="G194" i="14"/>
  <c r="D183" i="9"/>
  <c r="D178" i="10"/>
  <c r="D178" i="9"/>
  <c r="D182" i="9"/>
  <c r="D186" i="9"/>
  <c r="D179" i="10"/>
  <c r="D179" i="9"/>
  <c r="D187" i="9"/>
  <c r="D180" i="9"/>
  <c r="D184" i="9"/>
  <c r="D183" i="10"/>
  <c r="D187" i="10"/>
  <c r="G185" i="14"/>
  <c r="G192" i="14"/>
  <c r="D181" i="9"/>
  <c r="D185" i="9"/>
  <c r="D184" i="10"/>
  <c r="C166" i="10"/>
  <c r="G173" i="14" s="1"/>
  <c r="C160" i="10"/>
  <c r="G167" i="14" s="1"/>
  <c r="C162" i="10"/>
  <c r="G169" i="14" s="1"/>
  <c r="D173" i="9"/>
  <c r="D177" i="9"/>
  <c r="D174" i="9"/>
  <c r="G181" i="14"/>
  <c r="D175" i="9"/>
  <c r="D174" i="10"/>
  <c r="D176" i="9"/>
  <c r="D175" i="10"/>
  <c r="A29" i="6"/>
  <c r="A30" i="6" s="1"/>
  <c r="A31" i="6" s="1"/>
  <c r="B28" i="6"/>
  <c r="F24" i="6" s="1"/>
  <c r="C159" i="10"/>
  <c r="G166" i="14" s="1"/>
  <c r="Y921" i="6"/>
  <c r="Z921" i="6" s="1"/>
  <c r="Y1373" i="6"/>
  <c r="Z1373" i="6" s="1"/>
  <c r="Y1287" i="6"/>
  <c r="Z1287" i="6" s="1"/>
  <c r="Y1179" i="6"/>
  <c r="Z1179" i="6" s="1"/>
  <c r="Y1051" i="6"/>
  <c r="Z1051" i="6" s="1"/>
  <c r="Y1391" i="6"/>
  <c r="Z1391" i="6" s="1"/>
  <c r="Y1306" i="6"/>
  <c r="Z1306" i="6" s="1"/>
  <c r="Y1207" i="6"/>
  <c r="Z1207" i="6" s="1"/>
  <c r="Y1079" i="6"/>
  <c r="Z1079" i="6" s="1"/>
  <c r="Y1405" i="6"/>
  <c r="Z1405" i="6" s="1"/>
  <c r="Y1319" i="6"/>
  <c r="Z1319" i="6" s="1"/>
  <c r="Y1227" i="6"/>
  <c r="Z1227" i="6" s="1"/>
  <c r="Y1099" i="6"/>
  <c r="Z1099" i="6" s="1"/>
  <c r="Y1423" i="6"/>
  <c r="Z1423" i="6" s="1"/>
  <c r="Y1338" i="6"/>
  <c r="Z1338" i="6" s="1"/>
  <c r="Y1253" i="6"/>
  <c r="Z1253" i="6" s="1"/>
  <c r="Y1127" i="6"/>
  <c r="Z1127" i="6" s="1"/>
  <c r="Y714" i="6"/>
  <c r="Z714" i="6" s="1"/>
  <c r="Y730" i="6"/>
  <c r="Z730" i="6" s="1"/>
  <c r="Y746" i="6"/>
  <c r="Z746" i="6" s="1"/>
  <c r="Y762" i="6"/>
  <c r="Z762" i="6" s="1"/>
  <c r="Y778" i="6"/>
  <c r="Z778" i="6" s="1"/>
  <c r="Y794" i="6"/>
  <c r="Z794" i="6" s="1"/>
  <c r="Y810" i="6"/>
  <c r="Z810" i="6" s="1"/>
  <c r="Y826" i="6"/>
  <c r="Z826" i="6" s="1"/>
  <c r="Y842" i="6"/>
  <c r="Z842" i="6" s="1"/>
  <c r="Y858" i="6"/>
  <c r="Z858" i="6" s="1"/>
  <c r="Y874" i="6"/>
  <c r="Z874" i="6" s="1"/>
  <c r="Y890" i="6"/>
  <c r="Z890" i="6" s="1"/>
  <c r="Y906" i="6"/>
  <c r="Z906" i="6" s="1"/>
  <c r="Y922" i="6"/>
  <c r="Z922" i="6" s="1"/>
  <c r="Y938" i="6"/>
  <c r="Z938" i="6" s="1"/>
  <c r="Y954" i="6"/>
  <c r="Z954" i="6" s="1"/>
  <c r="Y970" i="6"/>
  <c r="Z970" i="6" s="1"/>
  <c r="Y986" i="6"/>
  <c r="Z986" i="6" s="1"/>
  <c r="Y1002" i="6"/>
  <c r="Z1002" i="6" s="1"/>
  <c r="Y1018" i="6"/>
  <c r="Z1018" i="6" s="1"/>
  <c r="Y711" i="6"/>
  <c r="Z711" i="6" s="1"/>
  <c r="Y727" i="6"/>
  <c r="Z727" i="6" s="1"/>
  <c r="Y743" i="6"/>
  <c r="Z743" i="6" s="1"/>
  <c r="Y759" i="6"/>
  <c r="Z759" i="6" s="1"/>
  <c r="Y775" i="6"/>
  <c r="Z775" i="6" s="1"/>
  <c r="Y791" i="6"/>
  <c r="Z791" i="6" s="1"/>
  <c r="Y807" i="6"/>
  <c r="Z807" i="6" s="1"/>
  <c r="Y823" i="6"/>
  <c r="Z823" i="6" s="1"/>
  <c r="Y839" i="6"/>
  <c r="Z839" i="6" s="1"/>
  <c r="Y855" i="6"/>
  <c r="Z855" i="6" s="1"/>
  <c r="Y871" i="6"/>
  <c r="Z871" i="6" s="1"/>
  <c r="Y887" i="6"/>
  <c r="Z887" i="6" s="1"/>
  <c r="Y903" i="6"/>
  <c r="Z903" i="6" s="1"/>
  <c r="Y919" i="6"/>
  <c r="Z919" i="6" s="1"/>
  <c r="Y935" i="6"/>
  <c r="Z935" i="6" s="1"/>
  <c r="Y951" i="6"/>
  <c r="Z951" i="6" s="1"/>
  <c r="Y967" i="6"/>
  <c r="Z967" i="6" s="1"/>
  <c r="Y983" i="6"/>
  <c r="Z983" i="6" s="1"/>
  <c r="Y999" i="6"/>
  <c r="Z999" i="6" s="1"/>
  <c r="Y712" i="6"/>
  <c r="Z712" i="6" s="1"/>
  <c r="Y728" i="6"/>
  <c r="Z728" i="6" s="1"/>
  <c r="Y744" i="6"/>
  <c r="Z744" i="6" s="1"/>
  <c r="Y760" i="6"/>
  <c r="Z760" i="6" s="1"/>
  <c r="Y776" i="6"/>
  <c r="Z776" i="6" s="1"/>
  <c r="Y792" i="6"/>
  <c r="Z792" i="6" s="1"/>
  <c r="Y808" i="6"/>
  <c r="Z808" i="6" s="1"/>
  <c r="Y824" i="6"/>
  <c r="Z824" i="6" s="1"/>
  <c r="Y840" i="6"/>
  <c r="Z840" i="6" s="1"/>
  <c r="Y856" i="6"/>
  <c r="Z856" i="6" s="1"/>
  <c r="Y872" i="6"/>
  <c r="Z872" i="6" s="1"/>
  <c r="Y888" i="6"/>
  <c r="Z888" i="6" s="1"/>
  <c r="Y904" i="6"/>
  <c r="Z904" i="6" s="1"/>
  <c r="Y920" i="6"/>
  <c r="Z920" i="6" s="1"/>
  <c r="Y936" i="6"/>
  <c r="Z936" i="6" s="1"/>
  <c r="Y952" i="6"/>
  <c r="Z952" i="6" s="1"/>
  <c r="Y1437" i="6"/>
  <c r="Z1437" i="6" s="1"/>
  <c r="Y1351" i="6"/>
  <c r="Z1351" i="6" s="1"/>
  <c r="Y1266" i="6"/>
  <c r="Z1266" i="6" s="1"/>
  <c r="Y1147" i="6"/>
  <c r="Z1147" i="6" s="1"/>
  <c r="Y1017" i="6"/>
  <c r="Z1017" i="6" s="1"/>
  <c r="Y1370" i="6"/>
  <c r="Z1370" i="6" s="1"/>
  <c r="Y1285" i="6"/>
  <c r="Z1285" i="6" s="1"/>
  <c r="Y1175" i="6"/>
  <c r="Z1175" i="6" s="1"/>
  <c r="Y1047" i="6"/>
  <c r="Z1047" i="6" s="1"/>
  <c r="Y1383" i="6"/>
  <c r="Z1383" i="6" s="1"/>
  <c r="Y1298" i="6"/>
  <c r="Z1298" i="6" s="1"/>
  <c r="Y1195" i="6"/>
  <c r="Z1195" i="6" s="1"/>
  <c r="Y1067" i="6"/>
  <c r="Z1067" i="6" s="1"/>
  <c r="Y1402" i="6"/>
  <c r="Z1402" i="6" s="1"/>
  <c r="Y1317" i="6"/>
  <c r="Z1317" i="6" s="1"/>
  <c r="Y1223" i="6"/>
  <c r="Z1223" i="6" s="1"/>
  <c r="Y1095" i="6"/>
  <c r="Z1095" i="6" s="1"/>
  <c r="Y718" i="6"/>
  <c r="Z718" i="6" s="1"/>
  <c r="Y734" i="6"/>
  <c r="Z734" i="6" s="1"/>
  <c r="Y750" i="6"/>
  <c r="Z750" i="6" s="1"/>
  <c r="Y766" i="6"/>
  <c r="Z766" i="6" s="1"/>
  <c r="Y782" i="6"/>
  <c r="Z782" i="6" s="1"/>
  <c r="Y798" i="6"/>
  <c r="Z798" i="6" s="1"/>
  <c r="Y814" i="6"/>
  <c r="Z814" i="6" s="1"/>
  <c r="Y830" i="6"/>
  <c r="Z830" i="6" s="1"/>
  <c r="Y846" i="6"/>
  <c r="Z846" i="6" s="1"/>
  <c r="Y862" i="6"/>
  <c r="Z862" i="6" s="1"/>
  <c r="Y878" i="6"/>
  <c r="Z878" i="6" s="1"/>
  <c r="Y894" i="6"/>
  <c r="Z894" i="6" s="1"/>
  <c r="Y910" i="6"/>
  <c r="Z910" i="6" s="1"/>
  <c r="Y926" i="6"/>
  <c r="Z926" i="6" s="1"/>
  <c r="Y942" i="6"/>
  <c r="Z942" i="6" s="1"/>
  <c r="Y958" i="6"/>
  <c r="Z958" i="6" s="1"/>
  <c r="Y974" i="6"/>
  <c r="Z974" i="6" s="1"/>
  <c r="Y990" i="6"/>
  <c r="Z990" i="6" s="1"/>
  <c r="Y1006" i="6"/>
  <c r="Z1006" i="6" s="1"/>
  <c r="Y715" i="6"/>
  <c r="Z715" i="6" s="1"/>
  <c r="Y731" i="6"/>
  <c r="Z731" i="6" s="1"/>
  <c r="Y747" i="6"/>
  <c r="Z747" i="6" s="1"/>
  <c r="Y763" i="6"/>
  <c r="Z763" i="6" s="1"/>
  <c r="Y779" i="6"/>
  <c r="Z779" i="6" s="1"/>
  <c r="Y795" i="6"/>
  <c r="Z795" i="6" s="1"/>
  <c r="Y811" i="6"/>
  <c r="Z811" i="6" s="1"/>
  <c r="Y827" i="6"/>
  <c r="Z827" i="6" s="1"/>
  <c r="Y843" i="6"/>
  <c r="Z843" i="6" s="1"/>
  <c r="Y859" i="6"/>
  <c r="Z859" i="6" s="1"/>
  <c r="Y875" i="6"/>
  <c r="Z875" i="6" s="1"/>
  <c r="Y891" i="6"/>
  <c r="Z891" i="6" s="1"/>
  <c r="Y907" i="6"/>
  <c r="Z907" i="6" s="1"/>
  <c r="Y923" i="6"/>
  <c r="Z923" i="6" s="1"/>
  <c r="Y939" i="6"/>
  <c r="Z939" i="6" s="1"/>
  <c r="Y955" i="6"/>
  <c r="Z955" i="6" s="1"/>
  <c r="Y971" i="6"/>
  <c r="Z971" i="6" s="1"/>
  <c r="Y987" i="6"/>
  <c r="Z987" i="6" s="1"/>
  <c r="Y716" i="6"/>
  <c r="Z716" i="6" s="1"/>
  <c r="Y732" i="6"/>
  <c r="Z732" i="6" s="1"/>
  <c r="Y748" i="6"/>
  <c r="Z748" i="6" s="1"/>
  <c r="Y764" i="6"/>
  <c r="Z764" i="6" s="1"/>
  <c r="Y780" i="6"/>
  <c r="Z780" i="6" s="1"/>
  <c r="Y796" i="6"/>
  <c r="Z796" i="6" s="1"/>
  <c r="Y1415" i="6"/>
  <c r="Z1415" i="6" s="1"/>
  <c r="Y1330" i="6"/>
  <c r="Z1330" i="6" s="1"/>
  <c r="Y1243" i="6"/>
  <c r="Z1243" i="6" s="1"/>
  <c r="Y1115" i="6"/>
  <c r="Z1115" i="6" s="1"/>
  <c r="Y1434" i="6"/>
  <c r="Z1434" i="6" s="1"/>
  <c r="Y1349" i="6"/>
  <c r="Z1349" i="6" s="1"/>
  <c r="Y1263" i="6"/>
  <c r="Z1263" i="6" s="1"/>
  <c r="Y1143" i="6"/>
  <c r="Z1143" i="6" s="1"/>
  <c r="Y1009" i="6"/>
  <c r="Z1009" i="6" s="1"/>
  <c r="Y1362" i="6"/>
  <c r="Z1362" i="6" s="1"/>
  <c r="Y1277" i="6"/>
  <c r="Z1277" i="6" s="1"/>
  <c r="Y1163" i="6"/>
  <c r="Z1163" i="6" s="1"/>
  <c r="Y1035" i="6"/>
  <c r="Z1035" i="6" s="1"/>
  <c r="Y1381" i="6"/>
  <c r="Z1381" i="6" s="1"/>
  <c r="Y1295" i="6"/>
  <c r="Z1295" i="6" s="1"/>
  <c r="Y1191" i="6"/>
  <c r="Z1191" i="6" s="1"/>
  <c r="Y1063" i="6"/>
  <c r="Z1063" i="6" s="1"/>
  <c r="Y706" i="6"/>
  <c r="Z706" i="6" s="1"/>
  <c r="Y722" i="6"/>
  <c r="Z722" i="6" s="1"/>
  <c r="Y738" i="6"/>
  <c r="Z738" i="6" s="1"/>
  <c r="Y754" i="6"/>
  <c r="Z754" i="6" s="1"/>
  <c r="Y770" i="6"/>
  <c r="Z770" i="6" s="1"/>
  <c r="Y786" i="6"/>
  <c r="Z786" i="6" s="1"/>
  <c r="Y802" i="6"/>
  <c r="Z802" i="6" s="1"/>
  <c r="Y818" i="6"/>
  <c r="Z818" i="6" s="1"/>
  <c r="Y834" i="6"/>
  <c r="Z834" i="6" s="1"/>
  <c r="Y850" i="6"/>
  <c r="Z850" i="6" s="1"/>
  <c r="Y866" i="6"/>
  <c r="Z866" i="6" s="1"/>
  <c r="Y882" i="6"/>
  <c r="Z882" i="6" s="1"/>
  <c r="Y898" i="6"/>
  <c r="Z898" i="6" s="1"/>
  <c r="Y914" i="6"/>
  <c r="Z914" i="6" s="1"/>
  <c r="Y930" i="6"/>
  <c r="Z930" i="6" s="1"/>
  <c r="Y946" i="6"/>
  <c r="Z946" i="6" s="1"/>
  <c r="Y962" i="6"/>
  <c r="Z962" i="6" s="1"/>
  <c r="Y978" i="6"/>
  <c r="Z978" i="6" s="1"/>
  <c r="Y994" i="6"/>
  <c r="Z994" i="6" s="1"/>
  <c r="Y1010" i="6"/>
  <c r="Z1010" i="6" s="1"/>
  <c r="Y719" i="6"/>
  <c r="Z719" i="6" s="1"/>
  <c r="Y735" i="6"/>
  <c r="Z735" i="6" s="1"/>
  <c r="Y751" i="6"/>
  <c r="Z751" i="6" s="1"/>
  <c r="Y767" i="6"/>
  <c r="Z767" i="6" s="1"/>
  <c r="Y783" i="6"/>
  <c r="Z783" i="6" s="1"/>
  <c r="Y799" i="6"/>
  <c r="Z799" i="6" s="1"/>
  <c r="Y815" i="6"/>
  <c r="Z815" i="6" s="1"/>
  <c r="Y831" i="6"/>
  <c r="Z831" i="6" s="1"/>
  <c r="Y847" i="6"/>
  <c r="Z847" i="6" s="1"/>
  <c r="Y863" i="6"/>
  <c r="Z863" i="6" s="1"/>
  <c r="Y879" i="6"/>
  <c r="Z879" i="6" s="1"/>
  <c r="Y895" i="6"/>
  <c r="Z895" i="6" s="1"/>
  <c r="Y911" i="6"/>
  <c r="Z911" i="6" s="1"/>
  <c r="Y927" i="6"/>
  <c r="Z927" i="6" s="1"/>
  <c r="Y943" i="6"/>
  <c r="Z943" i="6" s="1"/>
  <c r="Y959" i="6"/>
  <c r="Z959" i="6" s="1"/>
  <c r="Y975" i="6"/>
  <c r="Z975" i="6" s="1"/>
  <c r="Y1394" i="6"/>
  <c r="Z1394" i="6" s="1"/>
  <c r="Y1309" i="6"/>
  <c r="Z1309" i="6" s="1"/>
  <c r="Y1211" i="6"/>
  <c r="Z1211" i="6" s="1"/>
  <c r="Y1083" i="6"/>
  <c r="Z1083" i="6" s="1"/>
  <c r="Y1413" i="6"/>
  <c r="Z1413" i="6" s="1"/>
  <c r="Y1327" i="6"/>
  <c r="Z1327" i="6" s="1"/>
  <c r="Y1239" i="6"/>
  <c r="Z1239" i="6" s="1"/>
  <c r="Y1111" i="6"/>
  <c r="Z1111" i="6" s="1"/>
  <c r="Y1426" i="6"/>
  <c r="Z1426" i="6" s="1"/>
  <c r="Y1341" i="6"/>
  <c r="Z1341" i="6" s="1"/>
  <c r="Y1255" i="6"/>
  <c r="Z1255" i="6" s="1"/>
  <c r="Y1131" i="6"/>
  <c r="Z1131" i="6" s="1"/>
  <c r="Y953" i="6"/>
  <c r="Z953" i="6" s="1"/>
  <c r="Y1359" i="6"/>
  <c r="Z1359" i="6" s="1"/>
  <c r="Y1274" i="6"/>
  <c r="Z1274" i="6" s="1"/>
  <c r="Y1159" i="6"/>
  <c r="Z1159" i="6" s="1"/>
  <c r="Y1031" i="6"/>
  <c r="Z1031" i="6" s="1"/>
  <c r="Y710" i="6"/>
  <c r="Z710" i="6" s="1"/>
  <c r="Y726" i="6"/>
  <c r="Z726" i="6" s="1"/>
  <c r="Y742" i="6"/>
  <c r="Z742" i="6" s="1"/>
  <c r="Y758" i="6"/>
  <c r="Z758" i="6" s="1"/>
  <c r="Y774" i="6"/>
  <c r="Z774" i="6" s="1"/>
  <c r="Y790" i="6"/>
  <c r="Z790" i="6" s="1"/>
  <c r="Y806" i="6"/>
  <c r="Z806" i="6" s="1"/>
  <c r="Y822" i="6"/>
  <c r="Z822" i="6" s="1"/>
  <c r="Y838" i="6"/>
  <c r="Z838" i="6" s="1"/>
  <c r="Y854" i="6"/>
  <c r="Z854" i="6" s="1"/>
  <c r="Y870" i="6"/>
  <c r="Z870" i="6" s="1"/>
  <c r="Y886" i="6"/>
  <c r="Z886" i="6" s="1"/>
  <c r="Y902" i="6"/>
  <c r="Z902" i="6" s="1"/>
  <c r="Y918" i="6"/>
  <c r="Z918" i="6" s="1"/>
  <c r="Y934" i="6"/>
  <c r="Z934" i="6" s="1"/>
  <c r="Y950" i="6"/>
  <c r="Z950" i="6" s="1"/>
  <c r="Y966" i="6"/>
  <c r="Z966" i="6" s="1"/>
  <c r="Y982" i="6"/>
  <c r="Z982" i="6" s="1"/>
  <c r="Y998" i="6"/>
  <c r="Z998" i="6" s="1"/>
  <c r="Y1014" i="6"/>
  <c r="Z1014" i="6" s="1"/>
  <c r="Y707" i="6"/>
  <c r="Z707" i="6" s="1"/>
  <c r="Y723" i="6"/>
  <c r="Z723" i="6" s="1"/>
  <c r="Y739" i="6"/>
  <c r="Z739" i="6" s="1"/>
  <c r="Y755" i="6"/>
  <c r="Z755" i="6" s="1"/>
  <c r="Y771" i="6"/>
  <c r="Z771" i="6" s="1"/>
  <c r="Y787" i="6"/>
  <c r="Z787" i="6" s="1"/>
  <c r="Y803" i="6"/>
  <c r="Z803" i="6" s="1"/>
  <c r="Y819" i="6"/>
  <c r="Z819" i="6" s="1"/>
  <c r="Y835" i="6"/>
  <c r="Z835" i="6" s="1"/>
  <c r="Y851" i="6"/>
  <c r="Z851" i="6" s="1"/>
  <c r="Y867" i="6"/>
  <c r="Z867" i="6" s="1"/>
  <c r="Y883" i="6"/>
  <c r="Z883" i="6" s="1"/>
  <c r="Y899" i="6"/>
  <c r="Z899" i="6" s="1"/>
  <c r="Y915" i="6"/>
  <c r="Z915" i="6" s="1"/>
  <c r="Y931" i="6"/>
  <c r="Z931" i="6" s="1"/>
  <c r="Y947" i="6"/>
  <c r="Z947" i="6" s="1"/>
  <c r="Y963" i="6"/>
  <c r="Z963" i="6" s="1"/>
  <c r="Y979" i="6"/>
  <c r="Z979" i="6" s="1"/>
  <c r="Y995" i="6"/>
  <c r="Z995" i="6" s="1"/>
  <c r="Y708" i="6"/>
  <c r="Z708" i="6" s="1"/>
  <c r="Y724" i="6"/>
  <c r="Z724" i="6" s="1"/>
  <c r="Y740" i="6"/>
  <c r="Z740" i="6" s="1"/>
  <c r="Y756" i="6"/>
  <c r="Z756" i="6" s="1"/>
  <c r="Y772" i="6"/>
  <c r="Z772" i="6" s="1"/>
  <c r="Y788" i="6"/>
  <c r="Z788" i="6" s="1"/>
  <c r="Y804" i="6"/>
  <c r="Z804" i="6" s="1"/>
  <c r="Y820" i="6"/>
  <c r="Z820" i="6" s="1"/>
  <c r="Y836" i="6"/>
  <c r="Z836" i="6" s="1"/>
  <c r="Y852" i="6"/>
  <c r="Z852" i="6" s="1"/>
  <c r="Y868" i="6"/>
  <c r="Z868" i="6" s="1"/>
  <c r="Y884" i="6"/>
  <c r="Z884" i="6" s="1"/>
  <c r="Y900" i="6"/>
  <c r="Z900" i="6" s="1"/>
  <c r="Y916" i="6"/>
  <c r="Z916" i="6" s="1"/>
  <c r="Y932" i="6"/>
  <c r="Z932" i="6" s="1"/>
  <c r="Y948" i="6"/>
  <c r="Z948" i="6" s="1"/>
  <c r="Y964" i="6"/>
  <c r="Z964" i="6" s="1"/>
  <c r="Y980" i="6"/>
  <c r="Z980" i="6" s="1"/>
  <c r="Y996" i="6"/>
  <c r="Z996" i="6" s="1"/>
  <c r="Y1012" i="6"/>
  <c r="Z1012" i="6" s="1"/>
  <c r="Y765" i="6"/>
  <c r="Z765" i="6" s="1"/>
  <c r="Y829" i="6"/>
  <c r="Z829" i="6" s="1"/>
  <c r="Y893" i="6"/>
  <c r="Z893" i="6" s="1"/>
  <c r="Y957" i="6"/>
  <c r="Z957" i="6" s="1"/>
  <c r="Y1011" i="6"/>
  <c r="Z1011" i="6" s="1"/>
  <c r="Y991" i="6"/>
  <c r="Z991" i="6" s="1"/>
  <c r="Y736" i="6"/>
  <c r="Z736" i="6" s="1"/>
  <c r="Y800" i="6"/>
  <c r="Z800" i="6" s="1"/>
  <c r="Y832" i="6"/>
  <c r="Z832" i="6" s="1"/>
  <c r="Y864" i="6"/>
  <c r="Z864" i="6" s="1"/>
  <c r="Y896" i="6"/>
  <c r="Z896" i="6" s="1"/>
  <c r="Y928" i="6"/>
  <c r="Z928" i="6" s="1"/>
  <c r="Y960" i="6"/>
  <c r="Z960" i="6" s="1"/>
  <c r="Y984" i="6"/>
  <c r="Z984" i="6" s="1"/>
  <c r="Y1004" i="6"/>
  <c r="Z1004" i="6" s="1"/>
  <c r="Y781" i="6"/>
  <c r="Z781" i="6" s="1"/>
  <c r="Y861" i="6"/>
  <c r="Z861" i="6" s="1"/>
  <c r="Y941" i="6"/>
  <c r="Z941" i="6" s="1"/>
  <c r="Y1019" i="6"/>
  <c r="Z1019" i="6" s="1"/>
  <c r="Y1036" i="6"/>
  <c r="Z1036" i="6" s="1"/>
  <c r="Y1052" i="6"/>
  <c r="Z1052" i="6" s="1"/>
  <c r="Y1068" i="6"/>
  <c r="Z1068" i="6" s="1"/>
  <c r="Y1084" i="6"/>
  <c r="Z1084" i="6" s="1"/>
  <c r="Y1100" i="6"/>
  <c r="Z1100" i="6" s="1"/>
  <c r="Y1116" i="6"/>
  <c r="Z1116" i="6" s="1"/>
  <c r="Y1132" i="6"/>
  <c r="Z1132" i="6" s="1"/>
  <c r="Y1148" i="6"/>
  <c r="Z1148" i="6" s="1"/>
  <c r="Y1164" i="6"/>
  <c r="Z1164" i="6" s="1"/>
  <c r="Y1180" i="6"/>
  <c r="Z1180" i="6" s="1"/>
  <c r="Y1196" i="6"/>
  <c r="Z1196" i="6" s="1"/>
  <c r="Y1212" i="6"/>
  <c r="Z1212" i="6" s="1"/>
  <c r="Y1228" i="6"/>
  <c r="Z1228" i="6" s="1"/>
  <c r="Y1244" i="6"/>
  <c r="Z1244" i="6" s="1"/>
  <c r="Y1260" i="6"/>
  <c r="Z1260" i="6" s="1"/>
  <c r="Y1276" i="6"/>
  <c r="Z1276" i="6" s="1"/>
  <c r="Y1292" i="6"/>
  <c r="Z1292" i="6" s="1"/>
  <c r="Y1308" i="6"/>
  <c r="Z1308" i="6" s="1"/>
  <c r="Y1324" i="6"/>
  <c r="Z1324" i="6" s="1"/>
  <c r="Y1340" i="6"/>
  <c r="Z1340" i="6" s="1"/>
  <c r="Y1356" i="6"/>
  <c r="Z1356" i="6" s="1"/>
  <c r="Y1372" i="6"/>
  <c r="Z1372" i="6" s="1"/>
  <c r="Y1388" i="6"/>
  <c r="Z1388" i="6" s="1"/>
  <c r="Y1404" i="6"/>
  <c r="Z1404" i="6" s="1"/>
  <c r="Y1420" i="6"/>
  <c r="Z1420" i="6" s="1"/>
  <c r="Y1436" i="6"/>
  <c r="Z1436" i="6" s="1"/>
  <c r="Y785" i="6"/>
  <c r="Z785" i="6" s="1"/>
  <c r="Y913" i="6"/>
  <c r="Z913" i="6" s="1"/>
  <c r="Y1013" i="6"/>
  <c r="Z1013" i="6" s="1"/>
  <c r="Y1045" i="6"/>
  <c r="Z1045" i="6" s="1"/>
  <c r="Y1073" i="6"/>
  <c r="Z1073" i="6" s="1"/>
  <c r="Y1101" i="6"/>
  <c r="Z1101" i="6" s="1"/>
  <c r="Y1129" i="6"/>
  <c r="Z1129" i="6" s="1"/>
  <c r="Y1161" i="6"/>
  <c r="Z1161" i="6" s="1"/>
  <c r="Y1189" i="6"/>
  <c r="Z1189" i="6" s="1"/>
  <c r="Y1221" i="6"/>
  <c r="Z1221" i="6" s="1"/>
  <c r="Y801" i="6"/>
  <c r="Z801" i="6" s="1"/>
  <c r="Y929" i="6"/>
  <c r="Z929" i="6" s="1"/>
  <c r="Y1033" i="6"/>
  <c r="Z1033" i="6" s="1"/>
  <c r="Y1069" i="6"/>
  <c r="Z1069" i="6" s="1"/>
  <c r="Y1105" i="6"/>
  <c r="Z1105" i="6" s="1"/>
  <c r="Y1141" i="6"/>
  <c r="Z1141" i="6" s="1"/>
  <c r="Y1173" i="6"/>
  <c r="Z1173" i="6" s="1"/>
  <c r="Y1209" i="6"/>
  <c r="Z1209" i="6" s="1"/>
  <c r="Y1245" i="6"/>
  <c r="Z1245" i="6" s="1"/>
  <c r="Y789" i="6"/>
  <c r="Z789" i="6" s="1"/>
  <c r="Y917" i="6"/>
  <c r="Z917" i="6" s="1"/>
  <c r="Y1022" i="6"/>
  <c r="Z1022" i="6" s="1"/>
  <c r="Y1054" i="6"/>
  <c r="Z1054" i="6" s="1"/>
  <c r="Y1086" i="6"/>
  <c r="Z1086" i="6" s="1"/>
  <c r="Y1118" i="6"/>
  <c r="Z1118" i="6" s="1"/>
  <c r="Y1150" i="6"/>
  <c r="Z1150" i="6" s="1"/>
  <c r="Y1182" i="6"/>
  <c r="Z1182" i="6" s="1"/>
  <c r="Y1214" i="6"/>
  <c r="Z1214" i="6" s="1"/>
  <c r="Y1246" i="6"/>
  <c r="Z1246" i="6" s="1"/>
  <c r="Y1267" i="6"/>
  <c r="Z1267" i="6" s="1"/>
  <c r="Y1289" i="6"/>
  <c r="Z1289" i="6" s="1"/>
  <c r="Y1310" i="6"/>
  <c r="Z1310" i="6" s="1"/>
  <c r="Y1331" i="6"/>
  <c r="Z1331" i="6" s="1"/>
  <c r="Y1353" i="6"/>
  <c r="Z1353" i="6" s="1"/>
  <c r="Y1374" i="6"/>
  <c r="Z1374" i="6" s="1"/>
  <c r="Y1395" i="6"/>
  <c r="Z1395" i="6" s="1"/>
  <c r="Y1417" i="6"/>
  <c r="Z1417" i="6" s="1"/>
  <c r="Y793" i="6"/>
  <c r="Z793" i="6" s="1"/>
  <c r="Y773" i="6"/>
  <c r="Z773" i="6" s="1"/>
  <c r="Y1015" i="6"/>
  <c r="Z1015" i="6" s="1"/>
  <c r="Y1082" i="6"/>
  <c r="Z1082" i="6" s="1"/>
  <c r="Y1146" i="6"/>
  <c r="Z1146" i="6" s="1"/>
  <c r="Y1210" i="6"/>
  <c r="Z1210" i="6" s="1"/>
  <c r="Y752" i="6"/>
  <c r="Z752" i="6" s="1"/>
  <c r="Y812" i="6"/>
  <c r="Z812" i="6" s="1"/>
  <c r="Y844" i="6"/>
  <c r="Z844" i="6" s="1"/>
  <c r="Y876" i="6"/>
  <c r="Z876" i="6" s="1"/>
  <c r="Y908" i="6"/>
  <c r="Z908" i="6" s="1"/>
  <c r="Y940" i="6"/>
  <c r="Z940" i="6" s="1"/>
  <c r="Y968" i="6"/>
  <c r="Z968" i="6" s="1"/>
  <c r="Y988" i="6"/>
  <c r="Z988" i="6" s="1"/>
  <c r="Y1008" i="6"/>
  <c r="Z1008" i="6" s="1"/>
  <c r="Y717" i="6"/>
  <c r="Z717" i="6" s="1"/>
  <c r="Y797" i="6"/>
  <c r="Z797" i="6" s="1"/>
  <c r="Y877" i="6"/>
  <c r="Z877" i="6" s="1"/>
  <c r="Y973" i="6"/>
  <c r="Z973" i="6" s="1"/>
  <c r="Y1024" i="6"/>
  <c r="Z1024" i="6" s="1"/>
  <c r="Y1040" i="6"/>
  <c r="Z1040" i="6" s="1"/>
  <c r="Y1056" i="6"/>
  <c r="Z1056" i="6" s="1"/>
  <c r="Y1072" i="6"/>
  <c r="Z1072" i="6" s="1"/>
  <c r="Y1088" i="6"/>
  <c r="Z1088" i="6" s="1"/>
  <c r="Y1104" i="6"/>
  <c r="Z1104" i="6" s="1"/>
  <c r="Y1120" i="6"/>
  <c r="Z1120" i="6" s="1"/>
  <c r="Y1136" i="6"/>
  <c r="Z1136" i="6" s="1"/>
  <c r="Y1152" i="6"/>
  <c r="Z1152" i="6" s="1"/>
  <c r="Y1168" i="6"/>
  <c r="Z1168" i="6" s="1"/>
  <c r="Y1184" i="6"/>
  <c r="Z1184" i="6" s="1"/>
  <c r="Y1200" i="6"/>
  <c r="Z1200" i="6" s="1"/>
  <c r="Y1216" i="6"/>
  <c r="Z1216" i="6" s="1"/>
  <c r="Y1232" i="6"/>
  <c r="Z1232" i="6" s="1"/>
  <c r="Y1248" i="6"/>
  <c r="Z1248" i="6" s="1"/>
  <c r="Y1264" i="6"/>
  <c r="Z1264" i="6" s="1"/>
  <c r="Y1280" i="6"/>
  <c r="Z1280" i="6" s="1"/>
  <c r="Y1296" i="6"/>
  <c r="Z1296" i="6" s="1"/>
  <c r="Y1312" i="6"/>
  <c r="Z1312" i="6" s="1"/>
  <c r="Y1328" i="6"/>
  <c r="Z1328" i="6" s="1"/>
  <c r="Y1344" i="6"/>
  <c r="Z1344" i="6" s="1"/>
  <c r="Y1360" i="6"/>
  <c r="Z1360" i="6" s="1"/>
  <c r="Y1376" i="6"/>
  <c r="Z1376" i="6" s="1"/>
  <c r="Y1392" i="6"/>
  <c r="Z1392" i="6" s="1"/>
  <c r="Y1408" i="6"/>
  <c r="Z1408" i="6" s="1"/>
  <c r="Y1424" i="6"/>
  <c r="Z1424" i="6" s="1"/>
  <c r="Y1440" i="6"/>
  <c r="Z1440" i="6" s="1"/>
  <c r="Y817" i="6"/>
  <c r="Z817" i="6" s="1"/>
  <c r="Y945" i="6"/>
  <c r="Z945" i="6" s="1"/>
  <c r="Y1025" i="6"/>
  <c r="Z1025" i="6" s="1"/>
  <c r="Y1053" i="6"/>
  <c r="Z1053" i="6" s="1"/>
  <c r="Y1081" i="6"/>
  <c r="Z1081" i="6" s="1"/>
  <c r="Y1109" i="6"/>
  <c r="Z1109" i="6" s="1"/>
  <c r="Y1137" i="6"/>
  <c r="Z1137" i="6" s="1"/>
  <c r="Y1169" i="6"/>
  <c r="Z1169" i="6" s="1"/>
  <c r="Y1197" i="6"/>
  <c r="Z1197" i="6" s="1"/>
  <c r="Y1229" i="6"/>
  <c r="Z1229" i="6" s="1"/>
  <c r="Y833" i="6"/>
  <c r="Z833" i="6" s="1"/>
  <c r="Y961" i="6"/>
  <c r="Z961" i="6" s="1"/>
  <c r="Y1041" i="6"/>
  <c r="Z1041" i="6" s="1"/>
  <c r="Y1077" i="6"/>
  <c r="Z1077" i="6" s="1"/>
  <c r="Y1113" i="6"/>
  <c r="Z1113" i="6" s="1"/>
  <c r="Y1149" i="6"/>
  <c r="Z1149" i="6" s="1"/>
  <c r="Y1181" i="6"/>
  <c r="Z1181" i="6" s="1"/>
  <c r="Y1217" i="6"/>
  <c r="Z1217" i="6" s="1"/>
  <c r="Y821" i="6"/>
  <c r="Z821" i="6" s="1"/>
  <c r="Y949" i="6"/>
  <c r="Z949" i="6" s="1"/>
  <c r="Y1030" i="6"/>
  <c r="Z1030" i="6" s="1"/>
  <c r="Y1062" i="6"/>
  <c r="Z1062" i="6" s="1"/>
  <c r="Y1094" i="6"/>
  <c r="Z1094" i="6" s="1"/>
  <c r="Y1126" i="6"/>
  <c r="Z1126" i="6" s="1"/>
  <c r="Y1158" i="6"/>
  <c r="Z1158" i="6" s="1"/>
  <c r="Y1190" i="6"/>
  <c r="Z1190" i="6" s="1"/>
  <c r="Y1222" i="6"/>
  <c r="Z1222" i="6" s="1"/>
  <c r="Y1251" i="6"/>
  <c r="Z1251" i="6" s="1"/>
  <c r="Y1273" i="6"/>
  <c r="Z1273" i="6" s="1"/>
  <c r="Y1294" i="6"/>
  <c r="Z1294" i="6" s="1"/>
  <c r="Y1315" i="6"/>
  <c r="Z1315" i="6" s="1"/>
  <c r="Y1337" i="6"/>
  <c r="Z1337" i="6" s="1"/>
  <c r="Y1358" i="6"/>
  <c r="Z1358" i="6" s="1"/>
  <c r="Y1379" i="6"/>
  <c r="Z1379" i="6" s="1"/>
  <c r="Y1401" i="6"/>
  <c r="Z1401" i="6" s="1"/>
  <c r="Y1422" i="6"/>
  <c r="Z1422" i="6" s="1"/>
  <c r="Y825" i="6"/>
  <c r="Z825" i="6" s="1"/>
  <c r="Y805" i="6"/>
  <c r="Z805" i="6" s="1"/>
  <c r="Y933" i="6"/>
  <c r="Z933" i="6" s="1"/>
  <c r="Y1026" i="6"/>
  <c r="Z1026" i="6" s="1"/>
  <c r="Y768" i="6"/>
  <c r="Z768" i="6" s="1"/>
  <c r="Y816" i="6"/>
  <c r="Z816" i="6" s="1"/>
  <c r="Y848" i="6"/>
  <c r="Z848" i="6" s="1"/>
  <c r="Y880" i="6"/>
  <c r="Z880" i="6" s="1"/>
  <c r="Y912" i="6"/>
  <c r="Z912" i="6" s="1"/>
  <c r="Y944" i="6"/>
  <c r="Z944" i="6" s="1"/>
  <c r="Y972" i="6"/>
  <c r="Z972" i="6" s="1"/>
  <c r="Y992" i="6"/>
  <c r="Z992" i="6" s="1"/>
  <c r="Y1016" i="6"/>
  <c r="Z1016" i="6" s="1"/>
  <c r="Y733" i="6"/>
  <c r="Z733" i="6" s="1"/>
  <c r="Y813" i="6"/>
  <c r="Z813" i="6" s="1"/>
  <c r="Y909" i="6"/>
  <c r="Z909" i="6" s="1"/>
  <c r="Y989" i="6"/>
  <c r="Z989" i="6" s="1"/>
  <c r="Y1028" i="6"/>
  <c r="Z1028" i="6" s="1"/>
  <c r="Y1044" i="6"/>
  <c r="Z1044" i="6" s="1"/>
  <c r="Y1060" i="6"/>
  <c r="Z1060" i="6" s="1"/>
  <c r="Y1076" i="6"/>
  <c r="Z1076" i="6" s="1"/>
  <c r="Y1092" i="6"/>
  <c r="Z1092" i="6" s="1"/>
  <c r="Y1108" i="6"/>
  <c r="Z1108" i="6" s="1"/>
  <c r="Y1124" i="6"/>
  <c r="Z1124" i="6" s="1"/>
  <c r="Y1140" i="6"/>
  <c r="Z1140" i="6" s="1"/>
  <c r="Y1156" i="6"/>
  <c r="Z1156" i="6" s="1"/>
  <c r="Y1172" i="6"/>
  <c r="Z1172" i="6" s="1"/>
  <c r="Y1188" i="6"/>
  <c r="Z1188" i="6" s="1"/>
  <c r="Y1204" i="6"/>
  <c r="Z1204" i="6" s="1"/>
  <c r="Y1220" i="6"/>
  <c r="Z1220" i="6" s="1"/>
  <c r="Y1236" i="6"/>
  <c r="Z1236" i="6" s="1"/>
  <c r="Y1252" i="6"/>
  <c r="Z1252" i="6" s="1"/>
  <c r="Y1268" i="6"/>
  <c r="Z1268" i="6" s="1"/>
  <c r="Y1284" i="6"/>
  <c r="Z1284" i="6" s="1"/>
  <c r="Y1300" i="6"/>
  <c r="Z1300" i="6" s="1"/>
  <c r="Y1316" i="6"/>
  <c r="Z1316" i="6" s="1"/>
  <c r="Y1332" i="6"/>
  <c r="Z1332" i="6" s="1"/>
  <c r="Y1348" i="6"/>
  <c r="Z1348" i="6" s="1"/>
  <c r="Y1364" i="6"/>
  <c r="Z1364" i="6" s="1"/>
  <c r="Y1380" i="6"/>
  <c r="Z1380" i="6" s="1"/>
  <c r="Y1396" i="6"/>
  <c r="Z1396" i="6" s="1"/>
  <c r="Y1412" i="6"/>
  <c r="Z1412" i="6" s="1"/>
  <c r="Y1428" i="6"/>
  <c r="Z1428" i="6" s="1"/>
  <c r="Y737" i="6"/>
  <c r="Z737" i="6" s="1"/>
  <c r="Y849" i="6"/>
  <c r="Z849" i="6" s="1"/>
  <c r="Y977" i="6"/>
  <c r="Z977" i="6" s="1"/>
  <c r="Y1029" i="6"/>
  <c r="Z1029" i="6" s="1"/>
  <c r="Y1061" i="6"/>
  <c r="Z1061" i="6" s="1"/>
  <c r="Y1089" i="6"/>
  <c r="Z1089" i="6" s="1"/>
  <c r="Y1117" i="6"/>
  <c r="Z1117" i="6" s="1"/>
  <c r="Y1145" i="6"/>
  <c r="Z1145" i="6" s="1"/>
  <c r="Y1177" i="6"/>
  <c r="Z1177" i="6" s="1"/>
  <c r="Y1205" i="6"/>
  <c r="Z1205" i="6" s="1"/>
  <c r="Y1233" i="6"/>
  <c r="Z1233" i="6" s="1"/>
  <c r="Y721" i="6"/>
  <c r="Z721" i="6" s="1"/>
  <c r="Y865" i="6"/>
  <c r="Z865" i="6" s="1"/>
  <c r="Y1005" i="6"/>
  <c r="Z1005" i="6" s="1"/>
  <c r="Y1049" i="6"/>
  <c r="Z1049" i="6" s="1"/>
  <c r="Y1085" i="6"/>
  <c r="Z1085" i="6" s="1"/>
  <c r="Y1125" i="6"/>
  <c r="Z1125" i="6" s="1"/>
  <c r="Y1157" i="6"/>
  <c r="Z1157" i="6" s="1"/>
  <c r="Y1193" i="6"/>
  <c r="Z1193" i="6" s="1"/>
  <c r="Y1225" i="6"/>
  <c r="Z1225" i="6" s="1"/>
  <c r="Y725" i="6"/>
  <c r="Z725" i="6" s="1"/>
  <c r="Y853" i="6"/>
  <c r="Z853" i="6" s="1"/>
  <c r="Y981" i="6"/>
  <c r="Z981" i="6" s="1"/>
  <c r="Y1038" i="6"/>
  <c r="Z1038" i="6" s="1"/>
  <c r="Y1070" i="6"/>
  <c r="Z1070" i="6" s="1"/>
  <c r="Y1102" i="6"/>
  <c r="Z1102" i="6" s="1"/>
  <c r="Y1134" i="6"/>
  <c r="Z1134" i="6" s="1"/>
  <c r="Y1166" i="6"/>
  <c r="Z1166" i="6" s="1"/>
  <c r="Y1198" i="6"/>
  <c r="Z1198" i="6" s="1"/>
  <c r="Y1230" i="6"/>
  <c r="Z1230" i="6" s="1"/>
  <c r="Y1257" i="6"/>
  <c r="Z1257" i="6" s="1"/>
  <c r="Y1278" i="6"/>
  <c r="Z1278" i="6" s="1"/>
  <c r="Y1299" i="6"/>
  <c r="Z1299" i="6" s="1"/>
  <c r="Y1321" i="6"/>
  <c r="Z1321" i="6" s="1"/>
  <c r="Y1342" i="6"/>
  <c r="Z1342" i="6" s="1"/>
  <c r="Y1363" i="6"/>
  <c r="Z1363" i="6" s="1"/>
  <c r="Y1385" i="6"/>
  <c r="Z1385" i="6" s="1"/>
  <c r="Y1406" i="6"/>
  <c r="Z1406" i="6" s="1"/>
  <c r="Y1427" i="6"/>
  <c r="Z1427" i="6" s="1"/>
  <c r="Y729" i="6"/>
  <c r="Z729" i="6" s="1"/>
  <c r="Y709" i="6"/>
  <c r="Z709" i="6" s="1"/>
  <c r="Y720" i="6"/>
  <c r="Z720" i="6" s="1"/>
  <c r="Y784" i="6"/>
  <c r="Z784" i="6" s="1"/>
  <c r="Y828" i="6"/>
  <c r="Z828" i="6" s="1"/>
  <c r="Y860" i="6"/>
  <c r="Z860" i="6" s="1"/>
  <c r="Y892" i="6"/>
  <c r="Z892" i="6" s="1"/>
  <c r="Y924" i="6"/>
  <c r="Z924" i="6" s="1"/>
  <c r="Y956" i="6"/>
  <c r="Z956" i="6" s="1"/>
  <c r="Y976" i="6"/>
  <c r="Z976" i="6" s="1"/>
  <c r="Y1000" i="6"/>
  <c r="Z1000" i="6" s="1"/>
  <c r="Y1020" i="6"/>
  <c r="Z1020" i="6" s="1"/>
  <c r="Y749" i="6"/>
  <c r="Z749" i="6" s="1"/>
  <c r="Y845" i="6"/>
  <c r="Z845" i="6" s="1"/>
  <c r="Y925" i="6"/>
  <c r="Z925" i="6" s="1"/>
  <c r="Y1003" i="6"/>
  <c r="Z1003" i="6" s="1"/>
  <c r="Y1032" i="6"/>
  <c r="Z1032" i="6" s="1"/>
  <c r="Y1048" i="6"/>
  <c r="Z1048" i="6" s="1"/>
  <c r="Y1064" i="6"/>
  <c r="Z1064" i="6" s="1"/>
  <c r="Y1080" i="6"/>
  <c r="Z1080" i="6" s="1"/>
  <c r="Y1096" i="6"/>
  <c r="Z1096" i="6" s="1"/>
  <c r="Y1112" i="6"/>
  <c r="Z1112" i="6" s="1"/>
  <c r="Y1128" i="6"/>
  <c r="Z1128" i="6" s="1"/>
  <c r="Y1144" i="6"/>
  <c r="Z1144" i="6" s="1"/>
  <c r="Y1160" i="6"/>
  <c r="Z1160" i="6" s="1"/>
  <c r="Y1176" i="6"/>
  <c r="Z1176" i="6" s="1"/>
  <c r="Y1192" i="6"/>
  <c r="Z1192" i="6" s="1"/>
  <c r="Y1208" i="6"/>
  <c r="Z1208" i="6" s="1"/>
  <c r="Y1224" i="6"/>
  <c r="Z1224" i="6" s="1"/>
  <c r="Y1240" i="6"/>
  <c r="Z1240" i="6" s="1"/>
  <c r="Y1256" i="6"/>
  <c r="Z1256" i="6" s="1"/>
  <c r="Y1272" i="6"/>
  <c r="Z1272" i="6" s="1"/>
  <c r="Y1288" i="6"/>
  <c r="Z1288" i="6" s="1"/>
  <c r="Y1304" i="6"/>
  <c r="Z1304" i="6" s="1"/>
  <c r="Y1320" i="6"/>
  <c r="Z1320" i="6" s="1"/>
  <c r="Y1336" i="6"/>
  <c r="Z1336" i="6" s="1"/>
  <c r="Y1352" i="6"/>
  <c r="Z1352" i="6" s="1"/>
  <c r="Y1368" i="6"/>
  <c r="Z1368" i="6" s="1"/>
  <c r="Y1384" i="6"/>
  <c r="Z1384" i="6" s="1"/>
  <c r="Y1400" i="6"/>
  <c r="Z1400" i="6" s="1"/>
  <c r="Y1416" i="6"/>
  <c r="Z1416" i="6" s="1"/>
  <c r="Y1432" i="6"/>
  <c r="Z1432" i="6" s="1"/>
  <c r="Y769" i="6"/>
  <c r="Z769" i="6" s="1"/>
  <c r="Y881" i="6"/>
  <c r="Z881" i="6" s="1"/>
  <c r="Y993" i="6"/>
  <c r="Z993" i="6" s="1"/>
  <c r="Y1037" i="6"/>
  <c r="Z1037" i="6" s="1"/>
  <c r="Y1065" i="6"/>
  <c r="Z1065" i="6" s="1"/>
  <c r="Y1097" i="6"/>
  <c r="Z1097" i="6" s="1"/>
  <c r="Y1121" i="6"/>
  <c r="Z1121" i="6" s="1"/>
  <c r="Y1153" i="6"/>
  <c r="Z1153" i="6" s="1"/>
  <c r="Y1185" i="6"/>
  <c r="Z1185" i="6" s="1"/>
  <c r="Y1213" i="6"/>
  <c r="Z1213" i="6" s="1"/>
  <c r="Y1241" i="6"/>
  <c r="Z1241" i="6" s="1"/>
  <c r="Y753" i="6"/>
  <c r="Z753" i="6" s="1"/>
  <c r="Y897" i="6"/>
  <c r="Z897" i="6" s="1"/>
  <c r="Y1021" i="6"/>
  <c r="Z1021" i="6" s="1"/>
  <c r="Y1057" i="6"/>
  <c r="Z1057" i="6" s="1"/>
  <c r="Y1093" i="6"/>
  <c r="Z1093" i="6" s="1"/>
  <c r="Y1133" i="6"/>
  <c r="Z1133" i="6" s="1"/>
  <c r="Y1165" i="6"/>
  <c r="Z1165" i="6" s="1"/>
  <c r="Y1201" i="6"/>
  <c r="Z1201" i="6" s="1"/>
  <c r="Y1237" i="6"/>
  <c r="Z1237" i="6" s="1"/>
  <c r="Y757" i="6"/>
  <c r="Z757" i="6" s="1"/>
  <c r="Y885" i="6"/>
  <c r="Z885" i="6" s="1"/>
  <c r="Y1007" i="6"/>
  <c r="Z1007" i="6" s="1"/>
  <c r="Y1046" i="6"/>
  <c r="Z1046" i="6" s="1"/>
  <c r="Y1078" i="6"/>
  <c r="Z1078" i="6" s="1"/>
  <c r="Y1110" i="6"/>
  <c r="Z1110" i="6" s="1"/>
  <c r="Y1142" i="6"/>
  <c r="Z1142" i="6" s="1"/>
  <c r="Y1174" i="6"/>
  <c r="Z1174" i="6" s="1"/>
  <c r="Y1206" i="6"/>
  <c r="Z1206" i="6" s="1"/>
  <c r="Y1238" i="6"/>
  <c r="Z1238" i="6" s="1"/>
  <c r="Y1262" i="6"/>
  <c r="Z1262" i="6" s="1"/>
  <c r="Y1283" i="6"/>
  <c r="Z1283" i="6" s="1"/>
  <c r="Y1305" i="6"/>
  <c r="Z1305" i="6" s="1"/>
  <c r="Y1326" i="6"/>
  <c r="Z1326" i="6" s="1"/>
  <c r="Y1347" i="6"/>
  <c r="Z1347" i="6" s="1"/>
  <c r="Y1369" i="6"/>
  <c r="Z1369" i="6" s="1"/>
  <c r="Y1390" i="6"/>
  <c r="Z1390" i="6" s="1"/>
  <c r="Y1411" i="6"/>
  <c r="Z1411" i="6" s="1"/>
  <c r="Y1433" i="6"/>
  <c r="Z1433" i="6" s="1"/>
  <c r="Y761" i="6"/>
  <c r="Z761" i="6" s="1"/>
  <c r="Y741" i="6"/>
  <c r="Z741" i="6" s="1"/>
  <c r="Y869" i="6"/>
  <c r="Z869" i="6" s="1"/>
  <c r="Y997" i="6"/>
  <c r="Z997" i="6" s="1"/>
  <c r="Y1042" i="6"/>
  <c r="Z1042" i="6" s="1"/>
  <c r="Y1074" i="6"/>
  <c r="Z1074" i="6" s="1"/>
  <c r="Y1106" i="6"/>
  <c r="Z1106" i="6" s="1"/>
  <c r="Y1138" i="6"/>
  <c r="Z1138" i="6" s="1"/>
  <c r="Y1170" i="6"/>
  <c r="Z1170" i="6" s="1"/>
  <c r="Y1202" i="6"/>
  <c r="Z1202" i="6" s="1"/>
  <c r="Y1234" i="6"/>
  <c r="Z1234" i="6" s="1"/>
  <c r="Y1259" i="6"/>
  <c r="Z1259" i="6" s="1"/>
  <c r="Y1281" i="6"/>
  <c r="Z1281" i="6" s="1"/>
  <c r="Y1302" i="6"/>
  <c r="Z1302" i="6" s="1"/>
  <c r="Y1323" i="6"/>
  <c r="Z1323" i="6" s="1"/>
  <c r="Y1345" i="6"/>
  <c r="Z1345" i="6" s="1"/>
  <c r="Y1366" i="6"/>
  <c r="Z1366" i="6" s="1"/>
  <c r="Y1387" i="6"/>
  <c r="Z1387" i="6" s="1"/>
  <c r="Y1409" i="6"/>
  <c r="Z1409" i="6" s="1"/>
  <c r="Y1430" i="6"/>
  <c r="Z1430" i="6" s="1"/>
  <c r="Y745" i="6"/>
  <c r="Z745" i="6" s="1"/>
  <c r="Y873" i="6"/>
  <c r="Z873" i="6" s="1"/>
  <c r="Y1431" i="6"/>
  <c r="Z1431" i="6" s="1"/>
  <c r="Y1389" i="6"/>
  <c r="Z1389" i="6" s="1"/>
  <c r="Y1346" i="6"/>
  <c r="Z1346" i="6" s="1"/>
  <c r="Y1303" i="6"/>
  <c r="Z1303" i="6" s="1"/>
  <c r="Y1261" i="6"/>
  <c r="Z1261" i="6" s="1"/>
  <c r="Y1203" i="6"/>
  <c r="Z1203" i="6" s="1"/>
  <c r="Y1139" i="6"/>
  <c r="Z1139" i="6" s="1"/>
  <c r="Y1075" i="6"/>
  <c r="Z1075" i="6" s="1"/>
  <c r="Y1001" i="6"/>
  <c r="Z1001" i="6" s="1"/>
  <c r="Y1418" i="6"/>
  <c r="Z1418" i="6" s="1"/>
  <c r="Y1375" i="6"/>
  <c r="Z1375" i="6" s="1"/>
  <c r="Y1333" i="6"/>
  <c r="Z1333" i="6" s="1"/>
  <c r="Y1290" i="6"/>
  <c r="Z1290" i="6" s="1"/>
  <c r="Y1247" i="6"/>
  <c r="Z1247" i="6" s="1"/>
  <c r="Y1183" i="6"/>
  <c r="Z1183" i="6" s="1"/>
  <c r="Y1119" i="6"/>
  <c r="Z1119" i="6" s="1"/>
  <c r="Y1055" i="6"/>
  <c r="Z1055" i="6" s="1"/>
  <c r="Y857" i="6"/>
  <c r="Z857" i="6" s="1"/>
  <c r="Y1438" i="6"/>
  <c r="Z1438" i="6" s="1"/>
  <c r="Y901" i="6"/>
  <c r="Z901" i="6" s="1"/>
  <c r="Y1050" i="6"/>
  <c r="Z1050" i="6" s="1"/>
  <c r="Y1114" i="6"/>
  <c r="Z1114" i="6" s="1"/>
  <c r="Y1178" i="6"/>
  <c r="Z1178" i="6" s="1"/>
  <c r="Y1242" i="6"/>
  <c r="Z1242" i="6" s="1"/>
  <c r="Y1313" i="6"/>
  <c r="Z1313" i="6" s="1"/>
  <c r="Y1123" i="6"/>
  <c r="Z1123" i="6" s="1"/>
  <c r="Y1311" i="6"/>
  <c r="Z1311" i="6" s="1"/>
  <c r="Y1087" i="6"/>
  <c r="Z1087" i="6" s="1"/>
  <c r="Y1271" i="6"/>
  <c r="Z1271" i="6" s="1"/>
  <c r="Y1407" i="6"/>
  <c r="Z1407" i="6" s="1"/>
  <c r="Y1231" i="6"/>
  <c r="Z1231" i="6" s="1"/>
  <c r="Y1343" i="6"/>
  <c r="Z1343" i="6" s="1"/>
  <c r="Y1135" i="6"/>
  <c r="Z1135" i="6" s="1"/>
  <c r="Y965" i="6"/>
  <c r="Z965" i="6" s="1"/>
  <c r="Y1090" i="6"/>
  <c r="Z1090" i="6" s="1"/>
  <c r="Y1154" i="6"/>
  <c r="Z1154" i="6" s="1"/>
  <c r="Y1218" i="6"/>
  <c r="Z1218" i="6" s="1"/>
  <c r="Y1265" i="6"/>
  <c r="Z1265" i="6" s="1"/>
  <c r="Y1291" i="6"/>
  <c r="Z1291" i="6" s="1"/>
  <c r="Y1318" i="6"/>
  <c r="Z1318" i="6" s="1"/>
  <c r="Y1350" i="6"/>
  <c r="Z1350" i="6" s="1"/>
  <c r="Y1377" i="6"/>
  <c r="Z1377" i="6" s="1"/>
  <c r="Y1403" i="6"/>
  <c r="Z1403" i="6" s="1"/>
  <c r="Y1435" i="6"/>
  <c r="Z1435" i="6" s="1"/>
  <c r="Y809" i="6"/>
  <c r="Z809" i="6" s="1"/>
  <c r="Y969" i="6"/>
  <c r="Z969" i="6" s="1"/>
  <c r="Y1325" i="6"/>
  <c r="Z1325" i="6" s="1"/>
  <c r="Y1187" i="6"/>
  <c r="Z1187" i="6" s="1"/>
  <c r="Y1027" i="6"/>
  <c r="Z1027" i="6" s="1"/>
  <c r="Y1301" i="6"/>
  <c r="Z1301" i="6" s="1"/>
  <c r="Y1071" i="6"/>
  <c r="Z1071" i="6" s="1"/>
  <c r="Y1215" i="6"/>
  <c r="Z1215" i="6" s="1"/>
  <c r="Y1034" i="6"/>
  <c r="Z1034" i="6" s="1"/>
  <c r="Y1098" i="6"/>
  <c r="Z1098" i="6" s="1"/>
  <c r="Y1162" i="6"/>
  <c r="Z1162" i="6" s="1"/>
  <c r="Y1226" i="6"/>
  <c r="Z1226" i="6" s="1"/>
  <c r="Y1270" i="6"/>
  <c r="Z1270" i="6" s="1"/>
  <c r="Y1297" i="6"/>
  <c r="Z1297" i="6" s="1"/>
  <c r="Y1329" i="6"/>
  <c r="Z1329" i="6" s="1"/>
  <c r="Y1355" i="6"/>
  <c r="Z1355" i="6" s="1"/>
  <c r="Y1382" i="6"/>
  <c r="Z1382" i="6" s="1"/>
  <c r="Y1414" i="6"/>
  <c r="Z1414" i="6" s="1"/>
  <c r="Y841" i="6"/>
  <c r="Z841" i="6" s="1"/>
  <c r="Y1421" i="6"/>
  <c r="Z1421" i="6" s="1"/>
  <c r="Y1367" i="6"/>
  <c r="Z1367" i="6" s="1"/>
  <c r="Y1314" i="6"/>
  <c r="Z1314" i="6" s="1"/>
  <c r="Y1250" i="6"/>
  <c r="Z1250" i="6" s="1"/>
  <c r="Y1171" i="6"/>
  <c r="Z1171" i="6" s="1"/>
  <c r="Y1091" i="6"/>
  <c r="Z1091" i="6" s="1"/>
  <c r="Y889" i="6"/>
  <c r="Z889" i="6" s="1"/>
  <c r="Y1279" i="6"/>
  <c r="Z1279" i="6" s="1"/>
  <c r="Y1058" i="6"/>
  <c r="Z1058" i="6" s="1"/>
  <c r="Y1122" i="6"/>
  <c r="Z1122" i="6" s="1"/>
  <c r="Y1186" i="6"/>
  <c r="Z1186" i="6" s="1"/>
  <c r="Y1249" i="6"/>
  <c r="Z1249" i="6" s="1"/>
  <c r="Y1275" i="6"/>
  <c r="Z1275" i="6" s="1"/>
  <c r="Y1307" i="6"/>
  <c r="Z1307" i="6" s="1"/>
  <c r="Y1334" i="6"/>
  <c r="Z1334" i="6" s="1"/>
  <c r="Y1361" i="6"/>
  <c r="Z1361" i="6" s="1"/>
  <c r="Y1393" i="6"/>
  <c r="Z1393" i="6" s="1"/>
  <c r="Y1419" i="6"/>
  <c r="Z1419" i="6" s="1"/>
  <c r="Y713" i="6"/>
  <c r="Z713" i="6" s="1"/>
  <c r="Y905" i="6"/>
  <c r="Z905" i="6" s="1"/>
  <c r="Y1410" i="6"/>
  <c r="Z1410" i="6" s="1"/>
  <c r="Y1357" i="6"/>
  <c r="Z1357" i="6" s="1"/>
  <c r="Y1293" i="6"/>
  <c r="Z1293" i="6" s="1"/>
  <c r="Y1235" i="6"/>
  <c r="Z1235" i="6" s="1"/>
  <c r="Y1155" i="6"/>
  <c r="Z1155" i="6" s="1"/>
  <c r="Y1059" i="6"/>
  <c r="Z1059" i="6" s="1"/>
  <c r="Y1439" i="6"/>
  <c r="Z1439" i="6" s="1"/>
  <c r="Y1386" i="6"/>
  <c r="Z1386" i="6" s="1"/>
  <c r="Y1322" i="6"/>
  <c r="Z1322" i="6" s="1"/>
  <c r="Y1269" i="6"/>
  <c r="Z1269" i="6" s="1"/>
  <c r="Y1199" i="6"/>
  <c r="Z1199" i="6" s="1"/>
  <c r="Y1103" i="6"/>
  <c r="Z1103" i="6" s="1"/>
  <c r="Y1023" i="6"/>
  <c r="Z1023" i="6" s="1"/>
  <c r="Y837" i="6"/>
  <c r="Z837" i="6" s="1"/>
  <c r="Y1066" i="6"/>
  <c r="Z1066" i="6" s="1"/>
  <c r="Y1130" i="6"/>
  <c r="Z1130" i="6" s="1"/>
  <c r="Y1194" i="6"/>
  <c r="Z1194" i="6" s="1"/>
  <c r="Y1254" i="6"/>
  <c r="Z1254" i="6" s="1"/>
  <c r="Y1286" i="6"/>
  <c r="Z1286" i="6" s="1"/>
  <c r="Y1339" i="6"/>
  <c r="Z1339" i="6" s="1"/>
  <c r="Y1371" i="6"/>
  <c r="Z1371" i="6" s="1"/>
  <c r="Y1398" i="6"/>
  <c r="Z1398" i="6" s="1"/>
  <c r="Y1425" i="6"/>
  <c r="Z1425" i="6" s="1"/>
  <c r="Y777" i="6"/>
  <c r="Z777" i="6" s="1"/>
  <c r="Y937" i="6"/>
  <c r="Z937" i="6" s="1"/>
  <c r="Y1399" i="6"/>
  <c r="Z1399" i="6" s="1"/>
  <c r="Y1335" i="6"/>
  <c r="Z1335" i="6" s="1"/>
  <c r="Y1282" i="6"/>
  <c r="Z1282" i="6" s="1"/>
  <c r="Y1219" i="6"/>
  <c r="Z1219" i="6" s="1"/>
  <c r="Y1043" i="6"/>
  <c r="Z1043" i="6" s="1"/>
  <c r="Y1429" i="6"/>
  <c r="Z1429" i="6" s="1"/>
  <c r="Y1365" i="6"/>
  <c r="Z1365" i="6" s="1"/>
  <c r="Y1258" i="6"/>
  <c r="Z1258" i="6" s="1"/>
  <c r="Y1167" i="6"/>
  <c r="Z1167" i="6" s="1"/>
  <c r="Y985" i="6"/>
  <c r="Z985" i="6" s="1"/>
  <c r="Y1378" i="6"/>
  <c r="Z1378" i="6" s="1"/>
  <c r="Y1107" i="6"/>
  <c r="Z1107" i="6" s="1"/>
  <c r="Y1354" i="6"/>
  <c r="Z1354" i="6" s="1"/>
  <c r="Y1151" i="6"/>
  <c r="Z1151" i="6" s="1"/>
  <c r="Y1397" i="6"/>
  <c r="Z1397" i="6" s="1"/>
  <c r="Y1039" i="6"/>
  <c r="Z1039" i="6" s="1"/>
  <c r="D169" i="9"/>
  <c r="D170" i="9"/>
  <c r="G174" i="14"/>
  <c r="G176" i="14"/>
  <c r="D167" i="10"/>
  <c r="D167" i="9"/>
  <c r="D171" i="9"/>
  <c r="D168" i="9"/>
  <c r="D172" i="9"/>
  <c r="E3" i="6"/>
  <c r="A164" i="14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C157" i="10"/>
  <c r="G164" i="14" s="1"/>
  <c r="L2" i="6"/>
  <c r="K137" i="15"/>
  <c r="K160" i="15"/>
  <c r="L1" i="15"/>
  <c r="K154" i="15"/>
  <c r="K148" i="15"/>
  <c r="K143" i="15"/>
  <c r="K138" i="15"/>
  <c r="K119" i="15"/>
  <c r="K123" i="15"/>
  <c r="K155" i="15"/>
  <c r="K151" i="15"/>
  <c r="K118" i="15"/>
  <c r="K122" i="15"/>
  <c r="K150" i="15"/>
  <c r="K142" i="15"/>
  <c r="K153" i="15"/>
  <c r="K156" i="15"/>
  <c r="K147" i="15"/>
  <c r="K126" i="15"/>
  <c r="K121" i="15"/>
  <c r="K124" i="15"/>
  <c r="K127" i="15"/>
  <c r="K149" i="15"/>
  <c r="K140" i="15"/>
  <c r="K125" i="15"/>
  <c r="K132" i="15"/>
  <c r="K141" i="15"/>
  <c r="K145" i="15"/>
  <c r="K130" i="15"/>
  <c r="K144" i="15"/>
  <c r="K135" i="15"/>
  <c r="K120" i="15"/>
  <c r="K129" i="15"/>
  <c r="K131" i="15"/>
  <c r="K134" i="15"/>
  <c r="K136" i="15"/>
  <c r="K159" i="15"/>
  <c r="K158" i="15"/>
  <c r="K128" i="15"/>
  <c r="K133" i="15"/>
  <c r="K146" i="15"/>
  <c r="K152" i="15"/>
  <c r="K157" i="15"/>
  <c r="K139" i="15"/>
  <c r="H166" i="14" l="1"/>
  <c r="H204" i="14"/>
  <c r="D198" i="10"/>
  <c r="H205" i="14" s="1"/>
  <c r="H171" i="14"/>
  <c r="E204" i="10"/>
  <c r="I211" i="14" s="1"/>
  <c r="E212" i="10"/>
  <c r="I219" i="14" s="1"/>
  <c r="E205" i="10"/>
  <c r="I212" i="14" s="1"/>
  <c r="E213" i="10"/>
  <c r="I220" i="14" s="1"/>
  <c r="E207" i="10"/>
  <c r="I214" i="14" s="1"/>
  <c r="E214" i="10"/>
  <c r="I221" i="14" s="1"/>
  <c r="E206" i="10"/>
  <c r="I213" i="14" s="1"/>
  <c r="E215" i="10"/>
  <c r="I222" i="14" s="1"/>
  <c r="E208" i="10"/>
  <c r="I215" i="14" s="1"/>
  <c r="E216" i="10"/>
  <c r="I223" i="14" s="1"/>
  <c r="E209" i="10"/>
  <c r="I216" i="14" s="1"/>
  <c r="E217" i="10"/>
  <c r="I224" i="14" s="1"/>
  <c r="E210" i="10"/>
  <c r="I217" i="14" s="1"/>
  <c r="E218" i="10"/>
  <c r="I225" i="14" s="1"/>
  <c r="E211" i="10"/>
  <c r="I218" i="14" s="1"/>
  <c r="E219" i="10"/>
  <c r="I226" i="14" s="1"/>
  <c r="H206" i="14"/>
  <c r="H200" i="14"/>
  <c r="H169" i="14"/>
  <c r="H195" i="14"/>
  <c r="H198" i="14"/>
  <c r="H188" i="14"/>
  <c r="H187" i="14"/>
  <c r="H183" i="14"/>
  <c r="H193" i="14"/>
  <c r="H201" i="14"/>
  <c r="H176" i="14"/>
  <c r="H197" i="14"/>
  <c r="H203" i="14"/>
  <c r="E163" i="9"/>
  <c r="E171" i="10"/>
  <c r="E185" i="10"/>
  <c r="E192" i="9"/>
  <c r="E192" i="10"/>
  <c r="E200" i="10"/>
  <c r="E164" i="9"/>
  <c r="E176" i="10"/>
  <c r="E193" i="9"/>
  <c r="E193" i="10"/>
  <c r="H179" i="14"/>
  <c r="E165" i="9"/>
  <c r="E177" i="10"/>
  <c r="E187" i="10"/>
  <c r="E194" i="9"/>
  <c r="E202" i="10"/>
  <c r="E166" i="9"/>
  <c r="H189" i="14"/>
  <c r="E195" i="9"/>
  <c r="E203" i="10"/>
  <c r="H175" i="14"/>
  <c r="E159" i="9"/>
  <c r="H184" i="14"/>
  <c r="E188" i="9"/>
  <c r="E196" i="9"/>
  <c r="E196" i="10"/>
  <c r="H177" i="14"/>
  <c r="E160" i="9"/>
  <c r="E160" i="10"/>
  <c r="E168" i="10"/>
  <c r="E189" i="9"/>
  <c r="E189" i="10"/>
  <c r="E197" i="9"/>
  <c r="E197" i="10"/>
  <c r="E161" i="9"/>
  <c r="E169" i="10"/>
  <c r="E173" i="10"/>
  <c r="H180" i="14"/>
  <c r="H192" i="14"/>
  <c r="H209" i="14"/>
  <c r="E190" i="9"/>
  <c r="E190" i="10"/>
  <c r="E198" i="9"/>
  <c r="E198" i="10"/>
  <c r="H178" i="14"/>
  <c r="E162" i="9"/>
  <c r="E170" i="10"/>
  <c r="E191" i="9"/>
  <c r="E191" i="10"/>
  <c r="E199" i="9"/>
  <c r="E199" i="10"/>
  <c r="D195" i="10"/>
  <c r="H202" i="14" s="1"/>
  <c r="D189" i="10"/>
  <c r="H196" i="14" s="1"/>
  <c r="D192" i="10"/>
  <c r="H199" i="14" s="1"/>
  <c r="F203" i="10"/>
  <c r="H208" i="14"/>
  <c r="E200" i="9"/>
  <c r="H207" i="14"/>
  <c r="E201" i="9"/>
  <c r="I208" i="14" s="1"/>
  <c r="E202" i="9"/>
  <c r="E203" i="9"/>
  <c r="H185" i="14"/>
  <c r="E179" i="9"/>
  <c r="E183" i="10"/>
  <c r="E183" i="9"/>
  <c r="E178" i="10"/>
  <c r="E178" i="9"/>
  <c r="E182" i="9"/>
  <c r="E186" i="9"/>
  <c r="E182" i="10"/>
  <c r="H191" i="14"/>
  <c r="E180" i="9"/>
  <c r="E184" i="9"/>
  <c r="E179" i="10"/>
  <c r="H194" i="14"/>
  <c r="E187" i="9"/>
  <c r="E181" i="10"/>
  <c r="E181" i="9"/>
  <c r="E185" i="9"/>
  <c r="E180" i="10"/>
  <c r="E186" i="10"/>
  <c r="H186" i="14"/>
  <c r="H190" i="14"/>
  <c r="D161" i="10"/>
  <c r="H168" i="14" s="1"/>
  <c r="D160" i="10"/>
  <c r="H167" i="14" s="1"/>
  <c r="D165" i="10"/>
  <c r="H172" i="14" s="1"/>
  <c r="B30" i="6"/>
  <c r="H182" i="14"/>
  <c r="E174" i="10"/>
  <c r="E174" i="9"/>
  <c r="E175" i="10"/>
  <c r="E175" i="9"/>
  <c r="F176" i="10"/>
  <c r="H181" i="14"/>
  <c r="E176" i="9"/>
  <c r="E173" i="9"/>
  <c r="E177" i="9"/>
  <c r="L30" i="6"/>
  <c r="D163" i="10"/>
  <c r="H170" i="14" s="1"/>
  <c r="B29" i="6"/>
  <c r="D166" i="10"/>
  <c r="H173" i="14" s="1"/>
  <c r="L29" i="6"/>
  <c r="E159" i="10"/>
  <c r="E163" i="10"/>
  <c r="H174" i="14"/>
  <c r="E167" i="10"/>
  <c r="E167" i="9"/>
  <c r="E171" i="9"/>
  <c r="E158" i="9"/>
  <c r="E168" i="9"/>
  <c r="E172" i="10"/>
  <c r="E172" i="9"/>
  <c r="E157" i="9"/>
  <c r="E169" i="9"/>
  <c r="E170" i="9"/>
  <c r="C30" i="6"/>
  <c r="D30" i="6" s="1"/>
  <c r="C28" i="6"/>
  <c r="D28" i="6" s="1"/>
  <c r="C29" i="6"/>
  <c r="D29" i="6" s="1"/>
  <c r="L154" i="15"/>
  <c r="L131" i="15"/>
  <c r="L119" i="15"/>
  <c r="M1" i="15"/>
  <c r="L123" i="15"/>
  <c r="L155" i="15"/>
  <c r="L118" i="15"/>
  <c r="L150" i="15"/>
  <c r="L138" i="15"/>
  <c r="L145" i="15"/>
  <c r="L144" i="15"/>
  <c r="L148" i="15"/>
  <c r="L143" i="15"/>
  <c r="L152" i="15"/>
  <c r="L124" i="15"/>
  <c r="L149" i="15"/>
  <c r="L156" i="15"/>
  <c r="L121" i="15"/>
  <c r="L151" i="15"/>
  <c r="L122" i="15"/>
  <c r="L147" i="15"/>
  <c r="L126" i="15"/>
  <c r="L137" i="15"/>
  <c r="L132" i="15"/>
  <c r="L135" i="15"/>
  <c r="L120" i="15"/>
  <c r="L153" i="15"/>
  <c r="L160" i="15"/>
  <c r="L158" i="15"/>
  <c r="L127" i="15"/>
  <c r="L128" i="15"/>
  <c r="L134" i="15"/>
  <c r="L142" i="15"/>
  <c r="L129" i="15"/>
  <c r="L130" i="15"/>
  <c r="L141" i="15"/>
  <c r="L125" i="15"/>
  <c r="L140" i="15"/>
  <c r="L139" i="15"/>
  <c r="L136" i="15"/>
  <c r="L146" i="15"/>
  <c r="L133" i="15"/>
  <c r="L157" i="15"/>
  <c r="L159" i="15"/>
  <c r="A32" i="6"/>
  <c r="L31" i="6"/>
  <c r="B31" i="6"/>
  <c r="C31" i="6"/>
  <c r="D31" i="6" s="1"/>
  <c r="E223" i="36" l="1"/>
  <c r="E219" i="36"/>
  <c r="E220" i="36"/>
  <c r="E222" i="36"/>
  <c r="E218" i="36"/>
  <c r="E221" i="36"/>
  <c r="I170" i="14"/>
  <c r="I198" i="14"/>
  <c r="I200" i="14"/>
  <c r="E194" i="10"/>
  <c r="I201" i="14" s="1"/>
  <c r="F209" i="10"/>
  <c r="J216" i="14" s="1"/>
  <c r="F217" i="10"/>
  <c r="J224" i="14" s="1"/>
  <c r="F218" i="10"/>
  <c r="J225" i="14" s="1"/>
  <c r="F211" i="10"/>
  <c r="J218" i="14" s="1"/>
  <c r="F219" i="10"/>
  <c r="J226" i="14" s="1"/>
  <c r="F210" i="10"/>
  <c r="J217" i="14" s="1"/>
  <c r="F204" i="10"/>
  <c r="J211" i="14" s="1"/>
  <c r="F212" i="10"/>
  <c r="J219" i="14" s="1"/>
  <c r="F205" i="10"/>
  <c r="J212" i="14" s="1"/>
  <c r="F213" i="10"/>
  <c r="J220" i="14" s="1"/>
  <c r="F207" i="10"/>
  <c r="J214" i="14" s="1"/>
  <c r="F214" i="10"/>
  <c r="J221" i="14" s="1"/>
  <c r="F206" i="10"/>
  <c r="J213" i="14" s="1"/>
  <c r="F216" i="10"/>
  <c r="J223" i="14" s="1"/>
  <c r="F208" i="10"/>
  <c r="J215" i="14" s="1"/>
  <c r="F215" i="10"/>
  <c r="J222" i="14" s="1"/>
  <c r="I203" i="14"/>
  <c r="I206" i="14"/>
  <c r="I199" i="14"/>
  <c r="I196" i="14"/>
  <c r="I166" i="14"/>
  <c r="I205" i="14"/>
  <c r="I167" i="14"/>
  <c r="I197" i="14"/>
  <c r="E184" i="10"/>
  <c r="I191" i="14" s="1"/>
  <c r="I194" i="14"/>
  <c r="I175" i="14"/>
  <c r="I176" i="14"/>
  <c r="I178" i="14"/>
  <c r="F165" i="9"/>
  <c r="F165" i="10"/>
  <c r="F184" i="10"/>
  <c r="F189" i="9"/>
  <c r="F189" i="10"/>
  <c r="F197" i="9"/>
  <c r="F158" i="9"/>
  <c r="F166" i="9"/>
  <c r="F190" i="9"/>
  <c r="F190" i="10"/>
  <c r="F198" i="9"/>
  <c r="F198" i="10"/>
  <c r="F159" i="9"/>
  <c r="I183" i="14"/>
  <c r="I210" i="14"/>
  <c r="I207" i="14"/>
  <c r="F191" i="9"/>
  <c r="F191" i="10"/>
  <c r="F199" i="9"/>
  <c r="F199" i="10"/>
  <c r="F160" i="9"/>
  <c r="F160" i="10"/>
  <c r="I192" i="14"/>
  <c r="F187" i="10"/>
  <c r="F192" i="9"/>
  <c r="F192" i="10"/>
  <c r="F200" i="10"/>
  <c r="F161" i="9"/>
  <c r="F169" i="10"/>
  <c r="I209" i="14"/>
  <c r="F193" i="9"/>
  <c r="F193" i="10"/>
  <c r="F201" i="10"/>
  <c r="F162" i="9"/>
  <c r="F170" i="10"/>
  <c r="I184" i="14"/>
  <c r="F173" i="10"/>
  <c r="F194" i="9"/>
  <c r="F202" i="10"/>
  <c r="I177" i="14"/>
  <c r="F163" i="9"/>
  <c r="F163" i="10"/>
  <c r="F174" i="10"/>
  <c r="F182" i="10"/>
  <c r="F195" i="9"/>
  <c r="F195" i="10"/>
  <c r="F164" i="9"/>
  <c r="I180" i="14"/>
  <c r="F183" i="10"/>
  <c r="F188" i="9"/>
  <c r="F196" i="9"/>
  <c r="F196" i="10"/>
  <c r="I204" i="14"/>
  <c r="E188" i="10"/>
  <c r="I195" i="14" s="1"/>
  <c r="E195" i="10"/>
  <c r="I202" i="14" s="1"/>
  <c r="F200" i="9"/>
  <c r="F201" i="9"/>
  <c r="F202" i="9"/>
  <c r="F203" i="9"/>
  <c r="J210" i="14" s="1"/>
  <c r="E162" i="10"/>
  <c r="I169" i="14" s="1"/>
  <c r="I190" i="14"/>
  <c r="I187" i="14"/>
  <c r="I193" i="14"/>
  <c r="I186" i="14"/>
  <c r="F185" i="9"/>
  <c r="I188" i="14"/>
  <c r="I185" i="14"/>
  <c r="F180" i="10"/>
  <c r="F180" i="9"/>
  <c r="F184" i="9"/>
  <c r="F181" i="10"/>
  <c r="F181" i="9"/>
  <c r="F178" i="10"/>
  <c r="F178" i="9"/>
  <c r="F182" i="9"/>
  <c r="F186" i="10"/>
  <c r="F186" i="9"/>
  <c r="I189" i="14"/>
  <c r="F185" i="10"/>
  <c r="F179" i="10"/>
  <c r="F179" i="9"/>
  <c r="F183" i="9"/>
  <c r="F187" i="9"/>
  <c r="E164" i="10"/>
  <c r="I171" i="14" s="1"/>
  <c r="E166" i="10"/>
  <c r="I173" i="14" s="1"/>
  <c r="E161" i="10"/>
  <c r="I168" i="14" s="1"/>
  <c r="E165" i="10"/>
  <c r="I172" i="14" s="1"/>
  <c r="F174" i="9"/>
  <c r="I182" i="14"/>
  <c r="F175" i="10"/>
  <c r="F175" i="9"/>
  <c r="I181" i="14"/>
  <c r="F176" i="9"/>
  <c r="J183" i="14" s="1"/>
  <c r="F173" i="9"/>
  <c r="F177" i="10"/>
  <c r="F177" i="9"/>
  <c r="F167" i="10"/>
  <c r="F167" i="9"/>
  <c r="F171" i="10"/>
  <c r="F171" i="9"/>
  <c r="I179" i="14"/>
  <c r="E158" i="10"/>
  <c r="I165" i="14" s="1"/>
  <c r="I174" i="14"/>
  <c r="F168" i="9"/>
  <c r="F172" i="10"/>
  <c r="F172" i="9"/>
  <c r="E157" i="10"/>
  <c r="I164" i="14" s="1"/>
  <c r="F157" i="9"/>
  <c r="F169" i="9"/>
  <c r="F170" i="9"/>
  <c r="F168" i="10"/>
  <c r="M137" i="15"/>
  <c r="M121" i="15"/>
  <c r="M133" i="15"/>
  <c r="M156" i="15"/>
  <c r="M132" i="15"/>
  <c r="M138" i="15"/>
  <c r="M151" i="15"/>
  <c r="M135" i="15"/>
  <c r="N1" i="15"/>
  <c r="M154" i="15"/>
  <c r="M149" i="15"/>
  <c r="M143" i="15"/>
  <c r="M118" i="15"/>
  <c r="M122" i="15"/>
  <c r="M123" i="15"/>
  <c r="M125" i="15"/>
  <c r="M144" i="15"/>
  <c r="M119" i="15"/>
  <c r="M128" i="15"/>
  <c r="M155" i="15"/>
  <c r="M148" i="15"/>
  <c r="M150" i="15"/>
  <c r="M147" i="15"/>
  <c r="M126" i="15"/>
  <c r="M130" i="15"/>
  <c r="M131" i="15"/>
  <c r="M142" i="15"/>
  <c r="M160" i="15"/>
  <c r="M120" i="15"/>
  <c r="M124" i="15"/>
  <c r="M157" i="15"/>
  <c r="M159" i="15"/>
  <c r="M134" i="15"/>
  <c r="M136" i="15"/>
  <c r="M152" i="15"/>
  <c r="M153" i="15"/>
  <c r="M140" i="15"/>
  <c r="M145" i="15"/>
  <c r="M127" i="15"/>
  <c r="M146" i="15"/>
  <c r="M141" i="15"/>
  <c r="M158" i="15"/>
  <c r="M139" i="15"/>
  <c r="M129" i="15"/>
  <c r="C32" i="6"/>
  <c r="D32" i="6" s="1"/>
  <c r="L32" i="6"/>
  <c r="B32" i="6"/>
  <c r="A33" i="6"/>
  <c r="F222" i="36" l="1"/>
  <c r="F219" i="36"/>
  <c r="F218" i="36"/>
  <c r="F221" i="36"/>
  <c r="F223" i="36"/>
  <c r="F220" i="36"/>
  <c r="J170" i="14"/>
  <c r="J202" i="14"/>
  <c r="A34" i="6"/>
  <c r="E33" i="6"/>
  <c r="J205" i="14"/>
  <c r="G208" i="10"/>
  <c r="K215" i="14" s="1"/>
  <c r="G216" i="10"/>
  <c r="K223" i="14" s="1"/>
  <c r="G210" i="10"/>
  <c r="K217" i="14" s="1"/>
  <c r="G218" i="10"/>
  <c r="K225" i="14" s="1"/>
  <c r="G209" i="10"/>
  <c r="K216" i="14" s="1"/>
  <c r="G211" i="10"/>
  <c r="K218" i="14" s="1"/>
  <c r="G219" i="10"/>
  <c r="K226" i="14" s="1"/>
  <c r="G217" i="10"/>
  <c r="K224" i="14" s="1"/>
  <c r="G204" i="10"/>
  <c r="K211" i="14" s="1"/>
  <c r="G212" i="10"/>
  <c r="K219" i="14" s="1"/>
  <c r="G205" i="10"/>
  <c r="K212" i="14" s="1"/>
  <c r="G213" i="10"/>
  <c r="K220" i="14" s="1"/>
  <c r="G207" i="10"/>
  <c r="K214" i="14" s="1"/>
  <c r="G214" i="10"/>
  <c r="K221" i="14" s="1"/>
  <c r="G206" i="10"/>
  <c r="K213" i="14" s="1"/>
  <c r="G215" i="10"/>
  <c r="K222" i="14" s="1"/>
  <c r="J200" i="14"/>
  <c r="J198" i="14"/>
  <c r="F197" i="10"/>
  <c r="J204" i="14" s="1"/>
  <c r="J172" i="14"/>
  <c r="J167" i="14"/>
  <c r="J197" i="14"/>
  <c r="J196" i="14"/>
  <c r="J190" i="14"/>
  <c r="J206" i="14"/>
  <c r="J191" i="14"/>
  <c r="J199" i="14"/>
  <c r="F194" i="10"/>
  <c r="J201" i="14" s="1"/>
  <c r="J180" i="14"/>
  <c r="G159" i="9"/>
  <c r="J181" i="14"/>
  <c r="J194" i="14"/>
  <c r="J207" i="14"/>
  <c r="G195" i="9"/>
  <c r="G195" i="10"/>
  <c r="G203" i="10"/>
  <c r="G160" i="9"/>
  <c r="G160" i="10"/>
  <c r="G168" i="10"/>
  <c r="G188" i="9"/>
  <c r="G196" i="9"/>
  <c r="G196" i="10"/>
  <c r="G161" i="9"/>
  <c r="G169" i="10"/>
  <c r="G190" i="9"/>
  <c r="G190" i="10"/>
  <c r="G197" i="9"/>
  <c r="G197" i="10"/>
  <c r="J177" i="14"/>
  <c r="G162" i="9"/>
  <c r="G170" i="10"/>
  <c r="G175" i="10"/>
  <c r="G189" i="9"/>
  <c r="G198" i="9"/>
  <c r="J203" i="14"/>
  <c r="G163" i="9"/>
  <c r="G163" i="10"/>
  <c r="G171" i="10"/>
  <c r="J189" i="14"/>
  <c r="G187" i="10"/>
  <c r="J209" i="14"/>
  <c r="G191" i="9"/>
  <c r="G191" i="10"/>
  <c r="G199" i="9"/>
  <c r="J176" i="14"/>
  <c r="G164" i="9"/>
  <c r="G177" i="10"/>
  <c r="G180" i="10"/>
  <c r="G192" i="9"/>
  <c r="G200" i="10"/>
  <c r="G165" i="9"/>
  <c r="G165" i="10"/>
  <c r="G181" i="10"/>
  <c r="J208" i="14"/>
  <c r="G193" i="9"/>
  <c r="G193" i="10"/>
  <c r="G166" i="9"/>
  <c r="G166" i="10"/>
  <c r="G194" i="9"/>
  <c r="G194" i="10"/>
  <c r="G202" i="10"/>
  <c r="F188" i="10"/>
  <c r="J195" i="14" s="1"/>
  <c r="G200" i="9"/>
  <c r="G201" i="10"/>
  <c r="G201" i="9"/>
  <c r="G202" i="9"/>
  <c r="G203" i="9"/>
  <c r="F159" i="10"/>
  <c r="J166" i="14" s="1"/>
  <c r="F166" i="10"/>
  <c r="J173" i="14" s="1"/>
  <c r="J187" i="14"/>
  <c r="G182" i="10"/>
  <c r="G182" i="9"/>
  <c r="J186" i="14"/>
  <c r="J185" i="14"/>
  <c r="G181" i="9"/>
  <c r="G185" i="9"/>
  <c r="G185" i="10"/>
  <c r="G178" i="9"/>
  <c r="G186" i="10"/>
  <c r="G186" i="9"/>
  <c r="J193" i="14"/>
  <c r="J188" i="14"/>
  <c r="G179" i="10"/>
  <c r="G179" i="9"/>
  <c r="G183" i="9"/>
  <c r="G187" i="9"/>
  <c r="G183" i="10"/>
  <c r="J192" i="14"/>
  <c r="G180" i="9"/>
  <c r="G184" i="9"/>
  <c r="G178" i="10"/>
  <c r="G184" i="10"/>
  <c r="F162" i="10"/>
  <c r="J169" i="14" s="1"/>
  <c r="F161" i="10"/>
  <c r="J168" i="14" s="1"/>
  <c r="F164" i="10"/>
  <c r="J171" i="14" s="1"/>
  <c r="J184" i="14"/>
  <c r="G176" i="9"/>
  <c r="G173" i="9"/>
  <c r="G177" i="9"/>
  <c r="G176" i="10"/>
  <c r="G174" i="9"/>
  <c r="G173" i="10"/>
  <c r="J182" i="14"/>
  <c r="G175" i="9"/>
  <c r="G174" i="10"/>
  <c r="F157" i="10"/>
  <c r="J164" i="14" s="1"/>
  <c r="J175" i="14"/>
  <c r="G167" i="10"/>
  <c r="G167" i="9"/>
  <c r="G171" i="9"/>
  <c r="J179" i="14"/>
  <c r="G158" i="9"/>
  <c r="G168" i="9"/>
  <c r="G172" i="10"/>
  <c r="G172" i="9"/>
  <c r="J174" i="14"/>
  <c r="G157" i="9"/>
  <c r="G169" i="9"/>
  <c r="F158" i="10"/>
  <c r="J165" i="14" s="1"/>
  <c r="G170" i="9"/>
  <c r="J178" i="14"/>
  <c r="N154" i="15"/>
  <c r="O1" i="15"/>
  <c r="N152" i="15"/>
  <c r="N137" i="15"/>
  <c r="N150" i="15"/>
  <c r="N123" i="15"/>
  <c r="N149" i="15"/>
  <c r="N128" i="15"/>
  <c r="N151" i="15"/>
  <c r="N155" i="15"/>
  <c r="N142" i="15"/>
  <c r="N147" i="15"/>
  <c r="N126" i="15"/>
  <c r="N158" i="15"/>
  <c r="N143" i="15"/>
  <c r="N118" i="15"/>
  <c r="N122" i="15"/>
  <c r="N144" i="15"/>
  <c r="N148" i="15"/>
  <c r="N156" i="15"/>
  <c r="N121" i="15"/>
  <c r="N138" i="15"/>
  <c r="N135" i="15"/>
  <c r="N120" i="15"/>
  <c r="N140" i="15"/>
  <c r="N145" i="15"/>
  <c r="N134" i="15"/>
  <c r="N136" i="15"/>
  <c r="N119" i="15"/>
  <c r="N153" i="15"/>
  <c r="N141" i="15"/>
  <c r="N125" i="15"/>
  <c r="N132" i="15"/>
  <c r="N127" i="15"/>
  <c r="N131" i="15"/>
  <c r="N133" i="15"/>
  <c r="N129" i="15"/>
  <c r="N130" i="15"/>
  <c r="N159" i="15"/>
  <c r="N160" i="15"/>
  <c r="N146" i="15"/>
  <c r="N124" i="15"/>
  <c r="N157" i="15"/>
  <c r="N139" i="15"/>
  <c r="C33" i="6"/>
  <c r="D33" i="6" s="1"/>
  <c r="B33" i="6"/>
  <c r="L33" i="6"/>
  <c r="G222" i="36" l="1"/>
  <c r="G220" i="36"/>
  <c r="G218" i="36"/>
  <c r="G223" i="36"/>
  <c r="G219" i="36"/>
  <c r="G221" i="36"/>
  <c r="K202" i="14"/>
  <c r="I34" i="6"/>
  <c r="K173" i="14"/>
  <c r="K170" i="14"/>
  <c r="K167" i="14"/>
  <c r="B34" i="6"/>
  <c r="E34" i="6"/>
  <c r="F34" i="6" s="1"/>
  <c r="C34" i="6"/>
  <c r="D34" i="6" s="1"/>
  <c r="K203" i="14"/>
  <c r="H204" i="10"/>
  <c r="L211" i="14" s="1"/>
  <c r="H212" i="10"/>
  <c r="L219" i="14" s="1"/>
  <c r="H213" i="10"/>
  <c r="L220" i="14" s="1"/>
  <c r="H207" i="10"/>
  <c r="L214" i="14" s="1"/>
  <c r="H214" i="10"/>
  <c r="L221" i="14" s="1"/>
  <c r="H205" i="10"/>
  <c r="L212" i="14" s="1"/>
  <c r="H206" i="10"/>
  <c r="L213" i="14" s="1"/>
  <c r="H216" i="10"/>
  <c r="L223" i="14" s="1"/>
  <c r="H208" i="10"/>
  <c r="L215" i="14" s="1"/>
  <c r="H215" i="10"/>
  <c r="L222" i="14" s="1"/>
  <c r="H209" i="10"/>
  <c r="L216" i="14" s="1"/>
  <c r="H217" i="10"/>
  <c r="L224" i="14" s="1"/>
  <c r="H210" i="10"/>
  <c r="L217" i="14" s="1"/>
  <c r="H218" i="10"/>
  <c r="L225" i="14" s="1"/>
  <c r="H211" i="10"/>
  <c r="L218" i="14" s="1"/>
  <c r="H219" i="10"/>
  <c r="L226" i="14" s="1"/>
  <c r="K198" i="14"/>
  <c r="K197" i="14"/>
  <c r="K177" i="14"/>
  <c r="K172" i="14"/>
  <c r="K200" i="14"/>
  <c r="K204" i="14"/>
  <c r="K201" i="14"/>
  <c r="K184" i="14"/>
  <c r="H163" i="9"/>
  <c r="K176" i="14"/>
  <c r="K187" i="14"/>
  <c r="H194" i="9"/>
  <c r="H194" i="10"/>
  <c r="H164" i="9"/>
  <c r="H164" i="10"/>
  <c r="H173" i="9"/>
  <c r="K188" i="14"/>
  <c r="H183" i="10"/>
  <c r="H195" i="9"/>
  <c r="H165" i="9"/>
  <c r="H165" i="10"/>
  <c r="K178" i="14"/>
  <c r="H174" i="10"/>
  <c r="H184" i="10"/>
  <c r="H188" i="9"/>
  <c r="H196" i="9"/>
  <c r="H196" i="10"/>
  <c r="K210" i="14"/>
  <c r="K207" i="14"/>
  <c r="H158" i="9"/>
  <c r="H166" i="9"/>
  <c r="H166" i="10"/>
  <c r="H175" i="10"/>
  <c r="H189" i="9"/>
  <c r="H197" i="9"/>
  <c r="H197" i="10"/>
  <c r="H159" i="9"/>
  <c r="H159" i="10"/>
  <c r="H176" i="10"/>
  <c r="K194" i="14"/>
  <c r="H178" i="10"/>
  <c r="H190" i="9"/>
  <c r="H190" i="10"/>
  <c r="H198" i="9"/>
  <c r="H198" i="10"/>
  <c r="H160" i="9"/>
  <c r="H179" i="10"/>
  <c r="H187" i="10"/>
  <c r="H191" i="9"/>
  <c r="H191" i="10"/>
  <c r="H199" i="9"/>
  <c r="H199" i="10"/>
  <c r="K209" i="14"/>
  <c r="H161" i="9"/>
  <c r="K175" i="14"/>
  <c r="H192" i="9"/>
  <c r="H192" i="10"/>
  <c r="H200" i="10"/>
  <c r="H162" i="9"/>
  <c r="K182" i="14"/>
  <c r="H193" i="9"/>
  <c r="G189" i="10"/>
  <c r="K196" i="14" s="1"/>
  <c r="G192" i="10"/>
  <c r="K199" i="14" s="1"/>
  <c r="G199" i="10"/>
  <c r="K206" i="14" s="1"/>
  <c r="G188" i="10"/>
  <c r="K195" i="14" s="1"/>
  <c r="G198" i="10"/>
  <c r="K205" i="14" s="1"/>
  <c r="K208" i="14"/>
  <c r="H202" i="10"/>
  <c r="H202" i="9"/>
  <c r="H203" i="9"/>
  <c r="H203" i="10"/>
  <c r="H200" i="9"/>
  <c r="H201" i="10"/>
  <c r="H201" i="9"/>
  <c r="K193" i="14"/>
  <c r="K192" i="14"/>
  <c r="K189" i="14"/>
  <c r="K185" i="14"/>
  <c r="H181" i="9"/>
  <c r="H185" i="9"/>
  <c r="K191" i="14"/>
  <c r="K190" i="14"/>
  <c r="H180" i="9"/>
  <c r="H184" i="9"/>
  <c r="K186" i="14"/>
  <c r="H178" i="9"/>
  <c r="H182" i="10"/>
  <c r="H182" i="9"/>
  <c r="H186" i="9"/>
  <c r="H180" i="10"/>
  <c r="H185" i="10"/>
  <c r="H179" i="9"/>
  <c r="H183" i="9"/>
  <c r="H187" i="9"/>
  <c r="H181" i="10"/>
  <c r="H186" i="10"/>
  <c r="G159" i="10"/>
  <c r="K166" i="14" s="1"/>
  <c r="G162" i="10"/>
  <c r="K169" i="14" s="1"/>
  <c r="G164" i="10"/>
  <c r="K171" i="14" s="1"/>
  <c r="G161" i="10"/>
  <c r="K168" i="14" s="1"/>
  <c r="K180" i="14"/>
  <c r="H177" i="10"/>
  <c r="H177" i="9"/>
  <c r="K181" i="14"/>
  <c r="H174" i="9"/>
  <c r="H175" i="9"/>
  <c r="K183" i="14"/>
  <c r="H176" i="9"/>
  <c r="H157" i="9"/>
  <c r="H168" i="9"/>
  <c r="H172" i="10"/>
  <c r="H172" i="9"/>
  <c r="H168" i="10"/>
  <c r="H169" i="9"/>
  <c r="K179" i="14"/>
  <c r="H169" i="10"/>
  <c r="H170" i="9"/>
  <c r="G157" i="10"/>
  <c r="K164" i="14" s="1"/>
  <c r="G158" i="10"/>
  <c r="K165" i="14" s="1"/>
  <c r="H170" i="10"/>
  <c r="H167" i="10"/>
  <c r="H167" i="9"/>
  <c r="H171" i="9"/>
  <c r="H171" i="10"/>
  <c r="K174" i="14"/>
  <c r="O154" i="15"/>
  <c r="O119" i="15"/>
  <c r="O144" i="15"/>
  <c r="O155" i="15"/>
  <c r="O149" i="15"/>
  <c r="O150" i="15"/>
  <c r="O137" i="15"/>
  <c r="O133" i="15"/>
  <c r="O128" i="15"/>
  <c r="O132" i="15"/>
  <c r="O123" i="15"/>
  <c r="O121" i="15"/>
  <c r="O152" i="15"/>
  <c r="O118" i="15"/>
  <c r="O122" i="15"/>
  <c r="O135" i="15"/>
  <c r="O158" i="15"/>
  <c r="O148" i="15"/>
  <c r="O120" i="15"/>
  <c r="O157" i="15"/>
  <c r="O141" i="15"/>
  <c r="O136" i="15"/>
  <c r="O151" i="15"/>
  <c r="O129" i="15"/>
  <c r="O131" i="15"/>
  <c r="O145" i="15"/>
  <c r="O140" i="15"/>
  <c r="O142" i="15"/>
  <c r="O160" i="15"/>
  <c r="O126" i="15"/>
  <c r="O159" i="15"/>
  <c r="O125" i="15"/>
  <c r="P1" i="15"/>
  <c r="O130" i="15"/>
  <c r="O127" i="15"/>
  <c r="O134" i="15"/>
  <c r="O139" i="15"/>
  <c r="O138" i="15"/>
  <c r="O124" i="15"/>
  <c r="O153" i="15"/>
  <c r="O146" i="15"/>
  <c r="O156" i="15"/>
  <c r="O143" i="15"/>
  <c r="O147" i="15"/>
  <c r="L34" i="6"/>
  <c r="A35" i="6"/>
  <c r="I28" i="6" l="1"/>
  <c r="H223" i="36"/>
  <c r="H222" i="36"/>
  <c r="H219" i="36"/>
  <c r="H221" i="36"/>
  <c r="H218" i="36"/>
  <c r="H220" i="36"/>
  <c r="L171" i="14"/>
  <c r="G34" i="6"/>
  <c r="H34" i="6" s="1"/>
  <c r="L172" i="14"/>
  <c r="I204" i="10"/>
  <c r="M211" i="14" s="1"/>
  <c r="I211" i="10"/>
  <c r="M218" i="14" s="1"/>
  <c r="I219" i="10"/>
  <c r="M226" i="14" s="1"/>
  <c r="I205" i="10"/>
  <c r="M212" i="14" s="1"/>
  <c r="I213" i="10"/>
  <c r="M220" i="14" s="1"/>
  <c r="I212" i="10"/>
  <c r="M219" i="14" s="1"/>
  <c r="I207" i="10"/>
  <c r="M214" i="14" s="1"/>
  <c r="I214" i="10"/>
  <c r="M221" i="14" s="1"/>
  <c r="I206" i="10"/>
  <c r="M213" i="14" s="1"/>
  <c r="I215" i="10"/>
  <c r="M222" i="14" s="1"/>
  <c r="I208" i="10"/>
  <c r="M215" i="14" s="1"/>
  <c r="I216" i="10"/>
  <c r="M223" i="14" s="1"/>
  <c r="I209" i="10"/>
  <c r="M216" i="14" s="1"/>
  <c r="I217" i="10"/>
  <c r="M224" i="14" s="1"/>
  <c r="I210" i="10"/>
  <c r="M217" i="14" s="1"/>
  <c r="I218" i="10"/>
  <c r="M225" i="14" s="1"/>
  <c r="L203" i="14"/>
  <c r="L199" i="14"/>
  <c r="L198" i="14"/>
  <c r="L204" i="14"/>
  <c r="L166" i="14"/>
  <c r="L206" i="14"/>
  <c r="L201" i="14"/>
  <c r="L173" i="14"/>
  <c r="L185" i="14"/>
  <c r="L182" i="14"/>
  <c r="H195" i="10"/>
  <c r="L202" i="14" s="1"/>
  <c r="L183" i="14"/>
  <c r="L205" i="14"/>
  <c r="I158" i="9"/>
  <c r="I166" i="9"/>
  <c r="I166" i="10"/>
  <c r="I195" i="9"/>
  <c r="L197" i="14"/>
  <c r="I159" i="9"/>
  <c r="I159" i="10"/>
  <c r="I176" i="10"/>
  <c r="I186" i="9"/>
  <c r="I186" i="10"/>
  <c r="I188" i="9"/>
  <c r="I188" i="10"/>
  <c r="I196" i="9"/>
  <c r="I160" i="9"/>
  <c r="I177" i="10"/>
  <c r="I190" i="9"/>
  <c r="I197" i="9"/>
  <c r="L207" i="14"/>
  <c r="I161" i="9"/>
  <c r="I169" i="10"/>
  <c r="L194" i="14"/>
  <c r="I189" i="9"/>
  <c r="I198" i="9"/>
  <c r="I198" i="10"/>
  <c r="I162" i="9"/>
  <c r="I162" i="10"/>
  <c r="L181" i="14"/>
  <c r="L191" i="14"/>
  <c r="I191" i="9"/>
  <c r="I191" i="10"/>
  <c r="I199" i="9"/>
  <c r="I163" i="9"/>
  <c r="I163" i="10"/>
  <c r="L190" i="14"/>
  <c r="I192" i="9"/>
  <c r="I164" i="9"/>
  <c r="I164" i="10"/>
  <c r="I173" i="10"/>
  <c r="I183" i="9"/>
  <c r="I193" i="9"/>
  <c r="I165" i="9"/>
  <c r="I174" i="10"/>
  <c r="L186" i="14"/>
  <c r="I194" i="9"/>
  <c r="I194" i="10"/>
  <c r="H193" i="10"/>
  <c r="L200" i="14" s="1"/>
  <c r="I197" i="10"/>
  <c r="H188" i="10"/>
  <c r="L195" i="14" s="1"/>
  <c r="H189" i="10"/>
  <c r="L196" i="14" s="1"/>
  <c r="L210" i="14"/>
  <c r="L208" i="14"/>
  <c r="I200" i="9"/>
  <c r="I201" i="9"/>
  <c r="I203" i="10"/>
  <c r="I202" i="9"/>
  <c r="I203" i="9"/>
  <c r="L209" i="14"/>
  <c r="L187" i="14"/>
  <c r="L192" i="14"/>
  <c r="I185" i="9"/>
  <c r="I182" i="10"/>
  <c r="I187" i="10"/>
  <c r="I180" i="10"/>
  <c r="I180" i="9"/>
  <c r="I184" i="9"/>
  <c r="I181" i="10"/>
  <c r="I181" i="9"/>
  <c r="I184" i="10"/>
  <c r="L193" i="14"/>
  <c r="I178" i="10"/>
  <c r="I178" i="9"/>
  <c r="I182" i="9"/>
  <c r="L189" i="14"/>
  <c r="I179" i="10"/>
  <c r="I179" i="9"/>
  <c r="I187" i="9"/>
  <c r="L188" i="14"/>
  <c r="H173" i="10"/>
  <c r="L180" i="14" s="1"/>
  <c r="H162" i="10"/>
  <c r="L169" i="14" s="1"/>
  <c r="H163" i="10"/>
  <c r="L170" i="14" s="1"/>
  <c r="H161" i="10"/>
  <c r="L168" i="14" s="1"/>
  <c r="H160" i="10"/>
  <c r="L167" i="14" s="1"/>
  <c r="H158" i="10"/>
  <c r="L165" i="14" s="1"/>
  <c r="I174" i="9"/>
  <c r="L184" i="14"/>
  <c r="I175" i="10"/>
  <c r="I175" i="9"/>
  <c r="I176" i="9"/>
  <c r="I173" i="9"/>
  <c r="I177" i="9"/>
  <c r="L177" i="14"/>
  <c r="L178" i="14"/>
  <c r="I167" i="10"/>
  <c r="I170" i="10"/>
  <c r="I170" i="9"/>
  <c r="L174" i="14"/>
  <c r="L176" i="14"/>
  <c r="I167" i="9"/>
  <c r="I171" i="10"/>
  <c r="I171" i="9"/>
  <c r="L175" i="14"/>
  <c r="I157" i="9"/>
  <c r="I168" i="10"/>
  <c r="I168" i="9"/>
  <c r="I172" i="9"/>
  <c r="L179" i="14"/>
  <c r="H157" i="10"/>
  <c r="L164" i="14" s="1"/>
  <c r="I172" i="10"/>
  <c r="I169" i="9"/>
  <c r="P129" i="15"/>
  <c r="Q1" i="15"/>
  <c r="P126" i="15"/>
  <c r="P121" i="15"/>
  <c r="P151" i="15"/>
  <c r="P143" i="15"/>
  <c r="P132" i="15"/>
  <c r="P124" i="15"/>
  <c r="P147" i="15"/>
  <c r="P158" i="15"/>
  <c r="P150" i="15"/>
  <c r="P123" i="15"/>
  <c r="P144" i="15"/>
  <c r="P148" i="15"/>
  <c r="P149" i="15"/>
  <c r="P138" i="15"/>
  <c r="P157" i="15"/>
  <c r="P152" i="15"/>
  <c r="P155" i="15"/>
  <c r="P122" i="15"/>
  <c r="P135" i="15"/>
  <c r="P137" i="15"/>
  <c r="P119" i="15"/>
  <c r="P159" i="15"/>
  <c r="P145" i="15"/>
  <c r="P136" i="15"/>
  <c r="P156" i="15"/>
  <c r="P118" i="15"/>
  <c r="P127" i="15"/>
  <c r="P130" i="15"/>
  <c r="P125" i="15"/>
  <c r="P128" i="15"/>
  <c r="P153" i="15"/>
  <c r="P131" i="15"/>
  <c r="P141" i="15"/>
  <c r="P140" i="15"/>
  <c r="P134" i="15"/>
  <c r="P160" i="15"/>
  <c r="P139" i="15"/>
  <c r="P154" i="15"/>
  <c r="P146" i="15"/>
  <c r="P142" i="15"/>
  <c r="P133" i="15"/>
  <c r="P120" i="15"/>
  <c r="C35" i="6"/>
  <c r="D35" i="6" s="1"/>
  <c r="A36" i="6"/>
  <c r="L35" i="6"/>
  <c r="B35" i="6"/>
  <c r="I221" i="36" l="1"/>
  <c r="I223" i="36"/>
  <c r="I218" i="36"/>
  <c r="I220" i="36"/>
  <c r="I222" i="36"/>
  <c r="I219" i="36"/>
  <c r="I195" i="10"/>
  <c r="M202" i="14" s="1"/>
  <c r="M204" i="14"/>
  <c r="M171" i="14"/>
  <c r="M201" i="14"/>
  <c r="M170" i="14"/>
  <c r="M169" i="14"/>
  <c r="J218" i="10"/>
  <c r="N225" i="14" s="1"/>
  <c r="Q209" i="10"/>
  <c r="U216" i="14" s="1"/>
  <c r="J211" i="10"/>
  <c r="N218" i="14" s="1"/>
  <c r="J219" i="10"/>
  <c r="N226" i="14" s="1"/>
  <c r="Q212" i="10"/>
  <c r="U219" i="14" s="1"/>
  <c r="J210" i="10"/>
  <c r="N217" i="14" s="1"/>
  <c r="J204" i="10"/>
  <c r="N211" i="14" s="1"/>
  <c r="J212" i="10"/>
  <c r="N219" i="14" s="1"/>
  <c r="Q214" i="10"/>
  <c r="U221" i="14" s="1"/>
  <c r="Q213" i="10"/>
  <c r="U220" i="14" s="1"/>
  <c r="Q211" i="10"/>
  <c r="U218" i="14" s="1"/>
  <c r="Q208" i="10"/>
  <c r="U215" i="14" s="1"/>
  <c r="J205" i="10"/>
  <c r="N212" i="14" s="1"/>
  <c r="J213" i="10"/>
  <c r="N220" i="14" s="1"/>
  <c r="Q215" i="10"/>
  <c r="U222" i="14" s="1"/>
  <c r="Q216" i="10"/>
  <c r="U223" i="14" s="1"/>
  <c r="J206" i="10"/>
  <c r="N213" i="14" s="1"/>
  <c r="J214" i="10"/>
  <c r="N221" i="14" s="1"/>
  <c r="Q207" i="10"/>
  <c r="U214" i="14" s="1"/>
  <c r="J207" i="10"/>
  <c r="N214" i="14" s="1"/>
  <c r="J215" i="10"/>
  <c r="N222" i="14" s="1"/>
  <c r="Q204" i="10"/>
  <c r="U211" i="14" s="1"/>
  <c r="Q210" i="10"/>
  <c r="U217" i="14" s="1"/>
  <c r="J208" i="10"/>
  <c r="N215" i="14" s="1"/>
  <c r="J216" i="10"/>
  <c r="N223" i="14" s="1"/>
  <c r="Q206" i="10"/>
  <c r="U213" i="14" s="1"/>
  <c r="J209" i="10"/>
  <c r="N216" i="14" s="1"/>
  <c r="J217" i="10"/>
  <c r="N224" i="14" s="1"/>
  <c r="Q205" i="10"/>
  <c r="U212" i="14" s="1"/>
  <c r="M193" i="14"/>
  <c r="M173" i="14"/>
  <c r="M166" i="14"/>
  <c r="Q196" i="10"/>
  <c r="U203" i="14" s="1"/>
  <c r="I196" i="10"/>
  <c r="M203" i="14" s="1"/>
  <c r="M198" i="14"/>
  <c r="M195" i="14"/>
  <c r="M176" i="14"/>
  <c r="M205" i="14"/>
  <c r="M183" i="14"/>
  <c r="J162" i="9"/>
  <c r="J162" i="10"/>
  <c r="J170" i="10"/>
  <c r="M180" i="14"/>
  <c r="J187" i="10"/>
  <c r="J195" i="9"/>
  <c r="J203" i="10"/>
  <c r="J163" i="9"/>
  <c r="J163" i="10"/>
  <c r="J196" i="9"/>
  <c r="J196" i="10"/>
  <c r="J164" i="9"/>
  <c r="J190" i="9"/>
  <c r="J197" i="9"/>
  <c r="J197" i="10"/>
  <c r="J165" i="9"/>
  <c r="J165" i="10"/>
  <c r="J189" i="9"/>
  <c r="J189" i="10"/>
  <c r="J198" i="9"/>
  <c r="J198" i="10"/>
  <c r="J166" i="9"/>
  <c r="J166" i="10"/>
  <c r="J183" i="10"/>
  <c r="J191" i="9"/>
  <c r="J191" i="10"/>
  <c r="J199" i="9"/>
  <c r="J188" i="9"/>
  <c r="J188" i="10"/>
  <c r="J159" i="9"/>
  <c r="J159" i="10"/>
  <c r="J167" i="10"/>
  <c r="M181" i="14"/>
  <c r="J192" i="9"/>
  <c r="J192" i="10"/>
  <c r="J200" i="10"/>
  <c r="J171" i="10"/>
  <c r="J160" i="9"/>
  <c r="M184" i="14"/>
  <c r="J173" i="10"/>
  <c r="J193" i="9"/>
  <c r="J193" i="10"/>
  <c r="J161" i="9"/>
  <c r="J161" i="10"/>
  <c r="J174" i="10"/>
  <c r="J194" i="9"/>
  <c r="J194" i="10"/>
  <c r="J202" i="10"/>
  <c r="I190" i="10"/>
  <c r="M197" i="14" s="1"/>
  <c r="Q198" i="10"/>
  <c r="U205" i="14" s="1"/>
  <c r="I199" i="10"/>
  <c r="M206" i="14" s="1"/>
  <c r="Q199" i="10"/>
  <c r="U206" i="14" s="1"/>
  <c r="I189" i="10"/>
  <c r="M196" i="14" s="1"/>
  <c r="M210" i="14"/>
  <c r="I193" i="10"/>
  <c r="M200" i="14" s="1"/>
  <c r="I192" i="10"/>
  <c r="M199" i="14" s="1"/>
  <c r="Q203" i="10"/>
  <c r="U210" i="14" s="1"/>
  <c r="J200" i="9"/>
  <c r="J201" i="10"/>
  <c r="J201" i="9"/>
  <c r="J202" i="9"/>
  <c r="I201" i="10"/>
  <c r="M208" i="14" s="1"/>
  <c r="J203" i="9"/>
  <c r="I200" i="10"/>
  <c r="M207" i="14" s="1"/>
  <c r="I202" i="10"/>
  <c r="M209" i="14" s="1"/>
  <c r="Q197" i="10"/>
  <c r="U204" i="14" s="1"/>
  <c r="Q193" i="10"/>
  <c r="U200" i="14" s="1"/>
  <c r="Q190" i="10"/>
  <c r="U197" i="14" s="1"/>
  <c r="I183" i="10"/>
  <c r="M190" i="14" s="1"/>
  <c r="M194" i="14"/>
  <c r="M191" i="14"/>
  <c r="M186" i="14"/>
  <c r="M187" i="14"/>
  <c r="M188" i="14"/>
  <c r="J179" i="10"/>
  <c r="J179" i="9"/>
  <c r="J183" i="9"/>
  <c r="J178" i="10"/>
  <c r="J178" i="9"/>
  <c r="J182" i="9"/>
  <c r="J186" i="9"/>
  <c r="J182" i="10"/>
  <c r="Q183" i="10"/>
  <c r="U190" i="14" s="1"/>
  <c r="J187" i="9"/>
  <c r="Q187" i="10"/>
  <c r="U194" i="14" s="1"/>
  <c r="M185" i="14"/>
  <c r="Q184" i="10"/>
  <c r="U191" i="14" s="1"/>
  <c r="J180" i="10"/>
  <c r="J180" i="9"/>
  <c r="J184" i="9"/>
  <c r="M189" i="14"/>
  <c r="J184" i="10"/>
  <c r="J181" i="10"/>
  <c r="J181" i="9"/>
  <c r="J185" i="10"/>
  <c r="J185" i="9"/>
  <c r="Q182" i="10"/>
  <c r="U189" i="14" s="1"/>
  <c r="J186" i="10"/>
  <c r="I185" i="10"/>
  <c r="M192" i="14" s="1"/>
  <c r="I161" i="10"/>
  <c r="M168" i="14" s="1"/>
  <c r="I160" i="10"/>
  <c r="M167" i="14" s="1"/>
  <c r="I165" i="10"/>
  <c r="M172" i="14" s="1"/>
  <c r="J174" i="9"/>
  <c r="J175" i="10"/>
  <c r="J175" i="9"/>
  <c r="J176" i="10"/>
  <c r="J176" i="9"/>
  <c r="M182" i="14"/>
  <c r="J173" i="9"/>
  <c r="J177" i="10"/>
  <c r="J177" i="9"/>
  <c r="I158" i="10"/>
  <c r="M165" i="14" s="1"/>
  <c r="J158" i="9"/>
  <c r="J168" i="9"/>
  <c r="J172" i="9"/>
  <c r="M177" i="14"/>
  <c r="J157" i="9"/>
  <c r="J169" i="9"/>
  <c r="J170" i="9"/>
  <c r="M179" i="14"/>
  <c r="J168" i="10"/>
  <c r="J172" i="10"/>
  <c r="Q167" i="10"/>
  <c r="U174" i="14" s="1"/>
  <c r="J167" i="9"/>
  <c r="J171" i="9"/>
  <c r="M175" i="14"/>
  <c r="I157" i="10"/>
  <c r="M164" i="14" s="1"/>
  <c r="M178" i="14"/>
  <c r="J169" i="10"/>
  <c r="M174" i="14"/>
  <c r="R1" i="15"/>
  <c r="S1" i="15" s="1"/>
  <c r="T1" i="15" s="1"/>
  <c r="U1" i="15" s="1"/>
  <c r="V1" i="15" s="1"/>
  <c r="W1" i="15" s="1"/>
  <c r="Q119" i="15"/>
  <c r="Q123" i="15"/>
  <c r="Q125" i="15"/>
  <c r="Q144" i="15"/>
  <c r="Q149" i="15"/>
  <c r="Q138" i="15"/>
  <c r="Q118" i="15"/>
  <c r="Q150" i="15"/>
  <c r="Q133" i="15"/>
  <c r="Q156" i="15"/>
  <c r="Q148" i="15"/>
  <c r="Q132" i="15"/>
  <c r="Q152" i="15"/>
  <c r="Q121" i="15"/>
  <c r="Q151" i="15"/>
  <c r="Q135" i="15"/>
  <c r="Q142" i="15"/>
  <c r="Q134" i="15"/>
  <c r="Q158" i="15"/>
  <c r="Q120" i="15"/>
  <c r="Q129" i="15"/>
  <c r="Q127" i="15"/>
  <c r="Q159" i="15"/>
  <c r="Q128" i="15"/>
  <c r="Q136" i="15"/>
  <c r="Q160" i="15"/>
  <c r="Q143" i="15"/>
  <c r="Q126" i="15"/>
  <c r="Q130" i="15"/>
  <c r="Q141" i="15"/>
  <c r="Q137" i="15"/>
  <c r="Q155" i="15"/>
  <c r="Q122" i="15"/>
  <c r="Q147" i="15"/>
  <c r="Q157" i="15"/>
  <c r="Q131" i="15"/>
  <c r="Q145" i="15"/>
  <c r="Q153" i="15"/>
  <c r="Q154" i="15"/>
  <c r="Q140" i="15"/>
  <c r="Q139" i="15"/>
  <c r="Q146" i="15"/>
  <c r="Q124" i="15"/>
  <c r="L36" i="6"/>
  <c r="C36" i="6"/>
  <c r="D36" i="6" s="1"/>
  <c r="A37" i="6"/>
  <c r="A38" i="6" s="1"/>
  <c r="B36" i="6"/>
  <c r="N166" i="14" l="1"/>
  <c r="Q195" i="10"/>
  <c r="U202" i="14" s="1"/>
  <c r="C26" i="32"/>
  <c r="C24" i="32"/>
  <c r="Q188" i="10"/>
  <c r="U195" i="14" s="1"/>
  <c r="J220" i="36"/>
  <c r="J222" i="36"/>
  <c r="J218" i="36"/>
  <c r="J223" i="36"/>
  <c r="J219" i="36"/>
  <c r="J221" i="36"/>
  <c r="N198" i="14"/>
  <c r="N196" i="14"/>
  <c r="N168" i="14"/>
  <c r="J195" i="10"/>
  <c r="N202" i="14" s="1"/>
  <c r="K207" i="10"/>
  <c r="O214" i="14" s="1"/>
  <c r="K214" i="10"/>
  <c r="O221" i="14" s="1"/>
  <c r="K208" i="10"/>
  <c r="O215" i="14" s="1"/>
  <c r="K216" i="10"/>
  <c r="O223" i="14" s="1"/>
  <c r="K215" i="10"/>
  <c r="O222" i="14" s="1"/>
  <c r="K209" i="10"/>
  <c r="O216" i="14" s="1"/>
  <c r="K217" i="10"/>
  <c r="O224" i="14" s="1"/>
  <c r="K206" i="10"/>
  <c r="O213" i="14" s="1"/>
  <c r="K210" i="10"/>
  <c r="O217" i="14" s="1"/>
  <c r="K218" i="10"/>
  <c r="O225" i="14" s="1"/>
  <c r="K211" i="10"/>
  <c r="O218" i="14" s="1"/>
  <c r="K219" i="10"/>
  <c r="O226" i="14" s="1"/>
  <c r="K204" i="10"/>
  <c r="O211" i="14" s="1"/>
  <c r="K212" i="10"/>
  <c r="O219" i="14" s="1"/>
  <c r="K205" i="10"/>
  <c r="O212" i="14" s="1"/>
  <c r="K213" i="10"/>
  <c r="O220" i="14" s="1"/>
  <c r="Q191" i="10"/>
  <c r="U198" i="14" s="1"/>
  <c r="N173" i="14"/>
  <c r="N203" i="14"/>
  <c r="N201" i="14"/>
  <c r="N172" i="14"/>
  <c r="N199" i="14"/>
  <c r="J190" i="10"/>
  <c r="N197" i="14" s="1"/>
  <c r="N181" i="14"/>
  <c r="N205" i="14"/>
  <c r="N170" i="14"/>
  <c r="J199" i="10"/>
  <c r="N206" i="14" s="1"/>
  <c r="N169" i="14"/>
  <c r="N200" i="14"/>
  <c r="N195" i="14"/>
  <c r="N210" i="14"/>
  <c r="N207" i="14"/>
  <c r="N178" i="14"/>
  <c r="N204" i="14"/>
  <c r="K160" i="9"/>
  <c r="K168" i="10"/>
  <c r="K178" i="10"/>
  <c r="K192" i="9"/>
  <c r="K192" i="10"/>
  <c r="K161" i="9"/>
  <c r="K187" i="10"/>
  <c r="K193" i="9"/>
  <c r="K162" i="9"/>
  <c r="K162" i="10"/>
  <c r="K170" i="10"/>
  <c r="N180" i="14"/>
  <c r="K180" i="10"/>
  <c r="K194" i="9"/>
  <c r="K194" i="10"/>
  <c r="N177" i="14"/>
  <c r="K163" i="9"/>
  <c r="K163" i="10"/>
  <c r="K171" i="10"/>
  <c r="N190" i="14"/>
  <c r="K195" i="9"/>
  <c r="K195" i="10"/>
  <c r="K203" i="10"/>
  <c r="N174" i="14"/>
  <c r="K164" i="9"/>
  <c r="K164" i="10"/>
  <c r="K188" i="9"/>
  <c r="K196" i="9"/>
  <c r="K158" i="9"/>
  <c r="K158" i="10"/>
  <c r="K165" i="9"/>
  <c r="K165" i="10"/>
  <c r="N209" i="14"/>
  <c r="K190" i="9"/>
  <c r="K190" i="10"/>
  <c r="K197" i="9"/>
  <c r="K197" i="10"/>
  <c r="K166" i="9"/>
  <c r="N194" i="14"/>
  <c r="K189" i="9"/>
  <c r="K189" i="10"/>
  <c r="K198" i="9"/>
  <c r="K159" i="9"/>
  <c r="K159" i="10"/>
  <c r="K167" i="10"/>
  <c r="K185" i="10"/>
  <c r="K191" i="9"/>
  <c r="K199" i="9"/>
  <c r="A39" i="6"/>
  <c r="Q192" i="10"/>
  <c r="U199" i="14" s="1"/>
  <c r="Q189" i="10"/>
  <c r="U196" i="14" s="1"/>
  <c r="Q194" i="10"/>
  <c r="U201" i="14" s="1"/>
  <c r="N208" i="14"/>
  <c r="Q201" i="10"/>
  <c r="U208" i="14" s="1"/>
  <c r="K200" i="10"/>
  <c r="K200" i="9"/>
  <c r="Q202" i="10"/>
  <c r="U209" i="14" s="1"/>
  <c r="K201" i="10"/>
  <c r="K201" i="9"/>
  <c r="K202" i="10"/>
  <c r="K202" i="9"/>
  <c r="Q200" i="10"/>
  <c r="U207" i="14" s="1"/>
  <c r="K203" i="9"/>
  <c r="Q186" i="10"/>
  <c r="U193" i="14" s="1"/>
  <c r="N192" i="14"/>
  <c r="N187" i="14"/>
  <c r="K181" i="10"/>
  <c r="K181" i="9"/>
  <c r="N193" i="14"/>
  <c r="N185" i="14"/>
  <c r="K180" i="9"/>
  <c r="K184" i="9"/>
  <c r="K184" i="10"/>
  <c r="N188" i="14"/>
  <c r="N191" i="14"/>
  <c r="N189" i="14"/>
  <c r="K178" i="9"/>
  <c r="K182" i="9"/>
  <c r="K186" i="10"/>
  <c r="K186" i="9"/>
  <c r="K182" i="10"/>
  <c r="N186" i="14"/>
  <c r="Q185" i="10"/>
  <c r="U192" i="14" s="1"/>
  <c r="K185" i="9"/>
  <c r="K179" i="10"/>
  <c r="K179" i="9"/>
  <c r="K183" i="9"/>
  <c r="K187" i="9"/>
  <c r="K183" i="10"/>
  <c r="J164" i="10"/>
  <c r="N171" i="14" s="1"/>
  <c r="J160" i="10"/>
  <c r="N167" i="14" s="1"/>
  <c r="K173" i="9"/>
  <c r="K177" i="9"/>
  <c r="K173" i="10"/>
  <c r="K177" i="10"/>
  <c r="K174" i="9"/>
  <c r="N182" i="14"/>
  <c r="K174" i="10"/>
  <c r="K175" i="9"/>
  <c r="N183" i="14"/>
  <c r="K175" i="10"/>
  <c r="N184" i="14"/>
  <c r="K176" i="9"/>
  <c r="K176" i="10"/>
  <c r="N179" i="14"/>
  <c r="K160" i="10"/>
  <c r="K169" i="10"/>
  <c r="K169" i="9"/>
  <c r="K157" i="9"/>
  <c r="K170" i="9"/>
  <c r="J157" i="10"/>
  <c r="N164" i="14" s="1"/>
  <c r="J158" i="10"/>
  <c r="N165" i="14" s="1"/>
  <c r="K167" i="9"/>
  <c r="K171" i="9"/>
  <c r="K168" i="9"/>
  <c r="K172" i="10"/>
  <c r="K172" i="9"/>
  <c r="N176" i="14"/>
  <c r="N175" i="14"/>
  <c r="L37" i="6"/>
  <c r="B37" i="6"/>
  <c r="C37" i="6"/>
  <c r="D37" i="6" s="1"/>
  <c r="O172" i="14" l="1"/>
  <c r="K193" i="10"/>
  <c r="O200" i="14" s="1"/>
  <c r="C18" i="32"/>
  <c r="C21" i="32"/>
  <c r="K220" i="36"/>
  <c r="K218" i="36"/>
  <c r="K223" i="36"/>
  <c r="K219" i="36"/>
  <c r="K222" i="36"/>
  <c r="K221" i="36"/>
  <c r="L204" i="10"/>
  <c r="P211" i="14" s="1"/>
  <c r="L212" i="10"/>
  <c r="P219" i="14" s="1"/>
  <c r="L206" i="10"/>
  <c r="P213" i="14" s="1"/>
  <c r="L214" i="10"/>
  <c r="P221" i="14" s="1"/>
  <c r="L207" i="10"/>
  <c r="P214" i="14" s="1"/>
  <c r="L215" i="10"/>
  <c r="P222" i="14" s="1"/>
  <c r="L213" i="10"/>
  <c r="P220" i="14" s="1"/>
  <c r="L208" i="10"/>
  <c r="P215" i="14" s="1"/>
  <c r="L216" i="10"/>
  <c r="P223" i="14" s="1"/>
  <c r="L205" i="10"/>
  <c r="P212" i="14" s="1"/>
  <c r="L209" i="10"/>
  <c r="P216" i="14" s="1"/>
  <c r="L217" i="10"/>
  <c r="P224" i="14" s="1"/>
  <c r="L210" i="10"/>
  <c r="P217" i="14" s="1"/>
  <c r="L218" i="10"/>
  <c r="P225" i="14" s="1"/>
  <c r="L211" i="10"/>
  <c r="P218" i="14" s="1"/>
  <c r="L219" i="10"/>
  <c r="P226" i="14" s="1"/>
  <c r="O169" i="14"/>
  <c r="O202" i="14"/>
  <c r="O170" i="14"/>
  <c r="O167" i="14"/>
  <c r="O204" i="14"/>
  <c r="O199" i="14"/>
  <c r="O196" i="14"/>
  <c r="O194" i="14"/>
  <c r="O166" i="14"/>
  <c r="O165" i="14"/>
  <c r="O178" i="14"/>
  <c r="O175" i="14"/>
  <c r="O171" i="14"/>
  <c r="O197" i="14"/>
  <c r="O177" i="14"/>
  <c r="L173" i="10"/>
  <c r="O187" i="14"/>
  <c r="O210" i="14"/>
  <c r="L189" i="9"/>
  <c r="L189" i="10"/>
  <c r="L198" i="9"/>
  <c r="L198" i="10"/>
  <c r="L166" i="9"/>
  <c r="L191" i="9"/>
  <c r="L199" i="9"/>
  <c r="L192" i="9"/>
  <c r="L192" i="10"/>
  <c r="L196" i="9"/>
  <c r="L196" i="10"/>
  <c r="L161" i="9"/>
  <c r="L161" i="10"/>
  <c r="L162" i="9"/>
  <c r="O174" i="14"/>
  <c r="L163" i="9"/>
  <c r="L171" i="10"/>
  <c r="L176" i="10"/>
  <c r="L178" i="10"/>
  <c r="L193" i="9"/>
  <c r="L193" i="10"/>
  <c r="L201" i="10"/>
  <c r="O201" i="14"/>
  <c r="L164" i="9"/>
  <c r="L177" i="10"/>
  <c r="L194" i="9"/>
  <c r="L194" i="10"/>
  <c r="L202" i="10"/>
  <c r="L160" i="9"/>
  <c r="L170" i="10"/>
  <c r="L172" i="10"/>
  <c r="L179" i="10"/>
  <c r="L158" i="9"/>
  <c r="L158" i="10"/>
  <c r="L165" i="9"/>
  <c r="L165" i="10"/>
  <c r="O192" i="14"/>
  <c r="L195" i="9"/>
  <c r="L195" i="10"/>
  <c r="L203" i="10"/>
  <c r="L188" i="9"/>
  <c r="L188" i="10"/>
  <c r="L159" i="9"/>
  <c r="O185" i="14"/>
  <c r="L190" i="9"/>
  <c r="L190" i="10"/>
  <c r="L197" i="9"/>
  <c r="L197" i="10"/>
  <c r="A40" i="6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B39" i="6"/>
  <c r="C39" i="6"/>
  <c r="D39" i="6" s="1"/>
  <c r="K198" i="10"/>
  <c r="O205" i="14" s="1"/>
  <c r="K196" i="10"/>
  <c r="O203" i="14" s="1"/>
  <c r="K188" i="10"/>
  <c r="O195" i="14" s="1"/>
  <c r="K191" i="10"/>
  <c r="O198" i="14" s="1"/>
  <c r="L191" i="10"/>
  <c r="K199" i="10"/>
  <c r="O206" i="14" s="1"/>
  <c r="O207" i="14"/>
  <c r="L200" i="9"/>
  <c r="O208" i="14"/>
  <c r="L202" i="9"/>
  <c r="L203" i="9"/>
  <c r="L200" i="10"/>
  <c r="O209" i="14"/>
  <c r="L201" i="9"/>
  <c r="O189" i="14"/>
  <c r="O193" i="14"/>
  <c r="O191" i="14"/>
  <c r="O188" i="14"/>
  <c r="O186" i="14"/>
  <c r="L185" i="9"/>
  <c r="L185" i="10"/>
  <c r="L180" i="9"/>
  <c r="L184" i="9"/>
  <c r="L184" i="10"/>
  <c r="L181" i="10"/>
  <c r="L181" i="9"/>
  <c r="L178" i="9"/>
  <c r="L182" i="9"/>
  <c r="L186" i="9"/>
  <c r="L186" i="10"/>
  <c r="O190" i="14"/>
  <c r="L179" i="9"/>
  <c r="L183" i="10"/>
  <c r="L183" i="9"/>
  <c r="L187" i="9"/>
  <c r="L182" i="10"/>
  <c r="L187" i="10"/>
  <c r="K166" i="10"/>
  <c r="O173" i="14" s="1"/>
  <c r="K161" i="10"/>
  <c r="O168" i="14" s="1"/>
  <c r="O180" i="14"/>
  <c r="O181" i="14"/>
  <c r="L176" i="9"/>
  <c r="O184" i="14"/>
  <c r="O183" i="14"/>
  <c r="L173" i="9"/>
  <c r="L177" i="9"/>
  <c r="O182" i="14"/>
  <c r="L174" i="10"/>
  <c r="L174" i="9"/>
  <c r="L175" i="10"/>
  <c r="L175" i="9"/>
  <c r="O179" i="14"/>
  <c r="L169" i="10"/>
  <c r="L169" i="9"/>
  <c r="L157" i="9"/>
  <c r="L170" i="9"/>
  <c r="L167" i="10"/>
  <c r="L167" i="9"/>
  <c r="L171" i="9"/>
  <c r="K157" i="10"/>
  <c r="O164" i="14" s="1"/>
  <c r="O176" i="14"/>
  <c r="L168" i="9"/>
  <c r="L172" i="9"/>
  <c r="L168" i="10"/>
  <c r="B38" i="6"/>
  <c r="L38" i="6"/>
  <c r="C38" i="6"/>
  <c r="D38" i="6" s="1"/>
  <c r="C12" i="32" l="1"/>
  <c r="C13" i="32"/>
  <c r="L218" i="36"/>
  <c r="L221" i="36"/>
  <c r="L223" i="36"/>
  <c r="L222" i="36"/>
  <c r="L219" i="36"/>
  <c r="L220" i="36"/>
  <c r="G4" i="32" a="1"/>
  <c r="G4" i="32" s="1"/>
  <c r="P168" i="14"/>
  <c r="P198" i="14"/>
  <c r="P204" i="14"/>
  <c r="P205" i="14"/>
  <c r="M208" i="10"/>
  <c r="Q215" i="14" s="1"/>
  <c r="M216" i="10"/>
  <c r="Q223" i="14" s="1"/>
  <c r="M209" i="10"/>
  <c r="Q216" i="14" s="1"/>
  <c r="M210" i="10"/>
  <c r="Q217" i="14" s="1"/>
  <c r="M218" i="10"/>
  <c r="Q225" i="14" s="1"/>
  <c r="M217" i="10"/>
  <c r="Q224" i="14" s="1"/>
  <c r="M211" i="10"/>
  <c r="Q218" i="14" s="1"/>
  <c r="M219" i="10"/>
  <c r="Q226" i="14" s="1"/>
  <c r="M204" i="10"/>
  <c r="Q211" i="14" s="1"/>
  <c r="M212" i="10"/>
  <c r="Q219" i="14" s="1"/>
  <c r="M205" i="10"/>
  <c r="Q212" i="14" s="1"/>
  <c r="M213" i="10"/>
  <c r="Q220" i="14" s="1"/>
  <c r="M207" i="10"/>
  <c r="Q214" i="14" s="1"/>
  <c r="M214" i="10"/>
  <c r="Q221" i="14" s="1"/>
  <c r="M206" i="10"/>
  <c r="Q213" i="14" s="1"/>
  <c r="M215" i="10"/>
  <c r="Q222" i="14" s="1"/>
  <c r="P196" i="14"/>
  <c r="P199" i="14"/>
  <c r="P172" i="14"/>
  <c r="B64" i="6"/>
  <c r="I64" i="6"/>
  <c r="E64" i="6"/>
  <c r="F64" i="6" s="1"/>
  <c r="C64" i="6"/>
  <c r="D64" i="6" s="1"/>
  <c r="P203" i="14"/>
  <c r="P183" i="14"/>
  <c r="P165" i="14"/>
  <c r="P201" i="14"/>
  <c r="P178" i="14"/>
  <c r="P202" i="14"/>
  <c r="P200" i="14"/>
  <c r="P208" i="14"/>
  <c r="P185" i="14"/>
  <c r="L180" i="10"/>
  <c r="P187" i="14" s="1"/>
  <c r="P210" i="14"/>
  <c r="M201" i="10"/>
  <c r="M165" i="9"/>
  <c r="M165" i="10"/>
  <c r="M183" i="10"/>
  <c r="M166" i="9"/>
  <c r="M184" i="10"/>
  <c r="M188" i="9"/>
  <c r="M196" i="9"/>
  <c r="M196" i="10"/>
  <c r="M163" i="9"/>
  <c r="M193" i="9"/>
  <c r="M159" i="9"/>
  <c r="M159" i="10"/>
  <c r="M189" i="9"/>
  <c r="M197" i="9"/>
  <c r="M197" i="10"/>
  <c r="M175" i="10"/>
  <c r="P177" i="14"/>
  <c r="M160" i="9"/>
  <c r="P184" i="14"/>
  <c r="M178" i="10"/>
  <c r="M186" i="10"/>
  <c r="M190" i="9"/>
  <c r="M190" i="10"/>
  <c r="M198" i="9"/>
  <c r="M198" i="10"/>
  <c r="M161" i="9"/>
  <c r="M173" i="10"/>
  <c r="M191" i="9"/>
  <c r="M199" i="9"/>
  <c r="P179" i="14"/>
  <c r="M162" i="9"/>
  <c r="M162" i="10"/>
  <c r="P180" i="14"/>
  <c r="M192" i="9"/>
  <c r="M192" i="10"/>
  <c r="M200" i="10"/>
  <c r="M181" i="10"/>
  <c r="P209" i="14"/>
  <c r="M194" i="9"/>
  <c r="P197" i="14"/>
  <c r="P195" i="14"/>
  <c r="M164" i="9"/>
  <c r="P186" i="14"/>
  <c r="M195" i="9"/>
  <c r="M195" i="10"/>
  <c r="M203" i="10"/>
  <c r="L199" i="10"/>
  <c r="P206" i="14" s="1"/>
  <c r="M200" i="9"/>
  <c r="M201" i="9"/>
  <c r="M202" i="9"/>
  <c r="M202" i="10"/>
  <c r="P207" i="14"/>
  <c r="M203" i="9"/>
  <c r="L162" i="10"/>
  <c r="P169" i="14" s="1"/>
  <c r="P191" i="14"/>
  <c r="P192" i="14"/>
  <c r="M179" i="10"/>
  <c r="M179" i="9"/>
  <c r="P190" i="14"/>
  <c r="M178" i="9"/>
  <c r="M182" i="10"/>
  <c r="M182" i="9"/>
  <c r="M186" i="9"/>
  <c r="P193" i="14"/>
  <c r="M187" i="9"/>
  <c r="P194" i="14"/>
  <c r="M180" i="10"/>
  <c r="M180" i="9"/>
  <c r="M184" i="9"/>
  <c r="P189" i="14"/>
  <c r="P188" i="14"/>
  <c r="M183" i="9"/>
  <c r="M187" i="10"/>
  <c r="M181" i="9"/>
  <c r="M185" i="10"/>
  <c r="M185" i="9"/>
  <c r="L164" i="10"/>
  <c r="P171" i="14" s="1"/>
  <c r="L163" i="10"/>
  <c r="P170" i="14" s="1"/>
  <c r="P182" i="14"/>
  <c r="L166" i="10"/>
  <c r="P173" i="14" s="1"/>
  <c r="L159" i="10"/>
  <c r="P166" i="14" s="1"/>
  <c r="L160" i="10"/>
  <c r="P167" i="14" s="1"/>
  <c r="M174" i="9"/>
  <c r="M175" i="9"/>
  <c r="M176" i="10"/>
  <c r="M176" i="9"/>
  <c r="P181" i="14"/>
  <c r="M173" i="9"/>
  <c r="M177" i="9"/>
  <c r="P174" i="14"/>
  <c r="M170" i="9"/>
  <c r="M170" i="10"/>
  <c r="P175" i="14"/>
  <c r="M167" i="10"/>
  <c r="M167" i="9"/>
  <c r="M171" i="9"/>
  <c r="M171" i="10"/>
  <c r="P176" i="14"/>
  <c r="M157" i="9"/>
  <c r="M168" i="10"/>
  <c r="M168" i="9"/>
  <c r="M172" i="10"/>
  <c r="M172" i="9"/>
  <c r="M158" i="9"/>
  <c r="M169" i="9"/>
  <c r="M169" i="10"/>
  <c r="L157" i="10"/>
  <c r="P164" i="14" s="1"/>
  <c r="L39" i="6"/>
  <c r="M220" i="36" l="1"/>
  <c r="M222" i="36"/>
  <c r="M221" i="36"/>
  <c r="M218" i="36"/>
  <c r="M223" i="36"/>
  <c r="M219" i="36"/>
  <c r="C16" i="32"/>
  <c r="Q166" i="14"/>
  <c r="Q197" i="14"/>
  <c r="N209" i="10"/>
  <c r="R216" i="14" s="1"/>
  <c r="N208" i="10"/>
  <c r="R215" i="14" s="1"/>
  <c r="N215" i="10"/>
  <c r="R222" i="14" s="1"/>
  <c r="N210" i="10"/>
  <c r="R217" i="14" s="1"/>
  <c r="N218" i="10"/>
  <c r="R225" i="14" s="1"/>
  <c r="N211" i="10"/>
  <c r="R218" i="14" s="1"/>
  <c r="N219" i="10"/>
  <c r="R226" i="14" s="1"/>
  <c r="N204" i="10"/>
  <c r="R211" i="14" s="1"/>
  <c r="N212" i="10"/>
  <c r="R219" i="14" s="1"/>
  <c r="N205" i="10"/>
  <c r="R212" i="14" s="1"/>
  <c r="N213" i="10"/>
  <c r="R220" i="14" s="1"/>
  <c r="N207" i="10"/>
  <c r="R214" i="14" s="1"/>
  <c r="N214" i="10"/>
  <c r="R221" i="14" s="1"/>
  <c r="N217" i="10"/>
  <c r="R224" i="14" s="1"/>
  <c r="N206" i="10"/>
  <c r="R213" i="14" s="1"/>
  <c r="N216" i="10"/>
  <c r="R223" i="14" s="1"/>
  <c r="Q204" i="14"/>
  <c r="M199" i="10"/>
  <c r="Q206" i="14" s="1"/>
  <c r="Q169" i="14"/>
  <c r="Q203" i="14"/>
  <c r="Q172" i="14"/>
  <c r="G64" i="6"/>
  <c r="H64" i="6" s="1"/>
  <c r="M174" i="10"/>
  <c r="Q181" i="14" s="1"/>
  <c r="Q199" i="14"/>
  <c r="Q202" i="14"/>
  <c r="M191" i="10"/>
  <c r="Q198" i="14" s="1"/>
  <c r="A65" i="6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M177" i="10"/>
  <c r="Q184" i="14" s="1"/>
  <c r="Q205" i="14"/>
  <c r="M189" i="10"/>
  <c r="Q196" i="14" s="1"/>
  <c r="N193" i="9"/>
  <c r="N193" i="10"/>
  <c r="E39" i="6"/>
  <c r="N201" i="10"/>
  <c r="N159" i="9"/>
  <c r="N167" i="10"/>
  <c r="N160" i="9"/>
  <c r="N160" i="10"/>
  <c r="N168" i="10"/>
  <c r="Q190" i="14"/>
  <c r="Q185" i="14"/>
  <c r="Q207" i="14"/>
  <c r="N194" i="9"/>
  <c r="E36" i="6"/>
  <c r="F36" i="6" s="1"/>
  <c r="N202" i="10"/>
  <c r="N169" i="10"/>
  <c r="E37" i="6"/>
  <c r="F37" i="6" s="1"/>
  <c r="N203" i="10"/>
  <c r="Q210" i="14"/>
  <c r="N195" i="9"/>
  <c r="N195" i="10"/>
  <c r="N162" i="9"/>
  <c r="N170" i="10"/>
  <c r="N176" i="10"/>
  <c r="N184" i="10"/>
  <c r="N188" i="9"/>
  <c r="N188" i="10"/>
  <c r="N196" i="9"/>
  <c r="N163" i="9"/>
  <c r="N171" i="10"/>
  <c r="Q182" i="14"/>
  <c r="E35" i="6"/>
  <c r="F35" i="6" s="1"/>
  <c r="N177" i="10"/>
  <c r="N189" i="9"/>
  <c r="N197" i="9"/>
  <c r="N197" i="10"/>
  <c r="N161" i="9"/>
  <c r="N161" i="10"/>
  <c r="N164" i="9"/>
  <c r="N172" i="10"/>
  <c r="Q188" i="14"/>
  <c r="Q193" i="14"/>
  <c r="N178" i="10"/>
  <c r="N186" i="10"/>
  <c r="N190" i="9"/>
  <c r="N198" i="9"/>
  <c r="N198" i="10"/>
  <c r="N191" i="9"/>
  <c r="N165" i="9"/>
  <c r="Q191" i="14"/>
  <c r="N187" i="10"/>
  <c r="Q208" i="14"/>
  <c r="N199" i="9"/>
  <c r="N166" i="9"/>
  <c r="Q180" i="14"/>
  <c r="N180" i="10"/>
  <c r="N192" i="9"/>
  <c r="N192" i="10"/>
  <c r="E38" i="6"/>
  <c r="N200" i="10"/>
  <c r="M194" i="10"/>
  <c r="Q201" i="14" s="1"/>
  <c r="M188" i="10"/>
  <c r="Q195" i="14" s="1"/>
  <c r="M193" i="10"/>
  <c r="Q200" i="14" s="1"/>
  <c r="Q209" i="14"/>
  <c r="N200" i="9"/>
  <c r="N201" i="9"/>
  <c r="N202" i="9"/>
  <c r="N203" i="9"/>
  <c r="M161" i="10"/>
  <c r="Q168" i="14" s="1"/>
  <c r="Q192" i="14"/>
  <c r="E30" i="6"/>
  <c r="F30" i="6" s="1"/>
  <c r="E28" i="6"/>
  <c r="F28" i="6" s="1"/>
  <c r="E32" i="6"/>
  <c r="F32" i="6" s="1"/>
  <c r="F33" i="6"/>
  <c r="E29" i="6"/>
  <c r="F29" i="6" s="1"/>
  <c r="Q194" i="14"/>
  <c r="Q187" i="14"/>
  <c r="Q189" i="14"/>
  <c r="N180" i="9"/>
  <c r="N184" i="9"/>
  <c r="N181" i="10"/>
  <c r="N181" i="9"/>
  <c r="N178" i="9"/>
  <c r="N182" i="10"/>
  <c r="N182" i="9"/>
  <c r="N186" i="9"/>
  <c r="N185" i="10"/>
  <c r="N185" i="9"/>
  <c r="Q186" i="14"/>
  <c r="N179" i="9"/>
  <c r="N183" i="10"/>
  <c r="N183" i="9"/>
  <c r="N187" i="9"/>
  <c r="M160" i="10"/>
  <c r="Q167" i="14" s="1"/>
  <c r="M166" i="10"/>
  <c r="Q173" i="14" s="1"/>
  <c r="M164" i="10"/>
  <c r="Q171" i="14" s="1"/>
  <c r="M163" i="10"/>
  <c r="Q170" i="14" s="1"/>
  <c r="N173" i="10"/>
  <c r="E31" i="6"/>
  <c r="F31" i="6" s="1"/>
  <c r="Q183" i="14"/>
  <c r="N174" i="9"/>
  <c r="N175" i="9"/>
  <c r="N174" i="10"/>
  <c r="N176" i="9"/>
  <c r="N175" i="10"/>
  <c r="N173" i="9"/>
  <c r="N177" i="9"/>
  <c r="Q174" i="14"/>
  <c r="Q179" i="14"/>
  <c r="N170" i="9"/>
  <c r="M158" i="10"/>
  <c r="Q165" i="14" s="1"/>
  <c r="M157" i="10"/>
  <c r="Q164" i="14" s="1"/>
  <c r="Q177" i="14"/>
  <c r="N167" i="9"/>
  <c r="N171" i="9"/>
  <c r="Q175" i="14"/>
  <c r="Q178" i="14"/>
  <c r="N158" i="9"/>
  <c r="N168" i="9"/>
  <c r="N172" i="9"/>
  <c r="Q176" i="14"/>
  <c r="N157" i="9"/>
  <c r="N169" i="9"/>
  <c r="C40" i="6"/>
  <c r="D40" i="6" s="1"/>
  <c r="E40" i="6"/>
  <c r="F40" i="6" s="1"/>
  <c r="L40" i="6"/>
  <c r="I40" i="6"/>
  <c r="B40" i="6"/>
  <c r="N220" i="36" l="1"/>
  <c r="N223" i="36"/>
  <c r="N221" i="36"/>
  <c r="N219" i="36"/>
  <c r="N222" i="36"/>
  <c r="N218" i="36"/>
  <c r="C19" i="32"/>
  <c r="C17" i="32"/>
  <c r="R200" i="14"/>
  <c r="R202" i="14"/>
  <c r="R204" i="14"/>
  <c r="R167" i="14"/>
  <c r="R168" i="14"/>
  <c r="R195" i="14"/>
  <c r="R191" i="14"/>
  <c r="R199" i="14"/>
  <c r="N179" i="10"/>
  <c r="R186" i="14" s="1"/>
  <c r="R177" i="14"/>
  <c r="R207" i="14"/>
  <c r="R193" i="14"/>
  <c r="G36" i="6"/>
  <c r="H36" i="6" s="1"/>
  <c r="G37" i="6"/>
  <c r="H37" i="6" s="1"/>
  <c r="F38" i="6"/>
  <c r="G38" i="6"/>
  <c r="H38" i="6" s="1"/>
  <c r="R205" i="14"/>
  <c r="R179" i="14"/>
  <c r="R178" i="14"/>
  <c r="R209" i="14"/>
  <c r="R187" i="14"/>
  <c r="R176" i="14"/>
  <c r="R175" i="14"/>
  <c r="R174" i="14"/>
  <c r="R194" i="14"/>
  <c r="R185" i="14"/>
  <c r="R208" i="14"/>
  <c r="F39" i="6"/>
  <c r="G39" i="6"/>
  <c r="H39" i="6" s="1"/>
  <c r="I39" i="6"/>
  <c r="N196" i="10"/>
  <c r="R203" i="14" s="1"/>
  <c r="I37" i="6"/>
  <c r="R210" i="14"/>
  <c r="N190" i="10"/>
  <c r="R197" i="14" s="1"/>
  <c r="N191" i="10"/>
  <c r="R198" i="14" s="1"/>
  <c r="N194" i="10"/>
  <c r="R201" i="14" s="1"/>
  <c r="N189" i="10"/>
  <c r="R196" i="14" s="1"/>
  <c r="N199" i="10"/>
  <c r="R206" i="14" s="1"/>
  <c r="I38" i="6"/>
  <c r="G29" i="6"/>
  <c r="H29" i="6" s="1"/>
  <c r="C24" i="6"/>
  <c r="G30" i="6"/>
  <c r="H30" i="6" s="1"/>
  <c r="G28" i="6"/>
  <c r="H28" i="6" s="1"/>
  <c r="G32" i="6"/>
  <c r="H32" i="6" s="1"/>
  <c r="R188" i="14"/>
  <c r="I29" i="6"/>
  <c r="R192" i="14"/>
  <c r="I36" i="6"/>
  <c r="N166" i="10"/>
  <c r="R173" i="14" s="1"/>
  <c r="R190" i="14"/>
  <c r="R189" i="14"/>
  <c r="N162" i="10"/>
  <c r="R169" i="14" s="1"/>
  <c r="R182" i="14"/>
  <c r="N165" i="10"/>
  <c r="R172" i="14" s="1"/>
  <c r="I31" i="6"/>
  <c r="N164" i="10"/>
  <c r="R171" i="14" s="1"/>
  <c r="R180" i="14"/>
  <c r="G35" i="6"/>
  <c r="H35" i="6" s="1"/>
  <c r="G31" i="6"/>
  <c r="H31" i="6" s="1"/>
  <c r="I32" i="6"/>
  <c r="G33" i="6"/>
  <c r="H33" i="6" s="1"/>
  <c r="N159" i="10"/>
  <c r="R166" i="14" s="1"/>
  <c r="R183" i="14"/>
  <c r="I35" i="6"/>
  <c r="R184" i="14"/>
  <c r="R181" i="14"/>
  <c r="I30" i="6"/>
  <c r="I33" i="6"/>
  <c r="N163" i="10"/>
  <c r="R170" i="14" s="1"/>
  <c r="N157" i="10"/>
  <c r="R164" i="14" s="1"/>
  <c r="N158" i="10"/>
  <c r="R165" i="14" s="1"/>
  <c r="G40" i="6"/>
  <c r="H40" i="6" s="1"/>
  <c r="B41" i="6"/>
  <c r="I41" i="6"/>
  <c r="E41" i="6"/>
  <c r="G41" i="6" s="1"/>
  <c r="H41" i="6" s="1"/>
  <c r="L41" i="6"/>
  <c r="C41" i="6"/>
  <c r="D41" i="6" s="1"/>
  <c r="J34" i="6" l="1"/>
  <c r="J28" i="6"/>
  <c r="J39" i="6"/>
  <c r="J29" i="6"/>
  <c r="J30" i="6"/>
  <c r="J40" i="6"/>
  <c r="J38" i="6"/>
  <c r="J37" i="6"/>
  <c r="J35" i="6"/>
  <c r="J36" i="6"/>
  <c r="J32" i="6"/>
  <c r="J31" i="6"/>
  <c r="J33" i="6"/>
  <c r="F41" i="6"/>
  <c r="E42" i="6"/>
  <c r="F42" i="6" s="1"/>
  <c r="C42" i="6"/>
  <c r="D42" i="6" s="1"/>
  <c r="B42" i="6"/>
  <c r="I42" i="6"/>
  <c r="L42" i="6"/>
  <c r="J41" i="6" l="1"/>
  <c r="G42" i="6"/>
  <c r="H42" i="6" s="1"/>
  <c r="E43" i="6"/>
  <c r="G43" i="6" s="1"/>
  <c r="H43" i="6" s="1"/>
  <c r="B43" i="6"/>
  <c r="L43" i="6"/>
  <c r="C43" i="6"/>
  <c r="D43" i="6" s="1"/>
  <c r="I43" i="6"/>
  <c r="J42" i="6" l="1"/>
  <c r="F43" i="6"/>
  <c r="L44" i="6"/>
  <c r="I44" i="6"/>
  <c r="E44" i="6"/>
  <c r="F44" i="6" s="1"/>
  <c r="B44" i="6"/>
  <c r="C44" i="6"/>
  <c r="D44" i="6" s="1"/>
  <c r="J43" i="6" l="1"/>
  <c r="G44" i="6"/>
  <c r="H44" i="6" s="1"/>
  <c r="E45" i="6"/>
  <c r="G45" i="6" s="1"/>
  <c r="H45" i="6" s="1"/>
  <c r="I45" i="6"/>
  <c r="C45" i="6"/>
  <c r="D45" i="6" s="1"/>
  <c r="L45" i="6"/>
  <c r="B45" i="6"/>
  <c r="J44" i="6" l="1"/>
  <c r="F45" i="6"/>
  <c r="B46" i="6"/>
  <c r="C46" i="6"/>
  <c r="D46" i="6" s="1"/>
  <c r="I46" i="6"/>
  <c r="E46" i="6"/>
  <c r="F46" i="6" s="1"/>
  <c r="L46" i="6"/>
  <c r="J45" i="6" l="1"/>
  <c r="G46" i="6"/>
  <c r="H46" i="6" s="1"/>
  <c r="B47" i="6"/>
  <c r="E47" i="6"/>
  <c r="F47" i="6" s="1"/>
  <c r="I47" i="6"/>
  <c r="L47" i="6"/>
  <c r="C47" i="6"/>
  <c r="D47" i="6" s="1"/>
  <c r="J46" i="6" l="1"/>
  <c r="G47" i="6"/>
  <c r="H47" i="6" s="1"/>
  <c r="J47" i="6" s="1"/>
  <c r="C48" i="6"/>
  <c r="D48" i="6" s="1"/>
  <c r="I48" i="6"/>
  <c r="B48" i="6"/>
  <c r="E48" i="6"/>
  <c r="F48" i="6" s="1"/>
  <c r="L48" i="6"/>
  <c r="G48" i="6" l="1"/>
  <c r="H48" i="6" s="1"/>
  <c r="J48" i="6" s="1"/>
  <c r="E49" i="6"/>
  <c r="F49" i="6" s="1"/>
  <c r="I49" i="6"/>
  <c r="C49" i="6"/>
  <c r="D49" i="6" s="1"/>
  <c r="L49" i="6"/>
  <c r="B49" i="6"/>
  <c r="G49" i="6" l="1"/>
  <c r="H49" i="6" s="1"/>
  <c r="J49" i="6" s="1"/>
  <c r="C50" i="6"/>
  <c r="D50" i="6" s="1"/>
  <c r="E50" i="6"/>
  <c r="G50" i="6" s="1"/>
  <c r="H50" i="6" s="1"/>
  <c r="B50" i="6"/>
  <c r="I50" i="6"/>
  <c r="L50" i="6"/>
  <c r="F50" i="6" l="1"/>
  <c r="J50" i="6" s="1"/>
  <c r="L51" i="6"/>
  <c r="E51" i="6"/>
  <c r="F51" i="6" s="1"/>
  <c r="C51" i="6"/>
  <c r="D51" i="6" s="1"/>
  <c r="I51" i="6"/>
  <c r="B51" i="6"/>
  <c r="G51" i="6" l="1"/>
  <c r="H51" i="6" s="1"/>
  <c r="J51" i="6" s="1"/>
  <c r="B52" i="6"/>
  <c r="E52" i="6"/>
  <c r="G52" i="6" s="1"/>
  <c r="H52" i="6" s="1"/>
  <c r="L52" i="6"/>
  <c r="I52" i="6"/>
  <c r="C52" i="6"/>
  <c r="D52" i="6" s="1"/>
  <c r="F52" i="6" l="1"/>
  <c r="J52" i="6" s="1"/>
  <c r="I53" i="6"/>
  <c r="L53" i="6"/>
  <c r="C53" i="6"/>
  <c r="D53" i="6" s="1"/>
  <c r="E53" i="6"/>
  <c r="G53" i="6" s="1"/>
  <c r="H53" i="6" s="1"/>
  <c r="B53" i="6"/>
  <c r="F53" i="6" l="1"/>
  <c r="J53" i="6" s="1"/>
  <c r="L54" i="6"/>
  <c r="E54" i="6"/>
  <c r="G54" i="6" s="1"/>
  <c r="H54" i="6" s="1"/>
  <c r="B54" i="6"/>
  <c r="C54" i="6"/>
  <c r="D54" i="6" s="1"/>
  <c r="I54" i="6"/>
  <c r="F54" i="6" l="1"/>
  <c r="J54" i="6" s="1"/>
  <c r="I55" i="6"/>
  <c r="B55" i="6"/>
  <c r="L55" i="6"/>
  <c r="C55" i="6"/>
  <c r="D55" i="6" s="1"/>
  <c r="E55" i="6"/>
  <c r="G55" i="6" s="1"/>
  <c r="H55" i="6" s="1"/>
  <c r="F55" i="6" l="1"/>
  <c r="J55" i="6" s="1"/>
  <c r="I56" i="6"/>
  <c r="B56" i="6"/>
  <c r="L56" i="6"/>
  <c r="E56" i="6"/>
  <c r="F56" i="6" s="1"/>
  <c r="C56" i="6"/>
  <c r="D56" i="6" s="1"/>
  <c r="G56" i="6" l="1"/>
  <c r="H56" i="6" s="1"/>
  <c r="J56" i="6" s="1"/>
  <c r="B57" i="6"/>
  <c r="L57" i="6"/>
  <c r="C57" i="6"/>
  <c r="D57" i="6" s="1"/>
  <c r="E57" i="6"/>
  <c r="F57" i="6" s="1"/>
  <c r="I57" i="6"/>
  <c r="G57" i="6" l="1"/>
  <c r="H57" i="6" s="1"/>
  <c r="J57" i="6" s="1"/>
  <c r="E58" i="6"/>
  <c r="F58" i="6" s="1"/>
  <c r="I58" i="6"/>
  <c r="L58" i="6"/>
  <c r="C58" i="6"/>
  <c r="D58" i="6" s="1"/>
  <c r="B58" i="6"/>
  <c r="G58" i="6" l="1"/>
  <c r="H58" i="6" s="1"/>
  <c r="J58" i="6" s="1"/>
  <c r="C59" i="6"/>
  <c r="D59" i="6" s="1"/>
  <c r="I59" i="6"/>
  <c r="B59" i="6"/>
  <c r="E59" i="6"/>
  <c r="F59" i="6" s="1"/>
  <c r="L59" i="6"/>
  <c r="G59" i="6" l="1"/>
  <c r="H59" i="6" s="1"/>
  <c r="J59" i="6" s="1"/>
  <c r="I60" i="6"/>
  <c r="B60" i="6"/>
  <c r="L60" i="6"/>
  <c r="C60" i="6"/>
  <c r="D60" i="6" s="1"/>
  <c r="E60" i="6"/>
  <c r="G60" i="6" s="1"/>
  <c r="H60" i="6" s="1"/>
  <c r="F60" i="6" l="1"/>
  <c r="J60" i="6" s="1"/>
  <c r="C61" i="6"/>
  <c r="D61" i="6" s="1"/>
  <c r="L61" i="6"/>
  <c r="B61" i="6"/>
  <c r="E61" i="6"/>
  <c r="G61" i="6" s="1"/>
  <c r="H61" i="6" s="1"/>
  <c r="I61" i="6"/>
  <c r="F61" i="6" l="1"/>
  <c r="J61" i="6" s="1"/>
  <c r="E62" i="6"/>
  <c r="G62" i="6" s="1"/>
  <c r="H62" i="6" s="1"/>
  <c r="I62" i="6"/>
  <c r="L62" i="6"/>
  <c r="B62" i="6"/>
  <c r="C62" i="6"/>
  <c r="D62" i="6" s="1"/>
  <c r="F62" i="6" l="1"/>
  <c r="J62" i="6" s="1"/>
  <c r="L63" i="6"/>
  <c r="E63" i="6"/>
  <c r="G63" i="6" s="1"/>
  <c r="H63" i="6" s="1"/>
  <c r="I63" i="6"/>
  <c r="B63" i="6"/>
  <c r="C63" i="6"/>
  <c r="D63" i="6" s="1"/>
  <c r="F63" i="6" l="1"/>
  <c r="L64" i="6"/>
  <c r="J63" i="6" l="1"/>
  <c r="J64" i="6"/>
  <c r="I65" i="6"/>
  <c r="E65" i="6"/>
  <c r="G65" i="6" s="1"/>
  <c r="H65" i="6" s="1"/>
  <c r="L65" i="6"/>
  <c r="C65" i="6"/>
  <c r="D65" i="6" s="1"/>
  <c r="B65" i="6"/>
  <c r="F65" i="6" l="1"/>
  <c r="J65" i="6" s="1"/>
  <c r="C66" i="6"/>
  <c r="D66" i="6" s="1"/>
  <c r="B66" i="6"/>
  <c r="I66" i="6"/>
  <c r="E66" i="6"/>
  <c r="F66" i="6" s="1"/>
  <c r="L66" i="6"/>
  <c r="G66" i="6" l="1"/>
  <c r="H66" i="6" s="1"/>
  <c r="J66" i="6" s="1"/>
  <c r="L67" i="6"/>
  <c r="C67" i="6"/>
  <c r="D67" i="6" s="1"/>
  <c r="E67" i="6"/>
  <c r="G67" i="6" s="1"/>
  <c r="H67" i="6" s="1"/>
  <c r="I67" i="6"/>
  <c r="B67" i="6"/>
  <c r="F67" i="6" l="1"/>
  <c r="J67" i="6" s="1"/>
  <c r="B68" i="6"/>
  <c r="I68" i="6"/>
  <c r="E68" i="6"/>
  <c r="F68" i="6" s="1"/>
  <c r="C68" i="6"/>
  <c r="D68" i="6" s="1"/>
  <c r="L68" i="6"/>
  <c r="G68" i="6" l="1"/>
  <c r="H68" i="6" s="1"/>
  <c r="J68" i="6" s="1"/>
  <c r="I69" i="6"/>
  <c r="E69" i="6"/>
  <c r="G69" i="6" s="1"/>
  <c r="H69" i="6" s="1"/>
  <c r="B69" i="6"/>
  <c r="C69" i="6"/>
  <c r="D69" i="6" s="1"/>
  <c r="L69" i="6"/>
  <c r="F69" i="6" l="1"/>
  <c r="J69" i="6" s="1"/>
  <c r="L70" i="6"/>
  <c r="B70" i="6"/>
  <c r="E70" i="6"/>
  <c r="G70" i="6" s="1"/>
  <c r="H70" i="6" s="1"/>
  <c r="C70" i="6"/>
  <c r="D70" i="6" s="1"/>
  <c r="I70" i="6"/>
  <c r="F70" i="6" l="1"/>
  <c r="J70" i="6" s="1"/>
  <c r="B71" i="6"/>
  <c r="I71" i="6"/>
  <c r="L71" i="6"/>
  <c r="E71" i="6"/>
  <c r="G71" i="6" s="1"/>
  <c r="H71" i="6" s="1"/>
  <c r="C71" i="6"/>
  <c r="D71" i="6" s="1"/>
  <c r="F71" i="6" l="1"/>
  <c r="J71" i="6" s="1"/>
  <c r="L72" i="6"/>
  <c r="I72" i="6"/>
  <c r="B72" i="6"/>
  <c r="E72" i="6"/>
  <c r="F72" i="6" s="1"/>
  <c r="C72" i="6"/>
  <c r="D72" i="6" s="1"/>
  <c r="G72" i="6" l="1"/>
  <c r="H72" i="6" s="1"/>
  <c r="J72" i="6" s="1"/>
  <c r="L73" i="6"/>
  <c r="C73" i="6"/>
  <c r="D73" i="6" s="1"/>
  <c r="E73" i="6"/>
  <c r="G73" i="6" s="1"/>
  <c r="H73" i="6" s="1"/>
  <c r="I73" i="6"/>
  <c r="B73" i="6"/>
  <c r="F73" i="6" l="1"/>
  <c r="J73" i="6" s="1"/>
  <c r="E74" i="6"/>
  <c r="F74" i="6" s="1"/>
  <c r="L74" i="6"/>
  <c r="C74" i="6"/>
  <c r="D74" i="6" s="1"/>
  <c r="I74" i="6"/>
  <c r="B74" i="6"/>
  <c r="G74" i="6" l="1"/>
  <c r="H74" i="6" s="1"/>
  <c r="J74" i="6" s="1"/>
  <c r="B75" i="6"/>
  <c r="L75" i="6"/>
  <c r="C75" i="6"/>
  <c r="D75" i="6" s="1"/>
  <c r="E75" i="6"/>
  <c r="F75" i="6" s="1"/>
  <c r="I75" i="6"/>
  <c r="G75" i="6" l="1"/>
  <c r="H75" i="6" s="1"/>
  <c r="J75" i="6" s="1"/>
  <c r="C76" i="6"/>
  <c r="D76" i="6" s="1"/>
  <c r="L76" i="6"/>
  <c r="E76" i="6"/>
  <c r="F76" i="6" s="1"/>
  <c r="B76" i="6"/>
  <c r="I76" i="6"/>
  <c r="G76" i="6" l="1"/>
  <c r="H76" i="6" s="1"/>
  <c r="J76" i="6" s="1"/>
  <c r="I77" i="6"/>
  <c r="L77" i="6"/>
  <c r="E77" i="6"/>
  <c r="G77" i="6" s="1"/>
  <c r="H77" i="6" s="1"/>
  <c r="B77" i="6"/>
  <c r="C77" i="6"/>
  <c r="D77" i="6" s="1"/>
  <c r="F77" i="6" l="1"/>
  <c r="J77" i="6" s="1"/>
  <c r="L78" i="6"/>
  <c r="C78" i="6"/>
  <c r="D78" i="6" s="1"/>
  <c r="B78" i="6"/>
  <c r="E78" i="6"/>
  <c r="G78" i="6" s="1"/>
  <c r="H78" i="6" s="1"/>
  <c r="I78" i="6"/>
  <c r="F78" i="6" l="1"/>
  <c r="J78" i="6" s="1"/>
  <c r="L79" i="6"/>
  <c r="I79" i="6"/>
  <c r="E79" i="6"/>
  <c r="G79" i="6" s="1"/>
  <c r="H79" i="6" s="1"/>
  <c r="C79" i="6"/>
  <c r="D79" i="6" s="1"/>
  <c r="B79" i="6"/>
  <c r="F79" i="6" l="1"/>
  <c r="J79" i="6" s="1"/>
  <c r="B80" i="6"/>
  <c r="I80" i="6"/>
  <c r="L80" i="6"/>
  <c r="E80" i="6"/>
  <c r="G80" i="6" s="1"/>
  <c r="H80" i="6" s="1"/>
  <c r="C80" i="6"/>
  <c r="D80" i="6" s="1"/>
  <c r="F80" i="6" l="1"/>
  <c r="J80" i="6" s="1"/>
  <c r="L81" i="6"/>
  <c r="E81" i="6"/>
  <c r="G81" i="6" s="1"/>
  <c r="H81" i="6" s="1"/>
  <c r="Y59" i="6"/>
  <c r="C81" i="6"/>
  <c r="D81" i="6" s="1"/>
  <c r="I81" i="6"/>
  <c r="B81" i="6"/>
  <c r="F81" i="6" l="1"/>
  <c r="J81" i="6" s="1"/>
  <c r="C82" i="6"/>
  <c r="D82" i="6" s="1"/>
  <c r="B82" i="6"/>
  <c r="L82" i="6"/>
  <c r="Y60" i="6"/>
  <c r="E82" i="6"/>
  <c r="F82" i="6" s="1"/>
  <c r="I82" i="6"/>
  <c r="G82" i="6" l="1"/>
  <c r="H82" i="6" s="1"/>
  <c r="J82" i="6" s="1"/>
  <c r="Y61" i="6"/>
  <c r="I83" i="6"/>
  <c r="E83" i="6"/>
  <c r="F83" i="6" s="1"/>
  <c r="C83" i="6"/>
  <c r="D83" i="6" s="1"/>
  <c r="L83" i="6"/>
  <c r="B83" i="6"/>
  <c r="G83" i="6" l="1"/>
  <c r="H83" i="6" s="1"/>
  <c r="J83" i="6" s="1"/>
  <c r="B84" i="6"/>
  <c r="E84" i="6"/>
  <c r="F84" i="6" s="1"/>
  <c r="Z61" i="6"/>
  <c r="Y62" i="6"/>
  <c r="C84" i="6"/>
  <c r="D84" i="6" s="1"/>
  <c r="L84" i="6"/>
  <c r="I84" i="6"/>
  <c r="G84" i="6" l="1"/>
  <c r="H84" i="6" s="1"/>
  <c r="J84" i="6" s="1"/>
  <c r="I85" i="6"/>
  <c r="Z62" i="6"/>
  <c r="C85" i="6"/>
  <c r="D85" i="6" s="1"/>
  <c r="E85" i="6"/>
  <c r="G85" i="6" s="1"/>
  <c r="H85" i="6" s="1"/>
  <c r="B85" i="6"/>
  <c r="L85" i="6"/>
  <c r="Y63" i="6"/>
  <c r="F85" i="6" l="1"/>
  <c r="J85" i="6" s="1"/>
  <c r="I86" i="6"/>
  <c r="C86" i="6"/>
  <c r="D86" i="6" s="1"/>
  <c r="E86" i="6"/>
  <c r="F86" i="6" s="1"/>
  <c r="L86" i="6"/>
  <c r="Y64" i="6"/>
  <c r="Z63" i="6"/>
  <c r="B86" i="6"/>
  <c r="G86" i="6" l="1"/>
  <c r="H86" i="6" s="1"/>
  <c r="J86" i="6" s="1"/>
  <c r="I87" i="6"/>
  <c r="B87" i="6"/>
  <c r="Z64" i="6"/>
  <c r="Y65" i="6"/>
  <c r="E87" i="6"/>
  <c r="G87" i="6" s="1"/>
  <c r="H87" i="6" s="1"/>
  <c r="L87" i="6"/>
  <c r="C87" i="6"/>
  <c r="D87" i="6" s="1"/>
  <c r="F87" i="6" l="1"/>
  <c r="J87" i="6" s="1"/>
  <c r="E88" i="6"/>
  <c r="F88" i="6" s="1"/>
  <c r="Z65" i="6"/>
  <c r="C88" i="6"/>
  <c r="D88" i="6" s="1"/>
  <c r="I88" i="6"/>
  <c r="B88" i="6"/>
  <c r="Y66" i="6"/>
  <c r="L88" i="6"/>
  <c r="G88" i="6" l="1"/>
  <c r="H88" i="6" s="1"/>
  <c r="J88" i="6" s="1"/>
  <c r="I89" i="6"/>
  <c r="Z66" i="6"/>
  <c r="L89" i="6"/>
  <c r="Y67" i="6"/>
  <c r="B89" i="6"/>
  <c r="C89" i="6"/>
  <c r="D89" i="6" s="1"/>
  <c r="E89" i="6"/>
  <c r="F89" i="6" s="1"/>
  <c r="G89" i="6" l="1"/>
  <c r="H89" i="6" s="1"/>
  <c r="J89" i="6" s="1"/>
  <c r="I90" i="6"/>
  <c r="B90" i="6"/>
  <c r="Z67" i="6"/>
  <c r="L90" i="6"/>
  <c r="E90" i="6"/>
  <c r="G90" i="6" s="1"/>
  <c r="H90" i="6" s="1"/>
  <c r="Y68" i="6"/>
  <c r="C90" i="6"/>
  <c r="D90" i="6" s="1"/>
  <c r="F90" i="6" l="1"/>
  <c r="J90" i="6" s="1"/>
  <c r="I91" i="6"/>
  <c r="E91" i="6"/>
  <c r="F91" i="6" s="1"/>
  <c r="Z68" i="6"/>
  <c r="B91" i="6"/>
  <c r="L91" i="6"/>
  <c r="C91" i="6"/>
  <c r="D91" i="6" s="1"/>
  <c r="Y69" i="6"/>
  <c r="G91" i="6" l="1"/>
  <c r="H91" i="6" s="1"/>
  <c r="J91" i="6" s="1"/>
  <c r="Z69" i="6"/>
  <c r="C92" i="6"/>
  <c r="D92" i="6" s="1"/>
  <c r="Y70" i="6"/>
  <c r="E92" i="6"/>
  <c r="G92" i="6" s="1"/>
  <c r="H92" i="6" s="1"/>
  <c r="I92" i="6"/>
  <c r="L92" i="6"/>
  <c r="B92" i="6"/>
  <c r="F92" i="6" l="1"/>
  <c r="J92" i="6" s="1"/>
  <c r="B93" i="6"/>
  <c r="I93" i="6"/>
  <c r="Y71" i="6"/>
  <c r="Z70" i="6"/>
  <c r="C93" i="6"/>
  <c r="D93" i="6" s="1"/>
  <c r="L93" i="6"/>
  <c r="E93" i="6"/>
  <c r="G93" i="6" s="1"/>
  <c r="H93" i="6" s="1"/>
  <c r="F93" i="6" l="1"/>
  <c r="J93" i="6" s="1"/>
  <c r="B94" i="6"/>
  <c r="Z71" i="6"/>
  <c r="I94" i="6"/>
  <c r="C94" i="6"/>
  <c r="D94" i="6" s="1"/>
  <c r="Y72" i="6"/>
  <c r="L94" i="6"/>
  <c r="E94" i="6"/>
  <c r="G94" i="6" s="1"/>
  <c r="H94" i="6" s="1"/>
  <c r="F94" i="6" l="1"/>
  <c r="J94" i="6" s="1"/>
  <c r="Z72" i="6"/>
  <c r="E95" i="6"/>
  <c r="G95" i="6" s="1"/>
  <c r="H95" i="6" s="1"/>
  <c r="Y73" i="6"/>
  <c r="I95" i="6"/>
  <c r="L95" i="6"/>
  <c r="B95" i="6"/>
  <c r="C95" i="6"/>
  <c r="D95" i="6" s="1"/>
  <c r="F95" i="6" l="1"/>
  <c r="J95" i="6" s="1"/>
  <c r="I96" i="6"/>
  <c r="E96" i="6"/>
  <c r="F96" i="6" s="1"/>
  <c r="B96" i="6"/>
  <c r="Y74" i="6"/>
  <c r="C96" i="6"/>
  <c r="D96" i="6" s="1"/>
  <c r="L96" i="6"/>
  <c r="G96" i="6" l="1"/>
  <c r="H96" i="6" s="1"/>
  <c r="J96" i="6" s="1"/>
  <c r="Z74" i="6"/>
  <c r="I97" i="6"/>
  <c r="E97" i="6"/>
  <c r="F97" i="6" s="1"/>
  <c r="Y75" i="6"/>
  <c r="B97" i="6"/>
  <c r="C97" i="6"/>
  <c r="D97" i="6" s="1"/>
  <c r="L97" i="6"/>
  <c r="G97" i="6" l="1"/>
  <c r="H97" i="6" s="1"/>
  <c r="J97" i="6" s="1"/>
  <c r="B98" i="6"/>
  <c r="E98" i="6"/>
  <c r="F98" i="6" s="1"/>
  <c r="I98" i="6"/>
  <c r="Z75" i="6"/>
  <c r="C98" i="6"/>
  <c r="D98" i="6" s="1"/>
  <c r="Y76" i="6"/>
  <c r="L98" i="6"/>
  <c r="G98" i="6" l="1"/>
  <c r="H98" i="6" s="1"/>
  <c r="J98" i="6" s="1"/>
  <c r="Z76" i="6"/>
  <c r="L99" i="6"/>
  <c r="I99" i="6"/>
  <c r="C99" i="6"/>
  <c r="D99" i="6" s="1"/>
  <c r="B99" i="6"/>
  <c r="Y77" i="6"/>
  <c r="E99" i="6"/>
  <c r="G99" i="6" s="1"/>
  <c r="H99" i="6" s="1"/>
  <c r="F99" i="6" l="1"/>
  <c r="J99" i="6" s="1"/>
  <c r="B100" i="6"/>
  <c r="L100" i="6"/>
  <c r="C100" i="6"/>
  <c r="D100" i="6" s="1"/>
  <c r="E100" i="6"/>
  <c r="G100" i="6" s="1"/>
  <c r="H100" i="6" s="1"/>
  <c r="Z77" i="6"/>
  <c r="Y78" i="6"/>
  <c r="I100" i="6"/>
  <c r="F100" i="6" l="1"/>
  <c r="J100" i="6" s="1"/>
  <c r="B101" i="6"/>
  <c r="Y79" i="6"/>
  <c r="E101" i="6"/>
  <c r="F101" i="6" s="1"/>
  <c r="I101" i="6"/>
  <c r="C101" i="6"/>
  <c r="D101" i="6" s="1"/>
  <c r="Z78" i="6"/>
  <c r="L101" i="6"/>
  <c r="G101" i="6" l="1"/>
  <c r="H101" i="6" s="1"/>
  <c r="J101" i="6" s="1"/>
  <c r="I102" i="6"/>
  <c r="C102" i="6"/>
  <c r="D102" i="6" s="1"/>
  <c r="B102" i="6"/>
  <c r="L102" i="6"/>
  <c r="Y80" i="6"/>
  <c r="Z79" i="6"/>
  <c r="E102" i="6"/>
  <c r="G102" i="6" s="1"/>
  <c r="H102" i="6" s="1"/>
  <c r="F102" i="6" l="1"/>
  <c r="J102" i="6" s="1"/>
  <c r="L103" i="6"/>
  <c r="E103" i="6"/>
  <c r="F103" i="6" s="1"/>
  <c r="B103" i="6"/>
  <c r="I103" i="6"/>
  <c r="Y81" i="6"/>
  <c r="C103" i="6"/>
  <c r="D103" i="6" s="1"/>
  <c r="Z80" i="6"/>
  <c r="G103" i="6" l="1"/>
  <c r="H103" i="6" s="1"/>
  <c r="J103" i="6" s="1"/>
  <c r="L104" i="6"/>
  <c r="E104" i="6"/>
  <c r="F104" i="6" s="1"/>
  <c r="I104" i="6"/>
  <c r="Y82" i="6"/>
  <c r="C104" i="6"/>
  <c r="D104" i="6" s="1"/>
  <c r="Z81" i="6"/>
  <c r="B104" i="6"/>
  <c r="G104" i="6" l="1"/>
  <c r="H104" i="6" s="1"/>
  <c r="J104" i="6" s="1"/>
  <c r="I105" i="6"/>
  <c r="B105" i="6"/>
  <c r="E105" i="6"/>
  <c r="G105" i="6" s="1"/>
  <c r="H105" i="6" s="1"/>
  <c r="Y83" i="6"/>
  <c r="C105" i="6"/>
  <c r="D105" i="6" s="1"/>
  <c r="Z82" i="6"/>
  <c r="L105" i="6"/>
  <c r="F105" i="6" l="1"/>
  <c r="J105" i="6" s="1"/>
  <c r="L106" i="6"/>
  <c r="E106" i="6"/>
  <c r="F106" i="6" s="1"/>
  <c r="C106" i="6"/>
  <c r="D106" i="6" s="1"/>
  <c r="I106" i="6"/>
  <c r="B106" i="6"/>
  <c r="Y84" i="6"/>
  <c r="Z83" i="6"/>
  <c r="G106" i="6" l="1"/>
  <c r="H106" i="6" s="1"/>
  <c r="J106" i="6" s="1"/>
  <c r="E107" i="6"/>
  <c r="F107" i="6" s="1"/>
  <c r="I107" i="6"/>
  <c r="C107" i="6"/>
  <c r="D107" i="6" s="1"/>
  <c r="Y85" i="6"/>
  <c r="B107" i="6"/>
  <c r="L107" i="6"/>
  <c r="Z84" i="6"/>
  <c r="G107" i="6" l="1"/>
  <c r="H107" i="6" s="1"/>
  <c r="J107" i="6" s="1"/>
  <c r="Z85" i="6"/>
  <c r="C108" i="6"/>
  <c r="D108" i="6" s="1"/>
  <c r="B108" i="6"/>
  <c r="E108" i="6"/>
  <c r="F108" i="6" s="1"/>
  <c r="Y86" i="6"/>
  <c r="I108" i="6"/>
  <c r="L108" i="6"/>
  <c r="G108" i="6" l="1"/>
  <c r="H108" i="6" s="1"/>
  <c r="J108" i="6" s="1"/>
  <c r="E109" i="6"/>
  <c r="G109" i="6" s="1"/>
  <c r="H109" i="6" s="1"/>
  <c r="Z86" i="6"/>
  <c r="I109" i="6"/>
  <c r="B109" i="6"/>
  <c r="Y87" i="6"/>
  <c r="L109" i="6"/>
  <c r="C109" i="6"/>
  <c r="D109" i="6" s="1"/>
  <c r="F109" i="6" l="1"/>
  <c r="J109" i="6" s="1"/>
  <c r="I110" i="6"/>
  <c r="B110" i="6"/>
  <c r="Z87" i="6"/>
  <c r="L110" i="6"/>
  <c r="Y88" i="6"/>
  <c r="C110" i="6"/>
  <c r="D110" i="6" s="1"/>
  <c r="E110" i="6"/>
  <c r="F110" i="6" s="1"/>
  <c r="G110" i="6" l="1"/>
  <c r="H110" i="6" s="1"/>
  <c r="J110" i="6" s="1"/>
  <c r="E111" i="6"/>
  <c r="G111" i="6" s="1"/>
  <c r="H111" i="6" s="1"/>
  <c r="C111" i="6"/>
  <c r="D111" i="6" s="1"/>
  <c r="B111" i="6"/>
  <c r="Z88" i="6"/>
  <c r="I111" i="6"/>
  <c r="L111" i="6"/>
  <c r="Y89" i="6"/>
  <c r="F111" i="6" l="1"/>
  <c r="J111" i="6" s="1"/>
  <c r="Y90" i="6"/>
  <c r="C112" i="6"/>
  <c r="D112" i="6" s="1"/>
  <c r="B112" i="6"/>
  <c r="I112" i="6"/>
  <c r="L112" i="6"/>
  <c r="E112" i="6"/>
  <c r="F112" i="6" s="1"/>
  <c r="Z89" i="6"/>
  <c r="G112" i="6" l="1"/>
  <c r="H112" i="6" s="1"/>
  <c r="J112" i="6" s="1"/>
  <c r="E113" i="6"/>
  <c r="F113" i="6" s="1"/>
  <c r="C113" i="6"/>
  <c r="D113" i="6" s="1"/>
  <c r="I113" i="6"/>
  <c r="Y91" i="6"/>
  <c r="B113" i="6"/>
  <c r="Z90" i="6"/>
  <c r="L113" i="6"/>
  <c r="G113" i="6" l="1"/>
  <c r="H113" i="6" s="1"/>
  <c r="J113" i="6" s="1"/>
  <c r="C114" i="6"/>
  <c r="D114" i="6" s="1"/>
  <c r="Z91" i="6"/>
  <c r="B114" i="6"/>
  <c r="Y92" i="6"/>
  <c r="I114" i="6"/>
  <c r="E114" i="6"/>
  <c r="G114" i="6" s="1"/>
  <c r="H114" i="6" s="1"/>
  <c r="L114" i="6"/>
  <c r="F114" i="6" l="1"/>
  <c r="J114" i="6" s="1"/>
  <c r="B115" i="6"/>
  <c r="I115" i="6"/>
  <c r="Y93" i="6"/>
  <c r="C115" i="6"/>
  <c r="D115" i="6" s="1"/>
  <c r="E115" i="6"/>
  <c r="G115" i="6" s="1"/>
  <c r="H115" i="6" s="1"/>
  <c r="L115" i="6"/>
  <c r="Z92" i="6"/>
  <c r="F115" i="6" l="1"/>
  <c r="J115" i="6" s="1"/>
  <c r="I116" i="6"/>
  <c r="B116" i="6"/>
  <c r="C116" i="6"/>
  <c r="D116" i="6" s="1"/>
  <c r="L116" i="6"/>
  <c r="Z93" i="6"/>
  <c r="Y94" i="6"/>
  <c r="E116" i="6"/>
  <c r="F116" i="6" s="1"/>
  <c r="G116" i="6" l="1"/>
  <c r="H116" i="6" s="1"/>
  <c r="J116" i="6" s="1"/>
  <c r="Z94" i="6"/>
  <c r="E117" i="6"/>
  <c r="G117" i="6" s="1"/>
  <c r="H117" i="6" s="1"/>
  <c r="B117" i="6"/>
  <c r="C117" i="6"/>
  <c r="D117" i="6" s="1"/>
  <c r="L117" i="6"/>
  <c r="I117" i="6"/>
  <c r="Y95" i="6"/>
  <c r="F117" i="6" l="1"/>
  <c r="J117" i="6" s="1"/>
  <c r="C118" i="6"/>
  <c r="D118" i="6" s="1"/>
  <c r="E118" i="6"/>
  <c r="F118" i="6" s="1"/>
  <c r="L118" i="6"/>
  <c r="Y96" i="6"/>
  <c r="I118" i="6"/>
  <c r="Z95" i="6"/>
  <c r="B118" i="6"/>
  <c r="G118" i="6" l="1"/>
  <c r="H118" i="6" s="1"/>
  <c r="J118" i="6" s="1"/>
  <c r="Y97" i="6"/>
  <c r="E119" i="6"/>
  <c r="F119" i="6" s="1"/>
  <c r="L119" i="6"/>
  <c r="Z96" i="6"/>
  <c r="C119" i="6"/>
  <c r="D119" i="6" s="1"/>
  <c r="I119" i="6"/>
  <c r="B119" i="6"/>
  <c r="G119" i="6" l="1"/>
  <c r="H119" i="6" s="1"/>
  <c r="J119" i="6" s="1"/>
  <c r="Y98" i="6"/>
  <c r="L120" i="6"/>
  <c r="Z97" i="6"/>
  <c r="I120" i="6"/>
  <c r="B120" i="6"/>
  <c r="C120" i="6"/>
  <c r="D120" i="6" s="1"/>
  <c r="E120" i="6"/>
  <c r="G120" i="6" s="1"/>
  <c r="H120" i="6" s="1"/>
  <c r="F120" i="6" l="1"/>
  <c r="J120" i="6" s="1"/>
  <c r="I121" i="6"/>
  <c r="L121" i="6"/>
  <c r="E121" i="6"/>
  <c r="F121" i="6" s="1"/>
  <c r="C121" i="6"/>
  <c r="D121" i="6" s="1"/>
  <c r="Y99" i="6"/>
  <c r="Z98" i="6"/>
  <c r="B121" i="6"/>
  <c r="G121" i="6" l="1"/>
  <c r="H121" i="6" s="1"/>
  <c r="J121" i="6" s="1"/>
  <c r="Z99" i="6"/>
  <c r="E122" i="6"/>
  <c r="F122" i="6" s="1"/>
  <c r="I122" i="6"/>
  <c r="B122" i="6"/>
  <c r="L122" i="6"/>
  <c r="C122" i="6"/>
  <c r="D122" i="6" s="1"/>
  <c r="Y100" i="6"/>
  <c r="G122" i="6" l="1"/>
  <c r="H122" i="6" s="1"/>
  <c r="J122" i="6" s="1"/>
  <c r="L123" i="6"/>
  <c r="Z100" i="6"/>
  <c r="B123" i="6"/>
  <c r="I123" i="6"/>
  <c r="Y101" i="6"/>
  <c r="C123" i="6"/>
  <c r="D123" i="6" s="1"/>
  <c r="E123" i="6"/>
  <c r="F123" i="6" s="1"/>
  <c r="G123" i="6" l="1"/>
  <c r="H123" i="6" s="1"/>
  <c r="J123" i="6" s="1"/>
  <c r="Z101" i="6"/>
  <c r="I124" i="6"/>
  <c r="L124" i="6"/>
  <c r="B124" i="6"/>
  <c r="E124" i="6"/>
  <c r="F124" i="6" s="1"/>
  <c r="C124" i="6"/>
  <c r="D124" i="6" s="1"/>
  <c r="Y102" i="6"/>
  <c r="G124" i="6" l="1"/>
  <c r="H124" i="6" s="1"/>
  <c r="J124" i="6" s="1"/>
  <c r="C125" i="6"/>
  <c r="D125" i="6" s="1"/>
  <c r="I125" i="6"/>
  <c r="Y103" i="6"/>
  <c r="E125" i="6"/>
  <c r="F125" i="6" s="1"/>
  <c r="Z102" i="6"/>
  <c r="L125" i="6"/>
  <c r="B125" i="6"/>
  <c r="G125" i="6" l="1"/>
  <c r="H125" i="6" s="1"/>
  <c r="J125" i="6" s="1"/>
  <c r="E126" i="6"/>
  <c r="F126" i="6" s="1"/>
  <c r="Y104" i="6"/>
  <c r="I126" i="6"/>
  <c r="L126" i="6"/>
  <c r="B126" i="6"/>
  <c r="Z103" i="6"/>
  <c r="C126" i="6"/>
  <c r="D126" i="6" s="1"/>
  <c r="G126" i="6" l="1"/>
  <c r="H126" i="6" s="1"/>
  <c r="J126" i="6"/>
  <c r="Y105" i="6"/>
  <c r="L127" i="6"/>
  <c r="Z104" i="6"/>
  <c r="E127" i="6"/>
  <c r="F127" i="6" s="1"/>
  <c r="B127" i="6"/>
  <c r="I127" i="6"/>
  <c r="C127" i="6"/>
  <c r="D127" i="6" s="1"/>
  <c r="G127" i="6" l="1"/>
  <c r="H127" i="6" s="1"/>
  <c r="J127" i="6" s="1"/>
  <c r="C128" i="6"/>
  <c r="D128" i="6" s="1"/>
  <c r="Y106" i="6"/>
  <c r="I128" i="6"/>
  <c r="B128" i="6"/>
  <c r="Z105" i="6"/>
  <c r="L128" i="6"/>
  <c r="E128" i="6"/>
  <c r="G128" i="6" s="1"/>
  <c r="H128" i="6" s="1"/>
  <c r="F128" i="6" l="1"/>
  <c r="J128" i="6" s="1"/>
  <c r="C129" i="6"/>
  <c r="D129" i="6" s="1"/>
  <c r="Z106" i="6"/>
  <c r="B129" i="6"/>
  <c r="Y107" i="6"/>
  <c r="L129" i="6"/>
  <c r="I129" i="6"/>
  <c r="E129" i="6"/>
  <c r="G129" i="6" s="1"/>
  <c r="H129" i="6" s="1"/>
  <c r="F129" i="6" l="1"/>
  <c r="J129" i="6" s="1"/>
  <c r="I130" i="6"/>
  <c r="B130" i="6"/>
  <c r="C130" i="6"/>
  <c r="D130" i="6" s="1"/>
  <c r="E130" i="6"/>
  <c r="G130" i="6" s="1"/>
  <c r="H130" i="6" s="1"/>
  <c r="L130" i="6"/>
  <c r="Y108" i="6"/>
  <c r="Z107" i="6"/>
  <c r="F130" i="6" l="1"/>
  <c r="J130" i="6" s="1"/>
  <c r="L131" i="6"/>
  <c r="I131" i="6"/>
  <c r="B131" i="6"/>
  <c r="Z108" i="6"/>
  <c r="E131" i="6"/>
  <c r="G131" i="6" s="1"/>
  <c r="H131" i="6" s="1"/>
  <c r="C131" i="6"/>
  <c r="D131" i="6" s="1"/>
  <c r="Y109" i="6"/>
  <c r="F131" i="6" l="1"/>
  <c r="J131" i="6" s="1"/>
  <c r="Z109" i="6"/>
  <c r="I132" i="6"/>
  <c r="C132" i="6"/>
  <c r="D132" i="6" s="1"/>
  <c r="B132" i="6"/>
  <c r="Y110" i="6"/>
  <c r="L132" i="6"/>
  <c r="E132" i="6"/>
  <c r="F132" i="6" s="1"/>
  <c r="G132" i="6" l="1"/>
  <c r="H132" i="6" s="1"/>
  <c r="J132" i="6" s="1"/>
  <c r="L133" i="6"/>
  <c r="I133" i="6"/>
  <c r="E133" i="6"/>
  <c r="F133" i="6" s="1"/>
  <c r="Y111" i="6"/>
  <c r="B133" i="6"/>
  <c r="Z110" i="6"/>
  <c r="C133" i="6"/>
  <c r="D133" i="6" s="1"/>
  <c r="G133" i="6" l="1"/>
  <c r="H133" i="6" s="1"/>
  <c r="J133" i="6" s="1"/>
  <c r="I134" i="6"/>
  <c r="L134" i="6"/>
  <c r="Y112" i="6"/>
  <c r="Z111" i="6"/>
  <c r="B134" i="6"/>
  <c r="C134" i="6"/>
  <c r="D134" i="6" s="1"/>
  <c r="E134" i="6"/>
  <c r="F134" i="6" s="1"/>
  <c r="G134" i="6" l="1"/>
  <c r="H134" i="6" s="1"/>
  <c r="J134" i="6" s="1"/>
  <c r="E135" i="6"/>
  <c r="F135" i="6" s="1"/>
  <c r="Y113" i="6"/>
  <c r="I135" i="6"/>
  <c r="C135" i="6"/>
  <c r="D135" i="6" s="1"/>
  <c r="Z112" i="6"/>
  <c r="L135" i="6"/>
  <c r="B135" i="6"/>
  <c r="G135" i="6" l="1"/>
  <c r="H135" i="6" s="1"/>
  <c r="J135" i="6" s="1"/>
  <c r="I136" i="6"/>
  <c r="Z113" i="6"/>
  <c r="B136" i="6"/>
  <c r="C136" i="6"/>
  <c r="D136" i="6" s="1"/>
  <c r="Y114" i="6"/>
  <c r="L136" i="6"/>
  <c r="E136" i="6"/>
  <c r="F136" i="6" s="1"/>
  <c r="G136" i="6" l="1"/>
  <c r="H136" i="6" s="1"/>
  <c r="J136" i="6" s="1"/>
  <c r="E137" i="6"/>
  <c r="F137" i="6" s="1"/>
  <c r="L137" i="6"/>
  <c r="Z114" i="6"/>
  <c r="I137" i="6"/>
  <c r="B137" i="6"/>
  <c r="Y115" i="6"/>
  <c r="C137" i="6"/>
  <c r="D137" i="6" s="1"/>
  <c r="G137" i="6" l="1"/>
  <c r="H137" i="6" s="1"/>
  <c r="J137" i="6"/>
  <c r="B138" i="6"/>
  <c r="L138" i="6"/>
  <c r="E138" i="6"/>
  <c r="G138" i="6" s="1"/>
  <c r="H138" i="6" s="1"/>
  <c r="Y116" i="6"/>
  <c r="I138" i="6"/>
  <c r="C138" i="6"/>
  <c r="D138" i="6" s="1"/>
  <c r="Z115" i="6"/>
  <c r="F138" i="6" l="1"/>
  <c r="J138" i="6" s="1"/>
  <c r="L139" i="6"/>
  <c r="C139" i="6"/>
  <c r="D139" i="6" s="1"/>
  <c r="Z116" i="6"/>
  <c r="Y117" i="6"/>
  <c r="I139" i="6"/>
  <c r="E139" i="6"/>
  <c r="G139" i="6" s="1"/>
  <c r="H139" i="6" s="1"/>
  <c r="B139" i="6"/>
  <c r="F139" i="6" l="1"/>
  <c r="J139" i="6" s="1"/>
  <c r="L140" i="6"/>
  <c r="C140" i="6"/>
  <c r="D140" i="6" s="1"/>
  <c r="Y118" i="6"/>
  <c r="I140" i="6"/>
  <c r="Z117" i="6"/>
  <c r="E140" i="6"/>
  <c r="F140" i="6" s="1"/>
  <c r="B140" i="6"/>
  <c r="G140" i="6" l="1"/>
  <c r="H140" i="6" s="1"/>
  <c r="J140" i="6" s="1"/>
  <c r="L141" i="6"/>
  <c r="Y119" i="6"/>
  <c r="B141" i="6"/>
  <c r="Z118" i="6"/>
  <c r="I141" i="6"/>
  <c r="E141" i="6"/>
  <c r="F141" i="6" s="1"/>
  <c r="C141" i="6"/>
  <c r="D141" i="6" s="1"/>
  <c r="G141" i="6" l="1"/>
  <c r="H141" i="6" s="1"/>
  <c r="J141" i="6" s="1"/>
  <c r="Y120" i="6"/>
  <c r="I142" i="6"/>
  <c r="C142" i="6"/>
  <c r="D142" i="6" s="1"/>
  <c r="B142" i="6"/>
  <c r="L142" i="6"/>
  <c r="Z119" i="6"/>
  <c r="E142" i="6"/>
  <c r="G142" i="6" s="1"/>
  <c r="H142" i="6" s="1"/>
  <c r="F142" i="6" l="1"/>
  <c r="J142" i="6" s="1"/>
  <c r="C143" i="6"/>
  <c r="D143" i="6" s="1"/>
  <c r="I143" i="6"/>
  <c r="E143" i="6"/>
  <c r="G143" i="6" s="1"/>
  <c r="H143" i="6" s="1"/>
  <c r="Z120" i="6"/>
  <c r="Y121" i="6"/>
  <c r="B143" i="6"/>
  <c r="L143" i="6"/>
  <c r="F143" i="6" l="1"/>
  <c r="J143" i="6" s="1"/>
  <c r="L144" i="6"/>
  <c r="Y122" i="6"/>
  <c r="C144" i="6"/>
  <c r="D144" i="6" s="1"/>
  <c r="B144" i="6"/>
  <c r="Z121" i="6"/>
  <c r="I144" i="6"/>
  <c r="E144" i="6"/>
  <c r="G144" i="6" s="1"/>
  <c r="H144" i="6" s="1"/>
  <c r="F144" i="6" l="1"/>
  <c r="J144" i="6" s="1"/>
  <c r="I145" i="6"/>
  <c r="B145" i="6"/>
  <c r="L145" i="6"/>
  <c r="E145" i="6"/>
  <c r="G145" i="6" s="1"/>
  <c r="H145" i="6" s="1"/>
  <c r="C145" i="6"/>
  <c r="D145" i="6" s="1"/>
  <c r="Y123" i="6"/>
  <c r="Z122" i="6"/>
  <c r="F145" i="6" l="1"/>
  <c r="J145" i="6" s="1"/>
  <c r="I146" i="6"/>
  <c r="E146" i="6"/>
  <c r="G146" i="6" s="1"/>
  <c r="H146" i="6" s="1"/>
  <c r="Z123" i="6"/>
  <c r="C146" i="6"/>
  <c r="D146" i="6" s="1"/>
  <c r="Y124" i="6"/>
  <c r="L146" i="6"/>
  <c r="B146" i="6"/>
  <c r="F146" i="6" l="1"/>
  <c r="J146" i="6" s="1"/>
  <c r="B147" i="6"/>
  <c r="I147" i="6"/>
  <c r="C147" i="6"/>
  <c r="D147" i="6" s="1"/>
  <c r="E147" i="6"/>
  <c r="F147" i="6" s="1"/>
  <c r="Z124" i="6"/>
  <c r="Y125" i="6"/>
  <c r="L147" i="6"/>
  <c r="G147" i="6" l="1"/>
  <c r="H147" i="6" s="1"/>
  <c r="J147" i="6" s="1"/>
  <c r="B148" i="6"/>
  <c r="C148" i="6"/>
  <c r="D148" i="6" s="1"/>
  <c r="Z125" i="6"/>
  <c r="Y126" i="6"/>
  <c r="L148" i="6"/>
  <c r="I148" i="6"/>
  <c r="E148" i="6"/>
  <c r="G148" i="6" s="1"/>
  <c r="H148" i="6" s="1"/>
  <c r="F148" i="6" l="1"/>
  <c r="J148" i="6" s="1"/>
  <c r="Y127" i="6"/>
  <c r="L149" i="6"/>
  <c r="I149" i="6"/>
  <c r="C149" i="6"/>
  <c r="D149" i="6" s="1"/>
  <c r="E149" i="6"/>
  <c r="F149" i="6" s="1"/>
  <c r="Z126" i="6"/>
  <c r="B149" i="6"/>
  <c r="G149" i="6" l="1"/>
  <c r="H149" i="6" s="1"/>
  <c r="J149" i="6" s="1"/>
  <c r="Y128" i="6"/>
  <c r="E150" i="6"/>
  <c r="F150" i="6" s="1"/>
  <c r="C150" i="6"/>
  <c r="D150" i="6" s="1"/>
  <c r="L150" i="6"/>
  <c r="I150" i="6"/>
  <c r="Z127" i="6"/>
  <c r="B150" i="6"/>
  <c r="G150" i="6" l="1"/>
  <c r="H150" i="6" s="1"/>
  <c r="J150" i="6" s="1"/>
  <c r="B151" i="6"/>
  <c r="L151" i="6"/>
  <c r="E151" i="6"/>
  <c r="G151" i="6" s="1"/>
  <c r="H151" i="6" s="1"/>
  <c r="I151" i="6"/>
  <c r="Y129" i="6"/>
  <c r="Z128" i="6"/>
  <c r="C151" i="6"/>
  <c r="D151" i="6" s="1"/>
  <c r="F151" i="6" l="1"/>
  <c r="J151" i="6" s="1"/>
  <c r="I152" i="6"/>
  <c r="L152" i="6"/>
  <c r="C152" i="6"/>
  <c r="D152" i="6" s="1"/>
  <c r="Z129" i="6"/>
  <c r="B152" i="6"/>
  <c r="E152" i="6"/>
  <c r="F152" i="6" s="1"/>
  <c r="Y130" i="6"/>
  <c r="G152" i="6" l="1"/>
  <c r="H152" i="6" s="1"/>
  <c r="J152" i="6" s="1"/>
  <c r="Y131" i="6"/>
  <c r="C153" i="6"/>
  <c r="D153" i="6" s="1"/>
  <c r="I153" i="6"/>
  <c r="B153" i="6"/>
  <c r="E153" i="6"/>
  <c r="G153" i="6" s="1"/>
  <c r="H153" i="6" s="1"/>
  <c r="L153" i="6"/>
  <c r="Z130" i="6"/>
  <c r="F153" i="6" l="1"/>
  <c r="J153" i="6" s="1"/>
  <c r="L154" i="6"/>
  <c r="B154" i="6"/>
  <c r="C154" i="6"/>
  <c r="D154" i="6" s="1"/>
  <c r="I154" i="6"/>
  <c r="Y132" i="6"/>
  <c r="E154" i="6"/>
  <c r="G154" i="6" s="1"/>
  <c r="H154" i="6" s="1"/>
  <c r="Z131" i="6"/>
  <c r="F154" i="6" l="1"/>
  <c r="J154" i="6" s="1"/>
  <c r="C155" i="6"/>
  <c r="D155" i="6" s="1"/>
  <c r="B155" i="6"/>
  <c r="L155" i="6"/>
  <c r="Z132" i="6"/>
  <c r="Y133" i="6"/>
  <c r="I155" i="6"/>
  <c r="E155" i="6"/>
  <c r="F155" i="6" s="1"/>
  <c r="G155" i="6" l="1"/>
  <c r="H155" i="6" s="1"/>
  <c r="J155" i="6" s="1"/>
  <c r="Z133" i="6"/>
  <c r="Y134" i="6"/>
  <c r="B156" i="6"/>
  <c r="I156" i="6"/>
  <c r="C156" i="6"/>
  <c r="D156" i="6" s="1"/>
  <c r="E156" i="6"/>
  <c r="F156" i="6" s="1"/>
  <c r="L156" i="6"/>
  <c r="G156" i="6" l="1"/>
  <c r="H156" i="6" s="1"/>
  <c r="J156" i="6" s="1"/>
  <c r="B157" i="6"/>
  <c r="L157" i="6"/>
  <c r="Z134" i="6"/>
  <c r="Y135" i="6"/>
  <c r="E157" i="6"/>
  <c r="G157" i="6" s="1"/>
  <c r="H157" i="6" s="1"/>
  <c r="C157" i="6"/>
  <c r="D157" i="6" s="1"/>
  <c r="I157" i="6"/>
  <c r="F157" i="6" l="1"/>
  <c r="J157" i="6" s="1"/>
  <c r="L158" i="6"/>
  <c r="Y136" i="6"/>
  <c r="I158" i="6"/>
  <c r="Z135" i="6"/>
  <c r="E158" i="6"/>
  <c r="F158" i="6" s="1"/>
  <c r="B158" i="6"/>
  <c r="C158" i="6"/>
  <c r="D158" i="6" s="1"/>
  <c r="J158" i="6" l="1"/>
  <c r="G158" i="6"/>
  <c r="H158" i="6" s="1"/>
  <c r="I159" i="6"/>
  <c r="E159" i="6"/>
  <c r="F159" i="6" s="1"/>
  <c r="Z136" i="6"/>
  <c r="B159" i="6"/>
  <c r="L159" i="6"/>
  <c r="Y137" i="6"/>
  <c r="C159" i="6"/>
  <c r="D159" i="6" s="1"/>
  <c r="G159" i="6" l="1"/>
  <c r="H159" i="6" s="1"/>
  <c r="J159" i="6" s="1"/>
  <c r="C160" i="6"/>
  <c r="D160" i="6" s="1"/>
  <c r="Z137" i="6"/>
  <c r="I160" i="6"/>
  <c r="Y138" i="6"/>
  <c r="E160" i="6"/>
  <c r="F160" i="6" s="1"/>
  <c r="L160" i="6"/>
  <c r="B160" i="6"/>
  <c r="G160" i="6" l="1"/>
  <c r="H160" i="6" s="1"/>
  <c r="J160" i="6" s="1"/>
  <c r="E161" i="6"/>
  <c r="G161" i="6" s="1"/>
  <c r="H161" i="6" s="1"/>
  <c r="B161" i="6"/>
  <c r="Y139" i="6"/>
  <c r="Z138" i="6"/>
  <c r="C161" i="6"/>
  <c r="D161" i="6" s="1"/>
  <c r="I161" i="6"/>
  <c r="L161" i="6"/>
  <c r="F161" i="6" l="1"/>
  <c r="J161" i="6" s="1"/>
  <c r="I162" i="6"/>
  <c r="E162" i="6"/>
  <c r="F162" i="6" s="1"/>
  <c r="Y140" i="6"/>
  <c r="Z139" i="6"/>
  <c r="C162" i="6"/>
  <c r="D162" i="6" s="1"/>
  <c r="B162" i="6"/>
  <c r="L162" i="6"/>
  <c r="G162" i="6" l="1"/>
  <c r="H162" i="6" s="1"/>
  <c r="J162" i="6" s="1"/>
  <c r="Z140" i="6"/>
  <c r="I163" i="6"/>
  <c r="C163" i="6"/>
  <c r="D163" i="6" s="1"/>
  <c r="L163" i="6"/>
  <c r="E163" i="6"/>
  <c r="G163" i="6" s="1"/>
  <c r="H163" i="6" s="1"/>
  <c r="Y141" i="6"/>
  <c r="B163" i="6"/>
  <c r="F163" i="6" l="1"/>
  <c r="J163" i="6" s="1"/>
  <c r="I164" i="6"/>
  <c r="C164" i="6"/>
  <c r="D164" i="6" s="1"/>
  <c r="E164" i="6"/>
  <c r="G164" i="6" s="1"/>
  <c r="H164" i="6" s="1"/>
  <c r="L164" i="6"/>
  <c r="Z141" i="6"/>
  <c r="B164" i="6"/>
  <c r="Y142" i="6"/>
  <c r="F164" i="6" l="1"/>
  <c r="J164" i="6" s="1"/>
  <c r="E165" i="6"/>
  <c r="G165" i="6" s="1"/>
  <c r="H165" i="6" s="1"/>
  <c r="C165" i="6"/>
  <c r="D165" i="6" s="1"/>
  <c r="Y143" i="6"/>
  <c r="Z142" i="6"/>
  <c r="L165" i="6"/>
  <c r="I165" i="6"/>
  <c r="B165" i="6"/>
  <c r="F165" i="6" l="1"/>
  <c r="J165" i="6" s="1"/>
  <c r="L166" i="6"/>
  <c r="B166" i="6"/>
  <c r="C166" i="6"/>
  <c r="D166" i="6" s="1"/>
  <c r="E166" i="6"/>
  <c r="F166" i="6" s="1"/>
  <c r="Z143" i="6"/>
  <c r="Y144" i="6"/>
  <c r="I166" i="6"/>
  <c r="G166" i="6" l="1"/>
  <c r="H166" i="6" s="1"/>
  <c r="J166" i="6" s="1"/>
  <c r="C167" i="6"/>
  <c r="D167" i="6" s="1"/>
  <c r="Y145" i="6"/>
  <c r="I167" i="6"/>
  <c r="E167" i="6"/>
  <c r="G167" i="6" s="1"/>
  <c r="H167" i="6" s="1"/>
  <c r="B167" i="6"/>
  <c r="Z144" i="6"/>
  <c r="L167" i="6"/>
  <c r="F167" i="6" l="1"/>
  <c r="J167" i="6" s="1"/>
  <c r="I168" i="6"/>
  <c r="C168" i="6"/>
  <c r="D168" i="6" s="1"/>
  <c r="L168" i="6"/>
  <c r="B168" i="6"/>
  <c r="E168" i="6"/>
  <c r="G168" i="6" s="1"/>
  <c r="H168" i="6" s="1"/>
  <c r="Z145" i="6"/>
  <c r="F168" i="6" l="1"/>
  <c r="J168" i="6" s="1"/>
  <c r="E169" i="6"/>
  <c r="F169" i="6" s="1"/>
  <c r="B169" i="6"/>
  <c r="C169" i="6"/>
  <c r="D169" i="6" s="1"/>
  <c r="I169" i="6"/>
  <c r="L169" i="6"/>
  <c r="G169" i="6" l="1"/>
  <c r="H169" i="6" s="1"/>
  <c r="J169" i="6"/>
  <c r="B170" i="6"/>
  <c r="I170" i="6"/>
  <c r="E170" i="6"/>
  <c r="F170" i="6" s="1"/>
  <c r="C170" i="6"/>
  <c r="D170" i="6" s="1"/>
  <c r="L170" i="6"/>
  <c r="G170" i="6" l="1"/>
  <c r="H170" i="6" s="1"/>
  <c r="J170" i="6" s="1"/>
  <c r="E171" i="6"/>
  <c r="G171" i="6" s="1"/>
  <c r="H171" i="6" s="1"/>
  <c r="I171" i="6"/>
  <c r="L171" i="6"/>
  <c r="B171" i="6"/>
  <c r="C171" i="6"/>
  <c r="D171" i="6" s="1"/>
  <c r="D23" i="6" s="1"/>
  <c r="I172" i="6" l="1"/>
  <c r="L172" i="6"/>
  <c r="C172" i="6"/>
  <c r="D172" i="6" s="1"/>
  <c r="E172" i="6"/>
  <c r="F172" i="6" s="1"/>
  <c r="B172" i="6"/>
  <c r="G172" i="6"/>
  <c r="H172" i="6" s="1"/>
  <c r="F171" i="6"/>
  <c r="E173" i="6" l="1"/>
  <c r="F173" i="6" s="1"/>
  <c r="I173" i="6"/>
  <c r="B173" i="6"/>
  <c r="C173" i="6"/>
  <c r="D173" i="6" s="1"/>
  <c r="L173" i="6"/>
  <c r="J172" i="6"/>
  <c r="J171" i="6"/>
  <c r="G173" i="6" l="1"/>
  <c r="H173" i="6" s="1"/>
  <c r="J173" i="6" s="1"/>
  <c r="I174" i="6"/>
  <c r="B175" i="6"/>
  <c r="L174" i="6"/>
  <c r="B174" i="6"/>
  <c r="C174" i="6"/>
  <c r="D174" i="6" s="1"/>
  <c r="E174" i="6"/>
  <c r="F174" i="6" s="1"/>
  <c r="G174" i="6" l="1"/>
  <c r="H174" i="6" s="1"/>
  <c r="J174" i="6" s="1"/>
  <c r="L175" i="6"/>
  <c r="E175" i="6"/>
  <c r="F175" i="6" s="1"/>
  <c r="C175" i="6"/>
  <c r="D175" i="6" s="1"/>
  <c r="I175" i="6"/>
  <c r="G175" i="6" l="1"/>
  <c r="H175" i="6" s="1"/>
  <c r="J175" i="6"/>
  <c r="C176" i="6"/>
  <c r="D176" i="6" s="1"/>
  <c r="B176" i="6"/>
  <c r="E176" i="6"/>
  <c r="F176" i="6" s="1"/>
  <c r="I176" i="6"/>
  <c r="L176" i="6"/>
  <c r="G176" i="6" l="1"/>
  <c r="H176" i="6" s="1"/>
  <c r="J176" i="6" s="1"/>
  <c r="C177" i="6"/>
  <c r="D177" i="6" s="1"/>
  <c r="E177" i="6"/>
  <c r="F177" i="6" s="1"/>
  <c r="I177" i="6"/>
  <c r="B177" i="6"/>
  <c r="L177" i="6"/>
  <c r="G177" i="6" l="1"/>
  <c r="H177" i="6" s="1"/>
  <c r="J177" i="6" s="1"/>
  <c r="B178" i="6"/>
  <c r="C178" i="6"/>
  <c r="D178" i="6" s="1"/>
  <c r="E178" i="6"/>
  <c r="G178" i="6" s="1"/>
  <c r="H178" i="6" s="1"/>
  <c r="L178" i="6"/>
  <c r="I178" i="6"/>
  <c r="F178" i="6" l="1"/>
  <c r="J178" i="6" s="1"/>
  <c r="E179" i="6"/>
  <c r="F179" i="6" s="1"/>
  <c r="C179" i="6"/>
  <c r="D179" i="6" s="1"/>
  <c r="L179" i="6"/>
  <c r="B179" i="6"/>
  <c r="I179" i="6"/>
  <c r="G179" i="6" l="1"/>
  <c r="H179" i="6" s="1"/>
  <c r="J179" i="6" s="1"/>
  <c r="E180" i="6"/>
  <c r="F180" i="6" s="1"/>
  <c r="L180" i="6"/>
  <c r="C180" i="6"/>
  <c r="D180" i="6" s="1"/>
  <c r="B180" i="6"/>
  <c r="I180" i="6"/>
  <c r="G180" i="6" l="1"/>
  <c r="H180" i="6" s="1"/>
  <c r="J180" i="6" s="1"/>
  <c r="C182" i="6"/>
  <c r="D182" i="6" s="1"/>
  <c r="I181" i="6"/>
  <c r="E181" i="6"/>
  <c r="F181" i="6" s="1"/>
  <c r="L181" i="6"/>
  <c r="B181" i="6"/>
  <c r="C181" i="6"/>
  <c r="D181" i="6" s="1"/>
  <c r="G181" i="6"/>
  <c r="H181" i="6" s="1"/>
  <c r="J181" i="6" s="1"/>
  <c r="E182" i="6" l="1"/>
  <c r="F182" i="6" s="1"/>
  <c r="L182" i="6"/>
  <c r="B182" i="6"/>
  <c r="I183" i="6"/>
  <c r="I182" i="6"/>
  <c r="B183" i="6" l="1"/>
  <c r="L183" i="6"/>
  <c r="C183" i="6"/>
  <c r="D183" i="6" s="1"/>
  <c r="E183" i="6"/>
  <c r="G183" i="6" s="1"/>
  <c r="H183" i="6" s="1"/>
  <c r="G182" i="6"/>
  <c r="H182" i="6" s="1"/>
  <c r="J182" i="6" s="1"/>
  <c r="B184" i="6" l="1"/>
  <c r="F183" i="6"/>
  <c r="J183" i="6" s="1"/>
  <c r="E184" i="6"/>
  <c r="F184" i="6" s="1"/>
  <c r="L184" i="6"/>
  <c r="C184" i="6"/>
  <c r="D184" i="6" s="1"/>
  <c r="I184" i="6"/>
  <c r="I185" i="6"/>
  <c r="C185" i="6"/>
  <c r="D185" i="6" s="1"/>
  <c r="B185" i="6"/>
  <c r="L185" i="6"/>
  <c r="E185" i="6"/>
  <c r="G185" i="6" s="1"/>
  <c r="H185" i="6" s="1"/>
  <c r="G184" i="6" l="1"/>
  <c r="H184" i="6" s="1"/>
  <c r="J184" i="6" s="1"/>
  <c r="F185" i="6"/>
  <c r="J185" i="6" s="1"/>
  <c r="C186" i="6"/>
  <c r="D186" i="6" s="1"/>
  <c r="E186" i="6"/>
  <c r="F186" i="6" s="1"/>
  <c r="I186" i="6"/>
  <c r="B186" i="6"/>
  <c r="L186" i="6"/>
  <c r="G186" i="6" l="1"/>
  <c r="H186" i="6" s="1"/>
  <c r="J186" i="6" s="1"/>
  <c r="B187" i="6"/>
  <c r="I187" i="6"/>
  <c r="L187" i="6"/>
  <c r="D187" i="6"/>
  <c r="E187" i="6"/>
  <c r="G187" i="6" s="1"/>
  <c r="H187" i="6" s="1"/>
  <c r="C187" i="6"/>
  <c r="F187" i="6" l="1"/>
  <c r="J187" i="6" s="1"/>
  <c r="B188" i="6"/>
  <c r="C188" i="6"/>
  <c r="D188" i="6" s="1"/>
  <c r="I188" i="6"/>
  <c r="E188" i="6"/>
  <c r="G188" i="6" s="1"/>
  <c r="H188" i="6" s="1"/>
  <c r="L188" i="6"/>
  <c r="F188" i="6" l="1"/>
  <c r="J188" i="6" s="1"/>
  <c r="I189" i="6"/>
  <c r="B189" i="6"/>
  <c r="C189" i="6"/>
  <c r="L189" i="6"/>
  <c r="E189" i="6"/>
  <c r="G189" i="6" s="1"/>
  <c r="H189" i="6" s="1"/>
  <c r="D189" i="6"/>
  <c r="F189" i="6" l="1"/>
  <c r="J189" i="6" s="1"/>
  <c r="I190" i="6"/>
  <c r="Y168" i="6"/>
  <c r="E190" i="6"/>
  <c r="F190" i="6" s="1"/>
  <c r="C190" i="6"/>
  <c r="D190" i="6" s="1"/>
  <c r="B190" i="6"/>
  <c r="L190" i="6"/>
  <c r="G190" i="6" l="1"/>
  <c r="H190" i="6" s="1"/>
  <c r="J190" i="6"/>
  <c r="L191" i="6"/>
  <c r="I191" i="6"/>
  <c r="Y169" i="6"/>
  <c r="E191" i="6"/>
  <c r="G191" i="6" s="1"/>
  <c r="H191" i="6" s="1"/>
  <c r="B191" i="6"/>
  <c r="C191" i="6"/>
  <c r="D191" i="6" s="1"/>
  <c r="Z168" i="6"/>
  <c r="F191" i="6" l="1"/>
  <c r="J191" i="6"/>
  <c r="C192" i="6"/>
  <c r="D192" i="6" s="1"/>
  <c r="Y170" i="6"/>
  <c r="I192" i="6"/>
  <c r="L192" i="6"/>
  <c r="E192" i="6"/>
  <c r="G192" i="6" s="1"/>
  <c r="H192" i="6" s="1"/>
  <c r="B192" i="6"/>
  <c r="Z169" i="6"/>
  <c r="J192" i="6" l="1"/>
  <c r="F192" i="6"/>
  <c r="I193" i="6"/>
  <c r="L193" i="6"/>
  <c r="B193" i="6"/>
  <c r="Y171" i="6"/>
  <c r="Z170" i="6"/>
  <c r="E193" i="6"/>
  <c r="G193" i="6" s="1"/>
  <c r="H193" i="6" s="1"/>
  <c r="C193" i="6"/>
  <c r="D193" i="6" s="1"/>
  <c r="J193" i="6" l="1"/>
  <c r="F193" i="6"/>
  <c r="C194" i="6"/>
  <c r="L194" i="6"/>
  <c r="D194" i="6"/>
  <c r="Y172" i="6"/>
  <c r="Z171" i="6"/>
  <c r="B194" i="6"/>
  <c r="I194" i="6"/>
  <c r="E194" i="6"/>
  <c r="F194" i="6" s="1"/>
  <c r="J194" i="6" l="1"/>
  <c r="G194" i="6"/>
  <c r="H194" i="6" s="1"/>
  <c r="B195" i="6"/>
  <c r="L195" i="6"/>
  <c r="Y173" i="6"/>
  <c r="C195" i="6"/>
  <c r="D195" i="6" s="1"/>
  <c r="I195" i="6"/>
  <c r="E195" i="6"/>
  <c r="G195" i="6" s="1"/>
  <c r="H195" i="6" s="1"/>
  <c r="Z172" i="6"/>
  <c r="F195" i="6" l="1"/>
  <c r="J195" i="6" s="1"/>
  <c r="B196" i="6"/>
  <c r="Y174" i="6"/>
  <c r="C196" i="6"/>
  <c r="D196" i="6" s="1"/>
  <c r="L196" i="6"/>
  <c r="Z173" i="6"/>
  <c r="I196" i="6"/>
  <c r="E196" i="6"/>
  <c r="G196" i="6" s="1"/>
  <c r="H196" i="6" s="1"/>
  <c r="F196" i="6" l="1"/>
  <c r="J196" i="6" s="1"/>
  <c r="I197" i="6"/>
  <c r="C197" i="6"/>
  <c r="D197" i="6" s="1"/>
  <c r="Y175" i="6"/>
  <c r="L197" i="6"/>
  <c r="Z174" i="6"/>
  <c r="E197" i="6"/>
  <c r="G197" i="6" s="1"/>
  <c r="H197" i="6" s="1"/>
  <c r="B197" i="6"/>
  <c r="F197" i="6" l="1"/>
  <c r="J197" i="6" s="1"/>
  <c r="I198" i="6"/>
  <c r="Y176" i="6"/>
  <c r="E198" i="6"/>
  <c r="F198" i="6" s="1"/>
  <c r="C198" i="6"/>
  <c r="L198" i="6"/>
  <c r="Z175" i="6"/>
  <c r="B198" i="6"/>
  <c r="D198" i="6"/>
  <c r="G198" i="6" l="1"/>
  <c r="H198" i="6" s="1"/>
  <c r="J198" i="6" s="1"/>
  <c r="I199" i="6"/>
  <c r="L199" i="6"/>
  <c r="Y177" i="6"/>
  <c r="E199" i="6"/>
  <c r="G199" i="6" s="1"/>
  <c r="H199" i="6" s="1"/>
  <c r="B199" i="6"/>
  <c r="Z176" i="6"/>
  <c r="C199" i="6"/>
  <c r="D199" i="6"/>
  <c r="F199" i="6" l="1"/>
  <c r="J199" i="6" s="1"/>
  <c r="I200" i="6"/>
  <c r="Y178" i="6"/>
  <c r="L200" i="6"/>
  <c r="E200" i="6"/>
  <c r="F200" i="6" s="1"/>
  <c r="B200" i="6"/>
  <c r="Z177" i="6"/>
  <c r="C200" i="6"/>
  <c r="D200" i="6" s="1"/>
  <c r="G200" i="6" l="1"/>
  <c r="H200" i="6" s="1"/>
  <c r="J200" i="6"/>
  <c r="I201" i="6"/>
  <c r="B201" i="6"/>
  <c r="L201" i="6"/>
  <c r="Z178" i="6"/>
  <c r="E201" i="6"/>
  <c r="F201" i="6" s="1"/>
  <c r="Y179" i="6"/>
  <c r="C201" i="6"/>
  <c r="D201" i="6" s="1"/>
  <c r="G201" i="6" l="1"/>
  <c r="H201" i="6" s="1"/>
  <c r="J201" i="6" s="1"/>
  <c r="E202" i="6"/>
  <c r="G202" i="6" s="1"/>
  <c r="H202" i="6" s="1"/>
  <c r="L202" i="6"/>
  <c r="I202" i="6"/>
  <c r="Z179" i="6"/>
  <c r="B202" i="6"/>
  <c r="Y180" i="6"/>
  <c r="C202" i="6"/>
  <c r="D202" i="6" s="1"/>
  <c r="F202" i="6" l="1"/>
  <c r="J202" i="6" s="1"/>
  <c r="I203" i="6"/>
  <c r="L203" i="6"/>
  <c r="B203" i="6"/>
  <c r="C203" i="6"/>
  <c r="D203" i="6" s="1"/>
  <c r="Z180" i="6"/>
  <c r="E203" i="6"/>
  <c r="G203" i="6" s="1"/>
  <c r="H203" i="6" s="1"/>
  <c r="Y181" i="6"/>
  <c r="F203" i="6" l="1"/>
  <c r="J203" i="6" s="1"/>
  <c r="F204" i="6"/>
  <c r="J204" i="6" s="1"/>
  <c r="L204" i="6"/>
  <c r="Y182" i="6"/>
  <c r="E204" i="6"/>
  <c r="G204" i="6" s="1"/>
  <c r="H204" i="6" s="1"/>
  <c r="Z181" i="6"/>
  <c r="B204" i="6"/>
  <c r="I204" i="6"/>
  <c r="C204" i="6"/>
  <c r="D204" i="6" s="1"/>
  <c r="G205" i="6" l="1"/>
  <c r="J205" i="6"/>
  <c r="H205" i="6"/>
  <c r="L205" i="6"/>
  <c r="I205" i="6"/>
  <c r="E205" i="6"/>
  <c r="B205" i="6"/>
  <c r="D205" i="6"/>
  <c r="Z182" i="6"/>
  <c r="C205" i="6"/>
  <c r="F205" i="6"/>
  <c r="Y183" i="6"/>
  <c r="H206" i="6" l="1"/>
  <c r="L206" i="6"/>
  <c r="J206" i="6"/>
  <c r="Y184" i="6"/>
  <c r="F206" i="6"/>
  <c r="B206" i="6"/>
  <c r="C206" i="6"/>
  <c r="I206" i="6"/>
  <c r="Z183" i="6"/>
  <c r="D206" i="6"/>
  <c r="G206" i="6"/>
  <c r="E206" i="6"/>
  <c r="I207" i="6" l="1"/>
  <c r="C207" i="6"/>
  <c r="J207" i="6"/>
  <c r="D207" i="6"/>
  <c r="L207" i="6"/>
  <c r="G207" i="6"/>
  <c r="H207" i="6"/>
  <c r="F207" i="6"/>
  <c r="E207" i="6"/>
  <c r="Y185" i="6"/>
  <c r="B207" i="6"/>
  <c r="Z184" i="6"/>
  <c r="F208" i="6" l="1"/>
  <c r="H208" i="6"/>
  <c r="D208" i="6"/>
  <c r="J208" i="6"/>
  <c r="C208" i="6"/>
  <c r="Y186" i="6"/>
  <c r="E208" i="6"/>
  <c r="L208" i="6"/>
  <c r="Z185" i="6"/>
  <c r="B208" i="6"/>
  <c r="I208" i="6"/>
  <c r="G208" i="6"/>
  <c r="G209" i="6" l="1"/>
  <c r="J209" i="6"/>
  <c r="Y187" i="6"/>
  <c r="L209" i="6"/>
  <c r="E209" i="6"/>
  <c r="I209" i="6"/>
  <c r="B209" i="6"/>
  <c r="H209" i="6"/>
  <c r="Z186" i="6"/>
  <c r="C209" i="6"/>
  <c r="F209" i="6"/>
  <c r="D209" i="6"/>
  <c r="H210" i="6" l="1"/>
  <c r="L210" i="6"/>
  <c r="I210" i="6"/>
  <c r="Y188" i="6"/>
  <c r="B210" i="6"/>
  <c r="F210" i="6"/>
  <c r="C210" i="6"/>
  <c r="J210" i="6"/>
  <c r="Z187" i="6"/>
  <c r="D210" i="6"/>
  <c r="G210" i="6"/>
  <c r="E210" i="6"/>
  <c r="D211" i="6" l="1"/>
  <c r="B211" i="6"/>
  <c r="C211" i="6"/>
  <c r="H211" i="6"/>
  <c r="I211" i="6"/>
  <c r="J211" i="6"/>
  <c r="Y189" i="6"/>
  <c r="F211" i="6"/>
  <c r="E211" i="6"/>
  <c r="G211" i="6"/>
  <c r="L211" i="6"/>
  <c r="Z188" i="6"/>
  <c r="I212" i="6" l="1"/>
  <c r="C212" i="6"/>
  <c r="D212" i="6"/>
  <c r="B212" i="6"/>
  <c r="H212" i="6"/>
  <c r="J212" i="6"/>
  <c r="G212" i="6"/>
  <c r="F212" i="6"/>
  <c r="Z189" i="6"/>
  <c r="E212" i="6"/>
  <c r="Y190" i="6"/>
  <c r="L212" i="6"/>
  <c r="F213" i="6" l="1"/>
  <c r="C213" i="6"/>
  <c r="D213" i="6"/>
  <c r="J213" i="6"/>
  <c r="H213" i="6"/>
  <c r="I213" i="6"/>
  <c r="G213" i="6"/>
  <c r="E213" i="6"/>
  <c r="Z190" i="6"/>
  <c r="B213" i="6"/>
  <c r="Y191" i="6"/>
  <c r="L213" i="6"/>
  <c r="G214" i="6" l="1"/>
  <c r="B214" i="6"/>
  <c r="D214" i="6"/>
  <c r="L214" i="6"/>
  <c r="H214" i="6"/>
  <c r="I214" i="6"/>
  <c r="F214" i="6"/>
  <c r="E214" i="6"/>
  <c r="Z191" i="6"/>
  <c r="C214" i="6"/>
  <c r="Y192" i="6"/>
  <c r="J214" i="6"/>
  <c r="H215" i="6" l="1"/>
  <c r="B215" i="6"/>
  <c r="C215" i="6"/>
  <c r="Y193" i="6"/>
  <c r="G215" i="6"/>
  <c r="I215" i="6"/>
  <c r="F215" i="6"/>
  <c r="E215" i="6"/>
  <c r="Z192" i="6"/>
  <c r="D215" i="6"/>
  <c r="L215" i="6"/>
  <c r="J215" i="6"/>
  <c r="I216" i="6" l="1"/>
  <c r="B216" i="6"/>
  <c r="G216" i="6"/>
  <c r="F216" i="6"/>
  <c r="L216" i="6"/>
  <c r="H216" i="6"/>
  <c r="D216" i="6"/>
  <c r="C216" i="6"/>
  <c r="Z193" i="6"/>
  <c r="E216" i="6"/>
  <c r="J216" i="6"/>
  <c r="Y194" i="6"/>
  <c r="F217" i="6" l="1"/>
  <c r="G217" i="6"/>
  <c r="E217" i="6"/>
  <c r="J217" i="6"/>
  <c r="H217" i="6"/>
  <c r="Y195" i="6"/>
  <c r="D217" i="6"/>
  <c r="C217" i="6"/>
  <c r="Z194" i="6"/>
  <c r="B217" i="6"/>
  <c r="I217" i="6"/>
  <c r="L217" i="6"/>
  <c r="G218" i="6" l="1"/>
  <c r="B218" i="6"/>
  <c r="F218" i="6"/>
  <c r="L218" i="6"/>
  <c r="J218" i="6"/>
  <c r="H218" i="6"/>
  <c r="D218" i="6"/>
  <c r="E218" i="6"/>
  <c r="Z195" i="6"/>
  <c r="C218" i="6"/>
  <c r="I218" i="6"/>
  <c r="Y196" i="6"/>
  <c r="H219" i="6" l="1"/>
  <c r="F219" i="6"/>
  <c r="E219" i="6"/>
  <c r="Y197" i="6"/>
  <c r="G219" i="6"/>
  <c r="L219" i="6"/>
  <c r="C219" i="6"/>
  <c r="B219" i="6"/>
  <c r="Z196" i="6"/>
  <c r="D219" i="6"/>
  <c r="I219" i="6"/>
  <c r="J219" i="6"/>
  <c r="I220" i="6" l="1"/>
  <c r="J220" i="6"/>
  <c r="Y198" i="6"/>
  <c r="C220" i="6"/>
  <c r="D220" i="6"/>
  <c r="G220" i="6"/>
  <c r="H220" i="6"/>
  <c r="L220" i="6"/>
  <c r="Z197" i="6"/>
  <c r="E220" i="6"/>
  <c r="B220" i="6"/>
  <c r="F220" i="6"/>
  <c r="F221" i="6" l="1"/>
  <c r="E221" i="6"/>
  <c r="D221" i="6"/>
  <c r="J221" i="6"/>
  <c r="Y199" i="6"/>
  <c r="L221" i="6"/>
  <c r="C221" i="6"/>
  <c r="G221" i="6"/>
  <c r="Z198" i="6"/>
  <c r="B221" i="6"/>
  <c r="H221" i="6"/>
  <c r="I221" i="6"/>
  <c r="G222" i="6" l="1"/>
  <c r="I222" i="6"/>
  <c r="Y200" i="6"/>
  <c r="L222" i="6"/>
  <c r="D222" i="6"/>
  <c r="F222" i="6"/>
  <c r="B222" i="6"/>
  <c r="J222" i="6"/>
  <c r="Z199" i="6"/>
  <c r="C222" i="6"/>
  <c r="H222" i="6"/>
  <c r="E222" i="6"/>
  <c r="H223" i="6" l="1"/>
  <c r="E223" i="6"/>
  <c r="C223" i="6"/>
  <c r="Y201" i="6"/>
  <c r="L223" i="6"/>
  <c r="J223" i="6"/>
  <c r="B223" i="6"/>
  <c r="F223" i="6"/>
  <c r="D223" i="6"/>
  <c r="G223" i="6"/>
  <c r="I223" i="6"/>
  <c r="Z200" i="6"/>
  <c r="I224" i="6" l="1"/>
  <c r="H224" i="6"/>
  <c r="L224" i="6"/>
  <c r="B224" i="6"/>
  <c r="C224" i="6"/>
  <c r="F224" i="6"/>
  <c r="G224" i="6"/>
  <c r="J224" i="6"/>
  <c r="Z201" i="6"/>
  <c r="E224" i="6"/>
  <c r="Y202" i="6"/>
  <c r="D224" i="6"/>
  <c r="F225" i="6" l="1"/>
  <c r="D225" i="6"/>
  <c r="C225" i="6"/>
  <c r="J225" i="6"/>
  <c r="L225" i="6"/>
  <c r="I225" i="6"/>
  <c r="G225" i="6"/>
  <c r="E225" i="6"/>
  <c r="Z202" i="6"/>
  <c r="B225" i="6"/>
  <c r="Y203" i="6"/>
  <c r="H225" i="6"/>
  <c r="G226" i="6" l="1"/>
  <c r="H226" i="6"/>
  <c r="J226" i="6"/>
  <c r="L226" i="6"/>
  <c r="B226" i="6"/>
  <c r="E226" i="6"/>
  <c r="F226" i="6"/>
  <c r="I226" i="6"/>
  <c r="Z203" i="6"/>
  <c r="C226" i="6"/>
  <c r="Y204" i="6"/>
  <c r="D226" i="6"/>
  <c r="H227" i="6" l="1"/>
  <c r="C227" i="6"/>
  <c r="B227" i="6"/>
  <c r="Y205" i="6"/>
  <c r="J227" i="6"/>
  <c r="I227" i="6"/>
  <c r="F227" i="6"/>
  <c r="E227" i="6"/>
  <c r="D227" i="6"/>
  <c r="L227" i="6"/>
  <c r="G227" i="6"/>
  <c r="Z204" i="6"/>
  <c r="I228" i="6" l="1"/>
  <c r="B228" i="6"/>
  <c r="D228" i="6"/>
  <c r="F228" i="6"/>
  <c r="H228" i="6"/>
  <c r="Y206" i="6"/>
  <c r="L228" i="6"/>
  <c r="C228" i="6"/>
  <c r="Z205" i="6"/>
  <c r="E228" i="6"/>
  <c r="G228" i="6"/>
  <c r="J228" i="6"/>
  <c r="F229" i="6" l="1"/>
  <c r="C229" i="6"/>
  <c r="G229" i="6"/>
  <c r="J229" i="6"/>
  <c r="I229" i="6"/>
  <c r="H229" i="6"/>
  <c r="E229" i="6"/>
  <c r="D229" i="6"/>
  <c r="Z206" i="6"/>
  <c r="B229" i="6"/>
  <c r="L229" i="6"/>
  <c r="Y207" i="6"/>
  <c r="G230" i="6" l="1"/>
  <c r="F230" i="6"/>
  <c r="D230" i="6"/>
  <c r="L230" i="6"/>
  <c r="H230" i="6"/>
  <c r="Y208" i="6"/>
  <c r="E230" i="6"/>
  <c r="B230" i="6"/>
  <c r="Z207" i="6"/>
  <c r="C230" i="6"/>
  <c r="J230" i="6"/>
  <c r="I230" i="6"/>
  <c r="H231" i="6" l="1"/>
  <c r="B231" i="6"/>
  <c r="F231" i="6"/>
  <c r="Y209" i="6"/>
  <c r="I231" i="6"/>
  <c r="G231" i="6"/>
  <c r="E231" i="6"/>
  <c r="C231" i="6"/>
  <c r="Z208" i="6"/>
  <c r="D231" i="6"/>
  <c r="J231" i="6"/>
  <c r="L231" i="6"/>
  <c r="I232" i="6" l="1"/>
  <c r="Y210" i="6"/>
  <c r="C232" i="6"/>
  <c r="D232" i="6"/>
  <c r="G232" i="6"/>
  <c r="L232" i="6"/>
  <c r="J232" i="6"/>
  <c r="B232" i="6"/>
  <c r="Z209" i="6"/>
  <c r="E232" i="6"/>
  <c r="F232" i="6"/>
  <c r="H232" i="6"/>
  <c r="F233" i="6" l="1"/>
  <c r="H233" i="6"/>
  <c r="Y211" i="6"/>
  <c r="J233" i="6"/>
  <c r="C233" i="6"/>
  <c r="G233" i="6"/>
  <c r="D233" i="6"/>
  <c r="L233" i="6"/>
  <c r="Z210" i="6"/>
  <c r="B233" i="6"/>
  <c r="I233" i="6"/>
  <c r="E233" i="6"/>
  <c r="G234" i="6" l="1"/>
  <c r="E234" i="6"/>
  <c r="B234" i="6"/>
  <c r="L234" i="6"/>
  <c r="Y212" i="6"/>
  <c r="J234" i="6"/>
  <c r="D234" i="6"/>
  <c r="F234" i="6"/>
  <c r="Z211" i="6"/>
  <c r="C234" i="6"/>
  <c r="I234" i="6"/>
  <c r="H234" i="6"/>
  <c r="H235" i="6" l="1"/>
  <c r="G235" i="6"/>
  <c r="L235" i="6"/>
  <c r="Y213" i="6"/>
  <c r="B235" i="6"/>
  <c r="F235" i="6"/>
  <c r="C235" i="6"/>
  <c r="J235" i="6"/>
  <c r="Z212" i="6"/>
  <c r="D235" i="6"/>
  <c r="I235" i="6"/>
  <c r="E235" i="6"/>
  <c r="I236" i="6" l="1"/>
  <c r="L236" i="6"/>
  <c r="B236" i="6"/>
  <c r="C236" i="6"/>
  <c r="F236" i="6"/>
  <c r="J236" i="6"/>
  <c r="H236" i="6"/>
  <c r="Y214" i="6"/>
  <c r="Z213" i="6"/>
  <c r="E236" i="6"/>
  <c r="D236" i="6"/>
  <c r="G236" i="6"/>
  <c r="F237" i="6" l="1"/>
  <c r="G237" i="6"/>
  <c r="E237" i="6"/>
  <c r="J237" i="6"/>
  <c r="I237" i="6"/>
  <c r="Y215" i="6"/>
  <c r="C237" i="6"/>
  <c r="D237" i="6"/>
  <c r="Z214" i="6"/>
  <c r="B237" i="6"/>
  <c r="H237" i="6"/>
  <c r="L237" i="6"/>
  <c r="G238" i="6" l="1"/>
  <c r="D238" i="6"/>
  <c r="F238" i="6"/>
  <c r="L238" i="6"/>
  <c r="J238" i="6"/>
  <c r="I238" i="6"/>
  <c r="B238" i="6"/>
  <c r="E238" i="6"/>
  <c r="Z215" i="6"/>
  <c r="C238" i="6"/>
  <c r="H238" i="6"/>
  <c r="Y216" i="6"/>
  <c r="H239" i="6" l="1"/>
  <c r="F239" i="6"/>
  <c r="E239" i="6"/>
  <c r="Y217" i="6"/>
  <c r="I239" i="6"/>
  <c r="L239" i="6"/>
  <c r="B239" i="6"/>
  <c r="C239" i="6"/>
  <c r="D239" i="6"/>
  <c r="G239" i="6"/>
  <c r="J239" i="6"/>
  <c r="Z216" i="6"/>
  <c r="B240" i="6" l="1"/>
  <c r="I240" i="6"/>
  <c r="Y218" i="6"/>
  <c r="G240" i="6"/>
  <c r="D240" i="6"/>
  <c r="H240" i="6"/>
  <c r="L240" i="6"/>
  <c r="J240" i="6"/>
  <c r="Z217" i="6"/>
  <c r="E240" i="6"/>
  <c r="C240" i="6"/>
  <c r="F240" i="6"/>
  <c r="H241" i="6" l="1"/>
  <c r="E241" i="6"/>
  <c r="B241" i="6"/>
  <c r="Y219" i="6"/>
  <c r="J241" i="6"/>
  <c r="G241" i="6"/>
  <c r="C241" i="6"/>
  <c r="F241" i="6"/>
  <c r="Z218" i="6"/>
  <c r="D241" i="6"/>
  <c r="I241" i="6"/>
  <c r="L241" i="6"/>
  <c r="I242" i="6" l="1"/>
  <c r="J242" i="6"/>
  <c r="G242" i="6"/>
  <c r="C242" i="6"/>
  <c r="F242" i="6"/>
  <c r="Y220" i="6"/>
  <c r="H242" i="6"/>
  <c r="L242" i="6"/>
  <c r="Z219" i="6"/>
  <c r="E242" i="6"/>
  <c r="D242" i="6"/>
  <c r="B242" i="6"/>
  <c r="F243" i="6" l="1"/>
  <c r="D243" i="6"/>
  <c r="G243" i="6"/>
  <c r="J243" i="6"/>
  <c r="I243" i="6"/>
  <c r="Y221" i="6"/>
  <c r="C243" i="6"/>
  <c r="E243" i="6"/>
  <c r="B243" i="6"/>
  <c r="H243" i="6"/>
  <c r="L243" i="6"/>
  <c r="Z220" i="6"/>
  <c r="G244" i="6" l="1"/>
  <c r="D244" i="6"/>
  <c r="F244" i="6"/>
  <c r="L244" i="6"/>
  <c r="I244" i="6"/>
  <c r="Y222" i="6"/>
  <c r="B244" i="6"/>
  <c r="E244" i="6"/>
  <c r="Z221" i="6"/>
  <c r="C244" i="6"/>
  <c r="H244" i="6"/>
  <c r="J244" i="6"/>
  <c r="H245" i="6" l="1"/>
  <c r="C245" i="6"/>
  <c r="F245" i="6"/>
  <c r="Y223" i="6"/>
  <c r="I245" i="6"/>
  <c r="L245" i="6"/>
  <c r="B245" i="6"/>
  <c r="E245" i="6"/>
  <c r="Z222" i="6"/>
  <c r="D245" i="6"/>
  <c r="G245" i="6"/>
  <c r="J245" i="6"/>
  <c r="I246" i="6" l="1"/>
  <c r="C246" i="6"/>
  <c r="F246" i="6"/>
  <c r="B246" i="6"/>
  <c r="H246" i="6"/>
  <c r="L246" i="6"/>
  <c r="G246" i="6"/>
  <c r="D246" i="6"/>
  <c r="Z223" i="6"/>
  <c r="E246" i="6"/>
  <c r="Y224" i="6"/>
  <c r="J246" i="6"/>
  <c r="F247" i="6" l="1"/>
  <c r="C247" i="6"/>
  <c r="E247" i="6"/>
  <c r="J247" i="6"/>
  <c r="H247" i="6"/>
  <c r="L247" i="6"/>
  <c r="G247" i="6"/>
  <c r="D247" i="6"/>
  <c r="Z224" i="6"/>
  <c r="B247" i="6"/>
  <c r="Y225" i="6"/>
  <c r="I247" i="6"/>
  <c r="G248" i="6" l="1"/>
  <c r="B248" i="6"/>
  <c r="E248" i="6"/>
  <c r="L248" i="6"/>
  <c r="H248" i="6"/>
  <c r="J248" i="6"/>
  <c r="F248" i="6"/>
  <c r="D248" i="6"/>
  <c r="Z225" i="6"/>
  <c r="C248" i="6"/>
  <c r="Y226" i="6"/>
  <c r="I248" i="6"/>
  <c r="H249" i="6" l="1"/>
  <c r="B249" i="6"/>
  <c r="E249" i="6"/>
  <c r="Y227" i="6"/>
  <c r="G249" i="6"/>
  <c r="J249" i="6"/>
  <c r="F249" i="6"/>
  <c r="C249" i="6"/>
  <c r="Z226" i="6"/>
  <c r="D249" i="6"/>
  <c r="L249" i="6"/>
  <c r="I249" i="6"/>
  <c r="I250" i="6" l="1"/>
  <c r="G250" i="6"/>
  <c r="D250" i="6"/>
  <c r="F250" i="6"/>
  <c r="Y228" i="6"/>
  <c r="J250" i="6"/>
  <c r="L250" i="6"/>
  <c r="C250" i="6"/>
  <c r="Z227" i="6"/>
  <c r="E250" i="6"/>
  <c r="B250" i="6"/>
  <c r="H250" i="6"/>
  <c r="F251" i="6" l="1"/>
  <c r="G251" i="6"/>
  <c r="D251" i="6"/>
  <c r="J251" i="6"/>
  <c r="Y229" i="6"/>
  <c r="I251" i="6"/>
  <c r="E251" i="6"/>
  <c r="C251" i="6"/>
  <c r="Z228" i="6"/>
  <c r="B251" i="6"/>
  <c r="L251" i="6"/>
  <c r="H251" i="6"/>
  <c r="G252" i="6" l="1"/>
  <c r="F252" i="6"/>
  <c r="D252" i="6"/>
  <c r="L252" i="6"/>
  <c r="Y230" i="6"/>
  <c r="I252" i="6"/>
  <c r="E252" i="6"/>
  <c r="B252" i="6"/>
  <c r="Z229" i="6"/>
  <c r="C252" i="6"/>
  <c r="J252" i="6"/>
  <c r="H252" i="6"/>
  <c r="H253" i="6" l="1"/>
  <c r="F253" i="6"/>
  <c r="C253" i="6"/>
  <c r="Y231" i="6"/>
  <c r="L253" i="6"/>
  <c r="I253" i="6"/>
  <c r="E253" i="6"/>
  <c r="B253" i="6"/>
  <c r="Z230" i="6"/>
  <c r="D253" i="6"/>
  <c r="J253" i="6"/>
  <c r="G253" i="6"/>
  <c r="I254" i="6" l="1"/>
  <c r="L254" i="6"/>
  <c r="C254" i="6"/>
  <c r="D254" i="6"/>
  <c r="B254" i="6"/>
  <c r="H254" i="6"/>
  <c r="J254" i="6"/>
  <c r="G254" i="6"/>
  <c r="Z231" i="6"/>
  <c r="E254" i="6"/>
  <c r="F254" i="6"/>
  <c r="Y232" i="6"/>
  <c r="F255" i="6" l="1"/>
  <c r="E255" i="6"/>
  <c r="C255" i="6"/>
  <c r="J255" i="6"/>
  <c r="L255" i="6"/>
  <c r="H255" i="6"/>
  <c r="D255" i="6"/>
  <c r="G255" i="6"/>
  <c r="B255" i="6"/>
  <c r="I255" i="6"/>
  <c r="Y233" i="6"/>
  <c r="Z232" i="6"/>
  <c r="G256" i="6" l="1"/>
  <c r="E256" i="6"/>
  <c r="B256" i="6"/>
  <c r="L256" i="6"/>
  <c r="J256" i="6"/>
  <c r="H256" i="6"/>
  <c r="D256" i="6"/>
  <c r="F256" i="6"/>
  <c r="Z233" i="6"/>
  <c r="C256" i="6"/>
  <c r="I256" i="6"/>
  <c r="Y234" i="6"/>
  <c r="H257" i="6" l="1"/>
  <c r="E257" i="6"/>
  <c r="B257" i="6"/>
  <c r="Y235" i="6"/>
  <c r="J257" i="6"/>
  <c r="G257" i="6"/>
  <c r="C257" i="6"/>
  <c r="F257" i="6"/>
  <c r="Z234" i="6"/>
  <c r="D257" i="6"/>
  <c r="I257" i="6"/>
  <c r="L257" i="6"/>
  <c r="I258" i="6" l="1"/>
  <c r="J258" i="6"/>
  <c r="G258" i="6"/>
  <c r="C258" i="6"/>
  <c r="F258" i="6"/>
  <c r="Y236" i="6"/>
  <c r="H258" i="6"/>
  <c r="L258" i="6"/>
  <c r="Z235" i="6"/>
  <c r="E258" i="6"/>
  <c r="D258" i="6"/>
  <c r="B258" i="6"/>
  <c r="F259" i="6" l="1"/>
  <c r="E259" i="6"/>
  <c r="I259" i="6"/>
  <c r="J259" i="6"/>
  <c r="G259" i="6"/>
  <c r="L259" i="6"/>
  <c r="C259" i="6"/>
  <c r="Y237" i="6"/>
  <c r="B259" i="6"/>
  <c r="H259" i="6"/>
  <c r="D259" i="6"/>
  <c r="Z236" i="6"/>
  <c r="G260" i="6" l="1"/>
  <c r="F260" i="6"/>
  <c r="I260" i="6"/>
  <c r="L260" i="6"/>
  <c r="Y238" i="6"/>
  <c r="J260" i="6"/>
  <c r="B260" i="6"/>
  <c r="D260" i="6"/>
  <c r="Z237" i="6"/>
  <c r="C260" i="6"/>
  <c r="H260" i="6"/>
  <c r="E260" i="6"/>
  <c r="H261" i="6" l="1"/>
  <c r="F261" i="6"/>
  <c r="I261" i="6"/>
  <c r="Y239" i="6"/>
  <c r="L261" i="6"/>
  <c r="J261" i="6"/>
  <c r="B261" i="6"/>
  <c r="C261" i="6"/>
  <c r="Z238" i="6"/>
  <c r="D261" i="6"/>
  <c r="G261" i="6"/>
  <c r="E261" i="6"/>
  <c r="I262" i="6" l="1"/>
  <c r="F262" i="6"/>
  <c r="H262" i="6"/>
  <c r="B262" i="6"/>
  <c r="L262" i="6"/>
  <c r="J262" i="6"/>
  <c r="G262" i="6"/>
  <c r="C262" i="6"/>
  <c r="Z239" i="6"/>
  <c r="E262" i="6"/>
  <c r="Y240" i="6"/>
  <c r="D262" i="6"/>
  <c r="F263" i="6" l="1"/>
  <c r="E263" i="6"/>
  <c r="H263" i="6"/>
  <c r="J263" i="6"/>
  <c r="L263" i="6"/>
  <c r="I263" i="6"/>
  <c r="G263" i="6"/>
  <c r="C263" i="6"/>
  <c r="Z240" i="6"/>
  <c r="B263" i="6"/>
  <c r="Y241" i="6"/>
  <c r="D263" i="6"/>
  <c r="G264" i="6" l="1"/>
  <c r="E264" i="6"/>
  <c r="H264" i="6"/>
  <c r="L264" i="6"/>
  <c r="J264" i="6"/>
  <c r="I264" i="6"/>
  <c r="F264" i="6"/>
  <c r="B264" i="6"/>
  <c r="Z241" i="6"/>
  <c r="C264" i="6"/>
  <c r="Y242" i="6"/>
  <c r="D264" i="6"/>
  <c r="H265" i="6" l="1"/>
  <c r="E265" i="6"/>
  <c r="G265" i="6"/>
  <c r="Y243" i="6"/>
  <c r="J265" i="6"/>
  <c r="I265" i="6"/>
  <c r="F265" i="6"/>
  <c r="B265" i="6"/>
  <c r="Z242" i="6"/>
  <c r="D265" i="6"/>
  <c r="L265" i="6"/>
  <c r="C265" i="6"/>
  <c r="I266" i="6" l="1"/>
  <c r="J266" i="6"/>
  <c r="G266" i="6"/>
  <c r="F266" i="6"/>
  <c r="B266" i="6"/>
  <c r="H266" i="6"/>
  <c r="L266" i="6"/>
  <c r="Y244" i="6"/>
  <c r="Z243" i="6"/>
  <c r="E266" i="6"/>
  <c r="D266" i="6"/>
  <c r="C266" i="6"/>
  <c r="F267" i="6" l="1"/>
  <c r="D267" i="6"/>
  <c r="G267" i="6"/>
  <c r="J267" i="6"/>
  <c r="I267" i="6"/>
  <c r="H267" i="6"/>
  <c r="E267" i="6"/>
  <c r="Y245" i="6"/>
  <c r="Z244" i="6"/>
  <c r="B267" i="6"/>
  <c r="L267" i="6"/>
  <c r="C267" i="6"/>
  <c r="G268" i="6" l="1"/>
  <c r="H268" i="6"/>
  <c r="Y246" i="6"/>
  <c r="L268" i="6"/>
  <c r="B268" i="6"/>
  <c r="F268" i="6"/>
  <c r="D268" i="6"/>
  <c r="J268" i="6"/>
  <c r="Z245" i="6"/>
  <c r="C268" i="6"/>
  <c r="I268" i="6"/>
  <c r="E268" i="6"/>
  <c r="H269" i="6" l="1"/>
  <c r="E269" i="6"/>
  <c r="B269" i="6"/>
  <c r="Y247" i="6"/>
  <c r="L269" i="6"/>
  <c r="J269" i="6"/>
  <c r="C269" i="6"/>
  <c r="F269" i="6"/>
  <c r="Z246" i="6"/>
  <c r="D269" i="6"/>
  <c r="I269" i="6"/>
  <c r="G269" i="6"/>
  <c r="C270" i="6" l="1"/>
  <c r="B270" i="6"/>
  <c r="F270" i="6"/>
  <c r="H270" i="6"/>
  <c r="I270" i="6"/>
  <c r="L270" i="6"/>
  <c r="Y248" i="6"/>
  <c r="D270" i="6"/>
  <c r="Z247" i="6"/>
  <c r="E270" i="6"/>
  <c r="G270" i="6"/>
  <c r="J270" i="6"/>
  <c r="I271" i="6" l="1"/>
  <c r="C271" i="6"/>
  <c r="F271" i="6"/>
  <c r="B271" i="6"/>
  <c r="H271" i="6"/>
  <c r="L271" i="6"/>
  <c r="G271" i="6"/>
  <c r="D271" i="6"/>
  <c r="E271" i="6"/>
  <c r="Y249" i="6"/>
  <c r="J271" i="6"/>
  <c r="Z248" i="6"/>
  <c r="F272" i="6" l="1"/>
  <c r="C272" i="6"/>
  <c r="E272" i="6"/>
  <c r="J272" i="6"/>
  <c r="H272" i="6"/>
  <c r="L272" i="6"/>
  <c r="G272" i="6"/>
  <c r="D272" i="6"/>
  <c r="Z249" i="6"/>
  <c r="B272" i="6"/>
  <c r="Y250" i="6"/>
  <c r="I272" i="6"/>
  <c r="G273" i="6" l="1"/>
  <c r="B273" i="6"/>
  <c r="E273" i="6"/>
  <c r="L273" i="6"/>
  <c r="H273" i="6"/>
  <c r="J273" i="6"/>
  <c r="F273" i="6"/>
  <c r="D273" i="6"/>
  <c r="Z250" i="6"/>
  <c r="C273" i="6"/>
  <c r="Y251" i="6"/>
  <c r="I273" i="6"/>
  <c r="H274" i="6" l="1"/>
  <c r="B274" i="6"/>
  <c r="E274" i="6"/>
  <c r="Y252" i="6"/>
  <c r="G274" i="6"/>
  <c r="J274" i="6"/>
  <c r="F274" i="6"/>
  <c r="C274" i="6"/>
  <c r="Z251" i="6"/>
  <c r="D274" i="6"/>
  <c r="L274" i="6"/>
  <c r="I274" i="6"/>
  <c r="I275" i="6" l="1"/>
  <c r="G275" i="6"/>
  <c r="D275" i="6"/>
  <c r="F275" i="6"/>
  <c r="Y253" i="6"/>
  <c r="J275" i="6"/>
  <c r="L275" i="6"/>
  <c r="C275" i="6"/>
  <c r="E275" i="6"/>
  <c r="B275" i="6"/>
  <c r="H275" i="6"/>
  <c r="Z252" i="6"/>
  <c r="F276" i="6" l="1"/>
  <c r="G276" i="6"/>
  <c r="D276" i="6"/>
  <c r="J276" i="6"/>
  <c r="Y254" i="6"/>
  <c r="I276" i="6"/>
  <c r="E276" i="6"/>
  <c r="C276" i="6"/>
  <c r="Z253" i="6"/>
  <c r="B276" i="6"/>
  <c r="L276" i="6"/>
  <c r="H276" i="6"/>
  <c r="G277" i="6" l="1"/>
  <c r="F277" i="6"/>
  <c r="D277" i="6"/>
  <c r="L277" i="6"/>
  <c r="Y255" i="6"/>
  <c r="I277" i="6"/>
  <c r="E277" i="6"/>
  <c r="B277" i="6"/>
  <c r="Z254" i="6"/>
  <c r="C277" i="6"/>
  <c r="J277" i="6"/>
  <c r="H277" i="6"/>
  <c r="H278" i="6" l="1"/>
  <c r="F278" i="6"/>
  <c r="C278" i="6"/>
  <c r="Y256" i="6"/>
  <c r="L278" i="6"/>
  <c r="I278" i="6"/>
  <c r="E278" i="6"/>
  <c r="B278" i="6"/>
  <c r="Z255" i="6"/>
  <c r="D278" i="6"/>
  <c r="J278" i="6"/>
  <c r="G278" i="6"/>
  <c r="I279" i="6" l="1"/>
  <c r="L279" i="6"/>
  <c r="C279" i="6"/>
  <c r="D279" i="6"/>
  <c r="B279" i="6"/>
  <c r="H279" i="6"/>
  <c r="J279" i="6"/>
  <c r="G279" i="6"/>
  <c r="Z256" i="6"/>
  <c r="E279" i="6"/>
  <c r="F279" i="6"/>
  <c r="Y257" i="6"/>
  <c r="F280" i="6" l="1"/>
  <c r="E280" i="6"/>
  <c r="C280" i="6"/>
  <c r="J280" i="6"/>
  <c r="L280" i="6"/>
  <c r="H280" i="6"/>
  <c r="D280" i="6"/>
  <c r="G280" i="6"/>
  <c r="Z257" i="6"/>
  <c r="B280" i="6"/>
  <c r="I280" i="6"/>
  <c r="Y258" i="6"/>
  <c r="G281" i="6" l="1"/>
  <c r="E281" i="6"/>
  <c r="B281" i="6"/>
  <c r="L281" i="6"/>
  <c r="J281" i="6"/>
  <c r="H281" i="6"/>
  <c r="D281" i="6"/>
  <c r="F281" i="6"/>
  <c r="Z258" i="6"/>
  <c r="C281" i="6"/>
  <c r="I281" i="6"/>
  <c r="Y259" i="6"/>
  <c r="H282" i="6" l="1"/>
  <c r="E282" i="6"/>
  <c r="B282" i="6"/>
  <c r="Y260" i="6"/>
  <c r="J282" i="6"/>
  <c r="G282" i="6"/>
  <c r="C282" i="6"/>
  <c r="F282" i="6"/>
  <c r="Z259" i="6"/>
  <c r="D282" i="6"/>
  <c r="I282" i="6"/>
  <c r="L282" i="6"/>
  <c r="I283" i="6" l="1"/>
  <c r="J283" i="6"/>
  <c r="G283" i="6"/>
  <c r="C283" i="6"/>
  <c r="F283" i="6"/>
  <c r="Y261" i="6"/>
  <c r="H283" i="6"/>
  <c r="L283" i="6"/>
  <c r="Z260" i="6"/>
  <c r="E283" i="6"/>
  <c r="D283" i="6"/>
  <c r="B283" i="6"/>
  <c r="F284" i="6" l="1"/>
  <c r="D284" i="6"/>
  <c r="G284" i="6"/>
  <c r="J284" i="6"/>
  <c r="I284" i="6"/>
  <c r="Y262" i="6"/>
  <c r="C284" i="6"/>
  <c r="E284" i="6"/>
  <c r="Z261" i="6"/>
  <c r="B284" i="6"/>
  <c r="H284" i="6"/>
  <c r="L284" i="6"/>
  <c r="G285" i="6" l="1"/>
  <c r="D285" i="6"/>
  <c r="F285" i="6"/>
  <c r="L285" i="6"/>
  <c r="I285" i="6"/>
  <c r="Y263" i="6"/>
  <c r="B285" i="6"/>
  <c r="E285" i="6"/>
  <c r="Z262" i="6"/>
  <c r="C285" i="6"/>
  <c r="H285" i="6"/>
  <c r="J285" i="6"/>
  <c r="H286" i="6" l="1"/>
  <c r="C286" i="6"/>
  <c r="F286" i="6"/>
  <c r="Y264" i="6"/>
  <c r="I286" i="6"/>
  <c r="L286" i="6"/>
  <c r="B286" i="6"/>
  <c r="E286" i="6"/>
  <c r="Z263" i="6"/>
  <c r="D286" i="6"/>
  <c r="G286" i="6"/>
  <c r="J286" i="6"/>
  <c r="I287" i="6" l="1"/>
  <c r="C287" i="6"/>
  <c r="F287" i="6"/>
  <c r="B287" i="6"/>
  <c r="H287" i="6"/>
  <c r="L287" i="6"/>
  <c r="G287" i="6"/>
  <c r="D287" i="6"/>
  <c r="E287" i="6"/>
  <c r="Y265" i="6"/>
  <c r="J287" i="6"/>
  <c r="Z264" i="6"/>
  <c r="F288" i="6" l="1"/>
  <c r="C288" i="6"/>
  <c r="E288" i="6"/>
  <c r="J288" i="6"/>
  <c r="H288" i="6"/>
  <c r="L288" i="6"/>
  <c r="G288" i="6"/>
  <c r="D288" i="6"/>
  <c r="Z265" i="6"/>
  <c r="B288" i="6"/>
  <c r="Y266" i="6"/>
  <c r="I288" i="6"/>
  <c r="G289" i="6" l="1"/>
  <c r="B289" i="6"/>
  <c r="E289" i="6"/>
  <c r="L289" i="6"/>
  <c r="H289" i="6"/>
  <c r="J289" i="6"/>
  <c r="F289" i="6"/>
  <c r="D289" i="6"/>
  <c r="Z266" i="6"/>
  <c r="C289" i="6"/>
  <c r="Y267" i="6"/>
  <c r="I289" i="6"/>
  <c r="H290" i="6" l="1"/>
  <c r="B290" i="6"/>
  <c r="E290" i="6"/>
  <c r="Y268" i="6"/>
  <c r="G290" i="6"/>
  <c r="J290" i="6"/>
  <c r="F290" i="6"/>
  <c r="C290" i="6"/>
  <c r="Z267" i="6"/>
  <c r="D290" i="6"/>
  <c r="L290" i="6"/>
  <c r="I290" i="6"/>
  <c r="I291" i="6" l="1"/>
  <c r="G291" i="6"/>
  <c r="D291" i="6"/>
  <c r="F291" i="6"/>
  <c r="Y269" i="6"/>
  <c r="J291" i="6"/>
  <c r="L291" i="6"/>
  <c r="C291" i="6"/>
  <c r="E291" i="6"/>
  <c r="B291" i="6"/>
  <c r="H291" i="6"/>
  <c r="Z268" i="6"/>
  <c r="F292" i="6" l="1"/>
  <c r="G292" i="6"/>
  <c r="D292" i="6"/>
  <c r="J292" i="6"/>
  <c r="Y270" i="6"/>
  <c r="I292" i="6"/>
  <c r="E292" i="6"/>
  <c r="C292" i="6"/>
  <c r="Z269" i="6"/>
  <c r="B292" i="6"/>
  <c r="L292" i="6"/>
  <c r="H292" i="6"/>
  <c r="G293" i="6" l="1"/>
  <c r="F293" i="6"/>
  <c r="D293" i="6"/>
  <c r="L293" i="6"/>
  <c r="Y271" i="6"/>
  <c r="I293" i="6"/>
  <c r="E293" i="6"/>
  <c r="B293" i="6"/>
  <c r="Z270" i="6"/>
  <c r="C293" i="6"/>
  <c r="J293" i="6"/>
  <c r="H293" i="6"/>
  <c r="H294" i="6" l="1"/>
  <c r="F294" i="6"/>
  <c r="B294" i="6"/>
  <c r="Y272" i="6"/>
  <c r="L294" i="6"/>
  <c r="G294" i="6"/>
  <c r="E294" i="6"/>
  <c r="C294" i="6"/>
  <c r="Z271" i="6"/>
  <c r="D294" i="6"/>
  <c r="J294" i="6"/>
  <c r="I294" i="6"/>
  <c r="I295" i="6" l="1"/>
  <c r="L295" i="6"/>
  <c r="Y273" i="6"/>
  <c r="D295" i="6"/>
  <c r="C295" i="6"/>
  <c r="B295" i="6"/>
  <c r="J295" i="6"/>
  <c r="H295" i="6"/>
  <c r="Z272" i="6"/>
  <c r="E295" i="6"/>
  <c r="F295" i="6"/>
  <c r="G295" i="6"/>
  <c r="F296" i="6" l="1"/>
  <c r="E296" i="6"/>
  <c r="G296" i="6"/>
  <c r="J296" i="6"/>
  <c r="L296" i="6"/>
  <c r="Y274" i="6"/>
  <c r="D296" i="6"/>
  <c r="C296" i="6"/>
  <c r="Z273" i="6"/>
  <c r="B296" i="6"/>
  <c r="I296" i="6"/>
  <c r="H296" i="6"/>
  <c r="G297" i="6" l="1"/>
  <c r="E297" i="6"/>
  <c r="F297" i="6"/>
  <c r="L297" i="6"/>
  <c r="J297" i="6"/>
  <c r="Y275" i="6"/>
  <c r="D297" i="6"/>
  <c r="B297" i="6"/>
  <c r="Z274" i="6"/>
  <c r="C297" i="6"/>
  <c r="I297" i="6"/>
  <c r="H297" i="6"/>
  <c r="H298" i="6" l="1"/>
  <c r="E298" i="6"/>
  <c r="F298" i="6"/>
  <c r="Y276" i="6"/>
  <c r="J298" i="6"/>
  <c r="L298" i="6"/>
  <c r="C298" i="6"/>
  <c r="B298" i="6"/>
  <c r="Z275" i="6"/>
  <c r="D298" i="6"/>
  <c r="I298" i="6"/>
  <c r="G298" i="6"/>
  <c r="I299" i="6" l="1"/>
  <c r="J299" i="6"/>
  <c r="F299" i="6"/>
  <c r="C299" i="6"/>
  <c r="B299" i="6"/>
  <c r="L299" i="6"/>
  <c r="H299" i="6"/>
  <c r="G299" i="6"/>
  <c r="Z276" i="6"/>
  <c r="E299" i="6"/>
  <c r="D299" i="6"/>
  <c r="Y277" i="6"/>
  <c r="F300" i="6" l="1"/>
  <c r="D300" i="6"/>
  <c r="E300" i="6"/>
  <c r="J300" i="6"/>
  <c r="I300" i="6"/>
  <c r="L300" i="6"/>
  <c r="C300" i="6"/>
  <c r="G300" i="6"/>
  <c r="Z277" i="6"/>
  <c r="B300" i="6"/>
  <c r="H300" i="6"/>
  <c r="Y278" i="6"/>
  <c r="G301" i="6" l="1"/>
  <c r="D301" i="6"/>
  <c r="E301" i="6"/>
  <c r="L301" i="6"/>
  <c r="I301" i="6"/>
  <c r="J301" i="6"/>
  <c r="B301" i="6"/>
  <c r="F301" i="6"/>
  <c r="Z278" i="6"/>
  <c r="C301" i="6"/>
  <c r="H301" i="6"/>
  <c r="Y279" i="6"/>
  <c r="H302" i="6" l="1"/>
  <c r="C302" i="6"/>
  <c r="E302" i="6"/>
  <c r="Y280" i="6"/>
  <c r="I302" i="6"/>
  <c r="J302" i="6"/>
  <c r="B302" i="6"/>
  <c r="F302" i="6"/>
  <c r="Z279" i="6"/>
  <c r="D302" i="6"/>
  <c r="G302" i="6"/>
  <c r="L302" i="6"/>
  <c r="I303" i="6" l="1"/>
  <c r="C303" i="6"/>
  <c r="D303" i="6"/>
  <c r="B303" i="6"/>
  <c r="H303" i="6"/>
  <c r="J303" i="6"/>
  <c r="G303" i="6"/>
  <c r="F303" i="6"/>
  <c r="E303" i="6"/>
  <c r="Y281" i="6"/>
  <c r="L303" i="6"/>
  <c r="Z280" i="6"/>
  <c r="F304" i="6" l="1"/>
  <c r="C304" i="6"/>
  <c r="D304" i="6"/>
  <c r="J304" i="6"/>
  <c r="H304" i="6"/>
  <c r="I304" i="6"/>
  <c r="G304" i="6"/>
  <c r="E304" i="6"/>
  <c r="Z281" i="6"/>
  <c r="B304" i="6"/>
  <c r="Y282" i="6"/>
  <c r="L304" i="6"/>
  <c r="G305" i="6" l="1"/>
  <c r="B305" i="6"/>
  <c r="H305" i="6"/>
  <c r="L305" i="6"/>
  <c r="E305" i="6"/>
  <c r="I305" i="6"/>
  <c r="F305" i="6"/>
  <c r="J305" i="6"/>
  <c r="Z282" i="6"/>
  <c r="C305" i="6"/>
  <c r="Y283" i="6"/>
  <c r="D305" i="6"/>
  <c r="H306" i="6" l="1"/>
  <c r="E306" i="6"/>
  <c r="I306" i="6"/>
  <c r="Y284" i="6"/>
  <c r="J306" i="6"/>
  <c r="B306" i="6"/>
  <c r="F306" i="6"/>
  <c r="C306" i="6"/>
  <c r="Z283" i="6"/>
  <c r="D306" i="6"/>
  <c r="L306" i="6"/>
  <c r="G306" i="6"/>
  <c r="I307" i="6" l="1"/>
  <c r="J307" i="6"/>
  <c r="B307" i="6"/>
  <c r="F307" i="6"/>
  <c r="C307" i="6"/>
  <c r="Y285" i="6"/>
  <c r="L307" i="6"/>
  <c r="G307" i="6"/>
  <c r="E307" i="6"/>
  <c r="D307" i="6"/>
  <c r="H307" i="6"/>
  <c r="Z284" i="6"/>
  <c r="F308" i="6" l="1"/>
  <c r="D308" i="6"/>
  <c r="H308" i="6"/>
  <c r="J308" i="6"/>
  <c r="I308" i="6"/>
  <c r="Y286" i="6"/>
  <c r="E308" i="6"/>
  <c r="C308" i="6"/>
  <c r="Z285" i="6"/>
  <c r="B308" i="6"/>
  <c r="L308" i="6"/>
  <c r="G308" i="6"/>
  <c r="G309" i="6" l="1"/>
  <c r="D309" i="6"/>
  <c r="H309" i="6"/>
  <c r="L309" i="6"/>
  <c r="I309" i="6"/>
  <c r="Y287" i="6"/>
  <c r="E309" i="6"/>
  <c r="B309" i="6"/>
  <c r="Z286" i="6"/>
  <c r="C309" i="6"/>
  <c r="J309" i="6"/>
  <c r="F309" i="6"/>
  <c r="H310" i="6" l="1"/>
  <c r="C310" i="6"/>
  <c r="G310" i="6"/>
  <c r="Y288" i="6"/>
  <c r="I310" i="6"/>
  <c r="L310" i="6"/>
  <c r="E310" i="6"/>
  <c r="B310" i="6"/>
  <c r="Z287" i="6"/>
  <c r="D310" i="6"/>
  <c r="J310" i="6"/>
  <c r="F310" i="6"/>
  <c r="I311" i="6" l="1"/>
  <c r="B311" i="6"/>
  <c r="G311" i="6"/>
  <c r="D311" i="6"/>
  <c r="L311" i="6"/>
  <c r="J311" i="6"/>
  <c r="C311" i="6"/>
  <c r="F311" i="6"/>
  <c r="Z288" i="6"/>
  <c r="E311" i="6"/>
  <c r="H311" i="6"/>
  <c r="Y289" i="6"/>
  <c r="F312" i="6" l="1"/>
  <c r="G312" i="6"/>
  <c r="E312" i="6"/>
  <c r="J312" i="6"/>
  <c r="I312" i="6"/>
  <c r="Y290" i="6"/>
  <c r="C312" i="6"/>
  <c r="D312" i="6"/>
  <c r="Z289" i="6"/>
  <c r="B312" i="6"/>
  <c r="H312" i="6"/>
  <c r="L312" i="6"/>
  <c r="G313" i="6" l="1"/>
  <c r="D313" i="6"/>
  <c r="F313" i="6"/>
  <c r="L313" i="6"/>
  <c r="J313" i="6"/>
  <c r="I313" i="6"/>
  <c r="B313" i="6"/>
  <c r="E313" i="6"/>
  <c r="Z290" i="6"/>
  <c r="C313" i="6"/>
  <c r="H313" i="6"/>
  <c r="Y291" i="6"/>
  <c r="H314" i="6" l="1"/>
  <c r="F314" i="6"/>
  <c r="E314" i="6"/>
  <c r="Y292" i="6"/>
  <c r="I314" i="6"/>
  <c r="L314" i="6"/>
  <c r="B314" i="6"/>
  <c r="C314" i="6"/>
  <c r="Z291" i="6"/>
  <c r="D314" i="6"/>
  <c r="G314" i="6"/>
  <c r="J314" i="6"/>
  <c r="I315" i="6" l="1"/>
  <c r="C315" i="6"/>
  <c r="F315" i="6"/>
  <c r="B315" i="6"/>
  <c r="J315" i="6"/>
  <c r="H315" i="6"/>
  <c r="G315" i="6"/>
  <c r="D315" i="6"/>
  <c r="Z292" i="6"/>
  <c r="E315" i="6"/>
  <c r="Y293" i="6"/>
  <c r="L315" i="6"/>
  <c r="F316" i="6" l="1"/>
  <c r="E316" i="6"/>
  <c r="D316" i="6"/>
  <c r="J316" i="6"/>
  <c r="H316" i="6"/>
  <c r="L316" i="6"/>
  <c r="G316" i="6"/>
  <c r="C316" i="6"/>
  <c r="Z293" i="6"/>
  <c r="B316" i="6"/>
  <c r="Y294" i="6"/>
  <c r="I316" i="6"/>
  <c r="G317" i="6" l="1"/>
  <c r="B317" i="6"/>
  <c r="E317" i="6"/>
  <c r="L317" i="6"/>
  <c r="I317" i="6"/>
  <c r="H317" i="6"/>
  <c r="F317" i="6"/>
  <c r="D317" i="6"/>
  <c r="Z294" i="6"/>
  <c r="C317" i="6"/>
  <c r="Y295" i="6"/>
  <c r="J317" i="6"/>
  <c r="D318" i="6" l="1"/>
  <c r="L318" i="6"/>
  <c r="I318" i="6"/>
  <c r="H318" i="6"/>
  <c r="E318" i="6"/>
  <c r="C318" i="6"/>
  <c r="Y296" i="6"/>
  <c r="G318" i="6"/>
  <c r="J318" i="6"/>
  <c r="F318" i="6"/>
  <c r="B318" i="6"/>
  <c r="Z295" i="6"/>
  <c r="I319" i="6" l="1"/>
  <c r="H319" i="6"/>
  <c r="Y297" i="6"/>
  <c r="L319" i="6"/>
  <c r="F319" i="6"/>
  <c r="C319" i="6"/>
  <c r="G319" i="6"/>
  <c r="J319" i="6"/>
  <c r="E319" i="6"/>
  <c r="B319" i="6"/>
  <c r="D319" i="6"/>
  <c r="Z296" i="6"/>
  <c r="B320" i="6" l="1"/>
  <c r="J320" i="6"/>
  <c r="Y298" i="6"/>
  <c r="E320" i="6"/>
  <c r="F320" i="6"/>
  <c r="C320" i="6"/>
  <c r="I320" i="6"/>
  <c r="H320" i="6"/>
  <c r="G320" i="6"/>
  <c r="L320" i="6"/>
  <c r="D320" i="6"/>
  <c r="Z297" i="6"/>
  <c r="F321" i="6" l="1"/>
  <c r="E321" i="6"/>
  <c r="C321" i="6"/>
  <c r="J321" i="6"/>
  <c r="L321" i="6"/>
  <c r="H321" i="6"/>
  <c r="D321" i="6"/>
  <c r="G321" i="6"/>
  <c r="Z298" i="6"/>
  <c r="B321" i="6"/>
  <c r="I321" i="6"/>
  <c r="Y299" i="6"/>
  <c r="C322" i="6" l="1"/>
  <c r="I322" i="6"/>
  <c r="Y300" i="6"/>
  <c r="G322" i="6"/>
  <c r="E322" i="6"/>
  <c r="B322" i="6"/>
  <c r="L322" i="6"/>
  <c r="J322" i="6"/>
  <c r="H322" i="6"/>
  <c r="D322" i="6"/>
  <c r="F322" i="6"/>
  <c r="Z299" i="6"/>
  <c r="H323" i="6" l="1"/>
  <c r="E323" i="6"/>
  <c r="B323" i="6"/>
  <c r="J323" i="6"/>
  <c r="C323" i="6"/>
  <c r="I323" i="6"/>
  <c r="Z300" i="6"/>
  <c r="Y301" i="6"/>
  <c r="G323" i="6"/>
  <c r="F323" i="6"/>
  <c r="D323" i="6"/>
  <c r="L323" i="6"/>
  <c r="E324" i="6" l="1"/>
  <c r="D324" i="6"/>
  <c r="B324" i="6"/>
  <c r="I324" i="6"/>
  <c r="J324" i="6"/>
  <c r="C324" i="6"/>
  <c r="F324" i="6"/>
  <c r="L324" i="6"/>
  <c r="G324" i="6"/>
  <c r="Y302" i="6"/>
  <c r="H324" i="6"/>
  <c r="Z301" i="6"/>
  <c r="F325" i="6" l="1"/>
  <c r="D325" i="6"/>
  <c r="G325" i="6"/>
  <c r="J325" i="6"/>
  <c r="I325" i="6"/>
  <c r="Y303" i="6"/>
  <c r="C325" i="6"/>
  <c r="E325" i="6"/>
  <c r="Z302" i="6"/>
  <c r="B325" i="6"/>
  <c r="L325" i="6"/>
  <c r="H325" i="6"/>
  <c r="C326" i="6" l="1"/>
  <c r="H326" i="6"/>
  <c r="J326" i="6"/>
  <c r="G326" i="6"/>
  <c r="D326" i="6"/>
  <c r="F326" i="6"/>
  <c r="L326" i="6"/>
  <c r="I326" i="6"/>
  <c r="Y304" i="6"/>
  <c r="B326" i="6"/>
  <c r="E326" i="6"/>
  <c r="Z303" i="6"/>
  <c r="H327" i="6" l="1"/>
  <c r="C327" i="6"/>
  <c r="F327" i="6"/>
  <c r="Y305" i="6"/>
  <c r="I327" i="6"/>
  <c r="L327" i="6"/>
  <c r="B327" i="6"/>
  <c r="E327" i="6"/>
  <c r="Z304" i="6"/>
  <c r="D327" i="6"/>
  <c r="G327" i="6"/>
  <c r="J327" i="6"/>
  <c r="E328" i="6" l="1"/>
  <c r="Y306" i="6"/>
  <c r="J328" i="6"/>
  <c r="I328" i="6"/>
  <c r="C328" i="6"/>
  <c r="F328" i="6"/>
  <c r="B328" i="6"/>
  <c r="H328" i="6"/>
  <c r="L328" i="6"/>
  <c r="G328" i="6"/>
  <c r="D328" i="6"/>
  <c r="Z305" i="6"/>
  <c r="F329" i="6" l="1"/>
  <c r="C329" i="6"/>
  <c r="E329" i="6"/>
  <c r="J329" i="6"/>
  <c r="H329" i="6"/>
  <c r="L329" i="6"/>
  <c r="G329" i="6"/>
  <c r="D329" i="6"/>
  <c r="Z306" i="6"/>
  <c r="B329" i="6"/>
  <c r="Y307" i="6"/>
  <c r="I329" i="6"/>
  <c r="C330" i="6" l="1"/>
  <c r="Y308" i="6"/>
  <c r="I330" i="6"/>
  <c r="G330" i="6"/>
  <c r="B330" i="6"/>
  <c r="E330" i="6"/>
  <c r="L330" i="6"/>
  <c r="H330" i="6"/>
  <c r="J330" i="6"/>
  <c r="F330" i="6"/>
  <c r="D330" i="6"/>
  <c r="Z307" i="6"/>
  <c r="H331" i="6" l="1"/>
  <c r="B331" i="6"/>
  <c r="E331" i="6"/>
  <c r="Y309" i="6"/>
  <c r="G331" i="6"/>
  <c r="J331" i="6"/>
  <c r="F331" i="6"/>
  <c r="C331" i="6"/>
  <c r="Z308" i="6"/>
  <c r="D331" i="6"/>
  <c r="L331" i="6"/>
  <c r="I331" i="6"/>
  <c r="E332" i="6" l="1"/>
  <c r="B332" i="6"/>
  <c r="H332" i="6"/>
  <c r="Y310" i="6"/>
  <c r="I332" i="6"/>
  <c r="G332" i="6"/>
  <c r="D332" i="6"/>
  <c r="F332" i="6"/>
  <c r="J332" i="6"/>
  <c r="L332" i="6"/>
  <c r="C332" i="6"/>
  <c r="Z309" i="6"/>
  <c r="F333" i="6" l="1"/>
  <c r="G333" i="6"/>
  <c r="D333" i="6"/>
  <c r="J333" i="6"/>
  <c r="Y311" i="6"/>
  <c r="I333" i="6"/>
  <c r="E333" i="6"/>
  <c r="C333" i="6"/>
  <c r="Z310" i="6"/>
  <c r="B333" i="6"/>
  <c r="L333" i="6"/>
  <c r="H333" i="6"/>
  <c r="G334" i="6" l="1"/>
  <c r="F334" i="6"/>
  <c r="D334" i="6"/>
  <c r="L334" i="6"/>
  <c r="Y312" i="6"/>
  <c r="I334" i="6"/>
  <c r="Z311" i="6"/>
  <c r="E334" i="6"/>
  <c r="B334" i="6"/>
  <c r="C334" i="6"/>
  <c r="J334" i="6"/>
  <c r="H334" i="6"/>
  <c r="H335" i="6" l="1"/>
  <c r="F335" i="6"/>
  <c r="C335" i="6"/>
  <c r="I335" i="6"/>
  <c r="Y313" i="6"/>
  <c r="L335" i="6"/>
  <c r="E335" i="6"/>
  <c r="B335" i="6"/>
  <c r="D335" i="6"/>
  <c r="J335" i="6"/>
  <c r="G335" i="6"/>
  <c r="Z312" i="6"/>
  <c r="E336" i="6" l="1"/>
  <c r="F336" i="6"/>
  <c r="Y314" i="6"/>
  <c r="I336" i="6"/>
  <c r="L336" i="6"/>
  <c r="C336" i="6"/>
  <c r="D336" i="6"/>
  <c r="B336" i="6"/>
  <c r="H336" i="6"/>
  <c r="J336" i="6"/>
  <c r="G336" i="6"/>
  <c r="Z313" i="6"/>
  <c r="F337" i="6" l="1"/>
  <c r="E337" i="6"/>
  <c r="C337" i="6"/>
  <c r="G337" i="6"/>
  <c r="J337" i="6"/>
  <c r="L337" i="6"/>
  <c r="H337" i="6"/>
  <c r="D337" i="6"/>
  <c r="Z314" i="6"/>
  <c r="B337" i="6"/>
  <c r="I337" i="6"/>
  <c r="Y315" i="6"/>
  <c r="G338" i="6" l="1"/>
  <c r="E338" i="6"/>
  <c r="B338" i="6"/>
  <c r="Y316" i="6"/>
  <c r="L338" i="6"/>
  <c r="J338" i="6"/>
  <c r="H338" i="6"/>
  <c r="D338" i="6"/>
  <c r="F338" i="6"/>
  <c r="Z315" i="6"/>
  <c r="C338" i="6"/>
  <c r="I338" i="6"/>
  <c r="H339" i="6" l="1"/>
  <c r="E339" i="6"/>
  <c r="B339" i="6"/>
  <c r="Y317" i="6"/>
  <c r="G339" i="6"/>
  <c r="L339" i="6"/>
  <c r="J339" i="6"/>
  <c r="C339" i="6"/>
  <c r="F339" i="6"/>
  <c r="Z316" i="6"/>
  <c r="D339" i="6"/>
  <c r="I339" i="6"/>
  <c r="E340" i="6" l="1"/>
  <c r="D340" i="6"/>
  <c r="B340" i="6"/>
  <c r="J340" i="6"/>
  <c r="G340" i="6"/>
  <c r="L340" i="6"/>
  <c r="I340" i="6"/>
  <c r="Z317" i="6"/>
  <c r="C340" i="6"/>
  <c r="F340" i="6"/>
  <c r="Y318" i="6"/>
  <c r="H340" i="6"/>
  <c r="F341" i="6" l="1"/>
  <c r="D341" i="6"/>
  <c r="G341" i="6"/>
  <c r="E341" i="6"/>
  <c r="L341" i="6"/>
  <c r="J341" i="6"/>
  <c r="I341" i="6"/>
  <c r="Y319" i="6"/>
  <c r="Z318" i="6"/>
  <c r="H341" i="6"/>
  <c r="C341" i="6"/>
  <c r="B341" i="6"/>
  <c r="G342" i="6" l="1"/>
  <c r="D342" i="6"/>
  <c r="F342" i="6"/>
  <c r="L342" i="6"/>
  <c r="I342" i="6"/>
  <c r="Y320" i="6"/>
  <c r="B342" i="6"/>
  <c r="E342" i="6"/>
  <c r="Z319" i="6"/>
  <c r="C342" i="6"/>
  <c r="H342" i="6"/>
  <c r="J342" i="6"/>
  <c r="H343" i="6" l="1"/>
  <c r="C343" i="6"/>
  <c r="F343" i="6"/>
  <c r="Y321" i="6"/>
  <c r="I343" i="6"/>
  <c r="L343" i="6"/>
  <c r="B343" i="6"/>
  <c r="E343" i="6"/>
  <c r="Z320" i="6"/>
  <c r="D343" i="6"/>
  <c r="G343" i="6"/>
  <c r="J343" i="6"/>
  <c r="E344" i="6" l="1"/>
  <c r="Y322" i="6"/>
  <c r="J344" i="6"/>
  <c r="I344" i="6"/>
  <c r="C344" i="6"/>
  <c r="F344" i="6"/>
  <c r="B344" i="6"/>
  <c r="H344" i="6"/>
  <c r="L344" i="6"/>
  <c r="G344" i="6"/>
  <c r="D344" i="6"/>
  <c r="Z321" i="6"/>
  <c r="F345" i="6" l="1"/>
  <c r="C345" i="6"/>
  <c r="E345" i="6"/>
  <c r="G345" i="6"/>
  <c r="Z322" i="6"/>
  <c r="I345" i="6"/>
  <c r="J345" i="6"/>
  <c r="H345" i="6"/>
  <c r="L345" i="6"/>
  <c r="Y323" i="6"/>
  <c r="D345" i="6"/>
  <c r="B345" i="6"/>
  <c r="G346" i="6" l="1"/>
  <c r="B346" i="6"/>
  <c r="E346" i="6"/>
  <c r="D346" i="6"/>
  <c r="Y324" i="6"/>
  <c r="L346" i="6"/>
  <c r="H346" i="6"/>
  <c r="J346" i="6"/>
  <c r="F346" i="6"/>
  <c r="I346" i="6"/>
  <c r="Z323" i="6"/>
  <c r="C346" i="6"/>
  <c r="H347" i="6" l="1"/>
  <c r="B347" i="6"/>
  <c r="E347" i="6"/>
  <c r="G347" i="6"/>
  <c r="J347" i="6"/>
  <c r="C347" i="6"/>
  <c r="Z324" i="6"/>
  <c r="Y325" i="6"/>
  <c r="F347" i="6"/>
  <c r="D347" i="6"/>
  <c r="L347" i="6"/>
  <c r="I347" i="6"/>
  <c r="E348" i="6" l="1"/>
  <c r="B348" i="6"/>
  <c r="H348" i="6"/>
  <c r="I348" i="6"/>
  <c r="G348" i="6"/>
  <c r="D348" i="6"/>
  <c r="F348" i="6"/>
  <c r="Y326" i="6"/>
  <c r="J348" i="6"/>
  <c r="L348" i="6"/>
  <c r="C348" i="6"/>
  <c r="Z325" i="6"/>
  <c r="F349" i="6" l="1"/>
  <c r="G349" i="6"/>
  <c r="D349" i="6"/>
  <c r="C349" i="6"/>
  <c r="L349" i="6"/>
  <c r="J349" i="6"/>
  <c r="Y327" i="6"/>
  <c r="I349" i="6"/>
  <c r="E349" i="6"/>
  <c r="Z326" i="6"/>
  <c r="B349" i="6"/>
  <c r="H349" i="6"/>
  <c r="G350" i="6" l="1"/>
  <c r="F350" i="6"/>
  <c r="D350" i="6"/>
  <c r="L350" i="6"/>
  <c r="Y328" i="6"/>
  <c r="I350" i="6"/>
  <c r="E350" i="6"/>
  <c r="B350" i="6"/>
  <c r="Z327" i="6"/>
  <c r="C350" i="6"/>
  <c r="J350" i="6"/>
  <c r="H350" i="6"/>
  <c r="H351" i="6" l="1"/>
  <c r="F351" i="6"/>
  <c r="C351" i="6"/>
  <c r="E351" i="6"/>
  <c r="J351" i="6"/>
  <c r="Y329" i="6"/>
  <c r="L351" i="6"/>
  <c r="I351" i="6"/>
  <c r="B351" i="6"/>
  <c r="D351" i="6"/>
  <c r="Z328" i="6"/>
  <c r="G351" i="6"/>
  <c r="E352" i="6" l="1"/>
  <c r="F352" i="6"/>
  <c r="Y330" i="6"/>
  <c r="I352" i="6"/>
  <c r="L352" i="6"/>
  <c r="C352" i="6"/>
  <c r="D352" i="6"/>
  <c r="B352" i="6"/>
  <c r="H352" i="6"/>
  <c r="J352" i="6"/>
  <c r="G352" i="6"/>
  <c r="Z329" i="6"/>
  <c r="F353" i="6" l="1"/>
  <c r="E353" i="6"/>
  <c r="C353" i="6"/>
  <c r="H353" i="6"/>
  <c r="Z330" i="6"/>
  <c r="J353" i="6"/>
  <c r="L353" i="6"/>
  <c r="D353" i="6"/>
  <c r="G353" i="6"/>
  <c r="B353" i="6"/>
  <c r="I353" i="6"/>
  <c r="Y331" i="6"/>
  <c r="D354" i="6" l="1"/>
  <c r="I354" i="6"/>
  <c r="G354" i="6"/>
  <c r="J354" i="6"/>
  <c r="H354" i="6"/>
  <c r="F354" i="6"/>
  <c r="L354" i="6"/>
  <c r="Y332" i="6"/>
  <c r="Z331" i="6"/>
  <c r="C354" i="6"/>
  <c r="E354" i="6"/>
  <c r="B354" i="6"/>
  <c r="I355" i="6" l="1"/>
  <c r="C355" i="6"/>
  <c r="H355" i="6"/>
  <c r="F355" i="6"/>
  <c r="B355" i="6"/>
  <c r="G355" i="6"/>
  <c r="Y333" i="6"/>
  <c r="L355" i="6"/>
  <c r="Z332" i="6"/>
  <c r="E355" i="6"/>
  <c r="J355" i="6"/>
  <c r="D355" i="6"/>
  <c r="B356" i="6" l="1"/>
  <c r="G356" i="6"/>
  <c r="D356" i="6"/>
  <c r="L356" i="6"/>
  <c r="J356" i="6"/>
  <c r="F356" i="6"/>
  <c r="H356" i="6"/>
  <c r="Y334" i="6"/>
  <c r="E356" i="6"/>
  <c r="C356" i="6"/>
  <c r="I356" i="6"/>
  <c r="Z333" i="6"/>
  <c r="G357" i="6" l="1"/>
  <c r="Y335" i="6"/>
  <c r="E357" i="6"/>
  <c r="B357" i="6"/>
  <c r="I357" i="6"/>
  <c r="F357" i="6"/>
  <c r="L357" i="6"/>
  <c r="D357" i="6"/>
  <c r="Z334" i="6"/>
  <c r="C357" i="6"/>
  <c r="H357" i="6"/>
  <c r="J357" i="6"/>
  <c r="H358" i="6" l="1"/>
  <c r="C358" i="6"/>
  <c r="B358" i="6"/>
  <c r="G358" i="6"/>
  <c r="F358" i="6"/>
  <c r="Z335" i="6"/>
  <c r="Y336" i="6"/>
  <c r="E358" i="6"/>
  <c r="L358" i="6"/>
  <c r="D358" i="6"/>
  <c r="I358" i="6"/>
  <c r="J358" i="6"/>
  <c r="I359" i="6" l="1"/>
  <c r="D359" i="6"/>
  <c r="G359" i="6"/>
  <c r="L359" i="6"/>
  <c r="B359" i="6"/>
  <c r="H359" i="6"/>
  <c r="F359" i="6"/>
  <c r="Y337" i="6"/>
  <c r="Z336" i="6"/>
  <c r="E359" i="6"/>
  <c r="J359" i="6"/>
  <c r="C359" i="6"/>
  <c r="B360" i="6" l="1"/>
  <c r="G360" i="6"/>
  <c r="D360" i="6"/>
  <c r="F360" i="6"/>
  <c r="L360" i="6"/>
  <c r="H360" i="6"/>
  <c r="J360" i="6"/>
  <c r="E360" i="6"/>
  <c r="Y338" i="6"/>
  <c r="C360" i="6"/>
  <c r="I360" i="6"/>
  <c r="Z337" i="6"/>
  <c r="G361" i="6" l="1"/>
  <c r="Y339" i="6"/>
  <c r="I361" i="6"/>
  <c r="Z338" i="6"/>
  <c r="L361" i="6"/>
  <c r="B361" i="6"/>
  <c r="E361" i="6"/>
  <c r="D361" i="6"/>
  <c r="F361" i="6"/>
  <c r="C361" i="6"/>
  <c r="H361" i="6"/>
  <c r="J361" i="6"/>
  <c r="H362" i="6" l="1"/>
  <c r="C362" i="6"/>
  <c r="F362" i="6"/>
  <c r="G362" i="6"/>
  <c r="J362" i="6"/>
  <c r="Y340" i="6"/>
  <c r="E362" i="6"/>
  <c r="L362" i="6"/>
  <c r="Z339" i="6"/>
  <c r="D362" i="6"/>
  <c r="I362" i="6"/>
  <c r="B362" i="6"/>
  <c r="I363" i="6" l="1"/>
  <c r="D363" i="6"/>
  <c r="G363" i="6"/>
  <c r="J363" i="6"/>
  <c r="C363" i="6"/>
  <c r="B363" i="6"/>
  <c r="H363" i="6"/>
  <c r="L363" i="6"/>
  <c r="F363" i="6"/>
  <c r="Y341" i="6"/>
  <c r="Z340" i="6"/>
  <c r="E363" i="6"/>
  <c r="B364" i="6" l="1"/>
  <c r="G364" i="6"/>
  <c r="H364" i="6"/>
  <c r="D364" i="6"/>
  <c r="F364" i="6"/>
  <c r="L364" i="6"/>
  <c r="Y342" i="6"/>
  <c r="J364" i="6"/>
  <c r="E364" i="6"/>
  <c r="C364" i="6"/>
  <c r="I364" i="6"/>
  <c r="Z341" i="6"/>
  <c r="G365" i="6" l="1"/>
  <c r="Y343" i="6"/>
  <c r="E365" i="6"/>
  <c r="F365" i="6"/>
  <c r="L365" i="6"/>
  <c r="B365" i="6"/>
  <c r="I365" i="6"/>
  <c r="D365" i="6"/>
  <c r="Z342" i="6"/>
  <c r="C365" i="6"/>
  <c r="H365" i="6"/>
  <c r="J365" i="6"/>
  <c r="H366" i="6" l="1"/>
  <c r="C366" i="6"/>
  <c r="F366" i="6"/>
  <c r="Y344" i="6"/>
  <c r="G366" i="6"/>
  <c r="J366" i="6"/>
  <c r="E366" i="6"/>
  <c r="L366" i="6"/>
  <c r="Z343" i="6"/>
  <c r="D366" i="6"/>
  <c r="I366" i="6"/>
  <c r="B366" i="6"/>
  <c r="I367" i="6" l="1"/>
  <c r="D367" i="6"/>
  <c r="L367" i="6"/>
  <c r="B367" i="6"/>
  <c r="H367" i="6"/>
  <c r="C367" i="6"/>
  <c r="F367" i="6"/>
  <c r="Y345" i="6"/>
  <c r="Z344" i="6"/>
  <c r="E367" i="6"/>
  <c r="J367" i="6"/>
  <c r="G367" i="6"/>
  <c r="B368" i="6" l="1"/>
  <c r="G368" i="6"/>
  <c r="Y346" i="6"/>
  <c r="J368" i="6"/>
  <c r="F368" i="6"/>
  <c r="L368" i="6"/>
  <c r="D368" i="6"/>
  <c r="E368" i="6"/>
  <c r="H368" i="6"/>
  <c r="C368" i="6"/>
  <c r="I368" i="6"/>
  <c r="Z345" i="6"/>
  <c r="G369" i="6" l="1"/>
  <c r="J369" i="6"/>
  <c r="E369" i="6"/>
  <c r="D369" i="6"/>
  <c r="L369" i="6"/>
  <c r="I369" i="6"/>
  <c r="H369" i="6"/>
  <c r="B369" i="6"/>
  <c r="Y347" i="6"/>
  <c r="Z346" i="6"/>
  <c r="C369" i="6"/>
  <c r="F369" i="6"/>
  <c r="H370" i="6" l="1"/>
  <c r="L370" i="6"/>
  <c r="J370" i="6"/>
  <c r="F370" i="6"/>
  <c r="E370" i="6"/>
  <c r="I370" i="6"/>
  <c r="Z347" i="6"/>
  <c r="Y348" i="6"/>
  <c r="C370" i="6"/>
  <c r="D370" i="6"/>
  <c r="G370" i="6"/>
  <c r="B370" i="6"/>
  <c r="I371" i="6" l="1"/>
  <c r="C371" i="6"/>
  <c r="B371" i="6"/>
  <c r="D371" i="6"/>
  <c r="L371" i="6"/>
  <c r="J371" i="6"/>
  <c r="G371" i="6"/>
  <c r="H371" i="6"/>
  <c r="F371" i="6"/>
  <c r="Z348" i="6"/>
  <c r="E371" i="6"/>
  <c r="Y349" i="6"/>
  <c r="B372" i="6" l="1"/>
  <c r="I372" i="6"/>
  <c r="D372" i="6"/>
  <c r="Y350" i="6"/>
  <c r="L372" i="6"/>
  <c r="F372" i="6"/>
  <c r="H372" i="6"/>
  <c r="Z349" i="6"/>
  <c r="J372" i="6"/>
  <c r="C372" i="6"/>
  <c r="G372" i="6"/>
  <c r="E372" i="6"/>
  <c r="G373" i="6" l="1"/>
  <c r="J373" i="6"/>
  <c r="D373" i="6"/>
  <c r="L373" i="6"/>
  <c r="E373" i="6"/>
  <c r="Y351" i="6"/>
  <c r="B373" i="6"/>
  <c r="H373" i="6"/>
  <c r="Z350" i="6"/>
  <c r="C373" i="6"/>
  <c r="F373" i="6"/>
  <c r="I373" i="6"/>
  <c r="H374" i="6" l="1"/>
  <c r="L374" i="6"/>
  <c r="F374" i="6"/>
  <c r="Z351" i="6"/>
  <c r="Y352" i="6"/>
  <c r="B374" i="6"/>
  <c r="I374" i="6"/>
  <c r="C374" i="6"/>
  <c r="J374" i="6"/>
  <c r="D374" i="6"/>
  <c r="G374" i="6"/>
  <c r="E374" i="6"/>
  <c r="I375" i="6" l="1"/>
  <c r="G375" i="6"/>
  <c r="L375" i="6"/>
  <c r="Z352" i="6"/>
  <c r="C375" i="6"/>
  <c r="D375" i="6"/>
  <c r="B375" i="6"/>
  <c r="F375" i="6"/>
  <c r="H375" i="6"/>
  <c r="J375" i="6"/>
  <c r="E375" i="6"/>
  <c r="Y353" i="6"/>
  <c r="B376" i="6" l="1"/>
  <c r="I376" i="6"/>
  <c r="H376" i="6"/>
  <c r="L376" i="6"/>
  <c r="F376" i="6"/>
  <c r="D376" i="6"/>
  <c r="C376" i="6"/>
  <c r="Z353" i="6"/>
  <c r="J376" i="6"/>
  <c r="Y354" i="6"/>
  <c r="E376" i="6"/>
  <c r="G376" i="6"/>
  <c r="G377" i="6" l="1"/>
  <c r="J377" i="6"/>
  <c r="E377" i="6"/>
  <c r="L377" i="6"/>
  <c r="I377" i="6"/>
  <c r="H377" i="6"/>
  <c r="B377" i="6"/>
  <c r="D377" i="6"/>
  <c r="Z354" i="6"/>
  <c r="C377" i="6"/>
  <c r="F377" i="6"/>
  <c r="Y355" i="6"/>
  <c r="H378" i="6" l="1"/>
  <c r="L378" i="6"/>
  <c r="J378" i="6"/>
  <c r="I378" i="6"/>
  <c r="Y356" i="6"/>
  <c r="F378" i="6"/>
  <c r="E378" i="6"/>
  <c r="C378" i="6"/>
  <c r="Z355" i="6"/>
  <c r="D378" i="6"/>
  <c r="G378" i="6"/>
  <c r="B378" i="6"/>
  <c r="I379" i="6" l="1"/>
  <c r="C379" i="6"/>
  <c r="B379" i="6"/>
  <c r="D379" i="6"/>
  <c r="L379" i="6"/>
  <c r="J379" i="6"/>
  <c r="H379" i="6"/>
  <c r="F379" i="6"/>
  <c r="Z356" i="6"/>
  <c r="E379" i="6"/>
  <c r="Y357" i="6"/>
  <c r="G379" i="6"/>
  <c r="B380" i="6" l="1"/>
  <c r="I380" i="6"/>
  <c r="D380" i="6"/>
  <c r="C380" i="6"/>
  <c r="L380" i="6"/>
  <c r="F380" i="6"/>
  <c r="H380" i="6"/>
  <c r="Y358" i="6"/>
  <c r="J380" i="6"/>
  <c r="E380" i="6"/>
  <c r="G380" i="6"/>
  <c r="Z357" i="6"/>
  <c r="B381" i="6" l="1"/>
  <c r="L381" i="6"/>
  <c r="D381" i="6"/>
  <c r="G381" i="6"/>
  <c r="F381" i="6"/>
  <c r="I381" i="6"/>
  <c r="Y359" i="6"/>
  <c r="C381" i="6"/>
  <c r="E381" i="6"/>
  <c r="H381" i="6"/>
  <c r="J381" i="6"/>
  <c r="Z358" i="6"/>
  <c r="G382" i="6" l="1"/>
  <c r="F382" i="6"/>
  <c r="D382" i="6"/>
  <c r="I382" i="6"/>
  <c r="Z359" i="6"/>
  <c r="L382" i="6"/>
  <c r="Y360" i="6"/>
  <c r="B382" i="6"/>
  <c r="E382" i="6"/>
  <c r="C382" i="6"/>
  <c r="J382" i="6"/>
  <c r="H382" i="6"/>
  <c r="H383" i="6" l="1"/>
  <c r="F383" i="6"/>
  <c r="C383" i="6"/>
  <c r="I383" i="6"/>
  <c r="D383" i="6"/>
  <c r="Y361" i="6"/>
  <c r="L383" i="6"/>
  <c r="G383" i="6"/>
  <c r="E383" i="6"/>
  <c r="B383" i="6"/>
  <c r="Z360" i="6"/>
  <c r="J383" i="6"/>
  <c r="E384" i="6" l="1"/>
  <c r="F384" i="6"/>
  <c r="Y362" i="6"/>
  <c r="D384" i="6"/>
  <c r="H384" i="6"/>
  <c r="J384" i="6"/>
  <c r="I384" i="6"/>
  <c r="L384" i="6"/>
  <c r="C384" i="6"/>
  <c r="B384" i="6"/>
  <c r="Z361" i="6"/>
  <c r="G384" i="6"/>
  <c r="F385" i="6" l="1"/>
  <c r="E385" i="6"/>
  <c r="C385" i="6"/>
  <c r="H385" i="6"/>
  <c r="D385" i="6"/>
  <c r="Z362" i="6"/>
  <c r="J385" i="6"/>
  <c r="L385" i="6"/>
  <c r="G385" i="6"/>
  <c r="B385" i="6"/>
  <c r="I385" i="6"/>
  <c r="Y363" i="6"/>
  <c r="G386" i="6" l="1"/>
  <c r="E386" i="6"/>
  <c r="B386" i="6"/>
  <c r="D386" i="6"/>
  <c r="Z363" i="6"/>
  <c r="Y364" i="6"/>
  <c r="L386" i="6"/>
  <c r="J386" i="6"/>
  <c r="H386" i="6"/>
  <c r="F386" i="6"/>
  <c r="C386" i="6"/>
  <c r="I386" i="6"/>
  <c r="H387" i="6" l="1"/>
  <c r="E387" i="6"/>
  <c r="B387" i="6"/>
  <c r="J387" i="6"/>
  <c r="I387" i="6"/>
  <c r="Y365" i="6"/>
  <c r="G387" i="6"/>
  <c r="C387" i="6"/>
  <c r="F387" i="6"/>
  <c r="Z364" i="6"/>
  <c r="L387" i="6"/>
  <c r="D387" i="6"/>
  <c r="E388" i="6" l="1"/>
  <c r="D388" i="6"/>
  <c r="B388" i="6"/>
  <c r="J388" i="6"/>
  <c r="C388" i="6"/>
  <c r="Y366" i="6"/>
  <c r="I388" i="6"/>
  <c r="G388" i="6"/>
  <c r="F388" i="6"/>
  <c r="H388" i="6"/>
  <c r="L388" i="6"/>
  <c r="Z365" i="6"/>
  <c r="F389" i="6" l="1"/>
  <c r="D389" i="6"/>
  <c r="G389" i="6"/>
  <c r="J389" i="6"/>
  <c r="I389" i="6"/>
  <c r="Y367" i="6"/>
  <c r="C389" i="6"/>
  <c r="E389" i="6"/>
  <c r="Z366" i="6"/>
  <c r="B389" i="6"/>
  <c r="H389" i="6"/>
  <c r="L389" i="6"/>
  <c r="G390" i="6" l="1"/>
  <c r="D390" i="6"/>
  <c r="F390" i="6"/>
  <c r="B390" i="6"/>
  <c r="C390" i="6"/>
  <c r="L390" i="6"/>
  <c r="I390" i="6"/>
  <c r="Y368" i="6"/>
  <c r="Z367" i="6"/>
  <c r="H390" i="6"/>
  <c r="E390" i="6"/>
  <c r="J390" i="6"/>
  <c r="H391" i="6" l="1"/>
  <c r="C391" i="6"/>
  <c r="F391" i="6"/>
  <c r="Y369" i="6"/>
  <c r="L391" i="6"/>
  <c r="E391" i="6"/>
  <c r="G391" i="6"/>
  <c r="I391" i="6"/>
  <c r="B391" i="6"/>
  <c r="Z368" i="6"/>
  <c r="D391" i="6"/>
  <c r="J391" i="6"/>
  <c r="E392" i="6" l="1"/>
  <c r="Y370" i="6"/>
  <c r="J392" i="6"/>
  <c r="H392" i="6"/>
  <c r="L392" i="6"/>
  <c r="I392" i="6"/>
  <c r="C392" i="6"/>
  <c r="F392" i="6"/>
  <c r="B392" i="6"/>
  <c r="G392" i="6"/>
  <c r="D392" i="6"/>
  <c r="Z369" i="6"/>
  <c r="F393" i="6" l="1"/>
  <c r="C393" i="6"/>
  <c r="E393" i="6"/>
  <c r="H393" i="6"/>
  <c r="L393" i="6"/>
  <c r="G393" i="6"/>
  <c r="Z370" i="6"/>
  <c r="J393" i="6"/>
  <c r="D393" i="6"/>
  <c r="B393" i="6"/>
  <c r="Y371" i="6"/>
  <c r="I393" i="6"/>
  <c r="G394" i="6" l="1"/>
  <c r="B394" i="6"/>
  <c r="E394" i="6"/>
  <c r="Z371" i="6"/>
  <c r="C394" i="6"/>
  <c r="L394" i="6"/>
  <c r="H394" i="6"/>
  <c r="J394" i="6"/>
  <c r="Y372" i="6"/>
  <c r="F394" i="6"/>
  <c r="D394" i="6"/>
  <c r="I394" i="6"/>
  <c r="H395" i="6" l="1"/>
  <c r="B395" i="6"/>
  <c r="E395" i="6"/>
  <c r="I395" i="6"/>
  <c r="Y373" i="6"/>
  <c r="G395" i="6"/>
  <c r="J395" i="6"/>
  <c r="L395" i="6"/>
  <c r="F395" i="6"/>
  <c r="C395" i="6"/>
  <c r="Z372" i="6"/>
  <c r="D395" i="6"/>
  <c r="E396" i="6" l="1"/>
  <c r="B396" i="6"/>
  <c r="H396" i="6"/>
  <c r="I396" i="6"/>
  <c r="D396" i="6"/>
  <c r="G396" i="6"/>
  <c r="F396" i="6"/>
  <c r="Y374" i="6"/>
  <c r="J396" i="6"/>
  <c r="L396" i="6"/>
  <c r="C396" i="6"/>
  <c r="Z373" i="6"/>
  <c r="F397" i="6" l="1"/>
  <c r="G397" i="6"/>
  <c r="D397" i="6"/>
  <c r="H397" i="6"/>
  <c r="J397" i="6"/>
  <c r="Y375" i="6"/>
  <c r="I397" i="6"/>
  <c r="E397" i="6"/>
  <c r="C397" i="6"/>
  <c r="Z374" i="6"/>
  <c r="B397" i="6"/>
  <c r="L397" i="6"/>
  <c r="G398" i="6" l="1"/>
  <c r="F398" i="6"/>
  <c r="D398" i="6"/>
  <c r="Y376" i="6"/>
  <c r="I398" i="6"/>
  <c r="E398" i="6"/>
  <c r="Z375" i="6"/>
  <c r="H398" i="6"/>
  <c r="L398" i="6"/>
  <c r="C398" i="6"/>
  <c r="B398" i="6"/>
  <c r="J398" i="6"/>
  <c r="H399" i="6" l="1"/>
  <c r="F399" i="6"/>
  <c r="C399" i="6"/>
  <c r="Z376" i="6"/>
  <c r="G399" i="6"/>
  <c r="Y377" i="6"/>
  <c r="L399" i="6"/>
  <c r="I399" i="6"/>
  <c r="J399" i="6"/>
  <c r="E399" i="6"/>
  <c r="B399" i="6"/>
  <c r="D399" i="6"/>
  <c r="E400" i="6" l="1"/>
  <c r="F400" i="6"/>
  <c r="Y378" i="6"/>
  <c r="C400" i="6"/>
  <c r="D400" i="6"/>
  <c r="H400" i="6"/>
  <c r="G400" i="6"/>
  <c r="I400" i="6"/>
  <c r="L400" i="6"/>
  <c r="Z377" i="6"/>
  <c r="B400" i="6"/>
  <c r="J400" i="6"/>
  <c r="F401" i="6" l="1"/>
  <c r="E401" i="6"/>
  <c r="C401" i="6"/>
  <c r="H401" i="6"/>
  <c r="G401" i="6"/>
  <c r="J401" i="6"/>
  <c r="L401" i="6"/>
  <c r="Z378" i="6"/>
  <c r="D401" i="6"/>
  <c r="B401" i="6"/>
  <c r="I401" i="6"/>
  <c r="Y379" i="6"/>
  <c r="G402" i="6" l="1"/>
  <c r="E402" i="6"/>
  <c r="B402" i="6"/>
  <c r="L402" i="6"/>
  <c r="H402" i="6"/>
  <c r="D402" i="6"/>
  <c r="F402" i="6"/>
  <c r="J402" i="6"/>
  <c r="Z379" i="6"/>
  <c r="C402" i="6"/>
  <c r="I402" i="6"/>
  <c r="Y380" i="6"/>
  <c r="H403" i="6" l="1"/>
  <c r="E403" i="6"/>
  <c r="B403" i="6"/>
  <c r="J403" i="6"/>
  <c r="G403" i="6"/>
  <c r="F403" i="6"/>
  <c r="Z380" i="6"/>
  <c r="L403" i="6"/>
  <c r="Y381" i="6"/>
  <c r="C403" i="6"/>
  <c r="D403" i="6"/>
  <c r="I403" i="6"/>
  <c r="E404" i="6" l="1"/>
  <c r="D404" i="6"/>
  <c r="B404" i="6"/>
  <c r="C404" i="6"/>
  <c r="Y382" i="6"/>
  <c r="I404" i="6"/>
  <c r="J404" i="6"/>
  <c r="G404" i="6"/>
  <c r="F404" i="6"/>
  <c r="H404" i="6"/>
  <c r="L404" i="6"/>
  <c r="Z381" i="6"/>
  <c r="F405" i="6" l="1"/>
  <c r="D405" i="6"/>
  <c r="G405" i="6"/>
  <c r="C405" i="6"/>
  <c r="J405" i="6"/>
  <c r="I405" i="6"/>
  <c r="Y383" i="6"/>
  <c r="Z382" i="6"/>
  <c r="E405" i="6"/>
  <c r="B405" i="6"/>
  <c r="H405" i="6"/>
  <c r="L405" i="6"/>
  <c r="G406" i="6" l="1"/>
  <c r="D406" i="6"/>
  <c r="F406" i="6"/>
  <c r="Y384" i="6"/>
  <c r="J406" i="6"/>
  <c r="L406" i="6"/>
  <c r="I406" i="6"/>
  <c r="B406" i="6"/>
  <c r="E406" i="6"/>
  <c r="Z383" i="6"/>
  <c r="H406" i="6"/>
  <c r="C406" i="6"/>
  <c r="H407" i="6" l="1"/>
  <c r="C407" i="6"/>
  <c r="F407" i="6"/>
  <c r="B407" i="6"/>
  <c r="E407" i="6"/>
  <c r="Z384" i="6"/>
  <c r="G407" i="6"/>
  <c r="Y385" i="6"/>
  <c r="I407" i="6"/>
  <c r="L407" i="6"/>
  <c r="D407" i="6"/>
  <c r="J407" i="6"/>
  <c r="E408" i="6" l="1"/>
  <c r="Y386" i="6"/>
  <c r="J408" i="6"/>
  <c r="I408" i="6"/>
  <c r="C408" i="6"/>
  <c r="F408" i="6"/>
  <c r="B408" i="6"/>
  <c r="H408" i="6"/>
  <c r="Z385" i="6"/>
  <c r="L408" i="6"/>
  <c r="G408" i="6"/>
  <c r="D408" i="6"/>
  <c r="F409" i="6" l="1"/>
  <c r="C409" i="6"/>
  <c r="E409" i="6"/>
  <c r="J409" i="6"/>
  <c r="H409" i="6"/>
  <c r="G409" i="6"/>
  <c r="Z386" i="6"/>
  <c r="Y387" i="6"/>
  <c r="I409" i="6"/>
  <c r="L409" i="6"/>
  <c r="D409" i="6"/>
  <c r="B409" i="6"/>
  <c r="G410" i="6" l="1"/>
  <c r="B410" i="6"/>
  <c r="E410" i="6"/>
  <c r="L410" i="6"/>
  <c r="H410" i="6"/>
  <c r="F410" i="6"/>
  <c r="D410" i="6"/>
  <c r="C410" i="6"/>
  <c r="I410" i="6"/>
  <c r="J410" i="6"/>
  <c r="Y388" i="6"/>
  <c r="Z387" i="6"/>
  <c r="H411" i="6" l="1"/>
  <c r="B411" i="6"/>
  <c r="E411" i="6"/>
  <c r="C411" i="6"/>
  <c r="D411" i="6"/>
  <c r="Y389" i="6"/>
  <c r="G411" i="6"/>
  <c r="J411" i="6"/>
  <c r="Z388" i="6"/>
  <c r="L411" i="6"/>
  <c r="F411" i="6"/>
  <c r="I411" i="6"/>
  <c r="E412" i="6" l="1"/>
  <c r="B412" i="6"/>
  <c r="H412" i="6"/>
  <c r="F412" i="6"/>
  <c r="J412" i="6"/>
  <c r="C412" i="6"/>
  <c r="I412" i="6"/>
  <c r="G412" i="6"/>
  <c r="D412" i="6"/>
  <c r="L412" i="6"/>
  <c r="Y390" i="6"/>
  <c r="Z389" i="6"/>
  <c r="F413" i="6" l="1"/>
  <c r="G413" i="6"/>
  <c r="D413" i="6"/>
  <c r="C413" i="6"/>
  <c r="J413" i="6"/>
  <c r="Y391" i="6"/>
  <c r="I413" i="6"/>
  <c r="E413" i="6"/>
  <c r="Z390" i="6"/>
  <c r="B413" i="6"/>
  <c r="L413" i="6"/>
  <c r="H413" i="6"/>
  <c r="G414" i="6" l="1"/>
  <c r="F414" i="6"/>
  <c r="D414" i="6"/>
  <c r="L414" i="6"/>
  <c r="I414" i="6"/>
  <c r="Y392" i="6"/>
  <c r="B414" i="6"/>
  <c r="C414" i="6"/>
  <c r="H414" i="6"/>
  <c r="E414" i="6"/>
  <c r="Z391" i="6"/>
  <c r="J414" i="6"/>
  <c r="H415" i="6" l="1"/>
  <c r="F415" i="6"/>
  <c r="C415" i="6"/>
  <c r="Y393" i="6"/>
  <c r="I415" i="6"/>
  <c r="B415" i="6"/>
  <c r="L415" i="6"/>
  <c r="Z392" i="6"/>
  <c r="E415" i="6"/>
  <c r="D415" i="6"/>
  <c r="J415" i="6"/>
  <c r="G415" i="6"/>
  <c r="E416" i="6" l="1"/>
  <c r="F416" i="6"/>
  <c r="Y394" i="6"/>
  <c r="I416" i="6"/>
  <c r="C416" i="6"/>
  <c r="D416" i="6"/>
  <c r="B416" i="6"/>
  <c r="H416" i="6"/>
  <c r="J416" i="6"/>
  <c r="L416" i="6"/>
  <c r="G416" i="6"/>
  <c r="Z393" i="6"/>
  <c r="F417" i="6" l="1"/>
  <c r="E417" i="6"/>
  <c r="C417" i="6"/>
  <c r="J417" i="6"/>
  <c r="H417" i="6"/>
  <c r="D417" i="6"/>
  <c r="Z394" i="6"/>
  <c r="L417" i="6"/>
  <c r="G417" i="6"/>
  <c r="Y395" i="6"/>
  <c r="B417" i="6"/>
  <c r="I417" i="6"/>
  <c r="G418" i="6" l="1"/>
  <c r="E418" i="6"/>
  <c r="B418" i="6"/>
  <c r="H418" i="6"/>
  <c r="D418" i="6"/>
  <c r="L418" i="6"/>
  <c r="J418" i="6"/>
  <c r="Z395" i="6"/>
  <c r="F418" i="6"/>
  <c r="C418" i="6"/>
  <c r="I418" i="6"/>
  <c r="Y396" i="6"/>
  <c r="H419" i="6" l="1"/>
  <c r="E419" i="6"/>
  <c r="B419" i="6"/>
  <c r="J419" i="6"/>
  <c r="F419" i="6"/>
  <c r="Z396" i="6"/>
  <c r="I419" i="6"/>
  <c r="Y397" i="6"/>
  <c r="G419" i="6"/>
  <c r="D419" i="6"/>
  <c r="C419" i="6"/>
  <c r="L419" i="6"/>
  <c r="C420" i="6" l="1"/>
  <c r="H420" i="6"/>
  <c r="B420" i="6"/>
  <c r="Y398" i="6"/>
  <c r="F420" i="6"/>
  <c r="J420" i="6"/>
  <c r="Z397" i="6"/>
  <c r="G420" i="6"/>
  <c r="I420" i="6"/>
  <c r="L420" i="6"/>
  <c r="E420" i="6"/>
  <c r="D420" i="6"/>
  <c r="H421" i="6" l="1"/>
  <c r="B421" i="6"/>
  <c r="G421" i="6"/>
  <c r="F421" i="6"/>
  <c r="J421" i="6"/>
  <c r="Z398" i="6"/>
  <c r="C421" i="6"/>
  <c r="Y399" i="6"/>
  <c r="L421" i="6"/>
  <c r="I421" i="6"/>
  <c r="E421" i="6"/>
  <c r="D421" i="6"/>
  <c r="I422" i="6" l="1"/>
  <c r="C422" i="6"/>
  <c r="H422" i="6"/>
  <c r="G422" i="6"/>
  <c r="Z399" i="6"/>
  <c r="B422" i="6"/>
  <c r="Y400" i="6"/>
  <c r="F422" i="6"/>
  <c r="L422" i="6"/>
  <c r="E422" i="6"/>
  <c r="J422" i="6"/>
  <c r="D422" i="6"/>
  <c r="F423" i="6" l="1"/>
  <c r="L423" i="6"/>
  <c r="E423" i="6"/>
  <c r="H423" i="6"/>
  <c r="B423" i="6"/>
  <c r="Y401" i="6"/>
  <c r="J423" i="6"/>
  <c r="D423" i="6"/>
  <c r="I423" i="6"/>
  <c r="C423" i="6"/>
  <c r="Z400" i="6"/>
  <c r="G423" i="6"/>
  <c r="C424" i="6" l="1"/>
  <c r="H424" i="6"/>
  <c r="B424" i="6"/>
  <c r="Y402" i="6"/>
  <c r="L424" i="6"/>
  <c r="J424" i="6"/>
  <c r="D424" i="6"/>
  <c r="G424" i="6"/>
  <c r="F424" i="6"/>
  <c r="I424" i="6"/>
  <c r="E424" i="6"/>
  <c r="Z401" i="6"/>
  <c r="H425" i="6" l="1"/>
  <c r="B425" i="6"/>
  <c r="L425" i="6"/>
  <c r="F425" i="6"/>
  <c r="J425" i="6"/>
  <c r="C425" i="6"/>
  <c r="D425" i="6"/>
  <c r="Y403" i="6"/>
  <c r="E425" i="6"/>
  <c r="Z402" i="6"/>
  <c r="G425" i="6"/>
  <c r="I425" i="6"/>
  <c r="I426" i="6" l="1"/>
  <c r="D426" i="6"/>
  <c r="C426" i="6"/>
  <c r="B426" i="6"/>
  <c r="G426" i="6"/>
  <c r="F426" i="6"/>
  <c r="Y404" i="6"/>
  <c r="L426" i="6"/>
  <c r="H426" i="6"/>
  <c r="Z403" i="6"/>
  <c r="J426" i="6"/>
  <c r="E426" i="6"/>
  <c r="F427" i="6" l="1"/>
  <c r="L427" i="6"/>
  <c r="H427" i="6"/>
  <c r="J427" i="6"/>
  <c r="Y405" i="6"/>
  <c r="C427" i="6"/>
  <c r="Z404" i="6"/>
  <c r="G427" i="6"/>
  <c r="E427" i="6"/>
  <c r="I427" i="6"/>
  <c r="B427" i="6"/>
  <c r="D427" i="6"/>
  <c r="C428" i="6" l="1"/>
  <c r="H428" i="6"/>
  <c r="J428" i="6"/>
  <c r="G428" i="6"/>
  <c r="E428" i="6"/>
  <c r="I428" i="6"/>
  <c r="F428" i="6"/>
  <c r="Y406" i="6"/>
  <c r="Z405" i="6"/>
  <c r="L428" i="6"/>
  <c r="B428" i="6"/>
  <c r="D428" i="6"/>
  <c r="H429" i="6" l="1"/>
  <c r="C429" i="6"/>
  <c r="B429" i="6"/>
  <c r="Y407" i="6"/>
  <c r="G429" i="6"/>
  <c r="F429" i="6"/>
  <c r="E429" i="6"/>
  <c r="L429" i="6"/>
  <c r="J429" i="6"/>
  <c r="D429" i="6"/>
  <c r="Z406" i="6"/>
  <c r="I429" i="6"/>
  <c r="I430" i="6" l="1"/>
  <c r="D430" i="6"/>
  <c r="G430" i="6"/>
  <c r="H430" i="6"/>
  <c r="F430" i="6"/>
  <c r="Y408" i="6"/>
  <c r="C430" i="6"/>
  <c r="B430" i="6"/>
  <c r="L430" i="6"/>
  <c r="J430" i="6"/>
  <c r="Z407" i="6"/>
  <c r="E430" i="6"/>
  <c r="F431" i="6" l="1"/>
  <c r="L431" i="6"/>
  <c r="H431" i="6"/>
  <c r="E431" i="6"/>
  <c r="Y409" i="6"/>
  <c r="C431" i="6"/>
  <c r="G431" i="6"/>
  <c r="J431" i="6"/>
  <c r="I431" i="6"/>
  <c r="D431" i="6"/>
  <c r="Z408" i="6"/>
  <c r="B431" i="6"/>
  <c r="C432" i="6" l="1"/>
  <c r="H432" i="6"/>
  <c r="J432" i="6"/>
  <c r="G432" i="6"/>
  <c r="I432" i="6"/>
  <c r="L432" i="6"/>
  <c r="B432" i="6"/>
  <c r="E432" i="6"/>
  <c r="D432" i="6"/>
  <c r="Y410" i="6"/>
  <c r="Z409" i="6"/>
  <c r="F432" i="6"/>
  <c r="H433" i="6" l="1"/>
  <c r="C433" i="6"/>
  <c r="F433" i="6"/>
  <c r="G433" i="6"/>
  <c r="J433" i="6"/>
  <c r="L433" i="6"/>
  <c r="Z410" i="6"/>
  <c r="Y411" i="6"/>
  <c r="E433" i="6"/>
  <c r="B433" i="6"/>
  <c r="D433" i="6"/>
  <c r="I433" i="6"/>
  <c r="I434" i="6" l="1"/>
  <c r="D434" i="6"/>
  <c r="G434" i="6"/>
  <c r="H434" i="6"/>
  <c r="L434" i="6"/>
  <c r="Y412" i="6"/>
  <c r="B434" i="6"/>
  <c r="F434" i="6"/>
  <c r="Z411" i="6"/>
  <c r="E434" i="6"/>
  <c r="J434" i="6"/>
  <c r="C434" i="6"/>
  <c r="F435" i="6" l="1"/>
  <c r="L435" i="6"/>
  <c r="Y413" i="6"/>
  <c r="E435" i="6"/>
  <c r="D435" i="6"/>
  <c r="C435" i="6"/>
  <c r="Z412" i="6"/>
  <c r="B435" i="6"/>
  <c r="H435" i="6"/>
  <c r="J435" i="6"/>
  <c r="I435" i="6"/>
  <c r="G435" i="6"/>
  <c r="C436" i="6" l="1"/>
  <c r="H436" i="6"/>
  <c r="J436" i="6"/>
  <c r="E436" i="6"/>
  <c r="B436" i="6"/>
  <c r="Z413" i="6"/>
  <c r="G436" i="6"/>
  <c r="Y414" i="6"/>
  <c r="F436" i="6"/>
  <c r="L436" i="6"/>
  <c r="I436" i="6"/>
  <c r="D436" i="6"/>
  <c r="H437" i="6" l="1"/>
  <c r="C437" i="6"/>
  <c r="F437" i="6"/>
  <c r="Y415" i="6"/>
  <c r="G437" i="6"/>
  <c r="J437" i="6"/>
  <c r="L437" i="6"/>
  <c r="Z414" i="6"/>
  <c r="I437" i="6"/>
  <c r="B437" i="6"/>
  <c r="E437" i="6"/>
  <c r="D437" i="6"/>
  <c r="I438" i="6" l="1"/>
  <c r="D438" i="6"/>
  <c r="L438" i="6"/>
  <c r="H438" i="6"/>
  <c r="Z415" i="6"/>
  <c r="J438" i="6"/>
  <c r="B438" i="6"/>
  <c r="C438" i="6"/>
  <c r="G438" i="6"/>
  <c r="F438" i="6"/>
  <c r="Y416" i="6"/>
  <c r="E438" i="6"/>
  <c r="F439" i="6" l="1"/>
  <c r="L439" i="6"/>
  <c r="D439" i="6"/>
  <c r="H439" i="6"/>
  <c r="I439" i="6"/>
  <c r="J439" i="6"/>
  <c r="E439" i="6"/>
  <c r="C439" i="6"/>
  <c r="Z416" i="6"/>
  <c r="B439" i="6"/>
  <c r="Y417" i="6"/>
  <c r="G439" i="6"/>
  <c r="C440" i="6" l="1"/>
  <c r="H440" i="6"/>
  <c r="J440" i="6"/>
  <c r="Y418" i="6"/>
  <c r="E440" i="6"/>
  <c r="B440" i="6"/>
  <c r="F440" i="6"/>
  <c r="G440" i="6"/>
  <c r="I440" i="6"/>
  <c r="L440" i="6"/>
  <c r="D440" i="6"/>
  <c r="Z417" i="6"/>
  <c r="H441" i="6" l="1"/>
  <c r="C441" i="6"/>
  <c r="J441" i="6"/>
  <c r="Y419" i="6"/>
  <c r="G441" i="6"/>
  <c r="B441" i="6"/>
  <c r="E441" i="6"/>
  <c r="L441" i="6"/>
  <c r="Z418" i="6"/>
  <c r="D441" i="6"/>
  <c r="F441" i="6"/>
  <c r="I441" i="6"/>
  <c r="I442" i="6" l="1"/>
  <c r="D442" i="6"/>
  <c r="C442" i="6"/>
  <c r="B442" i="6"/>
  <c r="G442" i="6"/>
  <c r="Y420" i="6"/>
  <c r="Z419" i="6"/>
  <c r="H442" i="6"/>
  <c r="L442" i="6"/>
  <c r="F442" i="6"/>
  <c r="E442" i="6"/>
  <c r="J442" i="6"/>
  <c r="F443" i="6" l="1"/>
  <c r="I443" i="6"/>
  <c r="G443" i="6"/>
  <c r="H443" i="6"/>
  <c r="J443" i="6"/>
  <c r="L443" i="6"/>
  <c r="C443" i="6"/>
  <c r="Z420" i="6"/>
  <c r="B443" i="6"/>
  <c r="Y421" i="6"/>
  <c r="D443" i="6"/>
  <c r="E443" i="6"/>
  <c r="C444" i="6" l="1"/>
  <c r="F444" i="6"/>
  <c r="D444" i="6"/>
  <c r="Y422" i="6"/>
  <c r="Z421" i="6"/>
  <c r="G444" i="6"/>
  <c r="J444" i="6"/>
  <c r="B444" i="6"/>
  <c r="L444" i="6"/>
  <c r="H444" i="6"/>
  <c r="E444" i="6"/>
  <c r="I444" i="6"/>
  <c r="H445" i="6" l="1"/>
  <c r="L445" i="6"/>
  <c r="B445" i="6"/>
  <c r="C445" i="6"/>
  <c r="F445" i="6"/>
  <c r="Z422" i="6"/>
  <c r="D445" i="6"/>
  <c r="Y423" i="6"/>
  <c r="E445" i="6"/>
  <c r="J445" i="6"/>
  <c r="G445" i="6"/>
  <c r="I445" i="6"/>
  <c r="I446" i="6" l="1"/>
  <c r="B446" i="6"/>
  <c r="F446" i="6"/>
  <c r="G446" i="6"/>
  <c r="H446" i="6"/>
  <c r="Z423" i="6"/>
  <c r="E446" i="6"/>
  <c r="D446" i="6"/>
  <c r="J446" i="6"/>
  <c r="C446" i="6"/>
  <c r="Y424" i="6"/>
  <c r="L446" i="6"/>
  <c r="F447" i="6" l="1"/>
  <c r="G447" i="6"/>
  <c r="D447" i="6"/>
  <c r="C447" i="6"/>
  <c r="I447" i="6"/>
  <c r="J447" i="6"/>
  <c r="H447" i="6"/>
  <c r="Y425" i="6"/>
  <c r="E447" i="6"/>
  <c r="Z424" i="6"/>
  <c r="B447" i="6"/>
  <c r="L447" i="6"/>
  <c r="C448" i="6" l="1"/>
  <c r="F448" i="6"/>
  <c r="E448" i="6"/>
  <c r="H448" i="6"/>
  <c r="L448" i="6"/>
  <c r="I448" i="6"/>
  <c r="G448" i="6"/>
  <c r="J448" i="6"/>
  <c r="D448" i="6"/>
  <c r="Z425" i="6"/>
  <c r="B448" i="6"/>
  <c r="Y426" i="6"/>
  <c r="H449" i="6" l="1"/>
  <c r="L449" i="6"/>
  <c r="E449" i="6"/>
  <c r="Y427" i="6"/>
  <c r="F449" i="6"/>
  <c r="C449" i="6"/>
  <c r="B449" i="6"/>
  <c r="Z426" i="6"/>
  <c r="G449" i="6"/>
  <c r="I449" i="6"/>
  <c r="J449" i="6"/>
  <c r="D449" i="6"/>
  <c r="I450" i="6" l="1"/>
  <c r="F450" i="6"/>
  <c r="C450" i="6"/>
  <c r="L450" i="6"/>
  <c r="B450" i="6"/>
  <c r="Z427" i="6"/>
  <c r="D450" i="6"/>
  <c r="G450" i="6"/>
  <c r="H450" i="6"/>
  <c r="E450" i="6"/>
  <c r="Y428" i="6"/>
  <c r="J450" i="6"/>
  <c r="F451" i="6" l="1"/>
  <c r="C451" i="6"/>
  <c r="G451" i="6"/>
  <c r="L451" i="6"/>
  <c r="H451" i="6"/>
  <c r="E451" i="6"/>
  <c r="I451" i="6"/>
  <c r="J451" i="6"/>
  <c r="Z428" i="6"/>
  <c r="Y429" i="6"/>
  <c r="D451" i="6"/>
  <c r="B451" i="6"/>
  <c r="C452" i="6" l="1"/>
  <c r="F452" i="6"/>
  <c r="D452" i="6"/>
  <c r="E452" i="6"/>
  <c r="G452" i="6"/>
  <c r="J452" i="6"/>
  <c r="Y430" i="6"/>
  <c r="L452" i="6"/>
  <c r="H452" i="6"/>
  <c r="B452" i="6"/>
  <c r="I452" i="6"/>
  <c r="Z429" i="6"/>
  <c r="H453" i="6" l="1"/>
  <c r="L453" i="6"/>
  <c r="B453" i="6"/>
  <c r="E453" i="6"/>
  <c r="J453" i="6"/>
  <c r="G453" i="6"/>
  <c r="Y431" i="6"/>
  <c r="I453" i="6"/>
  <c r="C453" i="6"/>
  <c r="F453" i="6"/>
  <c r="Z430" i="6"/>
  <c r="D453" i="6"/>
  <c r="I454" i="6" l="1"/>
  <c r="B454" i="6"/>
  <c r="F454" i="6"/>
  <c r="J454" i="6"/>
  <c r="G454" i="6"/>
  <c r="C454" i="6"/>
  <c r="Z431" i="6"/>
  <c r="D454" i="6"/>
  <c r="H454" i="6"/>
  <c r="E454" i="6"/>
  <c r="Y432" i="6"/>
  <c r="L454" i="6"/>
  <c r="F455" i="6" l="1"/>
  <c r="G455" i="6"/>
  <c r="D455" i="6"/>
  <c r="H455" i="6"/>
  <c r="Y433" i="6"/>
  <c r="E455" i="6"/>
  <c r="C455" i="6"/>
  <c r="B455" i="6"/>
  <c r="L455" i="6"/>
  <c r="J455" i="6"/>
  <c r="Z432" i="6"/>
  <c r="I455" i="6"/>
  <c r="C456" i="6" l="1"/>
  <c r="F456" i="6"/>
  <c r="E456" i="6"/>
  <c r="J456" i="6"/>
  <c r="H456" i="6"/>
  <c r="D456" i="6"/>
  <c r="Y434" i="6"/>
  <c r="G456" i="6"/>
  <c r="L456" i="6"/>
  <c r="I456" i="6"/>
  <c r="B456" i="6"/>
  <c r="Z433" i="6"/>
  <c r="H457" i="6" l="1"/>
  <c r="L457" i="6"/>
  <c r="E457" i="6"/>
  <c r="Y435" i="6"/>
  <c r="I457" i="6"/>
  <c r="F457" i="6"/>
  <c r="B457" i="6"/>
  <c r="Z434" i="6"/>
  <c r="C457" i="6"/>
  <c r="D457" i="6"/>
  <c r="G457" i="6"/>
  <c r="J457" i="6"/>
  <c r="I458" i="6" l="1"/>
  <c r="F458" i="6"/>
  <c r="C458" i="6"/>
  <c r="D458" i="6"/>
  <c r="L458" i="6"/>
  <c r="B458" i="6"/>
  <c r="Z435" i="6"/>
  <c r="E458" i="6"/>
  <c r="Y436" i="6"/>
  <c r="G458" i="6"/>
  <c r="H458" i="6"/>
  <c r="J458" i="6"/>
  <c r="F459" i="6" l="1"/>
  <c r="C459" i="6"/>
  <c r="G459" i="6"/>
  <c r="D459" i="6"/>
  <c r="J459" i="6"/>
  <c r="L459" i="6"/>
  <c r="H459" i="6"/>
  <c r="E459" i="6"/>
  <c r="Z436" i="6"/>
  <c r="B459" i="6"/>
  <c r="Y437" i="6"/>
  <c r="I459" i="6"/>
  <c r="C460" i="6" l="1"/>
  <c r="F460" i="6"/>
  <c r="D460" i="6"/>
  <c r="J460" i="6"/>
  <c r="Y438" i="6"/>
  <c r="H460" i="6"/>
  <c r="Z437" i="6"/>
  <c r="G460" i="6"/>
  <c r="E460" i="6"/>
  <c r="L460" i="6"/>
  <c r="B460" i="6"/>
  <c r="I460" i="6"/>
  <c r="H461" i="6" l="1"/>
  <c r="L461" i="6"/>
  <c r="B461" i="6"/>
  <c r="E461" i="6"/>
  <c r="J461" i="6"/>
  <c r="C461" i="6"/>
  <c r="Z438" i="6"/>
  <c r="G461" i="6"/>
  <c r="Y439" i="6"/>
  <c r="F461" i="6"/>
  <c r="D461" i="6"/>
  <c r="I461" i="6"/>
  <c r="I462" i="6" l="1"/>
  <c r="B462" i="6"/>
  <c r="F462" i="6"/>
  <c r="J462" i="6"/>
  <c r="G462" i="6"/>
  <c r="C462" i="6"/>
  <c r="D462" i="6"/>
  <c r="H462" i="6"/>
  <c r="Z439" i="6"/>
  <c r="E462" i="6"/>
  <c r="Y440" i="6"/>
  <c r="L462" i="6"/>
  <c r="F463" i="6" l="1"/>
  <c r="G463" i="6"/>
  <c r="D463" i="6"/>
  <c r="H463" i="6"/>
  <c r="Y441" i="6"/>
  <c r="B463" i="6"/>
  <c r="J463" i="6"/>
  <c r="E463" i="6"/>
  <c r="Z440" i="6"/>
  <c r="L463" i="6"/>
  <c r="C463" i="6"/>
  <c r="I463" i="6"/>
  <c r="C464" i="6" l="1"/>
  <c r="F464" i="6"/>
  <c r="E464" i="6"/>
  <c r="G464" i="6"/>
  <c r="H464" i="6"/>
  <c r="L464" i="6"/>
  <c r="D464" i="6"/>
  <c r="J464" i="6"/>
  <c r="I464" i="6"/>
  <c r="B464" i="6"/>
  <c r="Y442" i="6"/>
  <c r="Z441" i="6"/>
  <c r="H465" i="6" l="1"/>
  <c r="L465" i="6"/>
  <c r="E465" i="6"/>
  <c r="B465" i="6"/>
  <c r="Z442" i="6"/>
  <c r="D465" i="6"/>
  <c r="Y443" i="6"/>
  <c r="I465" i="6"/>
  <c r="F465" i="6"/>
  <c r="J465" i="6"/>
  <c r="C465" i="6"/>
  <c r="G465" i="6"/>
  <c r="I466" i="6" l="1"/>
  <c r="F466" i="6"/>
  <c r="C466" i="6"/>
  <c r="G466" i="6"/>
  <c r="L466" i="6"/>
  <c r="H466" i="6"/>
  <c r="B466" i="6"/>
  <c r="E466" i="6"/>
  <c r="J466" i="6"/>
  <c r="D466" i="6"/>
  <c r="Y444" i="6"/>
  <c r="Z443" i="6"/>
  <c r="F467" i="6" l="1"/>
  <c r="C467" i="6"/>
  <c r="G467" i="6"/>
  <c r="J467" i="6"/>
  <c r="H467" i="6"/>
  <c r="Z444" i="6"/>
  <c r="Y445" i="6"/>
  <c r="L467" i="6"/>
  <c r="B467" i="6"/>
  <c r="E467" i="6"/>
  <c r="D467" i="6"/>
  <c r="I467" i="6"/>
  <c r="C468" i="6" l="1"/>
  <c r="F468" i="6"/>
  <c r="D468" i="6"/>
  <c r="J468" i="6"/>
  <c r="Y446" i="6"/>
  <c r="H468" i="6"/>
  <c r="G468" i="6"/>
  <c r="E468" i="6"/>
  <c r="L468" i="6"/>
  <c r="B468" i="6"/>
  <c r="I468" i="6"/>
  <c r="Z445" i="6"/>
  <c r="H469" i="6" l="1"/>
  <c r="L469" i="6"/>
  <c r="B469" i="6"/>
  <c r="Y447" i="6"/>
  <c r="E469" i="6"/>
  <c r="J469" i="6"/>
  <c r="F469" i="6"/>
  <c r="Z446" i="6"/>
  <c r="G469" i="6"/>
  <c r="I469" i="6"/>
  <c r="C469" i="6"/>
  <c r="D469" i="6"/>
  <c r="I470" i="6" l="1"/>
  <c r="B470" i="6"/>
  <c r="F470" i="6"/>
  <c r="D470" i="6"/>
  <c r="J470" i="6"/>
  <c r="C470" i="6"/>
  <c r="L470" i="6"/>
  <c r="G470" i="6"/>
  <c r="Z447" i="6"/>
  <c r="Y448" i="6"/>
  <c r="H470" i="6"/>
  <c r="E470" i="6"/>
  <c r="F471" i="6" l="1"/>
  <c r="G471" i="6"/>
  <c r="D471" i="6"/>
  <c r="J471" i="6"/>
  <c r="Y449" i="6"/>
  <c r="E471" i="6"/>
  <c r="Z448" i="6"/>
  <c r="I471" i="6"/>
  <c r="H471" i="6"/>
  <c r="B471" i="6"/>
  <c r="C471" i="6"/>
  <c r="L471" i="6"/>
  <c r="C472" i="6" l="1"/>
  <c r="J472" i="6"/>
  <c r="Y450" i="6"/>
  <c r="L472" i="6"/>
  <c r="E472" i="6"/>
  <c r="G472" i="6"/>
  <c r="D472" i="6"/>
  <c r="H472" i="6"/>
  <c r="B472" i="6"/>
  <c r="F472" i="6"/>
  <c r="I472" i="6"/>
  <c r="Z449" i="6"/>
  <c r="G473" i="6" l="1"/>
  <c r="F473" i="6"/>
  <c r="D473" i="6"/>
  <c r="Y451" i="6"/>
  <c r="I473" i="6"/>
  <c r="Z450" i="6"/>
  <c r="L473" i="6"/>
  <c r="J473" i="6"/>
  <c r="E473" i="6"/>
  <c r="B473" i="6"/>
  <c r="C473" i="6"/>
  <c r="H473" i="6"/>
  <c r="H474" i="6" l="1"/>
  <c r="F474" i="6"/>
  <c r="C474" i="6"/>
  <c r="L474" i="6"/>
  <c r="B474" i="6"/>
  <c r="D474" i="6"/>
  <c r="Z451" i="6"/>
  <c r="Y452" i="6"/>
  <c r="I474" i="6"/>
  <c r="E474" i="6"/>
  <c r="G474" i="6"/>
  <c r="J474" i="6"/>
  <c r="I475" i="6" l="1"/>
  <c r="L475" i="6"/>
  <c r="C475" i="6"/>
  <c r="B475" i="6"/>
  <c r="G475" i="6"/>
  <c r="Z452" i="6"/>
  <c r="F475" i="6"/>
  <c r="D475" i="6"/>
  <c r="H475" i="6"/>
  <c r="E475" i="6"/>
  <c r="J475" i="6"/>
  <c r="Y453" i="6"/>
  <c r="B476" i="6" l="1"/>
  <c r="I476" i="6"/>
  <c r="Y454" i="6"/>
  <c r="Z453" i="6"/>
  <c r="J476" i="6"/>
  <c r="F476" i="6"/>
  <c r="E476" i="6"/>
  <c r="C476" i="6"/>
  <c r="H476" i="6"/>
  <c r="D476" i="6"/>
  <c r="L476" i="6"/>
  <c r="G476" i="6"/>
  <c r="G477" i="6" l="1"/>
  <c r="E477" i="6"/>
  <c r="B477" i="6"/>
  <c r="H477" i="6"/>
  <c r="F477" i="6"/>
  <c r="I477" i="6"/>
  <c r="L477" i="6"/>
  <c r="J477" i="6"/>
  <c r="C477" i="6"/>
  <c r="D477" i="6"/>
  <c r="Z454" i="6"/>
  <c r="Y455" i="6"/>
  <c r="H478" i="6" l="1"/>
  <c r="E478" i="6"/>
  <c r="B478" i="6"/>
  <c r="J478" i="6"/>
  <c r="G478" i="6"/>
  <c r="Z455" i="6"/>
  <c r="L478" i="6"/>
  <c r="Y456" i="6"/>
  <c r="I478" i="6"/>
  <c r="C478" i="6"/>
  <c r="F478" i="6"/>
  <c r="D478" i="6"/>
  <c r="I479" i="6" l="1"/>
  <c r="J479" i="6"/>
  <c r="G479" i="6"/>
  <c r="H479" i="6"/>
  <c r="C479" i="6"/>
  <c r="F479" i="6"/>
  <c r="Y457" i="6"/>
  <c r="Z456" i="6"/>
  <c r="L479" i="6"/>
  <c r="E479" i="6"/>
  <c r="D479" i="6"/>
  <c r="B479" i="6"/>
  <c r="B480" i="6" l="1"/>
  <c r="H480" i="6"/>
  <c r="L480" i="6"/>
  <c r="Y458" i="6"/>
  <c r="C480" i="6"/>
  <c r="F480" i="6"/>
  <c r="D480" i="6"/>
  <c r="G480" i="6"/>
  <c r="J480" i="6"/>
  <c r="I480" i="6"/>
  <c r="Z457" i="6"/>
  <c r="E480" i="6"/>
  <c r="G481" i="6" l="1"/>
  <c r="D481" i="6"/>
  <c r="F481" i="6"/>
  <c r="L481" i="6"/>
  <c r="Y459" i="6"/>
  <c r="H481" i="6"/>
  <c r="I481" i="6"/>
  <c r="B481" i="6"/>
  <c r="Z458" i="6"/>
  <c r="E481" i="6"/>
  <c r="C481" i="6"/>
  <c r="J481" i="6"/>
  <c r="H482" i="6" l="1"/>
  <c r="C482" i="6"/>
  <c r="F482" i="6"/>
  <c r="Y460" i="6"/>
  <c r="I482" i="6"/>
  <c r="L482" i="6"/>
  <c r="B482" i="6"/>
  <c r="E482" i="6"/>
  <c r="D482" i="6"/>
  <c r="J482" i="6"/>
  <c r="G482" i="6"/>
  <c r="Z459" i="6"/>
  <c r="I483" i="6" l="1"/>
  <c r="C483" i="6"/>
  <c r="F483" i="6"/>
  <c r="B483" i="6"/>
  <c r="H483" i="6"/>
  <c r="L483" i="6"/>
  <c r="G483" i="6"/>
  <c r="D483" i="6"/>
  <c r="Z460" i="6"/>
  <c r="Y461" i="6"/>
  <c r="E483" i="6"/>
  <c r="J483" i="6"/>
  <c r="B484" i="6" l="1"/>
  <c r="Y462" i="6"/>
  <c r="I484" i="6"/>
  <c r="C484" i="6"/>
  <c r="H484" i="6"/>
  <c r="L484" i="6"/>
  <c r="Z461" i="6"/>
  <c r="F484" i="6"/>
  <c r="E484" i="6"/>
  <c r="G484" i="6"/>
  <c r="J484" i="6"/>
  <c r="D484" i="6"/>
  <c r="G485" i="6" l="1"/>
  <c r="B485" i="6"/>
  <c r="E485" i="6"/>
  <c r="Y463" i="6"/>
  <c r="L485" i="6"/>
  <c r="H485" i="6"/>
  <c r="J485" i="6"/>
  <c r="F485" i="6"/>
  <c r="D485" i="6"/>
  <c r="Z462" i="6"/>
  <c r="C485" i="6"/>
  <c r="I485" i="6"/>
  <c r="H486" i="6" l="1"/>
  <c r="B486" i="6"/>
  <c r="E486" i="6"/>
  <c r="I486" i="6"/>
  <c r="Y464" i="6"/>
  <c r="G486" i="6"/>
  <c r="J486" i="6"/>
  <c r="F486" i="6"/>
  <c r="Z463" i="6"/>
  <c r="D486" i="6"/>
  <c r="L486" i="6"/>
  <c r="C486" i="6"/>
  <c r="I487" i="6" l="1"/>
  <c r="G487" i="6"/>
  <c r="D487" i="6"/>
  <c r="Y465" i="6"/>
  <c r="J487" i="6"/>
  <c r="Z464" i="6"/>
  <c r="H487" i="6"/>
  <c r="F487" i="6"/>
  <c r="B487" i="6"/>
  <c r="L487" i="6"/>
  <c r="C487" i="6"/>
  <c r="E487" i="6"/>
  <c r="F488" i="6" l="1"/>
  <c r="G488" i="6"/>
  <c r="D488" i="6"/>
  <c r="I488" i="6"/>
  <c r="E488" i="6"/>
  <c r="C488" i="6"/>
  <c r="B488" i="6"/>
  <c r="J488" i="6"/>
  <c r="Y466" i="6"/>
  <c r="Z465" i="6"/>
  <c r="H488" i="6"/>
  <c r="L488" i="6"/>
  <c r="G489" i="6" l="1"/>
  <c r="F489" i="6"/>
  <c r="D489" i="6"/>
  <c r="L489" i="6"/>
  <c r="I489" i="6"/>
  <c r="B489" i="6"/>
  <c r="J489" i="6"/>
  <c r="Y467" i="6"/>
  <c r="Z466" i="6"/>
  <c r="C489" i="6"/>
  <c r="E489" i="6"/>
  <c r="H489" i="6"/>
  <c r="H490" i="6" l="1"/>
  <c r="F490" i="6"/>
  <c r="C490" i="6"/>
  <c r="L490" i="6"/>
  <c r="J490" i="6"/>
  <c r="Y468" i="6"/>
  <c r="I490" i="6"/>
  <c r="D490" i="6"/>
  <c r="E490" i="6"/>
  <c r="B490" i="6"/>
  <c r="Z467" i="6"/>
  <c r="G490" i="6"/>
  <c r="I491" i="6" l="1"/>
  <c r="L491" i="6"/>
  <c r="C491" i="6"/>
  <c r="D491" i="6"/>
  <c r="H491" i="6"/>
  <c r="J491" i="6"/>
  <c r="Z468" i="6"/>
  <c r="Y469" i="6"/>
  <c r="B491" i="6"/>
  <c r="G491" i="6"/>
  <c r="F491" i="6"/>
  <c r="E491" i="6"/>
  <c r="F492" i="6" l="1"/>
  <c r="J492" i="6"/>
  <c r="H492" i="6"/>
  <c r="D492" i="6"/>
  <c r="G492" i="6"/>
  <c r="Y470" i="6"/>
  <c r="I492" i="6"/>
  <c r="Z469" i="6"/>
  <c r="E492" i="6"/>
  <c r="L492" i="6"/>
  <c r="B492" i="6"/>
  <c r="C492" i="6"/>
  <c r="F493" i="6" l="1"/>
  <c r="L493" i="6"/>
  <c r="E493" i="6"/>
  <c r="I493" i="6"/>
  <c r="H493" i="6"/>
  <c r="Z470" i="6"/>
  <c r="G493" i="6"/>
  <c r="J493" i="6"/>
  <c r="D493" i="6"/>
  <c r="B493" i="6"/>
  <c r="C493" i="6"/>
  <c r="Y471" i="6"/>
  <c r="G494" i="6" l="1"/>
  <c r="Y472" i="6"/>
  <c r="F494" i="6"/>
  <c r="L494" i="6"/>
  <c r="E494" i="6"/>
  <c r="J494" i="6"/>
  <c r="B494" i="6"/>
  <c r="C494" i="6"/>
  <c r="D494" i="6"/>
  <c r="I494" i="6"/>
  <c r="Z471" i="6"/>
  <c r="H494" i="6"/>
  <c r="H495" i="6" l="1"/>
  <c r="B495" i="6"/>
  <c r="G495" i="6"/>
  <c r="Y473" i="6"/>
  <c r="F495" i="6"/>
  <c r="L495" i="6"/>
  <c r="E495" i="6"/>
  <c r="I495" i="6"/>
  <c r="Z472" i="6"/>
  <c r="J495" i="6"/>
  <c r="D495" i="6"/>
  <c r="C495" i="6"/>
  <c r="I496" i="6" l="1"/>
  <c r="C496" i="6"/>
  <c r="H496" i="6"/>
  <c r="B496" i="6"/>
  <c r="Y474" i="6"/>
  <c r="L496" i="6"/>
  <c r="J496" i="6"/>
  <c r="G496" i="6"/>
  <c r="F496" i="6"/>
  <c r="Z473" i="6"/>
  <c r="E496" i="6"/>
  <c r="D496" i="6"/>
  <c r="F497" i="6" l="1"/>
  <c r="L497" i="6"/>
  <c r="E497" i="6"/>
  <c r="J497" i="6"/>
  <c r="D497" i="6"/>
  <c r="B497" i="6"/>
  <c r="I497" i="6"/>
  <c r="H497" i="6"/>
  <c r="G497" i="6"/>
  <c r="C497" i="6"/>
  <c r="Z474" i="6"/>
  <c r="Y475" i="6"/>
  <c r="G498" i="6" l="1"/>
  <c r="Y476" i="6"/>
  <c r="F498" i="6"/>
  <c r="E498" i="6"/>
  <c r="J498" i="6"/>
  <c r="D498" i="6"/>
  <c r="H498" i="6"/>
  <c r="L498" i="6"/>
  <c r="I498" i="6"/>
  <c r="B498" i="6"/>
  <c r="Z475" i="6"/>
  <c r="C498" i="6"/>
  <c r="H499" i="6" l="1"/>
  <c r="B499" i="6"/>
  <c r="G499" i="6"/>
  <c r="Y477" i="6"/>
  <c r="F499" i="6"/>
  <c r="E499" i="6"/>
  <c r="J499" i="6"/>
  <c r="D499" i="6"/>
  <c r="L499" i="6"/>
  <c r="C499" i="6"/>
  <c r="Z476" i="6"/>
  <c r="I499" i="6"/>
  <c r="I500" i="6" l="1"/>
  <c r="C500" i="6"/>
  <c r="H500" i="6"/>
  <c r="G500" i="6"/>
  <c r="Y478" i="6"/>
  <c r="Z477" i="6"/>
  <c r="B500" i="6"/>
  <c r="F500" i="6"/>
  <c r="L500" i="6"/>
  <c r="E500" i="6"/>
  <c r="J500" i="6"/>
  <c r="D500" i="6"/>
  <c r="F501" i="6" l="1"/>
  <c r="L501" i="6"/>
  <c r="E501" i="6"/>
  <c r="J501" i="6"/>
  <c r="D501" i="6"/>
  <c r="C501" i="6"/>
  <c r="H501" i="6"/>
  <c r="G501" i="6"/>
  <c r="I501" i="6"/>
  <c r="B501" i="6"/>
  <c r="Y479" i="6"/>
  <c r="Z478" i="6"/>
  <c r="G502" i="6" l="1"/>
  <c r="Y480" i="6"/>
  <c r="F502" i="6"/>
  <c r="L502" i="6"/>
  <c r="J502" i="6"/>
  <c r="H502" i="6"/>
  <c r="B502" i="6"/>
  <c r="E502" i="6"/>
  <c r="D502" i="6"/>
  <c r="I502" i="6"/>
  <c r="Z479" i="6"/>
  <c r="C502" i="6"/>
  <c r="H503" i="6" l="1"/>
  <c r="B503" i="6"/>
  <c r="G503" i="6"/>
  <c r="Y481" i="6"/>
  <c r="F503" i="6"/>
  <c r="L503" i="6"/>
  <c r="C503" i="6"/>
  <c r="E503" i="6"/>
  <c r="J503" i="6"/>
  <c r="Z480" i="6"/>
  <c r="I503" i="6"/>
  <c r="D503" i="6"/>
  <c r="I504" i="6" l="1"/>
  <c r="C504" i="6"/>
  <c r="H504" i="6"/>
  <c r="F504" i="6"/>
  <c r="J504" i="6"/>
  <c r="B504" i="6"/>
  <c r="G504" i="6"/>
  <c r="Y482" i="6"/>
  <c r="L504" i="6"/>
  <c r="E504" i="6"/>
  <c r="Z481" i="6"/>
  <c r="D504" i="6"/>
  <c r="F505" i="6" l="1"/>
  <c r="L505" i="6"/>
  <c r="E505" i="6"/>
  <c r="D505" i="6"/>
  <c r="I505" i="6"/>
  <c r="H505" i="6"/>
  <c r="B505" i="6"/>
  <c r="J505" i="6"/>
  <c r="G505" i="6"/>
  <c r="C505" i="6"/>
  <c r="Z482" i="6"/>
  <c r="Y483" i="6"/>
  <c r="G506" i="6" l="1"/>
  <c r="Y484" i="6"/>
  <c r="F506" i="6"/>
  <c r="L506" i="6"/>
  <c r="E506" i="6"/>
  <c r="J506" i="6"/>
  <c r="I506" i="6"/>
  <c r="H506" i="6"/>
  <c r="D506" i="6"/>
  <c r="C506" i="6"/>
  <c r="Z483" i="6"/>
  <c r="B506" i="6"/>
  <c r="H507" i="6" l="1"/>
  <c r="B507" i="6"/>
  <c r="G507" i="6"/>
  <c r="Y485" i="6"/>
  <c r="L507" i="6"/>
  <c r="F507" i="6"/>
  <c r="J507" i="6"/>
  <c r="I507" i="6"/>
  <c r="C507" i="6"/>
  <c r="E507" i="6"/>
  <c r="Z484" i="6"/>
  <c r="D507" i="6"/>
  <c r="I508" i="6" l="1"/>
  <c r="C508" i="6"/>
  <c r="H508" i="6"/>
  <c r="G508" i="6"/>
  <c r="Y486" i="6"/>
  <c r="L508" i="6"/>
  <c r="D508" i="6"/>
  <c r="B508" i="6"/>
  <c r="F508" i="6"/>
  <c r="Z485" i="6"/>
  <c r="E508" i="6"/>
  <c r="J508" i="6"/>
  <c r="F509" i="6" l="1"/>
  <c r="L509" i="6"/>
  <c r="E509" i="6"/>
  <c r="J509" i="6"/>
  <c r="D509" i="6"/>
  <c r="I509" i="6"/>
  <c r="G509" i="6"/>
  <c r="B509" i="6"/>
  <c r="C509" i="6"/>
  <c r="H509" i="6"/>
  <c r="Z486" i="6"/>
  <c r="Y487" i="6"/>
  <c r="G510" i="6" l="1"/>
  <c r="Y488" i="6"/>
  <c r="E510" i="6"/>
  <c r="L510" i="6"/>
  <c r="I510" i="6"/>
  <c r="F510" i="6"/>
  <c r="Z487" i="6"/>
  <c r="B510" i="6"/>
  <c r="D510" i="6"/>
  <c r="C510" i="6"/>
  <c r="H510" i="6"/>
  <c r="J510" i="6"/>
  <c r="H511" i="6" l="1"/>
  <c r="C511" i="6"/>
  <c r="J511" i="6"/>
  <c r="B511" i="6"/>
  <c r="E511" i="6"/>
  <c r="I511" i="6"/>
  <c r="Y489" i="6"/>
  <c r="G511" i="6"/>
  <c r="L511" i="6"/>
  <c r="D511" i="6"/>
  <c r="Z488" i="6"/>
  <c r="F511" i="6"/>
  <c r="I512" i="6" l="1"/>
  <c r="D512" i="6"/>
  <c r="C512" i="6"/>
  <c r="B512" i="6"/>
  <c r="G512" i="6"/>
  <c r="J512" i="6"/>
  <c r="H512" i="6"/>
  <c r="F512" i="6"/>
  <c r="Y490" i="6"/>
  <c r="Z489" i="6"/>
  <c r="L512" i="6"/>
  <c r="E512" i="6"/>
  <c r="F513" i="6" l="1"/>
  <c r="L513" i="6"/>
  <c r="H513" i="6"/>
  <c r="J513" i="6"/>
  <c r="Y491" i="6"/>
  <c r="C513" i="6"/>
  <c r="I513" i="6"/>
  <c r="Z490" i="6"/>
  <c r="G513" i="6"/>
  <c r="D513" i="6"/>
  <c r="E513" i="6"/>
  <c r="B513" i="6"/>
  <c r="G514" i="6" l="1"/>
  <c r="Y492" i="6"/>
  <c r="E514" i="6"/>
  <c r="L514" i="6"/>
  <c r="I514" i="6"/>
  <c r="D514" i="6"/>
  <c r="F514" i="6"/>
  <c r="Z491" i="6"/>
  <c r="J514" i="6"/>
  <c r="B514" i="6"/>
  <c r="H514" i="6"/>
  <c r="C514" i="6"/>
  <c r="H515" i="6" l="1"/>
  <c r="C515" i="6"/>
  <c r="B515" i="6"/>
  <c r="Y493" i="6"/>
  <c r="F515" i="6"/>
  <c r="D515" i="6"/>
  <c r="G515" i="6"/>
  <c r="E515" i="6"/>
  <c r="Z492" i="6"/>
  <c r="I515" i="6"/>
  <c r="L515" i="6"/>
  <c r="J515" i="6"/>
  <c r="F516" i="6" l="1"/>
  <c r="Y494" i="6"/>
  <c r="Z493" i="6"/>
  <c r="I516" i="6"/>
  <c r="G516" i="6"/>
  <c r="E516" i="6"/>
  <c r="J516" i="6"/>
  <c r="C516" i="6"/>
  <c r="D516" i="6"/>
  <c r="B516" i="6"/>
  <c r="H516" i="6"/>
  <c r="L516" i="6"/>
  <c r="F517" i="6" l="1"/>
  <c r="L517" i="6"/>
  <c r="H517" i="6"/>
  <c r="J517" i="6"/>
  <c r="C517" i="6"/>
  <c r="I517" i="6"/>
  <c r="Z494" i="6"/>
  <c r="B517" i="6"/>
  <c r="G517" i="6"/>
  <c r="D517" i="6"/>
  <c r="E517" i="6"/>
  <c r="Y495" i="6"/>
  <c r="G518" i="6" l="1"/>
  <c r="Y496" i="6"/>
  <c r="I518" i="6"/>
  <c r="L518" i="6"/>
  <c r="E518" i="6"/>
  <c r="D518" i="6"/>
  <c r="B518" i="6"/>
  <c r="F518" i="6"/>
  <c r="Z495" i="6"/>
  <c r="C518" i="6"/>
  <c r="H518" i="6"/>
  <c r="J518" i="6"/>
  <c r="H519" i="6" l="1"/>
  <c r="C519" i="6"/>
  <c r="F519" i="6"/>
  <c r="B519" i="6"/>
  <c r="Y497" i="6"/>
  <c r="G519" i="6"/>
  <c r="J519" i="6"/>
  <c r="E519" i="6"/>
  <c r="L519" i="6"/>
  <c r="Z496" i="6"/>
  <c r="D519" i="6"/>
  <c r="I519" i="6"/>
  <c r="I520" i="6" l="1"/>
  <c r="D520" i="6"/>
  <c r="G520" i="6"/>
  <c r="H520" i="6"/>
  <c r="L520" i="6"/>
  <c r="Y498" i="6"/>
  <c r="E520" i="6"/>
  <c r="J520" i="6"/>
  <c r="C520" i="6"/>
  <c r="B520" i="6"/>
  <c r="F520" i="6"/>
  <c r="Z497" i="6"/>
  <c r="F521" i="6" l="1"/>
  <c r="L521" i="6"/>
  <c r="Y499" i="6"/>
  <c r="J521" i="6"/>
  <c r="E521" i="6"/>
  <c r="C521" i="6"/>
  <c r="I521" i="6"/>
  <c r="B521" i="6"/>
  <c r="G521" i="6"/>
  <c r="H521" i="6"/>
  <c r="D521" i="6"/>
  <c r="Z498" i="6"/>
  <c r="G522" i="6" l="1"/>
  <c r="Y500" i="6"/>
  <c r="E522" i="6"/>
  <c r="B522" i="6"/>
  <c r="C522" i="6"/>
  <c r="J522" i="6"/>
  <c r="L522" i="6"/>
  <c r="I522" i="6"/>
  <c r="D522" i="6"/>
  <c r="F522" i="6"/>
  <c r="Z499" i="6"/>
  <c r="H522" i="6"/>
  <c r="Y501" i="6" l="1"/>
  <c r="G523" i="6"/>
  <c r="J523" i="6"/>
  <c r="E523" i="6"/>
  <c r="L523" i="6"/>
  <c r="Z500" i="6"/>
  <c r="D523" i="6"/>
  <c r="I523" i="6"/>
  <c r="B523" i="6"/>
  <c r="H523" i="6"/>
  <c r="C523" i="6"/>
  <c r="F523" i="6"/>
  <c r="B524" i="6" l="1"/>
  <c r="H524" i="6"/>
  <c r="C524" i="6"/>
  <c r="I524" i="6"/>
  <c r="D524" i="6"/>
  <c r="L524" i="6"/>
  <c r="F524" i="6"/>
  <c r="Y502" i="6"/>
  <c r="Z501" i="6"/>
  <c r="E524" i="6"/>
  <c r="J524" i="6"/>
  <c r="G524" i="6"/>
  <c r="F525" i="6" l="1"/>
  <c r="L525" i="6"/>
  <c r="D525" i="6"/>
  <c r="J525" i="6"/>
  <c r="E525" i="6"/>
  <c r="H525" i="6"/>
  <c r="G525" i="6"/>
  <c r="C525" i="6"/>
  <c r="I525" i="6"/>
  <c r="Z502" i="6"/>
  <c r="B525" i="6"/>
  <c r="Y503" i="6"/>
  <c r="G526" i="6" l="1"/>
  <c r="Y504" i="6"/>
  <c r="E526" i="6"/>
  <c r="L526" i="6"/>
  <c r="B526" i="6"/>
  <c r="I526" i="6"/>
  <c r="F526" i="6"/>
  <c r="C526" i="6"/>
  <c r="D526" i="6"/>
  <c r="Z503" i="6"/>
  <c r="H526" i="6"/>
  <c r="J526" i="6"/>
  <c r="H527" i="6" l="1"/>
  <c r="C527" i="6"/>
  <c r="J527" i="6"/>
  <c r="D527" i="6"/>
  <c r="I527" i="6"/>
  <c r="F527" i="6"/>
  <c r="Y505" i="6"/>
  <c r="G527" i="6"/>
  <c r="B527" i="6"/>
  <c r="E527" i="6"/>
  <c r="L527" i="6"/>
  <c r="Z504" i="6"/>
  <c r="I528" i="6" l="1"/>
  <c r="D528" i="6"/>
  <c r="C528" i="6"/>
  <c r="B528" i="6"/>
  <c r="G528" i="6"/>
  <c r="E528" i="6"/>
  <c r="L528" i="6"/>
  <c r="H528" i="6"/>
  <c r="F528" i="6"/>
  <c r="Y506" i="6"/>
  <c r="Z505" i="6"/>
  <c r="J528" i="6"/>
  <c r="F529" i="6" l="1"/>
  <c r="L529" i="6"/>
  <c r="H529" i="6"/>
  <c r="I529" i="6"/>
  <c r="J529" i="6"/>
  <c r="E529" i="6"/>
  <c r="Y507" i="6"/>
  <c r="C529" i="6"/>
  <c r="Z506" i="6"/>
  <c r="B529" i="6"/>
  <c r="G529" i="6"/>
  <c r="D529" i="6"/>
  <c r="G530" i="6" l="1"/>
  <c r="Y508" i="6"/>
  <c r="E530" i="6"/>
  <c r="L530" i="6"/>
  <c r="B530" i="6"/>
  <c r="D530" i="6"/>
  <c r="Z507" i="6"/>
  <c r="C530" i="6"/>
  <c r="I530" i="6"/>
  <c r="H530" i="6"/>
  <c r="J530" i="6"/>
  <c r="F530" i="6"/>
  <c r="H531" i="6" l="1"/>
  <c r="L531" i="6"/>
  <c r="J531" i="6"/>
  <c r="Y509" i="6"/>
  <c r="E531" i="6"/>
  <c r="Z508" i="6"/>
  <c r="G531" i="6"/>
  <c r="F531" i="6"/>
  <c r="D531" i="6"/>
  <c r="C531" i="6"/>
  <c r="I531" i="6"/>
  <c r="B531" i="6"/>
  <c r="I532" i="6" l="1"/>
  <c r="C532" i="6"/>
  <c r="B532" i="6"/>
  <c r="D532" i="6"/>
  <c r="L532" i="6"/>
  <c r="J532" i="6"/>
  <c r="H532" i="6"/>
  <c r="Z509" i="6"/>
  <c r="Y510" i="6"/>
  <c r="F532" i="6"/>
  <c r="E532" i="6"/>
  <c r="G532" i="6"/>
  <c r="F533" i="6" l="1"/>
  <c r="H533" i="6"/>
  <c r="Y511" i="6"/>
  <c r="C533" i="6"/>
  <c r="G533" i="6"/>
  <c r="Z510" i="6"/>
  <c r="J533" i="6"/>
  <c r="E533" i="6"/>
  <c r="B533" i="6"/>
  <c r="I533" i="6"/>
  <c r="D533" i="6"/>
  <c r="L533" i="6"/>
  <c r="G534" i="6" l="1"/>
  <c r="J534" i="6"/>
  <c r="D534" i="6"/>
  <c r="E534" i="6"/>
  <c r="Y512" i="6"/>
  <c r="Z511" i="6"/>
  <c r="L534" i="6"/>
  <c r="B534" i="6"/>
  <c r="H534" i="6"/>
  <c r="C534" i="6"/>
  <c r="F534" i="6"/>
  <c r="I534" i="6"/>
  <c r="H535" i="6" l="1"/>
  <c r="L535" i="6"/>
  <c r="F535" i="6"/>
  <c r="Z512" i="6"/>
  <c r="Y513" i="6"/>
  <c r="B535" i="6"/>
  <c r="I535" i="6"/>
  <c r="C535" i="6"/>
  <c r="D535" i="6"/>
  <c r="G535" i="6"/>
  <c r="E535" i="6"/>
  <c r="J535" i="6"/>
  <c r="I536" i="6" l="1"/>
  <c r="G536" i="6"/>
  <c r="L536" i="6"/>
  <c r="D536" i="6"/>
  <c r="B536" i="6"/>
  <c r="F536" i="6"/>
  <c r="H536" i="6"/>
  <c r="J536" i="6"/>
  <c r="Z513" i="6"/>
  <c r="E536" i="6"/>
  <c r="Y514" i="6"/>
  <c r="C536" i="6"/>
  <c r="F537" i="6" l="1"/>
  <c r="D537" i="6"/>
  <c r="C537" i="6"/>
  <c r="J537" i="6"/>
  <c r="L537" i="6"/>
  <c r="E537" i="6"/>
  <c r="G537" i="6"/>
  <c r="Z514" i="6"/>
  <c r="Y515" i="6"/>
  <c r="B537" i="6"/>
  <c r="I537" i="6"/>
  <c r="H537" i="6"/>
  <c r="G538" i="6" l="1"/>
  <c r="J538" i="6"/>
  <c r="E538" i="6"/>
  <c r="I538" i="6"/>
  <c r="H538" i="6"/>
  <c r="B538" i="6"/>
  <c r="D538" i="6"/>
  <c r="L538" i="6"/>
  <c r="Z515" i="6"/>
  <c r="C538" i="6"/>
  <c r="F538" i="6"/>
  <c r="Y516" i="6"/>
  <c r="H539" i="6" l="1"/>
  <c r="L539" i="6"/>
  <c r="J539" i="6"/>
  <c r="I539" i="6"/>
  <c r="Y517" i="6"/>
  <c r="F539" i="6"/>
  <c r="E539" i="6"/>
  <c r="C539" i="6"/>
  <c r="D539" i="6"/>
  <c r="G539" i="6"/>
  <c r="B539" i="6"/>
  <c r="Z516" i="6"/>
  <c r="I540" i="6" l="1"/>
  <c r="C540" i="6"/>
  <c r="B540" i="6"/>
  <c r="D540" i="6"/>
  <c r="J540" i="6"/>
  <c r="H540" i="6"/>
  <c r="Z517" i="6"/>
  <c r="L540" i="6"/>
  <c r="F540" i="6"/>
  <c r="E540" i="6"/>
  <c r="Y518" i="6"/>
  <c r="G540" i="6"/>
  <c r="F541" i="6" l="1"/>
  <c r="H541" i="6"/>
  <c r="Y519" i="6"/>
  <c r="G541" i="6"/>
  <c r="J541" i="6"/>
  <c r="C541" i="6"/>
  <c r="E541" i="6"/>
  <c r="L541" i="6"/>
  <c r="B541" i="6"/>
  <c r="I541" i="6"/>
  <c r="D541" i="6"/>
  <c r="Z518" i="6"/>
  <c r="G542" i="6" l="1"/>
  <c r="J542" i="6"/>
  <c r="D542" i="6"/>
  <c r="L542" i="6"/>
  <c r="E542" i="6"/>
  <c r="Y520" i="6"/>
  <c r="C542" i="6"/>
  <c r="F542" i="6"/>
  <c r="I542" i="6"/>
  <c r="B542" i="6"/>
  <c r="H542" i="6"/>
  <c r="Z519" i="6"/>
  <c r="H543" i="6" l="1"/>
  <c r="L543" i="6"/>
  <c r="F543" i="6"/>
  <c r="B543" i="6"/>
  <c r="Y521" i="6"/>
  <c r="I543" i="6"/>
  <c r="D543" i="6"/>
  <c r="G543" i="6"/>
  <c r="E543" i="6"/>
  <c r="C543" i="6"/>
  <c r="J543" i="6"/>
  <c r="Z520" i="6"/>
  <c r="I544" i="6" l="1"/>
  <c r="G544" i="6"/>
  <c r="L544" i="6"/>
  <c r="D544" i="6"/>
  <c r="F544" i="6"/>
  <c r="H544" i="6"/>
  <c r="J544" i="6"/>
  <c r="Z521" i="6"/>
  <c r="B544" i="6"/>
  <c r="E544" i="6"/>
  <c r="Y522" i="6"/>
  <c r="C544" i="6"/>
  <c r="F545" i="6" l="1"/>
  <c r="D545" i="6"/>
  <c r="C545" i="6"/>
  <c r="G545" i="6"/>
  <c r="J545" i="6"/>
  <c r="Y523" i="6"/>
  <c r="L545" i="6"/>
  <c r="Z522" i="6"/>
  <c r="E545" i="6"/>
  <c r="B545" i="6"/>
  <c r="I545" i="6"/>
  <c r="H545" i="6"/>
  <c r="G546" i="6" l="1"/>
  <c r="J546" i="6"/>
  <c r="E546" i="6"/>
  <c r="I546" i="6"/>
  <c r="H546" i="6"/>
  <c r="B546" i="6"/>
  <c r="D546" i="6"/>
  <c r="Z523" i="6"/>
  <c r="L546" i="6"/>
  <c r="C546" i="6"/>
  <c r="F546" i="6"/>
  <c r="Y524" i="6"/>
  <c r="H547" i="6" l="1"/>
  <c r="L547" i="6"/>
  <c r="J547" i="6"/>
  <c r="Y525" i="6"/>
  <c r="F547" i="6"/>
  <c r="E547" i="6"/>
  <c r="C547" i="6"/>
  <c r="I547" i="6"/>
  <c r="Z524" i="6"/>
  <c r="D547" i="6"/>
  <c r="G547" i="6"/>
  <c r="B547" i="6"/>
  <c r="I548" i="6" l="1"/>
  <c r="C548" i="6"/>
  <c r="B548" i="6"/>
  <c r="D548" i="6"/>
  <c r="L548" i="6"/>
  <c r="J548" i="6"/>
  <c r="H548" i="6"/>
  <c r="F548" i="6"/>
  <c r="E548" i="6"/>
  <c r="G548" i="6"/>
  <c r="Y526" i="6"/>
  <c r="Z525" i="6"/>
  <c r="F549" i="6" l="1"/>
  <c r="H549" i="6"/>
  <c r="Y527" i="6"/>
  <c r="C549" i="6"/>
  <c r="G549" i="6"/>
  <c r="B549" i="6"/>
  <c r="D549" i="6"/>
  <c r="J549" i="6"/>
  <c r="E549" i="6"/>
  <c r="L549" i="6"/>
  <c r="Z526" i="6"/>
  <c r="I549" i="6"/>
  <c r="G550" i="6" l="1"/>
  <c r="J550" i="6"/>
  <c r="D550" i="6"/>
  <c r="L550" i="6"/>
  <c r="E550" i="6"/>
  <c r="Y528" i="6"/>
  <c r="B550" i="6"/>
  <c r="H550" i="6"/>
  <c r="Z527" i="6"/>
  <c r="C550" i="6"/>
  <c r="F550" i="6"/>
  <c r="I550" i="6"/>
  <c r="H551" i="6" l="1"/>
  <c r="L551" i="6"/>
  <c r="F551" i="6"/>
  <c r="B551" i="6"/>
  <c r="I551" i="6"/>
  <c r="E551" i="6"/>
  <c r="Y529" i="6"/>
  <c r="C551" i="6"/>
  <c r="J551" i="6"/>
  <c r="Z528" i="6"/>
  <c r="D551" i="6"/>
  <c r="G551" i="6"/>
  <c r="I552" i="6" l="1"/>
  <c r="G552" i="6"/>
  <c r="L552" i="6"/>
  <c r="F552" i="6"/>
  <c r="H552" i="6"/>
  <c r="J552" i="6"/>
  <c r="Z529" i="6"/>
  <c r="B552" i="6"/>
  <c r="E552" i="6"/>
  <c r="Y530" i="6"/>
  <c r="C552" i="6"/>
  <c r="D552" i="6"/>
  <c r="F553" i="6" l="1"/>
  <c r="D553" i="6"/>
  <c r="C553" i="6"/>
  <c r="I553" i="6"/>
  <c r="J553" i="6"/>
  <c r="Y531" i="6"/>
  <c r="L553" i="6"/>
  <c r="B553" i="6"/>
  <c r="E553" i="6"/>
  <c r="G553" i="6"/>
  <c r="Z530" i="6"/>
  <c r="H553" i="6"/>
  <c r="G554" i="6" l="1"/>
  <c r="J554" i="6"/>
  <c r="E554" i="6"/>
  <c r="I554" i="6"/>
  <c r="B554" i="6"/>
  <c r="D554" i="6"/>
  <c r="C554" i="6"/>
  <c r="L554" i="6"/>
  <c r="H554" i="6"/>
  <c r="F554" i="6"/>
  <c r="Z531" i="6"/>
  <c r="Y532" i="6"/>
  <c r="H555" i="6" l="1"/>
  <c r="L555" i="6"/>
  <c r="J555" i="6"/>
  <c r="C555" i="6"/>
  <c r="G555" i="6"/>
  <c r="Y533" i="6"/>
  <c r="F555" i="6"/>
  <c r="E555" i="6"/>
  <c r="I555" i="6"/>
  <c r="D555" i="6"/>
  <c r="B555" i="6"/>
  <c r="Z532" i="6"/>
  <c r="I556" i="6" l="1"/>
  <c r="C556" i="6"/>
  <c r="B556" i="6"/>
  <c r="J556" i="6"/>
  <c r="F556" i="6"/>
  <c r="Y534" i="6"/>
  <c r="D556" i="6"/>
  <c r="L556" i="6"/>
  <c r="Z533" i="6"/>
  <c r="G556" i="6"/>
  <c r="H556" i="6"/>
  <c r="E556" i="6"/>
  <c r="F557" i="6" l="1"/>
  <c r="H557" i="6"/>
  <c r="Y535" i="6"/>
  <c r="E557" i="6"/>
  <c r="B557" i="6"/>
  <c r="D557" i="6"/>
  <c r="J557" i="6"/>
  <c r="C557" i="6"/>
  <c r="G557" i="6"/>
  <c r="Z534" i="6"/>
  <c r="I557" i="6"/>
  <c r="L557" i="6"/>
  <c r="G558" i="6" l="1"/>
  <c r="J558" i="6"/>
  <c r="D558" i="6"/>
  <c r="L558" i="6"/>
  <c r="Y536" i="6"/>
  <c r="C558" i="6"/>
  <c r="E558" i="6"/>
  <c r="F558" i="6"/>
  <c r="B558" i="6"/>
  <c r="H558" i="6"/>
  <c r="Z535" i="6"/>
  <c r="I558" i="6"/>
  <c r="H559" i="6" l="1"/>
  <c r="L559" i="6"/>
  <c r="F559" i="6"/>
  <c r="B559" i="6"/>
  <c r="I559" i="6"/>
  <c r="J559" i="6"/>
  <c r="G559" i="6"/>
  <c r="E559" i="6"/>
  <c r="Y537" i="6"/>
  <c r="C559" i="6"/>
  <c r="Z536" i="6"/>
  <c r="D559" i="6"/>
  <c r="I560" i="6" l="1"/>
  <c r="G560" i="6"/>
  <c r="L560" i="6"/>
  <c r="J560" i="6"/>
  <c r="D560" i="6"/>
  <c r="B560" i="6"/>
  <c r="F560" i="6"/>
  <c r="Z537" i="6"/>
  <c r="E560" i="6"/>
  <c r="C560" i="6"/>
  <c r="H560" i="6"/>
  <c r="Y538" i="6"/>
  <c r="F561" i="6" l="1"/>
  <c r="D561" i="6"/>
  <c r="C561" i="6"/>
  <c r="G561" i="6"/>
  <c r="B561" i="6"/>
  <c r="I561" i="6"/>
  <c r="H561" i="6"/>
  <c r="J561" i="6"/>
  <c r="Y539" i="6"/>
  <c r="L561" i="6"/>
  <c r="E561" i="6"/>
  <c r="Z538" i="6"/>
  <c r="G562" i="6" l="1"/>
  <c r="J562" i="6"/>
  <c r="E562" i="6"/>
  <c r="L562" i="6"/>
  <c r="H562" i="6"/>
  <c r="B562" i="6"/>
  <c r="Z539" i="6"/>
  <c r="C562" i="6"/>
  <c r="I562" i="6"/>
  <c r="D562" i="6"/>
  <c r="F562" i="6"/>
  <c r="Y540" i="6"/>
  <c r="H563" i="6" l="1"/>
  <c r="L563" i="6"/>
  <c r="J563" i="6"/>
  <c r="Y541" i="6"/>
  <c r="E563" i="6"/>
  <c r="F563" i="6"/>
  <c r="C563" i="6"/>
  <c r="Z540" i="6"/>
  <c r="D563" i="6"/>
  <c r="G563" i="6"/>
  <c r="B563" i="6"/>
  <c r="I563" i="6"/>
  <c r="I564" i="6" l="1"/>
  <c r="C564" i="6"/>
  <c r="B564" i="6"/>
  <c r="D564" i="6"/>
  <c r="J564" i="6"/>
  <c r="H564" i="6"/>
  <c r="F564" i="6"/>
  <c r="L564" i="6"/>
  <c r="E564" i="6"/>
  <c r="Y542" i="6"/>
  <c r="Z541" i="6"/>
  <c r="G564" i="6"/>
  <c r="F565" i="6" l="1"/>
  <c r="H565" i="6"/>
  <c r="Y543" i="6"/>
  <c r="E565" i="6"/>
  <c r="L565" i="6"/>
  <c r="Z542" i="6"/>
  <c r="J565" i="6"/>
  <c r="C565" i="6"/>
  <c r="G565" i="6"/>
  <c r="B565" i="6"/>
  <c r="I565" i="6"/>
  <c r="D565" i="6"/>
  <c r="G566" i="6" l="1"/>
  <c r="J566" i="6"/>
  <c r="D566" i="6"/>
  <c r="E566" i="6"/>
  <c r="B566" i="6"/>
  <c r="H566" i="6"/>
  <c r="L566" i="6"/>
  <c r="Y544" i="6"/>
  <c r="Z543" i="6"/>
  <c r="C566" i="6"/>
  <c r="F566" i="6"/>
  <c r="I566" i="6"/>
  <c r="H567" i="6" l="1"/>
  <c r="L567" i="6"/>
  <c r="F567" i="6"/>
  <c r="Y545" i="6"/>
  <c r="I567" i="6"/>
  <c r="C567" i="6"/>
  <c r="Z544" i="6"/>
  <c r="B567" i="6"/>
  <c r="D567" i="6"/>
  <c r="G567" i="6"/>
  <c r="E567" i="6"/>
  <c r="J567" i="6"/>
  <c r="D568" i="6" l="1"/>
  <c r="B568" i="6"/>
  <c r="F568" i="6"/>
  <c r="I568" i="6"/>
  <c r="Y546" i="6"/>
  <c r="Z545" i="6"/>
  <c r="G568" i="6"/>
  <c r="H568" i="6"/>
  <c r="L568" i="6"/>
  <c r="E568" i="6"/>
  <c r="J568" i="6"/>
  <c r="C568" i="6"/>
  <c r="I569" i="6" l="1"/>
  <c r="C569" i="6"/>
  <c r="F569" i="6"/>
  <c r="H569" i="6"/>
  <c r="L569" i="6"/>
  <c r="G569" i="6"/>
  <c r="D569" i="6"/>
  <c r="Z546" i="6"/>
  <c r="B569" i="6"/>
  <c r="E569" i="6"/>
  <c r="Y547" i="6"/>
  <c r="J569" i="6"/>
  <c r="F570" i="6" l="1"/>
  <c r="C570" i="6"/>
  <c r="E570" i="6"/>
  <c r="J570" i="6"/>
  <c r="H570" i="6"/>
  <c r="L570" i="6"/>
  <c r="B570" i="6"/>
  <c r="Y548" i="6"/>
  <c r="I570" i="6"/>
  <c r="G570" i="6"/>
  <c r="D570" i="6"/>
  <c r="Z547" i="6"/>
  <c r="G571" i="6" l="1"/>
  <c r="B571" i="6"/>
  <c r="E571" i="6"/>
  <c r="F571" i="6"/>
  <c r="C571" i="6"/>
  <c r="Y549" i="6"/>
  <c r="I571" i="6"/>
  <c r="L571" i="6"/>
  <c r="H571" i="6"/>
  <c r="J571" i="6"/>
  <c r="D571" i="6"/>
  <c r="Z548" i="6"/>
  <c r="H572" i="6" l="1"/>
  <c r="B572" i="6"/>
  <c r="E572" i="6"/>
  <c r="J572" i="6"/>
  <c r="F572" i="6"/>
  <c r="Z549" i="6"/>
  <c r="I572" i="6"/>
  <c r="Y550" i="6"/>
  <c r="G572" i="6"/>
  <c r="C572" i="6"/>
  <c r="L572" i="6"/>
  <c r="D572" i="6"/>
  <c r="I573" i="6" l="1"/>
  <c r="G573" i="6"/>
  <c r="D573" i="6"/>
  <c r="F573" i="6"/>
  <c r="Y551" i="6"/>
  <c r="J573" i="6"/>
  <c r="E573" i="6"/>
  <c r="B573" i="6"/>
  <c r="H573" i="6"/>
  <c r="L573" i="6"/>
  <c r="C573" i="6"/>
  <c r="Z550" i="6"/>
  <c r="F574" i="6" l="1"/>
  <c r="G574" i="6"/>
  <c r="D574" i="6"/>
  <c r="E574" i="6"/>
  <c r="Z551" i="6"/>
  <c r="H574" i="6"/>
  <c r="J574" i="6"/>
  <c r="Y552" i="6"/>
  <c r="I574" i="6"/>
  <c r="C574" i="6"/>
  <c r="B574" i="6"/>
  <c r="L574" i="6"/>
  <c r="G575" i="6" l="1"/>
  <c r="F575" i="6"/>
  <c r="D575" i="6"/>
  <c r="Y553" i="6"/>
  <c r="E575" i="6"/>
  <c r="B575" i="6"/>
  <c r="Z552" i="6"/>
  <c r="J575" i="6"/>
  <c r="L575" i="6"/>
  <c r="I575" i="6"/>
  <c r="C575" i="6"/>
  <c r="H575" i="6"/>
  <c r="H576" i="6" l="1"/>
  <c r="F576" i="6"/>
  <c r="C576" i="6"/>
  <c r="L576" i="6"/>
  <c r="I576" i="6"/>
  <c r="Y554" i="6"/>
  <c r="E576" i="6"/>
  <c r="Z553" i="6"/>
  <c r="D576" i="6"/>
  <c r="J576" i="6"/>
  <c r="G576" i="6"/>
  <c r="B576" i="6"/>
  <c r="I577" i="6" l="1"/>
  <c r="L577" i="6"/>
  <c r="C577" i="6"/>
  <c r="B577" i="6"/>
  <c r="J577" i="6"/>
  <c r="Z554" i="6"/>
  <c r="Y555" i="6"/>
  <c r="D577" i="6"/>
  <c r="H577" i="6"/>
  <c r="G577" i="6"/>
  <c r="E577" i="6"/>
  <c r="F577" i="6"/>
  <c r="F578" i="6" l="1"/>
  <c r="E578" i="6"/>
  <c r="C578" i="6"/>
  <c r="J578" i="6"/>
  <c r="L578" i="6"/>
  <c r="H578" i="6"/>
  <c r="D578" i="6"/>
  <c r="G578" i="6"/>
  <c r="Z555" i="6"/>
  <c r="B578" i="6"/>
  <c r="I578" i="6"/>
  <c r="Y556" i="6"/>
  <c r="G579" i="6" l="1"/>
  <c r="E579" i="6"/>
  <c r="B579" i="6"/>
  <c r="L579" i="6"/>
  <c r="H579" i="6"/>
  <c r="F579" i="6"/>
  <c r="Z556" i="6"/>
  <c r="I579" i="6"/>
  <c r="J579" i="6"/>
  <c r="C579" i="6"/>
  <c r="Y557" i="6"/>
  <c r="D579" i="6"/>
  <c r="H580" i="6" l="1"/>
  <c r="E580" i="6"/>
  <c r="B580" i="6"/>
  <c r="Y558" i="6"/>
  <c r="J580" i="6"/>
  <c r="G580" i="6"/>
  <c r="D580" i="6"/>
  <c r="I580" i="6"/>
  <c r="L580" i="6"/>
  <c r="C580" i="6"/>
  <c r="F580" i="6"/>
  <c r="Z557" i="6"/>
  <c r="I581" i="6" l="1"/>
  <c r="J581" i="6"/>
  <c r="G581" i="6"/>
  <c r="C581" i="6"/>
  <c r="Y559" i="6"/>
  <c r="L581" i="6"/>
  <c r="Z558" i="6"/>
  <c r="F581" i="6"/>
  <c r="B581" i="6"/>
  <c r="H581" i="6"/>
  <c r="E581" i="6"/>
  <c r="D581" i="6"/>
  <c r="F582" i="6" l="1"/>
  <c r="D582" i="6"/>
  <c r="G582" i="6"/>
  <c r="C582" i="6"/>
  <c r="L582" i="6"/>
  <c r="I582" i="6"/>
  <c r="H582" i="6"/>
  <c r="B582" i="6"/>
  <c r="Y560" i="6"/>
  <c r="J582" i="6"/>
  <c r="E582" i="6"/>
  <c r="Z559" i="6"/>
  <c r="I583" i="6" l="1"/>
  <c r="C583" i="6"/>
  <c r="H583" i="6"/>
  <c r="Z560" i="6"/>
  <c r="B583" i="6"/>
  <c r="G583" i="6"/>
  <c r="Y561" i="6"/>
  <c r="F583" i="6"/>
  <c r="E583" i="6"/>
  <c r="J583" i="6"/>
  <c r="D583" i="6"/>
  <c r="L583" i="6"/>
  <c r="F584" i="6" l="1"/>
  <c r="L584" i="6"/>
  <c r="E584" i="6"/>
  <c r="D584" i="6"/>
  <c r="C584" i="6"/>
  <c r="H584" i="6"/>
  <c r="Z561" i="6"/>
  <c r="J584" i="6"/>
  <c r="I584" i="6"/>
  <c r="B584" i="6"/>
  <c r="G584" i="6"/>
  <c r="Y562" i="6"/>
  <c r="G585" i="6" l="1"/>
  <c r="Y563" i="6"/>
  <c r="F585" i="6"/>
  <c r="L585" i="6"/>
  <c r="J585" i="6"/>
  <c r="E585" i="6"/>
  <c r="D585" i="6"/>
  <c r="I585" i="6"/>
  <c r="Z562" i="6"/>
  <c r="C585" i="6"/>
  <c r="H585" i="6"/>
  <c r="B585" i="6"/>
  <c r="H586" i="6" l="1"/>
  <c r="B586" i="6"/>
  <c r="G586" i="6"/>
  <c r="F586" i="6"/>
  <c r="E586" i="6"/>
  <c r="Z563" i="6"/>
  <c r="D586" i="6"/>
  <c r="C586" i="6"/>
  <c r="Y564" i="6"/>
  <c r="L586" i="6"/>
  <c r="J586" i="6"/>
  <c r="I586" i="6"/>
  <c r="I587" i="6" l="1"/>
  <c r="C587" i="6"/>
  <c r="H587" i="6"/>
  <c r="G587" i="6"/>
  <c r="E587" i="6"/>
  <c r="B587" i="6"/>
  <c r="Y565" i="6"/>
  <c r="F587" i="6"/>
  <c r="L587" i="6"/>
  <c r="Z564" i="6"/>
  <c r="J587" i="6"/>
  <c r="D587" i="6"/>
  <c r="F588" i="6" l="1"/>
  <c r="L588" i="6"/>
  <c r="E588" i="6"/>
  <c r="J588" i="6"/>
  <c r="D588" i="6"/>
  <c r="I588" i="6"/>
  <c r="C588" i="6"/>
  <c r="Z565" i="6"/>
  <c r="G588" i="6"/>
  <c r="B588" i="6"/>
  <c r="Y566" i="6"/>
  <c r="H588" i="6"/>
  <c r="G589" i="6" l="1"/>
  <c r="Y567" i="6"/>
  <c r="F589" i="6"/>
  <c r="I589" i="6"/>
  <c r="C589" i="6"/>
  <c r="L589" i="6"/>
  <c r="E589" i="6"/>
  <c r="J589" i="6"/>
  <c r="H589" i="6"/>
  <c r="D589" i="6"/>
  <c r="Z566" i="6"/>
  <c r="B589" i="6"/>
  <c r="H590" i="6" l="1"/>
  <c r="B590" i="6"/>
  <c r="G590" i="6"/>
  <c r="Y568" i="6"/>
  <c r="L590" i="6"/>
  <c r="E590" i="6"/>
  <c r="J590" i="6"/>
  <c r="I590" i="6"/>
  <c r="F590" i="6"/>
  <c r="Z567" i="6"/>
  <c r="D590" i="6"/>
  <c r="C590" i="6"/>
  <c r="I591" i="6" l="1"/>
  <c r="C591" i="6"/>
  <c r="H591" i="6"/>
  <c r="B591" i="6"/>
  <c r="G591" i="6"/>
  <c r="Y569" i="6"/>
  <c r="F591" i="6"/>
  <c r="L591" i="6"/>
  <c r="Z568" i="6"/>
  <c r="J591" i="6"/>
  <c r="D591" i="6"/>
  <c r="E591" i="6"/>
  <c r="F592" i="6" l="1"/>
  <c r="L592" i="6"/>
  <c r="E592" i="6"/>
  <c r="J592" i="6"/>
  <c r="D592" i="6"/>
  <c r="I592" i="6"/>
  <c r="C592" i="6"/>
  <c r="Z569" i="6"/>
  <c r="G592" i="6"/>
  <c r="H592" i="6"/>
  <c r="Y570" i="6"/>
  <c r="B592" i="6"/>
  <c r="G593" i="6" l="1"/>
  <c r="Y571" i="6"/>
  <c r="F593" i="6"/>
  <c r="L593" i="6"/>
  <c r="E593" i="6"/>
  <c r="J593" i="6"/>
  <c r="I593" i="6"/>
  <c r="Z570" i="6"/>
  <c r="D593" i="6"/>
  <c r="C593" i="6"/>
  <c r="H593" i="6"/>
  <c r="B593" i="6"/>
  <c r="H594" i="6" l="1"/>
  <c r="B594" i="6"/>
  <c r="G594" i="6"/>
  <c r="C594" i="6"/>
  <c r="Y572" i="6"/>
  <c r="F594" i="6"/>
  <c r="L594" i="6"/>
  <c r="E594" i="6"/>
  <c r="J594" i="6"/>
  <c r="D594" i="6"/>
  <c r="I594" i="6"/>
  <c r="Z571" i="6"/>
  <c r="I595" i="6" l="1"/>
  <c r="C595" i="6"/>
  <c r="H595" i="6"/>
  <c r="Y573" i="6"/>
  <c r="L595" i="6"/>
  <c r="B595" i="6"/>
  <c r="G595" i="6"/>
  <c r="F595" i="6"/>
  <c r="D595" i="6"/>
  <c r="Z572" i="6"/>
  <c r="E595" i="6"/>
  <c r="J595" i="6"/>
  <c r="F596" i="6" l="1"/>
  <c r="L596" i="6"/>
  <c r="E596" i="6"/>
  <c r="J596" i="6"/>
  <c r="D596" i="6"/>
  <c r="I596" i="6"/>
  <c r="H596" i="6"/>
  <c r="Z573" i="6"/>
  <c r="G596" i="6"/>
  <c r="C596" i="6"/>
  <c r="B596" i="6"/>
  <c r="Y574" i="6"/>
  <c r="G597" i="6" l="1"/>
  <c r="Y575" i="6"/>
  <c r="F597" i="6"/>
  <c r="E597" i="6"/>
  <c r="D597" i="6"/>
  <c r="Z574" i="6"/>
  <c r="H597" i="6"/>
  <c r="L597" i="6"/>
  <c r="J597" i="6"/>
  <c r="I597" i="6"/>
  <c r="C597" i="6"/>
  <c r="B597" i="6"/>
  <c r="H598" i="6" l="1"/>
  <c r="B598" i="6"/>
  <c r="G598" i="6"/>
  <c r="Y576" i="6"/>
  <c r="F598" i="6"/>
  <c r="L598" i="6"/>
  <c r="E598" i="6"/>
  <c r="J598" i="6"/>
  <c r="Z575" i="6"/>
  <c r="C598" i="6"/>
  <c r="I598" i="6"/>
  <c r="D598" i="6"/>
  <c r="I599" i="6" l="1"/>
  <c r="C599" i="6"/>
  <c r="H599" i="6"/>
  <c r="Y577" i="6"/>
  <c r="L599" i="6"/>
  <c r="D599" i="6"/>
  <c r="B599" i="6"/>
  <c r="G599" i="6"/>
  <c r="F599" i="6"/>
  <c r="Z576" i="6"/>
  <c r="E599" i="6"/>
  <c r="J599" i="6"/>
  <c r="F600" i="6" l="1"/>
  <c r="L600" i="6"/>
  <c r="E600" i="6"/>
  <c r="D600" i="6"/>
  <c r="I600" i="6"/>
  <c r="C600" i="6"/>
  <c r="Z577" i="6"/>
  <c r="B600" i="6"/>
  <c r="G600" i="6"/>
  <c r="Y578" i="6"/>
  <c r="J600" i="6"/>
  <c r="H600" i="6"/>
  <c r="G601" i="6" l="1"/>
  <c r="Y579" i="6"/>
  <c r="F601" i="6"/>
  <c r="L601" i="6"/>
  <c r="E601" i="6"/>
  <c r="J601" i="6"/>
  <c r="D601" i="6"/>
  <c r="I601" i="6"/>
  <c r="Z578" i="6"/>
  <c r="B601" i="6"/>
  <c r="C601" i="6"/>
  <c r="H601" i="6"/>
  <c r="H602" i="6" l="1"/>
  <c r="B602" i="6"/>
  <c r="G602" i="6"/>
  <c r="F602" i="6"/>
  <c r="D602" i="6"/>
  <c r="I602" i="6"/>
  <c r="Y580" i="6"/>
  <c r="L602" i="6"/>
  <c r="E602" i="6"/>
  <c r="J602" i="6"/>
  <c r="Z579" i="6"/>
  <c r="C602" i="6"/>
  <c r="I603" i="6" l="1"/>
  <c r="C603" i="6"/>
  <c r="H603" i="6"/>
  <c r="B603" i="6"/>
  <c r="G603" i="6"/>
  <c r="Y581" i="6"/>
  <c r="F603" i="6"/>
  <c r="Z580" i="6"/>
  <c r="D603" i="6"/>
  <c r="L603" i="6"/>
  <c r="E603" i="6"/>
  <c r="J603" i="6"/>
  <c r="F604" i="6" l="1"/>
  <c r="L604" i="6"/>
  <c r="E604" i="6"/>
  <c r="J604" i="6"/>
  <c r="D604" i="6"/>
  <c r="I604" i="6"/>
  <c r="C604" i="6"/>
  <c r="Z581" i="6"/>
  <c r="H604" i="6"/>
  <c r="B604" i="6"/>
  <c r="Y582" i="6"/>
  <c r="G604" i="6"/>
  <c r="G605" i="6" l="1"/>
  <c r="Y583" i="6"/>
  <c r="F605" i="6"/>
  <c r="H605" i="6"/>
  <c r="L605" i="6"/>
  <c r="E605" i="6"/>
  <c r="J605" i="6"/>
  <c r="D605" i="6"/>
  <c r="I605" i="6"/>
  <c r="Z582" i="6"/>
  <c r="B605" i="6"/>
  <c r="C605" i="6"/>
  <c r="H606" i="6" l="1"/>
  <c r="B606" i="6"/>
  <c r="G606" i="6"/>
  <c r="Y584" i="6"/>
  <c r="L606" i="6"/>
  <c r="J606" i="6"/>
  <c r="D606" i="6"/>
  <c r="I606" i="6"/>
  <c r="C606" i="6"/>
  <c r="F606" i="6"/>
  <c r="E606" i="6"/>
  <c r="Z583" i="6"/>
  <c r="I607" i="6" l="1"/>
  <c r="C607" i="6"/>
  <c r="H607" i="6"/>
  <c r="B607" i="6"/>
  <c r="G607" i="6"/>
  <c r="Y585" i="6"/>
  <c r="F607" i="6"/>
  <c r="L607" i="6"/>
  <c r="Z584" i="6"/>
  <c r="D607" i="6"/>
  <c r="E607" i="6"/>
  <c r="J607" i="6"/>
  <c r="F608" i="6" l="1"/>
  <c r="L608" i="6"/>
  <c r="E608" i="6"/>
  <c r="J608" i="6"/>
  <c r="D608" i="6"/>
  <c r="I608" i="6"/>
  <c r="C608" i="6"/>
  <c r="B608" i="6"/>
  <c r="G608" i="6"/>
  <c r="Z585" i="6"/>
  <c r="Y586" i="6"/>
  <c r="H608" i="6"/>
  <c r="G609" i="6" l="1"/>
  <c r="Y587" i="6"/>
  <c r="E609" i="6"/>
  <c r="L609" i="6"/>
  <c r="I609" i="6"/>
  <c r="C609" i="6"/>
  <c r="B609" i="6"/>
  <c r="D609" i="6"/>
  <c r="Z586" i="6"/>
  <c r="F609" i="6"/>
  <c r="J609" i="6"/>
  <c r="H609" i="6"/>
  <c r="H610" i="6" l="1"/>
  <c r="C610" i="6"/>
  <c r="J610" i="6"/>
  <c r="E610" i="6"/>
  <c r="L610" i="6"/>
  <c r="Z587" i="6"/>
  <c r="Y588" i="6"/>
  <c r="G610" i="6"/>
  <c r="B610" i="6"/>
  <c r="I610" i="6"/>
  <c r="D610" i="6"/>
  <c r="F610" i="6"/>
  <c r="I611" i="6" l="1"/>
  <c r="D611" i="6"/>
  <c r="C611" i="6"/>
  <c r="H611" i="6"/>
  <c r="J611" i="6"/>
  <c r="L611" i="6"/>
  <c r="B611" i="6"/>
  <c r="G611" i="6"/>
  <c r="F611" i="6"/>
  <c r="Y589" i="6"/>
  <c r="Z588" i="6"/>
  <c r="E611" i="6"/>
  <c r="F612" i="6" l="1"/>
  <c r="L612" i="6"/>
  <c r="H612" i="6"/>
  <c r="E612" i="6"/>
  <c r="Y590" i="6"/>
  <c r="C612" i="6"/>
  <c r="I612" i="6"/>
  <c r="Z589" i="6"/>
  <c r="D612" i="6"/>
  <c r="J612" i="6"/>
  <c r="G612" i="6"/>
  <c r="B612" i="6"/>
  <c r="G613" i="6" l="1"/>
  <c r="Y591" i="6"/>
  <c r="E613" i="6"/>
  <c r="L613" i="6"/>
  <c r="I613" i="6"/>
  <c r="J613" i="6"/>
  <c r="B613" i="6"/>
  <c r="F613" i="6"/>
  <c r="D613" i="6"/>
  <c r="Z590" i="6"/>
  <c r="H613" i="6"/>
  <c r="C613" i="6"/>
  <c r="H614" i="6" l="1"/>
  <c r="C614" i="6"/>
  <c r="B614" i="6"/>
  <c r="G614" i="6"/>
  <c r="F614" i="6"/>
  <c r="Y592" i="6"/>
  <c r="E614" i="6"/>
  <c r="Z591" i="6"/>
  <c r="J614" i="6"/>
  <c r="L614" i="6"/>
  <c r="D614" i="6"/>
  <c r="I614" i="6"/>
  <c r="I615" i="6" l="1"/>
  <c r="D615" i="6"/>
  <c r="G615" i="6"/>
  <c r="B615" i="6"/>
  <c r="L615" i="6"/>
  <c r="E615" i="6"/>
  <c r="H615" i="6"/>
  <c r="J615" i="6"/>
  <c r="F615" i="6"/>
  <c r="Y593" i="6"/>
  <c r="Z592" i="6"/>
  <c r="C615" i="6"/>
  <c r="F616" i="6" l="1"/>
  <c r="L616" i="6"/>
  <c r="H616" i="6"/>
  <c r="J616" i="6"/>
  <c r="Y594" i="6"/>
  <c r="C616" i="6"/>
  <c r="Z593" i="6"/>
  <c r="B616" i="6"/>
  <c r="E616" i="6"/>
  <c r="I616" i="6"/>
  <c r="D616" i="6"/>
  <c r="G616" i="6"/>
  <c r="G617" i="6" l="1"/>
  <c r="Y595" i="6"/>
  <c r="I617" i="6"/>
  <c r="B617" i="6"/>
  <c r="E617" i="6"/>
  <c r="L617" i="6"/>
  <c r="D617" i="6"/>
  <c r="Z594" i="6"/>
  <c r="C617" i="6"/>
  <c r="H617" i="6"/>
  <c r="F617" i="6"/>
  <c r="J617" i="6"/>
  <c r="H618" i="6" l="1"/>
  <c r="C618" i="6"/>
  <c r="F618" i="6"/>
  <c r="J618" i="6"/>
  <c r="L618" i="6"/>
  <c r="B618" i="6"/>
  <c r="Y596" i="6"/>
  <c r="G618" i="6"/>
  <c r="E618" i="6"/>
  <c r="I618" i="6"/>
  <c r="Z595" i="6"/>
  <c r="D618" i="6"/>
  <c r="E619" i="6" l="1"/>
  <c r="J619" i="6"/>
  <c r="C619" i="6"/>
  <c r="I619" i="6"/>
  <c r="D619" i="6"/>
  <c r="G619" i="6"/>
  <c r="B619" i="6"/>
  <c r="H619" i="6"/>
  <c r="L619" i="6"/>
  <c r="Y597" i="6"/>
  <c r="Z596" i="6"/>
  <c r="F619" i="6"/>
  <c r="F620" i="6" l="1"/>
  <c r="L620" i="6"/>
  <c r="Y598" i="6"/>
  <c r="J620" i="6"/>
  <c r="E620" i="6"/>
  <c r="D620" i="6"/>
  <c r="C620" i="6"/>
  <c r="I620" i="6"/>
  <c r="Z597" i="6"/>
  <c r="B620" i="6"/>
  <c r="G620" i="6"/>
  <c r="H620" i="6"/>
  <c r="C621" i="6" l="1"/>
  <c r="H621" i="6"/>
  <c r="J621" i="6"/>
  <c r="B621" i="6"/>
  <c r="F621" i="6"/>
  <c r="G621" i="6"/>
  <c r="Y599" i="6"/>
  <c r="E621" i="6"/>
  <c r="I621" i="6"/>
  <c r="L621" i="6"/>
  <c r="Z598" i="6"/>
  <c r="D621" i="6"/>
  <c r="H622" i="6" l="1"/>
  <c r="C622" i="6"/>
  <c r="F622" i="6"/>
  <c r="J622" i="6"/>
  <c r="E622" i="6"/>
  <c r="Z599" i="6"/>
  <c r="I622" i="6"/>
  <c r="Y600" i="6"/>
  <c r="G622" i="6"/>
  <c r="L622" i="6"/>
  <c r="D622" i="6"/>
  <c r="B622" i="6"/>
  <c r="E623" i="6" l="1"/>
  <c r="J623" i="6"/>
  <c r="G623" i="6"/>
  <c r="I623" i="6"/>
  <c r="L623" i="6"/>
  <c r="C623" i="6"/>
  <c r="F623" i="6"/>
  <c r="Z600" i="6"/>
  <c r="D623" i="6"/>
  <c r="B623" i="6"/>
  <c r="Y601" i="6"/>
  <c r="H623" i="6"/>
  <c r="F624" i="6" l="1"/>
  <c r="L624" i="6"/>
  <c r="D624" i="6"/>
  <c r="J624" i="6"/>
  <c r="E624" i="6"/>
  <c r="H624" i="6"/>
  <c r="I624" i="6"/>
  <c r="B624" i="6"/>
  <c r="Z601" i="6"/>
  <c r="C624" i="6"/>
  <c r="Y602" i="6"/>
  <c r="G624" i="6"/>
  <c r="C625" i="6" l="1"/>
  <c r="H625" i="6"/>
  <c r="J625" i="6"/>
  <c r="E625" i="6"/>
  <c r="B625" i="6"/>
  <c r="Z602" i="6"/>
  <c r="G625" i="6"/>
  <c r="Y603" i="6"/>
  <c r="I625" i="6"/>
  <c r="D625" i="6"/>
  <c r="L625" i="6"/>
  <c r="F625" i="6"/>
  <c r="H626" i="6" l="1"/>
  <c r="C626" i="6"/>
  <c r="J626" i="6"/>
  <c r="L626" i="6"/>
  <c r="D626" i="6"/>
  <c r="F626" i="6"/>
  <c r="Y604" i="6"/>
  <c r="G626" i="6"/>
  <c r="B626" i="6"/>
  <c r="E626" i="6"/>
  <c r="Z603" i="6"/>
  <c r="I626" i="6"/>
  <c r="E627" i="6" l="1"/>
  <c r="J627" i="6"/>
  <c r="L627" i="6"/>
  <c r="C627" i="6"/>
  <c r="B627" i="6"/>
  <c r="G627" i="6"/>
  <c r="I627" i="6"/>
  <c r="D627" i="6"/>
  <c r="F627" i="6"/>
  <c r="H627" i="6"/>
  <c r="Z604" i="6"/>
  <c r="Y605" i="6"/>
  <c r="F628" i="6" l="1"/>
  <c r="E628" i="6"/>
  <c r="H628" i="6"/>
  <c r="J628" i="6"/>
  <c r="I628" i="6"/>
  <c r="L628" i="6"/>
  <c r="Y606" i="6"/>
  <c r="B628" i="6"/>
  <c r="C628" i="6"/>
  <c r="Z605" i="6"/>
  <c r="D628" i="6"/>
  <c r="G628" i="6"/>
  <c r="G629" i="6" l="1"/>
  <c r="J629" i="6"/>
  <c r="E629" i="6"/>
  <c r="L629" i="6"/>
  <c r="I629" i="6"/>
  <c r="H629" i="6"/>
  <c r="B629" i="6"/>
  <c r="Z606" i="6"/>
  <c r="C629" i="6"/>
  <c r="D629" i="6"/>
  <c r="Y607" i="6"/>
  <c r="F629" i="6"/>
  <c r="H630" i="6" l="1"/>
  <c r="L630" i="6"/>
  <c r="J630" i="6"/>
  <c r="B630" i="6"/>
  <c r="Y608" i="6"/>
  <c r="F630" i="6"/>
  <c r="E630" i="6"/>
  <c r="C630" i="6"/>
  <c r="D630" i="6"/>
  <c r="Z607" i="6"/>
  <c r="I630" i="6"/>
  <c r="G630" i="6"/>
  <c r="I631" i="6" l="1"/>
  <c r="C631" i="6"/>
  <c r="B631" i="6"/>
  <c r="L631" i="6"/>
  <c r="H631" i="6"/>
  <c r="Y609" i="6"/>
  <c r="G631" i="6"/>
  <c r="D631" i="6"/>
  <c r="J631" i="6"/>
  <c r="F631" i="6"/>
  <c r="E631" i="6"/>
  <c r="Z608" i="6"/>
  <c r="F632" i="6" l="1"/>
  <c r="H632" i="6"/>
  <c r="Y610" i="6"/>
  <c r="C632" i="6"/>
  <c r="G632" i="6"/>
  <c r="E632" i="6"/>
  <c r="B632" i="6"/>
  <c r="D632" i="6"/>
  <c r="J632" i="6"/>
  <c r="I632" i="6"/>
  <c r="L632" i="6"/>
  <c r="Z609" i="6"/>
  <c r="G633" i="6" l="1"/>
  <c r="J633" i="6"/>
  <c r="D633" i="6"/>
  <c r="F633" i="6"/>
  <c r="L633" i="6"/>
  <c r="E633" i="6"/>
  <c r="Y611" i="6"/>
  <c r="B633" i="6"/>
  <c r="H633" i="6"/>
  <c r="C633" i="6"/>
  <c r="Z610" i="6"/>
  <c r="I633" i="6"/>
  <c r="H634" i="6" l="1"/>
  <c r="L634" i="6"/>
  <c r="F634" i="6"/>
  <c r="Y612" i="6"/>
  <c r="I634" i="6"/>
  <c r="C634" i="6"/>
  <c r="J634" i="6"/>
  <c r="B634" i="6"/>
  <c r="Z611" i="6"/>
  <c r="D634" i="6"/>
  <c r="E634" i="6"/>
  <c r="G634" i="6"/>
  <c r="I635" i="6" l="1"/>
  <c r="G635" i="6"/>
  <c r="L635" i="6"/>
  <c r="H635" i="6"/>
  <c r="J635" i="6"/>
  <c r="Y613" i="6"/>
  <c r="C635" i="6"/>
  <c r="D635" i="6"/>
  <c r="B635" i="6"/>
  <c r="F635" i="6"/>
  <c r="Z612" i="6"/>
  <c r="E635" i="6"/>
  <c r="F636" i="6" l="1"/>
  <c r="D636" i="6"/>
  <c r="C636" i="6"/>
  <c r="J636" i="6"/>
  <c r="Y614" i="6"/>
  <c r="L636" i="6"/>
  <c r="E636" i="6"/>
  <c r="Z613" i="6"/>
  <c r="B636" i="6"/>
  <c r="H636" i="6"/>
  <c r="G636" i="6"/>
  <c r="I636" i="6"/>
  <c r="G637" i="6" l="1"/>
  <c r="J637" i="6"/>
  <c r="E637" i="6"/>
  <c r="L637" i="6"/>
  <c r="H637" i="6"/>
  <c r="Y615" i="6"/>
  <c r="I637" i="6"/>
  <c r="B637" i="6"/>
  <c r="D637" i="6"/>
  <c r="Z614" i="6"/>
  <c r="F637" i="6"/>
  <c r="C637" i="6"/>
  <c r="H638" i="6" l="1"/>
  <c r="L638" i="6"/>
  <c r="J638" i="6"/>
  <c r="F638" i="6"/>
  <c r="G638" i="6"/>
  <c r="Z615" i="6"/>
  <c r="Y616" i="6"/>
  <c r="E638" i="6"/>
  <c r="C638" i="6"/>
  <c r="I638" i="6"/>
  <c r="B638" i="6"/>
  <c r="D638" i="6"/>
  <c r="I639" i="6" l="1"/>
  <c r="C639" i="6"/>
  <c r="B639" i="6"/>
  <c r="D639" i="6"/>
  <c r="L639" i="6"/>
  <c r="J639" i="6"/>
  <c r="Z616" i="6"/>
  <c r="E639" i="6"/>
  <c r="G639" i="6"/>
  <c r="H639" i="6"/>
  <c r="F639" i="6"/>
  <c r="Y617" i="6"/>
  <c r="F640" i="6" l="1"/>
  <c r="H640" i="6"/>
  <c r="Y618" i="6"/>
  <c r="J640" i="6"/>
  <c r="G640" i="6"/>
  <c r="L640" i="6"/>
  <c r="B640" i="6"/>
  <c r="I640" i="6"/>
  <c r="C640" i="6"/>
  <c r="E640" i="6"/>
  <c r="Z617" i="6"/>
  <c r="D640" i="6"/>
  <c r="G641" i="6" l="1"/>
  <c r="J641" i="6"/>
  <c r="D641" i="6"/>
  <c r="L641" i="6"/>
  <c r="Y619" i="6"/>
  <c r="H641" i="6"/>
  <c r="E641" i="6"/>
  <c r="C641" i="6"/>
  <c r="B641" i="6"/>
  <c r="Z618" i="6"/>
  <c r="F641" i="6"/>
  <c r="I641" i="6"/>
  <c r="H642" i="6" l="1"/>
  <c r="L642" i="6"/>
  <c r="F642" i="6"/>
  <c r="Y620" i="6"/>
  <c r="B642" i="6"/>
  <c r="I642" i="6"/>
  <c r="C642" i="6"/>
  <c r="J642" i="6"/>
  <c r="D642" i="6"/>
  <c r="G642" i="6"/>
  <c r="E642" i="6"/>
  <c r="Z619" i="6"/>
  <c r="I643" i="6" l="1"/>
  <c r="G643" i="6"/>
  <c r="L643" i="6"/>
  <c r="D643" i="6"/>
  <c r="B643" i="6"/>
  <c r="F643" i="6"/>
  <c r="H643" i="6"/>
  <c r="J643" i="6"/>
  <c r="Z620" i="6"/>
  <c r="E643" i="6"/>
  <c r="Y621" i="6"/>
  <c r="C643" i="6"/>
  <c r="F644" i="6" l="1"/>
  <c r="D644" i="6"/>
  <c r="C644" i="6"/>
  <c r="L644" i="6"/>
  <c r="E644" i="6"/>
  <c r="I644" i="6"/>
  <c r="Z621" i="6"/>
  <c r="J644" i="6"/>
  <c r="Y622" i="6"/>
  <c r="G644" i="6"/>
  <c r="B644" i="6"/>
  <c r="H644" i="6"/>
  <c r="G645" i="6" l="1"/>
  <c r="J645" i="6"/>
  <c r="E645" i="6"/>
  <c r="I645" i="6"/>
  <c r="D645" i="6"/>
  <c r="Z622" i="6"/>
  <c r="L645" i="6"/>
  <c r="H645" i="6"/>
  <c r="Y623" i="6"/>
  <c r="B645" i="6"/>
  <c r="F645" i="6"/>
  <c r="C645" i="6"/>
  <c r="H646" i="6" l="1"/>
  <c r="L646" i="6"/>
  <c r="J646" i="6"/>
  <c r="Y624" i="6"/>
  <c r="F646" i="6"/>
  <c r="E646" i="6"/>
  <c r="C646" i="6"/>
  <c r="Z623" i="6"/>
  <c r="I646" i="6"/>
  <c r="D646" i="6"/>
  <c r="G646" i="6"/>
  <c r="B646" i="6"/>
  <c r="I647" i="6" l="1"/>
  <c r="C647" i="6"/>
  <c r="B647" i="6"/>
  <c r="D647" i="6"/>
  <c r="L647" i="6"/>
  <c r="J647" i="6"/>
  <c r="H647" i="6"/>
  <c r="F647" i="6"/>
  <c r="E647" i="6"/>
  <c r="G647" i="6"/>
  <c r="Z624" i="6"/>
  <c r="Y625" i="6"/>
  <c r="F648" i="6" l="1"/>
  <c r="H648" i="6"/>
  <c r="Y626" i="6"/>
  <c r="L648" i="6"/>
  <c r="J648" i="6"/>
  <c r="C648" i="6"/>
  <c r="G648" i="6"/>
  <c r="E648" i="6"/>
  <c r="Z625" i="6"/>
  <c r="D648" i="6"/>
  <c r="B648" i="6"/>
  <c r="I648" i="6"/>
  <c r="G649" i="6" l="1"/>
  <c r="J649" i="6"/>
  <c r="D649" i="6"/>
  <c r="B649" i="6"/>
  <c r="F649" i="6"/>
  <c r="Z626" i="6"/>
  <c r="L649" i="6"/>
  <c r="E649" i="6"/>
  <c r="Y627" i="6"/>
  <c r="H649" i="6"/>
  <c r="I649" i="6"/>
  <c r="C649" i="6"/>
  <c r="H650" i="6" l="1"/>
  <c r="L650" i="6"/>
  <c r="F650" i="6"/>
  <c r="Y628" i="6"/>
  <c r="I650" i="6"/>
  <c r="B650" i="6"/>
  <c r="C650" i="6"/>
  <c r="J650" i="6"/>
  <c r="D650" i="6"/>
  <c r="G650" i="6"/>
  <c r="Z627" i="6"/>
  <c r="E650" i="6"/>
  <c r="I651" i="6" l="1"/>
  <c r="G651" i="6"/>
  <c r="L651" i="6"/>
  <c r="D651" i="6"/>
  <c r="B651" i="6"/>
  <c r="F651" i="6"/>
  <c r="J651" i="6"/>
  <c r="E651" i="6"/>
  <c r="Z628" i="6"/>
  <c r="H651" i="6"/>
  <c r="C651" i="6"/>
  <c r="Y629" i="6"/>
  <c r="F652" i="6" l="1"/>
  <c r="D652" i="6"/>
  <c r="C652" i="6"/>
  <c r="J652" i="6"/>
  <c r="L652" i="6"/>
  <c r="E652" i="6"/>
  <c r="Z629" i="6"/>
  <c r="B652" i="6"/>
  <c r="I652" i="6"/>
  <c r="H652" i="6"/>
  <c r="Y630" i="6"/>
  <c r="G652" i="6"/>
  <c r="G653" i="6" l="1"/>
  <c r="J653" i="6"/>
  <c r="E653" i="6"/>
  <c r="L653" i="6"/>
  <c r="H653" i="6"/>
  <c r="D653" i="6"/>
  <c r="Z630" i="6"/>
  <c r="F653" i="6"/>
  <c r="I653" i="6"/>
  <c r="Y631" i="6"/>
  <c r="B653" i="6"/>
  <c r="C653" i="6"/>
  <c r="H654" i="6" l="1"/>
  <c r="L654" i="6"/>
  <c r="J654" i="6"/>
  <c r="F654" i="6"/>
  <c r="E654" i="6"/>
  <c r="Y632" i="6"/>
  <c r="C654" i="6"/>
  <c r="I654" i="6"/>
  <c r="Z631" i="6"/>
  <c r="D654" i="6"/>
  <c r="B654" i="6"/>
  <c r="G654" i="6"/>
  <c r="I655" i="6" l="1"/>
  <c r="C655" i="6"/>
  <c r="B655" i="6"/>
  <c r="D655" i="6"/>
  <c r="L655" i="6"/>
  <c r="J655" i="6"/>
  <c r="H655" i="6"/>
  <c r="E655" i="6"/>
  <c r="Y633" i="6"/>
  <c r="Z632" i="6"/>
  <c r="F655" i="6"/>
  <c r="G655" i="6"/>
  <c r="F656" i="6" l="1"/>
  <c r="H656" i="6"/>
  <c r="Y634" i="6"/>
  <c r="J656" i="6"/>
  <c r="G656" i="6"/>
  <c r="C656" i="6"/>
  <c r="L656" i="6"/>
  <c r="Z633" i="6"/>
  <c r="B656" i="6"/>
  <c r="D656" i="6"/>
  <c r="E656" i="6"/>
  <c r="I656" i="6"/>
  <c r="G657" i="6" l="1"/>
  <c r="J657" i="6"/>
  <c r="D657" i="6"/>
  <c r="L657" i="6"/>
  <c r="E657" i="6"/>
  <c r="Y635" i="6"/>
  <c r="B657" i="6"/>
  <c r="C657" i="6"/>
  <c r="I657" i="6"/>
  <c r="H657" i="6"/>
  <c r="Z634" i="6"/>
  <c r="F657" i="6"/>
  <c r="H658" i="6" l="1"/>
  <c r="L658" i="6"/>
  <c r="F658" i="6"/>
  <c r="B658" i="6"/>
  <c r="I658" i="6"/>
  <c r="C658" i="6"/>
  <c r="Z635" i="6"/>
  <c r="D658" i="6"/>
  <c r="G658" i="6"/>
  <c r="E658" i="6"/>
  <c r="Y636" i="6"/>
  <c r="J658" i="6"/>
  <c r="I659" i="6" l="1"/>
  <c r="G659" i="6"/>
  <c r="L659" i="6"/>
  <c r="D659" i="6"/>
  <c r="B659" i="6"/>
  <c r="F659" i="6"/>
  <c r="E659" i="6"/>
  <c r="C659" i="6"/>
  <c r="J659" i="6"/>
  <c r="Y637" i="6"/>
  <c r="Z636" i="6"/>
  <c r="H659" i="6"/>
  <c r="F660" i="6" l="1"/>
  <c r="D660" i="6"/>
  <c r="C660" i="6"/>
  <c r="J660" i="6"/>
  <c r="Y638" i="6"/>
  <c r="L660" i="6"/>
  <c r="E660" i="6"/>
  <c r="Z637" i="6"/>
  <c r="G660" i="6"/>
  <c r="I660" i="6"/>
  <c r="B660" i="6"/>
  <c r="H660" i="6"/>
  <c r="G661" i="6" l="1"/>
  <c r="J661" i="6"/>
  <c r="E661" i="6"/>
  <c r="H661" i="6"/>
  <c r="B661" i="6"/>
  <c r="C661" i="6"/>
  <c r="L661" i="6"/>
  <c r="I661" i="6"/>
  <c r="D661" i="6"/>
  <c r="F661" i="6"/>
  <c r="Z638" i="6"/>
  <c r="Y639" i="6"/>
  <c r="H662" i="6" l="1"/>
  <c r="L662" i="6"/>
  <c r="J662" i="6"/>
  <c r="F662" i="6"/>
  <c r="E662" i="6"/>
  <c r="C662" i="6"/>
  <c r="Z639" i="6"/>
  <c r="D662" i="6"/>
  <c r="G662" i="6"/>
  <c r="Y640" i="6"/>
  <c r="I662" i="6"/>
  <c r="B662" i="6"/>
  <c r="I663" i="6" l="1"/>
  <c r="C663" i="6"/>
  <c r="B663" i="6"/>
  <c r="D663" i="6"/>
  <c r="L663" i="6"/>
  <c r="J663" i="6"/>
  <c r="F663" i="6"/>
  <c r="Z640" i="6"/>
  <c r="H663" i="6"/>
  <c r="G663" i="6"/>
  <c r="E663" i="6"/>
  <c r="Y641" i="6"/>
  <c r="F664" i="6" l="1"/>
  <c r="H664" i="6"/>
  <c r="Y642" i="6"/>
  <c r="J664" i="6"/>
  <c r="C664" i="6"/>
  <c r="G664" i="6"/>
  <c r="I664" i="6"/>
  <c r="E664" i="6"/>
  <c r="L664" i="6"/>
  <c r="Z641" i="6"/>
  <c r="B664" i="6"/>
  <c r="D664" i="6"/>
  <c r="G665" i="6" l="1"/>
  <c r="J665" i="6"/>
  <c r="D665" i="6"/>
  <c r="L665" i="6"/>
  <c r="E665" i="6"/>
  <c r="Y643" i="6"/>
  <c r="B665" i="6"/>
  <c r="H665" i="6"/>
  <c r="F665" i="6"/>
  <c r="Z642" i="6"/>
  <c r="C665" i="6"/>
  <c r="I665" i="6"/>
  <c r="H666" i="6" l="1"/>
  <c r="L666" i="6"/>
  <c r="F666" i="6"/>
  <c r="Y644" i="6"/>
  <c r="I666" i="6"/>
  <c r="J666" i="6"/>
  <c r="D666" i="6"/>
  <c r="G666" i="6"/>
  <c r="E666" i="6"/>
  <c r="B666" i="6"/>
  <c r="C666" i="6"/>
  <c r="Z643" i="6"/>
  <c r="I667" i="6" l="1"/>
  <c r="G667" i="6"/>
  <c r="L667" i="6"/>
  <c r="D667" i="6"/>
  <c r="F667" i="6"/>
  <c r="H667" i="6"/>
  <c r="C667" i="6"/>
  <c r="Z644" i="6"/>
  <c r="B667" i="6"/>
  <c r="J667" i="6"/>
  <c r="E667" i="6"/>
  <c r="Y645" i="6"/>
  <c r="F668" i="6" l="1"/>
  <c r="D668" i="6"/>
  <c r="C668" i="6"/>
  <c r="J668" i="6"/>
  <c r="L668" i="6"/>
  <c r="Y646" i="6"/>
  <c r="G668" i="6"/>
  <c r="B668" i="6"/>
  <c r="E668" i="6"/>
  <c r="Z645" i="6"/>
  <c r="H668" i="6"/>
  <c r="I668" i="6"/>
  <c r="G669" i="6" l="1"/>
  <c r="J669" i="6"/>
  <c r="E669" i="6"/>
  <c r="H669" i="6"/>
  <c r="B669" i="6"/>
  <c r="L669" i="6"/>
  <c r="I669" i="6"/>
  <c r="D669" i="6"/>
  <c r="C669" i="6"/>
  <c r="Y647" i="6"/>
  <c r="Z646" i="6"/>
  <c r="F669" i="6"/>
  <c r="H670" i="6" l="1"/>
  <c r="L670" i="6"/>
  <c r="J670" i="6"/>
  <c r="Y648" i="6"/>
  <c r="F670" i="6"/>
  <c r="E670" i="6"/>
  <c r="D670" i="6"/>
  <c r="B670" i="6"/>
  <c r="I670" i="6"/>
  <c r="C670" i="6"/>
  <c r="Z647" i="6"/>
  <c r="G670" i="6"/>
  <c r="I671" i="6" l="1"/>
  <c r="C671" i="6"/>
  <c r="B671" i="6"/>
  <c r="J671" i="6"/>
  <c r="Z648" i="6"/>
  <c r="D671" i="6"/>
  <c r="L671" i="6"/>
  <c r="F671" i="6"/>
  <c r="Y649" i="6"/>
  <c r="H671" i="6"/>
  <c r="E671" i="6"/>
  <c r="G671" i="6"/>
  <c r="E672" i="6" l="1"/>
  <c r="C672" i="6"/>
  <c r="F672" i="6"/>
  <c r="Z649" i="6"/>
  <c r="J672" i="6"/>
  <c r="I672" i="6"/>
  <c r="H672" i="6"/>
  <c r="L672" i="6"/>
  <c r="D672" i="6"/>
  <c r="Y650" i="6"/>
  <c r="G672" i="6"/>
  <c r="B672" i="6"/>
  <c r="F673" i="6" l="1"/>
  <c r="C673" i="6"/>
  <c r="E673" i="6"/>
  <c r="J673" i="6"/>
  <c r="H673" i="6"/>
  <c r="L673" i="6"/>
  <c r="G673" i="6"/>
  <c r="Y651" i="6"/>
  <c r="Z650" i="6"/>
  <c r="D673" i="6"/>
  <c r="B673" i="6"/>
  <c r="I673" i="6"/>
  <c r="G674" i="6" l="1"/>
  <c r="B674" i="6"/>
  <c r="E674" i="6"/>
  <c r="L674" i="6"/>
  <c r="H674" i="6"/>
  <c r="J674" i="6"/>
  <c r="Z651" i="6"/>
  <c r="Y652" i="6"/>
  <c r="F674" i="6"/>
  <c r="D674" i="6"/>
  <c r="I674" i="6"/>
  <c r="C674" i="6"/>
  <c r="H675" i="6" l="1"/>
  <c r="B675" i="6"/>
  <c r="E675" i="6"/>
  <c r="F675" i="6"/>
  <c r="Z652" i="6"/>
  <c r="Y653" i="6"/>
  <c r="G675" i="6"/>
  <c r="J675" i="6"/>
  <c r="C675" i="6"/>
  <c r="D675" i="6"/>
  <c r="L675" i="6"/>
  <c r="I675" i="6"/>
  <c r="I676" i="6" l="1"/>
  <c r="G676" i="6"/>
  <c r="D676" i="6"/>
  <c r="Y654" i="6"/>
  <c r="L676" i="6"/>
  <c r="Z653" i="6"/>
  <c r="E676" i="6"/>
  <c r="B676" i="6"/>
  <c r="F676" i="6"/>
  <c r="J676" i="6"/>
  <c r="C676" i="6"/>
  <c r="H676" i="6"/>
  <c r="F677" i="6" l="1"/>
  <c r="G677" i="6"/>
  <c r="D677" i="6"/>
  <c r="Y655" i="6"/>
  <c r="I677" i="6"/>
  <c r="E677" i="6"/>
  <c r="Z654" i="6"/>
  <c r="B677" i="6"/>
  <c r="L677" i="6"/>
  <c r="H677" i="6"/>
  <c r="J677" i="6"/>
  <c r="C677" i="6"/>
  <c r="E678" i="6" l="1"/>
  <c r="B678" i="6"/>
  <c r="H678" i="6"/>
  <c r="L678" i="6"/>
  <c r="Z655" i="6"/>
  <c r="C678" i="6"/>
  <c r="I678" i="6"/>
  <c r="G678" i="6"/>
  <c r="Y656" i="6"/>
  <c r="F678" i="6"/>
  <c r="J678" i="6"/>
  <c r="D678" i="6"/>
  <c r="F679" i="6" l="1"/>
  <c r="L679" i="6"/>
  <c r="E679" i="6"/>
  <c r="I679" i="6"/>
  <c r="B679" i="6"/>
  <c r="Z656" i="6"/>
  <c r="J679" i="6"/>
  <c r="D679" i="6"/>
  <c r="G679" i="6"/>
  <c r="Y657" i="6"/>
  <c r="C679" i="6"/>
  <c r="H679" i="6"/>
  <c r="G680" i="6" l="1"/>
  <c r="Y658" i="6"/>
  <c r="F680" i="6"/>
  <c r="L680" i="6"/>
  <c r="E680" i="6"/>
  <c r="C680" i="6"/>
  <c r="J680" i="6"/>
  <c r="I680" i="6"/>
  <c r="D680" i="6"/>
  <c r="Z657" i="6"/>
  <c r="H680" i="6"/>
  <c r="B680" i="6"/>
  <c r="H681" i="6" l="1"/>
  <c r="B681" i="6"/>
  <c r="G681" i="6"/>
  <c r="F681" i="6"/>
  <c r="L681" i="6"/>
  <c r="E681" i="6"/>
  <c r="C681" i="6"/>
  <c r="Y659" i="6"/>
  <c r="J681" i="6"/>
  <c r="I681" i="6"/>
  <c r="Z658" i="6"/>
  <c r="D681" i="6"/>
  <c r="I682" i="6" l="1"/>
  <c r="C682" i="6"/>
  <c r="H682" i="6"/>
  <c r="E682" i="6"/>
  <c r="B682" i="6"/>
  <c r="G682" i="6"/>
  <c r="Y660" i="6"/>
  <c r="D682" i="6"/>
  <c r="F682" i="6"/>
  <c r="L682" i="6"/>
  <c r="Z659" i="6"/>
  <c r="J682" i="6"/>
  <c r="F683" i="6" l="1"/>
  <c r="L683" i="6"/>
  <c r="E683" i="6"/>
  <c r="J683" i="6"/>
  <c r="D683" i="6"/>
  <c r="I683" i="6"/>
  <c r="C683" i="6"/>
  <c r="B683" i="6"/>
  <c r="Y661" i="6"/>
  <c r="G683" i="6"/>
  <c r="H683" i="6"/>
  <c r="Z660" i="6"/>
  <c r="G684" i="6" l="1"/>
  <c r="Y662" i="6"/>
  <c r="F684" i="6"/>
  <c r="J684" i="6"/>
  <c r="D684" i="6"/>
  <c r="Z661" i="6"/>
  <c r="C684" i="6"/>
  <c r="B684" i="6"/>
  <c r="L684" i="6"/>
  <c r="E684" i="6"/>
  <c r="I684" i="6"/>
  <c r="H684" i="6"/>
  <c r="H685" i="6" l="1"/>
  <c r="B685" i="6"/>
  <c r="G685" i="6"/>
  <c r="Y663" i="6"/>
  <c r="F685" i="6"/>
  <c r="L685" i="6"/>
  <c r="Z662" i="6"/>
  <c r="D685" i="6"/>
  <c r="C685" i="6"/>
  <c r="E685" i="6"/>
  <c r="J685" i="6"/>
  <c r="I685" i="6"/>
  <c r="I686" i="6" l="1"/>
  <c r="C686" i="6"/>
  <c r="H686" i="6"/>
  <c r="B686" i="6"/>
  <c r="G686" i="6"/>
  <c r="Y664" i="6"/>
  <c r="L686" i="6"/>
  <c r="J686" i="6"/>
  <c r="Z663" i="6"/>
  <c r="D686" i="6"/>
  <c r="F686" i="6"/>
  <c r="E686" i="6"/>
  <c r="F687" i="6" l="1"/>
  <c r="L687" i="6"/>
  <c r="E687" i="6"/>
  <c r="H687" i="6"/>
  <c r="G687" i="6"/>
  <c r="J687" i="6"/>
  <c r="D687" i="6"/>
  <c r="I687" i="6"/>
  <c r="Y665" i="6"/>
  <c r="C687" i="6"/>
  <c r="B687" i="6"/>
  <c r="Z664" i="6"/>
  <c r="G688" i="6" l="1"/>
  <c r="Y666" i="6"/>
  <c r="F688" i="6"/>
  <c r="L688" i="6"/>
  <c r="E688" i="6"/>
  <c r="J688" i="6"/>
  <c r="I688" i="6"/>
  <c r="Z665" i="6"/>
  <c r="C688" i="6"/>
  <c r="D688" i="6"/>
  <c r="H688" i="6"/>
  <c r="B688" i="6"/>
  <c r="H689" i="6" l="1"/>
  <c r="B689" i="6"/>
  <c r="G689" i="6"/>
  <c r="Y667" i="6"/>
  <c r="F689" i="6"/>
  <c r="L689" i="6"/>
  <c r="E689" i="6"/>
  <c r="J689" i="6"/>
  <c r="D689" i="6"/>
  <c r="I689" i="6"/>
  <c r="C689" i="6"/>
  <c r="Z666" i="6"/>
  <c r="I690" i="6" l="1"/>
  <c r="C690" i="6"/>
  <c r="H690" i="6"/>
  <c r="B690" i="6"/>
  <c r="G690" i="6"/>
  <c r="Y668" i="6"/>
  <c r="F690" i="6"/>
  <c r="L690" i="6"/>
  <c r="J690" i="6"/>
  <c r="Z667" i="6"/>
  <c r="E690" i="6"/>
  <c r="D690" i="6"/>
  <c r="F691" i="6" l="1"/>
  <c r="L691" i="6"/>
  <c r="E691" i="6"/>
  <c r="H691" i="6"/>
  <c r="B691" i="6"/>
  <c r="G691" i="6"/>
  <c r="Z668" i="6"/>
  <c r="J691" i="6"/>
  <c r="D691" i="6"/>
  <c r="I691" i="6"/>
  <c r="C691" i="6"/>
  <c r="Y669" i="6"/>
  <c r="G692" i="6" l="1"/>
  <c r="Y670" i="6"/>
  <c r="F692" i="6"/>
  <c r="L692" i="6"/>
  <c r="J692" i="6"/>
  <c r="E692" i="6"/>
  <c r="D692" i="6"/>
  <c r="Z669" i="6"/>
  <c r="I692" i="6"/>
  <c r="C692" i="6"/>
  <c r="B692" i="6"/>
  <c r="H692" i="6"/>
  <c r="H693" i="6" l="1"/>
  <c r="B693" i="6"/>
  <c r="G693" i="6"/>
  <c r="Y671" i="6"/>
  <c r="F693" i="6"/>
  <c r="L693" i="6"/>
  <c r="J693" i="6"/>
  <c r="D693" i="6"/>
  <c r="E693" i="6"/>
  <c r="Z670" i="6"/>
  <c r="I693" i="6"/>
  <c r="C693" i="6"/>
  <c r="I694" i="6" l="1"/>
  <c r="C694" i="6"/>
  <c r="H694" i="6"/>
  <c r="B694" i="6"/>
  <c r="G694" i="6"/>
  <c r="Z671" i="6"/>
  <c r="J694" i="6"/>
  <c r="Y672" i="6"/>
  <c r="F694" i="6"/>
  <c r="L694" i="6"/>
  <c r="E694" i="6"/>
  <c r="D694" i="6"/>
  <c r="F695" i="6" l="1"/>
  <c r="L695" i="6"/>
  <c r="E695" i="6"/>
  <c r="J695" i="6"/>
  <c r="D695" i="6"/>
  <c r="I695" i="6"/>
  <c r="H695" i="6"/>
  <c r="Y673" i="6"/>
  <c r="C695" i="6"/>
  <c r="B695" i="6"/>
  <c r="Z672" i="6"/>
  <c r="G695" i="6"/>
  <c r="G696" i="6" l="1"/>
  <c r="Y674" i="6"/>
  <c r="F696" i="6"/>
  <c r="L696" i="6"/>
  <c r="E696" i="6"/>
  <c r="J696" i="6"/>
  <c r="D696" i="6"/>
  <c r="Z673" i="6"/>
  <c r="H696" i="6"/>
  <c r="B696" i="6"/>
  <c r="I696" i="6"/>
  <c r="C696" i="6"/>
  <c r="H697" i="6" l="1"/>
  <c r="B697" i="6"/>
  <c r="G697" i="6"/>
  <c r="Y675" i="6"/>
  <c r="F697" i="6"/>
  <c r="L697" i="6"/>
  <c r="C697" i="6"/>
  <c r="E697" i="6"/>
  <c r="I697" i="6"/>
  <c r="J697" i="6"/>
  <c r="D697" i="6"/>
  <c r="Z674" i="6"/>
  <c r="I698" i="6" l="1"/>
  <c r="C698" i="6"/>
  <c r="H698" i="6"/>
  <c r="B698" i="6"/>
  <c r="G698" i="6"/>
  <c r="Y676" i="6"/>
  <c r="L698" i="6"/>
  <c r="Z675" i="6"/>
  <c r="D698" i="6"/>
  <c r="F698" i="6"/>
  <c r="E698" i="6"/>
  <c r="J698" i="6"/>
  <c r="F699" i="6" l="1"/>
  <c r="L699" i="6"/>
  <c r="E699" i="6"/>
  <c r="I699" i="6"/>
  <c r="J699" i="6"/>
  <c r="D699" i="6"/>
  <c r="C699" i="6"/>
  <c r="H699" i="6"/>
  <c r="G699" i="6"/>
  <c r="Z676" i="6"/>
  <c r="B699" i="6"/>
  <c r="Y677" i="6"/>
  <c r="G700" i="6" l="1"/>
  <c r="Y678" i="6"/>
  <c r="F700" i="6"/>
  <c r="C6" i="6" s="1"/>
  <c r="E700" i="6"/>
  <c r="D700" i="6"/>
  <c r="I700" i="6"/>
  <c r="C13" i="6" s="1"/>
  <c r="L700" i="6"/>
  <c r="J700" i="6"/>
  <c r="Z677" i="6"/>
  <c r="C700" i="6"/>
  <c r="H700" i="6"/>
  <c r="C7" i="6" s="1"/>
  <c r="B700" i="6"/>
  <c r="C20" i="6" l="1"/>
  <c r="C16" i="6"/>
  <c r="E4" i="6"/>
  <c r="L13" i="6"/>
  <c r="E10" i="6" s="1"/>
  <c r="C8" i="6"/>
  <c r="C12" i="6"/>
  <c r="C14" i="6" s="1"/>
  <c r="C21" i="6"/>
  <c r="C19" i="6"/>
  <c r="H701" i="6"/>
  <c r="B701" i="6"/>
  <c r="G701" i="6"/>
  <c r="L701" i="6"/>
  <c r="E701" i="6"/>
  <c r="D701" i="6"/>
  <c r="Y679" i="6"/>
  <c r="F701" i="6"/>
  <c r="J701" i="6"/>
  <c r="I701" i="6"/>
  <c r="Z678" i="6"/>
  <c r="C701" i="6"/>
  <c r="C10" i="6" l="1"/>
  <c r="G4" i="6"/>
  <c r="D15" i="6"/>
  <c r="E20" i="6"/>
  <c r="C11" i="6"/>
  <c r="I702" i="6"/>
  <c r="C702" i="6"/>
  <c r="H702" i="6"/>
  <c r="B702" i="6"/>
  <c r="G702" i="6"/>
  <c r="Y680" i="6"/>
  <c r="F702" i="6"/>
  <c r="Z679" i="6"/>
  <c r="E702" i="6"/>
  <c r="J702" i="6"/>
  <c r="D702" i="6"/>
  <c r="L702" i="6"/>
  <c r="C23" i="6" l="1"/>
  <c r="C25" i="6" s="1"/>
  <c r="F703" i="6"/>
  <c r="L703" i="6"/>
  <c r="E703" i="6"/>
  <c r="D703" i="6"/>
  <c r="I703" i="6"/>
  <c r="J703" i="6"/>
  <c r="C703" i="6"/>
  <c r="B703" i="6"/>
  <c r="Y681" i="6"/>
  <c r="Z680" i="6"/>
  <c r="H703" i="6"/>
  <c r="G703" i="6"/>
  <c r="G704" i="6" l="1"/>
  <c r="Y682" i="6"/>
  <c r="F704" i="6"/>
  <c r="L704" i="6"/>
  <c r="E704" i="6"/>
  <c r="J704" i="6"/>
  <c r="C704" i="6"/>
  <c r="D704" i="6"/>
  <c r="I704" i="6"/>
  <c r="Z681" i="6"/>
  <c r="B704" i="6"/>
  <c r="H704" i="6"/>
  <c r="H705" i="6" l="1"/>
  <c r="B705" i="6"/>
  <c r="G705" i="6"/>
  <c r="C705" i="6"/>
  <c r="Y683" i="6"/>
  <c r="F705" i="6"/>
  <c r="L705" i="6"/>
  <c r="E705" i="6"/>
  <c r="J705" i="6"/>
  <c r="Z682" i="6"/>
  <c r="D705" i="6"/>
  <c r="I705" i="6"/>
  <c r="I706" i="6" l="1"/>
  <c r="C706" i="6"/>
  <c r="H706" i="6"/>
  <c r="G706" i="6"/>
  <c r="Y684" i="6"/>
  <c r="F706" i="6"/>
  <c r="L706" i="6"/>
  <c r="E706" i="6"/>
  <c r="J706" i="6"/>
  <c r="B706" i="6"/>
  <c r="Z683" i="6"/>
  <c r="D706" i="6"/>
  <c r="F707" i="6" l="1"/>
  <c r="L707" i="6"/>
  <c r="E707" i="6"/>
  <c r="D707" i="6"/>
  <c r="I707" i="6"/>
  <c r="H707" i="6"/>
  <c r="G707" i="6"/>
  <c r="Y685" i="6"/>
  <c r="J707" i="6"/>
  <c r="C707" i="6"/>
  <c r="B707" i="6"/>
  <c r="Z684" i="6"/>
  <c r="G708" i="6" l="1"/>
  <c r="Y686" i="6"/>
  <c r="F708" i="6"/>
  <c r="C708" i="6"/>
  <c r="B708" i="6"/>
  <c r="L708" i="6"/>
  <c r="E708" i="6"/>
  <c r="J708" i="6"/>
  <c r="D708" i="6"/>
  <c r="I708" i="6"/>
  <c r="Z685" i="6"/>
  <c r="H708" i="6"/>
  <c r="H709" i="6" l="1"/>
  <c r="C709" i="6"/>
  <c r="Z686" i="6"/>
  <c r="Y687" i="6"/>
  <c r="G709" i="6"/>
  <c r="F709" i="6"/>
  <c r="E709" i="6"/>
  <c r="L709" i="6"/>
  <c r="D709" i="6"/>
  <c r="B709" i="6"/>
  <c r="J709" i="6"/>
  <c r="I709" i="6"/>
  <c r="I710" i="6" l="1"/>
  <c r="D710" i="6"/>
  <c r="G710" i="6"/>
  <c r="Z687" i="6"/>
  <c r="J710" i="6"/>
  <c r="B710" i="6"/>
  <c r="H710" i="6"/>
  <c r="L710" i="6"/>
  <c r="F710" i="6"/>
  <c r="Y688" i="6"/>
  <c r="C710" i="6"/>
  <c r="E710" i="6"/>
  <c r="F711" i="6" l="1"/>
  <c r="L711" i="6"/>
  <c r="Z688" i="6"/>
  <c r="E711" i="6"/>
  <c r="I711" i="6"/>
  <c r="G711" i="6"/>
  <c r="J711" i="6"/>
  <c r="Y689" i="6"/>
  <c r="C711" i="6"/>
  <c r="D711" i="6"/>
  <c r="B711" i="6"/>
  <c r="H711" i="6"/>
  <c r="G712" i="6" l="1"/>
  <c r="Y690" i="6"/>
  <c r="Z689" i="6"/>
  <c r="L712" i="6"/>
  <c r="B712" i="6"/>
  <c r="E712" i="6"/>
  <c r="F712" i="6"/>
  <c r="D712" i="6"/>
  <c r="I712" i="6"/>
  <c r="C712" i="6"/>
  <c r="H712" i="6"/>
  <c r="J712" i="6"/>
  <c r="H713" i="6" l="1"/>
  <c r="C713" i="6"/>
  <c r="F713" i="6"/>
  <c r="Y691" i="6"/>
  <c r="J713" i="6"/>
  <c r="L713" i="6"/>
  <c r="I713" i="6"/>
  <c r="G713" i="6"/>
  <c r="Z690" i="6"/>
  <c r="E713" i="6"/>
  <c r="D713" i="6"/>
  <c r="B713" i="6"/>
  <c r="I714" i="6" l="1"/>
  <c r="D714" i="6"/>
  <c r="L714" i="6"/>
  <c r="B714" i="6"/>
  <c r="H714" i="6"/>
  <c r="C714" i="6"/>
  <c r="F714" i="6"/>
  <c r="Y692" i="6"/>
  <c r="Z691" i="6"/>
  <c r="E714" i="6"/>
  <c r="G714" i="6"/>
  <c r="J714" i="6"/>
  <c r="F715" i="6" l="1"/>
  <c r="L715" i="6"/>
  <c r="Z692" i="6"/>
  <c r="G715" i="6"/>
  <c r="H715" i="6"/>
  <c r="J715" i="6"/>
  <c r="E715" i="6"/>
  <c r="C715" i="6"/>
  <c r="D715" i="6"/>
  <c r="I715" i="6"/>
  <c r="Y693" i="6"/>
  <c r="B715" i="6"/>
  <c r="G716" i="6" l="1"/>
  <c r="Y694" i="6"/>
  <c r="E716" i="6"/>
  <c r="L716" i="6"/>
  <c r="B716" i="6"/>
  <c r="F716" i="6"/>
  <c r="C716" i="6"/>
  <c r="I716" i="6"/>
  <c r="Z693" i="6"/>
  <c r="H716" i="6"/>
  <c r="D716" i="6"/>
  <c r="J716" i="6"/>
  <c r="H717" i="6" l="1"/>
  <c r="C717" i="6"/>
  <c r="J717" i="6"/>
  <c r="Y695" i="6"/>
  <c r="B717" i="6"/>
  <c r="Z694" i="6"/>
  <c r="G717" i="6"/>
  <c r="E717" i="6"/>
  <c r="I717" i="6"/>
  <c r="L717" i="6"/>
  <c r="D717" i="6"/>
  <c r="F717" i="6"/>
  <c r="I718" i="6" l="1"/>
  <c r="D718" i="6"/>
  <c r="Z695" i="6"/>
  <c r="H718" i="6"/>
  <c r="B718" i="6"/>
  <c r="C718" i="6"/>
  <c r="Y696" i="6"/>
  <c r="G718" i="6"/>
  <c r="J718" i="6"/>
  <c r="L718" i="6"/>
  <c r="F718" i="6"/>
  <c r="E718" i="6"/>
  <c r="F719" i="6" l="1"/>
  <c r="L719" i="6"/>
  <c r="J719" i="6"/>
  <c r="H719" i="6"/>
  <c r="C719" i="6"/>
  <c r="I719" i="6"/>
  <c r="E719" i="6"/>
  <c r="Z696" i="6"/>
  <c r="B719" i="6"/>
  <c r="Y697" i="6"/>
  <c r="G719" i="6"/>
  <c r="D719" i="6"/>
  <c r="G720" i="6" l="1"/>
  <c r="Y698" i="6"/>
  <c r="E720" i="6"/>
  <c r="L720" i="6"/>
  <c r="B720" i="6"/>
  <c r="I720" i="6"/>
  <c r="Z697" i="6"/>
  <c r="J720" i="6"/>
  <c r="D720" i="6"/>
  <c r="H720" i="6"/>
  <c r="F720" i="6"/>
  <c r="C720" i="6"/>
  <c r="H721" i="6" l="1"/>
  <c r="C721" i="6"/>
  <c r="Z698" i="6"/>
  <c r="G721" i="6"/>
  <c r="J721" i="6"/>
  <c r="Y699" i="6"/>
  <c r="B721" i="6"/>
  <c r="E721" i="6"/>
  <c r="L721" i="6"/>
  <c r="F721" i="6"/>
  <c r="I721" i="6"/>
  <c r="D721" i="6"/>
  <c r="I722" i="6" l="1"/>
  <c r="D722" i="6"/>
  <c r="Z699" i="6"/>
  <c r="H722" i="6"/>
  <c r="B722" i="6"/>
  <c r="G722" i="6"/>
  <c r="F722" i="6"/>
  <c r="Y700" i="6"/>
  <c r="L722" i="6"/>
  <c r="E722" i="6"/>
  <c r="C722" i="6"/>
  <c r="J722" i="6"/>
  <c r="F723" i="6" l="1"/>
  <c r="L723" i="6"/>
  <c r="H723" i="6"/>
  <c r="E723" i="6"/>
  <c r="Y701" i="6"/>
  <c r="C723" i="6"/>
  <c r="I723" i="6"/>
  <c r="G723" i="6"/>
  <c r="D723" i="6"/>
  <c r="J723" i="6"/>
  <c r="B723" i="6"/>
  <c r="Z700" i="6"/>
  <c r="G724" i="6" l="1"/>
  <c r="Y702" i="6"/>
  <c r="I724" i="6"/>
  <c r="L724" i="6"/>
  <c r="B724" i="6"/>
  <c r="Z701" i="6"/>
  <c r="D724" i="6"/>
  <c r="F724" i="6"/>
  <c r="E724" i="6"/>
  <c r="H724" i="6"/>
  <c r="C724" i="6"/>
  <c r="J724" i="6"/>
  <c r="H725" i="6" l="1"/>
  <c r="C725" i="6"/>
  <c r="Z702" i="6"/>
  <c r="Y703" i="6"/>
  <c r="F725" i="6"/>
  <c r="L725" i="6"/>
  <c r="D725" i="6"/>
  <c r="B725" i="6"/>
  <c r="G725" i="6"/>
  <c r="E725" i="6"/>
  <c r="J725" i="6"/>
  <c r="I725" i="6"/>
  <c r="I726" i="6" l="1"/>
  <c r="D726" i="6"/>
  <c r="G726" i="6"/>
  <c r="H726" i="6"/>
  <c r="L726" i="6"/>
  <c r="F726" i="6"/>
  <c r="Y704" i="6"/>
  <c r="Z703" i="6"/>
  <c r="E726" i="6"/>
  <c r="J726" i="6"/>
  <c r="B726" i="6"/>
  <c r="C726" i="6"/>
  <c r="F727" i="6" l="1"/>
  <c r="L727" i="6"/>
  <c r="Z704" i="6"/>
  <c r="J727" i="6"/>
  <c r="E727" i="6"/>
  <c r="I727" i="6"/>
  <c r="Y705" i="6"/>
  <c r="C727" i="6"/>
  <c r="D727" i="6"/>
  <c r="B727" i="6"/>
  <c r="G727" i="6"/>
  <c r="H727" i="6"/>
  <c r="G728" i="6" l="1"/>
  <c r="B728" i="6"/>
  <c r="E728" i="6"/>
  <c r="F728" i="6"/>
  <c r="I728" i="6"/>
  <c r="J728" i="6"/>
  <c r="H728" i="6"/>
  <c r="Z705" i="6"/>
  <c r="L728" i="6"/>
  <c r="D728" i="6"/>
  <c r="C728" i="6"/>
  <c r="Z73" i="6" l="1"/>
  <c r="Y146" i="6" l="1"/>
  <c r="Z146" i="6" s="1"/>
  <c r="Z60" i="6"/>
  <c r="Z59" i="6" l="1"/>
  <c r="Y167" i="6" l="1"/>
  <c r="Z167" i="6" s="1"/>
  <c r="Y166" i="6" l="1"/>
  <c r="Z166" i="6" s="1"/>
  <c r="Y165" i="6" l="1"/>
  <c r="Z165" i="6" s="1"/>
  <c r="Y164" i="6" l="1"/>
  <c r="Z164" i="6" s="1"/>
  <c r="Y163" i="6" l="1"/>
  <c r="Z163" i="6" s="1"/>
  <c r="Y162" i="6" l="1"/>
  <c r="Z162" i="6" s="1"/>
  <c r="Y161" i="6" l="1"/>
  <c r="Z161" i="6" s="1"/>
  <c r="Y160" i="6" l="1"/>
  <c r="Z160" i="6" s="1"/>
  <c r="Y159" i="6" l="1"/>
  <c r="Z159" i="6" s="1"/>
  <c r="Y158" i="6" l="1"/>
  <c r="Z158" i="6" s="1"/>
  <c r="Y157" i="6" l="1"/>
  <c r="Z157" i="6" s="1"/>
  <c r="Y156" i="6" l="1"/>
  <c r="Z156" i="6" s="1"/>
  <c r="Y155" i="6" l="1"/>
  <c r="Z155" i="6" s="1"/>
  <c r="Y154" i="6" l="1"/>
  <c r="Z154" i="6" s="1"/>
  <c r="Y153" i="6" l="1"/>
  <c r="Z153" i="6" s="1"/>
  <c r="Y152" i="6" l="1"/>
  <c r="Z152" i="6" s="1"/>
  <c r="Y151" i="6" l="1"/>
  <c r="Z151" i="6" s="1"/>
  <c r="Y150" i="6" l="1"/>
  <c r="Z150" i="6" s="1"/>
  <c r="Y149" i="6" l="1"/>
  <c r="Z149" i="6" s="1"/>
  <c r="Y148" i="6" l="1"/>
  <c r="Z148" i="6" s="1"/>
  <c r="Y147" i="6" l="1"/>
  <c r="Z147" i="6" s="1"/>
  <c r="Y58" i="6" l="1"/>
  <c r="Z58" i="6" s="1"/>
  <c r="Y57" i="6" l="1"/>
  <c r="Z57" i="6" s="1"/>
  <c r="Y56" i="6" l="1"/>
  <c r="Z56" i="6" s="1"/>
  <c r="Y55" i="6" l="1"/>
  <c r="Z55" i="6" s="1"/>
  <c r="Y53" i="6" l="1"/>
  <c r="Z53" i="6" s="1"/>
  <c r="Y54" i="6"/>
  <c r="Z54" i="6" s="1"/>
  <c r="Y52" i="6" l="1"/>
  <c r="Z52" i="6" s="1"/>
  <c r="Y51" i="6" l="1"/>
  <c r="Z51" i="6" s="1"/>
  <c r="Y50" i="6" l="1"/>
  <c r="Z50" i="6" s="1"/>
  <c r="Y49" i="6" l="1"/>
  <c r="Z49" i="6" s="1"/>
  <c r="Y48" i="6" l="1"/>
  <c r="Z48" i="6" s="1"/>
  <c r="Y47" i="6" l="1"/>
  <c r="Z47" i="6" s="1"/>
  <c r="Y46" i="6" l="1"/>
  <c r="Z46" i="6" s="1"/>
  <c r="Y45" i="6" l="1"/>
  <c r="Z45" i="6" s="1"/>
  <c r="Y44" i="6" l="1"/>
  <c r="Z44" i="6" s="1"/>
  <c r="Y43" i="6" l="1"/>
  <c r="Z43" i="6" s="1"/>
  <c r="Y42" i="6" l="1"/>
  <c r="Z42" i="6" s="1"/>
  <c r="Y41" i="6" l="1"/>
  <c r="Z41" i="6" s="1"/>
  <c r="Y40" i="6" l="1"/>
  <c r="Z40" i="6" s="1"/>
  <c r="Y39" i="6" l="1"/>
  <c r="Z39" i="6" s="1"/>
  <c r="Y38" i="6" l="1"/>
  <c r="Z38" i="6" s="1"/>
  <c r="Y36" i="6" l="1"/>
  <c r="Z36" i="6" s="1"/>
  <c r="Y37" i="6" l="1"/>
  <c r="Z37" i="6" s="1"/>
  <c r="Y35" i="6" l="1"/>
  <c r="Z35" i="6" s="1"/>
  <c r="Y34" i="6" l="1"/>
  <c r="Z34" i="6" s="1"/>
  <c r="Y33" i="6" l="1"/>
  <c r="Z33" i="6" s="1"/>
  <c r="Y32" i="6" l="1"/>
  <c r="Z32" i="6" s="1"/>
  <c r="Y31" i="6" l="1"/>
  <c r="Z31" i="6" s="1"/>
  <c r="Y30" i="6" l="1"/>
  <c r="Z30" i="6" s="1"/>
  <c r="Y29" i="6" l="1"/>
  <c r="Z29" i="6" s="1"/>
  <c r="Y28" i="6" l="1"/>
  <c r="Z28" i="6" s="1"/>
  <c r="Y27" i="6" l="1"/>
  <c r="Z27" i="6" s="1"/>
  <c r="Y26" i="6" l="1"/>
  <c r="Z26" i="6" s="1"/>
  <c r="Y25" i="6" l="1"/>
  <c r="Z25" i="6" s="1"/>
  <c r="Y24" i="6" l="1"/>
  <c r="Z24" i="6" s="1"/>
  <c r="Y23" i="6" l="1"/>
  <c r="Z23" i="6" s="1"/>
  <c r="Y22" i="6" l="1"/>
  <c r="Z22" i="6" s="1"/>
  <c r="Y21" i="6" l="1"/>
  <c r="Z21" i="6" s="1"/>
  <c r="Y20" i="6" l="1"/>
  <c r="Z20" i="6" s="1"/>
  <c r="Y19" i="6" l="1"/>
  <c r="Z19" i="6" s="1"/>
  <c r="Y18" i="6" l="1"/>
  <c r="Z18" i="6" s="1"/>
  <c r="Y17" i="6" l="1"/>
  <c r="Z17" i="6" s="1"/>
  <c r="Y16" i="6" l="1"/>
  <c r="Z16" i="6" s="1"/>
  <c r="Y15" i="6" l="1"/>
  <c r="Z15" i="6" s="1"/>
  <c r="Y14" i="6" l="1"/>
  <c r="Z14" i="6" s="1"/>
  <c r="Y13" i="6" l="1"/>
  <c r="Z13" i="6" s="1"/>
  <c r="Y12" i="6" l="1"/>
  <c r="Z12" i="6" s="1"/>
  <c r="Y11" i="6" l="1"/>
  <c r="Z11" i="6" s="1"/>
  <c r="Y10" i="6" l="1"/>
  <c r="Z10" i="6" s="1"/>
  <c r="Y9" i="6" l="1"/>
  <c r="Z9" i="6" s="1"/>
  <c r="Y8" i="6" l="1"/>
  <c r="Z8" i="6" s="1"/>
  <c r="Y7" i="6" l="1"/>
  <c r="Z7" i="6" s="1"/>
  <c r="Y6" i="6" l="1"/>
  <c r="Z6" i="6" s="1"/>
  <c r="Y5" i="6" l="1"/>
  <c r="Z5" i="6" s="1"/>
  <c r="Y3" i="6" s="1"/>
  <c r="Y2" i="6" s="1"/>
  <c r="C17" i="6" l="1"/>
  <c r="C18" i="6"/>
  <c r="C4" i="33" l="1"/>
  <c r="C16" i="33" s="1"/>
  <c r="AB225" i="18" l="1"/>
  <c r="AB228" i="18"/>
  <c r="AB2" i="18"/>
  <c r="AB162" i="18"/>
  <c r="AB66" i="18"/>
  <c r="AB62" i="18"/>
  <c r="AB42" i="18"/>
  <c r="AB32" i="18"/>
  <c r="AB159" i="18"/>
  <c r="AB130" i="18"/>
  <c r="AB122" i="18"/>
  <c r="AB81" i="18"/>
  <c r="AB73" i="18"/>
  <c r="AB19" i="18"/>
  <c r="AB13" i="18"/>
  <c r="AB11" i="18"/>
  <c r="AB7" i="18"/>
  <c r="AB3" i="18"/>
  <c r="AB131" i="18"/>
  <c r="AB64" i="18"/>
  <c r="AB56" i="18"/>
  <c r="AB50" i="18"/>
  <c r="AB44" i="18"/>
  <c r="AB38" i="18"/>
  <c r="AB28" i="18"/>
  <c r="AB164" i="18"/>
  <c r="AB156" i="18"/>
  <c r="AB154" i="18"/>
  <c r="AB152" i="18"/>
  <c r="AB150" i="18"/>
  <c r="AB148" i="18"/>
  <c r="AB144" i="18"/>
  <c r="AB140" i="18"/>
  <c r="AB136" i="18"/>
  <c r="AB129" i="18"/>
  <c r="AB121" i="18"/>
  <c r="AB82" i="18"/>
  <c r="AB74" i="18"/>
  <c r="AB16" i="18"/>
  <c r="AB145" i="18"/>
  <c r="AB72" i="18"/>
  <c r="AB46" i="18"/>
  <c r="AB34" i="18"/>
  <c r="AB22" i="18"/>
  <c r="AB161" i="18"/>
  <c r="AB128" i="18"/>
  <c r="AB120" i="18"/>
  <c r="AB83" i="18"/>
  <c r="AB75" i="18"/>
  <c r="AB67" i="18"/>
  <c r="AB21" i="18"/>
  <c r="AB12" i="18"/>
  <c r="AB8" i="18"/>
  <c r="AB4" i="18"/>
  <c r="O18" i="71"/>
  <c r="AB182" i="18"/>
  <c r="O17" i="63"/>
  <c r="O10" i="71"/>
  <c r="AB174" i="18"/>
  <c r="O9" i="63"/>
  <c r="AB191" i="18"/>
  <c r="O26" i="63"/>
  <c r="O27" i="71"/>
  <c r="AB199" i="18"/>
  <c r="O34" i="63"/>
  <c r="AL2" i="40"/>
  <c r="O35" i="71"/>
  <c r="AB207" i="18"/>
  <c r="O42" i="63"/>
  <c r="AL10" i="40"/>
  <c r="O43" i="71"/>
  <c r="AB215" i="18"/>
  <c r="O50" i="63"/>
  <c r="AL18" i="40"/>
  <c r="O51" i="71"/>
  <c r="AB223" i="18"/>
  <c r="O58" i="63"/>
  <c r="AL26" i="40"/>
  <c r="O59" i="71"/>
  <c r="AB80" i="18"/>
  <c r="AB30" i="18"/>
  <c r="O34" i="71"/>
  <c r="O33" i="63"/>
  <c r="AB198" i="18"/>
  <c r="O26" i="71"/>
  <c r="O25" i="63"/>
  <c r="AB190" i="18"/>
  <c r="AB158" i="18"/>
  <c r="AB147" i="18"/>
  <c r="AB143" i="18"/>
  <c r="AB139" i="18"/>
  <c r="AB135" i="18"/>
  <c r="AB127" i="18"/>
  <c r="AB119" i="18"/>
  <c r="AB84" i="18"/>
  <c r="AB76" i="18"/>
  <c r="AB68" i="18"/>
  <c r="AB65" i="18"/>
  <c r="AB63" i="18"/>
  <c r="AB61" i="18"/>
  <c r="AB59" i="18"/>
  <c r="AB57" i="18"/>
  <c r="AB55" i="18"/>
  <c r="AB53" i="18"/>
  <c r="AB51" i="18"/>
  <c r="AB49" i="18"/>
  <c r="AB47" i="18"/>
  <c r="AB45" i="18"/>
  <c r="AB43" i="18"/>
  <c r="AB41" i="18"/>
  <c r="AB39" i="18"/>
  <c r="AB37" i="18"/>
  <c r="AB35" i="18"/>
  <c r="AB33" i="18"/>
  <c r="AB31" i="18"/>
  <c r="AB29" i="18"/>
  <c r="AB27" i="18"/>
  <c r="AB25" i="18"/>
  <c r="AB23" i="18"/>
  <c r="AB18" i="18"/>
  <c r="O11" i="63"/>
  <c r="AB176" i="18"/>
  <c r="O12" i="71"/>
  <c r="O19" i="63"/>
  <c r="AB184" i="18"/>
  <c r="O20" i="71"/>
  <c r="AB123" i="18"/>
  <c r="AB60" i="18"/>
  <c r="AB54" i="18"/>
  <c r="AB40" i="18"/>
  <c r="AB24" i="18"/>
  <c r="O58" i="71"/>
  <c r="O57" i="63"/>
  <c r="AL25" i="40"/>
  <c r="AB222" i="18"/>
  <c r="O51" i="63"/>
  <c r="AL19" i="40"/>
  <c r="O52" i="71"/>
  <c r="AB216" i="18"/>
  <c r="O50" i="71"/>
  <c r="O49" i="63"/>
  <c r="AL17" i="40"/>
  <c r="AB214" i="18"/>
  <c r="O43" i="63"/>
  <c r="AL11" i="40"/>
  <c r="O44" i="71"/>
  <c r="AB208" i="18"/>
  <c r="AB163" i="18"/>
  <c r="AB134" i="18"/>
  <c r="AB126" i="18"/>
  <c r="AB118" i="18"/>
  <c r="AB85" i="18"/>
  <c r="AB77" i="18"/>
  <c r="AB69" i="18"/>
  <c r="AB15" i="18"/>
  <c r="AB9" i="18"/>
  <c r="AB5" i="18"/>
  <c r="AB196" i="18"/>
  <c r="O32" i="71"/>
  <c r="O31" i="63"/>
  <c r="O24" i="71"/>
  <c r="AB188" i="18"/>
  <c r="O23" i="63"/>
  <c r="AB172" i="18"/>
  <c r="O8" i="71"/>
  <c r="O7" i="63"/>
  <c r="AB221" i="18"/>
  <c r="O57" i="71"/>
  <c r="O56" i="63"/>
  <c r="AL24" i="40"/>
  <c r="AB213" i="18"/>
  <c r="O49" i="71"/>
  <c r="O48" i="63"/>
  <c r="AL16" i="40"/>
  <c r="O4" i="63"/>
  <c r="AB169" i="18"/>
  <c r="O5" i="71"/>
  <c r="AB193" i="18"/>
  <c r="O28" i="63"/>
  <c r="O29" i="71"/>
  <c r="AL4" i="40"/>
  <c r="O36" i="63"/>
  <c r="AB201" i="18"/>
  <c r="O37" i="71"/>
  <c r="O52" i="63"/>
  <c r="AB217" i="18"/>
  <c r="AL20" i="40"/>
  <c r="O53" i="71"/>
  <c r="AB141" i="18"/>
  <c r="AB52" i="18"/>
  <c r="AB26" i="18"/>
  <c r="AB209" i="18"/>
  <c r="AL12" i="40"/>
  <c r="O45" i="71"/>
  <c r="O44" i="63"/>
  <c r="O42" i="71"/>
  <c r="O41" i="63"/>
  <c r="AL9" i="40"/>
  <c r="AB206" i="18"/>
  <c r="O35" i="63"/>
  <c r="AL3" i="40"/>
  <c r="O36" i="71"/>
  <c r="AB200" i="18"/>
  <c r="O27" i="63"/>
  <c r="O28" i="71"/>
  <c r="AB192" i="18"/>
  <c r="O3" i="63"/>
  <c r="O4" i="71"/>
  <c r="AB168" i="18"/>
  <c r="AB160" i="18"/>
  <c r="AB155" i="18"/>
  <c r="AB153" i="18"/>
  <c r="AB151" i="18"/>
  <c r="AB149" i="18"/>
  <c r="AB146" i="18"/>
  <c r="AB142" i="18"/>
  <c r="AB138" i="18"/>
  <c r="AB133" i="18"/>
  <c r="AB125" i="18"/>
  <c r="AB117" i="18"/>
  <c r="AB86" i="18"/>
  <c r="AB78" i="18"/>
  <c r="AB70" i="18"/>
  <c r="AB20" i="18"/>
  <c r="AB167" i="18"/>
  <c r="O3" i="71"/>
  <c r="O2" i="63"/>
  <c r="O56" i="71"/>
  <c r="AB220" i="18"/>
  <c r="O55" i="63"/>
  <c r="AL23" i="40"/>
  <c r="O48" i="71"/>
  <c r="AB212" i="18"/>
  <c r="O47" i="63"/>
  <c r="AL15" i="40"/>
  <c r="O40" i="71"/>
  <c r="AB204" i="18"/>
  <c r="O39" i="63"/>
  <c r="AL7" i="40"/>
  <c r="AB137" i="18"/>
  <c r="AB58" i="18"/>
  <c r="AB48" i="18"/>
  <c r="AB36" i="18"/>
  <c r="AB180" i="18"/>
  <c r="O15" i="63"/>
  <c r="O16" i="71"/>
  <c r="AB166" i="18"/>
  <c r="O41" i="71"/>
  <c r="O40" i="63"/>
  <c r="AL8" i="40"/>
  <c r="AB205" i="18"/>
  <c r="O33" i="71"/>
  <c r="O32" i="63"/>
  <c r="AB197" i="18"/>
  <c r="O25" i="71"/>
  <c r="O24" i="63"/>
  <c r="AB189" i="18"/>
  <c r="O20" i="63"/>
  <c r="O21" i="71"/>
  <c r="AB185" i="18"/>
  <c r="O18" i="63"/>
  <c r="O19" i="71"/>
  <c r="AB183" i="18"/>
  <c r="O17" i="71"/>
  <c r="O16" i="63"/>
  <c r="AB181" i="18"/>
  <c r="O13" i="71"/>
  <c r="O12" i="63"/>
  <c r="AB177" i="18"/>
  <c r="O10" i="63"/>
  <c r="O11" i="71"/>
  <c r="AB175" i="18"/>
  <c r="O9" i="71"/>
  <c r="O8" i="63"/>
  <c r="AB173" i="18"/>
  <c r="AB165" i="18"/>
  <c r="AB157" i="18"/>
  <c r="AB132" i="18"/>
  <c r="AB124" i="18"/>
  <c r="AB116" i="18"/>
  <c r="AB115" i="18"/>
  <c r="AB114" i="18"/>
  <c r="AB113" i="18"/>
  <c r="AB112" i="18"/>
  <c r="AB111" i="18"/>
  <c r="AB110" i="18"/>
  <c r="AB109" i="18"/>
  <c r="AB108" i="18"/>
  <c r="AB107" i="18"/>
  <c r="AB106" i="18"/>
  <c r="AB105" i="18"/>
  <c r="AB104" i="18"/>
  <c r="AB103" i="18"/>
  <c r="AB102" i="18"/>
  <c r="AB101" i="18"/>
  <c r="AB100" i="18"/>
  <c r="AB99" i="18"/>
  <c r="AB98" i="18"/>
  <c r="AB97" i="18"/>
  <c r="AB96" i="18"/>
  <c r="AB95" i="18"/>
  <c r="AB94" i="18"/>
  <c r="AB93" i="18"/>
  <c r="AB92" i="18"/>
  <c r="AB91" i="18"/>
  <c r="AB90" i="18"/>
  <c r="AB89" i="18"/>
  <c r="AB88" i="18"/>
  <c r="AB87" i="18"/>
  <c r="AB79" i="18"/>
  <c r="AB71" i="18"/>
  <c r="AB17" i="18"/>
  <c r="AB14" i="18"/>
  <c r="AB10" i="18"/>
  <c r="AB6" i="18"/>
  <c r="AL21" i="40"/>
  <c r="AB218" i="18"/>
  <c r="O54" i="71"/>
  <c r="O53" i="63"/>
  <c r="AL13" i="40"/>
  <c r="AB210" i="18"/>
  <c r="O46" i="71"/>
  <c r="O45" i="63"/>
  <c r="AB202" i="18"/>
  <c r="AL5" i="40"/>
  <c r="O38" i="71"/>
  <c r="O37" i="63"/>
  <c r="AB194" i="18"/>
  <c r="O30" i="71"/>
  <c r="O29" i="63"/>
  <c r="AB186" i="18"/>
  <c r="O22" i="71"/>
  <c r="O21" i="63"/>
  <c r="AB178" i="18"/>
  <c r="O14" i="71"/>
  <c r="O13" i="63"/>
  <c r="O6" i="71"/>
  <c r="AB170" i="18"/>
  <c r="O5" i="63"/>
  <c r="AB171" i="18"/>
  <c r="O6" i="63"/>
  <c r="O7" i="71"/>
  <c r="O14" i="63"/>
  <c r="AB179" i="18"/>
  <c r="O15" i="71"/>
  <c r="O22" i="63"/>
  <c r="AB187" i="18"/>
  <c r="O23" i="71"/>
  <c r="AB195" i="18"/>
  <c r="O30" i="63"/>
  <c r="O31" i="71"/>
  <c r="AB203" i="18"/>
  <c r="O38" i="63"/>
  <c r="AL6" i="40"/>
  <c r="O39" i="71"/>
  <c r="AB211" i="18"/>
  <c r="O46" i="63"/>
  <c r="AL14" i="40"/>
  <c r="O47" i="71"/>
  <c r="AB219" i="18"/>
  <c r="O54" i="63"/>
  <c r="AL22" i="40"/>
  <c r="O55" i="71"/>
  <c r="AB224" i="18"/>
  <c r="AB226" i="18"/>
  <c r="AB227" i="18"/>
  <c r="AB232" i="18"/>
  <c r="AB231" i="18"/>
  <c r="AB229" i="18"/>
  <c r="AB230" i="18"/>
  <c r="Y158" i="36" l="1"/>
  <c r="Y2" i="36"/>
  <c r="Y73" i="36"/>
  <c r="Y101" i="36"/>
  <c r="Y156" i="36"/>
  <c r="Y119" i="36"/>
  <c r="Y145" i="36"/>
  <c r="Y192" i="36"/>
  <c r="Y139" i="36"/>
  <c r="Y121" i="36"/>
  <c r="Y159" i="36"/>
  <c r="Y8" i="36"/>
  <c r="Y117" i="36"/>
  <c r="Y133" i="36"/>
  <c r="Y150" i="36"/>
  <c r="Y28" i="36"/>
  <c r="Y187" i="36"/>
  <c r="Y216" i="36"/>
  <c r="Y31" i="36"/>
  <c r="Y195" i="36"/>
  <c r="Y13" i="36"/>
  <c r="Y21" i="36"/>
  <c r="Y109" i="36"/>
  <c r="Y170" i="36"/>
  <c r="Y161" i="36"/>
  <c r="Y15" i="36"/>
  <c r="Y16" i="36"/>
  <c r="Y125" i="36"/>
  <c r="Y220" i="36"/>
  <c r="Y197" i="36"/>
  <c r="Y140" i="36"/>
  <c r="Y182" i="36"/>
  <c r="Y206" i="36"/>
  <c r="Y48" i="36"/>
  <c r="Y23" i="36"/>
  <c r="Y44" i="36"/>
  <c r="Y98" i="36"/>
  <c r="Y188" i="36"/>
  <c r="Y24" i="36"/>
  <c r="Y9" i="36"/>
  <c r="Y202" i="36"/>
  <c r="Y213" i="36"/>
  <c r="Y37" i="36"/>
  <c r="Y61" i="36"/>
  <c r="Y75" i="36"/>
  <c r="Y58" i="36"/>
  <c r="Y105" i="36"/>
  <c r="Y165" i="36"/>
  <c r="Y67" i="36"/>
  <c r="Y110" i="36"/>
  <c r="Y114" i="36"/>
  <c r="Y47" i="36"/>
  <c r="Y175" i="36"/>
  <c r="Y97" i="36"/>
  <c r="Y91" i="36"/>
  <c r="Y134" i="36"/>
  <c r="Y219" i="36"/>
  <c r="Y6" i="36"/>
  <c r="Y46" i="36"/>
  <c r="Y20" i="36"/>
  <c r="Y41" i="36"/>
  <c r="Y4" i="36"/>
  <c r="Y72" i="36"/>
  <c r="Y93" i="36"/>
  <c r="Y116" i="36"/>
  <c r="Y173" i="36"/>
  <c r="Y59" i="36"/>
  <c r="Y115" i="36"/>
  <c r="Y42" i="36"/>
  <c r="Y82" i="36"/>
  <c r="Y50" i="36"/>
  <c r="Y39" i="36"/>
  <c r="Y157" i="36"/>
  <c r="Y154" i="36"/>
  <c r="Y163" i="36"/>
  <c r="Y45" i="36"/>
  <c r="Y183" i="36"/>
  <c r="Y147" i="36"/>
  <c r="Y191" i="36"/>
  <c r="Y84" i="36"/>
  <c r="Y164" i="36"/>
  <c r="Y99" i="36"/>
  <c r="Y149" i="36"/>
  <c r="Y201" i="36"/>
  <c r="Y126" i="36"/>
  <c r="C6" i="32"/>
  <c r="Y215" i="36"/>
  <c r="Y19" i="36"/>
  <c r="Y38" i="36"/>
  <c r="Y124" i="36"/>
  <c r="Y141" i="36"/>
  <c r="Y174" i="36"/>
  <c r="Y167" i="36"/>
  <c r="Y218" i="36"/>
  <c r="Y51" i="36"/>
  <c r="Y108" i="36"/>
  <c r="Y131" i="36"/>
  <c r="Y217" i="36"/>
  <c r="Y130" i="36"/>
  <c r="Y199" i="36"/>
  <c r="Y210" i="36"/>
  <c r="Y36" i="36"/>
  <c r="Y166" i="36"/>
  <c r="Y203" i="36"/>
  <c r="Y63" i="36"/>
  <c r="Y118" i="36"/>
  <c r="Y169" i="36"/>
  <c r="Y71" i="36"/>
  <c r="Y11" i="36"/>
  <c r="Y18" i="36"/>
  <c r="Y53" i="36"/>
  <c r="Y132" i="36"/>
  <c r="Y179" i="36"/>
  <c r="Y7" i="36"/>
  <c r="Y78" i="36"/>
  <c r="Y123" i="36"/>
  <c r="Y212" i="36"/>
  <c r="Y66" i="36"/>
  <c r="Y17" i="36"/>
  <c r="Y62" i="36"/>
  <c r="Y143" i="36"/>
  <c r="Y223" i="36"/>
  <c r="Y172" i="36"/>
  <c r="Y32" i="36"/>
  <c r="Y40" i="36"/>
  <c r="Y122" i="36"/>
  <c r="Y102" i="36"/>
  <c r="Y86" i="36"/>
  <c r="Y178" i="36"/>
  <c r="Y189" i="36"/>
  <c r="Y144" i="36"/>
  <c r="Y209" i="36"/>
  <c r="Y49" i="36"/>
  <c r="Y77" i="36"/>
  <c r="Y211" i="36"/>
  <c r="Y80" i="36"/>
  <c r="Y34" i="36"/>
  <c r="Y70" i="36"/>
  <c r="Y79" i="36"/>
  <c r="Y196" i="36"/>
  <c r="Y35" i="36"/>
  <c r="Y76" i="36"/>
  <c r="Y52" i="36"/>
  <c r="Y100" i="36"/>
  <c r="Y64" i="36"/>
  <c r="Y177" i="36"/>
  <c r="Y94" i="36"/>
  <c r="Y85" i="36"/>
  <c r="Y142" i="36"/>
  <c r="Y88" i="36"/>
  <c r="Y25" i="36"/>
  <c r="Y185" i="36"/>
  <c r="Y90" i="36"/>
  <c r="Y160" i="36"/>
  <c r="Y137" i="36"/>
  <c r="Y221" i="36"/>
  <c r="C6" i="29"/>
  <c r="Y200" i="36"/>
  <c r="Y112" i="36"/>
  <c r="Y54" i="36"/>
  <c r="Y107" i="36"/>
  <c r="Y153" i="36"/>
  <c r="Y111" i="36"/>
  <c r="Y184" i="36"/>
  <c r="C6" i="16"/>
  <c r="Y43" i="36"/>
  <c r="Y57" i="36"/>
  <c r="Y190" i="36"/>
  <c r="Y148" i="36"/>
  <c r="Y92" i="36"/>
  <c r="Y151" i="36"/>
  <c r="Y214" i="36"/>
  <c r="Y127" i="36"/>
  <c r="Y129" i="36"/>
  <c r="Y138" i="36"/>
  <c r="Y69" i="36"/>
  <c r="Y96" i="36"/>
  <c r="Y128" i="36"/>
  <c r="Y83" i="36"/>
  <c r="Y136" i="36"/>
  <c r="Y181" i="36"/>
  <c r="Y68" i="36"/>
  <c r="Y120" i="36"/>
  <c r="Y30" i="36"/>
  <c r="Y198" i="36"/>
  <c r="Y205" i="36"/>
  <c r="Y204" i="36"/>
  <c r="Y207" i="36"/>
  <c r="Y33" i="36"/>
  <c r="Y152" i="36"/>
  <c r="Y27" i="36"/>
  <c r="Y168" i="36"/>
  <c r="Y222" i="36"/>
  <c r="Y146" i="36"/>
  <c r="Y74" i="36"/>
  <c r="Y81" i="36"/>
  <c r="Y14" i="36"/>
  <c r="Y162" i="36"/>
  <c r="Y3" i="36"/>
  <c r="Y113" i="36"/>
  <c r="Y135" i="36"/>
  <c r="Y193" i="36"/>
  <c r="Y186" i="36"/>
  <c r="Y180" i="36"/>
  <c r="Y29" i="36"/>
  <c r="Y10" i="36"/>
  <c r="Y194" i="36"/>
  <c r="Y155" i="36"/>
  <c r="Y5" i="36"/>
  <c r="Y26" i="36"/>
  <c r="Y176" i="36"/>
  <c r="Y208" i="36"/>
  <c r="Y106" i="36"/>
  <c r="Y12" i="36"/>
  <c r="Y65" i="36"/>
  <c r="Y87" i="36"/>
  <c r="Y56" i="36"/>
  <c r="Y95" i="36"/>
  <c r="Y55" i="36"/>
  <c r="Y89" i="36"/>
  <c r="Y22" i="36"/>
  <c r="Y171" i="36"/>
  <c r="Y103" i="36"/>
  <c r="Y60" i="36"/>
  <c r="Y104" i="36"/>
  <c r="L20" i="29" l="1"/>
  <c r="K21" i="29"/>
  <c r="I20" i="29"/>
  <c r="AD20" i="29"/>
  <c r="AJ21" i="29"/>
  <c r="AI20" i="29"/>
  <c r="V20" i="29"/>
  <c r="AD21" i="29"/>
  <c r="W20" i="29"/>
  <c r="Z20" i="29"/>
  <c r="O20" i="29"/>
  <c r="AA20" i="29"/>
  <c r="O21" i="29"/>
  <c r="Y20" i="29"/>
  <c r="N20" i="29"/>
  <c r="AA21" i="29"/>
  <c r="X20" i="29"/>
  <c r="AG20" i="29"/>
  <c r="Y21" i="29"/>
  <c r="V21" i="29"/>
  <c r="J20" i="29"/>
  <c r="AH20" i="29"/>
  <c r="AH21" i="29"/>
  <c r="D20" i="29"/>
  <c r="N21" i="29"/>
  <c r="T20" i="29"/>
  <c r="AK20" i="29"/>
  <c r="AL20" i="29"/>
  <c r="D21" i="29"/>
  <c r="U21" i="29"/>
  <c r="C21" i="29"/>
  <c r="AB20" i="29"/>
  <c r="F20" i="29"/>
  <c r="I21" i="29"/>
  <c r="R20" i="29"/>
  <c r="R21" i="29"/>
  <c r="X21" i="29"/>
  <c r="S20" i="29"/>
  <c r="AL21" i="29"/>
  <c r="AG21" i="29"/>
  <c r="Q20" i="29"/>
  <c r="H20" i="29"/>
  <c r="F21" i="29"/>
  <c r="H21" i="29"/>
  <c r="G20" i="29"/>
  <c r="AB21" i="29"/>
  <c r="AE21" i="29"/>
  <c r="U20" i="29"/>
  <c r="Q21" i="29"/>
  <c r="M20" i="29"/>
  <c r="L21" i="29"/>
  <c r="AC20" i="29"/>
  <c r="S21" i="29"/>
  <c r="AC21" i="29"/>
  <c r="AJ20" i="29"/>
  <c r="G21" i="29"/>
  <c r="AF21" i="29"/>
  <c r="E21" i="29"/>
  <c r="D23" i="32" s="1"/>
  <c r="K20" i="29"/>
  <c r="P21" i="29"/>
  <c r="T21" i="29"/>
  <c r="AK21" i="29"/>
  <c r="E20" i="29"/>
  <c r="D22" i="32" s="1"/>
  <c r="W21" i="29"/>
  <c r="J21" i="29"/>
  <c r="AE20" i="29"/>
  <c r="AI21" i="29"/>
  <c r="P20" i="29"/>
  <c r="Z21" i="29"/>
  <c r="M21" i="29"/>
  <c r="C20" i="29"/>
  <c r="AF20" i="29"/>
  <c r="X20" i="16"/>
  <c r="P20" i="16"/>
  <c r="W20" i="16"/>
  <c r="L21" i="16"/>
  <c r="C23" i="32" s="1"/>
  <c r="O20" i="16"/>
  <c r="R21" i="16"/>
  <c r="M21" i="16"/>
  <c r="X21" i="16"/>
  <c r="F20" i="16"/>
  <c r="E20" i="16"/>
  <c r="T21" i="16"/>
  <c r="P21" i="16"/>
  <c r="L20" i="16"/>
  <c r="C22" i="32" s="1"/>
  <c r="N20" i="16"/>
  <c r="I21" i="16"/>
  <c r="U20" i="16"/>
  <c r="W21" i="16"/>
  <c r="H20" i="16"/>
  <c r="V20" i="16"/>
  <c r="V21" i="16"/>
  <c r="G21" i="16"/>
  <c r="J21" i="16"/>
  <c r="K20" i="16"/>
  <c r="T20" i="16"/>
  <c r="C20" i="16"/>
  <c r="J20" i="16"/>
  <c r="M20" i="16"/>
  <c r="S20" i="16"/>
  <c r="C21" i="16"/>
  <c r="D20" i="16"/>
  <c r="K21" i="16"/>
  <c r="N21" i="16"/>
  <c r="G20" i="16"/>
  <c r="I20" i="16"/>
  <c r="S21" i="16"/>
  <c r="Q21" i="16"/>
  <c r="Q20" i="16"/>
  <c r="U21" i="16"/>
  <c r="E21" i="16"/>
  <c r="D21" i="16"/>
  <c r="R20" i="16"/>
  <c r="H21" i="16"/>
  <c r="O21" i="16"/>
  <c r="F21" i="16"/>
  <c r="C230" i="18"/>
  <c r="AA230" i="18"/>
  <c r="Z230" i="18"/>
  <c r="S230" i="18"/>
  <c r="F230" i="18"/>
  <c r="L230" i="18"/>
  <c r="T230" i="18"/>
  <c r="B230" i="18"/>
  <c r="Q230" i="18"/>
  <c r="H230" i="18"/>
  <c r="X230" i="18"/>
  <c r="D230" i="18"/>
  <c r="N230" i="18"/>
  <c r="E230" i="18"/>
  <c r="G230" i="18"/>
  <c r="Y230" i="18"/>
  <c r="K230" i="18"/>
  <c r="U230" i="18"/>
  <c r="M230" i="18"/>
  <c r="I230" i="18"/>
  <c r="J230" i="18"/>
  <c r="V230" i="18"/>
  <c r="W230" i="18"/>
  <c r="X231" i="18"/>
  <c r="B232" i="18"/>
  <c r="V232" i="18"/>
  <c r="N232" i="18"/>
  <c r="F232" i="18"/>
  <c r="W231" i="18"/>
  <c r="G231" i="18"/>
  <c r="W232" i="18"/>
  <c r="U232" i="18"/>
  <c r="M232" i="18"/>
  <c r="E232" i="18"/>
  <c r="V231" i="18"/>
  <c r="N231" i="18"/>
  <c r="F231" i="18"/>
  <c r="B231" i="18"/>
  <c r="T232" i="18"/>
  <c r="L232" i="18"/>
  <c r="U231" i="18"/>
  <c r="M231" i="18"/>
  <c r="E231" i="18"/>
  <c r="G232" i="18"/>
  <c r="AA232" i="18"/>
  <c r="S232" i="18"/>
  <c r="K232" i="18"/>
  <c r="C232" i="18"/>
  <c r="T231" i="18"/>
  <c r="L231" i="18"/>
  <c r="Z232" i="18"/>
  <c r="J232" i="18"/>
  <c r="AA231" i="18"/>
  <c r="S231" i="18"/>
  <c r="K231" i="18"/>
  <c r="C231" i="18"/>
  <c r="Y232" i="18"/>
  <c r="Q232" i="18"/>
  <c r="I232" i="18"/>
  <c r="Z231" i="18"/>
  <c r="J231" i="18"/>
  <c r="H231" i="18"/>
  <c r="X232" i="18"/>
  <c r="H232" i="18"/>
  <c r="Y231" i="18"/>
  <c r="Q231" i="18"/>
  <c r="I231" i="18"/>
  <c r="U233" i="18"/>
  <c r="M233" i="18"/>
  <c r="E233" i="18"/>
  <c r="B233" i="18"/>
  <c r="T233" i="18"/>
  <c r="L233" i="18"/>
  <c r="AA233" i="18"/>
  <c r="S233" i="18"/>
  <c r="K233" i="18"/>
  <c r="C233" i="18"/>
  <c r="Z233" i="18"/>
  <c r="J233" i="18"/>
  <c r="Y233" i="18"/>
  <c r="Q233" i="18"/>
  <c r="I233" i="18"/>
  <c r="X233" i="18"/>
  <c r="H233" i="18"/>
  <c r="W233" i="18"/>
  <c r="G233" i="18"/>
  <c r="V233" i="18"/>
  <c r="N233" i="18"/>
  <c r="F233" i="18"/>
  <c r="D231" i="18"/>
  <c r="D232" i="18"/>
  <c r="D23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B09F86-1D35-447F-A740-395D1DE3E340}" keepAlive="1" name="Query - Table001 (Page 1)" description="Connection to the 'Table001 (Page 1)' query in the workbook." type="5" refreshedVersion="8" background="1" saveData="1">
    <dbPr connection="Provider=Microsoft.Mashup.OleDb.1;Data Source=$Workbook$;Location=&quot;Table001 (Page 1)&quot;;Extended Properties=&quot;&quot;" command="SELECT * FROM [Table001 (Page 1)]"/>
  </connection>
  <connection id="2" xr16:uid="{AA5B14E4-8128-4F38-809D-6B2C73AC6DAE}" keepAlive="1" name="Query - Table001 (Page 1) (2)" description="Connection to the 'Table001 (Page 1) (2)' query in the workbook." type="5" refreshedVersion="8" background="1" saveData="1">
    <dbPr connection="Provider=Microsoft.Mashup.OleDb.1;Data Source=$Workbook$;Location=&quot;Table001 (Page 1) (2)&quot;;Extended Properties=&quot;&quot;" command="SELECT * FROM [Table001 (Page 1) (2)]"/>
  </connection>
  <connection id="3" xr16:uid="{B093737E-CE29-4906-968A-0B0A0A0D7104}" keepAlive="1" name="Query - Table001 (Page 1) (3)" description="Connection to the 'Table001 (Page 1) (3)' query in the workbook." type="5" refreshedVersion="8" background="1" saveData="1">
    <dbPr connection="Provider=Microsoft.Mashup.OleDb.1;Data Source=$Workbook$;Location=&quot;Table001 (Page 1) (3)&quot;;Extended Properties=&quot;&quot;" command="SELECT * FROM [Table001 (Page 1)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<sst xmlns="http://schemas.openxmlformats.org/spreadsheetml/2006/main" count="1432" uniqueCount="322">
  <si>
    <t>Mois</t>
  </si>
  <si>
    <t>Année</t>
  </si>
  <si>
    <t>Obligations canadiennes</t>
  </si>
  <si>
    <t>Actions cdns pet cap</t>
  </si>
  <si>
    <t>Période</t>
  </si>
  <si>
    <t>Fonds</t>
  </si>
  <si>
    <t># Fonds</t>
  </si>
  <si>
    <t># Période</t>
  </si>
  <si>
    <t>Risque actif annualisé</t>
  </si>
  <si>
    <t>V.A. mensuelle</t>
  </si>
  <si>
    <t>V.A. cumul</t>
  </si>
  <si>
    <t>Performance brute - Fonds</t>
  </si>
  <si>
    <t>Performance - Indice</t>
  </si>
  <si>
    <t>Ratio d'information</t>
  </si>
  <si>
    <t>Annualisé</t>
  </si>
  <si>
    <t>1ère période de rendement</t>
  </si>
  <si>
    <t>Performance nette - Fonds</t>
  </si>
  <si>
    <t>Valeur ajoutée annualisée</t>
  </si>
  <si>
    <t>Fund Fees annualisé</t>
  </si>
  <si>
    <t>Fund MER annualisé</t>
  </si>
  <si>
    <t>Actions cdns grande cap</t>
  </si>
  <si>
    <t>Actions US N-Tax</t>
  </si>
  <si>
    <t>Actions US Tax</t>
  </si>
  <si>
    <t>Actions EAEO</t>
  </si>
  <si>
    <t>Obligations gouvernementales</t>
  </si>
  <si>
    <t>Obligations corporatives</t>
  </si>
  <si>
    <t>Stratégies alternatives</t>
  </si>
  <si>
    <t>Équilibré</t>
  </si>
  <si>
    <t>Fonds GPD</t>
  </si>
  <si>
    <t>Beta</t>
  </si>
  <si>
    <t>Alpha annualisé</t>
  </si>
  <si>
    <t>Marché monétaire</t>
  </si>
  <si>
    <t>Coefficient de corrélation</t>
  </si>
  <si>
    <t>Rendement brut de la période</t>
  </si>
  <si>
    <t>Rendement indice de la période</t>
  </si>
  <si>
    <t>Valeur ajoutée de la période</t>
  </si>
  <si>
    <t>Rendement brut annualisé</t>
  </si>
  <si>
    <t>Rendement indice annualisé</t>
  </si>
  <si>
    <t>Différence</t>
  </si>
  <si>
    <t>Vol fonds / Vol indice</t>
  </si>
  <si>
    <t>Volatilité annualisée du fonds</t>
  </si>
  <si>
    <t>Volatilité annualisée de l'indice</t>
  </si>
  <si>
    <t xml:space="preserve">N.B. Prendre 3 dernières années pour analyse de sensibilité (États financiers) </t>
  </si>
  <si>
    <t>Période commençant en</t>
  </si>
  <si>
    <t>Période se terminant en</t>
  </si>
  <si>
    <t>Revenu à distribution mensuelle</t>
  </si>
  <si>
    <t>Croissance à distribution mensuelle</t>
  </si>
  <si>
    <t>Stratégies Complémentaires</t>
  </si>
  <si>
    <t>Risk-free rate</t>
  </si>
  <si>
    <t>annualisé</t>
  </si>
  <si>
    <t>période</t>
  </si>
  <si>
    <t>Ratio de sharpe</t>
  </si>
  <si>
    <t>Nom du fonds</t>
  </si>
  <si>
    <t>Nom du fonds - fichier source</t>
  </si>
  <si>
    <t>GPD Obligations</t>
  </si>
  <si>
    <t>GPD Obligations gouvernementales</t>
  </si>
  <si>
    <t>GPD Obligations corporatives</t>
  </si>
  <si>
    <t>GPD Actions canadiennes grande capitalisation</t>
  </si>
  <si>
    <t>GPD Actions canadiennes petite capitalisation</t>
  </si>
  <si>
    <t>GPD Actions américaines (pour comptes non taxables)</t>
  </si>
  <si>
    <t>GPD Actions américaines (pour comptes taxables)</t>
  </si>
  <si>
    <t>GPD Actions internationales</t>
  </si>
  <si>
    <t>GPD Équilibré</t>
  </si>
  <si>
    <t>GPD Revenu à distribution mensuelle</t>
  </si>
  <si>
    <t>GPD Croissance à distribution mensuelle</t>
  </si>
  <si>
    <t>GPD Stratégie complémentaire</t>
  </si>
  <si>
    <t>GPD Stratégie alternative</t>
  </si>
  <si>
    <t>Mandat Actions européennes</t>
  </si>
  <si>
    <t>Mandat Oblig corp canadiennes</t>
  </si>
  <si>
    <t>Mandat Oblig corp européennes</t>
  </si>
  <si>
    <t>Mandat Prêts bancaires</t>
  </si>
  <si>
    <t>Mandat Fixed Income Core Plus</t>
  </si>
  <si>
    <t>Mandat Hypothèques commerciales</t>
  </si>
  <si>
    <t>Mandat Actions EAEO (Altrinsic)</t>
  </si>
  <si>
    <t>Mandat Actions ACWI Ex-US (Baillie Gifford)</t>
  </si>
  <si>
    <t>GPD Actions canadiennes toute capitalisation</t>
  </si>
  <si>
    <t>actions canadiennes toutes capitalisations</t>
  </si>
  <si>
    <t>Actions canadiennes toutes capitalisations</t>
  </si>
  <si>
    <t>Stratégies complémentaires</t>
  </si>
  <si>
    <t>Risk free annualisées</t>
  </si>
  <si>
    <t>Tableau Sommaire</t>
  </si>
  <si>
    <t>Desjardins Alpha FNB - Conservateur</t>
  </si>
  <si>
    <t>Desjardins Alpha FNB - Modéré</t>
  </si>
  <si>
    <t>Desjardins Alpha FNB - Équilibré</t>
  </si>
  <si>
    <t>Desjardins Alpha FNB - Croissance</t>
  </si>
  <si>
    <t>Desjardins Alpha FNB - Audacieux</t>
  </si>
  <si>
    <t>Desjardins Alpha FNB - Actions</t>
  </si>
  <si>
    <t>Desjardins Série Globale - Conservateur</t>
  </si>
  <si>
    <t>Desjardins Série Globale - Modéré</t>
  </si>
  <si>
    <t>Desjardins Série Globale - Équilibré</t>
  </si>
  <si>
    <t>Desjardins Série Globale - Croissance</t>
  </si>
  <si>
    <t>Desjardins Série Globale - Audacieux</t>
  </si>
  <si>
    <t>Desjardins Série Globale - Actions</t>
  </si>
  <si>
    <t>Date</t>
  </si>
  <si>
    <t>XSSFCON2</t>
  </si>
  <si>
    <t>XSSFMOD3</t>
  </si>
  <si>
    <t>XSSFEQL5</t>
  </si>
  <si>
    <t>XSSFCRO6</t>
  </si>
  <si>
    <t>XSSFCRM8</t>
  </si>
  <si>
    <t>XSSFAC10</t>
  </si>
  <si>
    <t>XSSGCON2</t>
  </si>
  <si>
    <t>XSSGMOD3</t>
  </si>
  <si>
    <t>XSSGEQ50</t>
  </si>
  <si>
    <t>XSSGCR60</t>
  </si>
  <si>
    <t>XSSGCRM8</t>
  </si>
  <si>
    <t>XSSGAC10</t>
  </si>
  <si>
    <t>EvoGP Croissance - Equilibre</t>
  </si>
  <si>
    <t>EvoGP Croissance - Croissance</t>
  </si>
  <si>
    <t>EvoGP Croissance - Croissance Maximale</t>
  </si>
  <si>
    <t>EvoGP Croissance - 100 % Actions</t>
  </si>
  <si>
    <t>EvoGP Faible Vol - Modere</t>
  </si>
  <si>
    <t>EvoGP Faible Vol - Equilibre</t>
  </si>
  <si>
    <t>EvoGP Faible Vol - Croissance</t>
  </si>
  <si>
    <t>EvoGP Faible Vol - Croissance Maximale</t>
  </si>
  <si>
    <t>EvoGP Revenu - Conservateur</t>
  </si>
  <si>
    <t>EvoGP Revenu - Modere</t>
  </si>
  <si>
    <t>EvoGP Revenu - Equilibre</t>
  </si>
  <si>
    <t>EvoGP Revenu - Croissance</t>
  </si>
  <si>
    <t>EGPCEQ50</t>
  </si>
  <si>
    <t>EGPCCR60</t>
  </si>
  <si>
    <t>EGPCMX80</t>
  </si>
  <si>
    <t>EGPCA100</t>
  </si>
  <si>
    <t>EGPFMO35</t>
  </si>
  <si>
    <t>EGPFEQ50</t>
  </si>
  <si>
    <t>EGPFCR60</t>
  </si>
  <si>
    <t>EGPFMX80</t>
  </si>
  <si>
    <t>EGPRCO25</t>
  </si>
  <si>
    <t>EGPRMO35</t>
  </si>
  <si>
    <t>EGPREQ50</t>
  </si>
  <si>
    <t>EGPRCR60</t>
  </si>
  <si>
    <t>IR Croissance - Equilibre</t>
  </si>
  <si>
    <t>IR Croissance - Croissance</t>
  </si>
  <si>
    <t>IR Croissance - Croissance Maximale</t>
  </si>
  <si>
    <t>IR Croissance - 100 % Actions</t>
  </si>
  <si>
    <t>IR Faible Vol - Modere</t>
  </si>
  <si>
    <t>IR Faible Vol - Equilibre</t>
  </si>
  <si>
    <t>IR Faible Vol - Croissance</t>
  </si>
  <si>
    <t>IR Faible Vol - Croissance Maximale</t>
  </si>
  <si>
    <t>IR Revenu - Conservateur</t>
  </si>
  <si>
    <t>IR Revenu - Modere</t>
  </si>
  <si>
    <t>IR Revenu - Equilibre</t>
  </si>
  <si>
    <t>IR Revenu - Croissance</t>
  </si>
  <si>
    <t>Tableau Comparatif</t>
  </si>
  <si>
    <t>GPD</t>
  </si>
  <si>
    <t>SSD</t>
  </si>
  <si>
    <t>Encaisse</t>
  </si>
  <si>
    <t>Obligations Canadiennes</t>
  </si>
  <si>
    <t>Obligations Américaines</t>
  </si>
  <si>
    <t>Actions Canadiennes</t>
  </si>
  <si>
    <t>Actions Américaines</t>
  </si>
  <si>
    <t>Actions Internationales</t>
  </si>
  <si>
    <t>Stratégie Complémentaire</t>
  </si>
  <si>
    <t>Rendement total</t>
  </si>
  <si>
    <t>Calculatrice Rendements</t>
  </si>
  <si>
    <t>Allocations</t>
  </si>
  <si>
    <t>Mandats</t>
  </si>
  <si>
    <t>Rendements annualisées relatives</t>
  </si>
  <si>
    <t>Fonds équilibrés</t>
  </si>
  <si>
    <t>Desjardins Alpha FNB Conservateur</t>
  </si>
  <si>
    <t>Desjardins Alpha FNB Modéré</t>
  </si>
  <si>
    <t>Desjardins Alpha FNB Équilibré</t>
  </si>
  <si>
    <t>Desjardins Alpha FNB Croissance</t>
  </si>
  <si>
    <t>Desjardins Alpha FNB Audacieux</t>
  </si>
  <si>
    <t>Desjardins Alpha FNB Actions</t>
  </si>
  <si>
    <t>Desjardins Série Globale Conservateur</t>
  </si>
  <si>
    <t>Desjardins Série Globale Modéré</t>
  </si>
  <si>
    <t>Desjardins Série Globale Équilibré</t>
  </si>
  <si>
    <t>Desjardins Série Globale Croissances</t>
  </si>
  <si>
    <t>Desjardins Série Globale Audacieux</t>
  </si>
  <si>
    <t>Desjardins Série Globale Actions</t>
  </si>
  <si>
    <t>Perf name</t>
  </si>
  <si>
    <t>MTD Gross Return</t>
  </si>
  <si>
    <t>BM MTD Gross Return</t>
  </si>
  <si>
    <t>last date</t>
  </si>
  <si>
    <t>Year BGN</t>
  </si>
  <si>
    <t>date</t>
  </si>
  <si>
    <t>period</t>
  </si>
  <si>
    <t>7/31/2022</t>
  </si>
  <si>
    <t>8/31/2022</t>
  </si>
  <si>
    <t>9/30/2022</t>
  </si>
  <si>
    <t>Desjardins Chorus II 100% Eq Growth O</t>
  </si>
  <si>
    <t>Desjardins SocieTerra 100% Equity O</t>
  </si>
  <si>
    <t>Desjardins Chorus II Aggressive Gr O</t>
  </si>
  <si>
    <t>Desjardins Chorus II Maximum Growth O</t>
  </si>
  <si>
    <t>Desjardins SocieTerra Maximum Growth O</t>
  </si>
  <si>
    <t>Desjardins Chorus II Growth O</t>
  </si>
  <si>
    <t>Desjardins Chorus II Balanced Low Vol O</t>
  </si>
  <si>
    <t>Desjardins SocieTerra Balanced O</t>
  </si>
  <si>
    <t>Desjardins SocieTerra Growth O</t>
  </si>
  <si>
    <t>Desjardins Chorus II Cnsrv Low Vol O</t>
  </si>
  <si>
    <t>Desjardins Chorus II Moderate Low Vol O</t>
  </si>
  <si>
    <t>Desjardins SocieTerra Conservative O</t>
  </si>
  <si>
    <t>Desjardins SocieTerra Moderate O</t>
  </si>
  <si>
    <t>Benchmark 1: MSCI ACWI NR CAD</t>
  </si>
  <si>
    <t>Benchmark 1: Morningstar Can Eq Gbl Tgt Alloc NR CAD</t>
  </si>
  <si>
    <t>Benchmark 1: Morningstar Can Neu Gbl Tgt Alloc NR CAD</t>
  </si>
  <si>
    <t>Benchmark 1: Morningstar Can FI Gbl Tgt Alloc NR CAD</t>
  </si>
  <si>
    <t>start date</t>
  </si>
  <si>
    <t>Mandate / Index</t>
  </si>
  <si>
    <t>DGAM - Global Series 100% Equity</t>
  </si>
  <si>
    <t>DGAM - Global Series 33 % Equity / 67 % Fixed income</t>
  </si>
  <si>
    <t>DGAM - Global Series 50 % Equity / 50 % Fixed income</t>
  </si>
  <si>
    <t>DGAM - Global Series 60 % Equity / 40 % Fixed income</t>
  </si>
  <si>
    <t xml:space="preserve">DGAM - Global Series 67 % Equity / 33 % Fixed income </t>
  </si>
  <si>
    <t>DGAM - Alpha ETF - Retirement</t>
  </si>
  <si>
    <t>DGAM - Alpha ETF - Conservative</t>
  </si>
  <si>
    <t>DGAM - Alpha ETF - Balanced</t>
  </si>
  <si>
    <t>DGAM - Alpha ETF - Moderate</t>
  </si>
  <si>
    <t>DGAM - Alpha ETF - Growth3</t>
  </si>
  <si>
    <t>Q3-22</t>
  </si>
  <si>
    <t>Q2-22</t>
  </si>
  <si>
    <t>Q1-22</t>
  </si>
  <si>
    <t>Q4-21</t>
  </si>
  <si>
    <t>Q3-21</t>
  </si>
  <si>
    <t>Q2-21</t>
  </si>
  <si>
    <t>Q1-21</t>
  </si>
  <si>
    <t>Q4-20</t>
  </si>
  <si>
    <t>Q3-20</t>
  </si>
  <si>
    <t>Q2-20</t>
  </si>
  <si>
    <t>Q1-20</t>
  </si>
  <si>
    <t>Q4-19</t>
  </si>
  <si>
    <t>Q3-19</t>
  </si>
  <si>
    <t>Q2-19</t>
  </si>
  <si>
    <t>Q1-19</t>
  </si>
  <si>
    <t>Q4-18</t>
  </si>
  <si>
    <t>N/A</t>
  </si>
  <si>
    <t>Q3-18</t>
  </si>
  <si>
    <t>Q2 18</t>
  </si>
  <si>
    <t>n.d.</t>
  </si>
  <si>
    <t>Q1 18</t>
  </si>
  <si>
    <t>Q4 17</t>
  </si>
  <si>
    <t>Q3 17</t>
  </si>
  <si>
    <t>Q2 17</t>
  </si>
  <si>
    <t>Q1 17</t>
  </si>
  <si>
    <t>Q4 16</t>
  </si>
  <si>
    <t>Q3 16</t>
  </si>
  <si>
    <t>Q2 16</t>
  </si>
  <si>
    <t>Q1 16</t>
  </si>
  <si>
    <t>Q4 15</t>
  </si>
  <si>
    <t>Q3 15</t>
  </si>
  <si>
    <t>Q2 15</t>
  </si>
  <si>
    <t>Q1 15</t>
  </si>
  <si>
    <t>Q4 14</t>
  </si>
  <si>
    <t>Q3 14</t>
  </si>
  <si>
    <t>Q2 14</t>
  </si>
  <si>
    <t>Q1 2014</t>
  </si>
  <si>
    <t>Q4 2013</t>
  </si>
  <si>
    <t>Q3 2013</t>
  </si>
  <si>
    <t>Q2 2013</t>
  </si>
  <si>
    <t>1T 13</t>
  </si>
  <si>
    <t>4T 12</t>
  </si>
  <si>
    <t>3T 12</t>
  </si>
  <si>
    <t>2T 12</t>
  </si>
  <si>
    <t>1T 12</t>
  </si>
  <si>
    <t>4T 11</t>
  </si>
  <si>
    <t>3T 11</t>
  </si>
  <si>
    <t>2T 11</t>
  </si>
  <si>
    <t>1T 11</t>
  </si>
  <si>
    <t>4T 10</t>
  </si>
  <si>
    <t>3T 10</t>
  </si>
  <si>
    <t>2T 10</t>
  </si>
  <si>
    <t>1T 10</t>
  </si>
  <si>
    <t>4T 09</t>
  </si>
  <si>
    <t>3T09</t>
  </si>
  <si>
    <t>2T09</t>
  </si>
  <si>
    <t>1T09</t>
  </si>
  <si>
    <t>Ptf</t>
  </si>
  <si>
    <t>Cible</t>
  </si>
  <si>
    <t>Desjardins Série Globale Croissance</t>
  </si>
  <si>
    <t>IR - Accumuler un patrimoine - GDF Équilibré</t>
  </si>
  <si>
    <t>IR - Accumuler un patrimoine - GDF Croissance</t>
  </si>
  <si>
    <t>IR - Accumuler un patrimoine - GDF Audacieux</t>
  </si>
  <si>
    <t>IR - Accumuler un patrimoine - GDF Actions</t>
  </si>
  <si>
    <t>IR - Protégez vos acquis - GDF Modéré</t>
  </si>
  <si>
    <t>IR - Protégez vos acquis - GDF Équilibré</t>
  </si>
  <si>
    <t>IR - Protégez vos acquis - GDF Croissance</t>
  </si>
  <si>
    <t>IR - Protégez vos acquis - GDF Audacieux</t>
  </si>
  <si>
    <t>IR - Générer un flux monétaire - GDF Conservateur</t>
  </si>
  <si>
    <t>IR - Générer un flux monétaire - GDF Modéré</t>
  </si>
  <si>
    <t>IR - Générer un flux monétaire - GDF Équilibré</t>
  </si>
  <si>
    <t>IR - Générer un flux monétaire - GDF Croissance</t>
  </si>
  <si>
    <t xml:space="preserve"> </t>
  </si>
  <si>
    <t>Placement à court terme</t>
  </si>
  <si>
    <t>Actions des marchés émergents</t>
  </si>
  <si>
    <t>Stratégie à rendement absolu</t>
  </si>
  <si>
    <t>Actions mondiales de PC</t>
  </si>
  <si>
    <t>Peer Group Median - Croissance Max</t>
  </si>
  <si>
    <t>Peer Group Median - Croissance</t>
  </si>
  <si>
    <t>Peer Group Median - Équilibré</t>
  </si>
  <si>
    <t>Peer Group Median - Conservateur</t>
  </si>
  <si>
    <t>Fonds GPD / Dates</t>
  </si>
  <si>
    <t>846 -GPD Oblig. Gouvernementales</t>
  </si>
  <si>
    <t>835 -GPD Obligations corporatives</t>
  </si>
  <si>
    <t>856 -Fonds GPD Obligations</t>
  </si>
  <si>
    <t>861 - Fonds GPD placement court terme</t>
  </si>
  <si>
    <t>823 -Fonds GPD Act. can. gde capit.</t>
  </si>
  <si>
    <t>853 -Fonds GPD Act. can. Toutes Cap.</t>
  </si>
  <si>
    <t>802 -GPD Act. can. de petite capit.</t>
  </si>
  <si>
    <t>812 -Fonds GPD Actions améric. tx</t>
  </si>
  <si>
    <t>801 -Fonds GPD Act. améric. non-tx</t>
  </si>
  <si>
    <t>845 -Fonds GPD Actions internation</t>
  </si>
  <si>
    <t>859 - Fonds GPD petites capitalisations mondiales</t>
  </si>
  <si>
    <t>860 - Fonds GPD marchés émergents</t>
  </si>
  <si>
    <t>857 -GPD Strategie complémentaire</t>
  </si>
  <si>
    <t>858 - Fonds GPD Rendement absolue</t>
  </si>
  <si>
    <t>854 -Fonds GPD rev à dist men</t>
  </si>
  <si>
    <t>855 -Fonds GPD crois à dist ms</t>
  </si>
  <si>
    <t>813 -GPD Equilibré</t>
  </si>
  <si>
    <t>Data Nom</t>
  </si>
  <si>
    <t>Total</t>
  </si>
  <si>
    <t>Code_Rendements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</si>
  <si>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</si>
  <si>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</si>
  <si>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</si>
  <si>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</si>
  <si>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</si>
  <si>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</si>
  <si>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</si>
  <si>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</si>
  <si>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</si>
  <si>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RFG</t>
  </si>
  <si>
    <t>RFO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</si>
</sst>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 * #,##0.00_)\ _$_ ;_ * \(#,##0.00\)\ _$_ ;_ * &quot;-&quot;??_)\ _$_ ;_ @_ "/>
    <numFmt numFmtId="165" formatCode="yyyy/mm"/>
    <numFmt numFmtId="166" formatCode="mmm/yyyy"/>
    <numFmt numFmtId="167" formatCode="0.00000000%"/>
    <numFmt numFmtId="168" formatCode="0.000%"/>
    <numFmt numFmtId="169" formatCode="0.0000"/>
    <numFmt numFmtId="170" formatCode="0.0000%"/>
    <numFmt numFmtId="172" formatCode="0.000000000000000%"/>
  </numFmts>
  <fonts count="30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8"/>
      <name val="Arial"/>
      <family val="2"/>
    </font>
    <font>
      <sz val="11"/>
      <color indexed="9"/>
      <name val="Arial"/>
      <family val="2"/>
    </font>
    <font>
      <b/>
      <sz val="11"/>
      <name val="Arial"/>
      <family val="2"/>
    </font>
    <font>
      <i/>
      <sz val="11"/>
      <color indexed="10"/>
      <name val="Arial"/>
      <family val="2"/>
    </font>
    <font>
      <sz val="11"/>
      <name val="Arial"/>
      <family val="2"/>
    </font>
    <font>
      <sz val="11"/>
      <name val="Arial"/>
      <family val="2"/>
    </font>
    <font>
      <u/>
      <sz val="9"/>
      <color theme="10"/>
      <name val="Arial"/>
      <family val="2"/>
    </font>
    <font>
      <sz val="9"/>
      <color rgb="FF000000"/>
      <name val="Arial"/>
      <family val="2"/>
    </font>
    <font>
      <sz val="11"/>
      <color theme="0"/>
      <name val="Arial"/>
      <family val="2"/>
    </font>
    <font>
      <b/>
      <i/>
      <sz val="11"/>
      <name val="Arial"/>
      <family val="2"/>
    </font>
    <font>
      <b/>
      <u/>
      <sz val="14"/>
      <name val="Arial"/>
      <family val="2"/>
    </font>
    <font>
      <b/>
      <sz val="11"/>
      <color theme="1"/>
      <name val="Calibri"/>
      <family val="2"/>
      <scheme val="minor"/>
    </font>
    <font>
      <b/>
      <u/>
      <sz val="12"/>
      <name val="Arial"/>
      <family val="2"/>
    </font>
    <font>
      <b/>
      <sz val="10"/>
      <color theme="1"/>
      <name val="Arial"/>
      <family val="2"/>
    </font>
    <font>
      <b/>
      <sz val="10"/>
      <color theme="5"/>
      <name val="Arial"/>
      <family val="2"/>
    </font>
    <font>
      <b/>
      <sz val="10"/>
      <color theme="8" tint="-0.249977111117893"/>
      <name val="Arial"/>
      <family val="2"/>
    </font>
    <font>
      <b/>
      <sz val="8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i/>
      <sz val="10"/>
      <color theme="1"/>
      <name val="Verdana"/>
      <family val="2"/>
    </font>
    <font>
      <sz val="8"/>
      <name val="Arial"/>
      <family val="2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hair">
        <color rgb="FFEDEDED"/>
      </right>
      <top/>
      <bottom style="hair">
        <color rgb="FFEDEDED"/>
      </bottom>
      <diagonal/>
    </border>
    <border>
      <left/>
      <right style="thin">
        <color indexed="64"/>
      </right>
      <top/>
      <bottom style="hair">
        <color rgb="FFEDEDED"/>
      </bottom>
      <diagonal/>
    </border>
    <border>
      <left style="thin">
        <color indexed="64"/>
      </left>
      <right style="hair">
        <color rgb="FFEDEDED"/>
      </right>
      <top/>
      <bottom style="hair">
        <color rgb="FFEDEDED"/>
      </bottom>
      <diagonal/>
    </border>
    <border>
      <left/>
      <right style="hair">
        <color rgb="FFEDEDED"/>
      </right>
      <top style="hair">
        <color rgb="FFEDEDED"/>
      </top>
      <bottom style="hair">
        <color rgb="FFEDEDED"/>
      </bottom>
      <diagonal/>
    </border>
    <border>
      <left/>
      <right style="thin">
        <color indexed="64"/>
      </right>
      <top style="hair">
        <color rgb="FFEDEDED"/>
      </top>
      <bottom style="hair">
        <color rgb="FFEDEDED"/>
      </bottom>
      <diagonal/>
    </border>
    <border>
      <left style="hair">
        <color rgb="FFEDEDED"/>
      </left>
      <right style="thin">
        <color indexed="64"/>
      </right>
      <top style="hair">
        <color rgb="FFEDEDED"/>
      </top>
      <bottom style="hair">
        <color rgb="FFEDEDED"/>
      </bottom>
      <diagonal/>
    </border>
  </borders>
  <cellStyleXfs count="11">
    <xf numFmtId="0" fontId="0" fillId="0" borderId="0"/>
    <xf numFmtId="0" fontId="14" fillId="0" borderId="0" applyNumberFormat="0" applyFill="0" applyBorder="0" applyAlignment="0" applyProtection="0"/>
    <xf numFmtId="164" fontId="7" fillId="0" borderId="0" applyFont="0" applyFill="0" applyBorder="0" applyAlignment="0" applyProtection="0"/>
    <xf numFmtId="0" fontId="15" fillId="0" borderId="0"/>
    <xf numFmtId="9" fontId="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1" fillId="0" borderId="0"/>
    <xf numFmtId="9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Alignment="1">
      <alignment wrapText="1"/>
    </xf>
    <xf numFmtId="15" fontId="0" fillId="0" borderId="0" xfId="0" applyNumberFormat="1"/>
    <xf numFmtId="10" fontId="0" fillId="0" borderId="0" xfId="4" applyNumberFormat="1" applyFont="1"/>
    <xf numFmtId="10" fontId="7" fillId="0" borderId="0" xfId="4" applyNumberFormat="1"/>
    <xf numFmtId="0" fontId="0" fillId="2" borderId="0" xfId="0" applyFill="1" applyAlignment="1">
      <alignment wrapText="1"/>
    </xf>
    <xf numFmtId="1" fontId="0" fillId="2" borderId="0" xfId="0" applyNumberFormat="1" applyFill="1"/>
    <xf numFmtId="10" fontId="0" fillId="0" borderId="0" xfId="0" applyNumberFormat="1"/>
    <xf numFmtId="0" fontId="0" fillId="0" borderId="1" xfId="0" applyBorder="1"/>
    <xf numFmtId="10" fontId="0" fillId="0" borderId="1" xfId="4" applyNumberFormat="1" applyFont="1" applyBorder="1"/>
    <xf numFmtId="10" fontId="0" fillId="0" borderId="1" xfId="0" applyNumberFormat="1" applyBorder="1"/>
    <xf numFmtId="165" fontId="0" fillId="0" borderId="1" xfId="0" applyNumberFormat="1" applyBorder="1"/>
    <xf numFmtId="165" fontId="0" fillId="0" borderId="2" xfId="0" applyNumberFormat="1" applyBorder="1"/>
    <xf numFmtId="0" fontId="9" fillId="0" borderId="0" xfId="0" applyFont="1"/>
    <xf numFmtId="164" fontId="0" fillId="0" borderId="0" xfId="2" applyFont="1"/>
    <xf numFmtId="10" fontId="0" fillId="3" borderId="0" xfId="4" applyNumberFormat="1" applyFont="1" applyFill="1"/>
    <xf numFmtId="0" fontId="0" fillId="4" borderId="1" xfId="0" applyFill="1" applyBorder="1"/>
    <xf numFmtId="0" fontId="10" fillId="0" borderId="0" xfId="0" applyFont="1"/>
    <xf numFmtId="164" fontId="7" fillId="0" borderId="0" xfId="2"/>
    <xf numFmtId="165" fontId="0" fillId="0" borderId="0" xfId="0" applyNumberFormat="1" applyAlignment="1">
      <alignment wrapText="1"/>
    </xf>
    <xf numFmtId="0" fontId="0" fillId="4" borderId="0" xfId="0" applyFill="1"/>
    <xf numFmtId="165" fontId="0" fillId="0" borderId="0" xfId="4" applyNumberFormat="1" applyFont="1"/>
    <xf numFmtId="164" fontId="0" fillId="3" borderId="0" xfId="2" applyFont="1" applyFill="1"/>
    <xf numFmtId="0" fontId="11" fillId="0" borderId="0" xfId="0" applyFont="1"/>
    <xf numFmtId="0" fontId="7" fillId="0" borderId="0" xfId="0" applyFont="1"/>
    <xf numFmtId="166" fontId="0" fillId="2" borderId="0" xfId="0" applyNumberFormat="1" applyFill="1"/>
    <xf numFmtId="166" fontId="0" fillId="0" borderId="0" xfId="0" applyNumberFormat="1"/>
    <xf numFmtId="10" fontId="7" fillId="5" borderId="0" xfId="4" applyNumberFormat="1" applyFill="1"/>
    <xf numFmtId="0" fontId="0" fillId="3" borderId="0" xfId="0" applyFill="1"/>
    <xf numFmtId="0" fontId="10" fillId="3" borderId="0" xfId="0" applyFont="1" applyFill="1"/>
    <xf numFmtId="164" fontId="0" fillId="6" borderId="0" xfId="2" applyFont="1" applyFill="1"/>
    <xf numFmtId="0" fontId="16" fillId="0" borderId="0" xfId="0" applyFont="1"/>
    <xf numFmtId="10" fontId="16" fillId="0" borderId="0" xfId="0" applyNumberFormat="1" applyFont="1"/>
    <xf numFmtId="10" fontId="16" fillId="0" borderId="0" xfId="4" applyNumberFormat="1" applyFont="1" applyFill="1"/>
    <xf numFmtId="0" fontId="12" fillId="0" borderId="0" xfId="0" applyFont="1"/>
    <xf numFmtId="0" fontId="0" fillId="7" borderId="0" xfId="0" applyFill="1"/>
    <xf numFmtId="0" fontId="12" fillId="7" borderId="0" xfId="0" applyFont="1" applyFill="1" applyAlignment="1">
      <alignment wrapText="1"/>
    </xf>
    <xf numFmtId="0" fontId="0" fillId="7" borderId="0" xfId="0" applyFill="1" applyAlignment="1">
      <alignment wrapText="1"/>
    </xf>
    <xf numFmtId="10" fontId="7" fillId="7" borderId="0" xfId="4" applyNumberFormat="1" applyFill="1"/>
    <xf numFmtId="0" fontId="12" fillId="0" borderId="0" xfId="0" applyFont="1" applyAlignment="1">
      <alignment wrapText="1"/>
    </xf>
    <xf numFmtId="10" fontId="7" fillId="0" borderId="0" xfId="4" applyNumberFormat="1" applyFill="1"/>
    <xf numFmtId="10" fontId="7" fillId="8" borderId="0" xfId="4" applyNumberFormat="1" applyFill="1"/>
    <xf numFmtId="164" fontId="12" fillId="0" borderId="0" xfId="2" applyFont="1" applyAlignment="1">
      <alignment horizontal="right"/>
    </xf>
    <xf numFmtId="0" fontId="0" fillId="8" borderId="0" xfId="0" applyFill="1"/>
    <xf numFmtId="10" fontId="13" fillId="8" borderId="1" xfId="4" applyNumberFormat="1" applyFont="1" applyFill="1" applyBorder="1"/>
    <xf numFmtId="10" fontId="10" fillId="9" borderId="0" xfId="4" applyNumberFormat="1" applyFont="1" applyFill="1"/>
    <xf numFmtId="10" fontId="10" fillId="10" borderId="0" xfId="4" applyNumberFormat="1" applyFont="1" applyFill="1"/>
    <xf numFmtId="0" fontId="7" fillId="7" borderId="0" xfId="0" applyFont="1" applyFill="1" applyAlignment="1">
      <alignment wrapText="1"/>
    </xf>
    <xf numFmtId="10" fontId="0" fillId="7" borderId="1" xfId="4" applyNumberFormat="1" applyFont="1" applyFill="1" applyBorder="1"/>
    <xf numFmtId="10" fontId="0" fillId="0" borderId="1" xfId="4" applyNumberFormat="1" applyFont="1" applyFill="1" applyBorder="1"/>
    <xf numFmtId="10" fontId="7" fillId="0" borderId="0" xfId="4" applyNumberFormat="1" applyFont="1" applyFill="1"/>
    <xf numFmtId="168" fontId="0" fillId="0" borderId="0" xfId="0" applyNumberFormat="1"/>
    <xf numFmtId="167" fontId="0" fillId="0" borderId="0" xfId="4" applyNumberFormat="1" applyFont="1"/>
    <xf numFmtId="0" fontId="17" fillId="0" borderId="0" xfId="0" applyFont="1"/>
    <xf numFmtId="0" fontId="17" fillId="0" borderId="3" xfId="0" applyFont="1" applyBorder="1"/>
    <xf numFmtId="2" fontId="0" fillId="0" borderId="0" xfId="0" applyNumberFormat="1" applyAlignment="1">
      <alignment horizontal="right"/>
    </xf>
    <xf numFmtId="0" fontId="10" fillId="0" borderId="4" xfId="0" applyFont="1" applyBorder="1" applyAlignment="1">
      <alignment horizontal="left" wrapText="1"/>
    </xf>
    <xf numFmtId="10" fontId="0" fillId="0" borderId="0" xfId="4" applyNumberFormat="1" applyFont="1" applyBorder="1"/>
    <xf numFmtId="10" fontId="0" fillId="0" borderId="0" xfId="0" applyNumberFormat="1" applyAlignment="1">
      <alignment horizontal="right"/>
    </xf>
    <xf numFmtId="166" fontId="0" fillId="12" borderId="0" xfId="0" applyNumberFormat="1" applyFill="1"/>
    <xf numFmtId="0" fontId="17" fillId="12" borderId="0" xfId="0" applyFont="1" applyFill="1"/>
    <xf numFmtId="0" fontId="18" fillId="0" borderId="0" xfId="0" applyFont="1"/>
    <xf numFmtId="168" fontId="0" fillId="11" borderId="0" xfId="0" applyNumberFormat="1" applyFill="1"/>
    <xf numFmtId="0" fontId="6" fillId="0" borderId="0" xfId="5"/>
    <xf numFmtId="0" fontId="6" fillId="0" borderId="0" xfId="5" applyAlignment="1">
      <alignment horizontal="left"/>
    </xf>
    <xf numFmtId="14" fontId="6" fillId="0" borderId="0" xfId="5" applyNumberFormat="1"/>
    <xf numFmtId="10" fontId="0" fillId="0" borderId="0" xfId="6" applyNumberFormat="1" applyFont="1" applyAlignment="1">
      <alignment horizontal="right"/>
    </xf>
    <xf numFmtId="10" fontId="0" fillId="0" borderId="0" xfId="6" applyNumberFormat="1" applyFont="1"/>
    <xf numFmtId="10" fontId="0" fillId="0" borderId="0" xfId="4" applyNumberFormat="1" applyFont="1" applyFill="1"/>
    <xf numFmtId="9" fontId="0" fillId="0" borderId="0" xfId="4" applyFont="1" applyFill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0" fontId="0" fillId="0" borderId="0" xfId="4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10" fillId="0" borderId="4" xfId="0" applyFont="1" applyBorder="1" applyAlignment="1">
      <alignment horizontal="right" wrapText="1"/>
    </xf>
    <xf numFmtId="0" fontId="17" fillId="12" borderId="6" xfId="0" applyFont="1" applyFill="1" applyBorder="1"/>
    <xf numFmtId="0" fontId="10" fillId="11" borderId="4" xfId="0" applyFont="1" applyFill="1" applyBorder="1" applyAlignment="1">
      <alignment horizontal="right" wrapText="1"/>
    </xf>
    <xf numFmtId="10" fontId="0" fillId="11" borderId="0" xfId="0" applyNumberFormat="1" applyFill="1" applyAlignment="1">
      <alignment horizontal="right"/>
    </xf>
    <xf numFmtId="9" fontId="10" fillId="12" borderId="5" xfId="4" applyFont="1" applyFill="1" applyBorder="1" applyAlignment="1">
      <alignment horizontal="right"/>
    </xf>
    <xf numFmtId="10" fontId="10" fillId="12" borderId="5" xfId="4" applyNumberFormat="1" applyFont="1" applyFill="1" applyBorder="1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center"/>
    </xf>
    <xf numFmtId="2" fontId="0" fillId="0" borderId="0" xfId="0" applyNumberFormat="1"/>
    <xf numFmtId="0" fontId="21" fillId="13" borderId="0" xfId="5" applyFont="1" applyFill="1" applyAlignment="1">
      <alignment vertical="center"/>
    </xf>
    <xf numFmtId="0" fontId="21" fillId="13" borderId="0" xfId="5" applyFont="1" applyFill="1" applyAlignment="1">
      <alignment horizontal="center"/>
    </xf>
    <xf numFmtId="0" fontId="21" fillId="13" borderId="3" xfId="5" applyFont="1" applyFill="1" applyBorder="1" applyAlignment="1">
      <alignment horizontal="center"/>
    </xf>
    <xf numFmtId="17" fontId="21" fillId="13" borderId="0" xfId="5" applyNumberFormat="1" applyFont="1" applyFill="1"/>
    <xf numFmtId="169" fontId="6" fillId="13" borderId="0" xfId="5" applyNumberFormat="1" applyFill="1"/>
    <xf numFmtId="169" fontId="6" fillId="13" borderId="3" xfId="5" applyNumberFormat="1" applyFill="1" applyBorder="1"/>
    <xf numFmtId="169" fontId="6" fillId="13" borderId="7" xfId="5" applyNumberFormat="1" applyFill="1" applyBorder="1"/>
    <xf numFmtId="14" fontId="6" fillId="13" borderId="0" xfId="5" applyNumberFormat="1" applyFill="1"/>
    <xf numFmtId="169" fontId="6" fillId="13" borderId="8" xfId="5" applyNumberFormat="1" applyFill="1" applyBorder="1" applyAlignment="1">
      <alignment horizontal="right" vertical="top"/>
    </xf>
    <xf numFmtId="169" fontId="6" fillId="13" borderId="9" xfId="5" applyNumberFormat="1" applyFill="1" applyBorder="1" applyAlignment="1">
      <alignment horizontal="right" vertical="top"/>
    </xf>
    <xf numFmtId="169" fontId="6" fillId="13" borderId="10" xfId="5" applyNumberFormat="1" applyFill="1" applyBorder="1" applyAlignment="1">
      <alignment horizontal="right" vertical="top"/>
    </xf>
    <xf numFmtId="169" fontId="6" fillId="13" borderId="11" xfId="5" applyNumberFormat="1" applyFill="1" applyBorder="1" applyAlignment="1">
      <alignment horizontal="right" vertical="top"/>
    </xf>
    <xf numFmtId="169" fontId="6" fillId="13" borderId="12" xfId="5" applyNumberFormat="1" applyFill="1" applyBorder="1" applyAlignment="1">
      <alignment horizontal="right" vertical="top"/>
    </xf>
    <xf numFmtId="169" fontId="6" fillId="13" borderId="13" xfId="5" applyNumberFormat="1" applyFill="1" applyBorder="1" applyAlignment="1">
      <alignment horizontal="right" vertical="top"/>
    </xf>
    <xf numFmtId="10" fontId="6" fillId="0" borderId="0" xfId="5" applyNumberFormat="1"/>
    <xf numFmtId="9" fontId="6" fillId="0" borderId="0" xfId="5" applyNumberFormat="1"/>
    <xf numFmtId="0" fontId="24" fillId="13" borderId="0" xfId="5" applyFont="1" applyFill="1"/>
    <xf numFmtId="0" fontId="19" fillId="14" borderId="0" xfId="5" applyFont="1" applyFill="1"/>
    <xf numFmtId="170" fontId="0" fillId="14" borderId="0" xfId="6" applyNumberFormat="1" applyFont="1" applyFill="1"/>
    <xf numFmtId="10" fontId="0" fillId="14" borderId="0" xfId="6" applyNumberFormat="1" applyFont="1" applyFill="1"/>
    <xf numFmtId="0" fontId="19" fillId="15" borderId="0" xfId="5" applyFont="1" applyFill="1"/>
    <xf numFmtId="170" fontId="0" fillId="15" borderId="0" xfId="6" applyNumberFormat="1" applyFont="1" applyFill="1"/>
    <xf numFmtId="10" fontId="0" fillId="15" borderId="0" xfId="6" applyNumberFormat="1" applyFont="1" applyFill="1"/>
    <xf numFmtId="0" fontId="19" fillId="16" borderId="0" xfId="5" applyFont="1" applyFill="1"/>
    <xf numFmtId="170" fontId="0" fillId="16" borderId="0" xfId="6" applyNumberFormat="1" applyFont="1" applyFill="1"/>
    <xf numFmtId="10" fontId="0" fillId="16" borderId="0" xfId="6" applyNumberFormat="1" applyFont="1" applyFill="1"/>
    <xf numFmtId="9" fontId="6" fillId="13" borderId="7" xfId="4" applyFont="1" applyFill="1" applyBorder="1"/>
    <xf numFmtId="0" fontId="5" fillId="0" borderId="0" xfId="5" applyFont="1"/>
    <xf numFmtId="49" fontId="26" fillId="0" borderId="0" xfId="7" applyNumberFormat="1" applyFont="1" applyAlignment="1">
      <alignment horizontal="center"/>
    </xf>
    <xf numFmtId="49" fontId="26" fillId="0" borderId="4" xfId="7" applyNumberFormat="1" applyFont="1" applyBorder="1" applyAlignment="1">
      <alignment horizontal="center"/>
    </xf>
    <xf numFmtId="49" fontId="25" fillId="0" borderId="0" xfId="7" applyNumberFormat="1" applyFont="1"/>
    <xf numFmtId="49" fontId="27" fillId="0" borderId="0" xfId="7" applyNumberFormat="1" applyFont="1"/>
    <xf numFmtId="14" fontId="26" fillId="0" borderId="4" xfId="7" applyNumberFormat="1" applyFont="1" applyBorder="1" applyAlignment="1">
      <alignment horizontal="center"/>
    </xf>
    <xf numFmtId="168" fontId="25" fillId="0" borderId="0" xfId="4" applyNumberFormat="1" applyFont="1"/>
    <xf numFmtId="49" fontId="0" fillId="0" borderId="0" xfId="0" applyNumberFormat="1"/>
    <xf numFmtId="0" fontId="2" fillId="0" borderId="0" xfId="5" applyFont="1"/>
    <xf numFmtId="0" fontId="0" fillId="17" borderId="0" xfId="0" applyFill="1" applyAlignment="1">
      <alignment wrapText="1"/>
    </xf>
    <xf numFmtId="10" fontId="0" fillId="17" borderId="0" xfId="4" applyNumberFormat="1" applyFont="1" applyFill="1"/>
    <xf numFmtId="0" fontId="0" fillId="17" borderId="0" xfId="0" applyFill="1"/>
    <xf numFmtId="10" fontId="19" fillId="7" borderId="0" xfId="4" applyNumberFormat="1" applyFont="1" applyFill="1"/>
    <xf numFmtId="10" fontId="19" fillId="0" borderId="0" xfId="4" applyNumberFormat="1" applyFont="1"/>
    <xf numFmtId="10" fontId="0" fillId="0" borderId="4" xfId="4" applyNumberFormat="1" applyFont="1" applyBorder="1"/>
    <xf numFmtId="0" fontId="0" fillId="0" borderId="4" xfId="0" applyBorder="1"/>
    <xf numFmtId="0" fontId="29" fillId="0" borderId="0" xfId="0" applyFont="1" applyAlignment="1">
      <alignment wrapText="1"/>
    </xf>
    <xf numFmtId="172" fontId="0" fillId="0" borderId="0" xfId="0" applyNumberFormat="1"/>
    <xf numFmtId="14" fontId="7" fillId="16" borderId="0" xfId="0" applyNumberFormat="1" applyFont="1" applyFill="1"/>
    <xf numFmtId="14" fontId="0" fillId="18" borderId="0" xfId="0" applyNumberFormat="1" applyFill="1"/>
    <xf numFmtId="0" fontId="0" fillId="18" borderId="0" xfId="0" applyFill="1"/>
    <xf numFmtId="0" fontId="7" fillId="0" borderId="0" xfId="0" applyFont="1" applyAlignment="1">
      <alignment wrapText="1"/>
    </xf>
    <xf numFmtId="0" fontId="10" fillId="0" borderId="4" xfId="0" applyFont="1" applyBorder="1"/>
    <xf numFmtId="0" fontId="29" fillId="0" borderId="0" xfId="0" applyFont="1"/>
    <xf numFmtId="0" fontId="1" fillId="0" borderId="0" xfId="9"/>
    <xf numFmtId="0" fontId="1" fillId="7" borderId="0" xfId="9" applyFill="1"/>
    <xf numFmtId="10" fontId="0" fillId="0" borderId="0" xfId="10" applyNumberFormat="1" applyFont="1"/>
    <xf numFmtId="10" fontId="0" fillId="7" borderId="0" xfId="10" applyNumberFormat="1" applyFont="1" applyFill="1"/>
    <xf numFmtId="9" fontId="1" fillId="0" borderId="0" xfId="9" applyNumberFormat="1"/>
    <xf numFmtId="9" fontId="0" fillId="0" borderId="0" xfId="10" applyFont="1"/>
    <xf numFmtId="0" fontId="10" fillId="11" borderId="4" xfId="0" applyFont="1" applyFill="1" applyBorder="1"/>
    <xf numFmtId="0" fontId="0" fillId="11" borderId="0" xfId="0" applyFill="1" applyAlignment="1">
      <alignment wrapText="1"/>
    </xf>
    <xf numFmtId="0" fontId="29" fillId="11" borderId="0" xfId="0" applyFont="1" applyFill="1" applyAlignment="1">
      <alignment wrapText="1"/>
    </xf>
    <xf numFmtId="4" fontId="25" fillId="0" borderId="0" xfId="0" applyNumberFormat="1" applyFont="1"/>
    <xf numFmtId="0" fontId="0" fillId="2" borderId="0" xfId="0" applyFill="1" applyAlignment="1">
      <alignment horizontal="left"/>
    </xf>
    <xf numFmtId="0" fontId="23" fillId="13" borderId="0" xfId="5" applyFont="1" applyFill="1" applyAlignment="1">
      <alignment horizontal="center" vertical="center" wrapText="1"/>
    </xf>
    <xf numFmtId="0" fontId="23" fillId="13" borderId="3" xfId="5" applyFont="1" applyFill="1" applyBorder="1" applyAlignment="1">
      <alignment horizontal="center" vertical="center" wrapText="1"/>
    </xf>
    <xf numFmtId="0" fontId="22" fillId="13" borderId="0" xfId="5" applyFont="1" applyFill="1" applyAlignment="1">
      <alignment horizontal="center" vertical="center" wrapText="1"/>
    </xf>
    <xf numFmtId="0" fontId="22" fillId="13" borderId="3" xfId="5" applyFont="1" applyFill="1" applyBorder="1" applyAlignment="1">
      <alignment horizontal="center" vertical="center" wrapText="1"/>
    </xf>
  </cellXfs>
  <cellStyles count="11">
    <cellStyle name="Comma" xfId="2" builtinId="3"/>
    <cellStyle name="Lien hypertexte 2" xfId="1" xr:uid="{00000000-0005-0000-0000-000000000000}"/>
    <cellStyle name="Normal" xfId="0" builtinId="0"/>
    <cellStyle name="Normal 2" xfId="3" xr:uid="{00000000-0005-0000-0000-000003000000}"/>
    <cellStyle name="Normal 3" xfId="5" xr:uid="{B0ED8315-581F-4A47-9F7B-C13A6922DA15}"/>
    <cellStyle name="Normal 4" xfId="7" xr:uid="{F254BC37-3049-47B2-A837-60076823422D}"/>
    <cellStyle name="Normal 5" xfId="8" xr:uid="{725C981D-2BBC-4383-9FE9-0018B0F938C8}"/>
    <cellStyle name="Normal 6" xfId="9" xr:uid="{F29F9E9B-7F21-41F9-A1B8-62D170DB4282}"/>
    <cellStyle name="Percent" xfId="4" builtinId="5"/>
    <cellStyle name="Percent 2" xfId="6" xr:uid="{8EDB5573-460A-4BB7-AB63-CD35334A5D80}"/>
    <cellStyle name="Percent 3" xfId="10" xr:uid="{665CDF91-5023-4314-99A3-73152A785085}"/>
  </cellStyles>
  <dxfs count="7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onnections" Target="connection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Performances Comparatifs</a:t>
            </a:r>
          </a:p>
        </c:rich>
      </c:tx>
      <c:layout>
        <c:manualLayout>
          <c:xMode val="edge"/>
          <c:yMode val="edge"/>
          <c:x val="0.37628606335450671"/>
          <c:y val="2.6613432815881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5488487793141185E-2"/>
          <c:y val="0.12314073806068691"/>
          <c:w val="0.84659070770416878"/>
          <c:h val="0.71701547693334877"/>
        </c:manualLayout>
      </c:layout>
      <c:lineChart>
        <c:grouping val="standard"/>
        <c:varyColors val="0"/>
        <c:ser>
          <c:idx val="0"/>
          <c:order val="0"/>
          <c:tx>
            <c:strRef>
              <c:f>'Tableau Comparatif'!$C$10</c:f>
              <c:strCache>
                <c:ptCount val="1"/>
                <c:pt idx="0">
                  <c:v>Équilibré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[0]!dates_perf</c:f>
              <c:numCache>
                <c:formatCode>d\-mmm\-yy</c:formatCode>
                <c:ptCount val="6"/>
                <c:pt idx="0">
                  <c:v>44592</c:v>
                </c:pt>
                <c:pt idx="1">
                  <c:v>44620</c:v>
                </c:pt>
                <c:pt idx="2">
                  <c:v>44651</c:v>
                </c:pt>
                <c:pt idx="3">
                  <c:v>44680</c:v>
                </c:pt>
                <c:pt idx="4">
                  <c:v>44712</c:v>
                </c:pt>
                <c:pt idx="5">
                  <c:v>44742</c:v>
                </c:pt>
              </c:numCache>
            </c:numRef>
          </c:cat>
          <c:val>
            <c:numRef>
              <c:f>[0]!Performance_Bruts</c:f>
              <c:numCache>
                <c:formatCode>0.00%</c:formatCode>
                <c:ptCount val="6"/>
                <c:pt idx="0">
                  <c:v>5.1353981481544082</c:v>
                </c:pt>
                <c:pt idx="1">
                  <c:v>4.9813362037097759</c:v>
                </c:pt>
                <c:pt idx="2">
                  <c:v>5.2802163759323628</c:v>
                </c:pt>
                <c:pt idx="3">
                  <c:v>5.4914250309696575</c:v>
                </c:pt>
                <c:pt idx="4">
                  <c:v>5.4914250309696575</c:v>
                </c:pt>
                <c:pt idx="5">
                  <c:v>5.2717680297308709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9-4C6C-96DF-9320375B73F3}"/>
            </c:ext>
          </c:extLst>
        </c:ser>
        <c:ser>
          <c:idx val="1"/>
          <c:order val="1"/>
          <c:tx>
            <c:strRef>
              <c:f>'Tableau Comparatif'!$L$2</c:f>
              <c:strCache>
                <c:ptCount val="1"/>
                <c:pt idx="0">
                  <c:v>Équilibré_indices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[0]!dates_perf</c:f>
              <c:numCache>
                <c:formatCode>d\-mmm\-yy</c:formatCode>
                <c:ptCount val="6"/>
                <c:pt idx="0">
                  <c:v>44592</c:v>
                </c:pt>
                <c:pt idx="1">
                  <c:v>44620</c:v>
                </c:pt>
                <c:pt idx="2">
                  <c:v>44651</c:v>
                </c:pt>
                <c:pt idx="3">
                  <c:v>44680</c:v>
                </c:pt>
                <c:pt idx="4">
                  <c:v>44712</c:v>
                </c:pt>
                <c:pt idx="5">
                  <c:v>44742</c:v>
                </c:pt>
              </c:numCache>
            </c:numRef>
          </c:cat>
          <c:val>
            <c:numRef>
              <c:f>[0]!performances_indices</c:f>
              <c:numCache>
                <c:formatCode>0.00%</c:formatCode>
                <c:ptCount val="6"/>
                <c:pt idx="0">
                  <c:v>3.1388281169727854</c:v>
                </c:pt>
                <c:pt idx="1">
                  <c:v>3.2329929604819689</c:v>
                </c:pt>
                <c:pt idx="2">
                  <c:v>3.1360031716675096</c:v>
                </c:pt>
                <c:pt idx="3">
                  <c:v>3.2614432985342101</c:v>
                </c:pt>
                <c:pt idx="4">
                  <c:v>3.2940577315195521</c:v>
                </c:pt>
                <c:pt idx="5">
                  <c:v>3.2940577315195521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59-4C6C-96DF-9320375B7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5872"/>
        <c:axId val="212596856"/>
      </c:lineChart>
      <c:lineChart>
        <c:grouping val="standard"/>
        <c:varyColors val="0"/>
        <c:ser>
          <c:idx val="2"/>
          <c:order val="2"/>
          <c:tx>
            <c:strRef>
              <c:f>'Tableau Comparatif'!$M$2</c:f>
              <c:strCache>
                <c:ptCount val="1"/>
                <c:pt idx="0">
                  <c:v>Desjardins Alpha FNB - Équilibré_indices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[0]!dates_perf</c:f>
              <c:numCache>
                <c:formatCode>d\-mmm\-yy</c:formatCode>
                <c:ptCount val="6"/>
                <c:pt idx="0">
                  <c:v>44592</c:v>
                </c:pt>
                <c:pt idx="1">
                  <c:v>44620</c:v>
                </c:pt>
                <c:pt idx="2">
                  <c:v>44651</c:v>
                </c:pt>
                <c:pt idx="3">
                  <c:v>44680</c:v>
                </c:pt>
                <c:pt idx="4">
                  <c:v>44712</c:v>
                </c:pt>
                <c:pt idx="5">
                  <c:v>44742</c:v>
                </c:pt>
              </c:numCache>
            </c:numRef>
          </c:cat>
          <c:val>
            <c:numRef>
              <c:f>[0]!perf_ssd</c:f>
              <c:numCache>
                <c:formatCode>0%</c:formatCode>
                <c:ptCount val="6"/>
                <c:pt idx="0">
                  <c:v>1.1684663007387432</c:v>
                </c:pt>
                <c:pt idx="1">
                  <c:v>1.1450969747239683</c:v>
                </c:pt>
                <c:pt idx="2">
                  <c:v>1.1679989142184477</c:v>
                </c:pt>
                <c:pt idx="3">
                  <c:v>1.1446389359340787</c:v>
                </c:pt>
                <c:pt idx="4">
                  <c:v>1.1904244933714418</c:v>
                </c:pt>
                <c:pt idx="5">
                  <c:v>1.2618499629737285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59-4C6C-96DF-9320375B73F3}"/>
            </c:ext>
          </c:extLst>
        </c:ser>
        <c:ser>
          <c:idx val="3"/>
          <c:order val="3"/>
          <c:tx>
            <c:strRef>
              <c:f>'Tableau Comparatif'!$N$2</c:f>
              <c:strCache>
                <c:ptCount val="1"/>
                <c:pt idx="0">
                  <c:v>Desjardins Alpha FNB - Équilibré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[0]!dates_perf</c:f>
              <c:numCache>
                <c:formatCode>d\-mmm\-yy</c:formatCode>
                <c:ptCount val="6"/>
                <c:pt idx="0">
                  <c:v>44592</c:v>
                </c:pt>
                <c:pt idx="1">
                  <c:v>44620</c:v>
                </c:pt>
                <c:pt idx="2">
                  <c:v>44651</c:v>
                </c:pt>
                <c:pt idx="3">
                  <c:v>44680</c:v>
                </c:pt>
                <c:pt idx="4">
                  <c:v>44712</c:v>
                </c:pt>
                <c:pt idx="5">
                  <c:v>44742</c:v>
                </c:pt>
              </c:numCache>
            </c:numRef>
          </c:cat>
          <c:val>
            <c:numRef>
              <c:f>[0]!perf_ssd_indices</c:f>
              <c:numCache>
                <c:formatCode>0%</c:formatCode>
                <c:ptCount val="6"/>
                <c:pt idx="0">
                  <c:v>1.1684663007387432</c:v>
                </c:pt>
                <c:pt idx="1">
                  <c:v>1.1450969747239683</c:v>
                </c:pt>
                <c:pt idx="2">
                  <c:v>1.1679989142184477</c:v>
                </c:pt>
                <c:pt idx="3">
                  <c:v>1.1446389359340787</c:v>
                </c:pt>
                <c:pt idx="4">
                  <c:v>1.1904244933714418</c:v>
                </c:pt>
                <c:pt idx="5">
                  <c:v>1.2618499629737285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59-4C6C-96DF-9320375B7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2453544"/>
        <c:axId val="1212453216"/>
      </c:lineChart>
      <c:dateAx>
        <c:axId val="21259587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6856"/>
        <c:crosses val="autoZero"/>
        <c:auto val="0"/>
        <c:lblOffset val="100"/>
        <c:baseTimeUnit val="months"/>
      </c:dateAx>
      <c:valAx>
        <c:axId val="2125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5872"/>
        <c:crosses val="autoZero"/>
        <c:crossBetween val="between"/>
      </c:valAx>
      <c:valAx>
        <c:axId val="121245321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2453544"/>
        <c:crosses val="max"/>
        <c:crossBetween val="between"/>
      </c:valAx>
      <c:dateAx>
        <c:axId val="1212453544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212453216"/>
        <c:crosses val="autoZero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35676591572134"/>
          <c:y val="0.5761285432407719"/>
          <c:w val="0.55152644920411287"/>
          <c:h val="0.251517522917159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5</xdr:row>
      <xdr:rowOff>28575</xdr:rowOff>
    </xdr:from>
    <xdr:to>
      <xdr:col>19</xdr:col>
      <xdr:colOff>401955</xdr:colOff>
      <xdr:row>29</xdr:row>
      <xdr:rowOff>55246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2B1A9-FB01-B6AF-DB68-2DB62AFC0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kq9531/AppData/Local/Temp/Bloomberg/data/XRSK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DGA-VPPMIF-GGT\Performances%20-%20Indices\Performance%20Fonds.xlsm" TargetMode="External"/><Relationship Id="rId1" Type="http://schemas.openxmlformats.org/officeDocument/2006/relationships/externalLinkPath" Target="file:///G:\DGA-VPPMIF-GGT\Performances%20-%20Indices\Performance%20Fonds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GA-VPPMIF-GGT\Performances%20-%20Indices\Performance%20Fds%20Desjardins%20GP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nd Analysis"/>
      <sheetName val="MainDataBase"/>
      <sheetName val="Fund Metrics"/>
      <sheetName val="Peer Selection"/>
      <sheetName val="Peer Analysis"/>
      <sheetName val="RiskFreeRates"/>
      <sheetName val="Data_API"/>
      <sheetName val="PeersAnalysisDataBase"/>
      <sheetName val="Data_BQL"/>
      <sheetName val="Fund Details"/>
      <sheetName val="PeersSelectionDataBase"/>
      <sheetName val="Log"/>
      <sheetName val="Disclaimer"/>
      <sheetName val="Help"/>
      <sheetName val="XRSK"/>
    </sheetNames>
    <sheetDataSet>
      <sheetData sheetId="0">
        <row r="9">
          <cell r="S9" t="str">
            <v>Bloomberg</v>
          </cell>
        </row>
      </sheetData>
      <sheetData sheetId="1">
        <row r="3">
          <cell r="D3" t="str">
            <v>BQL</v>
          </cell>
        </row>
      </sheetData>
      <sheetData sheetId="2">
        <row r="9">
          <cell r="S9" t="str">
            <v>Bloomberg</v>
          </cell>
        </row>
      </sheetData>
      <sheetData sheetId="3">
        <row r="14">
          <cell r="D14" t="str">
            <v>Open-End Fund</v>
          </cell>
        </row>
      </sheetData>
      <sheetData sheetId="4">
        <row r="9">
          <cell r="S9" t="str">
            <v>Bloomberg</v>
          </cell>
        </row>
      </sheetData>
      <sheetData sheetId="5" refreshError="1"/>
      <sheetData sheetId="6">
        <row r="12">
          <cell r="G12" t="str">
            <v>PSGAX US Equity</v>
          </cell>
        </row>
      </sheetData>
      <sheetData sheetId="7">
        <row r="1">
          <cell r="AC1" t="str">
            <v>Chart B: 1Y Return (Period ignored)  Relative to Peer Group</v>
          </cell>
        </row>
      </sheetData>
      <sheetData sheetId="8">
        <row r="12">
          <cell r="U12">
            <v>-3.2285961372153199E-2</v>
          </cell>
        </row>
      </sheetData>
      <sheetData sheetId="9" refreshError="1"/>
      <sheetData sheetId="10">
        <row r="5">
          <cell r="C5" t="str">
            <v>ID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R GPD"/>
      <sheetName val="MER Desj"/>
      <sheetName val="MER Ethical"/>
      <sheetName val="SSD"/>
      <sheetName val="Sommaire Perfo FPG"/>
      <sheetName val="Sommaire Perfo ERC"/>
      <sheetName val="Ratios Stat"/>
      <sheetName val="Rendements Fonds"/>
      <sheetName val="VA Fonds"/>
      <sheetName val="DSF Creation"/>
      <sheetName val="Rend Indices + Cibles"/>
      <sheetName val="Desj Rends Bruts"/>
      <sheetName val="Desj Valeur"/>
      <sheetName val="GPD Rends Bruts"/>
      <sheetName val="GPD Valeur"/>
      <sheetName val="Mandats en titres GPD"/>
      <sheetName val="VA Mensuel"/>
      <sheetName val="NEI Rends Bruts"/>
      <sheetName val="NEI Valeur"/>
      <sheetName val="DSF Rends Bruts"/>
      <sheetName val="DSF Valeur"/>
      <sheetName val="Risque Actif"/>
      <sheetName val="DSF Rends Bruts historique"/>
      <sheetName val="Détails Indice Comp"/>
      <sheetName val="Mars 2015"/>
      <sheetName val="Mars 2015 Vérif"/>
      <sheetName val="Chorus 2 Oct 2014 Verif"/>
      <sheetName val="Sheet1"/>
      <sheetName val="GPD Portefeuille"/>
      <sheetName val="DSF ERC Trim"/>
      <sheetName val="Fds Fermé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A7" t="str">
            <v>Fonds</v>
          </cell>
        </row>
        <row r="168">
          <cell r="A168">
            <v>42766</v>
          </cell>
        </row>
        <row r="169">
          <cell r="A169">
            <v>42794</v>
          </cell>
        </row>
        <row r="170">
          <cell r="A170">
            <v>42825</v>
          </cell>
        </row>
        <row r="171">
          <cell r="A171">
            <v>42853</v>
          </cell>
        </row>
        <row r="172">
          <cell r="A172">
            <v>42886</v>
          </cell>
        </row>
        <row r="173">
          <cell r="A173">
            <v>42916</v>
          </cell>
        </row>
        <row r="174">
          <cell r="A174">
            <v>42947</v>
          </cell>
        </row>
        <row r="175">
          <cell r="A175">
            <v>42978</v>
          </cell>
        </row>
        <row r="176">
          <cell r="A176">
            <v>43007</v>
          </cell>
        </row>
        <row r="177">
          <cell r="A177">
            <v>43039</v>
          </cell>
        </row>
        <row r="178">
          <cell r="A178">
            <v>43069</v>
          </cell>
        </row>
        <row r="179">
          <cell r="A179">
            <v>43098</v>
          </cell>
        </row>
        <row r="180">
          <cell r="A180">
            <v>43131</v>
          </cell>
        </row>
        <row r="181">
          <cell r="A181">
            <v>43159</v>
          </cell>
        </row>
        <row r="182">
          <cell r="A182">
            <v>43189</v>
          </cell>
        </row>
        <row r="183">
          <cell r="A183">
            <v>43220</v>
          </cell>
        </row>
        <row r="184">
          <cell r="A184">
            <v>43251</v>
          </cell>
        </row>
        <row r="185">
          <cell r="A185">
            <v>43280</v>
          </cell>
        </row>
        <row r="186">
          <cell r="A186">
            <v>43312</v>
          </cell>
        </row>
        <row r="187">
          <cell r="A187">
            <v>43343</v>
          </cell>
        </row>
        <row r="188">
          <cell r="A188">
            <v>43371</v>
          </cell>
        </row>
        <row r="189">
          <cell r="A189">
            <v>43404</v>
          </cell>
        </row>
        <row r="190">
          <cell r="A190">
            <v>43434</v>
          </cell>
        </row>
        <row r="191">
          <cell r="A191">
            <v>43465</v>
          </cell>
        </row>
        <row r="192">
          <cell r="A192">
            <v>43496</v>
          </cell>
        </row>
        <row r="193">
          <cell r="A193">
            <v>43524</v>
          </cell>
        </row>
        <row r="194">
          <cell r="A194">
            <v>43553</v>
          </cell>
        </row>
        <row r="195">
          <cell r="A195">
            <v>43585</v>
          </cell>
        </row>
        <row r="196">
          <cell r="A196">
            <v>43616</v>
          </cell>
        </row>
        <row r="197">
          <cell r="A197">
            <v>43644</v>
          </cell>
        </row>
        <row r="198">
          <cell r="A198">
            <v>43677</v>
          </cell>
        </row>
        <row r="199">
          <cell r="A199">
            <v>43707</v>
          </cell>
        </row>
        <row r="200">
          <cell r="A200">
            <v>43738</v>
          </cell>
        </row>
        <row r="201">
          <cell r="A201">
            <v>43769</v>
          </cell>
        </row>
        <row r="202">
          <cell r="A202">
            <v>43798</v>
          </cell>
        </row>
        <row r="203">
          <cell r="A203">
            <v>43830</v>
          </cell>
        </row>
        <row r="204">
          <cell r="A204">
            <v>43861</v>
          </cell>
        </row>
        <row r="205">
          <cell r="A205">
            <v>43889</v>
          </cell>
        </row>
        <row r="206">
          <cell r="A206">
            <v>43921</v>
          </cell>
        </row>
        <row r="207">
          <cell r="A207">
            <v>43951</v>
          </cell>
        </row>
        <row r="208">
          <cell r="A208">
            <v>43980</v>
          </cell>
        </row>
        <row r="209">
          <cell r="A209">
            <v>44012</v>
          </cell>
        </row>
        <row r="210">
          <cell r="A210">
            <v>44043</v>
          </cell>
        </row>
        <row r="211">
          <cell r="A211">
            <v>44074</v>
          </cell>
        </row>
        <row r="212">
          <cell r="A212">
            <v>44104</v>
          </cell>
        </row>
        <row r="213">
          <cell r="A213">
            <v>44134</v>
          </cell>
        </row>
        <row r="214">
          <cell r="A214">
            <v>44165</v>
          </cell>
        </row>
        <row r="215">
          <cell r="A215">
            <v>44196</v>
          </cell>
        </row>
        <row r="216">
          <cell r="A216">
            <v>44225</v>
          </cell>
        </row>
        <row r="217">
          <cell r="A217">
            <v>44253</v>
          </cell>
        </row>
        <row r="218">
          <cell r="A218">
            <v>44286</v>
          </cell>
        </row>
        <row r="219">
          <cell r="A219">
            <v>44316</v>
          </cell>
        </row>
        <row r="220">
          <cell r="A220">
            <v>44347</v>
          </cell>
        </row>
        <row r="221">
          <cell r="A221">
            <v>44377</v>
          </cell>
        </row>
        <row r="222">
          <cell r="A222">
            <v>44407</v>
          </cell>
        </row>
        <row r="223">
          <cell r="A223">
            <v>44439</v>
          </cell>
        </row>
        <row r="224">
          <cell r="A224">
            <v>44469</v>
          </cell>
        </row>
        <row r="225">
          <cell r="A225">
            <v>44498</v>
          </cell>
        </row>
        <row r="226">
          <cell r="A226">
            <v>44530</v>
          </cell>
        </row>
        <row r="227">
          <cell r="A227">
            <v>44561</v>
          </cell>
        </row>
        <row r="228">
          <cell r="A228">
            <v>44592</v>
          </cell>
        </row>
        <row r="229">
          <cell r="A229">
            <v>44620</v>
          </cell>
        </row>
        <row r="230">
          <cell r="A230">
            <v>44651</v>
          </cell>
        </row>
        <row r="231">
          <cell r="A231">
            <v>44680</v>
          </cell>
        </row>
        <row r="232">
          <cell r="A232">
            <v>44712</v>
          </cell>
        </row>
        <row r="233">
          <cell r="A233">
            <v>44742</v>
          </cell>
        </row>
      </sheetData>
      <sheetData sheetId="14"/>
      <sheetData sheetId="15"/>
      <sheetData sheetId="16">
        <row r="6">
          <cell r="A6">
            <v>36311</v>
          </cell>
        </row>
        <row r="218">
          <cell r="A218">
            <v>42766</v>
          </cell>
        </row>
        <row r="219">
          <cell r="A219">
            <v>42794</v>
          </cell>
        </row>
        <row r="220">
          <cell r="A220">
            <v>42825</v>
          </cell>
        </row>
        <row r="221">
          <cell r="A221">
            <v>42853</v>
          </cell>
        </row>
        <row r="222">
          <cell r="A222">
            <v>42886</v>
          </cell>
        </row>
        <row r="223">
          <cell r="A223">
            <v>42916</v>
          </cell>
        </row>
        <row r="224">
          <cell r="A224">
            <v>42947</v>
          </cell>
        </row>
        <row r="225">
          <cell r="A225">
            <v>42978</v>
          </cell>
        </row>
        <row r="226">
          <cell r="A226">
            <v>43007</v>
          </cell>
        </row>
        <row r="227">
          <cell r="A227">
            <v>43039</v>
          </cell>
        </row>
        <row r="228">
          <cell r="A228">
            <v>43069</v>
          </cell>
        </row>
        <row r="229">
          <cell r="A229">
            <v>43098</v>
          </cell>
        </row>
        <row r="230">
          <cell r="A230">
            <v>43131</v>
          </cell>
        </row>
        <row r="231">
          <cell r="A231">
            <v>43159</v>
          </cell>
        </row>
        <row r="232">
          <cell r="A232">
            <v>43189</v>
          </cell>
        </row>
        <row r="233">
          <cell r="A233">
            <v>43220</v>
          </cell>
        </row>
        <row r="234">
          <cell r="A234">
            <v>43251</v>
          </cell>
        </row>
        <row r="235">
          <cell r="A235">
            <v>43280</v>
          </cell>
        </row>
        <row r="236">
          <cell r="A236">
            <v>43312</v>
          </cell>
        </row>
        <row r="237">
          <cell r="A237">
            <v>43343</v>
          </cell>
        </row>
        <row r="238">
          <cell r="A238">
            <v>43371</v>
          </cell>
        </row>
        <row r="239">
          <cell r="A239">
            <v>43404</v>
          </cell>
        </row>
        <row r="240">
          <cell r="A240">
            <v>43434</v>
          </cell>
        </row>
        <row r="241">
          <cell r="A241">
            <v>43465</v>
          </cell>
        </row>
        <row r="242">
          <cell r="A242">
            <v>43496</v>
          </cell>
        </row>
        <row r="243">
          <cell r="A243">
            <v>43524</v>
          </cell>
        </row>
        <row r="244">
          <cell r="A244">
            <v>43553</v>
          </cell>
        </row>
        <row r="245">
          <cell r="A245">
            <v>43585</v>
          </cell>
        </row>
        <row r="246">
          <cell r="A246">
            <v>43616</v>
          </cell>
        </row>
        <row r="247">
          <cell r="A247">
            <v>43644</v>
          </cell>
        </row>
        <row r="248">
          <cell r="A248">
            <v>43677</v>
          </cell>
        </row>
        <row r="249">
          <cell r="A249">
            <v>43707</v>
          </cell>
        </row>
        <row r="250">
          <cell r="A250">
            <v>43738</v>
          </cell>
        </row>
        <row r="251">
          <cell r="A251">
            <v>43769</v>
          </cell>
        </row>
        <row r="252">
          <cell r="A252">
            <v>43798</v>
          </cell>
        </row>
        <row r="253">
          <cell r="A253">
            <v>43830</v>
          </cell>
        </row>
        <row r="254">
          <cell r="A254">
            <v>43861</v>
          </cell>
        </row>
        <row r="255">
          <cell r="A255">
            <v>43889</v>
          </cell>
        </row>
        <row r="256">
          <cell r="A256">
            <v>43921</v>
          </cell>
        </row>
        <row r="257">
          <cell r="A257">
            <v>43951</v>
          </cell>
        </row>
        <row r="258">
          <cell r="A258">
            <v>43980</v>
          </cell>
        </row>
        <row r="259">
          <cell r="A259">
            <v>44012</v>
          </cell>
        </row>
        <row r="260">
          <cell r="A260">
            <v>44043</v>
          </cell>
        </row>
        <row r="261">
          <cell r="A261">
            <v>44074</v>
          </cell>
        </row>
        <row r="262">
          <cell r="A262">
            <v>44104</v>
          </cell>
        </row>
        <row r="263">
          <cell r="A263">
            <v>44134</v>
          </cell>
        </row>
        <row r="264">
          <cell r="A264">
            <v>44165</v>
          </cell>
        </row>
        <row r="265">
          <cell r="A265">
            <v>44196</v>
          </cell>
        </row>
        <row r="266">
          <cell r="A266">
            <v>44225</v>
          </cell>
        </row>
        <row r="267">
          <cell r="A267">
            <v>44253</v>
          </cell>
        </row>
        <row r="268">
          <cell r="A268">
            <v>44286</v>
          </cell>
        </row>
        <row r="269">
          <cell r="A269">
            <v>44316</v>
          </cell>
        </row>
        <row r="270">
          <cell r="A270">
            <v>44347</v>
          </cell>
        </row>
        <row r="271">
          <cell r="A271">
            <v>44377</v>
          </cell>
        </row>
        <row r="272">
          <cell r="A272">
            <v>44407</v>
          </cell>
        </row>
        <row r="273">
          <cell r="A273">
            <v>44439</v>
          </cell>
        </row>
        <row r="274">
          <cell r="A274">
            <v>44469</v>
          </cell>
        </row>
        <row r="275">
          <cell r="A275">
            <v>44498</v>
          </cell>
        </row>
        <row r="276">
          <cell r="A276">
            <v>44530</v>
          </cell>
        </row>
        <row r="277">
          <cell r="A277">
            <v>44561</v>
          </cell>
        </row>
        <row r="278">
          <cell r="A278">
            <v>44592</v>
          </cell>
        </row>
        <row r="279">
          <cell r="A279">
            <v>44620</v>
          </cell>
        </row>
        <row r="280">
          <cell r="A280">
            <v>44651</v>
          </cell>
        </row>
        <row r="281">
          <cell r="A281">
            <v>44680</v>
          </cell>
        </row>
        <row r="282">
          <cell r="A282">
            <v>44712</v>
          </cell>
        </row>
        <row r="283">
          <cell r="A283">
            <v>44742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R GPD"/>
      <sheetName val="MER Desj"/>
      <sheetName val="MER Ethical"/>
      <sheetName val="Sommaire Fds Desj"/>
      <sheetName val="Rends Nets Desj"/>
      <sheetName val="Rends Bruts Desj"/>
      <sheetName val="Valeur Desj"/>
      <sheetName val="Mandats en titres GPD"/>
      <sheetName val="Sommaire Fds GPD"/>
      <sheetName val="Rends Nets GPD"/>
      <sheetName val="Rends Bruts GPD"/>
      <sheetName val="Valeur GPD"/>
      <sheetName val="Sommaire Fds NEI"/>
      <sheetName val="Rends Nets NEI"/>
      <sheetName val="Rends Bruts NEI"/>
      <sheetName val="Valeur NEI"/>
      <sheetName val="VA Mensuel Desj"/>
      <sheetName val="VA Mensuel GPD"/>
      <sheetName val="VA Mensuel NEI"/>
      <sheetName val="Ratios"/>
      <sheetName val="Indices CAD"/>
      <sheetName val="Indices CAD %"/>
      <sheetName val="Indices USD"/>
      <sheetName val="Indice GPD Strat Compl"/>
      <sheetName val="Rend Gest"/>
      <sheetName val="Détails Indice Comp"/>
      <sheetName val="81-106 Creation ATI"/>
      <sheetName val="81-106 Creation CFRS"/>
      <sheetName val="81-106 Creation CFRS (2)"/>
      <sheetName val="092014"/>
      <sheetName val="Chorus II"/>
      <sheetName val="Chorus 2 Oct 2014"/>
      <sheetName val="Chorus II SOC 2011"/>
      <sheetName val="Diapason"/>
      <sheetName val="Mars 2015"/>
      <sheetName val="Mars 2015 Vérif"/>
      <sheetName val="Chorus 2 Oct 2014 Verif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A3">
            <v>41060</v>
          </cell>
        </row>
      </sheetData>
      <sheetData sheetId="9">
        <row r="1">
          <cell r="A1" t="str">
            <v>Rendements nets mensuels des Fonds GPD</v>
          </cell>
        </row>
        <row r="3">
          <cell r="R3" t="str">
            <v>Source : GPD</v>
          </cell>
        </row>
        <row r="4">
          <cell r="B4" t="str">
            <v>GPD 856</v>
          </cell>
          <cell r="C4" t="str">
            <v>GPD 823</v>
          </cell>
          <cell r="D4" t="str">
            <v>GPD 802</v>
          </cell>
          <cell r="E4" t="str">
            <v>GPD US</v>
          </cell>
          <cell r="F4" t="str">
            <v>GPD US</v>
          </cell>
          <cell r="G4" t="str">
            <v>GPD 845</v>
          </cell>
          <cell r="H4" t="str">
            <v>GPD 846</v>
          </cell>
          <cell r="I4" t="str">
            <v>GPD 835</v>
          </cell>
          <cell r="J4" t="str">
            <v>GPD 857</v>
          </cell>
          <cell r="K4" t="str">
            <v>GPD 813</v>
          </cell>
          <cell r="L4" t="str">
            <v xml:space="preserve">S&amp;P/TSX COMPOSITE INDEX </v>
          </cell>
          <cell r="M4" t="str">
            <v>GPD 854</v>
          </cell>
          <cell r="N4" t="str">
            <v>GPD 855</v>
          </cell>
          <cell r="O4" t="str">
            <v>GPD Strat Alt</v>
          </cell>
          <cell r="P4" t="str">
            <v xml:space="preserve">S&amp;P 500 COMPOSITE </v>
          </cell>
          <cell r="Q4" t="str">
            <v>GPD 846</v>
          </cell>
          <cell r="R4" t="str">
            <v xml:space="preserve">S&amp;P 500 COMPOSITE </v>
          </cell>
          <cell r="S4" t="str">
            <v xml:space="preserve">S&amp;P 500 COMPOSITE </v>
          </cell>
          <cell r="T4" t="str">
            <v xml:space="preserve">S&amp;P/TSX DIVIDEND COM INDEX </v>
          </cell>
          <cell r="U4" t="str">
            <v xml:space="preserve">S&amp;P/TSX DIVIDEND COM INDEX </v>
          </cell>
          <cell r="V4" t="str">
            <v xml:space="preserve">S&amp;P/TSX COMPOSITE INDEX </v>
          </cell>
          <cell r="W4" t="str">
            <v>Composé Mandat Haut Rend</v>
          </cell>
          <cell r="X4" t="str">
            <v>GPD 846</v>
          </cell>
          <cell r="Y4" t="str">
            <v xml:space="preserve">FTSE TMX CANADA OVERALL UNIVERSE </v>
          </cell>
          <cell r="Z4" t="str">
            <v>Merrill Lynch US Treasuries 1-10 yrs</v>
          </cell>
        </row>
        <row r="5">
          <cell r="B5">
            <v>856</v>
          </cell>
          <cell r="C5">
            <v>823</v>
          </cell>
          <cell r="D5">
            <v>802</v>
          </cell>
          <cell r="E5">
            <v>801</v>
          </cell>
          <cell r="F5">
            <v>812</v>
          </cell>
          <cell r="G5">
            <v>845</v>
          </cell>
          <cell r="H5">
            <v>846</v>
          </cell>
          <cell r="I5">
            <v>835</v>
          </cell>
          <cell r="J5">
            <v>857</v>
          </cell>
          <cell r="K5">
            <v>813</v>
          </cell>
          <cell r="L5">
            <v>853</v>
          </cell>
          <cell r="M5">
            <v>854</v>
          </cell>
          <cell r="N5">
            <v>855</v>
          </cell>
          <cell r="O5" t="str">
            <v>857Ancien</v>
          </cell>
          <cell r="P5" t="str">
            <v>P301</v>
          </cell>
          <cell r="Q5" t="str">
            <v>846modèle</v>
          </cell>
          <cell r="R5">
            <v>1</v>
          </cell>
          <cell r="S5">
            <v>2</v>
          </cell>
          <cell r="T5">
            <v>3</v>
          </cell>
          <cell r="U5">
            <v>4</v>
          </cell>
          <cell r="V5">
            <v>5</v>
          </cell>
          <cell r="W5">
            <v>6</v>
          </cell>
          <cell r="X5">
            <v>7</v>
          </cell>
          <cell r="Y5">
            <v>8</v>
          </cell>
          <cell r="Z5">
            <v>9</v>
          </cell>
        </row>
        <row r="6">
          <cell r="B6" t="str">
            <v>Obligations canadiennes</v>
          </cell>
          <cell r="C6" t="str">
            <v>Actions cdns grande cap</v>
          </cell>
          <cell r="D6" t="str">
            <v>Actions cdns pet cap</v>
          </cell>
          <cell r="E6" t="str">
            <v>Actions US N-Tax</v>
          </cell>
          <cell r="F6" t="str">
            <v>Actions US Tax</v>
          </cell>
          <cell r="G6" t="str">
            <v>Actions EAEO</v>
          </cell>
          <cell r="H6" t="str">
            <v>Obligations gouvernementales</v>
          </cell>
          <cell r="I6" t="str">
            <v>Obligations corporatives</v>
          </cell>
          <cell r="J6" t="str">
            <v>Stratégies complémentaires</v>
          </cell>
          <cell r="K6" t="str">
            <v>Équilibré</v>
          </cell>
          <cell r="L6" t="str">
            <v>Actions canadiennes croissance</v>
          </cell>
          <cell r="M6" t="str">
            <v>Revenu à distribution mensuelle</v>
          </cell>
          <cell r="N6" t="str">
            <v>Croissance à distribution mensuelle</v>
          </cell>
          <cell r="O6" t="str">
            <v>Stratégies alternatives</v>
          </cell>
          <cell r="P6" t="str">
            <v>GPD Actions américaines - Fonds modèle</v>
          </cell>
          <cell r="Q6" t="str">
            <v>GPD Oblig. Gouvernementales - modèle</v>
          </cell>
          <cell r="R6" t="str">
            <v>Titres US (Lazard)</v>
          </cell>
          <cell r="S6" t="str">
            <v>Titres ISR US (Manning Napier)</v>
          </cell>
          <cell r="T6" t="str">
            <v>Titres canadiens valeur (Fiera)</v>
          </cell>
          <cell r="U6" t="str">
            <v>Titres canadiens présumés sûrs (Fiera)</v>
          </cell>
          <cell r="V6" t="str">
            <v>Titres canadiens ISR dividendes (QV Investors)</v>
          </cell>
          <cell r="W6" t="str">
            <v>Titres canadiens à haut rendement (VMD)</v>
          </cell>
          <cell r="X6" t="str">
            <v>Titres obligations gouvernementales court-moyen (GPD)</v>
          </cell>
          <cell r="Y6" t="str">
            <v>Titres obligations ISR Univers (Guardian Capital)</v>
          </cell>
          <cell r="Z6" t="str">
            <v>Titres obligations US - US Treasuries (GPD)</v>
          </cell>
        </row>
        <row r="7">
          <cell r="B7">
            <v>1</v>
          </cell>
          <cell r="C7">
            <v>2</v>
          </cell>
          <cell r="D7">
            <v>3</v>
          </cell>
          <cell r="E7">
            <v>4</v>
          </cell>
          <cell r="F7">
            <v>5</v>
          </cell>
          <cell r="G7">
            <v>6</v>
          </cell>
          <cell r="H7">
            <v>7</v>
          </cell>
          <cell r="I7">
            <v>8</v>
          </cell>
          <cell r="J7">
            <v>9</v>
          </cell>
          <cell r="K7">
            <v>10</v>
          </cell>
          <cell r="L7">
            <v>11</v>
          </cell>
          <cell r="M7">
            <v>12</v>
          </cell>
          <cell r="N7">
            <v>13</v>
          </cell>
          <cell r="O7">
            <v>14</v>
          </cell>
          <cell r="P7">
            <v>15</v>
          </cell>
          <cell r="Q7">
            <v>16</v>
          </cell>
          <cell r="R7">
            <v>17</v>
          </cell>
          <cell r="S7">
            <v>18</v>
          </cell>
          <cell r="T7">
            <v>19</v>
          </cell>
          <cell r="U7">
            <v>20</v>
          </cell>
          <cell r="V7">
            <v>21</v>
          </cell>
          <cell r="W7">
            <v>22</v>
          </cell>
          <cell r="X7">
            <v>23</v>
          </cell>
          <cell r="Y7">
            <v>24</v>
          </cell>
          <cell r="Z7">
            <v>25</v>
          </cell>
        </row>
        <row r="8">
          <cell r="A8">
            <v>36981</v>
          </cell>
        </row>
        <row r="9">
          <cell r="A9">
            <v>37011</v>
          </cell>
          <cell r="B9">
            <v>-1.5443884085816206E-3</v>
          </cell>
          <cell r="C9">
            <v>8.8023270519792529E-2</v>
          </cell>
          <cell r="D9" t="str">
            <v>S/O</v>
          </cell>
          <cell r="E9" t="str">
            <v>S/O</v>
          </cell>
          <cell r="F9">
            <v>7.681355615722163E-2</v>
          </cell>
          <cell r="G9" t="str">
            <v>S/O</v>
          </cell>
          <cell r="H9" t="str">
            <v>S/O</v>
          </cell>
          <cell r="I9" t="str">
            <v>S/O</v>
          </cell>
          <cell r="J9" t="str">
            <v>S/O</v>
          </cell>
          <cell r="K9" t="str">
            <v>S/O</v>
          </cell>
          <cell r="L9" t="str">
            <v>S/O</v>
          </cell>
          <cell r="M9" t="str">
            <v>S/O</v>
          </cell>
          <cell r="N9" t="str">
            <v>S/O</v>
          </cell>
          <cell r="O9" t="str">
            <v>S/O</v>
          </cell>
          <cell r="P9" t="str">
            <v>S/O</v>
          </cell>
          <cell r="Q9" t="str">
            <v>S/O</v>
          </cell>
          <cell r="R9" t="str">
            <v>S/O</v>
          </cell>
          <cell r="S9" t="str">
            <v>S/O</v>
          </cell>
          <cell r="T9" t="str">
            <v>S/O</v>
          </cell>
          <cell r="U9" t="str">
            <v>S/O</v>
          </cell>
          <cell r="V9" t="str">
            <v>S/O</v>
          </cell>
          <cell r="W9" t="str">
            <v>S/O</v>
          </cell>
          <cell r="X9" t="str">
            <v>S/O</v>
          </cell>
          <cell r="Y9" t="str">
            <v>S/O</v>
          </cell>
          <cell r="Z9" t="str">
            <v>S/O</v>
          </cell>
        </row>
        <row r="10">
          <cell r="A10">
            <v>37042</v>
          </cell>
          <cell r="B10">
            <v>3.3145695364238392E-3</v>
          </cell>
          <cell r="C10">
            <v>1.8249447867023205E-2</v>
          </cell>
          <cell r="D10" t="str">
            <v>S/O</v>
          </cell>
          <cell r="E10">
            <v>1.2474810478840803E-2</v>
          </cell>
          <cell r="F10">
            <v>1.4630974314511658E-2</v>
          </cell>
          <cell r="G10" t="str">
            <v>S/O</v>
          </cell>
          <cell r="H10" t="str">
            <v>S/O</v>
          </cell>
          <cell r="I10" t="str">
            <v>S/O</v>
          </cell>
          <cell r="J10" t="str">
            <v>S/O</v>
          </cell>
          <cell r="K10" t="str">
            <v>S/O</v>
          </cell>
          <cell r="L10" t="str">
            <v>S/O</v>
          </cell>
          <cell r="M10" t="str">
            <v>S/O</v>
          </cell>
          <cell r="N10" t="str">
            <v>S/O</v>
          </cell>
          <cell r="O10" t="str">
            <v>S/O</v>
          </cell>
          <cell r="P10" t="str">
            <v>S/O</v>
          </cell>
          <cell r="Q10" t="str">
            <v>S/O</v>
          </cell>
          <cell r="R10" t="str">
            <v>S/O</v>
          </cell>
          <cell r="S10" t="str">
            <v>S/O</v>
          </cell>
          <cell r="T10" t="str">
            <v>S/O</v>
          </cell>
          <cell r="U10" t="str">
            <v>S/O</v>
          </cell>
          <cell r="V10" t="str">
            <v>S/O</v>
          </cell>
          <cell r="W10" t="str">
            <v>S/O</v>
          </cell>
          <cell r="X10" t="str">
            <v>S/O</v>
          </cell>
          <cell r="Y10" t="str">
            <v>S/O</v>
          </cell>
          <cell r="Z10" t="str">
            <v>S/O</v>
          </cell>
        </row>
        <row r="11">
          <cell r="A11">
            <v>37071</v>
          </cell>
          <cell r="B11">
            <v>-5.5504807692307034E-3</v>
          </cell>
          <cell r="C11">
            <v>-3.2990867579908656E-2</v>
          </cell>
          <cell r="D11" t="str">
            <v>S/O</v>
          </cell>
          <cell r="E11">
            <v>-5.6961425457302761E-2</v>
          </cell>
          <cell r="F11">
            <v>-5.5436872463148879E-2</v>
          </cell>
          <cell r="G11" t="str">
            <v>S/O</v>
          </cell>
          <cell r="H11" t="str">
            <v>S/O</v>
          </cell>
          <cell r="I11" t="str">
            <v>S/O</v>
          </cell>
          <cell r="J11" t="str">
            <v>S/O</v>
          </cell>
          <cell r="K11" t="str">
            <v>S/O</v>
          </cell>
          <cell r="L11" t="str">
            <v>S/O</v>
          </cell>
          <cell r="M11" t="str">
            <v>S/O</v>
          </cell>
          <cell r="N11" t="str">
            <v>S/O</v>
          </cell>
          <cell r="O11" t="str">
            <v>S/O</v>
          </cell>
          <cell r="P11" t="str">
            <v>S/O</v>
          </cell>
          <cell r="Q11" t="str">
            <v>S/O</v>
          </cell>
          <cell r="R11" t="str">
            <v>S/O</v>
          </cell>
          <cell r="S11" t="str">
            <v>S/O</v>
          </cell>
          <cell r="T11" t="str">
            <v>S/O</v>
          </cell>
          <cell r="U11" t="str">
            <v>S/O</v>
          </cell>
          <cell r="V11" t="str">
            <v>S/O</v>
          </cell>
          <cell r="W11" t="str">
            <v>S/O</v>
          </cell>
          <cell r="X11" t="str">
            <v>S/O</v>
          </cell>
          <cell r="Y11" t="str">
            <v>S/O</v>
          </cell>
          <cell r="Z11" t="str">
            <v>S/O</v>
          </cell>
        </row>
        <row r="12">
          <cell r="A12">
            <v>37103</v>
          </cell>
          <cell r="B12">
            <v>1.4706820016141986E-2</v>
          </cell>
          <cell r="C12">
            <v>-5.1941919490025024E-3</v>
          </cell>
          <cell r="D12" t="str">
            <v>S/O</v>
          </cell>
          <cell r="E12">
            <v>-1.2060301507537563E-2</v>
          </cell>
          <cell r="F12">
            <v>-1.3230804025783027E-2</v>
          </cell>
          <cell r="G12" t="str">
            <v>S/O</v>
          </cell>
          <cell r="H12" t="str">
            <v>S/O</v>
          </cell>
          <cell r="I12" t="str">
            <v>S/O</v>
          </cell>
          <cell r="J12" t="str">
            <v>S/O</v>
          </cell>
          <cell r="K12" t="str">
            <v>S/O</v>
          </cell>
          <cell r="L12" t="str">
            <v>S/O</v>
          </cell>
          <cell r="M12" t="str">
            <v>S/O</v>
          </cell>
          <cell r="N12" t="str">
            <v>S/O</v>
          </cell>
          <cell r="O12" t="str">
            <v>S/O</v>
          </cell>
          <cell r="P12" t="str">
            <v>S/O</v>
          </cell>
          <cell r="Q12" t="str">
            <v>S/O</v>
          </cell>
          <cell r="R12" t="str">
            <v>S/O</v>
          </cell>
          <cell r="S12" t="str">
            <v>S/O</v>
          </cell>
          <cell r="T12" t="str">
            <v>S/O</v>
          </cell>
          <cell r="U12" t="str">
            <v>S/O</v>
          </cell>
          <cell r="V12" t="str">
            <v>S/O</v>
          </cell>
          <cell r="W12" t="str">
            <v>S/O</v>
          </cell>
          <cell r="X12" t="str">
            <v>S/O</v>
          </cell>
          <cell r="Y12" t="str">
            <v>S/O</v>
          </cell>
          <cell r="Z12" t="str">
            <v>S/O</v>
          </cell>
        </row>
        <row r="13">
          <cell r="A13">
            <v>37134</v>
          </cell>
          <cell r="B13">
            <v>1.6361061240773855E-2</v>
          </cell>
          <cell r="C13">
            <v>-4.7941141568767054E-2</v>
          </cell>
          <cell r="D13" t="str">
            <v>S/O</v>
          </cell>
          <cell r="E13">
            <v>-7.3652085452695859E-2</v>
          </cell>
          <cell r="F13">
            <v>-7.1395828558331598E-2</v>
          </cell>
          <cell r="G13">
            <v>1.6860821581851759E-2</v>
          </cell>
          <cell r="H13" t="str">
            <v>S/O</v>
          </cell>
          <cell r="I13" t="str">
            <v>S/O</v>
          </cell>
          <cell r="J13" t="str">
            <v>S/O</v>
          </cell>
          <cell r="K13" t="str">
            <v>S/O</v>
          </cell>
          <cell r="L13" t="str">
            <v>S/O</v>
          </cell>
          <cell r="M13" t="str">
            <v>S/O</v>
          </cell>
          <cell r="N13" t="str">
            <v>S/O</v>
          </cell>
          <cell r="O13" t="str">
            <v>S/O</v>
          </cell>
          <cell r="P13" t="str">
            <v>S/O</v>
          </cell>
          <cell r="Q13" t="str">
            <v>S/O</v>
          </cell>
          <cell r="R13" t="str">
            <v>S/O</v>
          </cell>
          <cell r="S13" t="str">
            <v>S/O</v>
          </cell>
          <cell r="T13" t="str">
            <v>S/O</v>
          </cell>
          <cell r="U13" t="str">
            <v>S/O</v>
          </cell>
          <cell r="V13" t="str">
            <v>S/O</v>
          </cell>
          <cell r="W13" t="str">
            <v>S/O</v>
          </cell>
          <cell r="X13" t="str">
            <v>S/O</v>
          </cell>
          <cell r="Y13" t="str">
            <v>S/O</v>
          </cell>
          <cell r="Z13" t="str">
            <v>S/O</v>
          </cell>
        </row>
        <row r="14">
          <cell r="A14">
            <v>37162</v>
          </cell>
          <cell r="B14">
            <v>1.0276765488033135E-2</v>
          </cell>
          <cell r="C14">
            <v>-9.2484108188956804E-2</v>
          </cell>
          <cell r="D14" t="str">
            <v>S/O</v>
          </cell>
          <cell r="E14">
            <v>-8.2692730068086973E-2</v>
          </cell>
          <cell r="F14">
            <v>-7.9723559175613912E-2</v>
          </cell>
          <cell r="G14">
            <v>-7.8384082001809019E-2</v>
          </cell>
          <cell r="H14" t="str">
            <v>S/O</v>
          </cell>
          <cell r="I14" t="str">
            <v>S/O</v>
          </cell>
          <cell r="J14" t="str">
            <v>S/O</v>
          </cell>
          <cell r="K14" t="str">
            <v>S/O</v>
          </cell>
          <cell r="L14" t="str">
            <v>S/O</v>
          </cell>
          <cell r="M14" t="str">
            <v>S/O</v>
          </cell>
          <cell r="N14" t="str">
            <v>S/O</v>
          </cell>
          <cell r="O14" t="str">
            <v>S/O</v>
          </cell>
          <cell r="P14" t="str">
            <v>S/O</v>
          </cell>
          <cell r="Q14" t="str">
            <v>S/O</v>
          </cell>
          <cell r="R14" t="str">
            <v>S/O</v>
          </cell>
          <cell r="S14" t="str">
            <v>S/O</v>
          </cell>
          <cell r="T14" t="str">
            <v>S/O</v>
          </cell>
          <cell r="U14" t="str">
            <v>S/O</v>
          </cell>
          <cell r="V14" t="str">
            <v>S/O</v>
          </cell>
          <cell r="W14" t="str">
            <v>S/O</v>
          </cell>
          <cell r="X14" t="str">
            <v>S/O</v>
          </cell>
          <cell r="Y14" t="str">
            <v>S/O</v>
          </cell>
          <cell r="Z14" t="str">
            <v>S/O</v>
          </cell>
        </row>
        <row r="15">
          <cell r="A15">
            <v>37195</v>
          </cell>
          <cell r="B15">
            <v>2.9601681658192991E-2</v>
          </cell>
          <cell r="C15">
            <v>2.6095316577392502E-3</v>
          </cell>
          <cell r="D15" t="str">
            <v>S/O</v>
          </cell>
          <cell r="E15">
            <v>3.2802585897282466E-2</v>
          </cell>
          <cell r="F15">
            <v>3.4196057395735613E-2</v>
          </cell>
          <cell r="G15">
            <v>2.8023116345000654E-2</v>
          </cell>
          <cell r="H15" t="str">
            <v>S/O</v>
          </cell>
          <cell r="I15" t="str">
            <v>S/O</v>
          </cell>
          <cell r="J15" t="str">
            <v>S/O</v>
          </cell>
          <cell r="K15" t="str">
            <v>S/O</v>
          </cell>
          <cell r="L15" t="str">
            <v>S/O</v>
          </cell>
          <cell r="M15" t="str">
            <v>S/O</v>
          </cell>
          <cell r="N15" t="str">
            <v>S/O</v>
          </cell>
          <cell r="O15" t="str">
            <v>S/O</v>
          </cell>
          <cell r="P15" t="str">
            <v>S/O</v>
          </cell>
          <cell r="Q15" t="str">
            <v>S/O</v>
          </cell>
          <cell r="R15" t="str">
            <v>S/O</v>
          </cell>
          <cell r="S15" t="str">
            <v>S/O</v>
          </cell>
          <cell r="T15" t="str">
            <v>S/O</v>
          </cell>
          <cell r="U15" t="str">
            <v>S/O</v>
          </cell>
          <cell r="V15" t="str">
            <v>S/O</v>
          </cell>
          <cell r="W15" t="str">
            <v>S/O</v>
          </cell>
          <cell r="X15" t="str">
            <v>S/O</v>
          </cell>
          <cell r="Y15" t="str">
            <v>S/O</v>
          </cell>
          <cell r="Z15" t="str">
            <v>S/O</v>
          </cell>
        </row>
        <row r="16">
          <cell r="A16">
            <v>37225</v>
          </cell>
          <cell r="B16">
            <v>-8.2740783080880176E-3</v>
          </cell>
          <cell r="C16">
            <v>9.7260273972602729E-2</v>
          </cell>
          <cell r="D16" t="str">
            <v>S/O</v>
          </cell>
          <cell r="E16">
            <v>8.0792859626753089E-2</v>
          </cell>
          <cell r="F16">
            <v>8.3246887966804906E-2</v>
          </cell>
          <cell r="G16">
            <v>1.2940178192617724E-2</v>
          </cell>
          <cell r="H16" t="str">
            <v>S/O</v>
          </cell>
          <cell r="I16" t="str">
            <v>S/O</v>
          </cell>
          <cell r="J16" t="str">
            <v>S/O</v>
          </cell>
          <cell r="K16" t="str">
            <v>S/O</v>
          </cell>
          <cell r="L16" t="str">
            <v>S/O</v>
          </cell>
          <cell r="M16" t="str">
            <v>S/O</v>
          </cell>
          <cell r="N16" t="str">
            <v>S/O</v>
          </cell>
          <cell r="O16" t="str">
            <v>S/O</v>
          </cell>
          <cell r="P16" t="str">
            <v>S/O</v>
          </cell>
          <cell r="Q16" t="str">
            <v>S/O</v>
          </cell>
          <cell r="R16" t="str">
            <v>S/O</v>
          </cell>
          <cell r="S16" t="str">
            <v>S/O</v>
          </cell>
          <cell r="T16" t="str">
            <v>S/O</v>
          </cell>
          <cell r="U16" t="str">
            <v>S/O</v>
          </cell>
          <cell r="V16" t="str">
            <v>S/O</v>
          </cell>
          <cell r="W16" t="str">
            <v>S/O</v>
          </cell>
          <cell r="X16" t="str">
            <v>S/O</v>
          </cell>
          <cell r="Y16" t="str">
            <v>S/O</v>
          </cell>
          <cell r="Z16" t="str">
            <v>S/O</v>
          </cell>
        </row>
        <row r="17">
          <cell r="A17">
            <v>37256</v>
          </cell>
          <cell r="B17">
            <v>-4.5674607001640055E-3</v>
          </cell>
          <cell r="C17">
            <v>4.2376154806491817E-2</v>
          </cell>
          <cell r="D17" t="str">
            <v>S/O</v>
          </cell>
          <cell r="E17">
            <v>1.4108858858858708E-2</v>
          </cell>
          <cell r="F17">
            <v>1.5927699305721799E-2</v>
          </cell>
          <cell r="G17">
            <v>2.1963979057591398E-2</v>
          </cell>
          <cell r="H17" t="str">
            <v>S/O</v>
          </cell>
          <cell r="I17" t="str">
            <v>S/O</v>
          </cell>
          <cell r="J17" t="str">
            <v>S/O</v>
          </cell>
          <cell r="K17" t="str">
            <v>S/O</v>
          </cell>
          <cell r="L17" t="str">
            <v>S/O</v>
          </cell>
          <cell r="M17" t="str">
            <v>S/O</v>
          </cell>
          <cell r="N17" t="str">
            <v>S/O</v>
          </cell>
          <cell r="O17" t="str">
            <v>S/O</v>
          </cell>
          <cell r="P17" t="str">
            <v>S/O</v>
          </cell>
          <cell r="Q17" t="str">
            <v>S/O</v>
          </cell>
          <cell r="R17" t="str">
            <v>S/O</v>
          </cell>
          <cell r="S17" t="str">
            <v>S/O</v>
          </cell>
          <cell r="T17" t="str">
            <v>S/O</v>
          </cell>
          <cell r="U17" t="str">
            <v>S/O</v>
          </cell>
          <cell r="V17" t="str">
            <v>S/O</v>
          </cell>
          <cell r="W17" t="str">
            <v>S/O</v>
          </cell>
          <cell r="X17" t="str">
            <v>S/O</v>
          </cell>
          <cell r="Y17" t="str">
            <v>S/O</v>
          </cell>
          <cell r="Z17" t="str">
            <v>S/O</v>
          </cell>
        </row>
        <row r="18">
          <cell r="A18">
            <v>37287</v>
          </cell>
          <cell r="B18">
            <v>1.2649867112903834E-3</v>
          </cell>
          <cell r="C18">
            <v>-1.7779913503123579E-2</v>
          </cell>
          <cell r="D18" t="str">
            <v>S/O</v>
          </cell>
          <cell r="E18">
            <v>-3.8689845240618803E-2</v>
          </cell>
          <cell r="F18">
            <v>-4.3909348441926177E-2</v>
          </cell>
          <cell r="G18">
            <v>-4.3008539973248272E-2</v>
          </cell>
          <cell r="H18" t="str">
            <v>S/O</v>
          </cell>
          <cell r="I18" t="str">
            <v>S/O</v>
          </cell>
          <cell r="J18" t="str">
            <v>S/O</v>
          </cell>
          <cell r="K18" t="str">
            <v>S/O</v>
          </cell>
          <cell r="L18" t="str">
            <v>S/O</v>
          </cell>
          <cell r="M18" t="str">
            <v>S/O</v>
          </cell>
          <cell r="N18" t="str">
            <v>S/O</v>
          </cell>
          <cell r="O18" t="str">
            <v>S/O</v>
          </cell>
          <cell r="P18" t="str">
            <v>S/O</v>
          </cell>
          <cell r="Q18" t="str">
            <v>S/O</v>
          </cell>
          <cell r="R18" t="str">
            <v>S/O</v>
          </cell>
          <cell r="S18" t="str">
            <v>S/O</v>
          </cell>
          <cell r="T18" t="str">
            <v>S/O</v>
          </cell>
          <cell r="U18" t="str">
            <v>S/O</v>
          </cell>
          <cell r="V18" t="str">
            <v>S/O</v>
          </cell>
          <cell r="W18" t="str">
            <v>S/O</v>
          </cell>
          <cell r="X18" t="str">
            <v>S/O</v>
          </cell>
          <cell r="Y18" t="str">
            <v>S/O</v>
          </cell>
          <cell r="Z18" t="str">
            <v>S/O</v>
          </cell>
        </row>
        <row r="19">
          <cell r="A19">
            <v>37315</v>
          </cell>
          <cell r="B19">
            <v>6.5230450032109921E-3</v>
          </cell>
          <cell r="C19">
            <v>-1.3209393346379605E-2</v>
          </cell>
          <cell r="D19" t="str">
            <v>S/O</v>
          </cell>
          <cell r="E19">
            <v>-2.4258462895578425E-2</v>
          </cell>
          <cell r="F19">
            <v>-2.6049382716049396E-2</v>
          </cell>
          <cell r="G19">
            <v>2.5266100419309767E-2</v>
          </cell>
          <cell r="H19" t="str">
            <v>S/O</v>
          </cell>
          <cell r="I19" t="str">
            <v>S/O</v>
          </cell>
          <cell r="J19" t="str">
            <v>S/O</v>
          </cell>
          <cell r="K19" t="str">
            <v>S/O</v>
          </cell>
          <cell r="L19" t="str">
            <v>S/O</v>
          </cell>
          <cell r="M19" t="str">
            <v>S/O</v>
          </cell>
          <cell r="N19" t="str">
            <v>S/O</v>
          </cell>
          <cell r="O19" t="str">
            <v>S/O</v>
          </cell>
          <cell r="P19" t="str">
            <v>S/O</v>
          </cell>
          <cell r="Q19" t="str">
            <v>S/O</v>
          </cell>
          <cell r="R19" t="str">
            <v>S/O</v>
          </cell>
          <cell r="S19" t="str">
            <v>S/O</v>
          </cell>
          <cell r="T19" t="str">
            <v>S/O</v>
          </cell>
          <cell r="U19" t="str">
            <v>S/O</v>
          </cell>
          <cell r="V19" t="str">
            <v>S/O</v>
          </cell>
          <cell r="W19" t="str">
            <v>S/O</v>
          </cell>
          <cell r="X19" t="str">
            <v>S/O</v>
          </cell>
          <cell r="Y19" t="str">
            <v>S/O</v>
          </cell>
          <cell r="Z19" t="str">
            <v>S/O</v>
          </cell>
        </row>
        <row r="20">
          <cell r="A20">
            <v>37343</v>
          </cell>
          <cell r="B20">
            <v>-1.6330017727004043E-2</v>
          </cell>
          <cell r="C20">
            <v>1.9707486365889926E-2</v>
          </cell>
          <cell r="D20" t="str">
            <v>S/O</v>
          </cell>
          <cell r="E20">
            <v>3.7292349418013293E-2</v>
          </cell>
          <cell r="F20">
            <v>3.9421979972112942E-2</v>
          </cell>
          <cell r="G20">
            <v>4.5826342281879207E-2</v>
          </cell>
          <cell r="H20" t="str">
            <v>S/O</v>
          </cell>
          <cell r="I20" t="str">
            <v>S/O</v>
          </cell>
          <cell r="J20" t="str">
            <v>S/O</v>
          </cell>
          <cell r="K20" t="str">
            <v>S/O</v>
          </cell>
          <cell r="L20" t="str">
            <v>S/O</v>
          </cell>
          <cell r="M20" t="str">
            <v>S/O</v>
          </cell>
          <cell r="N20" t="str">
            <v>S/O</v>
          </cell>
          <cell r="O20" t="str">
            <v>S/O</v>
          </cell>
          <cell r="P20" t="str">
            <v>S/O</v>
          </cell>
          <cell r="Q20" t="str">
            <v>S/O</v>
          </cell>
          <cell r="R20" t="str">
            <v>S/O</v>
          </cell>
          <cell r="S20" t="str">
            <v>S/O</v>
          </cell>
          <cell r="T20" t="str">
            <v>S/O</v>
          </cell>
          <cell r="U20" t="str">
            <v>S/O</v>
          </cell>
          <cell r="V20" t="str">
            <v>S/O</v>
          </cell>
          <cell r="W20" t="str">
            <v>S/O</v>
          </cell>
          <cell r="X20" t="str">
            <v>S/O</v>
          </cell>
          <cell r="Y20" t="str">
            <v>S/O</v>
          </cell>
          <cell r="Z20" t="str">
            <v>S/O</v>
          </cell>
        </row>
        <row r="21">
          <cell r="A21">
            <v>37376</v>
          </cell>
          <cell r="B21">
            <v>1.3422682485421333E-2</v>
          </cell>
          <cell r="C21">
            <v>-3.5735991248328713E-2</v>
          </cell>
          <cell r="D21" t="str">
            <v>S/O</v>
          </cell>
          <cell r="E21">
            <v>-0.11166793768384353</v>
          </cell>
          <cell r="F21">
            <v>-0.11451219512195099</v>
          </cell>
          <cell r="G21">
            <v>9.9268023663892091E-3</v>
          </cell>
          <cell r="H21" t="str">
            <v>S/O</v>
          </cell>
          <cell r="I21" t="str">
            <v>S/O</v>
          </cell>
          <cell r="J21" t="str">
            <v>S/O</v>
          </cell>
          <cell r="K21" t="str">
            <v>S/O</v>
          </cell>
          <cell r="L21" t="str">
            <v>S/O</v>
          </cell>
          <cell r="M21" t="str">
            <v>S/O</v>
          </cell>
          <cell r="N21" t="str">
            <v>S/O</v>
          </cell>
          <cell r="O21" t="str">
            <v>S/O</v>
          </cell>
          <cell r="P21" t="str">
            <v>S/O</v>
          </cell>
          <cell r="Q21" t="str">
            <v>S/O</v>
          </cell>
          <cell r="R21" t="str">
            <v>S/O</v>
          </cell>
          <cell r="S21" t="str">
            <v>S/O</v>
          </cell>
          <cell r="T21" t="str">
            <v>S/O</v>
          </cell>
          <cell r="U21" t="str">
            <v>S/O</v>
          </cell>
          <cell r="V21" t="str">
            <v>S/O</v>
          </cell>
          <cell r="W21" t="str">
            <v>S/O</v>
          </cell>
          <cell r="X21" t="str">
            <v>S/O</v>
          </cell>
          <cell r="Y21" t="str">
            <v>S/O</v>
          </cell>
          <cell r="Z21" t="str">
            <v>S/O</v>
          </cell>
        </row>
        <row r="22">
          <cell r="A22">
            <v>37407</v>
          </cell>
          <cell r="B22">
            <v>7.6923996413984508E-3</v>
          </cell>
          <cell r="C22">
            <v>-1.1345014496407346E-2</v>
          </cell>
          <cell r="D22" t="str">
            <v>S/O</v>
          </cell>
          <cell r="E22">
            <v>-3.5442727495707649E-2</v>
          </cell>
          <cell r="F22">
            <v>-3.553229582702111E-2</v>
          </cell>
          <cell r="G22">
            <v>-3.9714058776806338E-3</v>
          </cell>
          <cell r="H22" t="str">
            <v>S/O</v>
          </cell>
          <cell r="I22" t="str">
            <v>S/O</v>
          </cell>
          <cell r="J22" t="str">
            <v>S/O</v>
          </cell>
          <cell r="K22" t="str">
            <v>S/O</v>
          </cell>
          <cell r="L22" t="str">
            <v>S/O</v>
          </cell>
          <cell r="M22" t="str">
            <v>S/O</v>
          </cell>
          <cell r="N22" t="str">
            <v>S/O</v>
          </cell>
          <cell r="O22" t="str">
            <v>S/O</v>
          </cell>
          <cell r="P22" t="str">
            <v>S/O</v>
          </cell>
          <cell r="Q22" t="str">
            <v>S/O</v>
          </cell>
          <cell r="R22" t="str">
            <v>S/O</v>
          </cell>
          <cell r="S22" t="str">
            <v>S/O</v>
          </cell>
          <cell r="T22" t="str">
            <v>S/O</v>
          </cell>
          <cell r="U22" t="str">
            <v>S/O</v>
          </cell>
          <cell r="V22" t="str">
            <v>S/O</v>
          </cell>
          <cell r="W22" t="str">
            <v>S/O</v>
          </cell>
          <cell r="X22" t="str">
            <v>S/O</v>
          </cell>
          <cell r="Y22" t="str">
            <v>S/O</v>
          </cell>
          <cell r="Z22" t="str">
            <v>S/O</v>
          </cell>
        </row>
        <row r="23">
          <cell r="A23">
            <v>37435</v>
          </cell>
          <cell r="B23">
            <v>7.2525824394120697E-3</v>
          </cell>
          <cell r="C23">
            <v>-5.5208466148157664E-2</v>
          </cell>
          <cell r="D23" t="str">
            <v>S/O</v>
          </cell>
          <cell r="E23">
            <v>-8.0610298792116897E-2</v>
          </cell>
          <cell r="F23">
            <v>-8.3392831643581466E-2</v>
          </cell>
          <cell r="G23">
            <v>-4.0669856459330078E-2</v>
          </cell>
          <cell r="H23" t="str">
            <v>S/O</v>
          </cell>
          <cell r="I23" t="str">
            <v>S/O</v>
          </cell>
          <cell r="J23" t="str">
            <v>S/O</v>
          </cell>
          <cell r="K23" t="str">
            <v>S/O</v>
          </cell>
          <cell r="L23" t="str">
            <v>S/O</v>
          </cell>
          <cell r="M23" t="str">
            <v>S/O</v>
          </cell>
          <cell r="N23" t="str">
            <v>S/O</v>
          </cell>
          <cell r="O23" t="str">
            <v>S/O</v>
          </cell>
          <cell r="P23" t="str">
            <v>S/O</v>
          </cell>
          <cell r="Q23" t="str">
            <v>S/O</v>
          </cell>
          <cell r="R23" t="str">
            <v>S/O</v>
          </cell>
          <cell r="S23" t="str">
            <v>S/O</v>
          </cell>
          <cell r="T23" t="str">
            <v>S/O</v>
          </cell>
          <cell r="U23" t="str">
            <v>S/O</v>
          </cell>
          <cell r="V23" t="str">
            <v>S/O</v>
          </cell>
          <cell r="W23" t="str">
            <v>S/O</v>
          </cell>
          <cell r="X23" t="str">
            <v>S/O</v>
          </cell>
          <cell r="Y23" t="str">
            <v>S/O</v>
          </cell>
          <cell r="Z23" t="str">
            <v>S/O</v>
          </cell>
        </row>
        <row r="24">
          <cell r="A24">
            <v>37468</v>
          </cell>
          <cell r="B24">
            <v>1.6581213500940439E-2</v>
          </cell>
          <cell r="C24">
            <v>-6.5721997300944635E-2</v>
          </cell>
          <cell r="D24" t="str">
            <v>S/O</v>
          </cell>
          <cell r="E24">
            <v>-2.6275757156686508E-2</v>
          </cell>
          <cell r="F24">
            <v>-2.8197538557407587E-2</v>
          </cell>
          <cell r="G24">
            <v>-5.2265170407315154E-2</v>
          </cell>
          <cell r="H24" t="str">
            <v>S/O</v>
          </cell>
          <cell r="I24" t="str">
            <v>S/O</v>
          </cell>
          <cell r="J24" t="str">
            <v>S/O</v>
          </cell>
          <cell r="K24" t="str">
            <v>S/O</v>
          </cell>
          <cell r="L24" t="str">
            <v>S/O</v>
          </cell>
          <cell r="M24" t="str">
            <v>S/O</v>
          </cell>
          <cell r="N24" t="str">
            <v>S/O</v>
          </cell>
          <cell r="O24" t="str">
            <v>S/O</v>
          </cell>
          <cell r="P24" t="str">
            <v>S/O</v>
          </cell>
          <cell r="Q24" t="str">
            <v>S/O</v>
          </cell>
          <cell r="R24" t="str">
            <v>S/O</v>
          </cell>
          <cell r="S24" t="str">
            <v>S/O</v>
          </cell>
          <cell r="T24" t="str">
            <v>S/O</v>
          </cell>
          <cell r="U24" t="str">
            <v>S/O</v>
          </cell>
          <cell r="V24" t="str">
            <v>S/O</v>
          </cell>
          <cell r="W24" t="str">
            <v>S/O</v>
          </cell>
          <cell r="X24" t="str">
            <v>S/O</v>
          </cell>
          <cell r="Y24" t="str">
            <v>S/O</v>
          </cell>
          <cell r="Z24" t="str">
            <v>S/O</v>
          </cell>
        </row>
        <row r="25">
          <cell r="A25">
            <v>37498</v>
          </cell>
          <cell r="B25">
            <v>1.2343304007820022E-2</v>
          </cell>
          <cell r="C25">
            <v>-1.5166835187057748E-2</v>
          </cell>
          <cell r="D25" t="str">
            <v>S/O</v>
          </cell>
          <cell r="E25">
            <v>-1.4060502769492889E-2</v>
          </cell>
          <cell r="F25">
            <v>-1.8595703751202453E-2</v>
          </cell>
          <cell r="G25">
            <v>-2.4229799364104743E-2</v>
          </cell>
          <cell r="H25" t="str">
            <v>S/O</v>
          </cell>
          <cell r="I25" t="str">
            <v>S/O</v>
          </cell>
          <cell r="J25" t="str">
            <v>S/O</v>
          </cell>
          <cell r="K25" t="str">
            <v>S/O</v>
          </cell>
          <cell r="L25" t="str">
            <v>S/O</v>
          </cell>
          <cell r="M25" t="str">
            <v>S/O</v>
          </cell>
          <cell r="N25" t="str">
            <v>S/O</v>
          </cell>
          <cell r="O25" t="str">
            <v>S/O</v>
          </cell>
          <cell r="P25" t="str">
            <v>S/O</v>
          </cell>
          <cell r="Q25" t="str">
            <v>S/O</v>
          </cell>
          <cell r="R25" t="str">
            <v>S/O</v>
          </cell>
          <cell r="S25" t="str">
            <v>S/O</v>
          </cell>
          <cell r="T25" t="str">
            <v>S/O</v>
          </cell>
          <cell r="U25" t="str">
            <v>S/O</v>
          </cell>
          <cell r="V25" t="str">
            <v>S/O</v>
          </cell>
          <cell r="W25" t="str">
            <v>S/O</v>
          </cell>
          <cell r="X25" t="str">
            <v>S/O</v>
          </cell>
          <cell r="Y25" t="str">
            <v>S/O</v>
          </cell>
          <cell r="Z25" t="str">
            <v>S/O</v>
          </cell>
        </row>
        <row r="26">
          <cell r="A26">
            <v>37529</v>
          </cell>
          <cell r="B26">
            <v>1.3455619809050745E-2</v>
          </cell>
          <cell r="C26">
            <v>-7.4948665297741135E-2</v>
          </cell>
          <cell r="D26" t="str">
            <v>S/O</v>
          </cell>
          <cell r="E26">
            <v>-9.1328147507922841E-2</v>
          </cell>
          <cell r="F26">
            <v>-9.5230316889905242E-2</v>
          </cell>
          <cell r="G26">
            <v>-9.6179775280898716E-2</v>
          </cell>
          <cell r="H26" t="str">
            <v>S/O</v>
          </cell>
          <cell r="I26" t="str">
            <v>S/O</v>
          </cell>
          <cell r="J26" t="str">
            <v>S/O</v>
          </cell>
          <cell r="K26" t="str">
            <v>S/O</v>
          </cell>
          <cell r="L26" t="str">
            <v>S/O</v>
          </cell>
          <cell r="M26" t="str">
            <v>S/O</v>
          </cell>
          <cell r="N26" t="str">
            <v>S/O</v>
          </cell>
          <cell r="O26" t="str">
            <v>S/O</v>
          </cell>
          <cell r="P26" t="str">
            <v>S/O</v>
          </cell>
          <cell r="Q26" t="str">
            <v>S/O</v>
          </cell>
          <cell r="R26" t="str">
            <v>S/O</v>
          </cell>
          <cell r="S26" t="str">
            <v>S/O</v>
          </cell>
          <cell r="T26" t="str">
            <v>S/O</v>
          </cell>
          <cell r="U26" t="str">
            <v>S/O</v>
          </cell>
          <cell r="V26" t="str">
            <v>S/O</v>
          </cell>
          <cell r="W26" t="str">
            <v>S/O</v>
          </cell>
          <cell r="X26" t="str">
            <v>S/O</v>
          </cell>
          <cell r="Y26" t="str">
            <v>S/O</v>
          </cell>
          <cell r="Z26" t="str">
            <v>S/O</v>
          </cell>
        </row>
        <row r="27">
          <cell r="A27">
            <v>37560</v>
          </cell>
          <cell r="B27">
            <v>-2.2623943120676504E-3</v>
          </cell>
          <cell r="C27">
            <v>1.7599492627239588E-2</v>
          </cell>
          <cell r="D27" t="str">
            <v>S/O</v>
          </cell>
          <cell r="E27">
            <v>7.7362079898541714E-2</v>
          </cell>
          <cell r="F27">
            <v>8.4672323524101811E-2</v>
          </cell>
          <cell r="G27">
            <v>4.4256588761809823E-2</v>
          </cell>
          <cell r="H27" t="str">
            <v>S/O</v>
          </cell>
          <cell r="I27" t="str">
            <v>S/O</v>
          </cell>
          <cell r="J27" t="str">
            <v>S/O</v>
          </cell>
          <cell r="K27" t="str">
            <v>S/O</v>
          </cell>
          <cell r="L27" t="str">
            <v>S/O</v>
          </cell>
          <cell r="M27" t="str">
            <v>S/O</v>
          </cell>
          <cell r="N27" t="str">
            <v>S/O</v>
          </cell>
          <cell r="O27" t="str">
            <v>S/O</v>
          </cell>
          <cell r="P27" t="str">
            <v>S/O</v>
          </cell>
          <cell r="Q27" t="str">
            <v>S/O</v>
          </cell>
          <cell r="R27" t="str">
            <v>S/O</v>
          </cell>
          <cell r="S27" t="str">
            <v>S/O</v>
          </cell>
          <cell r="T27" t="str">
            <v>S/O</v>
          </cell>
          <cell r="U27" t="str">
            <v>S/O</v>
          </cell>
          <cell r="V27" t="str">
            <v>S/O</v>
          </cell>
          <cell r="W27" t="str">
            <v>S/O</v>
          </cell>
          <cell r="X27" t="str">
            <v>S/O</v>
          </cell>
          <cell r="Y27" t="str">
            <v>S/O</v>
          </cell>
          <cell r="Z27" t="str">
            <v>S/O</v>
          </cell>
        </row>
        <row r="28">
          <cell r="A28">
            <v>37589</v>
          </cell>
          <cell r="B28">
            <v>1.5406397989754517E-3</v>
          </cell>
          <cell r="C28">
            <v>4.2536615768152153E-2</v>
          </cell>
          <cell r="D28" t="str">
            <v>S/O</v>
          </cell>
          <cell r="E28">
            <v>5.002942907592689E-2</v>
          </cell>
          <cell r="F28">
            <v>5.4760319573901262E-2</v>
          </cell>
          <cell r="G28">
            <v>5.8333333333333348E-2</v>
          </cell>
          <cell r="H28" t="str">
            <v>S/O</v>
          </cell>
          <cell r="I28" t="str">
            <v>S/O</v>
          </cell>
          <cell r="J28" t="str">
            <v>S/O</v>
          </cell>
          <cell r="K28" t="str">
            <v>S/O</v>
          </cell>
          <cell r="L28" t="str">
            <v>S/O</v>
          </cell>
          <cell r="M28" t="str">
            <v>S/O</v>
          </cell>
          <cell r="N28" t="str">
            <v>S/O</v>
          </cell>
          <cell r="O28" t="str">
            <v>S/O</v>
          </cell>
          <cell r="P28" t="str">
            <v>S/O</v>
          </cell>
          <cell r="Q28" t="str">
            <v>S/O</v>
          </cell>
          <cell r="R28" t="str">
            <v>S/O</v>
          </cell>
          <cell r="S28" t="str">
            <v>S/O</v>
          </cell>
          <cell r="T28" t="str">
            <v>S/O</v>
          </cell>
          <cell r="U28" t="str">
            <v>S/O</v>
          </cell>
          <cell r="V28" t="str">
            <v>S/O</v>
          </cell>
          <cell r="W28" t="str">
            <v>S/O</v>
          </cell>
          <cell r="X28" t="str">
            <v>S/O</v>
          </cell>
          <cell r="Y28" t="str">
            <v>S/O</v>
          </cell>
          <cell r="Z28" t="str">
            <v>S/O</v>
          </cell>
        </row>
        <row r="29">
          <cell r="A29">
            <v>37621</v>
          </cell>
          <cell r="B29">
            <v>1.6593874188232993E-2</v>
          </cell>
          <cell r="C29">
            <v>3.1110446868929387E-3</v>
          </cell>
          <cell r="D29" t="str">
            <v>S/O</v>
          </cell>
          <cell r="E29">
            <v>-4.9050728699551516E-2</v>
          </cell>
          <cell r="F29">
            <v>-5.2524065014991184E-2</v>
          </cell>
          <cell r="G29">
            <v>-1.4828458942632294E-2</v>
          </cell>
          <cell r="H29" t="str">
            <v>S/O</v>
          </cell>
          <cell r="I29" t="str">
            <v>S/O</v>
          </cell>
          <cell r="J29" t="str">
            <v>S/O</v>
          </cell>
          <cell r="K29" t="str">
            <v>S/O</v>
          </cell>
          <cell r="L29" t="str">
            <v>S/O</v>
          </cell>
          <cell r="M29" t="str">
            <v>S/O</v>
          </cell>
          <cell r="N29" t="str">
            <v>S/O</v>
          </cell>
          <cell r="O29" t="str">
            <v>S/O</v>
          </cell>
          <cell r="P29" t="str">
            <v>S/O</v>
          </cell>
          <cell r="Q29" t="str">
            <v>S/O</v>
          </cell>
          <cell r="R29" t="str">
            <v>S/O</v>
          </cell>
          <cell r="S29" t="str">
            <v>S/O</v>
          </cell>
          <cell r="T29" t="str">
            <v>S/O</v>
          </cell>
          <cell r="U29" t="str">
            <v>S/O</v>
          </cell>
          <cell r="V29" t="str">
            <v>S/O</v>
          </cell>
          <cell r="W29" t="str">
            <v>S/O</v>
          </cell>
          <cell r="X29" t="str">
            <v>S/O</v>
          </cell>
          <cell r="Y29" t="str">
            <v>S/O</v>
          </cell>
          <cell r="Z29" t="str">
            <v>S/O</v>
          </cell>
        </row>
        <row r="30">
          <cell r="A30">
            <v>37652</v>
          </cell>
          <cell r="B30">
            <v>-8.0462052505966275E-3</v>
          </cell>
          <cell r="C30">
            <v>-7.224563515954352E-3</v>
          </cell>
          <cell r="D30" t="str">
            <v>S/O</v>
          </cell>
          <cell r="E30">
            <v>-5.6752339919774131E-2</v>
          </cell>
          <cell r="F30">
            <v>-5.8330539725108932E-2</v>
          </cell>
          <cell r="G30">
            <v>-6.0549820206472704E-2</v>
          </cell>
          <cell r="H30" t="str">
            <v>S/O</v>
          </cell>
          <cell r="I30" t="str">
            <v>S/O</v>
          </cell>
          <cell r="J30" t="str">
            <v>S/O</v>
          </cell>
          <cell r="K30" t="str">
            <v>S/O</v>
          </cell>
          <cell r="L30" t="str">
            <v>S/O</v>
          </cell>
          <cell r="M30" t="str">
            <v>S/O</v>
          </cell>
          <cell r="N30" t="str">
            <v>S/O</v>
          </cell>
          <cell r="O30" t="str">
            <v>S/O</v>
          </cell>
          <cell r="P30" t="str">
            <v>S/O</v>
          </cell>
          <cell r="Q30" t="str">
            <v>S/O</v>
          </cell>
          <cell r="R30" t="str">
            <v>S/O</v>
          </cell>
          <cell r="S30" t="str">
            <v>S/O</v>
          </cell>
          <cell r="T30" t="str">
            <v>S/O</v>
          </cell>
          <cell r="U30" t="str">
            <v>S/O</v>
          </cell>
          <cell r="V30" t="str">
            <v>S/O</v>
          </cell>
          <cell r="W30" t="str">
            <v>S/O</v>
          </cell>
          <cell r="X30" t="str">
            <v>S/O</v>
          </cell>
          <cell r="Y30" t="str">
            <v>S/O</v>
          </cell>
          <cell r="Z30" t="str">
            <v>S/O</v>
          </cell>
        </row>
        <row r="31">
          <cell r="A31">
            <v>37680</v>
          </cell>
          <cell r="B31">
            <v>6.0829537745907825E-3</v>
          </cell>
          <cell r="C31">
            <v>2.2741055184960501E-3</v>
          </cell>
          <cell r="D31" t="str">
            <v>S/O</v>
          </cell>
          <cell r="E31">
            <v>-3.7171208064261996E-2</v>
          </cell>
          <cell r="F31">
            <v>-3.7557849768600993E-2</v>
          </cell>
          <cell r="G31">
            <v>-4.1486603284356049E-2</v>
          </cell>
          <cell r="H31" t="str">
            <v>S/O</v>
          </cell>
          <cell r="I31" t="str">
            <v>S/O</v>
          </cell>
          <cell r="J31" t="str">
            <v>S/O</v>
          </cell>
          <cell r="K31" t="str">
            <v>S/O</v>
          </cell>
          <cell r="L31" t="str">
            <v>S/O</v>
          </cell>
          <cell r="M31" t="str">
            <v>S/O</v>
          </cell>
          <cell r="N31" t="str">
            <v>S/O</v>
          </cell>
          <cell r="O31" t="str">
            <v>S/O</v>
          </cell>
          <cell r="P31" t="str">
            <v>S/O</v>
          </cell>
          <cell r="Q31" t="str">
            <v>S/O</v>
          </cell>
          <cell r="R31" t="str">
            <v>S/O</v>
          </cell>
          <cell r="S31" t="str">
            <v>S/O</v>
          </cell>
          <cell r="T31" t="str">
            <v>S/O</v>
          </cell>
          <cell r="U31" t="str">
            <v>S/O</v>
          </cell>
          <cell r="V31" t="str">
            <v>S/O</v>
          </cell>
          <cell r="W31" t="str">
            <v>S/O</v>
          </cell>
          <cell r="X31" t="str">
            <v>S/O</v>
          </cell>
          <cell r="Y31" t="str">
            <v>S/O</v>
          </cell>
          <cell r="Z31" t="str">
            <v>S/O</v>
          </cell>
        </row>
        <row r="32">
          <cell r="A32">
            <v>37711</v>
          </cell>
          <cell r="B32">
            <v>-5.0245671728408325E-3</v>
          </cell>
          <cell r="C32">
            <v>-3.6000605052185719E-2</v>
          </cell>
          <cell r="D32" t="str">
            <v>S/O</v>
          </cell>
          <cell r="E32">
            <v>1.9630296090298316E-3</v>
          </cell>
          <cell r="F32">
            <v>7.3978176437949905E-4</v>
          </cell>
          <cell r="G32">
            <v>-3.6970243462578933E-2</v>
          </cell>
          <cell r="H32" t="str">
            <v>S/O</v>
          </cell>
          <cell r="I32" t="str">
            <v>S/O</v>
          </cell>
          <cell r="J32" t="str">
            <v>S/O</v>
          </cell>
          <cell r="K32" t="str">
            <v>S/O</v>
          </cell>
          <cell r="L32" t="str">
            <v>S/O</v>
          </cell>
          <cell r="M32" t="str">
            <v>S/O</v>
          </cell>
          <cell r="N32" t="str">
            <v>S/O</v>
          </cell>
          <cell r="O32" t="str">
            <v>S/O</v>
          </cell>
          <cell r="P32" t="str">
            <v>S/O</v>
          </cell>
          <cell r="Q32" t="str">
            <v>S/O</v>
          </cell>
          <cell r="R32" t="str">
            <v>S/O</v>
          </cell>
          <cell r="S32" t="str">
            <v>S/O</v>
          </cell>
          <cell r="T32" t="str">
            <v>S/O</v>
          </cell>
          <cell r="U32" t="str">
            <v>S/O</v>
          </cell>
          <cell r="V32" t="str">
            <v>S/O</v>
          </cell>
          <cell r="W32" t="str">
            <v>S/O</v>
          </cell>
          <cell r="X32" t="str">
            <v>S/O</v>
          </cell>
          <cell r="Y32" t="str">
            <v>S/O</v>
          </cell>
          <cell r="Z32" t="str">
            <v>S/O</v>
          </cell>
        </row>
        <row r="33">
          <cell r="A33">
            <v>37741</v>
          </cell>
          <cell r="B33">
            <v>1.3699785282061283E-2</v>
          </cell>
          <cell r="C33">
            <v>3.6560489565353738E-2</v>
          </cell>
          <cell r="D33" t="str">
            <v>S/O</v>
          </cell>
          <cell r="E33">
            <v>5.2408163265305951E-2</v>
          </cell>
          <cell r="F33">
            <v>5.470338199963054E-2</v>
          </cell>
          <cell r="G33">
            <v>8.4938469769930469E-2</v>
          </cell>
          <cell r="H33" t="str">
            <v>S/O</v>
          </cell>
          <cell r="I33" t="str">
            <v>S/O</v>
          </cell>
          <cell r="J33" t="str">
            <v>S/O</v>
          </cell>
          <cell r="K33" t="str">
            <v>S/O</v>
          </cell>
          <cell r="L33" t="str">
            <v>S/O</v>
          </cell>
          <cell r="M33" t="str">
            <v>S/O</v>
          </cell>
          <cell r="N33" t="str">
            <v>S/O</v>
          </cell>
          <cell r="O33" t="str">
            <v>S/O</v>
          </cell>
          <cell r="P33" t="str">
            <v>S/O</v>
          </cell>
          <cell r="Q33" t="str">
            <v>S/O</v>
          </cell>
          <cell r="R33" t="str">
            <v>S/O</v>
          </cell>
          <cell r="S33" t="str">
            <v>S/O</v>
          </cell>
          <cell r="T33" t="str">
            <v>S/O</v>
          </cell>
          <cell r="U33" t="str">
            <v>S/O</v>
          </cell>
          <cell r="V33" t="str">
            <v>S/O</v>
          </cell>
          <cell r="W33" t="str">
            <v>S/O</v>
          </cell>
          <cell r="X33" t="str">
            <v>S/O</v>
          </cell>
          <cell r="Y33" t="str">
            <v>S/O</v>
          </cell>
          <cell r="Z33" t="str">
            <v>S/O</v>
          </cell>
        </row>
        <row r="34">
          <cell r="A34">
            <v>37771</v>
          </cell>
          <cell r="B34">
            <v>2.9606804224288519E-2</v>
          </cell>
          <cell r="C34">
            <v>4.2690575817327048E-2</v>
          </cell>
          <cell r="D34" t="str">
            <v>S/O</v>
          </cell>
          <cell r="E34">
            <v>4.0412179077087274E-3</v>
          </cell>
          <cell r="F34">
            <v>3.8649858904538092E-3</v>
          </cell>
          <cell r="G34">
            <v>2.028036832963398E-2</v>
          </cell>
          <cell r="H34" t="str">
            <v>S/O</v>
          </cell>
          <cell r="I34" t="str">
            <v>S/O</v>
          </cell>
          <cell r="J34" t="str">
            <v>S/O</v>
          </cell>
          <cell r="K34" t="str">
            <v>S/O</v>
          </cell>
          <cell r="L34" t="str">
            <v>S/O</v>
          </cell>
          <cell r="M34" t="str">
            <v>S/O</v>
          </cell>
          <cell r="N34" t="str">
            <v>S/O</v>
          </cell>
          <cell r="O34" t="str">
            <v>S/O</v>
          </cell>
          <cell r="P34" t="str">
            <v>S/O</v>
          </cell>
          <cell r="Q34" t="str">
            <v>S/O</v>
          </cell>
          <cell r="R34" t="str">
            <v>S/O</v>
          </cell>
          <cell r="S34" t="str">
            <v>S/O</v>
          </cell>
          <cell r="T34" t="str">
            <v>S/O</v>
          </cell>
          <cell r="U34" t="str">
            <v>S/O</v>
          </cell>
          <cell r="V34" t="str">
            <v>S/O</v>
          </cell>
          <cell r="W34" t="str">
            <v>S/O</v>
          </cell>
          <cell r="X34" t="str">
            <v>S/O</v>
          </cell>
          <cell r="Y34" t="str">
            <v>S/O</v>
          </cell>
          <cell r="Z34" t="str">
            <v>S/O</v>
          </cell>
        </row>
        <row r="35">
          <cell r="A35">
            <v>37802</v>
          </cell>
          <cell r="B35">
            <v>2.2311876744860459E-3</v>
          </cell>
          <cell r="C35">
            <v>1.466112829822519E-2</v>
          </cell>
          <cell r="D35" t="str">
            <v>S/O</v>
          </cell>
          <cell r="E35">
            <v>4.5585394240377219E-4</v>
          </cell>
          <cell r="F35">
            <v>1.2118093690121068E-3</v>
          </cell>
          <cell r="G35">
            <v>9.9699101715442495E-3</v>
          </cell>
          <cell r="H35" t="str">
            <v>S/O</v>
          </cell>
          <cell r="I35" t="str">
            <v>S/O</v>
          </cell>
          <cell r="J35" t="str">
            <v>S/O</v>
          </cell>
          <cell r="K35" t="str">
            <v>S/O</v>
          </cell>
          <cell r="L35" t="str">
            <v>S/O</v>
          </cell>
          <cell r="M35" t="str">
            <v>S/O</v>
          </cell>
          <cell r="N35" t="str">
            <v>S/O</v>
          </cell>
          <cell r="O35" t="str">
            <v>S/O</v>
          </cell>
          <cell r="P35" t="str">
            <v>S/O</v>
          </cell>
          <cell r="Q35" t="str">
            <v>S/O</v>
          </cell>
          <cell r="R35" t="str">
            <v>S/O</v>
          </cell>
          <cell r="S35" t="str">
            <v>S/O</v>
          </cell>
          <cell r="T35" t="str">
            <v>S/O</v>
          </cell>
          <cell r="U35" t="str">
            <v>S/O</v>
          </cell>
          <cell r="V35" t="str">
            <v>S/O</v>
          </cell>
          <cell r="W35" t="str">
            <v>S/O</v>
          </cell>
          <cell r="X35" t="str">
            <v>S/O</v>
          </cell>
          <cell r="Y35" t="str">
            <v>S/O</v>
          </cell>
          <cell r="Z35" t="str">
            <v>S/O</v>
          </cell>
        </row>
        <row r="36">
          <cell r="A36">
            <v>37833</v>
          </cell>
          <cell r="B36">
            <v>-1.4252693252693183E-2</v>
          </cell>
          <cell r="C36">
            <v>3.9061382171984516E-2</v>
          </cell>
          <cell r="D36" t="str">
            <v>S/O</v>
          </cell>
          <cell r="E36">
            <v>5.0038610038610098E-2</v>
          </cell>
          <cell r="F36">
            <v>4.9686192468619383E-2</v>
          </cell>
          <cell r="G36">
            <v>6.2096195262024256E-2</v>
          </cell>
          <cell r="H36" t="str">
            <v>S/O</v>
          </cell>
          <cell r="I36" t="str">
            <v>S/O</v>
          </cell>
          <cell r="J36" t="str">
            <v>S/O</v>
          </cell>
          <cell r="K36" t="str">
            <v>S/O</v>
          </cell>
          <cell r="L36" t="str">
            <v>S/O</v>
          </cell>
          <cell r="M36" t="str">
            <v>S/O</v>
          </cell>
          <cell r="N36" t="str">
            <v>S/O</v>
          </cell>
          <cell r="O36" t="str">
            <v>S/O</v>
          </cell>
          <cell r="P36" t="str">
            <v>S/O</v>
          </cell>
          <cell r="Q36" t="str">
            <v>S/O</v>
          </cell>
          <cell r="R36" t="str">
            <v>S/O</v>
          </cell>
          <cell r="S36" t="str">
            <v>S/O</v>
          </cell>
          <cell r="T36" t="str">
            <v>S/O</v>
          </cell>
          <cell r="U36" t="str">
            <v>S/O</v>
          </cell>
          <cell r="V36" t="str">
            <v>S/O</v>
          </cell>
          <cell r="W36" t="str">
            <v>S/O</v>
          </cell>
          <cell r="X36" t="str">
            <v>S/O</v>
          </cell>
          <cell r="Y36" t="str">
            <v>S/O</v>
          </cell>
          <cell r="Z36" t="str">
            <v>S/O</v>
          </cell>
        </row>
        <row r="37">
          <cell r="A37">
            <v>37862</v>
          </cell>
          <cell r="B37">
            <v>5.059609000599874E-3</v>
          </cell>
          <cell r="C37">
            <v>3.0911815746323512E-2</v>
          </cell>
          <cell r="D37" t="str">
            <v>S/O</v>
          </cell>
          <cell r="E37">
            <v>-2.4923810799980517E-3</v>
          </cell>
          <cell r="F37">
            <v>-2.6243294448877741E-3</v>
          </cell>
          <cell r="G37">
            <v>2.7308385042317251E-3</v>
          </cell>
          <cell r="H37" t="str">
            <v>S/O</v>
          </cell>
          <cell r="I37" t="str">
            <v>S/O</v>
          </cell>
          <cell r="J37" t="str">
            <v>S/O</v>
          </cell>
          <cell r="K37" t="str">
            <v>S/O</v>
          </cell>
          <cell r="L37" t="str">
            <v>S/O</v>
          </cell>
          <cell r="M37" t="str">
            <v>S/O</v>
          </cell>
          <cell r="N37" t="str">
            <v>S/O</v>
          </cell>
          <cell r="O37" t="str">
            <v>S/O</v>
          </cell>
          <cell r="P37" t="str">
            <v>S/O</v>
          </cell>
          <cell r="Q37" t="str">
            <v>S/O</v>
          </cell>
          <cell r="R37" t="str">
            <v>S/O</v>
          </cell>
          <cell r="S37" t="str">
            <v>S/O</v>
          </cell>
          <cell r="T37" t="str">
            <v>S/O</v>
          </cell>
          <cell r="U37" t="str">
            <v>S/O</v>
          </cell>
          <cell r="V37" t="str">
            <v>S/O</v>
          </cell>
          <cell r="W37" t="str">
            <v>S/O</v>
          </cell>
          <cell r="X37" t="str">
            <v>S/O</v>
          </cell>
          <cell r="Y37" t="str">
            <v>S/O</v>
          </cell>
          <cell r="Z37" t="str">
            <v>S/O</v>
          </cell>
        </row>
        <row r="38">
          <cell r="A38">
            <v>37894</v>
          </cell>
          <cell r="B38">
            <v>1.8800044618420442E-2</v>
          </cell>
          <cell r="C38">
            <v>-5.8080161334056468E-3</v>
          </cell>
          <cell r="D38" t="str">
            <v>S/O</v>
          </cell>
          <cell r="E38">
            <v>-3.2299107514311087E-2</v>
          </cell>
          <cell r="F38">
            <v>-3.2504986972016536E-2</v>
          </cell>
          <cell r="G38">
            <v>4.4666068112799717E-3</v>
          </cell>
          <cell r="H38" t="str">
            <v>S/O</v>
          </cell>
          <cell r="I38" t="str">
            <v>S/O</v>
          </cell>
          <cell r="J38" t="str">
            <v>S/O</v>
          </cell>
          <cell r="K38" t="str">
            <v>S/O</v>
          </cell>
          <cell r="L38" t="str">
            <v>S/O</v>
          </cell>
          <cell r="M38" t="str">
            <v>S/O</v>
          </cell>
          <cell r="N38" t="str">
            <v>S/O</v>
          </cell>
          <cell r="O38" t="str">
            <v>S/O</v>
          </cell>
          <cell r="P38" t="str">
            <v>S/O</v>
          </cell>
          <cell r="Q38" t="str">
            <v>S/O</v>
          </cell>
          <cell r="R38" t="str">
            <v>S/O</v>
          </cell>
          <cell r="S38" t="str">
            <v>S/O</v>
          </cell>
          <cell r="T38" t="str">
            <v>S/O</v>
          </cell>
          <cell r="U38" t="str">
            <v>S/O</v>
          </cell>
          <cell r="V38" t="str">
            <v>S/O</v>
          </cell>
          <cell r="W38" t="str">
            <v>S/O</v>
          </cell>
          <cell r="X38" t="str">
            <v>S/O</v>
          </cell>
          <cell r="Y38" t="str">
            <v>S/O</v>
          </cell>
          <cell r="Z38" t="str">
            <v>S/O</v>
          </cell>
        </row>
        <row r="39">
          <cell r="A39">
            <v>37925</v>
          </cell>
          <cell r="B39">
            <v>-9.709947133993535E-3</v>
          </cell>
          <cell r="C39">
            <v>4.6226120944988569E-2</v>
          </cell>
          <cell r="D39" t="str">
            <v>S/O</v>
          </cell>
          <cell r="E39">
            <v>2.7751835313408524E-2</v>
          </cell>
          <cell r="F39">
            <v>2.7046229317418957E-2</v>
          </cell>
          <cell r="G39">
            <v>2.752740058846137E-2</v>
          </cell>
          <cell r="H39" t="str">
            <v>S/O</v>
          </cell>
          <cell r="I39" t="str">
            <v>S/O</v>
          </cell>
          <cell r="J39" t="str">
            <v>S/O</v>
          </cell>
          <cell r="K39" t="str">
            <v>S/O</v>
          </cell>
          <cell r="L39" t="str">
            <v>S/O</v>
          </cell>
          <cell r="M39" t="str">
            <v>S/O</v>
          </cell>
          <cell r="N39" t="str">
            <v>S/O</v>
          </cell>
          <cell r="O39" t="str">
            <v>S/O</v>
          </cell>
          <cell r="P39" t="str">
            <v>S/O</v>
          </cell>
          <cell r="Q39" t="str">
            <v>S/O</v>
          </cell>
          <cell r="R39" t="str">
            <v>S/O</v>
          </cell>
          <cell r="S39" t="str">
            <v>S/O</v>
          </cell>
          <cell r="T39" t="str">
            <v>S/O</v>
          </cell>
          <cell r="U39" t="str">
            <v>S/O</v>
          </cell>
          <cell r="V39" t="str">
            <v>S/O</v>
          </cell>
          <cell r="W39" t="str">
            <v>S/O</v>
          </cell>
          <cell r="X39" t="str">
            <v>S/O</v>
          </cell>
          <cell r="Y39" t="str">
            <v>S/O</v>
          </cell>
          <cell r="Z39" t="str">
            <v>S/O</v>
          </cell>
        </row>
        <row r="40">
          <cell r="A40">
            <v>37953</v>
          </cell>
          <cell r="B40">
            <v>3.0632089314004407E-3</v>
          </cell>
          <cell r="C40">
            <v>-1.5842778688445192E-3</v>
          </cell>
          <cell r="D40" t="str">
            <v>S/O</v>
          </cell>
          <cell r="E40">
            <v>-1.3330677173915451E-2</v>
          </cell>
          <cell r="F40">
            <v>-1.3323787700668666E-2</v>
          </cell>
          <cell r="G40">
            <v>7.6532146477039653E-3</v>
          </cell>
          <cell r="H40" t="str">
            <v>S/O</v>
          </cell>
          <cell r="I40" t="str">
            <v>S/O</v>
          </cell>
          <cell r="J40" t="str">
            <v>S/O</v>
          </cell>
          <cell r="K40" t="str">
            <v>S/O</v>
          </cell>
          <cell r="L40" t="str">
            <v>S/O</v>
          </cell>
          <cell r="M40" t="str">
            <v>S/O</v>
          </cell>
          <cell r="N40" t="str">
            <v>S/O</v>
          </cell>
          <cell r="O40" t="str">
            <v>S/O</v>
          </cell>
          <cell r="P40" t="str">
            <v>S/O</v>
          </cell>
          <cell r="Q40" t="str">
            <v>S/O</v>
          </cell>
          <cell r="R40" t="str">
            <v>S/O</v>
          </cell>
          <cell r="S40" t="str">
            <v>S/O</v>
          </cell>
          <cell r="T40" t="str">
            <v>S/O</v>
          </cell>
          <cell r="U40" t="str">
            <v>S/O</v>
          </cell>
          <cell r="V40" t="str">
            <v>S/O</v>
          </cell>
          <cell r="W40" t="str">
            <v>S/O</v>
          </cell>
          <cell r="X40" t="str">
            <v>S/O</v>
          </cell>
          <cell r="Y40" t="str">
            <v>S/O</v>
          </cell>
          <cell r="Z40" t="str">
            <v>S/O</v>
          </cell>
        </row>
        <row r="41">
          <cell r="A41">
            <v>37986</v>
          </cell>
          <cell r="B41">
            <v>1.2613196847904407E-2</v>
          </cell>
          <cell r="C41">
            <v>6.4428459203830224E-2</v>
          </cell>
          <cell r="D41" t="str">
            <v>S/O</v>
          </cell>
          <cell r="E41">
            <v>4.486937802267188E-2</v>
          </cell>
          <cell r="F41">
            <v>4.5256835081418201E-2</v>
          </cell>
          <cell r="G41">
            <v>7.1078293647238944E-2</v>
          </cell>
          <cell r="H41" t="str">
            <v>S/O</v>
          </cell>
          <cell r="I41" t="str">
            <v>S/O</v>
          </cell>
          <cell r="J41" t="str">
            <v>S/O</v>
          </cell>
          <cell r="K41" t="str">
            <v>S/O</v>
          </cell>
          <cell r="L41" t="str">
            <v>S/O</v>
          </cell>
          <cell r="M41" t="str">
            <v>S/O</v>
          </cell>
          <cell r="N41" t="str">
            <v>S/O</v>
          </cell>
          <cell r="O41" t="str">
            <v>S/O</v>
          </cell>
          <cell r="P41" t="str">
            <v>S/O</v>
          </cell>
          <cell r="Q41" t="str">
            <v>S/O</v>
          </cell>
          <cell r="R41" t="str">
            <v>S/O</v>
          </cell>
          <cell r="S41" t="str">
            <v>S/O</v>
          </cell>
          <cell r="T41" t="str">
            <v>S/O</v>
          </cell>
          <cell r="U41" t="str">
            <v>S/O</v>
          </cell>
          <cell r="V41" t="str">
            <v>S/O</v>
          </cell>
          <cell r="W41" t="str">
            <v>S/O</v>
          </cell>
          <cell r="X41" t="str">
            <v>S/O</v>
          </cell>
          <cell r="Y41" t="str">
            <v>S/O</v>
          </cell>
          <cell r="Z41" t="str">
            <v>S/O</v>
          </cell>
        </row>
        <row r="42">
          <cell r="A42">
            <v>38016</v>
          </cell>
          <cell r="B42">
            <v>1.06135753613672E-2</v>
          </cell>
          <cell r="C42">
            <v>3.1610697883611261E-2</v>
          </cell>
          <cell r="D42" t="str">
            <v>S/O</v>
          </cell>
          <cell r="E42">
            <v>4.7911362449124306E-2</v>
          </cell>
          <cell r="F42">
            <v>4.6455839434818458E-2</v>
          </cell>
          <cell r="G42">
            <v>4.3978943309472607E-2</v>
          </cell>
          <cell r="H42" t="str">
            <v>S/O</v>
          </cell>
          <cell r="I42" t="str">
            <v>S/O</v>
          </cell>
          <cell r="J42" t="str">
            <v>S/O</v>
          </cell>
          <cell r="K42" t="str">
            <v>S/O</v>
          </cell>
          <cell r="L42" t="str">
            <v>S/O</v>
          </cell>
          <cell r="M42" t="str">
            <v>S/O</v>
          </cell>
          <cell r="N42" t="str">
            <v>S/O</v>
          </cell>
          <cell r="O42" t="str">
            <v>S/O</v>
          </cell>
          <cell r="P42" t="str">
            <v>S/O</v>
          </cell>
          <cell r="Q42" t="str">
            <v>S/O</v>
          </cell>
          <cell r="R42" t="str">
            <v>S/O</v>
          </cell>
          <cell r="S42" t="str">
            <v>S/O</v>
          </cell>
          <cell r="T42" t="str">
            <v>S/O</v>
          </cell>
          <cell r="U42" t="str">
            <v>S/O</v>
          </cell>
          <cell r="V42" t="str">
            <v>S/O</v>
          </cell>
          <cell r="W42" t="str">
            <v>S/O</v>
          </cell>
          <cell r="X42" t="str">
            <v>S/O</v>
          </cell>
          <cell r="Y42" t="str">
            <v>S/O</v>
          </cell>
          <cell r="Z42" t="str">
            <v>S/O</v>
          </cell>
        </row>
        <row r="43">
          <cell r="A43">
            <v>38044</v>
          </cell>
          <cell r="B43">
            <v>1.1958787616345612E-2</v>
          </cell>
          <cell r="C43">
            <v>4.3029918021564972E-2</v>
          </cell>
          <cell r="D43" t="str">
            <v>S/O</v>
          </cell>
          <cell r="E43">
            <v>2.1860809042585805E-2</v>
          </cell>
          <cell r="F43">
            <v>2.1002079642536753E-2</v>
          </cell>
          <cell r="G43">
            <v>3.2480814783150347E-2</v>
          </cell>
          <cell r="H43" t="str">
            <v>S/O</v>
          </cell>
          <cell r="I43" t="str">
            <v>S/O</v>
          </cell>
          <cell r="J43" t="str">
            <v>S/O</v>
          </cell>
          <cell r="K43" t="str">
            <v>S/O</v>
          </cell>
          <cell r="L43" t="str">
            <v>S/O</v>
          </cell>
          <cell r="M43" t="str">
            <v>S/O</v>
          </cell>
          <cell r="N43" t="str">
            <v>S/O</v>
          </cell>
          <cell r="O43" t="str">
            <v>S/O</v>
          </cell>
          <cell r="P43" t="str">
            <v>S/O</v>
          </cell>
          <cell r="Q43" t="str">
            <v>S/O</v>
          </cell>
          <cell r="R43" t="str">
            <v>S/O</v>
          </cell>
          <cell r="S43" t="str">
            <v>S/O</v>
          </cell>
          <cell r="T43" t="str">
            <v>S/O</v>
          </cell>
          <cell r="U43" t="str">
            <v>S/O</v>
          </cell>
          <cell r="V43" t="str">
            <v>S/O</v>
          </cell>
          <cell r="W43" t="str">
            <v>S/O</v>
          </cell>
          <cell r="X43" t="str">
            <v>S/O</v>
          </cell>
          <cell r="Y43" t="str">
            <v>S/O</v>
          </cell>
          <cell r="Z43" t="str">
            <v>S/O</v>
          </cell>
        </row>
        <row r="44">
          <cell r="A44">
            <v>38077</v>
          </cell>
          <cell r="B44">
            <v>4.7954803530487755E-3</v>
          </cell>
          <cell r="C44">
            <v>-1.8880669736647038E-2</v>
          </cell>
          <cell r="D44" t="str">
            <v>S/O</v>
          </cell>
          <cell r="E44">
            <v>-3.9185523510503861E-2</v>
          </cell>
          <cell r="F44">
            <v>-3.8685711794977928E-2</v>
          </cell>
          <cell r="G44">
            <v>-1.2834173151735406E-2</v>
          </cell>
          <cell r="H44" t="str">
            <v>S/O</v>
          </cell>
          <cell r="I44" t="str">
            <v>S/O</v>
          </cell>
          <cell r="J44" t="str">
            <v>S/O</v>
          </cell>
          <cell r="K44" t="str">
            <v>S/O</v>
          </cell>
          <cell r="L44" t="str">
            <v>S/O</v>
          </cell>
          <cell r="M44" t="str">
            <v>S/O</v>
          </cell>
          <cell r="N44" t="str">
            <v>S/O</v>
          </cell>
          <cell r="O44" t="str">
            <v>S/O</v>
          </cell>
          <cell r="P44" t="str">
            <v>S/O</v>
          </cell>
          <cell r="Q44" t="str">
            <v>S/O</v>
          </cell>
          <cell r="R44" t="str">
            <v>S/O</v>
          </cell>
          <cell r="S44" t="str">
            <v>S/O</v>
          </cell>
          <cell r="T44" t="str">
            <v>S/O</v>
          </cell>
          <cell r="U44" t="str">
            <v>S/O</v>
          </cell>
          <cell r="V44" t="str">
            <v>S/O</v>
          </cell>
          <cell r="W44" t="str">
            <v>S/O</v>
          </cell>
          <cell r="X44" t="str">
            <v>S/O</v>
          </cell>
          <cell r="Y44" t="str">
            <v>S/O</v>
          </cell>
          <cell r="Z44" t="str">
            <v>S/O</v>
          </cell>
        </row>
        <row r="45">
          <cell r="A45">
            <v>38107</v>
          </cell>
          <cell r="B45">
            <v>-9.449903930039083E-3</v>
          </cell>
          <cell r="C45">
            <v>-2.6491341197184437E-2</v>
          </cell>
          <cell r="D45" t="str">
            <v>S/O</v>
          </cell>
          <cell r="E45">
            <v>2.3288558896863432E-2</v>
          </cell>
          <cell r="F45">
            <v>2.230108661606045E-2</v>
          </cell>
          <cell r="G45">
            <v>2.0801920982964184E-2</v>
          </cell>
          <cell r="H45" t="str">
            <v>S/O</v>
          </cell>
          <cell r="I45" t="str">
            <v>S/O</v>
          </cell>
          <cell r="J45" t="str">
            <v>S/O</v>
          </cell>
          <cell r="K45" t="str">
            <v>S/O</v>
          </cell>
          <cell r="L45" t="str">
            <v>S/O</v>
          </cell>
          <cell r="M45" t="str">
            <v>S/O</v>
          </cell>
          <cell r="N45" t="str">
            <v>S/O</v>
          </cell>
          <cell r="O45" t="str">
            <v>S/O</v>
          </cell>
          <cell r="P45" t="str">
            <v>S/O</v>
          </cell>
          <cell r="Q45" t="str">
            <v>S/O</v>
          </cell>
          <cell r="R45" t="str">
            <v>S/O</v>
          </cell>
          <cell r="S45" t="str">
            <v>S/O</v>
          </cell>
          <cell r="T45" t="str">
            <v>S/O</v>
          </cell>
          <cell r="U45" t="str">
            <v>S/O</v>
          </cell>
          <cell r="V45" t="str">
            <v>S/O</v>
          </cell>
          <cell r="W45" t="str">
            <v>S/O</v>
          </cell>
          <cell r="X45" t="str">
            <v>S/O</v>
          </cell>
          <cell r="Y45" t="str">
            <v>S/O</v>
          </cell>
          <cell r="Z45" t="str">
            <v>S/O</v>
          </cell>
        </row>
        <row r="46">
          <cell r="A46">
            <v>38138</v>
          </cell>
          <cell r="B46">
            <v>-5.9074309455944274E-3</v>
          </cell>
          <cell r="C46">
            <v>1.1621359296856815E-2</v>
          </cell>
          <cell r="D46" t="str">
            <v>S/O</v>
          </cell>
          <cell r="E46">
            <v>9.6959680827015671E-3</v>
          </cell>
          <cell r="F46">
            <v>8.6950240923846511E-3</v>
          </cell>
          <cell r="G46">
            <v>-9.1783311267934486E-4</v>
          </cell>
          <cell r="H46" t="str">
            <v>S/O</v>
          </cell>
          <cell r="I46" t="str">
            <v>S/O</v>
          </cell>
          <cell r="J46" t="str">
            <v>S/O</v>
          </cell>
          <cell r="K46" t="str">
            <v>S/O</v>
          </cell>
          <cell r="L46" t="str">
            <v>S/O</v>
          </cell>
          <cell r="M46" t="str">
            <v>S/O</v>
          </cell>
          <cell r="N46" t="str">
            <v>S/O</v>
          </cell>
          <cell r="O46" t="str">
            <v>S/O</v>
          </cell>
          <cell r="P46" t="str">
            <v>S/O</v>
          </cell>
          <cell r="Q46" t="str">
            <v>S/O</v>
          </cell>
          <cell r="R46" t="str">
            <v>S/O</v>
          </cell>
          <cell r="S46" t="str">
            <v>S/O</v>
          </cell>
          <cell r="T46" t="str">
            <v>S/O</v>
          </cell>
          <cell r="U46" t="str">
            <v>S/O</v>
          </cell>
          <cell r="V46" t="str">
            <v>S/O</v>
          </cell>
          <cell r="W46" t="str">
            <v>S/O</v>
          </cell>
          <cell r="X46" t="str">
            <v>S/O</v>
          </cell>
          <cell r="Y46" t="str">
            <v>S/O</v>
          </cell>
          <cell r="Z46" t="str">
            <v>S/O</v>
          </cell>
        </row>
        <row r="47">
          <cell r="A47">
            <v>38168</v>
          </cell>
          <cell r="B47">
            <v>-1.5107371928722024E-3</v>
          </cell>
          <cell r="C47">
            <v>1.178965443376212E-2</v>
          </cell>
          <cell r="D47" t="str">
            <v>S/O</v>
          </cell>
          <cell r="E47">
            <v>-2.4450134458262607E-3</v>
          </cell>
          <cell r="F47">
            <v>-2.2098020651443173E-3</v>
          </cell>
          <cell r="G47">
            <v>6.0300586940404965E-3</v>
          </cell>
          <cell r="H47" t="str">
            <v>S/O</v>
          </cell>
          <cell r="I47" t="str">
            <v>S/O</v>
          </cell>
          <cell r="J47" t="str">
            <v>S/O</v>
          </cell>
          <cell r="K47" t="str">
            <v>S/O</v>
          </cell>
          <cell r="L47" t="str">
            <v>S/O</v>
          </cell>
          <cell r="M47" t="str">
            <v>S/O</v>
          </cell>
          <cell r="N47" t="str">
            <v>S/O</v>
          </cell>
          <cell r="O47" t="str">
            <v>S/O</v>
          </cell>
          <cell r="P47" t="str">
            <v>S/O</v>
          </cell>
          <cell r="Q47" t="str">
            <v>S/O</v>
          </cell>
          <cell r="R47" t="str">
            <v>S/O</v>
          </cell>
          <cell r="S47" t="str">
            <v>S/O</v>
          </cell>
          <cell r="T47" t="str">
            <v>S/O</v>
          </cell>
          <cell r="U47" t="str">
            <v>S/O</v>
          </cell>
          <cell r="V47" t="str">
            <v>S/O</v>
          </cell>
          <cell r="W47" t="str">
            <v>S/O</v>
          </cell>
          <cell r="X47" t="str">
            <v>S/O</v>
          </cell>
          <cell r="Y47" t="str">
            <v>S/O</v>
          </cell>
          <cell r="Z47" t="str">
            <v>S/O</v>
          </cell>
        </row>
        <row r="48">
          <cell r="A48">
            <v>38198</v>
          </cell>
          <cell r="B48">
            <v>7.0917673085084676E-3</v>
          </cell>
          <cell r="C48">
            <v>5.6675053806241049E-3</v>
          </cell>
          <cell r="D48" t="str">
            <v>S/O</v>
          </cell>
          <cell r="E48">
            <v>-3.6144035193725443E-2</v>
          </cell>
          <cell r="F48">
            <v>-3.6502088636574115E-2</v>
          </cell>
          <cell r="G48">
            <v>-2.8781655706867193E-2</v>
          </cell>
          <cell r="H48" t="str">
            <v>S/O</v>
          </cell>
          <cell r="I48" t="str">
            <v>S/O</v>
          </cell>
          <cell r="J48" t="str">
            <v>S/O</v>
          </cell>
          <cell r="K48" t="str">
            <v>S/O</v>
          </cell>
          <cell r="L48" t="str">
            <v>S/O</v>
          </cell>
          <cell r="M48" t="str">
            <v>S/O</v>
          </cell>
          <cell r="N48" t="str">
            <v>S/O</v>
          </cell>
          <cell r="O48" t="str">
            <v>S/O</v>
          </cell>
          <cell r="P48" t="str">
            <v>S/O</v>
          </cell>
          <cell r="Q48" t="str">
            <v>S/O</v>
          </cell>
          <cell r="R48" t="str">
            <v>S/O</v>
          </cell>
          <cell r="S48" t="str">
            <v>S/O</v>
          </cell>
          <cell r="T48" t="str">
            <v>S/O</v>
          </cell>
          <cell r="U48" t="str">
            <v>S/O</v>
          </cell>
          <cell r="V48" t="str">
            <v>S/O</v>
          </cell>
          <cell r="W48" t="str">
            <v>S/O</v>
          </cell>
          <cell r="X48" t="str">
            <v>S/O</v>
          </cell>
          <cell r="Y48" t="str">
            <v>S/O</v>
          </cell>
          <cell r="Z48" t="str">
            <v>S/O</v>
          </cell>
        </row>
        <row r="49">
          <cell r="A49">
            <v>38230</v>
          </cell>
          <cell r="B49">
            <v>1.2004402760827704E-2</v>
          </cell>
          <cell r="C49">
            <v>-8.4349867535934431E-3</v>
          </cell>
          <cell r="D49" t="str">
            <v>S/O</v>
          </cell>
          <cell r="E49">
            <v>-4.6737729239740844E-3</v>
          </cell>
          <cell r="F49">
            <v>-5.6380742426611619E-3</v>
          </cell>
          <cell r="G49">
            <v>7.302084497312622E-3</v>
          </cell>
          <cell r="H49" t="str">
            <v>S/O</v>
          </cell>
          <cell r="I49" t="str">
            <v>S/O</v>
          </cell>
          <cell r="J49" t="str">
            <v>S/O</v>
          </cell>
          <cell r="K49" t="str">
            <v>S/O</v>
          </cell>
          <cell r="L49" t="str">
            <v>S/O</v>
          </cell>
          <cell r="M49" t="str">
            <v>S/O</v>
          </cell>
          <cell r="N49" t="str">
            <v>S/O</v>
          </cell>
          <cell r="O49" t="str">
            <v>S/O</v>
          </cell>
          <cell r="P49" t="str">
            <v>S/O</v>
          </cell>
          <cell r="Q49" t="str">
            <v>S/O</v>
          </cell>
          <cell r="R49" t="str">
            <v>S/O</v>
          </cell>
          <cell r="S49" t="str">
            <v>S/O</v>
          </cell>
          <cell r="T49" t="str">
            <v>S/O</v>
          </cell>
          <cell r="U49" t="str">
            <v>S/O</v>
          </cell>
          <cell r="V49" t="str">
            <v>S/O</v>
          </cell>
          <cell r="W49" t="str">
            <v>S/O</v>
          </cell>
          <cell r="X49" t="str">
            <v>S/O</v>
          </cell>
          <cell r="Y49" t="str">
            <v>S/O</v>
          </cell>
          <cell r="Z49" t="str">
            <v>S/O</v>
          </cell>
        </row>
        <row r="50">
          <cell r="A50">
            <v>38260</v>
          </cell>
          <cell r="B50">
            <v>1.6341886938067152E-3</v>
          </cell>
          <cell r="C50">
            <v>2.4137126865671599E-2</v>
          </cell>
          <cell r="D50" t="str">
            <v>S/O</v>
          </cell>
          <cell r="E50">
            <v>-3.2008037892923724E-2</v>
          </cell>
          <cell r="F50">
            <v>-3.2127210773973736E-2</v>
          </cell>
          <cell r="G50">
            <v>-7.205303103083982E-3</v>
          </cell>
          <cell r="H50" t="str">
            <v>S/O</v>
          </cell>
          <cell r="I50" t="str">
            <v>S/O</v>
          </cell>
          <cell r="J50" t="str">
            <v>S/O</v>
          </cell>
          <cell r="K50" t="str">
            <v>S/O</v>
          </cell>
          <cell r="L50" t="str">
            <v>S/O</v>
          </cell>
          <cell r="M50" t="str">
            <v>S/O</v>
          </cell>
          <cell r="N50" t="str">
            <v>S/O</v>
          </cell>
          <cell r="O50" t="str">
            <v>S/O</v>
          </cell>
          <cell r="P50" t="str">
            <v>S/O</v>
          </cell>
          <cell r="Q50" t="str">
            <v>S/O</v>
          </cell>
          <cell r="R50" t="str">
            <v>S/O</v>
          </cell>
          <cell r="S50" t="str">
            <v>S/O</v>
          </cell>
          <cell r="T50" t="str">
            <v>S/O</v>
          </cell>
          <cell r="U50" t="str">
            <v>S/O</v>
          </cell>
          <cell r="V50" t="str">
            <v>S/O</v>
          </cell>
          <cell r="W50" t="str">
            <v>S/O</v>
          </cell>
          <cell r="X50" t="str">
            <v>S/O</v>
          </cell>
          <cell r="Y50" t="str">
            <v>S/O</v>
          </cell>
          <cell r="Z50" t="str">
            <v>S/O</v>
          </cell>
        </row>
        <row r="51">
          <cell r="A51">
            <v>38289</v>
          </cell>
          <cell r="B51">
            <v>6.2815724341309664E-3</v>
          </cell>
          <cell r="C51">
            <v>1.94511628734233E-2</v>
          </cell>
          <cell r="D51" t="str">
            <v>S/O</v>
          </cell>
          <cell r="E51">
            <v>-2.0450359147674235E-2</v>
          </cell>
          <cell r="F51">
            <v>-2.0170768591587507E-2</v>
          </cell>
          <cell r="G51">
            <v>-5.8083662188608276E-3</v>
          </cell>
          <cell r="H51" t="str">
            <v>S/O</v>
          </cell>
          <cell r="I51" t="str">
            <v>S/O</v>
          </cell>
          <cell r="J51" t="str">
            <v>S/O</v>
          </cell>
          <cell r="K51" t="str">
            <v>S/O</v>
          </cell>
          <cell r="L51" t="str">
            <v>S/O</v>
          </cell>
          <cell r="M51" t="str">
            <v>S/O</v>
          </cell>
          <cell r="N51" t="str">
            <v>S/O</v>
          </cell>
          <cell r="O51" t="str">
            <v>S/O</v>
          </cell>
          <cell r="P51" t="str">
            <v>S/O</v>
          </cell>
          <cell r="Q51" t="str">
            <v>S/O</v>
          </cell>
          <cell r="R51" t="str">
            <v>S/O</v>
          </cell>
          <cell r="S51" t="str">
            <v>S/O</v>
          </cell>
          <cell r="T51" t="str">
            <v>S/O</v>
          </cell>
          <cell r="U51" t="str">
            <v>S/O</v>
          </cell>
          <cell r="V51" t="str">
            <v>S/O</v>
          </cell>
          <cell r="W51" t="str">
            <v>S/O</v>
          </cell>
          <cell r="X51" t="str">
            <v>S/O</v>
          </cell>
          <cell r="Y51" t="str">
            <v>S/O</v>
          </cell>
          <cell r="Z51" t="str">
            <v>S/O</v>
          </cell>
        </row>
        <row r="52">
          <cell r="A52">
            <v>38321</v>
          </cell>
          <cell r="B52">
            <v>5.8497374818864412E-3</v>
          </cell>
          <cell r="C52">
            <v>3.8051880879232947E-2</v>
          </cell>
          <cell r="D52" t="str">
            <v>S/O</v>
          </cell>
          <cell r="E52">
            <v>1.7129246770920314E-2</v>
          </cell>
          <cell r="F52">
            <v>1.5677267744999224E-2</v>
          </cell>
          <cell r="G52">
            <v>3.7738422159325324E-2</v>
          </cell>
          <cell r="H52" t="str">
            <v>S/O</v>
          </cell>
          <cell r="I52" t="str">
            <v>S/O</v>
          </cell>
          <cell r="J52" t="str">
            <v>S/O</v>
          </cell>
          <cell r="K52" t="str">
            <v>S/O</v>
          </cell>
          <cell r="L52" t="str">
            <v>S/O</v>
          </cell>
          <cell r="M52" t="str">
            <v>S/O</v>
          </cell>
          <cell r="N52" t="str">
            <v>S/O</v>
          </cell>
          <cell r="O52" t="str">
            <v>S/O</v>
          </cell>
          <cell r="P52" t="str">
            <v>S/O</v>
          </cell>
          <cell r="Q52" t="str">
            <v>S/O</v>
          </cell>
          <cell r="R52" t="str">
            <v>S/O</v>
          </cell>
          <cell r="S52" t="str">
            <v>S/O</v>
          </cell>
          <cell r="T52" t="str">
            <v>S/O</v>
          </cell>
          <cell r="U52" t="str">
            <v>S/O</v>
          </cell>
          <cell r="V52" t="str">
            <v>S/O</v>
          </cell>
          <cell r="W52" t="str">
            <v>S/O</v>
          </cell>
          <cell r="X52" t="str">
            <v>S/O</v>
          </cell>
          <cell r="Y52" t="str">
            <v>S/O</v>
          </cell>
          <cell r="Z52" t="str">
            <v>S/O</v>
          </cell>
        </row>
        <row r="53">
          <cell r="A53">
            <v>38352</v>
          </cell>
          <cell r="B53">
            <v>6.4300429065051734E-3</v>
          </cell>
          <cell r="C53">
            <v>4.1191987039094213E-2</v>
          </cell>
          <cell r="D53">
            <v>3.7065432940631381E-2</v>
          </cell>
          <cell r="E53">
            <v>4.209152815544992E-2</v>
          </cell>
          <cell r="F53">
            <v>4.1176619411788629E-2</v>
          </cell>
          <cell r="G53">
            <v>6.2342477696573084E-2</v>
          </cell>
          <cell r="H53">
            <v>6.9146482749568132E-3</v>
          </cell>
          <cell r="I53">
            <v>6.6109284060681247E-3</v>
          </cell>
          <cell r="J53" t="str">
            <v>S/O</v>
          </cell>
          <cell r="K53" t="str">
            <v>S/O</v>
          </cell>
          <cell r="L53" t="str">
            <v>S/O</v>
          </cell>
          <cell r="M53" t="str">
            <v>S/O</v>
          </cell>
          <cell r="N53" t="str">
            <v>S/O</v>
          </cell>
          <cell r="O53" t="str">
            <v>S/O</v>
          </cell>
          <cell r="P53" t="str">
            <v>S/O</v>
          </cell>
          <cell r="Q53" t="str">
            <v>S/O</v>
          </cell>
          <cell r="R53" t="str">
            <v>S/O</v>
          </cell>
          <cell r="S53" t="str">
            <v>S/O</v>
          </cell>
          <cell r="T53" t="str">
            <v>S/O</v>
          </cell>
          <cell r="U53" t="str">
            <v>S/O</v>
          </cell>
          <cell r="V53" t="str">
            <v>S/O</v>
          </cell>
          <cell r="W53" t="str">
            <v>S/O</v>
          </cell>
          <cell r="X53" t="str">
            <v>S/O</v>
          </cell>
          <cell r="Y53" t="str">
            <v>S/O</v>
          </cell>
          <cell r="Z53" t="str">
            <v>S/O</v>
          </cell>
        </row>
        <row r="54">
          <cell r="A54">
            <v>38383</v>
          </cell>
          <cell r="B54">
            <v>5.7957954809335632E-3</v>
          </cell>
          <cell r="C54">
            <v>5.7978718449427369E-3</v>
          </cell>
          <cell r="D54">
            <v>1.3085905985918744E-2</v>
          </cell>
          <cell r="E54">
            <v>-3.1744075667055061E-3</v>
          </cell>
          <cell r="F54">
            <v>-2.1659011969922259E-3</v>
          </cell>
          <cell r="G54">
            <v>2.3723863948452495E-2</v>
          </cell>
          <cell r="H54">
            <v>5.4093256958205327E-3</v>
          </cell>
          <cell r="I54">
            <v>6.1522363131838453E-3</v>
          </cell>
          <cell r="J54" t="str">
            <v>S/O</v>
          </cell>
          <cell r="K54" t="str">
            <v>S/O</v>
          </cell>
          <cell r="L54" t="str">
            <v>S/O</v>
          </cell>
          <cell r="M54" t="str">
            <v>S/O</v>
          </cell>
          <cell r="N54" t="str">
            <v>S/O</v>
          </cell>
          <cell r="O54" t="str">
            <v>S/O</v>
          </cell>
          <cell r="P54" t="str">
            <v>S/O</v>
          </cell>
          <cell r="Q54" t="str">
            <v>S/O</v>
          </cell>
          <cell r="R54" t="str">
            <v>S/O</v>
          </cell>
          <cell r="S54" t="str">
            <v>S/O</v>
          </cell>
          <cell r="T54" t="str">
            <v>S/O</v>
          </cell>
          <cell r="U54" t="str">
            <v>S/O</v>
          </cell>
          <cell r="V54" t="str">
            <v>S/O</v>
          </cell>
          <cell r="W54" t="str">
            <v>S/O</v>
          </cell>
          <cell r="X54" t="str">
            <v>S/O</v>
          </cell>
          <cell r="Y54" t="str">
            <v>S/O</v>
          </cell>
          <cell r="Z54" t="str">
            <v>S/O</v>
          </cell>
        </row>
        <row r="55">
          <cell r="A55">
            <v>38411</v>
          </cell>
          <cell r="B55">
            <v>-4.9447672413660548E-5</v>
          </cell>
          <cell r="C55">
            <v>5.1042940193118724E-2</v>
          </cell>
          <cell r="D55">
            <v>4.7942084261961115E-2</v>
          </cell>
          <cell r="E55">
            <v>5.8846800514291697E-3</v>
          </cell>
          <cell r="F55">
            <v>3.4397333468867419E-3</v>
          </cell>
          <cell r="G55">
            <v>4.0838824970947263E-2</v>
          </cell>
          <cell r="H55">
            <v>3.2995594933415973E-4</v>
          </cell>
          <cell r="I55">
            <v>7.3308867199450845E-4</v>
          </cell>
          <cell r="J55" t="str">
            <v>S/O</v>
          </cell>
          <cell r="K55" t="str">
            <v>S/O</v>
          </cell>
          <cell r="L55" t="str">
            <v>S/O</v>
          </cell>
          <cell r="M55" t="str">
            <v>S/O</v>
          </cell>
          <cell r="N55" t="str">
            <v>S/O</v>
          </cell>
          <cell r="O55" t="str">
            <v>S/O</v>
          </cell>
          <cell r="P55" t="str">
            <v>S/O</v>
          </cell>
          <cell r="Q55" t="str">
            <v>S/O</v>
          </cell>
          <cell r="R55" t="str">
            <v>S/O</v>
          </cell>
          <cell r="S55" t="str">
            <v>S/O</v>
          </cell>
          <cell r="T55" t="str">
            <v>S/O</v>
          </cell>
          <cell r="U55" t="str">
            <v>S/O</v>
          </cell>
          <cell r="V55" t="str">
            <v>S/O</v>
          </cell>
          <cell r="W55" t="str">
            <v>S/O</v>
          </cell>
          <cell r="X55" t="str">
            <v>S/O</v>
          </cell>
          <cell r="Y55" t="str">
            <v>S/O</v>
          </cell>
          <cell r="Z55" t="str">
            <v>S/O</v>
          </cell>
        </row>
        <row r="56">
          <cell r="A56">
            <v>38442</v>
          </cell>
          <cell r="B56">
            <v>5.319553379774522E-4</v>
          </cell>
          <cell r="C56">
            <v>-3.5242543477013166E-3</v>
          </cell>
          <cell r="D56">
            <v>-2.4336077030594927E-2</v>
          </cell>
          <cell r="E56">
            <v>-4.1209148720202982E-2</v>
          </cell>
          <cell r="F56">
            <v>-3.8534121749132733E-2</v>
          </cell>
          <cell r="G56">
            <v>-4.6657379266610066E-2</v>
          </cell>
          <cell r="H56">
            <v>8.1930783752781622E-4</v>
          </cell>
          <cell r="I56">
            <v>3.305656522936129E-4</v>
          </cell>
          <cell r="J56" t="str">
            <v>S/O</v>
          </cell>
          <cell r="K56">
            <v>-1.22496347117079E-2</v>
          </cell>
          <cell r="L56" t="str">
            <v>S/O</v>
          </cell>
          <cell r="M56" t="str">
            <v>S/O</v>
          </cell>
          <cell r="N56" t="str">
            <v>S/O</v>
          </cell>
          <cell r="O56" t="str">
            <v>S/O</v>
          </cell>
          <cell r="P56" t="str">
            <v>S/O</v>
          </cell>
          <cell r="Q56" t="str">
            <v>S/O</v>
          </cell>
          <cell r="R56" t="str">
            <v>S/O</v>
          </cell>
          <cell r="S56" t="str">
            <v>S/O</v>
          </cell>
          <cell r="T56" t="str">
            <v>S/O</v>
          </cell>
          <cell r="U56" t="str">
            <v>S/O</v>
          </cell>
          <cell r="V56" t="str">
            <v>S/O</v>
          </cell>
          <cell r="W56" t="str">
            <v>S/O</v>
          </cell>
          <cell r="X56" t="str">
            <v>S/O</v>
          </cell>
          <cell r="Y56" t="str">
            <v>S/O</v>
          </cell>
          <cell r="Z56" t="str">
            <v>S/O</v>
          </cell>
        </row>
        <row r="57">
          <cell r="A57">
            <v>38471</v>
          </cell>
          <cell r="B57">
            <v>6.1230515341359482E-3</v>
          </cell>
          <cell r="C57">
            <v>-1.1644469943847158E-2</v>
          </cell>
          <cell r="D57">
            <v>-3.5385129649968983E-2</v>
          </cell>
          <cell r="E57">
            <v>2.097138565572898E-2</v>
          </cell>
          <cell r="F57">
            <v>1.861686308830901E-2</v>
          </cell>
          <cell r="G57">
            <v>9.9884299801504817E-3</v>
          </cell>
          <cell r="H57">
            <v>6.7845965136985598E-3</v>
          </cell>
          <cell r="I57">
            <v>6.4910165259897123E-3</v>
          </cell>
          <cell r="J57" t="str">
            <v>S/O</v>
          </cell>
          <cell r="K57">
            <v>5.3856315415101719E-3</v>
          </cell>
          <cell r="L57" t="str">
            <v>S/O</v>
          </cell>
          <cell r="M57" t="str">
            <v>S/O</v>
          </cell>
          <cell r="N57" t="str">
            <v>S/O</v>
          </cell>
          <cell r="O57" t="str">
            <v>S/O</v>
          </cell>
          <cell r="P57" t="str">
            <v>S/O</v>
          </cell>
          <cell r="Q57" t="str">
            <v>S/O</v>
          </cell>
          <cell r="R57" t="str">
            <v>S/O</v>
          </cell>
          <cell r="S57" t="str">
            <v>S/O</v>
          </cell>
          <cell r="T57" t="str">
            <v>S/O</v>
          </cell>
          <cell r="U57" t="str">
            <v>S/O</v>
          </cell>
          <cell r="V57" t="str">
            <v>S/O</v>
          </cell>
          <cell r="W57" t="str">
            <v>S/O</v>
          </cell>
          <cell r="X57" t="str">
            <v>S/O</v>
          </cell>
          <cell r="Y57" t="str">
            <v>S/O</v>
          </cell>
          <cell r="Z57" t="str">
            <v>S/O</v>
          </cell>
        </row>
        <row r="58">
          <cell r="A58">
            <v>38503</v>
          </cell>
          <cell r="B58">
            <v>1.0630167706708216E-2</v>
          </cell>
          <cell r="C58">
            <v>1.7864818720498166E-2</v>
          </cell>
          <cell r="D58">
            <v>3.7868375072801497E-2</v>
          </cell>
          <cell r="E58">
            <v>5.1410635155096029E-2</v>
          </cell>
          <cell r="F58">
            <v>5.1086086086086002E-2</v>
          </cell>
          <cell r="G58">
            <v>3.5409003328079613E-3</v>
          </cell>
          <cell r="H58">
            <v>9.9536490139151557E-3</v>
          </cell>
          <cell r="I58">
            <v>1.1200918255314773E-2</v>
          </cell>
          <cell r="J58" t="str">
            <v>S/O</v>
          </cell>
          <cell r="K58">
            <v>1.5288053365676069E-2</v>
          </cell>
          <cell r="L58" t="str">
            <v>S/O</v>
          </cell>
          <cell r="M58" t="str">
            <v>S/O</v>
          </cell>
          <cell r="N58" t="str">
            <v>S/O</v>
          </cell>
          <cell r="O58" t="str">
            <v>S/O</v>
          </cell>
          <cell r="P58" t="str">
            <v>S/O</v>
          </cell>
          <cell r="Q58" t="str">
            <v>S/O</v>
          </cell>
          <cell r="R58" t="str">
            <v>S/O</v>
          </cell>
          <cell r="S58" t="str">
            <v>S/O</v>
          </cell>
          <cell r="T58" t="str">
            <v>S/O</v>
          </cell>
          <cell r="U58" t="str">
            <v>S/O</v>
          </cell>
          <cell r="V58" t="str">
            <v>S/O</v>
          </cell>
          <cell r="W58" t="str">
            <v>S/O</v>
          </cell>
          <cell r="X58" t="str">
            <v>S/O</v>
          </cell>
          <cell r="Y58" t="str">
            <v>S/O</v>
          </cell>
          <cell r="Z58" t="str">
            <v>S/O</v>
          </cell>
        </row>
        <row r="59">
          <cell r="A59">
            <v>38533</v>
          </cell>
          <cell r="B59">
            <v>8.7038829354872949E-3</v>
          </cell>
          <cell r="C59">
            <v>2.6553841782043675E-2</v>
          </cell>
          <cell r="D59">
            <v>1.4298380489556894E-2</v>
          </cell>
          <cell r="E59">
            <v>-1.6865574138984707E-2</v>
          </cell>
          <cell r="F59">
            <v>-1.6064543880283333E-2</v>
          </cell>
          <cell r="G59">
            <v>-3.752695613623569E-5</v>
          </cell>
          <cell r="H59">
            <v>8.7384987676628612E-3</v>
          </cell>
          <cell r="I59">
            <v>9.0220519447572478E-3</v>
          </cell>
          <cell r="J59" t="str">
            <v>S/O</v>
          </cell>
          <cell r="K59">
            <v>6.1142270085590145E-3</v>
          </cell>
          <cell r="L59" t="str">
            <v>S/O</v>
          </cell>
          <cell r="M59" t="str">
            <v>S/O</v>
          </cell>
          <cell r="N59" t="str">
            <v>S/O</v>
          </cell>
          <cell r="O59" t="str">
            <v>S/O</v>
          </cell>
          <cell r="P59" t="str">
            <v>S/O</v>
          </cell>
          <cell r="Q59" t="str">
            <v>S/O</v>
          </cell>
          <cell r="R59" t="str">
            <v>S/O</v>
          </cell>
          <cell r="S59" t="str">
            <v>S/O</v>
          </cell>
          <cell r="T59" t="str">
            <v>S/O</v>
          </cell>
          <cell r="U59" t="str">
            <v>S/O</v>
          </cell>
          <cell r="V59" t="str">
            <v>S/O</v>
          </cell>
          <cell r="W59" t="str">
            <v>S/O</v>
          </cell>
          <cell r="X59" t="str">
            <v>S/O</v>
          </cell>
          <cell r="Y59" t="str">
            <v>S/O</v>
          </cell>
          <cell r="Z59" t="str">
            <v>S/O</v>
          </cell>
        </row>
        <row r="60">
          <cell r="A60">
            <v>38562</v>
          </cell>
          <cell r="B60">
            <v>-1.5625723100654021E-3</v>
          </cell>
          <cell r="C60">
            <v>5.9304113802383762E-2</v>
          </cell>
          <cell r="D60">
            <v>5.5417242969109992E-2</v>
          </cell>
          <cell r="E60">
            <v>4.9585595884538369E-2</v>
          </cell>
          <cell r="F60">
            <v>4.8394902403613438E-2</v>
          </cell>
          <cell r="G60">
            <v>3.0633618432536203E-2</v>
          </cell>
          <cell r="H60">
            <v>-2.5247152055474231E-3</v>
          </cell>
          <cell r="I60">
            <v>-1.4692027200158275E-3</v>
          </cell>
          <cell r="J60" t="str">
            <v>S/O</v>
          </cell>
          <cell r="K60">
            <v>2.0043659456241425E-2</v>
          </cell>
          <cell r="L60" t="str">
            <v>S/O</v>
          </cell>
          <cell r="M60" t="str">
            <v>S/O</v>
          </cell>
          <cell r="N60" t="str">
            <v>S/O</v>
          </cell>
          <cell r="O60" t="str">
            <v>S/O</v>
          </cell>
          <cell r="P60" t="str">
            <v>S/O</v>
          </cell>
          <cell r="Q60" t="str">
            <v>S/O</v>
          </cell>
          <cell r="R60" t="str">
            <v>S/O</v>
          </cell>
          <cell r="S60" t="str">
            <v>S/O</v>
          </cell>
          <cell r="T60" t="str">
            <v>S/O</v>
          </cell>
          <cell r="U60" t="str">
            <v>S/O</v>
          </cell>
          <cell r="V60" t="str">
            <v>S/O</v>
          </cell>
          <cell r="W60" t="str">
            <v>S/O</v>
          </cell>
          <cell r="X60" t="str">
            <v>S/O</v>
          </cell>
          <cell r="Y60" t="str">
            <v>S/O</v>
          </cell>
          <cell r="Z60" t="str">
            <v>S/O</v>
          </cell>
        </row>
        <row r="61">
          <cell r="A61">
            <v>38595</v>
          </cell>
          <cell r="B61">
            <v>7.7412004266459444E-3</v>
          </cell>
          <cell r="C61">
            <v>2.1413664821703815E-2</v>
          </cell>
          <cell r="D61">
            <v>1.0396645116197867E-2</v>
          </cell>
          <cell r="E61">
            <v>-3.1994554118447871E-2</v>
          </cell>
          <cell r="F61">
            <v>-3.2158793660563068E-2</v>
          </cell>
          <cell r="G61">
            <v>-4.2340587687350606E-4</v>
          </cell>
          <cell r="H61">
            <v>7.6161052421765962E-3</v>
          </cell>
          <cell r="I61">
            <v>7.9614851485148019E-3</v>
          </cell>
          <cell r="J61" t="str">
            <v>S/O</v>
          </cell>
          <cell r="K61">
            <v>3.0155642023346196E-3</v>
          </cell>
          <cell r="L61" t="str">
            <v>S/O</v>
          </cell>
          <cell r="M61" t="str">
            <v>S/O</v>
          </cell>
          <cell r="N61" t="str">
            <v>S/O</v>
          </cell>
          <cell r="O61" t="str">
            <v>S/O</v>
          </cell>
          <cell r="P61" t="str">
            <v>S/O</v>
          </cell>
          <cell r="Q61" t="str">
            <v>S/O</v>
          </cell>
          <cell r="R61" t="str">
            <v>S/O</v>
          </cell>
          <cell r="S61" t="str">
            <v>S/O</v>
          </cell>
          <cell r="T61" t="str">
            <v>S/O</v>
          </cell>
          <cell r="U61" t="str">
            <v>S/O</v>
          </cell>
          <cell r="V61" t="str">
            <v>S/O</v>
          </cell>
          <cell r="W61" t="str">
            <v>S/O</v>
          </cell>
          <cell r="X61" t="str">
            <v>S/O</v>
          </cell>
          <cell r="Y61" t="str">
            <v>S/O</v>
          </cell>
          <cell r="Z61" t="str">
            <v>S/O</v>
          </cell>
        </row>
        <row r="62">
          <cell r="A62">
            <v>38625</v>
          </cell>
          <cell r="B62">
            <v>-4.4389843599150769E-3</v>
          </cell>
          <cell r="C62">
            <v>3.9797459358621445E-2</v>
          </cell>
          <cell r="D62">
            <v>3.9256376999567744E-2</v>
          </cell>
          <cell r="E62">
            <v>-2.9535864978903481E-3</v>
          </cell>
          <cell r="F62">
            <v>-4.6104928457869621E-3</v>
          </cell>
          <cell r="G62">
            <v>2.5753981701118089E-2</v>
          </cell>
          <cell r="H62">
            <v>-4.1696109567289641E-3</v>
          </cell>
          <cell r="I62">
            <v>-5.108307874248541E-3</v>
          </cell>
          <cell r="J62" t="str">
            <v>S/O</v>
          </cell>
          <cell r="K62">
            <v>8.4569876830569157E-3</v>
          </cell>
          <cell r="L62" t="str">
            <v>S/O</v>
          </cell>
          <cell r="M62" t="str">
            <v>S/O</v>
          </cell>
          <cell r="N62" t="str">
            <v>S/O</v>
          </cell>
          <cell r="O62">
            <v>6.9006309148256229E-4</v>
          </cell>
          <cell r="P62" t="str">
            <v>S/O</v>
          </cell>
          <cell r="Q62" t="str">
            <v>S/O</v>
          </cell>
          <cell r="R62" t="str">
            <v>S/O</v>
          </cell>
          <cell r="S62" t="str">
            <v>S/O</v>
          </cell>
          <cell r="T62" t="str">
            <v>S/O</v>
          </cell>
          <cell r="U62" t="str">
            <v>S/O</v>
          </cell>
          <cell r="V62" t="str">
            <v>S/O</v>
          </cell>
          <cell r="W62" t="str">
            <v>S/O</v>
          </cell>
          <cell r="X62" t="str">
            <v>S/O</v>
          </cell>
          <cell r="Y62" t="str">
            <v>S/O</v>
          </cell>
          <cell r="Z62" t="str">
            <v>S/O</v>
          </cell>
        </row>
        <row r="63">
          <cell r="A63">
            <v>38656</v>
          </cell>
          <cell r="B63">
            <v>-4.2956293195755002E-3</v>
          </cell>
          <cell r="C63">
            <v>-5.7419906023067124E-2</v>
          </cell>
          <cell r="D63">
            <v>-4.8464930526666006E-2</v>
          </cell>
          <cell r="E63">
            <v>9.4935816053038913E-3</v>
          </cell>
          <cell r="F63">
            <v>8.9123143267848537E-3</v>
          </cell>
          <cell r="G63">
            <v>-2.3546415592996306E-2</v>
          </cell>
          <cell r="H63">
            <v>-3.9195758727618157E-3</v>
          </cell>
          <cell r="I63">
            <v>-5.1218420529144382E-3</v>
          </cell>
          <cell r="J63" t="str">
            <v>S/O</v>
          </cell>
          <cell r="K63">
            <v>-1.3167294140361108E-2</v>
          </cell>
          <cell r="L63" t="str">
            <v>S/O</v>
          </cell>
          <cell r="M63" t="str">
            <v>S/O</v>
          </cell>
          <cell r="N63" t="str">
            <v>S/O</v>
          </cell>
          <cell r="O63">
            <v>-2.9701507240665892E-2</v>
          </cell>
          <cell r="P63" t="str">
            <v>S/O</v>
          </cell>
          <cell r="Q63" t="str">
            <v>S/O</v>
          </cell>
          <cell r="R63" t="str">
            <v>S/O</v>
          </cell>
          <cell r="S63" t="str">
            <v>S/O</v>
          </cell>
          <cell r="T63" t="str">
            <v>S/O</v>
          </cell>
          <cell r="U63" t="str">
            <v>S/O</v>
          </cell>
          <cell r="V63" t="str">
            <v>S/O</v>
          </cell>
          <cell r="W63" t="str">
            <v>S/O</v>
          </cell>
          <cell r="X63" t="str">
            <v>S/O</v>
          </cell>
          <cell r="Y63" t="str">
            <v>S/O</v>
          </cell>
          <cell r="Z63" t="str">
            <v>S/O</v>
          </cell>
        </row>
        <row r="64">
          <cell r="A64">
            <v>38686</v>
          </cell>
          <cell r="B64">
            <v>4.7217918292896677E-3</v>
          </cell>
          <cell r="C64">
            <v>4.7775290268197823E-2</v>
          </cell>
          <cell r="D64">
            <v>5.0059021553797045E-2</v>
          </cell>
          <cell r="E64">
            <v>3.3774436510487282E-2</v>
          </cell>
          <cell r="F64">
            <v>3.675911854103342E-2</v>
          </cell>
          <cell r="G64">
            <v>1.5994383780628896E-2</v>
          </cell>
          <cell r="H64">
            <v>4.6758988820625458E-3</v>
          </cell>
          <cell r="I64">
            <v>4.4964382462122643E-3</v>
          </cell>
          <cell r="J64" t="str">
            <v>S/O</v>
          </cell>
          <cell r="K64">
            <v>1.7451528965233942E-2</v>
          </cell>
          <cell r="L64" t="str">
            <v>S/O</v>
          </cell>
          <cell r="M64" t="str">
            <v>S/O</v>
          </cell>
          <cell r="N64" t="str">
            <v>S/O</v>
          </cell>
          <cell r="O64">
            <v>3.3047362810294967E-2</v>
          </cell>
          <cell r="P64" t="str">
            <v>S/O</v>
          </cell>
          <cell r="Q64" t="str">
            <v>S/O</v>
          </cell>
          <cell r="R64" t="str">
            <v>S/O</v>
          </cell>
          <cell r="S64" t="str">
            <v>S/O</v>
          </cell>
          <cell r="T64" t="str">
            <v>S/O</v>
          </cell>
          <cell r="U64" t="str">
            <v>S/O</v>
          </cell>
          <cell r="V64" t="str">
            <v>S/O</v>
          </cell>
          <cell r="W64" t="str">
            <v>S/O</v>
          </cell>
          <cell r="X64" t="str">
            <v>S/O</v>
          </cell>
          <cell r="Y64" t="str">
            <v>S/O</v>
          </cell>
          <cell r="Z64" t="str">
            <v>S/O</v>
          </cell>
        </row>
        <row r="65">
          <cell r="A65">
            <v>38716</v>
          </cell>
          <cell r="B65">
            <v>3.4028389623104172E-3</v>
          </cell>
          <cell r="C65">
            <v>3.68878892733564E-2</v>
          </cell>
          <cell r="D65">
            <v>5.9161795320176402E-2</v>
          </cell>
          <cell r="E65">
            <v>1.6780210867801681E-3</v>
          </cell>
          <cell r="F65">
            <v>1.0377156817835687E-3</v>
          </cell>
          <cell r="G65">
            <v>4.8894189144189415E-2</v>
          </cell>
          <cell r="H65">
            <v>3.2793526336951651E-3</v>
          </cell>
          <cell r="I65">
            <v>3.8651167451650981E-3</v>
          </cell>
          <cell r="J65" t="str">
            <v>S/O</v>
          </cell>
          <cell r="K65">
            <v>1.3186905105278202E-2</v>
          </cell>
          <cell r="L65" t="str">
            <v>S/O</v>
          </cell>
          <cell r="M65" t="str">
            <v>S/O</v>
          </cell>
          <cell r="N65" t="str">
            <v>S/O</v>
          </cell>
          <cell r="O65">
            <v>2.5818869778869713E-2</v>
          </cell>
          <cell r="P65" t="str">
            <v>S/O</v>
          </cell>
          <cell r="Q65" t="str">
            <v>S/O</v>
          </cell>
          <cell r="R65" t="str">
            <v>S/O</v>
          </cell>
          <cell r="S65" t="str">
            <v>S/O</v>
          </cell>
          <cell r="T65" t="str">
            <v>S/O</v>
          </cell>
          <cell r="U65" t="str">
            <v>S/O</v>
          </cell>
          <cell r="V65" t="str">
            <v>S/O</v>
          </cell>
          <cell r="W65" t="str">
            <v>S/O</v>
          </cell>
          <cell r="X65" t="str">
            <v>S/O</v>
          </cell>
          <cell r="Y65" t="str">
            <v>S/O</v>
          </cell>
          <cell r="Z65" t="str">
            <v>S/O</v>
          </cell>
        </row>
        <row r="66">
          <cell r="A66">
            <v>38748</v>
          </cell>
          <cell r="B66">
            <v>-1.205807587015939E-3</v>
          </cell>
          <cell r="C66">
            <v>4.3496729249851374E-2</v>
          </cell>
          <cell r="D66">
            <v>5.7405924739792002E-2</v>
          </cell>
          <cell r="E66">
            <v>1.5529219452390608E-2</v>
          </cell>
          <cell r="F66">
            <v>1.519103882154349E-2</v>
          </cell>
          <cell r="G66">
            <v>4.60601137286758E-2</v>
          </cell>
          <cell r="H66">
            <v>-1.204999498042314E-3</v>
          </cell>
          <cell r="I66">
            <v>-1.2923046132293781E-3</v>
          </cell>
          <cell r="J66" t="str">
            <v>S/O</v>
          </cell>
          <cell r="K66">
            <v>1.4006139677666951E-2</v>
          </cell>
          <cell r="L66" t="str">
            <v>S/O</v>
          </cell>
          <cell r="M66" t="str">
            <v>S/O</v>
          </cell>
          <cell r="N66" t="str">
            <v>S/O</v>
          </cell>
          <cell r="O66">
            <v>2.088030585236722E-2</v>
          </cell>
          <cell r="P66" t="str">
            <v>S/O</v>
          </cell>
          <cell r="Q66" t="str">
            <v>S/O</v>
          </cell>
          <cell r="R66" t="str">
            <v>S/O</v>
          </cell>
          <cell r="S66" t="str">
            <v>S/O</v>
          </cell>
          <cell r="T66" t="str">
            <v>S/O</v>
          </cell>
          <cell r="U66" t="str">
            <v>S/O</v>
          </cell>
          <cell r="V66" t="str">
            <v>S/O</v>
          </cell>
          <cell r="W66" t="str">
            <v>S/O</v>
          </cell>
          <cell r="X66" t="str">
            <v>S/O</v>
          </cell>
          <cell r="Y66" t="str">
            <v>S/O</v>
          </cell>
          <cell r="Z66" t="str">
            <v>S/O</v>
          </cell>
        </row>
        <row r="67">
          <cell r="A67">
            <v>38776</v>
          </cell>
          <cell r="B67">
            <v>3.172271386430614E-3</v>
          </cell>
          <cell r="C67">
            <v>-2.1004640560123633E-2</v>
          </cell>
          <cell r="D67">
            <v>-1.8172181418945055E-3</v>
          </cell>
          <cell r="E67">
            <v>-1.8913480885311862E-2</v>
          </cell>
          <cell r="F67">
            <v>-1.783555018137839E-2</v>
          </cell>
          <cell r="G67">
            <v>7.765783955893113E-5</v>
          </cell>
          <cell r="H67">
            <v>3.4044206701655533E-3</v>
          </cell>
          <cell r="I67">
            <v>2.6028004432354646E-3</v>
          </cell>
          <cell r="J67" t="str">
            <v>S/O</v>
          </cell>
          <cell r="K67">
            <v>-3.7842951750236553E-3</v>
          </cell>
          <cell r="L67" t="str">
            <v>S/O</v>
          </cell>
          <cell r="M67" t="str">
            <v>S/O</v>
          </cell>
          <cell r="N67" t="str">
            <v>S/O</v>
          </cell>
          <cell r="O67">
            <v>-9.9865565584789096E-3</v>
          </cell>
          <cell r="P67" t="str">
            <v>S/O</v>
          </cell>
          <cell r="Q67" t="str">
            <v>S/O</v>
          </cell>
          <cell r="R67" t="str">
            <v>S/O</v>
          </cell>
          <cell r="S67" t="str">
            <v>S/O</v>
          </cell>
          <cell r="T67" t="str">
            <v>S/O</v>
          </cell>
          <cell r="U67" t="str">
            <v>S/O</v>
          </cell>
          <cell r="V67" t="str">
            <v>S/O</v>
          </cell>
          <cell r="W67" t="str">
            <v>S/O</v>
          </cell>
          <cell r="X67" t="str">
            <v>S/O</v>
          </cell>
          <cell r="Y67" t="str">
            <v>S/O</v>
          </cell>
          <cell r="Z67" t="str">
            <v>S/O</v>
          </cell>
        </row>
        <row r="68">
          <cell r="A68">
            <v>38807</v>
          </cell>
          <cell r="B68">
            <v>-2.0569265558941785E-3</v>
          </cell>
          <cell r="C68">
            <v>3.2848232848232684E-2</v>
          </cell>
          <cell r="D68">
            <v>2.5790791170446692E-2</v>
          </cell>
          <cell r="E68">
            <v>3.0352748154224729E-2</v>
          </cell>
          <cell r="F68">
            <v>2.7854724530624653E-2</v>
          </cell>
          <cell r="G68">
            <v>6.6935859605528947E-2</v>
          </cell>
          <cell r="H68">
            <v>-2.1528296176739348E-3</v>
          </cell>
          <cell r="I68">
            <v>-1.6314781205888362E-3</v>
          </cell>
          <cell r="J68" t="str">
            <v>S/O</v>
          </cell>
          <cell r="K68">
            <v>1.4275403608736914E-2</v>
          </cell>
          <cell r="L68" t="str">
            <v>S/O</v>
          </cell>
          <cell r="M68" t="str">
            <v>S/O</v>
          </cell>
          <cell r="N68" t="str">
            <v>S/O</v>
          </cell>
          <cell r="O68">
            <v>1.4936954413191206E-2</v>
          </cell>
          <cell r="P68" t="str">
            <v>S/O</v>
          </cell>
          <cell r="Q68" t="str">
            <v>S/O</v>
          </cell>
          <cell r="R68" t="str">
            <v>S/O</v>
          </cell>
          <cell r="S68" t="str">
            <v>S/O</v>
          </cell>
          <cell r="T68" t="str">
            <v>S/O</v>
          </cell>
          <cell r="U68" t="str">
            <v>S/O</v>
          </cell>
          <cell r="V68" t="str">
            <v>S/O</v>
          </cell>
          <cell r="W68" t="str">
            <v>S/O</v>
          </cell>
          <cell r="X68" t="str">
            <v>S/O</v>
          </cell>
          <cell r="Y68" t="str">
            <v>S/O</v>
          </cell>
          <cell r="Z68" t="str">
            <v>S/O</v>
          </cell>
        </row>
        <row r="69">
          <cell r="A69">
            <v>38835</v>
          </cell>
          <cell r="B69">
            <v>-3.7827893175071958E-3</v>
          </cell>
          <cell r="C69">
            <v>7.1658615136878101E-3</v>
          </cell>
          <cell r="D69">
            <v>5.3390519855061713E-2</v>
          </cell>
          <cell r="E69">
            <v>-2.9325902335456289E-2</v>
          </cell>
          <cell r="F69">
            <v>-2.8297649348704823E-2</v>
          </cell>
          <cell r="G69">
            <v>8.1513828238719555E-3</v>
          </cell>
          <cell r="H69">
            <v>-3.7654759488533474E-3</v>
          </cell>
          <cell r="I69">
            <v>-4.1259762653413912E-3</v>
          </cell>
          <cell r="J69" t="str">
            <v>S/O</v>
          </cell>
          <cell r="K69">
            <v>-5.6465273856576292E-4</v>
          </cell>
          <cell r="L69" t="str">
            <v>S/O</v>
          </cell>
          <cell r="M69" t="str">
            <v>S/O</v>
          </cell>
          <cell r="N69" t="str">
            <v>S/O</v>
          </cell>
          <cell r="O69">
            <v>-2.0164373088685017E-2</v>
          </cell>
          <cell r="P69" t="str">
            <v>S/O</v>
          </cell>
          <cell r="Q69" t="str">
            <v>S/O</v>
          </cell>
          <cell r="R69" t="str">
            <v>S/O</v>
          </cell>
          <cell r="S69" t="str">
            <v>S/O</v>
          </cell>
          <cell r="T69" t="str">
            <v>S/O</v>
          </cell>
          <cell r="U69" t="str">
            <v>S/O</v>
          </cell>
          <cell r="V69" t="str">
            <v>S/O</v>
          </cell>
          <cell r="W69" t="str">
            <v>S/O</v>
          </cell>
          <cell r="X69" t="str">
            <v>S/O</v>
          </cell>
          <cell r="Y69" t="str">
            <v>S/O</v>
          </cell>
          <cell r="Z69" t="str">
            <v>S/O</v>
          </cell>
        </row>
        <row r="70">
          <cell r="A70">
            <v>38868</v>
          </cell>
          <cell r="B70">
            <v>3.1067370938806516E-3</v>
          </cell>
          <cell r="C70">
            <v>-2.1664401630825947E-2</v>
          </cell>
          <cell r="D70">
            <v>-2.7658827658827545E-2</v>
          </cell>
          <cell r="E70">
            <v>-5.8236500341763531E-2</v>
          </cell>
          <cell r="F70">
            <v>-5.9013867488443617E-2</v>
          </cell>
          <cell r="G70">
            <v>-4.6780248339589936E-2</v>
          </cell>
          <cell r="H70">
            <v>2.9791411042945359E-3</v>
          </cell>
          <cell r="I70">
            <v>3.5391535473319191E-3</v>
          </cell>
          <cell r="J70" t="str">
            <v>S/O</v>
          </cell>
          <cell r="K70">
            <v>-1.5819209039547921E-2</v>
          </cell>
          <cell r="L70" t="str">
            <v>S/O</v>
          </cell>
          <cell r="M70" t="str">
            <v>S/O</v>
          </cell>
          <cell r="N70" t="str">
            <v>S/O</v>
          </cell>
          <cell r="O70">
            <v>-1.1508826684872742E-2</v>
          </cell>
          <cell r="P70" t="str">
            <v>S/O</v>
          </cell>
          <cell r="Q70" t="str">
            <v>S/O</v>
          </cell>
          <cell r="R70" t="str">
            <v>S/O</v>
          </cell>
          <cell r="S70" t="str">
            <v>S/O</v>
          </cell>
          <cell r="T70" t="str">
            <v>S/O</v>
          </cell>
          <cell r="U70" t="str">
            <v>S/O</v>
          </cell>
          <cell r="V70" t="str">
            <v>S/O</v>
          </cell>
          <cell r="W70" t="str">
            <v>S/O</v>
          </cell>
          <cell r="X70" t="str">
            <v>S/O</v>
          </cell>
          <cell r="Y70" t="str">
            <v>S/O</v>
          </cell>
          <cell r="Z70" t="str">
            <v>S/O</v>
          </cell>
        </row>
        <row r="71">
          <cell r="A71">
            <v>38898</v>
          </cell>
          <cell r="B71">
            <v>-3.5096729158355933E-3</v>
          </cell>
          <cell r="C71">
            <v>-1.0704363458081456E-2</v>
          </cell>
          <cell r="D71">
            <v>-4.3462565879719861E-2</v>
          </cell>
          <cell r="E71">
            <v>2.9031789809841335E-3</v>
          </cell>
          <cell r="F71">
            <v>2.4561978057966449E-3</v>
          </cell>
          <cell r="G71">
            <v>5.7558315661920822E-3</v>
          </cell>
          <cell r="H71">
            <v>-3.5672771922643509E-3</v>
          </cell>
          <cell r="I71">
            <v>-3.1665644171778862E-3</v>
          </cell>
          <cell r="J71" t="str">
            <v>S/O</v>
          </cell>
          <cell r="K71">
            <v>-5.1904898584002046E-3</v>
          </cell>
          <cell r="L71" t="str">
            <v>S/O</v>
          </cell>
          <cell r="M71" t="str">
            <v>S/O</v>
          </cell>
          <cell r="N71" t="str">
            <v>S/O</v>
          </cell>
          <cell r="O71">
            <v>-1.016280217069554E-2</v>
          </cell>
          <cell r="P71" t="str">
            <v>S/O</v>
          </cell>
          <cell r="Q71" t="str">
            <v>S/O</v>
          </cell>
          <cell r="R71" t="str">
            <v>S/O</v>
          </cell>
          <cell r="S71" t="str">
            <v>S/O</v>
          </cell>
          <cell r="T71" t="str">
            <v>S/O</v>
          </cell>
          <cell r="U71" t="str">
            <v>S/O</v>
          </cell>
          <cell r="V71" t="str">
            <v>S/O</v>
          </cell>
          <cell r="W71" t="str">
            <v>S/O</v>
          </cell>
          <cell r="X71" t="str">
            <v>S/O</v>
          </cell>
          <cell r="Y71" t="str">
            <v>S/O</v>
          </cell>
          <cell r="Z71" t="str">
            <v>S/O</v>
          </cell>
        </row>
        <row r="72">
          <cell r="A72">
            <v>38929</v>
          </cell>
          <cell r="B72">
            <v>1.4336014478182113E-2</v>
          </cell>
          <cell r="C72">
            <v>1.6519368960105973E-2</v>
          </cell>
          <cell r="D72">
            <v>-2.2643218356099837E-4</v>
          </cell>
          <cell r="E72">
            <v>9.9869735128093051E-3</v>
          </cell>
          <cell r="F72">
            <v>7.8405749754981713E-3</v>
          </cell>
          <cell r="G72">
            <v>3.2078313253012025E-2</v>
          </cell>
          <cell r="H72">
            <v>1.6705736690053596E-2</v>
          </cell>
          <cell r="I72">
            <v>1.5226860441146073E-2</v>
          </cell>
          <cell r="J72" t="str">
            <v>S/O</v>
          </cell>
          <cell r="K72">
            <v>1.5281942160750628E-2</v>
          </cell>
          <cell r="L72" t="str">
            <v>S/O</v>
          </cell>
          <cell r="M72" t="str">
            <v>S/O</v>
          </cell>
          <cell r="N72" t="str">
            <v>S/O</v>
          </cell>
          <cell r="O72">
            <v>1.285885167464107E-2</v>
          </cell>
          <cell r="P72" t="str">
            <v>S/O</v>
          </cell>
          <cell r="Q72" t="str">
            <v>S/O</v>
          </cell>
          <cell r="R72" t="str">
            <v>S/O</v>
          </cell>
          <cell r="S72" t="str">
            <v>S/O</v>
          </cell>
          <cell r="T72" t="str">
            <v>S/O</v>
          </cell>
          <cell r="U72" t="str">
            <v>S/O</v>
          </cell>
          <cell r="V72" t="str">
            <v>S/O</v>
          </cell>
          <cell r="W72" t="str">
            <v>S/O</v>
          </cell>
          <cell r="X72" t="str">
            <v>S/O</v>
          </cell>
          <cell r="Y72" t="str">
            <v>S/O</v>
          </cell>
          <cell r="Z72" t="str">
            <v>S/O</v>
          </cell>
        </row>
        <row r="73">
          <cell r="A73">
            <v>38960</v>
          </cell>
          <cell r="B73">
            <v>1.5242339832869156E-2</v>
          </cell>
          <cell r="C73">
            <v>2.5513935158852696E-2</v>
          </cell>
          <cell r="D73">
            <v>2.038351200362376E-2</v>
          </cell>
          <cell r="E73">
            <v>8.3118372026367293E-3</v>
          </cell>
          <cell r="F73">
            <v>8.2658022690438315E-3</v>
          </cell>
          <cell r="G73">
            <v>3.9398803443746466E-3</v>
          </cell>
          <cell r="H73">
            <v>1.3579140354450736E-2</v>
          </cell>
          <cell r="I73">
            <v>1.2920725494191876E-2</v>
          </cell>
          <cell r="J73" t="str">
            <v>S/O</v>
          </cell>
          <cell r="K73">
            <v>1.5337715537772523E-2</v>
          </cell>
          <cell r="L73" t="str">
            <v>S/O</v>
          </cell>
          <cell r="M73" t="str">
            <v>S/O</v>
          </cell>
          <cell r="N73" t="str">
            <v>S/O</v>
          </cell>
          <cell r="O73">
            <v>-2.5588032673948824E-3</v>
          </cell>
          <cell r="P73" t="str">
            <v>S/O</v>
          </cell>
          <cell r="Q73" t="str">
            <v>S/O</v>
          </cell>
          <cell r="R73" t="str">
            <v>S/O</v>
          </cell>
          <cell r="S73" t="str">
            <v>S/O</v>
          </cell>
          <cell r="T73" t="str">
            <v>S/O</v>
          </cell>
          <cell r="U73" t="str">
            <v>S/O</v>
          </cell>
          <cell r="V73" t="str">
            <v>S/O</v>
          </cell>
          <cell r="W73" t="str">
            <v>S/O</v>
          </cell>
          <cell r="X73" t="str">
            <v>S/O</v>
          </cell>
          <cell r="Y73" t="str">
            <v>S/O</v>
          </cell>
          <cell r="Z73" t="str">
            <v>S/O</v>
          </cell>
        </row>
        <row r="74">
          <cell r="A74">
            <v>38989</v>
          </cell>
          <cell r="B74">
            <v>8.0605822187254095E-3</v>
          </cell>
          <cell r="C74">
            <v>-8.8740987243483005E-3</v>
          </cell>
          <cell r="D74">
            <v>-4.6019532406037289E-2</v>
          </cell>
          <cell r="E74">
            <v>2.8283115406481096E-2</v>
          </cell>
          <cell r="F74">
            <v>2.6362321170229963E-2</v>
          </cell>
          <cell r="G74">
            <v>1.2427325581395365E-2</v>
          </cell>
          <cell r="H74">
            <v>7.9507816439738921E-3</v>
          </cell>
          <cell r="I74">
            <v>8.2673667205168666E-3</v>
          </cell>
          <cell r="J74" t="str">
            <v>S/O</v>
          </cell>
          <cell r="K74">
            <v>4.318633890035839E-3</v>
          </cell>
          <cell r="L74" t="str">
            <v>S/O</v>
          </cell>
          <cell r="M74" t="str">
            <v>S/O</v>
          </cell>
          <cell r="N74" t="str">
            <v>S/O</v>
          </cell>
          <cell r="O74">
            <v>4.5387271830290565E-3</v>
          </cell>
          <cell r="P74" t="str">
            <v>S/O</v>
          </cell>
          <cell r="Q74" t="str">
            <v>S/O</v>
          </cell>
          <cell r="R74" t="str">
            <v>S/O</v>
          </cell>
          <cell r="S74" t="str">
            <v>S/O</v>
          </cell>
          <cell r="T74" t="str">
            <v>S/O</v>
          </cell>
          <cell r="U74" t="str">
            <v>S/O</v>
          </cell>
          <cell r="V74" t="str">
            <v>S/O</v>
          </cell>
          <cell r="W74" t="str">
            <v>S/O</v>
          </cell>
          <cell r="X74" t="str">
            <v>S/O</v>
          </cell>
          <cell r="Y74" t="str">
            <v>S/O</v>
          </cell>
          <cell r="Z74" t="str">
            <v>S/O</v>
          </cell>
        </row>
        <row r="75">
          <cell r="A75">
            <v>39021</v>
          </cell>
          <cell r="B75">
            <v>2.9117012936101805E-3</v>
          </cell>
          <cell r="C75">
            <v>5.2682068910384405E-2</v>
          </cell>
          <cell r="D75">
            <v>6.1734139910035513E-2</v>
          </cell>
          <cell r="E75">
            <v>2.9163787145818798E-2</v>
          </cell>
          <cell r="F75">
            <v>2.740798747063411E-2</v>
          </cell>
          <cell r="G75">
            <v>5.0534778551432069E-2</v>
          </cell>
          <cell r="H75">
            <v>3.0085435722182474E-3</v>
          </cell>
          <cell r="I75">
            <v>2.7137826961771694E-3</v>
          </cell>
          <cell r="J75" t="str">
            <v>S/O</v>
          </cell>
          <cell r="K75">
            <v>2.5643434153672651E-2</v>
          </cell>
          <cell r="L75" t="str">
            <v>S/O</v>
          </cell>
          <cell r="M75" t="str">
            <v>S/O</v>
          </cell>
          <cell r="N75" t="str">
            <v>S/O</v>
          </cell>
          <cell r="O75">
            <v>1.1491994892447011E-2</v>
          </cell>
          <cell r="P75" t="str">
            <v>S/O</v>
          </cell>
          <cell r="Q75" t="str">
            <v>S/O</v>
          </cell>
          <cell r="R75" t="str">
            <v>S/O</v>
          </cell>
          <cell r="S75" t="str">
            <v>S/O</v>
          </cell>
          <cell r="T75" t="str">
            <v>S/O</v>
          </cell>
          <cell r="U75" t="str">
            <v>S/O</v>
          </cell>
          <cell r="V75" t="str">
            <v>S/O</v>
          </cell>
          <cell r="W75" t="str">
            <v>S/O</v>
          </cell>
          <cell r="X75" t="str">
            <v>S/O</v>
          </cell>
          <cell r="Y75" t="str">
            <v>S/O</v>
          </cell>
          <cell r="Z75" t="str">
            <v>S/O</v>
          </cell>
        </row>
        <row r="76">
          <cell r="A76">
            <v>39051</v>
          </cell>
          <cell r="B76">
            <v>9.0641302216121211E-3</v>
          </cell>
          <cell r="C76">
            <v>3.2275212636694972E-2</v>
          </cell>
          <cell r="D76">
            <v>3.9079620160701323E-2</v>
          </cell>
          <cell r="E76">
            <v>4.1230190706419645E-2</v>
          </cell>
          <cell r="F76">
            <v>4.1463414634146378E-2</v>
          </cell>
          <cell r="G76">
            <v>4.8035531260676612E-2</v>
          </cell>
          <cell r="H76">
            <v>8.8175784392596768E-3</v>
          </cell>
          <cell r="I76">
            <v>9.8991139750301826E-3</v>
          </cell>
          <cell r="J76" t="str">
            <v>S/O</v>
          </cell>
          <cell r="K76">
            <v>2.4361205238574879E-2</v>
          </cell>
          <cell r="L76" t="str">
            <v>S/O</v>
          </cell>
          <cell r="M76" t="str">
            <v>S/O</v>
          </cell>
          <cell r="N76" t="str">
            <v>S/O</v>
          </cell>
          <cell r="O76">
            <v>-1.9421246844048001E-3</v>
          </cell>
          <cell r="P76" t="str">
            <v>S/O</v>
          </cell>
          <cell r="Q76" t="str">
            <v>S/O</v>
          </cell>
          <cell r="R76" t="str">
            <v>S/O</v>
          </cell>
          <cell r="S76" t="str">
            <v>S/O</v>
          </cell>
          <cell r="T76" t="str">
            <v>S/O</v>
          </cell>
          <cell r="U76" t="str">
            <v>S/O</v>
          </cell>
          <cell r="V76" t="str">
            <v>S/O</v>
          </cell>
          <cell r="W76" t="str">
            <v>S/O</v>
          </cell>
          <cell r="X76" t="str">
            <v>S/O</v>
          </cell>
          <cell r="Y76" t="str">
            <v>S/O</v>
          </cell>
          <cell r="Z76" t="str">
            <v>S/O</v>
          </cell>
        </row>
        <row r="77">
          <cell r="A77">
            <v>39080</v>
          </cell>
          <cell r="B77">
            <v>-4.8562371988686293E-3</v>
          </cell>
          <cell r="C77">
            <v>1.4239461487530525E-2</v>
          </cell>
          <cell r="D77">
            <v>2.4971177504393705E-2</v>
          </cell>
          <cell r="E77">
            <v>3.3695472720237429E-2</v>
          </cell>
          <cell r="F77">
            <v>3.3305474238875865E-2</v>
          </cell>
          <cell r="G77">
            <v>6.1301147476854778E-2</v>
          </cell>
          <cell r="H77">
            <v>-5.1521760880440803E-3</v>
          </cell>
          <cell r="I77">
            <v>-4.0805483289974021E-3</v>
          </cell>
          <cell r="J77" t="str">
            <v>S/O</v>
          </cell>
          <cell r="K77">
            <v>1.4225212337952708E-2</v>
          </cell>
          <cell r="L77" t="str">
            <v>S/O</v>
          </cell>
          <cell r="M77" t="str">
            <v>S/O</v>
          </cell>
          <cell r="N77" t="str">
            <v>S/O</v>
          </cell>
          <cell r="O77">
            <v>1.0254329636115722E-2</v>
          </cell>
          <cell r="P77" t="str">
            <v>S/O</v>
          </cell>
          <cell r="Q77" t="str">
            <v>S/O</v>
          </cell>
          <cell r="R77" t="str">
            <v>S/O</v>
          </cell>
          <cell r="S77" t="str">
            <v>S/O</v>
          </cell>
          <cell r="T77" t="str">
            <v>S/O</v>
          </cell>
          <cell r="U77" t="str">
            <v>S/O</v>
          </cell>
          <cell r="V77" t="str">
            <v>S/O</v>
          </cell>
          <cell r="W77" t="str">
            <v>S/O</v>
          </cell>
          <cell r="X77" t="str">
            <v>S/O</v>
          </cell>
          <cell r="Y77" t="str">
            <v>S/O</v>
          </cell>
          <cell r="Z77" t="str">
            <v>S/O</v>
          </cell>
        </row>
        <row r="78">
          <cell r="A78">
            <v>39113</v>
          </cell>
          <cell r="B78">
            <v>2.7622137029448268E-5</v>
          </cell>
          <cell r="C78">
            <v>1.2017990120180011E-2</v>
          </cell>
          <cell r="D78">
            <v>2.2299449753837353E-2</v>
          </cell>
          <cell r="E78">
            <v>2.4763108022741731E-2</v>
          </cell>
          <cell r="F78">
            <v>2.4770904925544013E-2</v>
          </cell>
          <cell r="G78">
            <v>9.3287109990545236E-3</v>
          </cell>
          <cell r="H78">
            <v>-8.8552697932509084E-5</v>
          </cell>
          <cell r="I78">
            <v>2.9566532258074041E-4</v>
          </cell>
          <cell r="J78" t="str">
            <v>S/O</v>
          </cell>
          <cell r="K78">
            <v>6.8676418123438943E-3</v>
          </cell>
          <cell r="L78" t="str">
            <v>S/O</v>
          </cell>
          <cell r="M78" t="str">
            <v>S/O</v>
          </cell>
          <cell r="N78" t="str">
            <v>S/O</v>
          </cell>
          <cell r="O78">
            <v>1.3212863110852124E-2</v>
          </cell>
          <cell r="P78" t="str">
            <v>S/O</v>
          </cell>
          <cell r="Q78" t="str">
            <v>S/O</v>
          </cell>
          <cell r="R78" t="str">
            <v>S/O</v>
          </cell>
          <cell r="S78" t="str">
            <v>S/O</v>
          </cell>
          <cell r="T78" t="str">
            <v>S/O</v>
          </cell>
          <cell r="U78" t="str">
            <v>S/O</v>
          </cell>
          <cell r="V78" t="str">
            <v>S/O</v>
          </cell>
          <cell r="W78" t="str">
            <v>S/O</v>
          </cell>
          <cell r="X78" t="str">
            <v>S/O</v>
          </cell>
          <cell r="Y78" t="str">
            <v>S/O</v>
          </cell>
          <cell r="Z78" t="str">
            <v>S/O</v>
          </cell>
        </row>
        <row r="79">
          <cell r="A79">
            <v>39141</v>
          </cell>
          <cell r="B79">
            <v>9.6962838505634252E-3</v>
          </cell>
          <cell r="C79">
            <v>4.7355383942879747E-3</v>
          </cell>
          <cell r="D79">
            <v>0</v>
          </cell>
          <cell r="E79">
            <v>-2.8726420909875539E-2</v>
          </cell>
          <cell r="F79">
            <v>-2.9062456336453768E-2</v>
          </cell>
          <cell r="G79">
            <v>5.2457378380064146E-3</v>
          </cell>
          <cell r="H79">
            <v>9.7549695740366538E-3</v>
          </cell>
          <cell r="I79">
            <v>1.0167696828452755E-2</v>
          </cell>
          <cell r="J79" t="str">
            <v>S/O</v>
          </cell>
          <cell r="K79">
            <v>3.1003631854018554E-3</v>
          </cell>
          <cell r="L79" t="str">
            <v>S/O</v>
          </cell>
          <cell r="M79" t="str">
            <v>S/O</v>
          </cell>
          <cell r="N79" t="str">
            <v>S/O</v>
          </cell>
          <cell r="O79">
            <v>1.5054175855786722E-2</v>
          </cell>
          <cell r="P79" t="str">
            <v>S/O</v>
          </cell>
          <cell r="Q79" t="str">
            <v>S/O</v>
          </cell>
          <cell r="R79" t="str">
            <v>S/O</v>
          </cell>
          <cell r="S79" t="str">
            <v>S/O</v>
          </cell>
          <cell r="T79" t="str">
            <v>S/O</v>
          </cell>
          <cell r="U79" t="str">
            <v>S/O</v>
          </cell>
          <cell r="V79" t="str">
            <v>S/O</v>
          </cell>
          <cell r="W79" t="str">
            <v>S/O</v>
          </cell>
          <cell r="X79" t="str">
            <v>S/O</v>
          </cell>
          <cell r="Y79" t="str">
            <v>S/O</v>
          </cell>
          <cell r="Z79" t="str">
            <v>S/O</v>
          </cell>
        </row>
        <row r="80">
          <cell r="A80">
            <v>39171</v>
          </cell>
          <cell r="B80">
            <v>7.739463601532659E-4</v>
          </cell>
          <cell r="C80">
            <v>1.5734899572184657E-2</v>
          </cell>
          <cell r="D80">
            <v>8.3569405099150895E-3</v>
          </cell>
          <cell r="E80">
            <v>1.6501650165015036E-3</v>
          </cell>
          <cell r="F80">
            <v>4.3171679378328776E-4</v>
          </cell>
          <cell r="G80">
            <v>8.1381623905076861E-3</v>
          </cell>
          <cell r="H80">
            <v>6.701612903223797E-4</v>
          </cell>
          <cell r="I80">
            <v>9.7865700191301919E-4</v>
          </cell>
          <cell r="J80" t="str">
            <v>S/O</v>
          </cell>
          <cell r="K80">
            <v>4.3912045213707618E-3</v>
          </cell>
          <cell r="L80" t="str">
            <v>S/O</v>
          </cell>
          <cell r="M80" t="str">
            <v>S/O</v>
          </cell>
          <cell r="N80" t="str">
            <v>S/O</v>
          </cell>
          <cell r="O80">
            <v>-8.1239372756470862E-3</v>
          </cell>
          <cell r="P80" t="str">
            <v>S/O</v>
          </cell>
          <cell r="Q80" t="str">
            <v>S/O</v>
          </cell>
          <cell r="R80" t="str">
            <v>S/O</v>
          </cell>
          <cell r="S80" t="str">
            <v>S/O</v>
          </cell>
          <cell r="T80" t="str">
            <v>S/O</v>
          </cell>
          <cell r="U80" t="str">
            <v>S/O</v>
          </cell>
          <cell r="V80" t="str">
            <v>S/O</v>
          </cell>
          <cell r="W80" t="str">
            <v>S/O</v>
          </cell>
          <cell r="X80" t="str">
            <v>S/O</v>
          </cell>
          <cell r="Y80" t="str">
            <v>S/O</v>
          </cell>
          <cell r="Z80" t="str">
            <v>S/O</v>
          </cell>
        </row>
        <row r="81">
          <cell r="A81">
            <v>39202</v>
          </cell>
          <cell r="B81">
            <v>-1.8035696676865776E-4</v>
          </cell>
          <cell r="C81">
            <v>2.5628212450028665E-2</v>
          </cell>
          <cell r="D81">
            <v>3.7294563843236483E-2</v>
          </cell>
          <cell r="E81">
            <v>-2.1543530604486438E-3</v>
          </cell>
          <cell r="F81">
            <v>-3.4522439585730202E-3</v>
          </cell>
          <cell r="G81">
            <v>4.0054227261521191E-3</v>
          </cell>
          <cell r="H81">
            <v>6.0402752479271626E-4</v>
          </cell>
          <cell r="I81">
            <v>-1.9562537886442799E-3</v>
          </cell>
          <cell r="J81" t="str">
            <v>S/O</v>
          </cell>
          <cell r="K81">
            <v>6.5469344421835718E-3</v>
          </cell>
          <cell r="L81" t="str">
            <v>S/O</v>
          </cell>
          <cell r="M81" t="str">
            <v>S/O</v>
          </cell>
          <cell r="N81" t="str">
            <v>S/O</v>
          </cell>
          <cell r="O81">
            <v>8.6666666666666003E-3</v>
          </cell>
          <cell r="P81" t="str">
            <v>S/O</v>
          </cell>
          <cell r="Q81" t="str">
            <v>S/O</v>
          </cell>
          <cell r="R81" t="str">
            <v>S/O</v>
          </cell>
          <cell r="S81" t="str">
            <v>S/O</v>
          </cell>
          <cell r="T81" t="str">
            <v>S/O</v>
          </cell>
          <cell r="U81" t="str">
            <v>S/O</v>
          </cell>
          <cell r="V81" t="str">
            <v>S/O</v>
          </cell>
          <cell r="W81" t="str">
            <v>S/O</v>
          </cell>
          <cell r="X81" t="str">
            <v>S/O</v>
          </cell>
          <cell r="Y81" t="str">
            <v>S/O</v>
          </cell>
          <cell r="Z81" t="str">
            <v>S/O</v>
          </cell>
        </row>
        <row r="82">
          <cell r="A82">
            <v>39233</v>
          </cell>
          <cell r="B82">
            <v>-1.3529702970296986E-2</v>
          </cell>
          <cell r="C82">
            <v>5.1089301872346393E-2</v>
          </cell>
          <cell r="D82">
            <v>3.8323515471595959E-2</v>
          </cell>
          <cell r="E82">
            <v>5.2070104140209406E-3</v>
          </cell>
          <cell r="F82">
            <v>6.2066974595842428E-3</v>
          </cell>
          <cell r="G82">
            <v>-1.2459338366169415E-2</v>
          </cell>
          <cell r="H82">
            <v>-1.4086894731499378E-2</v>
          </cell>
          <cell r="I82">
            <v>-1.2610614070760473E-2</v>
          </cell>
          <cell r="J82" t="str">
            <v>S/O</v>
          </cell>
          <cell r="K82">
            <v>4.1311417772698089E-3</v>
          </cell>
          <cell r="L82" t="str">
            <v>S/O</v>
          </cell>
          <cell r="M82" t="str">
            <v>S/O</v>
          </cell>
          <cell r="N82" t="str">
            <v>S/O</v>
          </cell>
          <cell r="O82">
            <v>-1.8883958077612339E-3</v>
          </cell>
          <cell r="P82" t="str">
            <v>S/O</v>
          </cell>
          <cell r="Q82" t="str">
            <v>S/O</v>
          </cell>
          <cell r="R82" t="str">
            <v>S/O</v>
          </cell>
          <cell r="S82" t="str">
            <v>S/O</v>
          </cell>
          <cell r="T82" t="str">
            <v>S/O</v>
          </cell>
          <cell r="U82" t="str">
            <v>S/O</v>
          </cell>
          <cell r="V82" t="str">
            <v>S/O</v>
          </cell>
          <cell r="W82" t="str">
            <v>S/O</v>
          </cell>
          <cell r="X82" t="str">
            <v>S/O</v>
          </cell>
          <cell r="Y82" t="str">
            <v>S/O</v>
          </cell>
          <cell r="Z82" t="str">
            <v>S/O</v>
          </cell>
        </row>
        <row r="83">
          <cell r="A83">
            <v>39263</v>
          </cell>
          <cell r="B83">
            <v>1.581200886560552E-3</v>
          </cell>
          <cell r="C83">
            <v>-1.0860207933249488E-2</v>
          </cell>
          <cell r="D83">
            <v>-6.129768503423505E-3</v>
          </cell>
          <cell r="E83">
            <v>-2.3373341756159127E-2</v>
          </cell>
          <cell r="F83">
            <v>-2.3095682111605398E-2</v>
          </cell>
          <cell r="G83">
            <v>2.050963331261535E-3</v>
          </cell>
          <cell r="H83">
            <v>1.8668871434475154E-3</v>
          </cell>
          <cell r="I83">
            <v>1.0437254496589166E-3</v>
          </cell>
          <cell r="J83" t="str">
            <v>S/O</v>
          </cell>
          <cell r="K83">
            <v>-3.7906162464984572E-3</v>
          </cell>
          <cell r="L83" t="str">
            <v>S/O</v>
          </cell>
          <cell r="M83" t="str">
            <v>S/O</v>
          </cell>
          <cell r="N83" t="str">
            <v>S/O</v>
          </cell>
          <cell r="O83">
            <v>-1.4000567590577995E-2</v>
          </cell>
          <cell r="P83" t="str">
            <v>S/O</v>
          </cell>
          <cell r="Q83" t="str">
            <v>S/O</v>
          </cell>
          <cell r="R83" t="str">
            <v>S/O</v>
          </cell>
          <cell r="S83" t="str">
            <v>S/O</v>
          </cell>
          <cell r="T83" t="str">
            <v>S/O</v>
          </cell>
          <cell r="U83" t="str">
            <v>S/O</v>
          </cell>
          <cell r="V83" t="str">
            <v>S/O</v>
          </cell>
          <cell r="W83" t="str">
            <v>S/O</v>
          </cell>
          <cell r="X83" t="str">
            <v>S/O</v>
          </cell>
          <cell r="Y83" t="str">
            <v>S/O</v>
          </cell>
          <cell r="Z83" t="str">
            <v>S/O</v>
          </cell>
        </row>
        <row r="84">
          <cell r="A84">
            <v>39294</v>
          </cell>
          <cell r="B84">
            <v>1.8659929257200947E-3</v>
          </cell>
          <cell r="C84">
            <v>2.0084354287996931E-4</v>
          </cell>
          <cell r="D84">
            <v>4.33042451282728E-3</v>
          </cell>
          <cell r="E84">
            <v>-3.1565329883570636E-2</v>
          </cell>
          <cell r="F84">
            <v>-3.0837004405286361E-2</v>
          </cell>
          <cell r="G84">
            <v>-1.8668982199342543E-2</v>
          </cell>
          <cell r="H84">
            <v>2.7399730542023715E-3</v>
          </cell>
          <cell r="I84">
            <v>9.7031963470550764E-5</v>
          </cell>
          <cell r="J84" t="str">
            <v>S/O</v>
          </cell>
          <cell r="K84">
            <v>-3.5357553257314711E-3</v>
          </cell>
          <cell r="L84" t="str">
            <v>S/O</v>
          </cell>
          <cell r="M84" t="str">
            <v>S/O</v>
          </cell>
          <cell r="N84" t="str">
            <v>S/O</v>
          </cell>
          <cell r="O84">
            <v>-3.4539000287824306E-3</v>
          </cell>
          <cell r="P84" t="str">
            <v>S/O</v>
          </cell>
          <cell r="Q84" t="str">
            <v>S/O</v>
          </cell>
          <cell r="R84" t="str">
            <v>S/O</v>
          </cell>
          <cell r="S84" t="str">
            <v>S/O</v>
          </cell>
          <cell r="T84" t="str">
            <v>S/O</v>
          </cell>
          <cell r="U84" t="str">
            <v>S/O</v>
          </cell>
          <cell r="V84" t="str">
            <v>S/O</v>
          </cell>
          <cell r="W84" t="str">
            <v>S/O</v>
          </cell>
          <cell r="X84" t="str">
            <v>S/O</v>
          </cell>
          <cell r="Y84" t="str">
            <v>S/O</v>
          </cell>
          <cell r="Z84" t="str">
            <v>S/O</v>
          </cell>
        </row>
        <row r="85">
          <cell r="A85">
            <v>39325</v>
          </cell>
          <cell r="B85">
            <v>8.6050020251113857E-3</v>
          </cell>
          <cell r="C85">
            <v>-1.5595716198125609E-2</v>
          </cell>
          <cell r="D85">
            <v>-6.6701509113477497E-2</v>
          </cell>
          <cell r="E85">
            <v>5.877638258081852E-3</v>
          </cell>
          <cell r="F85">
            <v>6.0606060606060996E-3</v>
          </cell>
          <cell r="G85">
            <v>-2.7809379345215546E-2</v>
          </cell>
          <cell r="H85">
            <v>9.5389563232701757E-3</v>
          </cell>
          <cell r="I85">
            <v>6.299197833107506E-3</v>
          </cell>
          <cell r="J85" t="str">
            <v>S/O</v>
          </cell>
          <cell r="K85">
            <v>-4.0805464383925072E-3</v>
          </cell>
          <cell r="L85" t="str">
            <v>S/O</v>
          </cell>
          <cell r="M85" t="str">
            <v>S/O</v>
          </cell>
          <cell r="N85" t="str">
            <v>S/O</v>
          </cell>
          <cell r="O85">
            <v>-9.2423221334360095E-3</v>
          </cell>
          <cell r="P85" t="str">
            <v>S/O</v>
          </cell>
          <cell r="Q85" t="str">
            <v>S/O</v>
          </cell>
          <cell r="R85" t="str">
            <v>S/O</v>
          </cell>
          <cell r="S85" t="str">
            <v>S/O</v>
          </cell>
          <cell r="T85" t="str">
            <v>S/O</v>
          </cell>
          <cell r="U85" t="str">
            <v>S/O</v>
          </cell>
          <cell r="V85" t="str">
            <v>S/O</v>
          </cell>
          <cell r="W85" t="str">
            <v>S/O</v>
          </cell>
          <cell r="X85" t="str">
            <v>S/O</v>
          </cell>
          <cell r="Y85" t="str">
            <v>S/O</v>
          </cell>
          <cell r="Z85" t="str">
            <v>S/O</v>
          </cell>
        </row>
        <row r="86">
          <cell r="A86">
            <v>39353</v>
          </cell>
          <cell r="B86">
            <v>8.5935041355658104E-3</v>
          </cell>
          <cell r="C86">
            <v>1.5842795947507815E-2</v>
          </cell>
          <cell r="D86">
            <v>1.9809603807923848E-2</v>
          </cell>
          <cell r="E86">
            <v>-1.7131474103585842E-2</v>
          </cell>
          <cell r="F86">
            <v>-1.7168674698795239E-2</v>
          </cell>
          <cell r="G86">
            <v>-9.4916135743076113E-3</v>
          </cell>
          <cell r="H86">
            <v>9.7740037167042271E-3</v>
          </cell>
          <cell r="I86">
            <v>5.8018102372034974E-3</v>
          </cell>
          <cell r="J86" t="str">
            <v>S/O</v>
          </cell>
          <cell r="K86">
            <v>5.1114278079626985E-3</v>
          </cell>
          <cell r="L86" t="str">
            <v>S/O</v>
          </cell>
          <cell r="M86" t="str">
            <v>S/O</v>
          </cell>
          <cell r="N86" t="str">
            <v>S/O</v>
          </cell>
          <cell r="O86">
            <v>-1.6227771839471328E-2</v>
          </cell>
          <cell r="P86" t="str">
            <v>S/O</v>
          </cell>
          <cell r="Q86" t="str">
            <v>S/O</v>
          </cell>
          <cell r="R86" t="str">
            <v>S/O</v>
          </cell>
          <cell r="S86" t="str">
            <v>S/O</v>
          </cell>
          <cell r="T86" t="str">
            <v>S/O</v>
          </cell>
          <cell r="U86" t="str">
            <v>S/O</v>
          </cell>
          <cell r="V86" t="str">
            <v>S/O</v>
          </cell>
          <cell r="W86" t="str">
            <v>S/O</v>
          </cell>
          <cell r="X86" t="str">
            <v>S/O</v>
          </cell>
          <cell r="Y86" t="str">
            <v>S/O</v>
          </cell>
          <cell r="Z86" t="str">
            <v>S/O</v>
          </cell>
        </row>
        <row r="87">
          <cell r="A87">
            <v>39386</v>
          </cell>
          <cell r="B87">
            <v>2.4786187512548796E-3</v>
          </cell>
          <cell r="C87">
            <v>2.5033467202142168E-2</v>
          </cell>
          <cell r="D87">
            <v>5.3950168165282308E-2</v>
          </cell>
          <cell r="E87">
            <v>-2.5672206458586588E-2</v>
          </cell>
          <cell r="F87">
            <v>-2.6509347226478575E-2</v>
          </cell>
          <cell r="G87">
            <v>-1.8640063008663721E-2</v>
          </cell>
          <cell r="H87">
            <v>2.4822986146741943E-3</v>
          </cell>
          <cell r="I87">
            <v>2.6273104880580878E-3</v>
          </cell>
          <cell r="J87" t="str">
            <v>S/O</v>
          </cell>
          <cell r="K87">
            <v>4.1012838801712803E-3</v>
          </cell>
          <cell r="L87" t="str">
            <v>S/O</v>
          </cell>
          <cell r="M87" t="str">
            <v>S/O</v>
          </cell>
          <cell r="N87" t="str">
            <v>S/O</v>
          </cell>
          <cell r="O87">
            <v>-1.0470169893322723E-2</v>
          </cell>
          <cell r="P87" t="str">
            <v>S/O</v>
          </cell>
          <cell r="Q87" t="str">
            <v>S/O</v>
          </cell>
          <cell r="R87" t="str">
            <v>S/O</v>
          </cell>
          <cell r="S87" t="str">
            <v>S/O</v>
          </cell>
          <cell r="T87" t="str">
            <v>S/O</v>
          </cell>
          <cell r="U87" t="str">
            <v>S/O</v>
          </cell>
          <cell r="V87" t="str">
            <v>S/O</v>
          </cell>
          <cell r="W87" t="str">
            <v>S/O</v>
          </cell>
          <cell r="X87" t="str">
            <v>S/O</v>
          </cell>
          <cell r="Y87" t="str">
            <v>S/O</v>
          </cell>
          <cell r="Z87" t="str">
            <v>S/O</v>
          </cell>
        </row>
        <row r="88">
          <cell r="A88">
            <v>39416</v>
          </cell>
          <cell r="B88">
            <v>1.3993767591475637E-2</v>
          </cell>
          <cell r="C88">
            <v>-6.8499412302468254E-2</v>
          </cell>
          <cell r="D88">
            <v>-0.11592315206773041</v>
          </cell>
          <cell r="E88">
            <v>5.9631119123559895E-3</v>
          </cell>
          <cell r="F88">
            <v>6.1388320478514835E-3</v>
          </cell>
          <cell r="G88">
            <v>5.2835741037988715E-3</v>
          </cell>
          <cell r="H88">
            <v>1.5193485408960372E-2</v>
          </cell>
          <cell r="I88">
            <v>1.0943531613976543E-2</v>
          </cell>
          <cell r="J88" t="str">
            <v>S/O</v>
          </cell>
          <cell r="K88">
            <v>-8.1690641093944416E-3</v>
          </cell>
          <cell r="L88" t="str">
            <v>S/O</v>
          </cell>
          <cell r="M88" t="str">
            <v>S/O</v>
          </cell>
          <cell r="N88" t="str">
            <v>S/O</v>
          </cell>
          <cell r="O88">
            <v>6.7877819924135885E-3</v>
          </cell>
          <cell r="P88" t="str">
            <v>S/O</v>
          </cell>
          <cell r="Q88" t="str">
            <v>S/O</v>
          </cell>
          <cell r="R88" t="str">
            <v>S/O</v>
          </cell>
          <cell r="S88" t="str">
            <v>S/O</v>
          </cell>
          <cell r="T88" t="str">
            <v>S/O</v>
          </cell>
          <cell r="U88" t="str">
            <v>S/O</v>
          </cell>
          <cell r="V88" t="str">
            <v>S/O</v>
          </cell>
          <cell r="W88" t="str">
            <v>S/O</v>
          </cell>
          <cell r="X88" t="str">
            <v>S/O</v>
          </cell>
          <cell r="Y88" t="str">
            <v>S/O</v>
          </cell>
          <cell r="Z88" t="str">
            <v>S/O</v>
          </cell>
        </row>
        <row r="89">
          <cell r="A89">
            <v>39447</v>
          </cell>
          <cell r="B89">
            <v>2.84988544675846E-4</v>
          </cell>
          <cell r="C89">
            <v>5.530178759200588E-3</v>
          </cell>
          <cell r="D89">
            <v>3.4454659300184209E-2</v>
          </cell>
          <cell r="E89">
            <v>-1.7678384339674613E-2</v>
          </cell>
          <cell r="F89">
            <v>-1.788579474342944E-2</v>
          </cell>
          <cell r="G89">
            <v>-4.0564625384394093E-2</v>
          </cell>
          <cell r="H89">
            <v>1.9376652430345143E-3</v>
          </cell>
          <cell r="I89">
            <v>-3.4767862682246742E-3</v>
          </cell>
          <cell r="J89" t="str">
            <v>S/O</v>
          </cell>
          <cell r="K89">
            <v>-3.6942703670547195E-3</v>
          </cell>
          <cell r="L89" t="str">
            <v>S/O</v>
          </cell>
          <cell r="M89" t="str">
            <v>S/O</v>
          </cell>
          <cell r="N89" t="str">
            <v>S/O</v>
          </cell>
          <cell r="O89">
            <v>-8.9232599643069843E-3</v>
          </cell>
          <cell r="P89" t="str">
            <v>S/O</v>
          </cell>
          <cell r="Q89" t="str">
            <v>S/O</v>
          </cell>
          <cell r="R89" t="str">
            <v>S/O</v>
          </cell>
          <cell r="S89" t="str">
            <v>S/O</v>
          </cell>
          <cell r="T89" t="str">
            <v>S/O</v>
          </cell>
          <cell r="U89" t="str">
            <v>S/O</v>
          </cell>
          <cell r="V89" t="str">
            <v>S/O</v>
          </cell>
          <cell r="W89" t="str">
            <v>S/O</v>
          </cell>
          <cell r="X89" t="str">
            <v>S/O</v>
          </cell>
          <cell r="Y89" t="str">
            <v>S/O</v>
          </cell>
          <cell r="Z89" t="str">
            <v>S/O</v>
          </cell>
        </row>
        <row r="90">
          <cell r="A90">
            <v>39478</v>
          </cell>
          <cell r="B90">
            <v>1.32E-2</v>
          </cell>
          <cell r="C90">
            <v>-5.8099999999999999E-2</v>
          </cell>
          <cell r="D90">
            <v>-7.3899999999999993E-2</v>
          </cell>
          <cell r="E90">
            <v>-6.2199999999999998E-2</v>
          </cell>
          <cell r="F90">
            <v>-6.2399999999999997E-2</v>
          </cell>
          <cell r="G90">
            <v>-7.0000000000000007E-2</v>
          </cell>
          <cell r="H90">
            <v>1.6E-2</v>
          </cell>
          <cell r="I90">
            <v>6.3E-3</v>
          </cell>
          <cell r="J90" t="str">
            <v>S/O</v>
          </cell>
          <cell r="K90">
            <v>-1.7899999999999999E-2</v>
          </cell>
          <cell r="L90" t="str">
            <v>S/O</v>
          </cell>
          <cell r="M90" t="str">
            <v>S/O</v>
          </cell>
          <cell r="N90" t="str">
            <v>S/O</v>
          </cell>
          <cell r="O90">
            <v>-2.3900000000000001E-2</v>
          </cell>
          <cell r="P90" t="str">
            <v>S/O</v>
          </cell>
          <cell r="Q90" t="str">
            <v>S/O</v>
          </cell>
          <cell r="R90" t="str">
            <v>S/O</v>
          </cell>
          <cell r="S90" t="str">
            <v>S/O</v>
          </cell>
          <cell r="T90" t="str">
            <v>S/O</v>
          </cell>
          <cell r="U90" t="str">
            <v>S/O</v>
          </cell>
          <cell r="V90" t="str">
            <v>S/O</v>
          </cell>
          <cell r="W90" t="str">
            <v>S/O</v>
          </cell>
          <cell r="X90" t="str">
            <v>S/O</v>
          </cell>
          <cell r="Y90" t="str">
            <v>S/O</v>
          </cell>
          <cell r="Z90" t="str">
            <v>S/O</v>
          </cell>
        </row>
        <row r="91">
          <cell r="A91">
            <v>39507</v>
          </cell>
          <cell r="B91">
            <v>1.49E-2</v>
          </cell>
          <cell r="C91">
            <v>2.6499999999999999E-2</v>
          </cell>
          <cell r="D91">
            <v>2.9000000000000001E-2</v>
          </cell>
          <cell r="E91">
            <v>-5.9900000000000002E-2</v>
          </cell>
          <cell r="F91">
            <v>-5.8500000000000003E-2</v>
          </cell>
          <cell r="G91">
            <v>-1.78E-2</v>
          </cell>
          <cell r="H91">
            <v>1.5800000000000002E-2</v>
          </cell>
          <cell r="I91">
            <v>1.2999999999999999E-2</v>
          </cell>
          <cell r="J91" t="str">
            <v>S/O</v>
          </cell>
          <cell r="K91">
            <v>8.0000000000000002E-3</v>
          </cell>
          <cell r="L91" t="str">
            <v>S/O</v>
          </cell>
          <cell r="M91" t="str">
            <v>S/O</v>
          </cell>
          <cell r="N91" t="str">
            <v>S/O</v>
          </cell>
          <cell r="O91">
            <v>-4.3E-3</v>
          </cell>
          <cell r="P91" t="str">
            <v>S/O</v>
          </cell>
          <cell r="Q91" t="str">
            <v>S/O</v>
          </cell>
          <cell r="R91" t="str">
            <v>S/O</v>
          </cell>
          <cell r="S91" t="str">
            <v>S/O</v>
          </cell>
          <cell r="T91" t="str">
            <v>S/O</v>
          </cell>
          <cell r="U91" t="str">
            <v>S/O</v>
          </cell>
          <cell r="V91" t="str">
            <v>S/O</v>
          </cell>
          <cell r="W91" t="str">
            <v>S/O</v>
          </cell>
          <cell r="X91" t="str">
            <v>S/O</v>
          </cell>
          <cell r="Y91" t="str">
            <v>S/O</v>
          </cell>
          <cell r="Z91" t="str">
            <v>S/O</v>
          </cell>
        </row>
        <row r="92">
          <cell r="A92">
            <v>39538</v>
          </cell>
          <cell r="B92">
            <v>5.8999999999999999E-3</v>
          </cell>
          <cell r="C92">
            <v>-6.4999999999999997E-3</v>
          </cell>
          <cell r="D92">
            <v>-4.0800000000000003E-2</v>
          </cell>
          <cell r="E92">
            <v>3.6499999999999998E-2</v>
          </cell>
          <cell r="F92">
            <v>3.6299999999999999E-2</v>
          </cell>
          <cell r="G92">
            <v>3.6600000000000001E-2</v>
          </cell>
          <cell r="H92">
            <v>0.01</v>
          </cell>
          <cell r="I92">
            <v>-4.3E-3</v>
          </cell>
          <cell r="J92" t="str">
            <v>S/O</v>
          </cell>
          <cell r="K92">
            <v>5.5999999999999999E-3</v>
          </cell>
          <cell r="L92" t="str">
            <v>S/O</v>
          </cell>
          <cell r="M92" t="str">
            <v>S/O</v>
          </cell>
          <cell r="N92" t="str">
            <v>S/O</v>
          </cell>
          <cell r="O92">
            <v>2.5899999999999999E-2</v>
          </cell>
          <cell r="P92" t="str">
            <v>S/O</v>
          </cell>
          <cell r="Q92" t="str">
            <v>S/O</v>
          </cell>
          <cell r="R92" t="str">
            <v>S/O</v>
          </cell>
          <cell r="S92" t="str">
            <v>S/O</v>
          </cell>
          <cell r="T92" t="str">
            <v>S/O</v>
          </cell>
          <cell r="U92" t="str">
            <v>S/O</v>
          </cell>
          <cell r="V92" t="str">
            <v>S/O</v>
          </cell>
          <cell r="W92" t="str">
            <v>S/O</v>
          </cell>
          <cell r="X92" t="str">
            <v>S/O</v>
          </cell>
          <cell r="Y92" t="str">
            <v>S/O</v>
          </cell>
          <cell r="Z92" t="str">
            <v>S/O</v>
          </cell>
        </row>
        <row r="93">
          <cell r="A93">
            <v>39568</v>
          </cell>
          <cell r="B93">
            <v>-1E-3</v>
          </cell>
          <cell r="C93">
            <v>4.8000000000000001E-2</v>
          </cell>
          <cell r="D93">
            <v>1.4800000000000001E-2</v>
          </cell>
          <cell r="E93">
            <v>4.3400000000000001E-2</v>
          </cell>
          <cell r="F93">
            <v>4.5499999999999999E-2</v>
          </cell>
          <cell r="G93">
            <v>3.9199999999999999E-2</v>
          </cell>
          <cell r="H93">
            <v>-3.8E-3</v>
          </cell>
          <cell r="I93">
            <v>6.0000000000000001E-3</v>
          </cell>
          <cell r="J93" t="str">
            <v>S/O</v>
          </cell>
          <cell r="K93">
            <v>1.4E-2</v>
          </cell>
          <cell r="L93" t="str">
            <v>S/O</v>
          </cell>
          <cell r="M93" t="str">
            <v>S/O</v>
          </cell>
          <cell r="N93" t="str">
            <v>S/O</v>
          </cell>
          <cell r="O93">
            <v>6.4999999999999997E-3</v>
          </cell>
          <cell r="P93" t="str">
            <v>S/O</v>
          </cell>
          <cell r="Q93" t="str">
            <v>S/O</v>
          </cell>
          <cell r="R93" t="str">
            <v>S/O</v>
          </cell>
          <cell r="S93" t="str">
            <v>S/O</v>
          </cell>
          <cell r="T93" t="str">
            <v>S/O</v>
          </cell>
          <cell r="U93" t="str">
            <v>S/O</v>
          </cell>
          <cell r="V93" t="str">
            <v>S/O</v>
          </cell>
          <cell r="W93" t="str">
            <v>S/O</v>
          </cell>
          <cell r="X93" t="str">
            <v>S/O</v>
          </cell>
          <cell r="Y93" t="str">
            <v>S/O</v>
          </cell>
          <cell r="Z93" t="str">
            <v>S/O</v>
          </cell>
        </row>
        <row r="94">
          <cell r="A94">
            <v>39599</v>
          </cell>
          <cell r="B94">
            <v>-3.0999999999999999E-3</v>
          </cell>
          <cell r="C94">
            <v>3.9600000000000003E-2</v>
          </cell>
          <cell r="D94">
            <v>1.2E-2</v>
          </cell>
          <cell r="E94">
            <v>-2.8999999999999998E-3</v>
          </cell>
          <cell r="F94">
            <v>-3.0999999999999999E-3</v>
          </cell>
          <cell r="G94">
            <v>-1.14E-2</v>
          </cell>
          <cell r="H94">
            <v>-3.7000000000000002E-3</v>
          </cell>
          <cell r="I94">
            <v>-1.6000000000000001E-3</v>
          </cell>
          <cell r="J94" t="str">
            <v>S/O</v>
          </cell>
          <cell r="K94">
            <v>4.5999999999999999E-3</v>
          </cell>
          <cell r="L94" t="str">
            <v>S/O</v>
          </cell>
          <cell r="M94" t="str">
            <v>S/O</v>
          </cell>
          <cell r="N94" t="str">
            <v>S/O</v>
          </cell>
          <cell r="O94">
            <v>8.3000000000000001E-3</v>
          </cell>
          <cell r="P94" t="str">
            <v>S/O</v>
          </cell>
          <cell r="Q94" t="str">
            <v>S/O</v>
          </cell>
          <cell r="R94" t="str">
            <v>S/O</v>
          </cell>
          <cell r="S94" t="str">
            <v>S/O</v>
          </cell>
          <cell r="T94" t="str">
            <v>S/O</v>
          </cell>
          <cell r="U94" t="str">
            <v>S/O</v>
          </cell>
          <cell r="V94" t="str">
            <v>S/O</v>
          </cell>
          <cell r="W94" t="str">
            <v>S/O</v>
          </cell>
          <cell r="X94" t="str">
            <v>S/O</v>
          </cell>
          <cell r="Y94" t="str">
            <v>S/O</v>
          </cell>
          <cell r="Z94" t="str">
            <v>S/O</v>
          </cell>
        </row>
        <row r="95">
          <cell r="A95">
            <v>39629</v>
          </cell>
          <cell r="B95">
            <v>-2.7000000000000001E-3</v>
          </cell>
          <cell r="C95">
            <v>-3.5499999999999997E-2</v>
          </cell>
          <cell r="D95">
            <v>-4.07E-2</v>
          </cell>
          <cell r="E95">
            <v>-6.3500000000000001E-2</v>
          </cell>
          <cell r="F95">
            <v>-6.3299999999999995E-2</v>
          </cell>
          <cell r="G95">
            <v>-6.9900000000000004E-2</v>
          </cell>
          <cell r="H95">
            <v>-2.3E-3</v>
          </cell>
          <cell r="I95">
            <v>-3.5999999999999999E-3</v>
          </cell>
          <cell r="J95" t="str">
            <v>S/O</v>
          </cell>
          <cell r="K95">
            <v>-1.8100000000000002E-2</v>
          </cell>
          <cell r="L95" t="str">
            <v>S/O</v>
          </cell>
          <cell r="M95" t="str">
            <v>S/O</v>
          </cell>
          <cell r="N95" t="str">
            <v>S/O</v>
          </cell>
          <cell r="O95">
            <v>6.3E-3</v>
          </cell>
          <cell r="P95" t="str">
            <v>S/O</v>
          </cell>
          <cell r="Q95" t="str">
            <v>S/O</v>
          </cell>
          <cell r="R95" t="str">
            <v>S/O</v>
          </cell>
          <cell r="S95" t="str">
            <v>S/O</v>
          </cell>
          <cell r="T95" t="str">
            <v>S/O</v>
          </cell>
          <cell r="U95" t="str">
            <v>S/O</v>
          </cell>
          <cell r="V95" t="str">
            <v>S/O</v>
          </cell>
          <cell r="W95" t="str">
            <v>S/O</v>
          </cell>
          <cell r="X95" t="str">
            <v>S/O</v>
          </cell>
          <cell r="Y95" t="str">
            <v>S/O</v>
          </cell>
          <cell r="Z95" t="str">
            <v>S/O</v>
          </cell>
        </row>
        <row r="96">
          <cell r="A96">
            <v>39660</v>
          </cell>
          <cell r="B96">
            <v>0.01</v>
          </cell>
          <cell r="C96">
            <v>-4.48E-2</v>
          </cell>
          <cell r="D96">
            <v>-5.7299999999999997E-2</v>
          </cell>
          <cell r="E96">
            <v>-2.23E-2</v>
          </cell>
          <cell r="F96">
            <v>-1.8599999999999998E-2</v>
          </cell>
          <cell r="G96">
            <v>-2.35E-2</v>
          </cell>
          <cell r="H96">
            <v>1.21E-2</v>
          </cell>
          <cell r="I96">
            <v>5.1999999999999998E-3</v>
          </cell>
          <cell r="J96" t="str">
            <v>S/O</v>
          </cell>
          <cell r="K96">
            <v>-7.1000000000000004E-3</v>
          </cell>
          <cell r="L96" t="str">
            <v>S/O</v>
          </cell>
          <cell r="M96" t="str">
            <v>S/O</v>
          </cell>
          <cell r="N96" t="str">
            <v>S/O</v>
          </cell>
          <cell r="O96">
            <v>-1.37E-2</v>
          </cell>
          <cell r="P96" t="str">
            <v>S/O</v>
          </cell>
          <cell r="Q96">
            <v>1.1573130169000001E-2</v>
          </cell>
          <cell r="R96" t="str">
            <v>S/O</v>
          </cell>
          <cell r="S96" t="str">
            <v>S/O</v>
          </cell>
          <cell r="T96" t="str">
            <v>S/O</v>
          </cell>
          <cell r="U96" t="str">
            <v>S/O</v>
          </cell>
          <cell r="V96" t="str">
            <v>S/O</v>
          </cell>
          <cell r="W96" t="str">
            <v>S/O</v>
          </cell>
          <cell r="X96" t="str">
            <v>S/O</v>
          </cell>
          <cell r="Y96" t="str">
            <v>S/O</v>
          </cell>
          <cell r="Z96" t="str">
            <v>S/O</v>
          </cell>
        </row>
        <row r="97">
          <cell r="A97">
            <v>39689</v>
          </cell>
          <cell r="B97">
            <v>7.7999999999999996E-3</v>
          </cell>
          <cell r="C97">
            <v>3.0499999999999999E-2</v>
          </cell>
          <cell r="D97">
            <v>-6.7000000000000002E-3</v>
          </cell>
          <cell r="E97">
            <v>3.7499999999999999E-2</v>
          </cell>
          <cell r="F97">
            <v>3.6499999999999998E-2</v>
          </cell>
          <cell r="G97">
            <v>-1.0800000000000001E-2</v>
          </cell>
          <cell r="H97">
            <v>9.7000000000000003E-3</v>
          </cell>
          <cell r="I97">
            <v>3.2000000000000002E-3</v>
          </cell>
          <cell r="J97" t="str">
            <v>S/O</v>
          </cell>
          <cell r="K97">
            <v>1.0800000000000001E-2</v>
          </cell>
          <cell r="L97" t="str">
            <v>S/O</v>
          </cell>
          <cell r="M97" t="str">
            <v>S/O</v>
          </cell>
          <cell r="N97" t="str">
            <v>S/O</v>
          </cell>
          <cell r="O97">
            <v>1.4200000000000001E-2</v>
          </cell>
          <cell r="P97" t="str">
            <v>S/O</v>
          </cell>
          <cell r="Q97">
            <v>1.0182462430000001E-2</v>
          </cell>
          <cell r="R97" t="str">
            <v>S/O</v>
          </cell>
          <cell r="S97" t="str">
            <v>S/O</v>
          </cell>
          <cell r="T97" t="str">
            <v>S/O</v>
          </cell>
          <cell r="U97" t="str">
            <v>S/O</v>
          </cell>
          <cell r="V97" t="str">
            <v>S/O</v>
          </cell>
          <cell r="W97" t="str">
            <v>S/O</v>
          </cell>
          <cell r="X97" t="str">
            <v>S/O</v>
          </cell>
          <cell r="Y97" t="str">
            <v>S/O</v>
          </cell>
          <cell r="Z97" t="str">
            <v>S/O</v>
          </cell>
        </row>
        <row r="98">
          <cell r="A98">
            <v>39721</v>
          </cell>
          <cell r="B98">
            <v>-1.5299999999999999E-2</v>
          </cell>
          <cell r="C98">
            <v>-0.10489999999999999</v>
          </cell>
          <cell r="D98">
            <v>-0.17460000000000001</v>
          </cell>
          <cell r="E98">
            <v>-0.12740000000000001</v>
          </cell>
          <cell r="F98">
            <v>-0.12709999999999999</v>
          </cell>
          <cell r="G98">
            <v>-0.15379999999999999</v>
          </cell>
          <cell r="H98">
            <v>-1.12E-2</v>
          </cell>
          <cell r="I98">
            <v>-2.5399999999999999E-2</v>
          </cell>
          <cell r="J98" t="str">
            <v>S/O</v>
          </cell>
          <cell r="K98">
            <v>-5.6099999999999997E-2</v>
          </cell>
          <cell r="L98" t="str">
            <v>S/O</v>
          </cell>
          <cell r="M98" t="str">
            <v>S/O</v>
          </cell>
          <cell r="N98" t="str">
            <v>S/O</v>
          </cell>
          <cell r="O98">
            <v>-5.2400000000000002E-2</v>
          </cell>
          <cell r="P98" t="str">
            <v>S/O</v>
          </cell>
          <cell r="Q98">
            <v>-1.1396082792E-2</v>
          </cell>
          <cell r="R98" t="str">
            <v>S/O</v>
          </cell>
          <cell r="S98" t="str">
            <v>S/O</v>
          </cell>
          <cell r="T98" t="str">
            <v>S/O</v>
          </cell>
          <cell r="U98" t="str">
            <v>S/O</v>
          </cell>
          <cell r="V98" t="str">
            <v>S/O</v>
          </cell>
          <cell r="W98" t="str">
            <v>S/O</v>
          </cell>
          <cell r="X98" t="str">
            <v>S/O</v>
          </cell>
          <cell r="Y98" t="str">
            <v>S/O</v>
          </cell>
          <cell r="Z98" t="str">
            <v>S/O</v>
          </cell>
        </row>
        <row r="99">
          <cell r="A99">
            <v>39752</v>
          </cell>
          <cell r="B99">
            <v>1.6000000000000001E-3</v>
          </cell>
          <cell r="C99">
            <v>-0.14860000000000001</v>
          </cell>
          <cell r="D99">
            <v>-0.22589999999999999</v>
          </cell>
          <cell r="E99">
            <v>-4.48E-2</v>
          </cell>
          <cell r="F99">
            <v>-4.5499999999999999E-2</v>
          </cell>
          <cell r="G99">
            <v>-0.1026</v>
          </cell>
          <cell r="H99">
            <v>6.3E-3</v>
          </cell>
          <cell r="I99">
            <v>-1.04E-2</v>
          </cell>
          <cell r="J99" t="str">
            <v>S/O</v>
          </cell>
          <cell r="K99">
            <v>-4.8599999999999997E-2</v>
          </cell>
          <cell r="L99" t="str">
            <v>S/O</v>
          </cell>
          <cell r="M99" t="str">
            <v>S/O</v>
          </cell>
          <cell r="N99" t="str">
            <v>S/O</v>
          </cell>
          <cell r="O99">
            <v>-3.49E-2</v>
          </cell>
          <cell r="P99" t="str">
            <v>S/O</v>
          </cell>
          <cell r="Q99">
            <v>6.3734906069999996E-3</v>
          </cell>
          <cell r="R99" t="str">
            <v>S/O</v>
          </cell>
          <cell r="S99" t="str">
            <v>S/O</v>
          </cell>
          <cell r="T99" t="str">
            <v>S/O</v>
          </cell>
          <cell r="U99" t="str">
            <v>S/O</v>
          </cell>
          <cell r="V99" t="str">
            <v>S/O</v>
          </cell>
          <cell r="W99" t="str">
            <v>S/O</v>
          </cell>
          <cell r="X99" t="str">
            <v>S/O</v>
          </cell>
          <cell r="Y99" t="str">
            <v>S/O</v>
          </cell>
          <cell r="Z99" t="str">
            <v>S/O</v>
          </cell>
        </row>
        <row r="100">
          <cell r="A100">
            <v>39782</v>
          </cell>
          <cell r="B100">
            <v>1.35E-2</v>
          </cell>
          <cell r="C100">
            <v>-3.5400000000000001E-2</v>
          </cell>
          <cell r="D100">
            <v>-6.5500000000000003E-2</v>
          </cell>
          <cell r="E100">
            <v>-5.9700000000000003E-2</v>
          </cell>
          <cell r="F100">
            <v>-6.2100000000000002E-2</v>
          </cell>
          <cell r="G100">
            <v>-4.1599999999999998E-2</v>
          </cell>
          <cell r="H100">
            <v>2.3400000000000001E-2</v>
          </cell>
          <cell r="I100">
            <v>-1.21E-2</v>
          </cell>
          <cell r="J100" t="str">
            <v>S/O</v>
          </cell>
          <cell r="K100">
            <v>-3.0000000000000001E-3</v>
          </cell>
          <cell r="L100" t="str">
            <v>S/O</v>
          </cell>
          <cell r="M100" t="str">
            <v>S/O</v>
          </cell>
          <cell r="N100" t="str">
            <v>S/O</v>
          </cell>
          <cell r="O100">
            <v>5.4000000000000003E-3</v>
          </cell>
          <cell r="P100" t="str">
            <v>S/O</v>
          </cell>
          <cell r="Q100">
            <v>2.4013526101999999E-2</v>
          </cell>
          <cell r="R100" t="str">
            <v>S/O</v>
          </cell>
          <cell r="S100" t="str">
            <v>S/O</v>
          </cell>
          <cell r="T100" t="str">
            <v>S/O</v>
          </cell>
          <cell r="U100" t="str">
            <v>S/O</v>
          </cell>
          <cell r="V100" t="str">
            <v>S/O</v>
          </cell>
          <cell r="W100" t="str">
            <v>S/O</v>
          </cell>
          <cell r="X100" t="str">
            <v>S/O</v>
          </cell>
          <cell r="Y100" t="str">
            <v>S/O</v>
          </cell>
          <cell r="Z100" t="str">
            <v>S/O</v>
          </cell>
        </row>
        <row r="101">
          <cell r="A101">
            <v>39813</v>
          </cell>
          <cell r="B101">
            <v>1.9599999999999999E-2</v>
          </cell>
          <cell r="C101">
            <v>-3.0099999999999998E-2</v>
          </cell>
          <cell r="D101">
            <v>5.8200000000000002E-2</v>
          </cell>
          <cell r="E101">
            <v>3.3E-3</v>
          </cell>
          <cell r="F101">
            <v>3.2000000000000002E-3</v>
          </cell>
          <cell r="G101">
            <v>3.4200000000000001E-2</v>
          </cell>
          <cell r="H101">
            <v>3.1899999999999998E-2</v>
          </cell>
          <cell r="I101">
            <v>-1.35E-2</v>
          </cell>
          <cell r="J101" t="str">
            <v>S/O</v>
          </cell>
          <cell r="K101">
            <v>1.0800000000000001E-2</v>
          </cell>
          <cell r="L101" t="str">
            <v>S/O</v>
          </cell>
          <cell r="M101" t="str">
            <v>S/O</v>
          </cell>
          <cell r="N101" t="str">
            <v>S/O</v>
          </cell>
          <cell r="O101">
            <v>-1.7500000000000002E-2</v>
          </cell>
          <cell r="P101" t="str">
            <v>S/O</v>
          </cell>
          <cell r="Q101">
            <v>3.2146984013E-2</v>
          </cell>
          <cell r="R101" t="str">
            <v>S/O</v>
          </cell>
          <cell r="S101" t="str">
            <v>S/O</v>
          </cell>
          <cell r="T101" t="str">
            <v>S/O</v>
          </cell>
          <cell r="U101" t="str">
            <v>S/O</v>
          </cell>
          <cell r="V101" t="str">
            <v>S/O</v>
          </cell>
          <cell r="W101" t="str">
            <v>S/O</v>
          </cell>
          <cell r="X101" t="str">
            <v>S/O</v>
          </cell>
          <cell r="Y101" t="str">
            <v>S/O</v>
          </cell>
          <cell r="Z101" t="str">
            <v>S/O</v>
          </cell>
        </row>
        <row r="102">
          <cell r="A102">
            <v>39844</v>
          </cell>
          <cell r="B102">
            <v>-6.3E-3</v>
          </cell>
          <cell r="C102">
            <v>-5.21E-2</v>
          </cell>
          <cell r="D102">
            <v>2.1700000000000001E-2</v>
          </cell>
          <cell r="E102">
            <v>-6.5799999999999997E-2</v>
          </cell>
          <cell r="F102">
            <v>-6.3500000000000001E-2</v>
          </cell>
          <cell r="G102">
            <v>-9.9099999999999994E-2</v>
          </cell>
          <cell r="H102">
            <v>-9.5999999999999992E-3</v>
          </cell>
          <cell r="I102">
            <v>3.2000000000000002E-3</v>
          </cell>
          <cell r="J102" t="str">
            <v>S/O</v>
          </cell>
          <cell r="K102">
            <v>-2.7900000000000001E-2</v>
          </cell>
          <cell r="L102" t="str">
            <v>S/O</v>
          </cell>
          <cell r="M102" t="str">
            <v>S/O</v>
          </cell>
          <cell r="N102" t="str">
            <v>S/O</v>
          </cell>
          <cell r="O102">
            <v>-9.1999999999999998E-3</v>
          </cell>
          <cell r="P102" t="str">
            <v>S/O</v>
          </cell>
          <cell r="Q102">
            <v>-9.2967374729999996E-3</v>
          </cell>
          <cell r="R102" t="str">
            <v>S/O</v>
          </cell>
          <cell r="S102" t="str">
            <v>S/O</v>
          </cell>
          <cell r="T102" t="str">
            <v>S/O</v>
          </cell>
          <cell r="U102" t="str">
            <v>S/O</v>
          </cell>
          <cell r="V102" t="str">
            <v>S/O</v>
          </cell>
          <cell r="W102" t="str">
            <v>S/O</v>
          </cell>
          <cell r="X102" t="str">
            <v>S/O</v>
          </cell>
          <cell r="Y102" t="str">
            <v>S/O</v>
          </cell>
          <cell r="Z102" t="str">
            <v>S/O</v>
          </cell>
        </row>
        <row r="103">
          <cell r="A103">
            <v>39872</v>
          </cell>
          <cell r="B103">
            <v>6.1999999999999998E-3</v>
          </cell>
          <cell r="C103">
            <v>-5.3100000000000001E-2</v>
          </cell>
          <cell r="D103">
            <v>-5.2299999999999999E-2</v>
          </cell>
          <cell r="E103">
            <v>-6.0499999999999998E-2</v>
          </cell>
          <cell r="F103">
            <v>-6.08E-2</v>
          </cell>
          <cell r="G103">
            <v>-7.5899999999999995E-2</v>
          </cell>
          <cell r="H103">
            <v>7.0000000000000001E-3</v>
          </cell>
          <cell r="I103">
            <v>3.5000000000000001E-3</v>
          </cell>
          <cell r="J103" t="str">
            <v>S/O</v>
          </cell>
          <cell r="K103">
            <v>-1.84E-2</v>
          </cell>
          <cell r="L103" t="str">
            <v>S/O</v>
          </cell>
          <cell r="M103" t="str">
            <v>S/O</v>
          </cell>
          <cell r="N103" t="str">
            <v>S/O</v>
          </cell>
          <cell r="O103">
            <v>-8.8999999999999999E-3</v>
          </cell>
          <cell r="P103" t="str">
            <v>S/O</v>
          </cell>
          <cell r="Q103">
            <v>7.2795325649999999E-3</v>
          </cell>
          <cell r="R103" t="str">
            <v>S/O</v>
          </cell>
          <cell r="S103" t="str">
            <v>S/O</v>
          </cell>
          <cell r="T103" t="str">
            <v>S/O</v>
          </cell>
          <cell r="U103" t="str">
            <v>S/O</v>
          </cell>
          <cell r="V103" t="str">
            <v>S/O</v>
          </cell>
          <cell r="W103" t="str">
            <v>S/O</v>
          </cell>
          <cell r="X103" t="str">
            <v>S/O</v>
          </cell>
          <cell r="Y103" t="str">
            <v>S/O</v>
          </cell>
          <cell r="Z103" t="str">
            <v>S/O</v>
          </cell>
        </row>
        <row r="104">
          <cell r="A104">
            <v>39903</v>
          </cell>
          <cell r="B104">
            <v>1.5100000000000001E-2</v>
          </cell>
          <cell r="C104">
            <v>7.7399999999999997E-2</v>
          </cell>
          <cell r="D104">
            <v>1.5299999999999999E-2</v>
          </cell>
          <cell r="E104">
            <v>9.2799999999999994E-2</v>
          </cell>
          <cell r="F104">
            <v>9.4100000000000003E-2</v>
          </cell>
          <cell r="G104">
            <v>5.1400000000000001E-2</v>
          </cell>
          <cell r="H104">
            <v>1.4999999999999999E-2</v>
          </cell>
          <cell r="I104">
            <v>1.4200000000000001E-2</v>
          </cell>
          <cell r="J104" t="str">
            <v>S/O</v>
          </cell>
          <cell r="K104">
            <v>3.39E-2</v>
          </cell>
          <cell r="L104" t="str">
            <v>S/O</v>
          </cell>
          <cell r="M104" t="str">
            <v>S/O</v>
          </cell>
          <cell r="N104" t="str">
            <v>S/O</v>
          </cell>
          <cell r="O104">
            <v>7.7000000000000002E-3</v>
          </cell>
          <cell r="P104" t="str">
            <v>S/O</v>
          </cell>
          <cell r="Q104">
            <v>1.5595873804E-2</v>
          </cell>
          <cell r="R104" t="str">
            <v>S/O</v>
          </cell>
          <cell r="S104" t="str">
            <v>S/O</v>
          </cell>
          <cell r="T104" t="str">
            <v>S/O</v>
          </cell>
          <cell r="U104" t="str">
            <v>S/O</v>
          </cell>
          <cell r="V104" t="str">
            <v>S/O</v>
          </cell>
          <cell r="W104" t="str">
            <v>S/O</v>
          </cell>
          <cell r="X104" t="str">
            <v>S/O</v>
          </cell>
          <cell r="Y104" t="str">
            <v>S/O</v>
          </cell>
          <cell r="Z104" t="str">
            <v>S/O</v>
          </cell>
        </row>
        <row r="105">
          <cell r="A105">
            <v>39933</v>
          </cell>
          <cell r="B105">
            <v>1.2999999999999999E-3</v>
          </cell>
          <cell r="C105">
            <v>7.5700000000000003E-2</v>
          </cell>
          <cell r="D105">
            <v>0.1055</v>
          </cell>
          <cell r="E105">
            <v>3.44E-2</v>
          </cell>
          <cell r="F105">
            <v>3.4099999999999998E-2</v>
          </cell>
          <cell r="G105">
            <v>8.4400000000000003E-2</v>
          </cell>
          <cell r="H105">
            <v>-3.3E-3</v>
          </cell>
          <cell r="I105">
            <v>1.1599999999999999E-2</v>
          </cell>
          <cell r="J105" t="str">
            <v>S/O</v>
          </cell>
          <cell r="K105">
            <v>2.9499999999999998E-2</v>
          </cell>
          <cell r="L105" t="str">
            <v>S/O</v>
          </cell>
          <cell r="M105" t="str">
            <v>S/O</v>
          </cell>
          <cell r="N105" t="str">
            <v>S/O</v>
          </cell>
          <cell r="O105">
            <v>-1.8E-3</v>
          </cell>
          <cell r="P105" t="str">
            <v>S/O</v>
          </cell>
          <cell r="Q105">
            <v>-3.346625159E-3</v>
          </cell>
          <cell r="R105" t="str">
            <v>S/O</v>
          </cell>
          <cell r="S105" t="str">
            <v>S/O</v>
          </cell>
          <cell r="T105" t="str">
            <v>S/O</v>
          </cell>
          <cell r="U105" t="str">
            <v>S/O</v>
          </cell>
          <cell r="V105" t="str">
            <v>S/O</v>
          </cell>
          <cell r="W105" t="str">
            <v>S/O</v>
          </cell>
          <cell r="X105" t="str">
            <v>S/O</v>
          </cell>
          <cell r="Y105" t="str">
            <v>S/O</v>
          </cell>
          <cell r="Z105" t="str">
            <v>S/O</v>
          </cell>
        </row>
        <row r="106">
          <cell r="A106">
            <v>39964</v>
          </cell>
          <cell r="B106">
            <v>-8.9999999999999998E-4</v>
          </cell>
          <cell r="C106">
            <v>0.1065</v>
          </cell>
          <cell r="D106">
            <v>9.0899999999999995E-2</v>
          </cell>
          <cell r="E106">
            <v>-1.8200000000000001E-2</v>
          </cell>
          <cell r="F106">
            <v>-1.95E-2</v>
          </cell>
          <cell r="G106">
            <v>2.7900000000000001E-2</v>
          </cell>
          <cell r="H106">
            <v>-1.01E-2</v>
          </cell>
          <cell r="I106">
            <v>0.02</v>
          </cell>
          <cell r="J106" t="str">
            <v>S/O</v>
          </cell>
          <cell r="K106">
            <v>2.2499999999999999E-2</v>
          </cell>
          <cell r="L106" t="str">
            <v>S/O</v>
          </cell>
          <cell r="M106" t="str">
            <v>S/O</v>
          </cell>
          <cell r="N106" t="str">
            <v>S/O</v>
          </cell>
          <cell r="O106">
            <v>1.0999999999999999E-2</v>
          </cell>
          <cell r="P106" t="str">
            <v>S/O</v>
          </cell>
          <cell r="Q106">
            <v>-1.0035540079E-2</v>
          </cell>
          <cell r="R106" t="str">
            <v>S/O</v>
          </cell>
          <cell r="S106" t="str">
            <v>S/O</v>
          </cell>
          <cell r="T106" t="str">
            <v>S/O</v>
          </cell>
          <cell r="U106" t="str">
            <v>S/O</v>
          </cell>
          <cell r="V106" t="str">
            <v>S/O</v>
          </cell>
          <cell r="W106" t="str">
            <v>S/O</v>
          </cell>
          <cell r="X106" t="str">
            <v>S/O</v>
          </cell>
          <cell r="Y106" t="str">
            <v>S/O</v>
          </cell>
          <cell r="Z106" t="str">
            <v>S/O</v>
          </cell>
        </row>
        <row r="107">
          <cell r="A107">
            <v>39994</v>
          </cell>
          <cell r="B107">
            <v>9.2999999999999992E-3</v>
          </cell>
          <cell r="C107">
            <v>5.4000000000000003E-3</v>
          </cell>
          <cell r="D107">
            <v>8.8999999999999999E-3</v>
          </cell>
          <cell r="E107">
            <v>5.3400000000000003E-2</v>
          </cell>
          <cell r="F107">
            <v>5.3100000000000001E-2</v>
          </cell>
          <cell r="G107">
            <v>5.7000000000000002E-2</v>
          </cell>
          <cell r="H107">
            <v>3.8E-3</v>
          </cell>
          <cell r="I107">
            <v>2.1999999999999999E-2</v>
          </cell>
          <cell r="J107" t="str">
            <v>S/O</v>
          </cell>
          <cell r="K107">
            <v>1.6500000000000001E-2</v>
          </cell>
          <cell r="L107">
            <v>1.5800000000000002E-2</v>
          </cell>
          <cell r="M107" t="str">
            <v>S/O</v>
          </cell>
          <cell r="N107" t="str">
            <v>S/O</v>
          </cell>
          <cell r="O107">
            <v>1.6199999999999999E-2</v>
          </cell>
          <cell r="P107" t="str">
            <v>S/O</v>
          </cell>
          <cell r="Q107">
            <v>3.9740339150000003E-3</v>
          </cell>
          <cell r="R107" t="str">
            <v>S/O</v>
          </cell>
          <cell r="S107" t="str">
            <v>S/O</v>
          </cell>
          <cell r="T107" t="str">
            <v>S/O</v>
          </cell>
          <cell r="U107" t="str">
            <v>S/O</v>
          </cell>
          <cell r="V107" t="str">
            <v>S/O</v>
          </cell>
          <cell r="W107" t="str">
            <v>S/O</v>
          </cell>
          <cell r="X107" t="str">
            <v>S/O</v>
          </cell>
          <cell r="Y107" t="str">
            <v>S/O</v>
          </cell>
          <cell r="Z107" t="str">
            <v>S/O</v>
          </cell>
        </row>
        <row r="108">
          <cell r="A108">
            <v>40025</v>
          </cell>
          <cell r="B108">
            <v>6.1000000000000004E-3</v>
          </cell>
          <cell r="C108">
            <v>4.1099999999999998E-2</v>
          </cell>
          <cell r="D108">
            <v>2.8500000000000001E-2</v>
          </cell>
          <cell r="E108">
            <v>7.6E-3</v>
          </cell>
          <cell r="F108">
            <v>7.0000000000000001E-3</v>
          </cell>
          <cell r="G108">
            <v>2.2200000000000001E-2</v>
          </cell>
          <cell r="H108">
            <v>1E-4</v>
          </cell>
          <cell r="I108">
            <v>0.02</v>
          </cell>
          <cell r="J108" t="str">
            <v>S/O</v>
          </cell>
          <cell r="K108">
            <v>1.3299999999999999E-2</v>
          </cell>
          <cell r="L108">
            <v>4.5600000000000002E-2</v>
          </cell>
          <cell r="M108">
            <v>1.5699999999999999E-2</v>
          </cell>
          <cell r="N108">
            <v>5.5500000000000001E-2</v>
          </cell>
          <cell r="O108">
            <v>1.1999999999999999E-3</v>
          </cell>
          <cell r="P108" t="str">
            <v>S/O</v>
          </cell>
          <cell r="Q108">
            <v>7.8935723100000002E-4</v>
          </cell>
          <cell r="R108" t="str">
            <v>S/O</v>
          </cell>
          <cell r="S108" t="str">
            <v>S/O</v>
          </cell>
          <cell r="T108" t="str">
            <v>S/O</v>
          </cell>
          <cell r="U108" t="str">
            <v>S/O</v>
          </cell>
          <cell r="V108" t="str">
            <v>S/O</v>
          </cell>
          <cell r="W108" t="str">
            <v>S/O</v>
          </cell>
          <cell r="X108" t="str">
            <v>S/O</v>
          </cell>
          <cell r="Y108" t="str">
            <v>S/O</v>
          </cell>
          <cell r="Z108" t="str">
            <v>S/O</v>
          </cell>
        </row>
        <row r="109">
          <cell r="A109">
            <v>40056</v>
          </cell>
          <cell r="B109">
            <v>1.17E-2</v>
          </cell>
          <cell r="C109">
            <v>1.21E-2</v>
          </cell>
          <cell r="D109">
            <v>5.62E-2</v>
          </cell>
          <cell r="E109">
            <v>5.2900000000000003E-2</v>
          </cell>
          <cell r="F109">
            <v>5.2999999999999999E-2</v>
          </cell>
          <cell r="G109">
            <v>6.1499999999999999E-2</v>
          </cell>
          <cell r="H109">
            <v>8.8999999999999999E-3</v>
          </cell>
          <cell r="I109">
            <v>1.8200000000000001E-2</v>
          </cell>
          <cell r="J109" t="str">
            <v>S/O</v>
          </cell>
          <cell r="K109">
            <v>1.9099999999999999E-2</v>
          </cell>
          <cell r="L109">
            <v>9.7000000000000003E-3</v>
          </cell>
          <cell r="M109">
            <v>1.5299999999999999E-2</v>
          </cell>
          <cell r="N109">
            <v>2.9600000000000001E-2</v>
          </cell>
          <cell r="O109">
            <v>4.3E-3</v>
          </cell>
          <cell r="P109" t="str">
            <v>S/O</v>
          </cell>
          <cell r="Q109">
            <v>9.1437995960000004E-3</v>
          </cell>
          <cell r="R109" t="str">
            <v>S/O</v>
          </cell>
          <cell r="S109" t="str">
            <v>S/O</v>
          </cell>
          <cell r="T109" t="str">
            <v>S/O</v>
          </cell>
          <cell r="U109" t="str">
            <v>S/O</v>
          </cell>
          <cell r="V109" t="str">
            <v>S/O</v>
          </cell>
          <cell r="W109" t="str">
            <v>S/O</v>
          </cell>
          <cell r="X109" t="str">
            <v>S/O</v>
          </cell>
          <cell r="Y109" t="str">
            <v>S/O</v>
          </cell>
          <cell r="Z109" t="str">
            <v>S/O</v>
          </cell>
        </row>
        <row r="110">
          <cell r="A110">
            <v>40086</v>
          </cell>
          <cell r="B110">
            <v>8.9999999999999993E-3</v>
          </cell>
          <cell r="C110">
            <v>4.5100000000000001E-2</v>
          </cell>
          <cell r="D110">
            <v>6.9000000000000006E-2</v>
          </cell>
          <cell r="E110">
            <v>2.12E-2</v>
          </cell>
          <cell r="F110">
            <v>2.3599999999999999E-2</v>
          </cell>
          <cell r="G110">
            <v>2.7400000000000001E-2</v>
          </cell>
          <cell r="H110">
            <v>7.1999999999999998E-3</v>
          </cell>
          <cell r="I110">
            <v>1.3599999999999999E-2</v>
          </cell>
          <cell r="J110" t="str">
            <v>S/O</v>
          </cell>
          <cell r="K110">
            <v>2.0199999999999999E-2</v>
          </cell>
          <cell r="L110">
            <v>5.5300000000000002E-2</v>
          </cell>
          <cell r="M110">
            <v>1.2999999999999999E-2</v>
          </cell>
          <cell r="N110">
            <v>2.46E-2</v>
          </cell>
          <cell r="O110">
            <v>1.32E-2</v>
          </cell>
          <cell r="P110" t="str">
            <v>S/O</v>
          </cell>
          <cell r="Q110">
            <v>7.3059067459999997E-3</v>
          </cell>
          <cell r="R110" t="str">
            <v>S/O</v>
          </cell>
          <cell r="S110" t="str">
            <v>S/O</v>
          </cell>
          <cell r="T110" t="str">
            <v>S/O</v>
          </cell>
          <cell r="U110" t="str">
            <v>S/O</v>
          </cell>
          <cell r="V110" t="str">
            <v>S/O</v>
          </cell>
          <cell r="W110" t="str">
            <v>S/O</v>
          </cell>
          <cell r="X110" t="str">
            <v>S/O</v>
          </cell>
          <cell r="Y110" t="str">
            <v>S/O</v>
          </cell>
          <cell r="Z110" t="str">
            <v>S/O</v>
          </cell>
        </row>
        <row r="111">
          <cell r="A111">
            <v>40117</v>
          </cell>
          <cell r="B111">
            <v>8.0000000000000004E-4</v>
          </cell>
          <cell r="C111">
            <v>-4.1000000000000002E-2</v>
          </cell>
          <cell r="D111">
            <v>-5.0000000000000001E-4</v>
          </cell>
          <cell r="E111">
            <v>-1.32E-2</v>
          </cell>
          <cell r="F111">
            <v>-1.2699999999999999E-2</v>
          </cell>
          <cell r="G111">
            <v>-1.0800000000000001E-2</v>
          </cell>
          <cell r="H111">
            <v>-2.8E-3</v>
          </cell>
          <cell r="I111">
            <v>9.1000000000000004E-3</v>
          </cell>
          <cell r="J111" t="str">
            <v>S/O</v>
          </cell>
          <cell r="K111">
            <v>-8.0999999999999996E-3</v>
          </cell>
          <cell r="L111">
            <v>-3.9399999999999998E-2</v>
          </cell>
          <cell r="M111">
            <v>-3.7000000000000002E-3</v>
          </cell>
          <cell r="N111">
            <v>-1.6E-2</v>
          </cell>
          <cell r="O111">
            <v>-0.01</v>
          </cell>
          <cell r="P111" t="str">
            <v>S/O</v>
          </cell>
          <cell r="Q111">
            <v>-2.4364817829999998E-3</v>
          </cell>
          <cell r="R111" t="str">
            <v>S/O</v>
          </cell>
          <cell r="S111" t="str">
            <v>S/O</v>
          </cell>
          <cell r="T111" t="str">
            <v>S/O</v>
          </cell>
          <cell r="U111" t="str">
            <v>S/O</v>
          </cell>
          <cell r="V111" t="str">
            <v>S/O</v>
          </cell>
          <cell r="W111" t="str">
            <v>S/O</v>
          </cell>
          <cell r="X111" t="str">
            <v>S/O</v>
          </cell>
          <cell r="Y111" t="str">
            <v>S/O</v>
          </cell>
          <cell r="Z111" t="str">
            <v>S/O</v>
          </cell>
        </row>
        <row r="112">
          <cell r="A112">
            <v>40147</v>
          </cell>
          <cell r="B112">
            <v>1.41E-2</v>
          </cell>
          <cell r="C112">
            <v>4.2999999999999997E-2</v>
          </cell>
          <cell r="D112">
            <v>4.1500000000000002E-2</v>
          </cell>
          <cell r="E112">
            <v>3.04E-2</v>
          </cell>
          <cell r="F112">
            <v>2.9499999999999998E-2</v>
          </cell>
          <cell r="G112">
            <v>2.5999999999999999E-3</v>
          </cell>
          <cell r="H112">
            <v>1.41E-2</v>
          </cell>
          <cell r="I112">
            <v>1.4200000000000001E-2</v>
          </cell>
          <cell r="J112" t="str">
            <v>S/O</v>
          </cell>
          <cell r="K112">
            <v>1.9099999999999999E-2</v>
          </cell>
          <cell r="L112">
            <v>4.5900000000000003E-2</v>
          </cell>
          <cell r="M112">
            <v>1.54E-2</v>
          </cell>
          <cell r="N112">
            <v>2.1499999999999998E-2</v>
          </cell>
          <cell r="O112">
            <v>9.5999999999999992E-3</v>
          </cell>
          <cell r="P112" t="str">
            <v>S/O</v>
          </cell>
          <cell r="Q112">
            <v>1.4142474943E-2</v>
          </cell>
          <cell r="R112" t="str">
            <v>S/O</v>
          </cell>
          <cell r="S112" t="str">
            <v>S/O</v>
          </cell>
          <cell r="T112" t="str">
            <v>S/O</v>
          </cell>
          <cell r="U112" t="str">
            <v>S/O</v>
          </cell>
          <cell r="V112" t="str">
            <v>S/O</v>
          </cell>
          <cell r="W112" t="str">
            <v>S/O</v>
          </cell>
          <cell r="X112" t="str">
            <v>S/O</v>
          </cell>
          <cell r="Y112" t="str">
            <v>S/O</v>
          </cell>
          <cell r="Z112" t="str">
            <v>S/O</v>
          </cell>
        </row>
        <row r="113">
          <cell r="A113">
            <v>40178</v>
          </cell>
          <cell r="B113">
            <v>-1.3100000000000001E-2</v>
          </cell>
          <cell r="C113">
            <v>3.2000000000000001E-2</v>
          </cell>
          <cell r="D113">
            <v>5.62E-2</v>
          </cell>
          <cell r="E113">
            <v>1.54E-2</v>
          </cell>
          <cell r="F113">
            <v>1.4500000000000001E-2</v>
          </cell>
          <cell r="G113">
            <v>7.1999999999999998E-3</v>
          </cell>
          <cell r="H113">
            <v>-1.5900000000000001E-2</v>
          </cell>
          <cell r="I113">
            <v>-6.4999999999999997E-3</v>
          </cell>
          <cell r="J113" t="str">
            <v>S/O</v>
          </cell>
          <cell r="K113">
            <v>2.5000000000000001E-3</v>
          </cell>
          <cell r="L113">
            <v>3.3599999999999998E-2</v>
          </cell>
          <cell r="M113">
            <v>-6.4999999999999997E-3</v>
          </cell>
          <cell r="N113">
            <v>1.0800000000000001E-2</v>
          </cell>
          <cell r="O113">
            <v>1.2699999999999999E-2</v>
          </cell>
          <cell r="P113" t="str">
            <v>S/O</v>
          </cell>
          <cell r="Q113">
            <v>-1.5689691772000001E-2</v>
          </cell>
          <cell r="R113" t="str">
            <v>S/O</v>
          </cell>
          <cell r="S113" t="str">
            <v>S/O</v>
          </cell>
          <cell r="T113" t="str">
            <v>S/O</v>
          </cell>
          <cell r="U113" t="str">
            <v>S/O</v>
          </cell>
          <cell r="V113" t="str">
            <v>S/O</v>
          </cell>
          <cell r="W113" t="str">
            <v>S/O</v>
          </cell>
          <cell r="X113" t="str">
            <v>S/O</v>
          </cell>
          <cell r="Y113" t="str">
            <v>S/O</v>
          </cell>
          <cell r="Z113" t="str">
            <v>S/O</v>
          </cell>
        </row>
        <row r="114">
          <cell r="A114">
            <v>40209</v>
          </cell>
          <cell r="B114">
            <v>1.7600000000000001E-2</v>
          </cell>
          <cell r="C114">
            <v>-5.2299999999999999E-2</v>
          </cell>
          <cell r="D114">
            <v>-9.1000000000000004E-3</v>
          </cell>
          <cell r="E114">
            <v>-3.9100000000000003E-2</v>
          </cell>
          <cell r="F114">
            <v>-3.78E-2</v>
          </cell>
          <cell r="G114">
            <v>-2.7900000000000001E-2</v>
          </cell>
          <cell r="H114">
            <v>1.6500000000000001E-2</v>
          </cell>
          <cell r="I114">
            <v>2.0400000000000001E-2</v>
          </cell>
          <cell r="J114" t="str">
            <v>S/O</v>
          </cell>
          <cell r="K114">
            <v>-5.1999999999999998E-3</v>
          </cell>
          <cell r="L114">
            <v>-4.3999999999999997E-2</v>
          </cell>
          <cell r="M114">
            <v>5.3E-3</v>
          </cell>
          <cell r="N114">
            <v>-2.58E-2</v>
          </cell>
          <cell r="O114">
            <v>-1.0699999999999999E-2</v>
          </cell>
          <cell r="P114" t="str">
            <v>S/O</v>
          </cell>
          <cell r="Q114">
            <v>1.6702964484999999E-2</v>
          </cell>
          <cell r="R114" t="str">
            <v>S/O</v>
          </cell>
          <cell r="S114" t="str">
            <v>S/O</v>
          </cell>
          <cell r="T114" t="str">
            <v>S/O</v>
          </cell>
          <cell r="U114" t="str">
            <v>S/O</v>
          </cell>
          <cell r="V114" t="str">
            <v>S/O</v>
          </cell>
          <cell r="W114" t="str">
            <v>S/O</v>
          </cell>
          <cell r="X114" t="str">
            <v>S/O</v>
          </cell>
          <cell r="Y114" t="str">
            <v>S/O</v>
          </cell>
          <cell r="Z114" t="str">
            <v>S/O</v>
          </cell>
        </row>
        <row r="115">
          <cell r="A115">
            <v>40237</v>
          </cell>
          <cell r="B115">
            <v>2.2000000000000001E-3</v>
          </cell>
          <cell r="C115">
            <v>4.0300000000000002E-2</v>
          </cell>
          <cell r="D115">
            <v>2.01E-2</v>
          </cell>
          <cell r="E115">
            <v>2.29E-2</v>
          </cell>
          <cell r="F115">
            <v>2.2700000000000001E-2</v>
          </cell>
          <cell r="G115">
            <v>-1.4800000000000001E-2</v>
          </cell>
          <cell r="H115">
            <v>6.9999999999999999E-4</v>
          </cell>
          <cell r="I115">
            <v>5.7000000000000002E-3</v>
          </cell>
          <cell r="J115" t="str">
            <v>S/O</v>
          </cell>
          <cell r="K115">
            <v>9.7999999999999997E-3</v>
          </cell>
          <cell r="L115">
            <v>4.4499999999999998E-2</v>
          </cell>
          <cell r="M115">
            <v>4.8999999999999998E-3</v>
          </cell>
          <cell r="N115">
            <v>1.2500000000000001E-2</v>
          </cell>
          <cell r="O115">
            <v>4.4999999999999997E-3</v>
          </cell>
          <cell r="P115" t="str">
            <v>S/O</v>
          </cell>
          <cell r="Q115">
            <v>7.8427190199999999E-4</v>
          </cell>
          <cell r="R115" t="str">
            <v>S/O</v>
          </cell>
          <cell r="S115" t="str">
            <v>S/O</v>
          </cell>
          <cell r="T115" t="str">
            <v>S/O</v>
          </cell>
          <cell r="U115" t="str">
            <v>S/O</v>
          </cell>
          <cell r="V115" t="str">
            <v>S/O</v>
          </cell>
          <cell r="W115" t="str">
            <v>S/O</v>
          </cell>
          <cell r="X115" t="str">
            <v>S/O</v>
          </cell>
          <cell r="Y115" t="str">
            <v>S/O</v>
          </cell>
          <cell r="Z115" t="str">
            <v>S/O</v>
          </cell>
        </row>
        <row r="116">
          <cell r="A116">
            <v>40268</v>
          </cell>
          <cell r="B116">
            <v>-8.6999999999999994E-3</v>
          </cell>
          <cell r="C116">
            <v>4.5999999999999999E-2</v>
          </cell>
          <cell r="D116">
            <v>1.9699999999999999E-2</v>
          </cell>
          <cell r="E116">
            <v>4.7E-2</v>
          </cell>
          <cell r="F116">
            <v>4.5100000000000001E-2</v>
          </cell>
          <cell r="G116">
            <v>3.1699999999999999E-2</v>
          </cell>
          <cell r="H116">
            <v>-1.17E-2</v>
          </cell>
          <cell r="I116">
            <v>-1.6999999999999999E-3</v>
          </cell>
          <cell r="J116" t="str">
            <v>S/O</v>
          </cell>
          <cell r="K116">
            <v>9.1000000000000004E-3</v>
          </cell>
          <cell r="L116">
            <v>3.5400000000000001E-2</v>
          </cell>
          <cell r="M116">
            <v>1.5E-3</v>
          </cell>
          <cell r="N116">
            <v>2.8500000000000001E-2</v>
          </cell>
          <cell r="O116">
            <v>4.4999999999999997E-3</v>
          </cell>
          <cell r="P116">
            <v>2.1999999999999999E-2</v>
          </cell>
          <cell r="Q116">
            <v>-1.1221222491000001E-2</v>
          </cell>
          <cell r="R116" t="str">
            <v>S/O</v>
          </cell>
          <cell r="S116" t="str">
            <v>S/O</v>
          </cell>
          <cell r="T116" t="str">
            <v>S/O</v>
          </cell>
          <cell r="U116" t="str">
            <v>S/O</v>
          </cell>
          <cell r="V116" t="str">
            <v>S/O</v>
          </cell>
          <cell r="W116" t="str">
            <v>S/O</v>
          </cell>
          <cell r="X116" t="str">
            <v>S/O</v>
          </cell>
          <cell r="Y116" t="str">
            <v>S/O</v>
          </cell>
          <cell r="Z116" t="str">
            <v>S/O</v>
          </cell>
        </row>
        <row r="117">
          <cell r="A117">
            <v>40298</v>
          </cell>
          <cell r="B117">
            <v>-1.8E-3</v>
          </cell>
          <cell r="C117">
            <v>1.0999999999999999E-2</v>
          </cell>
          <cell r="D117">
            <v>2.47E-2</v>
          </cell>
          <cell r="E117">
            <v>-1.1999999999999999E-3</v>
          </cell>
          <cell r="F117">
            <v>-2.2000000000000001E-3</v>
          </cell>
          <cell r="G117">
            <v>-1.6299999999999999E-2</v>
          </cell>
          <cell r="H117">
            <v>-2.2000000000000001E-3</v>
          </cell>
          <cell r="I117">
            <v>-5.0000000000000001E-4</v>
          </cell>
          <cell r="J117" t="str">
            <v>S/O</v>
          </cell>
          <cell r="K117">
            <v>1.4E-3</v>
          </cell>
          <cell r="L117">
            <v>1.9099999999999999E-2</v>
          </cell>
          <cell r="M117">
            <v>-1.8E-3</v>
          </cell>
          <cell r="N117">
            <v>-2.2000000000000001E-3</v>
          </cell>
          <cell r="O117">
            <v>-4.0000000000000001E-3</v>
          </cell>
          <cell r="P117">
            <v>2.24E-2</v>
          </cell>
          <cell r="Q117">
            <v>-2.1711254479999998E-3</v>
          </cell>
          <cell r="R117" t="str">
            <v>S/O</v>
          </cell>
          <cell r="S117" t="str">
            <v>S/O</v>
          </cell>
          <cell r="T117" t="str">
            <v>S/O</v>
          </cell>
          <cell r="U117" t="str">
            <v>S/O</v>
          </cell>
          <cell r="V117" t="str">
            <v>S/O</v>
          </cell>
          <cell r="W117" t="str">
            <v>S/O</v>
          </cell>
          <cell r="X117" t="str">
            <v>S/O</v>
          </cell>
          <cell r="Y117" t="str">
            <v>S/O</v>
          </cell>
          <cell r="Z117" t="str">
            <v>S/O</v>
          </cell>
        </row>
        <row r="118">
          <cell r="A118">
            <v>40329</v>
          </cell>
          <cell r="B118">
            <v>8.6999999999999994E-3</v>
          </cell>
          <cell r="C118">
            <v>-3.2000000000000001E-2</v>
          </cell>
          <cell r="D118">
            <v>-4.1000000000000002E-2</v>
          </cell>
          <cell r="E118">
            <v>-7.51E-2</v>
          </cell>
          <cell r="F118">
            <v>-7.5899999999999995E-2</v>
          </cell>
          <cell r="G118">
            <v>-7.5999999999999998E-2</v>
          </cell>
          <cell r="H118">
            <v>1.0200000000000001E-2</v>
          </cell>
          <cell r="I118">
            <v>5.3E-3</v>
          </cell>
          <cell r="J118" t="str">
            <v>S/O</v>
          </cell>
          <cell r="K118">
            <v>-1.5800000000000002E-2</v>
          </cell>
          <cell r="L118">
            <v>-3.9899999999999998E-2</v>
          </cell>
          <cell r="M118">
            <v>-5.7000000000000002E-3</v>
          </cell>
          <cell r="N118">
            <v>-4.4499999999999998E-2</v>
          </cell>
          <cell r="O118">
            <v>-2.1399999999999999E-2</v>
          </cell>
          <cell r="P118">
            <v>-6.0699999999999997E-2</v>
          </cell>
          <cell r="Q118">
            <v>1.1017200203E-2</v>
          </cell>
          <cell r="R118" t="str">
            <v>S/O</v>
          </cell>
          <cell r="S118" t="str">
            <v>S/O</v>
          </cell>
          <cell r="T118" t="str">
            <v>S/O</v>
          </cell>
          <cell r="U118" t="str">
            <v>S/O</v>
          </cell>
          <cell r="V118" t="str">
            <v>S/O</v>
          </cell>
          <cell r="W118" t="str">
            <v>S/O</v>
          </cell>
          <cell r="X118" t="str">
            <v>S/O</v>
          </cell>
          <cell r="Y118" t="str">
            <v>S/O</v>
          </cell>
          <cell r="Z118" t="str">
            <v>S/O</v>
          </cell>
        </row>
        <row r="119">
          <cell r="A119">
            <v>40359</v>
          </cell>
          <cell r="B119">
            <v>1.89E-2</v>
          </cell>
          <cell r="C119">
            <v>-3.6400000000000002E-2</v>
          </cell>
          <cell r="D119">
            <v>-2.8400000000000002E-2</v>
          </cell>
          <cell r="E119">
            <v>-7.0599999999999996E-2</v>
          </cell>
          <cell r="F119">
            <v>-7.0900000000000005E-2</v>
          </cell>
          <cell r="G119">
            <v>-2.9999999999999997E-4</v>
          </cell>
          <cell r="H119">
            <v>1.9099999999999999E-2</v>
          </cell>
          <cell r="I119">
            <v>1.8599999999999998E-2</v>
          </cell>
          <cell r="J119" t="str">
            <v>S/O</v>
          </cell>
          <cell r="K119">
            <v>-9.5999999999999992E-3</v>
          </cell>
          <cell r="L119">
            <v>-5.11E-2</v>
          </cell>
          <cell r="M119">
            <v>6.7999999999999996E-3</v>
          </cell>
          <cell r="N119">
            <v>-2.3300000000000001E-2</v>
          </cell>
          <cell r="O119">
            <v>-8.0000000000000004E-4</v>
          </cell>
          <cell r="P119">
            <v>-3.3799999999999997E-2</v>
          </cell>
          <cell r="Q119">
            <v>1.9074742137999999E-2</v>
          </cell>
          <cell r="R119" t="str">
            <v>S/O</v>
          </cell>
          <cell r="S119" t="str">
            <v>S/O</v>
          </cell>
          <cell r="T119" t="str">
            <v>S/O</v>
          </cell>
          <cell r="U119" t="str">
            <v>S/O</v>
          </cell>
          <cell r="V119" t="str">
            <v>S/O</v>
          </cell>
          <cell r="W119" t="str">
            <v>S/O</v>
          </cell>
          <cell r="X119" t="str">
            <v>S/O</v>
          </cell>
          <cell r="Y119" t="str">
            <v>S/O</v>
          </cell>
          <cell r="Z119" t="str">
            <v>S/O</v>
          </cell>
        </row>
        <row r="120">
          <cell r="A120">
            <v>40390</v>
          </cell>
          <cell r="B120">
            <v>5.5999999999999999E-3</v>
          </cell>
          <cell r="C120">
            <v>3.9699999999999999E-2</v>
          </cell>
          <cell r="D120">
            <v>4.7300000000000002E-2</v>
          </cell>
          <cell r="E120">
            <v>6.2300000000000001E-2</v>
          </cell>
          <cell r="F120">
            <v>6.1499999999999999E-2</v>
          </cell>
          <cell r="G120">
            <v>0.06</v>
          </cell>
          <cell r="H120">
            <v>5.0000000000000001E-3</v>
          </cell>
          <cell r="I120">
            <v>7.0000000000000001E-3</v>
          </cell>
          <cell r="J120">
            <v>2.1000000000000001E-2</v>
          </cell>
          <cell r="K120">
            <v>2.47E-2</v>
          </cell>
          <cell r="L120">
            <v>4.1500000000000002E-2</v>
          </cell>
          <cell r="M120">
            <v>1.4800000000000001E-2</v>
          </cell>
          <cell r="N120">
            <v>4.1200000000000001E-2</v>
          </cell>
          <cell r="O120" t="str">
            <v>S/O</v>
          </cell>
          <cell r="P120">
            <v>3.2000000000000001E-2</v>
          </cell>
          <cell r="Q120">
            <v>5.2279671949999997E-3</v>
          </cell>
          <cell r="R120" t="str">
            <v>S/O</v>
          </cell>
          <cell r="S120" t="str">
            <v>S/O</v>
          </cell>
          <cell r="T120" t="str">
            <v>S/O</v>
          </cell>
          <cell r="U120" t="str">
            <v>S/O</v>
          </cell>
          <cell r="V120" t="str">
            <v>S/O</v>
          </cell>
          <cell r="W120" t="str">
            <v>S/O</v>
          </cell>
          <cell r="X120" t="str">
            <v>S/O</v>
          </cell>
          <cell r="Y120" t="str">
            <v>S/O</v>
          </cell>
          <cell r="Z120" t="str">
            <v>S/O</v>
          </cell>
        </row>
        <row r="121">
          <cell r="A121">
            <v>40421</v>
          </cell>
          <cell r="B121">
            <v>1.7399999999999999E-2</v>
          </cell>
          <cell r="C121">
            <v>8.9999999999999998E-4</v>
          </cell>
          <cell r="D121">
            <v>-8.6E-3</v>
          </cell>
          <cell r="E121">
            <v>-5.9799999999999999E-2</v>
          </cell>
          <cell r="F121">
            <v>-5.96E-2</v>
          </cell>
          <cell r="G121">
            <v>1.5E-3</v>
          </cell>
          <cell r="H121">
            <v>1.8700000000000001E-2</v>
          </cell>
          <cell r="I121">
            <v>1.46E-2</v>
          </cell>
          <cell r="J121">
            <v>4.0000000000000001E-3</v>
          </cell>
          <cell r="K121">
            <v>8.9999999999999998E-4</v>
          </cell>
          <cell r="L121">
            <v>-8.9999999999999998E-4</v>
          </cell>
          <cell r="M121">
            <v>9.1000000000000004E-3</v>
          </cell>
          <cell r="N121">
            <v>-1.0999999999999999E-2</v>
          </cell>
          <cell r="O121" t="str">
            <v>S/O</v>
          </cell>
          <cell r="P121">
            <v>-2.0199999999999999E-2</v>
          </cell>
          <cell r="Q121">
            <v>1.8882027172E-2</v>
          </cell>
          <cell r="R121" t="str">
            <v>S/O</v>
          </cell>
          <cell r="S121" t="str">
            <v>S/O</v>
          </cell>
          <cell r="T121" t="str">
            <v>S/O</v>
          </cell>
          <cell r="U121" t="str">
            <v>S/O</v>
          </cell>
          <cell r="V121" t="str">
            <v>S/O</v>
          </cell>
          <cell r="W121" t="str">
            <v>S/O</v>
          </cell>
          <cell r="X121" t="str">
            <v>S/O</v>
          </cell>
          <cell r="Y121" t="str">
            <v>S/O</v>
          </cell>
          <cell r="Z121" t="str">
            <v>S/O</v>
          </cell>
        </row>
        <row r="122">
          <cell r="A122">
            <v>40451</v>
          </cell>
          <cell r="B122">
            <v>2.3999999999999998E-3</v>
          </cell>
          <cell r="C122">
            <v>3.6400000000000002E-2</v>
          </cell>
          <cell r="D122">
            <v>8.5900000000000004E-2</v>
          </cell>
          <cell r="E122">
            <v>9.0200000000000002E-2</v>
          </cell>
          <cell r="F122">
            <v>8.9099999999999999E-2</v>
          </cell>
          <cell r="G122">
            <v>7.0099999999999996E-2</v>
          </cell>
          <cell r="H122">
            <v>2.5000000000000001E-3</v>
          </cell>
          <cell r="I122">
            <v>2E-3</v>
          </cell>
          <cell r="J122">
            <v>4.5499999999999999E-2</v>
          </cell>
          <cell r="K122">
            <v>2.8199999999999999E-2</v>
          </cell>
          <cell r="L122">
            <v>4.2200000000000001E-2</v>
          </cell>
          <cell r="M122">
            <v>1.4500000000000001E-2</v>
          </cell>
          <cell r="N122">
            <v>4.8800000000000003E-2</v>
          </cell>
          <cell r="O122" t="str">
            <v>S/O</v>
          </cell>
          <cell r="P122">
            <v>6.9000000000000006E-2</v>
          </cell>
          <cell r="Q122">
            <v>2.6182599919999999E-3</v>
          </cell>
          <cell r="R122" t="str">
            <v>S/O</v>
          </cell>
          <cell r="S122" t="str">
            <v>S/O</v>
          </cell>
          <cell r="T122" t="str">
            <v>S/O</v>
          </cell>
          <cell r="U122" t="str">
            <v>S/O</v>
          </cell>
          <cell r="V122" t="str">
            <v>S/O</v>
          </cell>
          <cell r="W122" t="str">
            <v>S/O</v>
          </cell>
          <cell r="X122" t="str">
            <v>S/O</v>
          </cell>
          <cell r="Y122" t="str">
            <v>S/O</v>
          </cell>
          <cell r="Z122" t="str">
            <v>S/O</v>
          </cell>
        </row>
        <row r="123">
          <cell r="A123">
            <v>40482</v>
          </cell>
          <cell r="B123">
            <v>3.7000000000000002E-3</v>
          </cell>
          <cell r="C123">
            <v>2.4E-2</v>
          </cell>
          <cell r="D123">
            <v>5.8599999999999999E-2</v>
          </cell>
          <cell r="E123">
            <v>5.0700000000000002E-2</v>
          </cell>
          <cell r="F123">
            <v>5.0999999999999997E-2</v>
          </cell>
          <cell r="G123">
            <v>2.6599999999999999E-2</v>
          </cell>
          <cell r="H123">
            <v>2.5000000000000001E-3</v>
          </cell>
          <cell r="I123">
            <v>6.3E-3</v>
          </cell>
          <cell r="J123">
            <v>3.5799999999999998E-2</v>
          </cell>
          <cell r="K123">
            <v>1.7999999999999999E-2</v>
          </cell>
          <cell r="L123">
            <v>3.5299999999999998E-2</v>
          </cell>
          <cell r="M123">
            <v>9.4999999999999998E-3</v>
          </cell>
          <cell r="N123">
            <v>2.6100000000000002E-2</v>
          </cell>
          <cell r="O123" t="str">
            <v>S/O</v>
          </cell>
          <cell r="P123">
            <v>3.7999999999999999E-2</v>
          </cell>
          <cell r="Q123">
            <v>2.6636220359999999E-3</v>
          </cell>
          <cell r="R123" t="str">
            <v>S/O</v>
          </cell>
          <cell r="S123" t="str">
            <v>S/O</v>
          </cell>
          <cell r="T123" t="str">
            <v>S/O</v>
          </cell>
          <cell r="U123" t="str">
            <v>S/O</v>
          </cell>
          <cell r="V123" t="str">
            <v>S/O</v>
          </cell>
          <cell r="W123" t="str">
            <v>S/O</v>
          </cell>
          <cell r="X123" t="str">
            <v>S/O</v>
          </cell>
          <cell r="Y123" t="str">
            <v>S/O</v>
          </cell>
          <cell r="Z123" t="str">
            <v>S/O</v>
          </cell>
        </row>
        <row r="124">
          <cell r="A124">
            <v>40512</v>
          </cell>
          <cell r="B124">
            <v>-1.1299999999999999E-2</v>
          </cell>
          <cell r="C124">
            <v>1.1599999999999999E-2</v>
          </cell>
          <cell r="D124">
            <v>6.3399999999999998E-2</v>
          </cell>
          <cell r="E124">
            <v>-1.4E-3</v>
          </cell>
          <cell r="F124">
            <v>-1.9E-3</v>
          </cell>
          <cell r="G124">
            <v>-3.5200000000000002E-2</v>
          </cell>
          <cell r="H124">
            <v>-1.1599999999999999E-2</v>
          </cell>
          <cell r="I124">
            <v>-1.0800000000000001E-2</v>
          </cell>
          <cell r="J124">
            <v>-1.41E-2</v>
          </cell>
          <cell r="K124">
            <v>-5.9999999999999995E-4</v>
          </cell>
          <cell r="L124">
            <v>3.3500000000000002E-2</v>
          </cell>
          <cell r="M124">
            <v>-1.04E-2</v>
          </cell>
          <cell r="N124">
            <v>-8.6E-3</v>
          </cell>
          <cell r="O124" t="str">
            <v>S/O</v>
          </cell>
          <cell r="P124">
            <v>2.92E-2</v>
          </cell>
          <cell r="Q124">
            <v>-1.1396029032E-2</v>
          </cell>
          <cell r="R124" t="str">
            <v>S/O</v>
          </cell>
          <cell r="S124" t="str">
            <v>S/O</v>
          </cell>
          <cell r="T124" t="str">
            <v>S/O</v>
          </cell>
          <cell r="U124" t="str">
            <v>S/O</v>
          </cell>
          <cell r="V124" t="str">
            <v>S/O</v>
          </cell>
          <cell r="W124" t="str">
            <v>S/O</v>
          </cell>
          <cell r="X124" t="str">
            <v>S/O</v>
          </cell>
          <cell r="Y124" t="str">
            <v>S/O</v>
          </cell>
          <cell r="Z124" t="str">
            <v>S/O</v>
          </cell>
        </row>
        <row r="125">
          <cell r="A125">
            <v>40543</v>
          </cell>
          <cell r="B125">
            <v>1.2999999999999999E-3</v>
          </cell>
          <cell r="C125">
            <v>4.1500000000000002E-2</v>
          </cell>
          <cell r="D125">
            <v>6.2799999999999995E-2</v>
          </cell>
          <cell r="E125">
            <v>6.7299999999999999E-2</v>
          </cell>
          <cell r="F125">
            <v>6.7400000000000002E-2</v>
          </cell>
          <cell r="G125">
            <v>3.4599999999999999E-2</v>
          </cell>
          <cell r="H125">
            <v>8.0000000000000004E-4</v>
          </cell>
          <cell r="I125">
            <v>2.7000000000000001E-3</v>
          </cell>
          <cell r="J125">
            <v>3.6799999999999999E-2</v>
          </cell>
          <cell r="K125">
            <v>2.5700000000000001E-2</v>
          </cell>
          <cell r="L125">
            <v>5.2999999999999999E-2</v>
          </cell>
          <cell r="M125">
            <v>1.12E-2</v>
          </cell>
          <cell r="N125">
            <v>3.6299999999999999E-2</v>
          </cell>
          <cell r="O125" t="str">
            <v>S/O</v>
          </cell>
          <cell r="P125">
            <v>1.2200000000000001E-2</v>
          </cell>
          <cell r="Q125">
            <v>1.152565685E-3</v>
          </cell>
          <cell r="R125" t="str">
            <v>S/O</v>
          </cell>
          <cell r="S125" t="str">
            <v>S/O</v>
          </cell>
          <cell r="T125" t="str">
            <v>S/O</v>
          </cell>
          <cell r="U125" t="str">
            <v>S/O</v>
          </cell>
          <cell r="V125" t="str">
            <v>S/O</v>
          </cell>
          <cell r="W125" t="str">
            <v>S/O</v>
          </cell>
          <cell r="X125" t="str">
            <v>S/O</v>
          </cell>
          <cell r="Y125" t="str">
            <v>S/O</v>
          </cell>
          <cell r="Z125" t="str">
            <v>S/O</v>
          </cell>
        </row>
        <row r="126">
          <cell r="A126">
            <v>40574</v>
          </cell>
          <cell r="B126">
            <v>-2.0000000000000001E-4</v>
          </cell>
          <cell r="C126">
            <v>5.7000000000000002E-3</v>
          </cell>
          <cell r="D126">
            <v>4.8999999999999998E-3</v>
          </cell>
          <cell r="E126">
            <v>2.7199999999999998E-2</v>
          </cell>
          <cell r="F126">
            <v>2.69E-2</v>
          </cell>
          <cell r="G126">
            <v>2.12E-2</v>
          </cell>
          <cell r="H126">
            <v>-1.6000000000000001E-3</v>
          </cell>
          <cell r="I126">
            <v>2.8999999999999998E-3</v>
          </cell>
          <cell r="J126">
            <v>5.4999999999999997E-3</v>
          </cell>
          <cell r="K126">
            <v>6.7000000000000002E-3</v>
          </cell>
          <cell r="L126">
            <v>6.4999999999999997E-3</v>
          </cell>
          <cell r="M126">
            <v>3.3999999999999998E-3</v>
          </cell>
          <cell r="N126">
            <v>1.29E-2</v>
          </cell>
          <cell r="O126" t="str">
            <v>S/O</v>
          </cell>
          <cell r="P126">
            <v>2.7699999999999999E-2</v>
          </cell>
          <cell r="Q126">
            <v>-1.4648232549999999E-3</v>
          </cell>
          <cell r="R126" t="str">
            <v>S/O</v>
          </cell>
          <cell r="S126" t="str">
            <v>S/O</v>
          </cell>
          <cell r="T126" t="str">
            <v>S/O</v>
          </cell>
          <cell r="U126" t="str">
            <v>S/O</v>
          </cell>
          <cell r="V126" t="str">
            <v>S/O</v>
          </cell>
          <cell r="W126" t="str">
            <v>S/O</v>
          </cell>
          <cell r="X126" t="str">
            <v>S/O</v>
          </cell>
          <cell r="Y126" t="str">
            <v>S/O</v>
          </cell>
          <cell r="Z126" t="str">
            <v>S/O</v>
          </cell>
        </row>
        <row r="127">
          <cell r="A127">
            <v>40602</v>
          </cell>
          <cell r="B127">
            <v>8.9999999999999998E-4</v>
          </cell>
          <cell r="C127">
            <v>4.3299999999999998E-2</v>
          </cell>
          <cell r="D127">
            <v>3.7699999999999997E-2</v>
          </cell>
          <cell r="E127">
            <v>3.7100000000000001E-2</v>
          </cell>
          <cell r="F127">
            <v>3.6700000000000003E-2</v>
          </cell>
          <cell r="G127">
            <v>-3.8999999999999998E-3</v>
          </cell>
          <cell r="H127">
            <v>-6.9999999999999999E-4</v>
          </cell>
          <cell r="I127">
            <v>4.7000000000000002E-3</v>
          </cell>
          <cell r="J127">
            <v>2.47E-2</v>
          </cell>
          <cell r="K127">
            <v>1.67E-2</v>
          </cell>
          <cell r="L127">
            <v>4.36E-2</v>
          </cell>
          <cell r="M127">
            <v>5.5999999999999999E-3</v>
          </cell>
          <cell r="N127">
            <v>1.89E-2</v>
          </cell>
          <cell r="O127" t="str">
            <v>S/O</v>
          </cell>
          <cell r="P127">
            <v>1E-3</v>
          </cell>
          <cell r="Q127">
            <v>-5.5794679899999998E-4</v>
          </cell>
          <cell r="R127" t="str">
            <v>S/O</v>
          </cell>
          <cell r="S127" t="str">
            <v>S/O</v>
          </cell>
          <cell r="T127" t="str">
            <v>S/O</v>
          </cell>
          <cell r="U127" t="str">
            <v>S/O</v>
          </cell>
          <cell r="V127" t="str">
            <v>S/O</v>
          </cell>
          <cell r="W127" t="str">
            <v>S/O</v>
          </cell>
          <cell r="X127" t="str">
            <v>S/O</v>
          </cell>
          <cell r="Y127" t="str">
            <v>S/O</v>
          </cell>
          <cell r="Z127" t="str">
            <v>S/O</v>
          </cell>
        </row>
        <row r="128">
          <cell r="A128">
            <v>40633</v>
          </cell>
          <cell r="B128">
            <v>1E-4</v>
          </cell>
          <cell r="C128">
            <v>6.8999999999999999E-3</v>
          </cell>
          <cell r="D128">
            <v>-7.7999999999999996E-3</v>
          </cell>
          <cell r="E128">
            <v>-7.1000000000000004E-3</v>
          </cell>
          <cell r="F128">
            <v>-7.4999999999999997E-3</v>
          </cell>
          <cell r="G128">
            <v>-7.4000000000000003E-3</v>
          </cell>
          <cell r="H128">
            <v>1E-4</v>
          </cell>
          <cell r="I128">
            <v>2.9999999999999997E-4</v>
          </cell>
          <cell r="J128">
            <v>2E-3</v>
          </cell>
          <cell r="K128">
            <v>-1.6999999999999999E-3</v>
          </cell>
          <cell r="L128">
            <v>-4.1999999999999997E-3</v>
          </cell>
          <cell r="M128">
            <v>-5.0000000000000001E-4</v>
          </cell>
          <cell r="N128">
            <v>-1.6999999999999999E-3</v>
          </cell>
          <cell r="O128" t="str">
            <v>S/O</v>
          </cell>
          <cell r="Q128">
            <v>2.9365680099999999E-4</v>
          </cell>
          <cell r="R128" t="str">
            <v>S/O</v>
          </cell>
          <cell r="S128" t="str">
            <v>S/O</v>
          </cell>
          <cell r="T128" t="str">
            <v>S/O</v>
          </cell>
          <cell r="U128" t="str">
            <v>S/O</v>
          </cell>
          <cell r="V128" t="str">
            <v>S/O</v>
          </cell>
          <cell r="W128" t="str">
            <v>S/O</v>
          </cell>
          <cell r="X128" t="str">
            <v>S/O</v>
          </cell>
          <cell r="Y128" t="str">
            <v>S/O</v>
          </cell>
          <cell r="Z128" t="str">
            <v>S/O</v>
          </cell>
        </row>
        <row r="129">
          <cell r="A129">
            <v>40663</v>
          </cell>
          <cell r="B129">
            <v>8.8000000000000005E-3</v>
          </cell>
          <cell r="C129">
            <v>-4.0000000000000001E-3</v>
          </cell>
          <cell r="D129">
            <v>-3.0000000000000001E-3</v>
          </cell>
          <cell r="E129">
            <v>2.2100000000000002E-2</v>
          </cell>
          <cell r="F129">
            <v>2.1999999999999999E-2</v>
          </cell>
          <cell r="G129">
            <v>3.04E-2</v>
          </cell>
          <cell r="H129">
            <v>8.3999999999999995E-3</v>
          </cell>
          <cell r="I129">
            <v>9.7999999999999997E-3</v>
          </cell>
          <cell r="J129">
            <v>3.4000000000000002E-2</v>
          </cell>
          <cell r="K129">
            <v>7.7000000000000002E-3</v>
          </cell>
          <cell r="L129">
            <v>-1.46E-2</v>
          </cell>
          <cell r="M129">
            <v>9.7000000000000003E-3</v>
          </cell>
          <cell r="N129">
            <v>1.37E-2</v>
          </cell>
          <cell r="O129" t="str">
            <v>S/O</v>
          </cell>
          <cell r="Q129">
            <v>8.5888365320000003E-3</v>
          </cell>
          <cell r="R129" t="str">
            <v>S/O</v>
          </cell>
          <cell r="S129" t="str">
            <v>S/O</v>
          </cell>
          <cell r="T129" t="str">
            <v>S/O</v>
          </cell>
          <cell r="U129" t="str">
            <v>S/O</v>
          </cell>
          <cell r="V129" t="str">
            <v>S/O</v>
          </cell>
          <cell r="W129" t="str">
            <v>S/O</v>
          </cell>
          <cell r="X129" t="str">
            <v>S/O</v>
          </cell>
          <cell r="Y129" t="str">
            <v>S/O</v>
          </cell>
          <cell r="Z129" t="str">
            <v>S/O</v>
          </cell>
        </row>
        <row r="130">
          <cell r="A130">
            <v>40694</v>
          </cell>
          <cell r="B130">
            <v>1.1299999999999999E-2</v>
          </cell>
          <cell r="C130">
            <v>-4.3E-3</v>
          </cell>
          <cell r="D130">
            <v>-4.3E-3</v>
          </cell>
          <cell r="E130">
            <v>-1.21E-2</v>
          </cell>
          <cell r="F130">
            <v>-1.2500000000000001E-2</v>
          </cell>
          <cell r="G130">
            <v>-2.0000000000000001E-4</v>
          </cell>
          <cell r="H130">
            <v>1.1299999999999999E-2</v>
          </cell>
          <cell r="I130">
            <v>1.14E-2</v>
          </cell>
          <cell r="J130">
            <v>-1.52E-2</v>
          </cell>
          <cell r="K130">
            <v>-4.0000000000000002E-4</v>
          </cell>
          <cell r="L130">
            <v>-2.4500000000000001E-2</v>
          </cell>
          <cell r="M130">
            <v>7.4999999999999997E-3</v>
          </cell>
          <cell r="N130">
            <v>-1.8E-3</v>
          </cell>
          <cell r="O130" t="str">
            <v>S/O</v>
          </cell>
          <cell r="Q130">
            <v>1.1356498442E-2</v>
          </cell>
          <cell r="R130" t="str">
            <v>S/O</v>
          </cell>
          <cell r="S130" t="str">
            <v>S/O</v>
          </cell>
          <cell r="T130" t="str">
            <v>S/O</v>
          </cell>
          <cell r="U130" t="str">
            <v>S/O</v>
          </cell>
          <cell r="V130" t="str">
            <v>S/O</v>
          </cell>
          <cell r="W130" t="str">
            <v>S/O</v>
          </cell>
          <cell r="X130" t="str">
            <v>S/O</v>
          </cell>
          <cell r="Y130" t="str">
            <v>S/O</v>
          </cell>
          <cell r="Z130" t="str">
            <v>S/O</v>
          </cell>
        </row>
        <row r="131">
          <cell r="A131">
            <v>40724</v>
          </cell>
          <cell r="B131">
            <v>1.2999999999999999E-3</v>
          </cell>
          <cell r="C131">
            <v>-3.0800000000000001E-2</v>
          </cell>
          <cell r="D131">
            <v>-4.2999999999999997E-2</v>
          </cell>
          <cell r="E131">
            <v>-1.9099999999999999E-2</v>
          </cell>
          <cell r="F131">
            <v>-1.9699999999999999E-2</v>
          </cell>
          <cell r="G131">
            <v>-1.66E-2</v>
          </cell>
          <cell r="H131">
            <v>1.6999999999999999E-3</v>
          </cell>
          <cell r="I131">
            <v>6.9999999999999999E-4</v>
          </cell>
          <cell r="J131">
            <v>-1.4999999999999999E-2</v>
          </cell>
          <cell r="K131">
            <v>-1.9E-2</v>
          </cell>
          <cell r="L131">
            <v>-7.3400000000000007E-2</v>
          </cell>
          <cell r="M131">
            <v>-3.3E-3</v>
          </cell>
          <cell r="N131">
            <v>-1.6299999999999999E-2</v>
          </cell>
          <cell r="O131" t="str">
            <v>S/O</v>
          </cell>
          <cell r="Q131">
            <v>2.0331146819999998E-3</v>
          </cell>
          <cell r="R131" t="str">
            <v>S/O</v>
          </cell>
          <cell r="S131" t="str">
            <v>S/O</v>
          </cell>
          <cell r="T131" t="str">
            <v>S/O</v>
          </cell>
          <cell r="U131" t="str">
            <v>S/O</v>
          </cell>
          <cell r="V131" t="str">
            <v>S/O</v>
          </cell>
          <cell r="W131" t="str">
            <v>S/O</v>
          </cell>
          <cell r="X131" t="str">
            <v>S/O</v>
          </cell>
          <cell r="Y131" t="str">
            <v>S/O</v>
          </cell>
          <cell r="Z131" t="str">
            <v>S/O</v>
          </cell>
        </row>
        <row r="132">
          <cell r="A132">
            <v>40755</v>
          </cell>
          <cell r="B132">
            <v>1.6400000000000001E-2</v>
          </cell>
          <cell r="C132">
            <v>-3.4000000000000002E-2</v>
          </cell>
          <cell r="D132">
            <v>1.0500000000000001E-2</v>
          </cell>
          <cell r="E132">
            <v>-1.41E-2</v>
          </cell>
          <cell r="F132">
            <v>-1.41E-2</v>
          </cell>
          <cell r="G132">
            <v>-2.12E-2</v>
          </cell>
          <cell r="H132">
            <v>1.6199999999999999E-2</v>
          </cell>
          <cell r="I132">
            <v>1.7000000000000001E-2</v>
          </cell>
          <cell r="J132">
            <v>2.0400000000000001E-2</v>
          </cell>
          <cell r="K132">
            <v>-1.1000000000000001E-3</v>
          </cell>
          <cell r="L132">
            <v>-4.2999999999999997E-2</v>
          </cell>
          <cell r="M132">
            <v>7.4999999999999997E-3</v>
          </cell>
          <cell r="N132">
            <v>-1.37E-2</v>
          </cell>
          <cell r="O132" t="str">
            <v>S/O</v>
          </cell>
          <cell r="Q132">
            <v>1.6524316609999999E-2</v>
          </cell>
          <cell r="R132" t="str">
            <v>S/O</v>
          </cell>
          <cell r="S132" t="str">
            <v>S/O</v>
          </cell>
          <cell r="T132" t="str">
            <v>S/O</v>
          </cell>
          <cell r="U132" t="str">
            <v>S/O</v>
          </cell>
          <cell r="V132" t="str">
            <v>S/O</v>
          </cell>
          <cell r="W132" t="str">
            <v>S/O</v>
          </cell>
          <cell r="X132" t="str">
            <v>S/O</v>
          </cell>
          <cell r="Y132" t="str">
            <v>S/O</v>
          </cell>
          <cell r="Z132" t="str">
            <v>S/O</v>
          </cell>
        </row>
        <row r="133">
          <cell r="A133">
            <v>40786</v>
          </cell>
          <cell r="B133">
            <v>1.06E-2</v>
          </cell>
          <cell r="C133">
            <v>-1.7999999999999999E-2</v>
          </cell>
          <cell r="D133">
            <v>-3.61E-2</v>
          </cell>
          <cell r="E133">
            <v>-5.4699999999999999E-2</v>
          </cell>
          <cell r="F133">
            <v>-5.5199999999999999E-2</v>
          </cell>
          <cell r="G133">
            <v>-3.9399999999999998E-2</v>
          </cell>
          <cell r="H133">
            <v>1.3299999999999999E-2</v>
          </cell>
          <cell r="I133">
            <v>4.3E-3</v>
          </cell>
          <cell r="J133">
            <v>1.0999999999999999E-2</v>
          </cell>
          <cell r="K133">
            <v>-9.1000000000000004E-3</v>
          </cell>
          <cell r="L133">
            <v>-1.2E-2</v>
          </cell>
          <cell r="M133">
            <v>5.9999999999999995E-4</v>
          </cell>
          <cell r="N133">
            <v>-2.64E-2</v>
          </cell>
          <cell r="O133" t="str">
            <v>S/O</v>
          </cell>
          <cell r="Q133">
            <v>1.3338418415000001E-2</v>
          </cell>
          <cell r="R133" t="str">
            <v>S/O</v>
          </cell>
          <cell r="S133" t="str">
            <v>S/O</v>
          </cell>
          <cell r="T133" t="str">
            <v>S/O</v>
          </cell>
          <cell r="U133" t="str">
            <v>S/O</v>
          </cell>
          <cell r="V133" t="str">
            <v>S/O</v>
          </cell>
          <cell r="W133" t="str">
            <v>S/O</v>
          </cell>
          <cell r="X133" t="str">
            <v>S/O</v>
          </cell>
          <cell r="Y133" t="str">
            <v>S/O</v>
          </cell>
          <cell r="Z133" t="str">
            <v>S/O</v>
          </cell>
        </row>
        <row r="134">
          <cell r="A134">
            <v>40816</v>
          </cell>
          <cell r="B134">
            <v>1.3100000000000001E-2</v>
          </cell>
          <cell r="C134">
            <v>-6.7900000000000002E-2</v>
          </cell>
          <cell r="D134">
            <v>-9.1899999999999996E-2</v>
          </cell>
          <cell r="E134">
            <v>-6.0299999999999999E-2</v>
          </cell>
          <cell r="F134">
            <v>-5.9400000000000001E-2</v>
          </cell>
          <cell r="G134">
            <v>-6.8900000000000003E-2</v>
          </cell>
          <cell r="H134">
            <v>1.41E-2</v>
          </cell>
          <cell r="I134">
            <v>1.09E-2</v>
          </cell>
          <cell r="J134">
            <v>-6.9800000000000001E-2</v>
          </cell>
          <cell r="K134">
            <v>-2.53E-2</v>
          </cell>
          <cell r="L134">
            <v>-8.1100000000000005E-2</v>
          </cell>
          <cell r="M134">
            <v>-3.3E-3</v>
          </cell>
          <cell r="N134">
            <v>-4.6600000000000003E-2</v>
          </cell>
          <cell r="O134" t="str">
            <v>S/O</v>
          </cell>
          <cell r="Q134">
            <v>1.4752842897000001E-2</v>
          </cell>
          <cell r="R134" t="str">
            <v>S/O</v>
          </cell>
          <cell r="S134" t="str">
            <v>S/O</v>
          </cell>
          <cell r="T134" t="str">
            <v>S/O</v>
          </cell>
          <cell r="U134" t="str">
            <v>S/O</v>
          </cell>
          <cell r="V134" t="str">
            <v>S/O</v>
          </cell>
          <cell r="W134" t="str">
            <v>S/O</v>
          </cell>
          <cell r="X134" t="str">
            <v>S/O</v>
          </cell>
          <cell r="Y134" t="str">
            <v>S/O</v>
          </cell>
          <cell r="Z134" t="str">
            <v>S/O</v>
          </cell>
        </row>
        <row r="135">
          <cell r="A135">
            <v>40847</v>
          </cell>
          <cell r="B135">
            <v>-2.8999999999999998E-3</v>
          </cell>
          <cell r="C135">
            <v>6.0600000000000001E-2</v>
          </cell>
          <cell r="D135">
            <v>8.9300000000000004E-2</v>
          </cell>
          <cell r="E135">
            <v>0.11219999999999999</v>
          </cell>
          <cell r="F135">
            <v>0.1105</v>
          </cell>
          <cell r="G135">
            <v>7.3099999999999998E-2</v>
          </cell>
          <cell r="H135">
            <v>-2.8999999999999998E-3</v>
          </cell>
          <cell r="I135">
            <v>-2.8E-3</v>
          </cell>
          <cell r="J135">
            <v>5.3199999999999997E-2</v>
          </cell>
          <cell r="K135">
            <v>2.6200000000000001E-2</v>
          </cell>
          <cell r="L135">
            <v>6.1800000000000001E-2</v>
          </cell>
          <cell r="M135">
            <v>1.37E-2</v>
          </cell>
          <cell r="N135">
            <v>5.9499999999999997E-2</v>
          </cell>
          <cell r="O135" t="str">
            <v>S/O</v>
          </cell>
          <cell r="Q135">
            <v>-2.7609509220000001E-3</v>
          </cell>
          <cell r="R135" t="str">
            <v>S/O</v>
          </cell>
          <cell r="S135" t="str">
            <v>S/O</v>
          </cell>
          <cell r="T135" t="str">
            <v>S/O</v>
          </cell>
          <cell r="U135" t="str">
            <v>S/O</v>
          </cell>
          <cell r="V135" t="str">
            <v>S/O</v>
          </cell>
          <cell r="W135" t="str">
            <v>S/O</v>
          </cell>
          <cell r="X135" t="str">
            <v>S/O</v>
          </cell>
          <cell r="Y135" t="str">
            <v>S/O</v>
          </cell>
          <cell r="Z135" t="str">
            <v>S/O</v>
          </cell>
        </row>
        <row r="136">
          <cell r="A136">
            <v>40877</v>
          </cell>
          <cell r="B136">
            <v>3.2000000000000002E-3</v>
          </cell>
          <cell r="C136">
            <v>-3.8999999999999998E-3</v>
          </cell>
          <cell r="D136">
            <v>-1.5E-3</v>
          </cell>
          <cell r="E136">
            <v>2.8999999999999998E-3</v>
          </cell>
          <cell r="F136">
            <v>2.7000000000000001E-3</v>
          </cell>
          <cell r="G136">
            <v>-2.41E-2</v>
          </cell>
          <cell r="H136">
            <v>4.0000000000000001E-3</v>
          </cell>
          <cell r="I136">
            <v>1.6000000000000001E-3</v>
          </cell>
          <cell r="J136">
            <v>-3.5000000000000001E-3</v>
          </cell>
          <cell r="K136">
            <v>2.0000000000000001E-4</v>
          </cell>
          <cell r="L136">
            <v>6.0000000000000001E-3</v>
          </cell>
          <cell r="M136">
            <v>6.9999999999999999E-4</v>
          </cell>
          <cell r="N136">
            <v>-5.5999999999999999E-3</v>
          </cell>
          <cell r="O136" t="str">
            <v>S/O</v>
          </cell>
          <cell r="Q136">
            <v>4.1443017799999999E-3</v>
          </cell>
          <cell r="R136" t="str">
            <v>S/O</v>
          </cell>
          <cell r="S136" t="str">
            <v>S/O</v>
          </cell>
          <cell r="T136" t="str">
            <v>S/O</v>
          </cell>
          <cell r="U136" t="str">
            <v>S/O</v>
          </cell>
          <cell r="V136" t="str">
            <v>S/O</v>
          </cell>
          <cell r="W136" t="str">
            <v>S/O</v>
          </cell>
          <cell r="X136" t="str">
            <v>S/O</v>
          </cell>
          <cell r="Y136" t="str">
            <v>S/O</v>
          </cell>
          <cell r="Z136" t="str">
            <v>S/O</v>
          </cell>
        </row>
        <row r="137">
          <cell r="A137">
            <v>40908</v>
          </cell>
          <cell r="B137">
            <v>1.0800000000000001E-2</v>
          </cell>
          <cell r="C137">
            <v>2.5000000000000001E-3</v>
          </cell>
          <cell r="D137">
            <v>-1.66E-2</v>
          </cell>
          <cell r="E137">
            <v>1.18E-2</v>
          </cell>
          <cell r="F137">
            <v>1.17E-2</v>
          </cell>
          <cell r="G137">
            <v>-1.6799999999999999E-2</v>
          </cell>
          <cell r="H137">
            <v>1.1599999999999999E-2</v>
          </cell>
          <cell r="I137">
            <v>9.4000000000000004E-3</v>
          </cell>
          <cell r="J137">
            <v>-1.8700000000000001E-2</v>
          </cell>
          <cell r="K137">
            <v>2.3999999999999998E-3</v>
          </cell>
          <cell r="L137">
            <v>-1.6E-2</v>
          </cell>
          <cell r="M137">
            <v>8.0999999999999996E-3</v>
          </cell>
          <cell r="N137">
            <v>1.1000000000000001E-3</v>
          </cell>
          <cell r="O137" t="str">
            <v>S/O</v>
          </cell>
          <cell r="Q137">
            <v>1.1849999999999999E-2</v>
          </cell>
          <cell r="R137" t="str">
            <v>S/O</v>
          </cell>
          <cell r="S137" t="str">
            <v>S/O</v>
          </cell>
          <cell r="T137" t="str">
            <v>S/O</v>
          </cell>
          <cell r="U137" t="str">
            <v>S/O</v>
          </cell>
          <cell r="V137" t="str">
            <v>S/O</v>
          </cell>
          <cell r="W137" t="str">
            <v>S/O</v>
          </cell>
          <cell r="X137" t="str">
            <v>S/O</v>
          </cell>
          <cell r="Y137" t="str">
            <v>S/O</v>
          </cell>
          <cell r="Z137" t="str">
            <v>S/O</v>
          </cell>
        </row>
        <row r="138">
          <cell r="A138">
            <v>40939</v>
          </cell>
          <cell r="B138">
            <v>5.7999999999999996E-3</v>
          </cell>
          <cell r="C138">
            <v>2.6499999999999999E-2</v>
          </cell>
          <cell r="D138">
            <v>5.7299999999999997E-2</v>
          </cell>
          <cell r="E138">
            <v>4.2999999999999997E-2</v>
          </cell>
          <cell r="F138">
            <v>4.2999999999999997E-2</v>
          </cell>
          <cell r="G138">
            <v>6.3399999999999998E-2</v>
          </cell>
          <cell r="H138">
            <v>4.4999999999999997E-3</v>
          </cell>
          <cell r="I138">
            <v>8.6999999999999994E-3</v>
          </cell>
          <cell r="J138">
            <v>4.1099999999999998E-2</v>
          </cell>
          <cell r="K138">
            <v>2.12E-2</v>
          </cell>
          <cell r="L138">
            <v>3.9300000000000002E-2</v>
          </cell>
          <cell r="M138">
            <v>1.34E-2</v>
          </cell>
          <cell r="N138">
            <v>3.5099999999999999E-2</v>
          </cell>
          <cell r="O138" t="str">
            <v>S/O</v>
          </cell>
          <cell r="Q138">
            <v>4.7999999999999996E-3</v>
          </cell>
          <cell r="R138" t="str">
            <v>S/O</v>
          </cell>
          <cell r="S138" t="str">
            <v>S/O</v>
          </cell>
          <cell r="T138" t="str">
            <v>S/O</v>
          </cell>
          <cell r="U138" t="str">
            <v>S/O</v>
          </cell>
          <cell r="V138" t="str">
            <v>S/O</v>
          </cell>
          <cell r="W138" t="str">
            <v>S/O</v>
          </cell>
          <cell r="X138" t="str">
            <v>S/O</v>
          </cell>
          <cell r="Y138" t="str">
            <v>S/O</v>
          </cell>
          <cell r="Z138" t="str">
            <v>S/O</v>
          </cell>
        </row>
        <row r="139">
          <cell r="A139">
            <v>40968</v>
          </cell>
          <cell r="B139">
            <v>-2.5000000000000001E-3</v>
          </cell>
          <cell r="C139">
            <v>1.9199999999999998E-2</v>
          </cell>
          <cell r="D139">
            <v>2.6200000000000001E-2</v>
          </cell>
          <cell r="E139">
            <v>4.3700000000000003E-2</v>
          </cell>
          <cell r="F139">
            <v>4.41E-2</v>
          </cell>
          <cell r="G139">
            <v>3.6299999999999999E-2</v>
          </cell>
          <cell r="H139">
            <v>-4.8999999999999998E-3</v>
          </cell>
          <cell r="I139">
            <v>2.8999999999999998E-3</v>
          </cell>
          <cell r="J139">
            <v>2.8999999999999998E-3</v>
          </cell>
          <cell r="K139">
            <v>1.17E-2</v>
          </cell>
          <cell r="L139">
            <v>2.7099999999999999E-2</v>
          </cell>
          <cell r="M139">
            <v>4.8999999999999998E-3</v>
          </cell>
          <cell r="N139">
            <v>2.46E-2</v>
          </cell>
          <cell r="O139" t="str">
            <v>S/O</v>
          </cell>
          <cell r="Q139">
            <v>-4.7999999999999996E-3</v>
          </cell>
          <cell r="R139" t="str">
            <v>S/O</v>
          </cell>
          <cell r="S139" t="str">
            <v>S/O</v>
          </cell>
          <cell r="T139" t="str">
            <v>S/O</v>
          </cell>
          <cell r="U139" t="str">
            <v>S/O</v>
          </cell>
          <cell r="V139" t="str">
            <v>S/O</v>
          </cell>
          <cell r="W139" t="str">
            <v>S/O</v>
          </cell>
          <cell r="X139" t="str">
            <v>S/O</v>
          </cell>
          <cell r="Y139" t="str">
            <v>S/O</v>
          </cell>
          <cell r="Z139" t="str">
            <v>S/O</v>
          </cell>
        </row>
        <row r="140">
          <cell r="A140">
            <v>40999</v>
          </cell>
          <cell r="B140">
            <v>-3.3E-3</v>
          </cell>
          <cell r="C140">
            <v>-1.2699999999999999E-2</v>
          </cell>
          <cell r="D140">
            <v>-2.46E-2</v>
          </cell>
          <cell r="E140">
            <v>3.2099999999999997E-2</v>
          </cell>
          <cell r="F140">
            <v>3.15E-2</v>
          </cell>
          <cell r="G140">
            <v>1.03E-2</v>
          </cell>
          <cell r="H140">
            <v>-5.1999999999999998E-3</v>
          </cell>
          <cell r="I140">
            <v>8.0000000000000004E-4</v>
          </cell>
          <cell r="J140">
            <v>-7.1000000000000004E-3</v>
          </cell>
          <cell r="K140">
            <v>-1.5E-3</v>
          </cell>
          <cell r="L140">
            <v>-1.38E-2</v>
          </cell>
          <cell r="M140">
            <v>-8.0000000000000004E-4</v>
          </cell>
          <cell r="N140">
            <v>6.4000000000000003E-3</v>
          </cell>
          <cell r="O140" t="str">
            <v>S/O</v>
          </cell>
          <cell r="Q140">
            <v>-5.1000000000000004E-3</v>
          </cell>
          <cell r="R140" t="str">
            <v>S/O</v>
          </cell>
          <cell r="S140" t="str">
            <v>S/O</v>
          </cell>
          <cell r="T140" t="str">
            <v>S/O</v>
          </cell>
          <cell r="U140" t="str">
            <v>S/O</v>
          </cell>
          <cell r="V140" t="str">
            <v>S/O</v>
          </cell>
          <cell r="W140" t="str">
            <v>S/O</v>
          </cell>
          <cell r="X140" t="str">
            <v>S/O</v>
          </cell>
          <cell r="Y140" t="str">
            <v>S/O</v>
          </cell>
          <cell r="Z140" t="str">
            <v>S/O</v>
          </cell>
        </row>
        <row r="141">
          <cell r="A141">
            <v>41029</v>
          </cell>
          <cell r="B141">
            <v>1.4E-3</v>
          </cell>
          <cell r="C141">
            <v>-1.4E-3</v>
          </cell>
          <cell r="D141">
            <v>-2.6499999999999999E-2</v>
          </cell>
          <cell r="E141">
            <v>-1.09E-2</v>
          </cell>
          <cell r="F141">
            <v>-1.0999999999999999E-2</v>
          </cell>
          <cell r="G141">
            <v>-1.5800000000000002E-2</v>
          </cell>
          <cell r="H141">
            <v>1.4E-3</v>
          </cell>
          <cell r="I141">
            <v>1.6000000000000001E-3</v>
          </cell>
          <cell r="J141">
            <v>1.9E-3</v>
          </cell>
          <cell r="K141">
            <v>-4.1000000000000003E-3</v>
          </cell>
          <cell r="L141">
            <v>-5.3E-3</v>
          </cell>
          <cell r="M141">
            <v>-8.9999999999999998E-4</v>
          </cell>
          <cell r="N141">
            <v>-6.8999999999999999E-3</v>
          </cell>
          <cell r="O141" t="str">
            <v>S/O</v>
          </cell>
          <cell r="Q141">
            <v>1.572E-3</v>
          </cell>
          <cell r="R141" t="str">
            <v>S/O</v>
          </cell>
          <cell r="S141" t="str">
            <v>S/O</v>
          </cell>
          <cell r="T141" t="str">
            <v>S/O</v>
          </cell>
          <cell r="U141" t="str">
            <v>S/O</v>
          </cell>
          <cell r="V141" t="str">
            <v>S/O</v>
          </cell>
          <cell r="W141" t="str">
            <v>S/O</v>
          </cell>
          <cell r="X141" t="str">
            <v>S/O</v>
          </cell>
          <cell r="Y141" t="str">
            <v>S/O</v>
          </cell>
          <cell r="Z141" t="str">
            <v>S/O</v>
          </cell>
        </row>
        <row r="142">
          <cell r="A142">
            <v>41060</v>
          </cell>
          <cell r="B142">
            <v>1.4800000000000001E-2</v>
          </cell>
          <cell r="C142">
            <v>-7.4700000000000003E-2</v>
          </cell>
          <cell r="D142">
            <v>-5.3100000000000001E-2</v>
          </cell>
          <cell r="E142">
            <v>-6.3399999999999998E-2</v>
          </cell>
          <cell r="F142">
            <v>-6.3700000000000007E-2</v>
          </cell>
          <cell r="G142">
            <v>-7.1499999999999994E-2</v>
          </cell>
          <cell r="H142">
            <v>1.5100000000000001E-2</v>
          </cell>
          <cell r="I142">
            <v>1.43E-2</v>
          </cell>
          <cell r="J142">
            <v>-4.3499999999999997E-2</v>
          </cell>
          <cell r="K142">
            <v>-2.52E-2</v>
          </cell>
          <cell r="L142">
            <v>-7.2800000000000004E-2</v>
          </cell>
          <cell r="M142">
            <v>-2.8999999999999998E-3</v>
          </cell>
          <cell r="N142">
            <v>-0.05</v>
          </cell>
          <cell r="O142" t="str">
            <v>S/O</v>
          </cell>
          <cell r="Q142">
            <v>1.5480000000000001E-2</v>
          </cell>
          <cell r="R142" t="str">
            <v>S/O</v>
          </cell>
          <cell r="S142" t="str">
            <v>S/O</v>
          </cell>
          <cell r="T142" t="str">
            <v>S/O</v>
          </cell>
          <cell r="U142" t="str">
            <v>S/O</v>
          </cell>
          <cell r="V142" t="str">
            <v>S/O</v>
          </cell>
          <cell r="W142" t="str">
            <v>S/O</v>
          </cell>
          <cell r="X142" t="str">
            <v>S/O</v>
          </cell>
          <cell r="Y142" t="str">
            <v>S/O</v>
          </cell>
          <cell r="Z142" t="str">
            <v>S/O</v>
          </cell>
        </row>
        <row r="143">
          <cell r="A143">
            <v>41090</v>
          </cell>
          <cell r="B143">
            <v>2.2000000000000001E-3</v>
          </cell>
          <cell r="C143">
            <v>2.3E-2</v>
          </cell>
          <cell r="D143">
            <v>-1.4E-2</v>
          </cell>
          <cell r="E143">
            <v>3.5200000000000002E-2</v>
          </cell>
          <cell r="F143">
            <v>3.5200000000000002E-2</v>
          </cell>
          <cell r="G143">
            <v>3.5999999999999997E-2</v>
          </cell>
          <cell r="H143">
            <v>2.3E-3</v>
          </cell>
          <cell r="I143">
            <v>1.6999999999999999E-3</v>
          </cell>
          <cell r="J143">
            <v>3.2000000000000001E-2</v>
          </cell>
          <cell r="K143">
            <v>1.26E-2</v>
          </cell>
          <cell r="L143">
            <v>7.4999999999999997E-3</v>
          </cell>
          <cell r="M143">
            <v>7.7999999999999996E-3</v>
          </cell>
          <cell r="N143">
            <v>2.4199999999999999E-2</v>
          </cell>
          <cell r="O143" t="str">
            <v>S/O</v>
          </cell>
          <cell r="Q143">
            <v>2.2200000000000002E-3</v>
          </cell>
          <cell r="R143" t="str">
            <v>S/O</v>
          </cell>
          <cell r="S143" t="str">
            <v>S/O</v>
          </cell>
          <cell r="T143" t="str">
            <v>S/O</v>
          </cell>
          <cell r="U143" t="str">
            <v>S/O</v>
          </cell>
          <cell r="V143" t="str">
            <v>S/O</v>
          </cell>
          <cell r="W143" t="str">
            <v>S/O</v>
          </cell>
          <cell r="X143" t="str">
            <v>S/O</v>
          </cell>
          <cell r="Y143" t="str">
            <v>S/O</v>
          </cell>
          <cell r="Z143" t="str">
            <v>S/O</v>
          </cell>
        </row>
        <row r="144">
          <cell r="A144">
            <v>41121</v>
          </cell>
          <cell r="B144">
            <v>3.8E-3</v>
          </cell>
          <cell r="C144">
            <v>9.1999999999999998E-3</v>
          </cell>
          <cell r="D144">
            <v>8.3000000000000001E-3</v>
          </cell>
          <cell r="E144">
            <v>1.44E-2</v>
          </cell>
          <cell r="F144">
            <v>1.41E-2</v>
          </cell>
          <cell r="G144">
            <v>1.4E-3</v>
          </cell>
          <cell r="H144">
            <v>2.8999999999999998E-3</v>
          </cell>
          <cell r="I144">
            <v>6.0000000000000001E-3</v>
          </cell>
          <cell r="J144">
            <v>1.9400000000000001E-2</v>
          </cell>
          <cell r="K144">
            <v>5.5999999999999999E-3</v>
          </cell>
          <cell r="L144">
            <v>-2.2000000000000001E-3</v>
          </cell>
          <cell r="M144">
            <v>4.4000000000000003E-3</v>
          </cell>
          <cell r="N144">
            <v>6.7000000000000002E-3</v>
          </cell>
          <cell r="O144" t="str">
            <v>S/O</v>
          </cell>
          <cell r="Q144">
            <v>3.0200000000000001E-3</v>
          </cell>
          <cell r="R144" t="str">
            <v>S/O</v>
          </cell>
          <cell r="S144" t="str">
            <v>S/O</v>
          </cell>
          <cell r="T144" t="str">
            <v>S/O</v>
          </cell>
          <cell r="U144" t="str">
            <v>S/O</v>
          </cell>
          <cell r="V144" t="str">
            <v>S/O</v>
          </cell>
          <cell r="W144" t="str">
            <v>S/O</v>
          </cell>
          <cell r="X144" t="str">
            <v>S/O</v>
          </cell>
          <cell r="Y144" t="str">
            <v>S/O</v>
          </cell>
          <cell r="Z144" t="str">
            <v>S/O</v>
          </cell>
        </row>
        <row r="145">
          <cell r="A145">
            <v>41152</v>
          </cell>
          <cell r="B145">
            <v>1E-4</v>
          </cell>
          <cell r="C145">
            <v>3.2899999999999999E-2</v>
          </cell>
          <cell r="D145">
            <v>2.9000000000000001E-2</v>
          </cell>
          <cell r="E145">
            <v>3.04E-2</v>
          </cell>
          <cell r="F145">
            <v>0.03</v>
          </cell>
          <cell r="G145">
            <v>-8.3000000000000001E-3</v>
          </cell>
          <cell r="H145">
            <v>-1.1000000000000001E-3</v>
          </cell>
          <cell r="I145">
            <v>3.0999999999999999E-3</v>
          </cell>
          <cell r="J145">
            <v>1.95E-2</v>
          </cell>
          <cell r="K145">
            <v>9.2999999999999992E-3</v>
          </cell>
          <cell r="L145">
            <v>1.8599999999999998E-2</v>
          </cell>
          <cell r="M145">
            <v>3.7000000000000002E-3</v>
          </cell>
          <cell r="N145">
            <v>1.4200000000000001E-2</v>
          </cell>
          <cell r="O145" t="str">
            <v>S/O</v>
          </cell>
          <cell r="Q145">
            <v>-9.3000000000000005E-4</v>
          </cell>
          <cell r="R145" t="str">
            <v>S/O</v>
          </cell>
          <cell r="S145" t="str">
            <v>S/O</v>
          </cell>
          <cell r="T145" t="str">
            <v>S/O</v>
          </cell>
          <cell r="U145" t="str">
            <v>S/O</v>
          </cell>
          <cell r="V145" t="str">
            <v>S/O</v>
          </cell>
          <cell r="W145" t="str">
            <v>S/O</v>
          </cell>
          <cell r="X145" t="str">
            <v>S/O</v>
          </cell>
          <cell r="Y145" t="str">
            <v>S/O</v>
          </cell>
          <cell r="Z145" t="str">
            <v>S/O</v>
          </cell>
        </row>
        <row r="146">
          <cell r="A146">
            <v>41182</v>
          </cell>
          <cell r="B146">
            <v>6.6E-3</v>
          </cell>
          <cell r="C146">
            <v>2.81E-2</v>
          </cell>
          <cell r="D146">
            <v>3.9699999999999999E-2</v>
          </cell>
          <cell r="E146">
            <v>2.5000000000000001E-2</v>
          </cell>
          <cell r="F146">
            <v>2.4799999999999999E-2</v>
          </cell>
          <cell r="G146">
            <v>3.9E-2</v>
          </cell>
          <cell r="H146">
            <v>5.7000000000000002E-3</v>
          </cell>
          <cell r="I146">
            <v>8.5000000000000006E-3</v>
          </cell>
          <cell r="J146">
            <v>9.4999999999999998E-3</v>
          </cell>
          <cell r="K146">
            <v>1.67E-2</v>
          </cell>
          <cell r="L146">
            <v>3.61E-2</v>
          </cell>
          <cell r="M146">
            <v>1.0999999999999999E-2</v>
          </cell>
          <cell r="N146">
            <v>2.4400000000000002E-2</v>
          </cell>
          <cell r="O146" t="str">
            <v>S/O</v>
          </cell>
          <cell r="Q146">
            <v>5.7999999999999996E-3</v>
          </cell>
          <cell r="R146" t="str">
            <v>S/O</v>
          </cell>
          <cell r="S146" t="str">
            <v>S/O</v>
          </cell>
          <cell r="T146" t="str">
            <v>S/O</v>
          </cell>
          <cell r="U146" t="str">
            <v>S/O</v>
          </cell>
          <cell r="V146" t="str">
            <v>S/O</v>
          </cell>
          <cell r="W146" t="str">
            <v>S/O</v>
          </cell>
          <cell r="X146" t="str">
            <v>S/O</v>
          </cell>
          <cell r="Y146" t="str">
            <v>S/O</v>
          </cell>
          <cell r="Z146" t="str">
            <v>S/O</v>
          </cell>
        </row>
        <row r="147">
          <cell r="A147">
            <v>41213</v>
          </cell>
          <cell r="B147">
            <v>2.9999999999999997E-4</v>
          </cell>
          <cell r="C147">
            <v>1.4E-2</v>
          </cell>
          <cell r="D147">
            <v>1.2800000000000001E-2</v>
          </cell>
          <cell r="E147">
            <v>-1.0800000000000001E-2</v>
          </cell>
          <cell r="F147">
            <v>-1.0999999999999999E-2</v>
          </cell>
          <cell r="G147">
            <v>2.52E-2</v>
          </cell>
          <cell r="H147">
            <v>-2.9999999999999997E-4</v>
          </cell>
          <cell r="I147">
            <v>1.6000000000000001E-3</v>
          </cell>
          <cell r="J147">
            <v>-4.4000000000000003E-3</v>
          </cell>
          <cell r="K147">
            <v>4.0000000000000001E-3</v>
          </cell>
          <cell r="L147">
            <v>1.61E-2</v>
          </cell>
          <cell r="M147">
            <v>1.9E-3</v>
          </cell>
          <cell r="N147">
            <v>6.8999999999999999E-3</v>
          </cell>
          <cell r="O147" t="str">
            <v>S/O</v>
          </cell>
          <cell r="Q147">
            <v>-1.4999999999999999E-4</v>
          </cell>
          <cell r="R147">
            <v>-2.8000000000000004E-3</v>
          </cell>
          <cell r="S147">
            <v>-2.29E-2</v>
          </cell>
          <cell r="T147">
            <v>1.423E-2</v>
          </cell>
          <cell r="U147">
            <v>1.2809999999999998E-2</v>
          </cell>
          <cell r="V147">
            <v>1.153E-2</v>
          </cell>
          <cell r="W147">
            <v>6.5100000000000002E-3</v>
          </cell>
          <cell r="X147">
            <v>-1.0746410256410256E-4</v>
          </cell>
          <cell r="Y147">
            <v>-3.1549600000000001E-3</v>
          </cell>
          <cell r="Z147">
            <v>-1.925071428571429E-3</v>
          </cell>
        </row>
        <row r="148">
          <cell r="A148">
            <v>41243</v>
          </cell>
          <cell r="B148">
            <v>4.1000000000000003E-3</v>
          </cell>
          <cell r="C148">
            <v>-4.1999999999999997E-3</v>
          </cell>
          <cell r="D148">
            <v>-1.29E-2</v>
          </cell>
          <cell r="E148">
            <v>7.4999999999999997E-3</v>
          </cell>
          <cell r="F148">
            <v>7.0000000000000001E-3</v>
          </cell>
          <cell r="G148">
            <v>1.3100000000000001E-2</v>
          </cell>
          <cell r="H148">
            <v>3.0999999999999999E-3</v>
          </cell>
          <cell r="I148">
            <v>6.7000000000000002E-3</v>
          </cell>
          <cell r="J148">
            <v>-5.0000000000000001E-4</v>
          </cell>
          <cell r="K148">
            <v>2.2000000000000001E-3</v>
          </cell>
          <cell r="L148">
            <v>-1.35E-2</v>
          </cell>
          <cell r="M148">
            <v>4.1999999999999997E-3</v>
          </cell>
          <cell r="N148">
            <v>5.0000000000000001E-3</v>
          </cell>
          <cell r="O148" t="str">
            <v>S/O</v>
          </cell>
          <cell r="Q148">
            <v>3.2124702109999998E-3</v>
          </cell>
          <cell r="R148">
            <v>-4.3E-3</v>
          </cell>
          <cell r="S148">
            <v>1.4199999999999999E-2</v>
          </cell>
          <cell r="T148">
            <v>-4.6600000000000001E-3</v>
          </cell>
          <cell r="U148">
            <v>-7.1799999999999998E-3</v>
          </cell>
          <cell r="V148">
            <v>2.5300000000000001E-3</v>
          </cell>
          <cell r="W148">
            <v>-2.7500000000000003E-3</v>
          </cell>
          <cell r="X148">
            <v>2.5160100000000004E-3</v>
          </cell>
          <cell r="Y148">
            <v>6.0307399999999997E-3</v>
          </cell>
          <cell r="Z148">
            <v>2.8432318181818178E-3</v>
          </cell>
        </row>
        <row r="149">
          <cell r="A149">
            <v>41274</v>
          </cell>
          <cell r="B149">
            <v>-5.9999999999999995E-4</v>
          </cell>
          <cell r="C149">
            <v>2.5000000000000001E-2</v>
          </cell>
          <cell r="D149">
            <v>2.2700000000000001E-2</v>
          </cell>
          <cell r="E149">
            <v>1.35E-2</v>
          </cell>
          <cell r="F149">
            <v>1.3299999999999999E-2</v>
          </cell>
          <cell r="G149">
            <v>3.4200000000000001E-2</v>
          </cell>
          <cell r="H149">
            <v>-1.1000000000000001E-3</v>
          </cell>
          <cell r="I149">
            <v>6.9999999999999999E-4</v>
          </cell>
          <cell r="J149">
            <v>1E-3</v>
          </cell>
          <cell r="K149">
            <v>9.1999999999999998E-3</v>
          </cell>
          <cell r="L149">
            <v>1.4800000000000001E-2</v>
          </cell>
          <cell r="M149">
            <v>4.3E-3</v>
          </cell>
          <cell r="N149">
            <v>1.7899999999999999E-2</v>
          </cell>
          <cell r="O149" t="str">
            <v>S/O</v>
          </cell>
          <cell r="Q149">
            <v>-1.031E-3</v>
          </cell>
          <cell r="R149">
            <v>1.1299999999999999E-2</v>
          </cell>
          <cell r="S149">
            <v>2.5899999999999999E-2</v>
          </cell>
          <cell r="T149">
            <v>2.6272324523160771E-2</v>
          </cell>
          <cell r="U149">
            <v>2.498624E-2</v>
          </cell>
          <cell r="V149">
            <v>3.987495652173912E-2</v>
          </cell>
          <cell r="W149">
            <v>1.939675094339623E-2</v>
          </cell>
          <cell r="X149">
            <v>-2.7E-4</v>
          </cell>
          <cell r="Y149">
            <v>-8.5000000000000006E-4</v>
          </cell>
          <cell r="Z149">
            <v>-1.07E-3</v>
          </cell>
        </row>
        <row r="150">
          <cell r="A150">
            <v>41305</v>
          </cell>
          <cell r="B150">
            <v>-2.5999999999999999E-3</v>
          </cell>
          <cell r="C150">
            <v>2.7300000000000001E-2</v>
          </cell>
          <cell r="D150">
            <v>4.8800000000000003E-2</v>
          </cell>
          <cell r="E150">
            <v>3.9399999999999998E-2</v>
          </cell>
          <cell r="F150">
            <v>3.9399999999999998E-2</v>
          </cell>
          <cell r="G150">
            <v>5.2900000000000003E-2</v>
          </cell>
          <cell r="H150">
            <v>-3.5999999999999999E-3</v>
          </cell>
          <cell r="I150">
            <v>-2.9999999999999997E-4</v>
          </cell>
          <cell r="J150">
            <v>5.7000000000000002E-3</v>
          </cell>
          <cell r="K150">
            <v>1.5599999999999999E-2</v>
          </cell>
          <cell r="L150">
            <v>1.8200000000000001E-2</v>
          </cell>
          <cell r="M150">
            <v>6.0000000000000001E-3</v>
          </cell>
          <cell r="N150">
            <v>2.93E-2</v>
          </cell>
          <cell r="O150" t="str">
            <v>S/O</v>
          </cell>
          <cell r="Q150">
            <v>-3.4459999999999998E-3</v>
          </cell>
          <cell r="R150">
            <v>5.2499999999999998E-2</v>
          </cell>
          <cell r="S150">
            <v>8.4900000000000003E-2</v>
          </cell>
          <cell r="T150">
            <v>2.767E-2</v>
          </cell>
          <cell r="U150">
            <v>3.0159999999999999E-2</v>
          </cell>
          <cell r="V150">
            <v>3.7870000000000001E-2</v>
          </cell>
          <cell r="W150">
            <v>2.2099999999999998E-2</v>
          </cell>
          <cell r="X150">
            <v>-2.3E-3</v>
          </cell>
          <cell r="Y150">
            <v>-6.9999999999999993E-3</v>
          </cell>
          <cell r="Z150">
            <v>-2.2000000000000001E-3</v>
          </cell>
        </row>
        <row r="151">
          <cell r="A151">
            <v>41333</v>
          </cell>
          <cell r="B151">
            <v>1.0699999999999999E-2</v>
          </cell>
          <cell r="C151">
            <v>1.61E-2</v>
          </cell>
          <cell r="D151">
            <v>4.3E-3</v>
          </cell>
          <cell r="E151">
            <v>6.6E-3</v>
          </cell>
          <cell r="F151">
            <v>6.1999999999999998E-3</v>
          </cell>
          <cell r="G151">
            <v>1.61E-2</v>
          </cell>
          <cell r="H151">
            <v>0.01</v>
          </cell>
          <cell r="I151">
            <v>1.24E-2</v>
          </cell>
          <cell r="J151">
            <v>-2.41E-2</v>
          </cell>
          <cell r="K151">
            <v>7.7999999999999996E-3</v>
          </cell>
          <cell r="L151">
            <v>8.9999999999999993E-3</v>
          </cell>
          <cell r="M151">
            <v>1.06E-2</v>
          </cell>
          <cell r="N151">
            <v>1.18E-2</v>
          </cell>
          <cell r="O151" t="str">
            <v>S/O</v>
          </cell>
          <cell r="Q151">
            <v>1.022E-2</v>
          </cell>
          <cell r="R151">
            <v>3.8800000000000001E-2</v>
          </cell>
          <cell r="S151">
            <v>1.8500000000000003E-2</v>
          </cell>
          <cell r="T151">
            <v>1.6240000000000001E-2</v>
          </cell>
          <cell r="U151">
            <v>1.3129999999999999E-2</v>
          </cell>
          <cell r="V151">
            <v>3.4569999999999997E-2</v>
          </cell>
          <cell r="W151">
            <v>1.984E-2</v>
          </cell>
          <cell r="X151">
            <v>8.2799999999999992E-3</v>
          </cell>
          <cell r="Y151">
            <v>9.2700000000000005E-3</v>
          </cell>
          <cell r="Z151">
            <v>3.5799999999999998E-3</v>
          </cell>
        </row>
        <row r="152">
          <cell r="A152">
            <v>41364</v>
          </cell>
          <cell r="B152">
            <v>3.7000000000000002E-3</v>
          </cell>
          <cell r="C152">
            <v>-1.3100000000000001E-2</v>
          </cell>
          <cell r="D152">
            <v>1.44E-2</v>
          </cell>
          <cell r="E152">
            <v>3.1600000000000003E-2</v>
          </cell>
          <cell r="F152">
            <v>3.1600000000000003E-2</v>
          </cell>
          <cell r="G152">
            <v>-1.2500000000000001E-2</v>
          </cell>
          <cell r="H152">
            <v>2.7000000000000001E-3</v>
          </cell>
          <cell r="I152">
            <v>6.0000000000000001E-3</v>
          </cell>
          <cell r="J152">
            <v>8.6999999999999994E-3</v>
          </cell>
          <cell r="K152">
            <v>4.7000000000000002E-3</v>
          </cell>
          <cell r="L152">
            <v>1.5E-3</v>
          </cell>
          <cell r="M152">
            <v>3.0999999999999999E-3</v>
          </cell>
          <cell r="N152">
            <v>1.9E-3</v>
          </cell>
          <cell r="O152" t="str">
            <v>S/O</v>
          </cell>
          <cell r="Q152">
            <v>2.7420000000000001E-3</v>
          </cell>
          <cell r="R152">
            <v>2.3399999999999997E-2</v>
          </cell>
          <cell r="S152">
            <v>1.49E-2</v>
          </cell>
          <cell r="T152">
            <v>-1.286E-2</v>
          </cell>
          <cell r="U152">
            <v>-1.393E-2</v>
          </cell>
          <cell r="V152">
            <v>1.5229999999999999E-2</v>
          </cell>
          <cell r="W152">
            <v>-3.9399999999999999E-3</v>
          </cell>
          <cell r="X152">
            <v>2.7600000000000003E-3</v>
          </cell>
          <cell r="Y152">
            <v>5.2300000000000003E-3</v>
          </cell>
          <cell r="Z152">
            <v>9.3999999999999997E-4</v>
          </cell>
        </row>
        <row r="153">
          <cell r="A153">
            <v>41394</v>
          </cell>
          <cell r="B153">
            <v>7.3000000000000001E-3</v>
          </cell>
          <cell r="C153">
            <v>-2.3800000000000002E-2</v>
          </cell>
          <cell r="D153">
            <v>-7.7000000000000002E-3</v>
          </cell>
          <cell r="E153">
            <v>2.3599999999999999E-2</v>
          </cell>
          <cell r="F153">
            <v>2.35E-2</v>
          </cell>
          <cell r="G153">
            <v>1.72E-2</v>
          </cell>
          <cell r="H153">
            <v>6.7999999999999996E-3</v>
          </cell>
          <cell r="I153">
            <v>8.8000000000000005E-3</v>
          </cell>
          <cell r="J153">
            <v>-1.1999999999999999E-3</v>
          </cell>
          <cell r="K153">
            <v>3.5999999999999999E-3</v>
          </cell>
          <cell r="L153">
            <v>-1.1900000000000001E-2</v>
          </cell>
          <cell r="M153">
            <v>6.6E-3</v>
          </cell>
          <cell r="N153">
            <v>5.1999999999999998E-3</v>
          </cell>
          <cell r="O153" t="str">
            <v>S/O</v>
          </cell>
          <cell r="Q153">
            <v>6.9610000000000002E-3</v>
          </cell>
          <cell r="R153">
            <v>1.35E-2</v>
          </cell>
          <cell r="S153">
            <v>1.4E-2</v>
          </cell>
          <cell r="T153">
            <v>-2.3900000000000001E-2</v>
          </cell>
          <cell r="U153">
            <v>-2.8899999999999999E-2</v>
          </cell>
          <cell r="V153">
            <v>0.01</v>
          </cell>
          <cell r="W153">
            <v>1.4E-2</v>
          </cell>
          <cell r="X153">
            <v>6.6E-3</v>
          </cell>
          <cell r="Y153">
            <v>1.06E-2</v>
          </cell>
          <cell r="Z153">
            <v>2.3E-3</v>
          </cell>
        </row>
        <row r="154">
          <cell r="A154">
            <v>41425</v>
          </cell>
          <cell r="B154">
            <v>-9.2999999999999992E-3</v>
          </cell>
          <cell r="C154">
            <v>1.6400000000000001E-2</v>
          </cell>
          <cell r="D154">
            <v>3.9100000000000003E-2</v>
          </cell>
          <cell r="E154">
            <v>3.4599999999999999E-2</v>
          </cell>
          <cell r="F154">
            <v>3.3599999999999998E-2</v>
          </cell>
          <cell r="G154">
            <v>2.5000000000000001E-2</v>
          </cell>
          <cell r="H154">
            <v>-9.2999999999999992E-3</v>
          </cell>
          <cell r="I154">
            <v>-9.5999999999999992E-3</v>
          </cell>
          <cell r="J154">
            <v>-4.1500000000000002E-2</v>
          </cell>
          <cell r="K154">
            <v>4.1999999999999997E-3</v>
          </cell>
          <cell r="L154">
            <v>1.83E-2</v>
          </cell>
          <cell r="M154">
            <v>-2E-3</v>
          </cell>
          <cell r="N154">
            <v>1.66E-2</v>
          </cell>
          <cell r="O154" t="str">
            <v>S/O</v>
          </cell>
          <cell r="R154">
            <v>6.25E-2</v>
          </cell>
          <cell r="S154">
            <v>5.7500000000000002E-2</v>
          </cell>
          <cell r="T154">
            <v>1.6500000000000001E-2</v>
          </cell>
          <cell r="U154">
            <v>1.6199999999999999E-2</v>
          </cell>
          <cell r="V154">
            <v>9.9000000000000008E-3</v>
          </cell>
          <cell r="W154">
            <v>-1.14E-2</v>
          </cell>
          <cell r="X154">
            <v>-8.3000000000000001E-3</v>
          </cell>
          <cell r="Y154">
            <v>-1.2800000000000001E-2</v>
          </cell>
          <cell r="Z154">
            <v>-6.0000000000000001E-3</v>
          </cell>
        </row>
        <row r="155">
          <cell r="A155">
            <v>41455</v>
          </cell>
          <cell r="B155">
            <v>-1.37E-2</v>
          </cell>
          <cell r="C155">
            <v>-3.09E-2</v>
          </cell>
          <cell r="D155">
            <v>-1.2500000000000001E-2</v>
          </cell>
          <cell r="E155">
            <v>-2.2599999999999999E-2</v>
          </cell>
          <cell r="F155">
            <v>-2.3099999999999999E-2</v>
          </cell>
          <cell r="G155">
            <v>-4.1000000000000002E-2</v>
          </cell>
          <cell r="H155">
            <v>-1.24E-2</v>
          </cell>
          <cell r="I155">
            <v>-1.72E-2</v>
          </cell>
          <cell r="J155">
            <v>-3.8300000000000001E-2</v>
          </cell>
          <cell r="K155">
            <v>-1.9699999999999999E-2</v>
          </cell>
          <cell r="L155">
            <v>-2.2200000000000001E-2</v>
          </cell>
          <cell r="M155">
            <v>-1.7299999999999999E-2</v>
          </cell>
          <cell r="N155">
            <v>-2.7199999999999998E-2</v>
          </cell>
          <cell r="O155" t="str">
            <v>S/O</v>
          </cell>
          <cell r="R155">
            <v>-8.3119999999999999E-3</v>
          </cell>
          <cell r="S155">
            <v>-2.395E-3</v>
          </cell>
          <cell r="T155">
            <v>-3.0674400000000001E-2</v>
          </cell>
          <cell r="U155">
            <v>-3.3912999999999999E-2</v>
          </cell>
          <cell r="V155">
            <v>-1.4914999999999999E-2</v>
          </cell>
          <cell r="W155">
            <v>-3.4791999999999997E-2</v>
          </cell>
          <cell r="X155">
            <v>-1.0995E-2</v>
          </cell>
          <cell r="Y155">
            <v>-2.1416999999999999E-2</v>
          </cell>
          <cell r="Z155">
            <v>-5.4900000000000001E-3</v>
          </cell>
        </row>
        <row r="156">
          <cell r="A156">
            <v>41486</v>
          </cell>
          <cell r="B156">
            <v>3.5999999999999999E-3</v>
          </cell>
          <cell r="C156">
            <v>3.7600000000000001E-2</v>
          </cell>
          <cell r="D156">
            <v>4.8099999999999997E-2</v>
          </cell>
          <cell r="E156">
            <v>5.74E-2</v>
          </cell>
          <cell r="F156">
            <v>5.8000000000000003E-2</v>
          </cell>
          <cell r="G156">
            <v>4.0099999999999997E-2</v>
          </cell>
          <cell r="H156">
            <v>2.5999999999999999E-3</v>
          </cell>
          <cell r="I156">
            <v>6.3E-3</v>
          </cell>
          <cell r="J156">
            <v>3.2599999999999997E-2</v>
          </cell>
          <cell r="K156">
            <v>2.2100000000000002E-2</v>
          </cell>
          <cell r="L156">
            <v>4.2000000000000003E-2</v>
          </cell>
          <cell r="M156">
            <v>1.2200000000000001E-2</v>
          </cell>
          <cell r="N156">
            <v>3.56E-2</v>
          </cell>
          <cell r="R156">
            <v>3.5799999999999998E-2</v>
          </cell>
          <cell r="S156">
            <v>4.6100000000000002E-2</v>
          </cell>
          <cell r="T156">
            <v>3.8699999999999998E-2</v>
          </cell>
          <cell r="U156">
            <v>4.1399999999999999E-2</v>
          </cell>
          <cell r="V156">
            <v>5.3100000000000001E-2</v>
          </cell>
          <cell r="W156">
            <v>5.1000000000000004E-3</v>
          </cell>
          <cell r="X156">
            <v>3.0000000000000001E-3</v>
          </cell>
          <cell r="Y156">
            <v>2.3999999999999998E-3</v>
          </cell>
          <cell r="Z156">
            <v>1.1999999999999999E-3</v>
          </cell>
        </row>
        <row r="157">
          <cell r="A157">
            <v>41517</v>
          </cell>
          <cell r="B157">
            <v>-3.2000000000000002E-3</v>
          </cell>
          <cell r="C157">
            <v>1.43E-2</v>
          </cell>
          <cell r="D157">
            <v>1.09E-2</v>
          </cell>
          <cell r="E157">
            <v>-2.0799999999999999E-2</v>
          </cell>
          <cell r="F157">
            <v>-2.1299999999999999E-2</v>
          </cell>
          <cell r="G157">
            <v>4.7000000000000002E-3</v>
          </cell>
          <cell r="H157">
            <v>-2.8E-3</v>
          </cell>
          <cell r="I157">
            <v>-4.4999999999999997E-3</v>
          </cell>
          <cell r="J157">
            <v>3.3E-3</v>
          </cell>
          <cell r="K157">
            <v>-1E-3</v>
          </cell>
          <cell r="L157">
            <v>7.4000000000000003E-3</v>
          </cell>
          <cell r="M157">
            <v>-3.0000000000000001E-3</v>
          </cell>
          <cell r="N157">
            <v>-1.6999999999999999E-3</v>
          </cell>
          <cell r="R157">
            <v>-5.0000000000000001E-4</v>
          </cell>
          <cell r="S157">
            <v>4.1000000000000003E-3</v>
          </cell>
          <cell r="T157">
            <v>1.52E-2</v>
          </cell>
          <cell r="U157">
            <v>1.5100000000000001E-2</v>
          </cell>
          <cell r="V157">
            <v>-2.0000000000000001E-4</v>
          </cell>
          <cell r="W157">
            <v>-1.1299999999999999E-2</v>
          </cell>
          <cell r="X157">
            <v>-3.0999999999999999E-3</v>
          </cell>
          <cell r="Y157">
            <v>-6.3E-3</v>
          </cell>
          <cell r="Z157">
            <v>-5.4999999999999997E-3</v>
          </cell>
        </row>
        <row r="158">
          <cell r="A158">
            <v>41547</v>
          </cell>
          <cell r="B158">
            <v>5.3E-3</v>
          </cell>
          <cell r="C158">
            <v>2.4199999999999999E-2</v>
          </cell>
          <cell r="D158">
            <v>3.9300000000000002E-2</v>
          </cell>
          <cell r="E158">
            <v>2.7400000000000001E-2</v>
          </cell>
          <cell r="F158">
            <v>2.7900000000000001E-2</v>
          </cell>
          <cell r="G158">
            <v>5.8200000000000002E-2</v>
          </cell>
          <cell r="H158">
            <v>5.4999999999999997E-3</v>
          </cell>
          <cell r="I158">
            <v>4.8999999999999998E-3</v>
          </cell>
          <cell r="J158">
            <v>3.8999999999999998E-3</v>
          </cell>
          <cell r="K158">
            <v>1.7500000000000002E-2</v>
          </cell>
          <cell r="L158">
            <v>2.3599999999999999E-2</v>
          </cell>
          <cell r="M158">
            <v>1.26E-2</v>
          </cell>
          <cell r="N158">
            <v>2.9899999999999999E-2</v>
          </cell>
          <cell r="R158">
            <v>4.0000000000000001E-3</v>
          </cell>
          <cell r="S158">
            <v>7.4000000000000003E-3</v>
          </cell>
          <cell r="T158">
            <v>2.35E-2</v>
          </cell>
          <cell r="U158">
            <v>2.46E-2</v>
          </cell>
          <cell r="V158">
            <v>2.6599999999999999E-2</v>
          </cell>
          <cell r="W158">
            <v>2.4199999999999999E-2</v>
          </cell>
          <cell r="X158">
            <v>5.3E-3</v>
          </cell>
          <cell r="Y158">
            <v>4.7999999999999996E-3</v>
          </cell>
          <cell r="Z158">
            <v>7.9000000000000008E-3</v>
          </cell>
        </row>
        <row r="159">
          <cell r="A159">
            <v>41578</v>
          </cell>
          <cell r="B159">
            <v>9.9000000000000008E-3</v>
          </cell>
          <cell r="C159">
            <v>4.5999999999999999E-2</v>
          </cell>
          <cell r="D159">
            <v>5.1900000000000002E-2</v>
          </cell>
          <cell r="E159">
            <v>4.65E-2</v>
          </cell>
          <cell r="F159">
            <v>4.6399999999999997E-2</v>
          </cell>
          <cell r="G159">
            <v>4.6100000000000002E-2</v>
          </cell>
          <cell r="H159">
            <v>9.1000000000000004E-3</v>
          </cell>
          <cell r="I159">
            <v>1.2E-2</v>
          </cell>
          <cell r="J159">
            <v>1.2E-2</v>
          </cell>
          <cell r="K159">
            <v>2.5999999999999999E-2</v>
          </cell>
          <cell r="L159">
            <v>4.3700000000000003E-2</v>
          </cell>
          <cell r="M159">
            <v>1.78E-2</v>
          </cell>
          <cell r="N159">
            <v>3.7499999999999999E-2</v>
          </cell>
          <cell r="R159">
            <v>6.4199999999999993E-2</v>
          </cell>
          <cell r="S159">
            <v>4.8000000000000001E-2</v>
          </cell>
          <cell r="T159">
            <v>4.7559999999999998E-2</v>
          </cell>
          <cell r="U159">
            <v>4.8379999999999999E-2</v>
          </cell>
          <cell r="V159">
            <v>5.151E-2</v>
          </cell>
          <cell r="W159">
            <v>3.569E-2</v>
          </cell>
          <cell r="X159">
            <v>8.2000000000000007E-3</v>
          </cell>
          <cell r="Y159">
            <v>1.21E-2</v>
          </cell>
          <cell r="Z159">
            <v>2.7000000000000001E-3</v>
          </cell>
        </row>
        <row r="160">
          <cell r="A160">
            <v>41608</v>
          </cell>
          <cell r="B160">
            <v>1.5E-3</v>
          </cell>
          <cell r="C160">
            <v>9.1999999999999998E-3</v>
          </cell>
          <cell r="D160">
            <v>4.9700000000000001E-2</v>
          </cell>
          <cell r="E160">
            <v>2.8199999999999999E-2</v>
          </cell>
          <cell r="F160">
            <v>2.7900000000000001E-2</v>
          </cell>
          <cell r="G160">
            <v>2.35E-2</v>
          </cell>
          <cell r="H160">
            <v>1.6000000000000001E-3</v>
          </cell>
          <cell r="I160">
            <v>1.8E-3</v>
          </cell>
          <cell r="J160">
            <v>-1.6799999999999999E-2</v>
          </cell>
          <cell r="K160">
            <v>1.21E-2</v>
          </cell>
          <cell r="L160">
            <v>2.3800000000000002E-2</v>
          </cell>
          <cell r="M160">
            <v>5.4999999999999997E-3</v>
          </cell>
          <cell r="N160">
            <v>1.5299999999999999E-2</v>
          </cell>
          <cell r="R160">
            <v>5.0999999999999997E-2</v>
          </cell>
          <cell r="S160">
            <v>3.1899999999999998E-2</v>
          </cell>
          <cell r="T160">
            <v>9.3600000000000003E-3</v>
          </cell>
          <cell r="U160">
            <v>8.3700000000000007E-3</v>
          </cell>
          <cell r="V160">
            <v>2.1299999999999999E-2</v>
          </cell>
          <cell r="W160">
            <v>1.179E-2</v>
          </cell>
          <cell r="X160">
            <v>1.5E-3</v>
          </cell>
          <cell r="Y160">
            <v>-1.6000000000000001E-3</v>
          </cell>
          <cell r="Z160">
            <v>-4.0000000000000002E-4</v>
          </cell>
        </row>
        <row r="161">
          <cell r="A161">
            <v>41639</v>
          </cell>
          <cell r="B161">
            <v>-3.8999999999999998E-3</v>
          </cell>
          <cell r="C161">
            <v>2.8000000000000001E-2</v>
          </cell>
          <cell r="D161">
            <v>2.0899999999999998E-2</v>
          </cell>
          <cell r="E161">
            <v>3.27E-2</v>
          </cell>
          <cell r="F161">
            <v>3.2599999999999997E-2</v>
          </cell>
          <cell r="G161">
            <v>1.8100000000000002E-2</v>
          </cell>
          <cell r="H161">
            <v>-3.8999999999999998E-3</v>
          </cell>
          <cell r="I161">
            <v>-3.5999999999999999E-3</v>
          </cell>
          <cell r="J161">
            <v>-7.1000000000000004E-3</v>
          </cell>
          <cell r="K161">
            <v>9.7999999999999997E-3</v>
          </cell>
          <cell r="L161">
            <v>1.8700000000000001E-2</v>
          </cell>
          <cell r="M161">
            <v>2.8999999999999998E-3</v>
          </cell>
          <cell r="N161">
            <v>1.7999999999999999E-2</v>
          </cell>
          <cell r="R161">
            <v>2.69E-2</v>
          </cell>
          <cell r="S161">
            <v>3.8300000000000001E-2</v>
          </cell>
          <cell r="T161">
            <v>2.828E-2</v>
          </cell>
          <cell r="U161">
            <v>2.8410000000000001E-2</v>
          </cell>
          <cell r="V161">
            <v>8.3400000000000002E-3</v>
          </cell>
          <cell r="W161">
            <v>1.363E-2</v>
          </cell>
          <cell r="X161">
            <v>-4.7000000000000002E-3</v>
          </cell>
          <cell r="Y161">
            <v>-4.7999999999999996E-3</v>
          </cell>
          <cell r="Z161">
            <v>-7.3000000000000001E-3</v>
          </cell>
        </row>
        <row r="162">
          <cell r="A162">
            <v>41670</v>
          </cell>
          <cell r="B162">
            <v>1.7399999999999999E-2</v>
          </cell>
          <cell r="C162">
            <v>-1.37E-2</v>
          </cell>
          <cell r="D162">
            <v>6.3E-3</v>
          </cell>
          <cell r="E162">
            <v>-1.49E-2</v>
          </cell>
          <cell r="F162">
            <v>-1.49E-2</v>
          </cell>
          <cell r="G162">
            <v>-9.1999999999999998E-3</v>
          </cell>
          <cell r="H162">
            <v>1.55E-2</v>
          </cell>
          <cell r="I162">
            <v>2.1600000000000001E-2</v>
          </cell>
          <cell r="J162">
            <v>5.4800000000000001E-2</v>
          </cell>
          <cell r="K162">
            <v>6.4999999999999997E-3</v>
          </cell>
          <cell r="L162">
            <v>6.6E-3</v>
          </cell>
          <cell r="M162">
            <v>0.01</v>
          </cell>
          <cell r="N162">
            <v>-6.1999999999999998E-3</v>
          </cell>
          <cell r="R162">
            <v>4.3E-3</v>
          </cell>
          <cell r="S162">
            <v>4.0399999999999998E-2</v>
          </cell>
          <cell r="T162">
            <v>-1.38E-2</v>
          </cell>
          <cell r="U162">
            <v>-1.3100000000000001E-2</v>
          </cell>
          <cell r="V162">
            <v>-4.1999999999999997E-3</v>
          </cell>
          <cell r="W162">
            <v>-3.3999999999999998E-3</v>
          </cell>
          <cell r="X162">
            <v>1.66E-2</v>
          </cell>
          <cell r="Y162">
            <v>2.7400000000000001E-2</v>
          </cell>
          <cell r="Z162">
            <v>9.1000000000000004E-3</v>
          </cell>
        </row>
        <row r="163">
          <cell r="A163">
            <v>41698</v>
          </cell>
          <cell r="B163">
            <v>3.0999999999999999E-3</v>
          </cell>
          <cell r="C163">
            <v>2.86E-2</v>
          </cell>
          <cell r="D163">
            <v>6.3700000000000007E-2</v>
          </cell>
          <cell r="E163">
            <v>4.41E-2</v>
          </cell>
          <cell r="F163">
            <v>4.36E-2</v>
          </cell>
          <cell r="G163">
            <v>4.41E-2</v>
          </cell>
          <cell r="H163">
            <v>2.8E-3</v>
          </cell>
          <cell r="I163">
            <v>4.1999999999999997E-3</v>
          </cell>
          <cell r="J163">
            <v>4.0399999999999998E-2</v>
          </cell>
          <cell r="K163">
            <v>2.3599999999999999E-2</v>
          </cell>
          <cell r="L163">
            <v>3.3000000000000002E-2</v>
          </cell>
          <cell r="M163">
            <v>1.12E-2</v>
          </cell>
          <cell r="N163">
            <v>3.04E-2</v>
          </cell>
          <cell r="R163">
            <v>3.78E-2</v>
          </cell>
          <cell r="S163">
            <v>5.4399999999999997E-2</v>
          </cell>
          <cell r="T163">
            <v>2.86E-2</v>
          </cell>
          <cell r="U163">
            <v>2.6499999999999999E-2</v>
          </cell>
          <cell r="V163">
            <v>3.2899999999999999E-2</v>
          </cell>
          <cell r="W163">
            <v>1.0999999999999999E-2</v>
          </cell>
          <cell r="X163">
            <v>2.0999999999999999E-3</v>
          </cell>
          <cell r="Y163">
            <v>3.3E-3</v>
          </cell>
          <cell r="Z163">
            <v>1.5E-3</v>
          </cell>
        </row>
        <row r="164">
          <cell r="A164">
            <v>41729</v>
          </cell>
          <cell r="B164">
            <v>-1.1000000000000001E-3</v>
          </cell>
          <cell r="C164">
            <v>0.02</v>
          </cell>
          <cell r="D164">
            <v>1.6799999999999999E-2</v>
          </cell>
          <cell r="E164">
            <v>-2.8E-3</v>
          </cell>
          <cell r="F164">
            <v>-3.0000000000000001E-3</v>
          </cell>
          <cell r="G164">
            <v>4.1999999999999997E-3</v>
          </cell>
          <cell r="H164">
            <v>-2.0999999999999999E-3</v>
          </cell>
          <cell r="I164">
            <v>1.1000000000000001E-3</v>
          </cell>
          <cell r="J164">
            <v>2.0999999999999999E-3</v>
          </cell>
          <cell r="K164">
            <v>2.5000000000000001E-3</v>
          </cell>
          <cell r="L164">
            <v>-1.9E-3</v>
          </cell>
          <cell r="M164">
            <v>6.9999999999999999E-4</v>
          </cell>
          <cell r="N164">
            <v>5.1000000000000004E-3</v>
          </cell>
          <cell r="R164">
            <v>2.0000000000000001E-4</v>
          </cell>
          <cell r="S164">
            <v>8.0000000000000004E-4</v>
          </cell>
          <cell r="T164">
            <v>1.95E-2</v>
          </cell>
          <cell r="U164">
            <v>1.9599999999999999E-2</v>
          </cell>
          <cell r="V164">
            <v>6.9999999999999999E-4</v>
          </cell>
          <cell r="W164">
            <v>1.7899999999999999E-2</v>
          </cell>
          <cell r="X164">
            <v>-1E-3</v>
          </cell>
          <cell r="Y164">
            <v>-2.0999999999999999E-3</v>
          </cell>
          <cell r="Z164">
            <v>-3.5999999999999999E-3</v>
          </cell>
        </row>
        <row r="165">
          <cell r="A165">
            <v>41759</v>
          </cell>
          <cell r="B165">
            <v>3.7000000000000002E-3</v>
          </cell>
          <cell r="C165">
            <v>3.2099999999999997E-2</v>
          </cell>
          <cell r="D165">
            <v>1.6299999999999999E-2</v>
          </cell>
          <cell r="E165">
            <v>-1.35E-2</v>
          </cell>
          <cell r="F165">
            <v>-1.35E-2</v>
          </cell>
          <cell r="G165">
            <v>-6.0000000000000001E-3</v>
          </cell>
          <cell r="H165">
            <v>3.3999999999999998E-3</v>
          </cell>
          <cell r="I165">
            <v>4.7999999999999996E-3</v>
          </cell>
          <cell r="J165">
            <v>3.5999999999999999E-3</v>
          </cell>
          <cell r="K165">
            <v>5.3E-3</v>
          </cell>
          <cell r="L165">
            <v>2.4299999999999999E-2</v>
          </cell>
          <cell r="M165">
            <v>3.7000000000000002E-3</v>
          </cell>
          <cell r="N165">
            <v>3.8E-3</v>
          </cell>
        </row>
        <row r="166">
          <cell r="A166">
            <v>41790</v>
          </cell>
          <cell r="B166">
            <v>7.0000000000000001E-3</v>
          </cell>
          <cell r="C166">
            <v>2.8999999999999998E-3</v>
          </cell>
          <cell r="D166">
            <v>6.4999999999999997E-3</v>
          </cell>
          <cell r="E166">
            <v>1.54E-2</v>
          </cell>
          <cell r="F166">
            <v>1.49E-2</v>
          </cell>
          <cell r="G166">
            <v>5.8999999999999999E-3</v>
          </cell>
          <cell r="H166">
            <v>6.4999999999999997E-3</v>
          </cell>
          <cell r="I166">
            <v>8.0999999999999996E-3</v>
          </cell>
          <cell r="J166">
            <v>-1.11E-2</v>
          </cell>
          <cell r="K166">
            <v>6.1999999999999998E-3</v>
          </cell>
          <cell r="L166">
            <v>8.8000000000000005E-3</v>
          </cell>
          <cell r="M166">
            <v>7.0000000000000001E-3</v>
          </cell>
          <cell r="N166">
            <v>7.3000000000000001E-3</v>
          </cell>
        </row>
        <row r="167">
          <cell r="A167">
            <v>41820</v>
          </cell>
          <cell r="B167">
            <v>1.5E-3</v>
          </cell>
          <cell r="C167">
            <v>4.1200000000000001E-2</v>
          </cell>
          <cell r="D167">
            <v>6.4799999999999996E-2</v>
          </cell>
          <cell r="E167">
            <v>8.3000000000000001E-3</v>
          </cell>
          <cell r="F167">
            <v>7.3000000000000001E-3</v>
          </cell>
          <cell r="G167">
            <v>-5.4999999999999997E-3</v>
          </cell>
          <cell r="H167">
            <v>1.1999999999999999E-3</v>
          </cell>
          <cell r="I167">
            <v>2.2000000000000001E-3</v>
          </cell>
          <cell r="J167">
            <v>3.7000000000000002E-3</v>
          </cell>
          <cell r="K167">
            <v>1.0999999999999999E-2</v>
          </cell>
          <cell r="L167">
            <v>3.1600000000000003E-2</v>
          </cell>
          <cell r="M167">
            <v>4.4999999999999997E-3</v>
          </cell>
          <cell r="N167">
            <v>1.14E-2</v>
          </cell>
        </row>
        <row r="168">
          <cell r="A168">
            <v>41851</v>
          </cell>
          <cell r="B168">
            <v>2.5000000000000001E-3</v>
          </cell>
          <cell r="C168">
            <v>2.18E-2</v>
          </cell>
          <cell r="D168">
            <v>-1.14E-2</v>
          </cell>
          <cell r="E168">
            <v>-1.6000000000000001E-3</v>
          </cell>
          <cell r="F168">
            <v>-8.9999999999999998E-4</v>
          </cell>
          <cell r="G168">
            <v>1.06E-2</v>
          </cell>
          <cell r="H168">
            <v>2.5000000000000001E-3</v>
          </cell>
          <cell r="I168">
            <v>2.5999999999999999E-3</v>
          </cell>
          <cell r="J168">
            <v>-5.3E-3</v>
          </cell>
          <cell r="K168">
            <v>3.7000000000000002E-3</v>
          </cell>
          <cell r="L168">
            <v>4.3E-3</v>
          </cell>
          <cell r="M168">
            <v>4.3E-3</v>
          </cell>
          <cell r="N168">
            <v>8.6E-3</v>
          </cell>
        </row>
        <row r="169">
          <cell r="A169">
            <v>41882</v>
          </cell>
          <cell r="B169">
            <v>4.7000000000000002E-3</v>
          </cell>
          <cell r="C169">
            <v>1.0699999999999999E-2</v>
          </cell>
          <cell r="D169">
            <v>2.7300000000000001E-2</v>
          </cell>
          <cell r="E169">
            <v>3.5299999999999998E-2</v>
          </cell>
          <cell r="F169">
            <v>3.5200000000000002E-2</v>
          </cell>
          <cell r="G169">
            <v>4.5999999999999999E-3</v>
          </cell>
          <cell r="H169">
            <v>4.7999999999999996E-3</v>
          </cell>
          <cell r="I169">
            <v>4.7000000000000002E-3</v>
          </cell>
          <cell r="J169">
            <v>5.8999999999999999E-3</v>
          </cell>
          <cell r="K169">
            <v>1.23E-2</v>
          </cell>
          <cell r="L169">
            <v>2.1299999999999999E-2</v>
          </cell>
          <cell r="M169">
            <v>7.4000000000000003E-3</v>
          </cell>
          <cell r="N169">
            <v>1.4E-2</v>
          </cell>
        </row>
        <row r="170">
          <cell r="A170">
            <v>41912</v>
          </cell>
          <cell r="B170">
            <v>-2.5000000000000001E-3</v>
          </cell>
          <cell r="C170">
            <v>-3.8699999999999998E-2</v>
          </cell>
          <cell r="D170">
            <v>-5.4800000000000001E-2</v>
          </cell>
          <cell r="E170">
            <v>1.7899999999999999E-2</v>
          </cell>
          <cell r="F170">
            <v>1.7399999999999999E-2</v>
          </cell>
          <cell r="G170">
            <v>-2.2100000000000002E-2</v>
          </cell>
          <cell r="H170">
            <v>-2E-3</v>
          </cell>
          <cell r="I170">
            <v>-3.7000000000000002E-3</v>
          </cell>
          <cell r="J170">
            <v>-8.8999999999999999E-3</v>
          </cell>
          <cell r="K170">
            <v>-1.24E-2</v>
          </cell>
          <cell r="L170">
            <v>-3.6600000000000001E-2</v>
          </cell>
          <cell r="M170">
            <v>-5.5999999999999999E-3</v>
          </cell>
          <cell r="N170">
            <v>-1.23E-2</v>
          </cell>
        </row>
        <row r="171">
          <cell r="A171">
            <v>41943</v>
          </cell>
          <cell r="B171">
            <v>4.0000000000000001E-3</v>
          </cell>
          <cell r="C171">
            <v>-1.7600000000000001E-2</v>
          </cell>
          <cell r="D171">
            <v>-3.5000000000000001E-3</v>
          </cell>
          <cell r="E171">
            <v>3.4599999999999999E-2</v>
          </cell>
          <cell r="F171">
            <v>3.4500000000000003E-2</v>
          </cell>
          <cell r="G171">
            <v>5.4000000000000003E-3</v>
          </cell>
          <cell r="H171">
            <v>4.3E-3</v>
          </cell>
          <cell r="I171">
            <v>3.5999999999999999E-3</v>
          </cell>
          <cell r="J171">
            <v>3.8999999999999998E-3</v>
          </cell>
          <cell r="K171">
            <v>4.5999999999999999E-3</v>
          </cell>
          <cell r="L171">
            <v>-1.0500000000000001E-2</v>
          </cell>
          <cell r="M171">
            <v>4.4999999999999997E-3</v>
          </cell>
          <cell r="N171">
            <v>6.1000000000000004E-3</v>
          </cell>
        </row>
        <row r="172">
          <cell r="A172">
            <v>41973</v>
          </cell>
          <cell r="B172">
            <v>9.1000000000000004E-3</v>
          </cell>
          <cell r="C172">
            <v>8.6E-3</v>
          </cell>
          <cell r="D172">
            <v>-8.0000000000000004E-4</v>
          </cell>
          <cell r="E172">
            <v>5.0099999999999999E-2</v>
          </cell>
          <cell r="F172">
            <v>4.9599999999999998E-2</v>
          </cell>
          <cell r="G172">
            <v>3.56E-2</v>
          </cell>
          <cell r="H172">
            <v>9.1000000000000004E-3</v>
          </cell>
          <cell r="I172">
            <v>9.1999999999999998E-3</v>
          </cell>
          <cell r="J172">
            <v>1.4E-3</v>
          </cell>
          <cell r="K172">
            <v>1.66E-2</v>
          </cell>
          <cell r="L172">
            <v>1.03E-2</v>
          </cell>
          <cell r="M172">
            <v>1.3899999999999999E-2</v>
          </cell>
          <cell r="N172">
            <v>2.5999999999999999E-2</v>
          </cell>
        </row>
        <row r="173">
          <cell r="A173">
            <v>42004</v>
          </cell>
          <cell r="B173">
            <v>3.3999999999999998E-3</v>
          </cell>
          <cell r="C173">
            <v>-1.6500000000000001E-2</v>
          </cell>
          <cell r="D173">
            <v>-6.1999999999999998E-3</v>
          </cell>
          <cell r="E173">
            <v>1.61E-2</v>
          </cell>
          <cell r="F173">
            <v>1.6E-2</v>
          </cell>
          <cell r="G173">
            <v>-3.0700000000000002E-2</v>
          </cell>
          <cell r="H173">
            <v>4.1000000000000003E-3</v>
          </cell>
          <cell r="I173">
            <v>2.0999999999999999E-3</v>
          </cell>
          <cell r="J173">
            <v>-3.0999999999999999E-3</v>
          </cell>
          <cell r="K173">
            <v>-8.9999999999999998E-4</v>
          </cell>
          <cell r="L173">
            <v>5.8999999999999999E-3</v>
          </cell>
          <cell r="M173">
            <v>1E-4</v>
          </cell>
          <cell r="N173">
            <v>-6.7999999999999996E-3</v>
          </cell>
        </row>
        <row r="174">
          <cell r="A174">
            <v>42034</v>
          </cell>
          <cell r="B174">
            <v>3.1399999999999997E-2</v>
          </cell>
          <cell r="C174">
            <v>-8.8999999999999999E-3</v>
          </cell>
          <cell r="D174">
            <v>2.0400000000000001E-2</v>
          </cell>
          <cell r="E174">
            <v>5.3900000000000003E-2</v>
          </cell>
          <cell r="F174">
            <v>5.3800000000000001E-2</v>
          </cell>
          <cell r="G174">
            <v>9.7000000000000003E-2</v>
          </cell>
          <cell r="H174">
            <v>3.2500000000000001E-2</v>
          </cell>
          <cell r="I174">
            <v>2.9600000000000001E-2</v>
          </cell>
          <cell r="J174">
            <v>0.10829999999999999</v>
          </cell>
          <cell r="K174">
            <v>3.4799999999999998E-2</v>
          </cell>
          <cell r="L174">
            <v>-1.7100000000000001E-2</v>
          </cell>
          <cell r="M174">
            <v>3.4099999999999998E-2</v>
          </cell>
          <cell r="N174">
            <v>4.2700000000000002E-2</v>
          </cell>
        </row>
        <row r="175">
          <cell r="A175">
            <v>42062</v>
          </cell>
          <cell r="B175">
            <v>-5.9999999999999995E-4</v>
          </cell>
          <cell r="C175">
            <v>4.4200000000000003E-2</v>
          </cell>
          <cell r="D175">
            <v>5.3699999999999998E-2</v>
          </cell>
          <cell r="E175">
            <v>4.9500000000000002E-2</v>
          </cell>
          <cell r="F175">
            <v>4.9000000000000002E-2</v>
          </cell>
          <cell r="G175">
            <v>4.0599999999999997E-2</v>
          </cell>
          <cell r="H175">
            <v>-1.5E-3</v>
          </cell>
          <cell r="I175">
            <v>8.9999999999999998E-4</v>
          </cell>
          <cell r="J175">
            <v>-2.4E-2</v>
          </cell>
          <cell r="K175">
            <v>2.1999999999999999E-2</v>
          </cell>
          <cell r="L175">
            <v>4.9200000000000001E-2</v>
          </cell>
          <cell r="M175">
            <v>0.01</v>
          </cell>
          <cell r="N175">
            <v>3.4799999999999998E-2</v>
          </cell>
        </row>
        <row r="176">
          <cell r="A176">
            <v>42094</v>
          </cell>
          <cell r="B176">
            <v>-1.2999999999999999E-3</v>
          </cell>
          <cell r="C176">
            <v>-1.5299999999999999E-2</v>
          </cell>
          <cell r="D176">
            <v>4.5999999999999999E-3</v>
          </cell>
          <cell r="E176">
            <v>8.0999999999999996E-3</v>
          </cell>
          <cell r="F176">
            <v>7.7999999999999996E-3</v>
          </cell>
          <cell r="G176">
            <v>1.0500000000000001E-2</v>
          </cell>
          <cell r="H176">
            <v>-1.9E-3</v>
          </cell>
          <cell r="I176">
            <v>-5.0000000000000001E-4</v>
          </cell>
          <cell r="J176">
            <v>-5.4999999999999997E-3</v>
          </cell>
          <cell r="K176">
            <v>5.9999999999999995E-4</v>
          </cell>
          <cell r="L176">
            <v>-3.3E-3</v>
          </cell>
          <cell r="M176">
            <v>-8.0000000000000004E-4</v>
          </cell>
          <cell r="N176">
            <v>1.1999999999999999E-3</v>
          </cell>
        </row>
        <row r="177">
          <cell r="A177">
            <v>42124</v>
          </cell>
          <cell r="B177">
            <v>-8.5000000000000006E-3</v>
          </cell>
          <cell r="C177">
            <v>1.7600000000000001E-2</v>
          </cell>
          <cell r="D177">
            <v>5.0000000000000001E-3</v>
          </cell>
          <cell r="E177">
            <v>-3.8800000000000001E-2</v>
          </cell>
          <cell r="F177">
            <v>-3.8800000000000001E-2</v>
          </cell>
          <cell r="G177">
            <v>-7.4999999999999997E-3</v>
          </cell>
          <cell r="H177">
            <v>-1.01E-2</v>
          </cell>
          <cell r="I177">
            <v>-6.3E-3</v>
          </cell>
          <cell r="J177">
            <v>-2.4799999999999999E-2</v>
          </cell>
          <cell r="K177">
            <v>-8.3999999999999995E-3</v>
          </cell>
          <cell r="L177">
            <v>-4.5999999999999999E-3</v>
          </cell>
          <cell r="M177">
            <v>-8.3000000000000001E-3</v>
          </cell>
          <cell r="N177">
            <v>-9.7000000000000003E-3</v>
          </cell>
        </row>
        <row r="178">
          <cell r="A178">
            <v>42153</v>
          </cell>
          <cell r="B178">
            <v>2.7000000000000001E-3</v>
          </cell>
          <cell r="C178">
            <v>-2.01E-2</v>
          </cell>
          <cell r="D178">
            <v>1.8100000000000002E-2</v>
          </cell>
          <cell r="E178">
            <v>4.8800000000000003E-2</v>
          </cell>
          <cell r="F178">
            <v>4.7500000000000001E-2</v>
          </cell>
          <cell r="G178">
            <v>2.8400000000000002E-2</v>
          </cell>
          <cell r="H178">
            <v>2.5999999999999999E-3</v>
          </cell>
          <cell r="I178">
            <v>2.7000000000000001E-3</v>
          </cell>
          <cell r="J178">
            <v>2.0899999999999998E-2</v>
          </cell>
          <cell r="K178">
            <v>1.0200000000000001E-2</v>
          </cell>
          <cell r="L178">
            <v>1.2699999999999999E-2</v>
          </cell>
          <cell r="M178">
            <v>5.5999999999999999E-3</v>
          </cell>
          <cell r="N178">
            <v>1.4800000000000001E-2</v>
          </cell>
        </row>
        <row r="179">
          <cell r="A179">
            <v>42185</v>
          </cell>
          <cell r="B179">
            <v>-5.0000000000000001E-4</v>
          </cell>
          <cell r="C179">
            <v>-2.5899999999999999E-2</v>
          </cell>
          <cell r="D179">
            <v>-2.7400000000000001E-2</v>
          </cell>
          <cell r="E179">
            <v>-1.6400000000000001E-2</v>
          </cell>
          <cell r="F179">
            <v>-1.6400000000000001E-2</v>
          </cell>
          <cell r="G179">
            <v>-2.8500000000000001E-2</v>
          </cell>
          <cell r="H179">
            <v>6.9999999999999999E-4</v>
          </cell>
          <cell r="I179">
            <v>-2.2000000000000001E-3</v>
          </cell>
          <cell r="J179">
            <v>-9.5999999999999992E-3</v>
          </cell>
          <cell r="K179">
            <v>-9.4000000000000004E-3</v>
          </cell>
          <cell r="L179">
            <v>-1.17E-2</v>
          </cell>
          <cell r="M179">
            <v>-5.3E-3</v>
          </cell>
          <cell r="N179">
            <v>-1.84E-2</v>
          </cell>
        </row>
        <row r="180">
          <cell r="A180">
            <v>42216</v>
          </cell>
          <cell r="B180">
            <v>8.3000000000000001E-3</v>
          </cell>
          <cell r="C180">
            <v>5.1999999999999998E-3</v>
          </cell>
          <cell r="D180">
            <v>-1.66E-2</v>
          </cell>
          <cell r="E180">
            <v>7.1499999999999994E-2</v>
          </cell>
          <cell r="F180">
            <v>7.1300000000000002E-2</v>
          </cell>
          <cell r="G180">
            <v>2.8299999999999999E-2</v>
          </cell>
          <cell r="H180">
            <v>9.2999999999999992E-3</v>
          </cell>
          <cell r="I180">
            <v>6.8999999999999999E-3</v>
          </cell>
          <cell r="J180">
            <v>0.01</v>
          </cell>
          <cell r="K180">
            <v>1.49E-2</v>
          </cell>
          <cell r="L180">
            <v>1.7299999999999999E-2</v>
          </cell>
          <cell r="M180">
            <v>1.32E-2</v>
          </cell>
          <cell r="N180">
            <v>2.7900000000000001E-2</v>
          </cell>
        </row>
        <row r="181">
          <cell r="A181">
            <v>42247</v>
          </cell>
          <cell r="B181">
            <v>-4.7000000000000002E-3</v>
          </cell>
          <cell r="C181">
            <v>-3.2300000000000002E-2</v>
          </cell>
          <cell r="D181">
            <v>-4.65E-2</v>
          </cell>
          <cell r="E181">
            <v>-4.9099999999999998E-2</v>
          </cell>
          <cell r="F181">
            <v>-4.9000000000000002E-2</v>
          </cell>
          <cell r="G181">
            <v>-7.5700000000000003E-2</v>
          </cell>
          <cell r="H181">
            <v>-4.5999999999999999E-3</v>
          </cell>
          <cell r="I181">
            <v>-4.7999999999999996E-3</v>
          </cell>
          <cell r="J181">
            <v>2.0000000000000001E-4</v>
          </cell>
          <cell r="K181">
            <v>-2.18E-2</v>
          </cell>
          <cell r="L181">
            <v>-3.0200000000000001E-2</v>
          </cell>
          <cell r="M181">
            <v>-1.4E-2</v>
          </cell>
          <cell r="N181">
            <v>-4.02E-2</v>
          </cell>
        </row>
        <row r="182">
          <cell r="A182">
            <v>42277</v>
          </cell>
          <cell r="B182">
            <v>-2.5000000000000001E-3</v>
          </cell>
          <cell r="C182">
            <v>-2.1499999999999998E-2</v>
          </cell>
          <cell r="D182">
            <v>-5.3699999999999998E-2</v>
          </cell>
          <cell r="E182">
            <v>-1.37E-2</v>
          </cell>
          <cell r="F182">
            <v>-1.37E-2</v>
          </cell>
          <cell r="G182">
            <v>-4.0099999999999997E-2</v>
          </cell>
          <cell r="H182">
            <v>-2.5999999999999999E-3</v>
          </cell>
          <cell r="I182">
            <v>-2.3999999999999998E-3</v>
          </cell>
          <cell r="J182">
            <v>-7.7000000000000002E-3</v>
          </cell>
          <cell r="K182">
            <v>-1.29E-2</v>
          </cell>
          <cell r="L182">
            <v>-9.9000000000000008E-3</v>
          </cell>
          <cell r="M182">
            <v>-6.7000000000000002E-3</v>
          </cell>
          <cell r="N182">
            <v>-1.9199999999999998E-2</v>
          </cell>
        </row>
        <row r="183">
          <cell r="A183">
            <v>42308</v>
          </cell>
          <cell r="B183">
            <v>-8.9999999999999998E-4</v>
          </cell>
          <cell r="C183">
            <v>4.6600000000000003E-2</v>
          </cell>
          <cell r="D183">
            <v>3.9899999999999998E-2</v>
          </cell>
          <cell r="E183">
            <v>5.1499999999999997E-2</v>
          </cell>
          <cell r="F183">
            <v>5.1200000000000002E-2</v>
          </cell>
          <cell r="G183">
            <v>8.9399999999999993E-2</v>
          </cell>
          <cell r="H183">
            <v>-1E-3</v>
          </cell>
          <cell r="I183">
            <v>-4.0000000000000002E-4</v>
          </cell>
          <cell r="J183">
            <v>-2.2000000000000001E-3</v>
          </cell>
          <cell r="K183">
            <v>2.1100000000000001E-2</v>
          </cell>
          <cell r="L183">
            <v>-4.3E-3</v>
          </cell>
          <cell r="M183">
            <v>1.15E-2</v>
          </cell>
          <cell r="N183">
            <v>4.5900000000000003E-2</v>
          </cell>
        </row>
        <row r="184">
          <cell r="A184">
            <v>42338</v>
          </cell>
          <cell r="B184">
            <v>5.9999999999999995E-4</v>
          </cell>
          <cell r="C184">
            <v>-1.21E-2</v>
          </cell>
          <cell r="D184">
            <v>4.7899999999999998E-2</v>
          </cell>
          <cell r="E184">
            <v>1.8800000000000001E-2</v>
          </cell>
          <cell r="F184">
            <v>1.84E-2</v>
          </cell>
          <cell r="G184">
            <v>1.9300000000000001E-2</v>
          </cell>
          <cell r="H184">
            <v>-8.9999999999999998E-4</v>
          </cell>
          <cell r="I184">
            <v>3.0000000000000001E-3</v>
          </cell>
          <cell r="J184">
            <v>-2.0299999999999999E-2</v>
          </cell>
          <cell r="K184">
            <v>6.4999999999999997E-3</v>
          </cell>
          <cell r="L184">
            <v>1.7299999999999999E-2</v>
          </cell>
          <cell r="M184">
            <v>2.0999999999999999E-3</v>
          </cell>
          <cell r="N184">
            <v>6.4999999999999997E-3</v>
          </cell>
        </row>
        <row r="185">
          <cell r="A185">
            <v>42369</v>
          </cell>
          <cell r="B185">
            <v>7.9000000000000008E-3</v>
          </cell>
          <cell r="C185">
            <v>-3.8399999999999997E-2</v>
          </cell>
          <cell r="D185">
            <v>-1.72E-2</v>
          </cell>
          <cell r="E185">
            <v>2.0899999999999998E-2</v>
          </cell>
          <cell r="F185">
            <v>2.0899999999999998E-2</v>
          </cell>
          <cell r="G185">
            <v>4.5999999999999999E-3</v>
          </cell>
          <cell r="H185">
            <v>0.01</v>
          </cell>
          <cell r="I185">
            <v>4.7999999999999996E-3</v>
          </cell>
          <cell r="J185">
            <v>1.5800000000000002E-2</v>
          </cell>
          <cell r="K185">
            <v>2.2000000000000001E-3</v>
          </cell>
          <cell r="L185">
            <v>-9.9000000000000008E-3</v>
          </cell>
          <cell r="M185">
            <v>5.4000000000000003E-3</v>
          </cell>
          <cell r="N185">
            <v>-8.9999999999999998E-4</v>
          </cell>
        </row>
        <row r="186">
          <cell r="A186">
            <v>42398</v>
          </cell>
          <cell r="B186">
            <v>4.0000000000000001E-3</v>
          </cell>
          <cell r="C186">
            <v>-1.7500000000000002E-2</v>
          </cell>
          <cell r="D186">
            <v>-6.4799999999999996E-2</v>
          </cell>
          <cell r="E186">
            <v>-3.4500000000000003E-2</v>
          </cell>
          <cell r="F186">
            <v>-3.4099999999999998E-2</v>
          </cell>
          <cell r="G186">
            <v>-8.3099999999999993E-2</v>
          </cell>
          <cell r="H186">
            <v>6.0000000000000001E-3</v>
          </cell>
          <cell r="I186">
            <v>8.0000000000000004E-4</v>
          </cell>
          <cell r="J186">
            <v>1.4200000000000001E-2</v>
          </cell>
          <cell r="K186">
            <v>-1.9699999999999999E-2</v>
          </cell>
          <cell r="L186">
            <v>-4.0500000000000001E-2</v>
          </cell>
          <cell r="M186">
            <v>-6.4999999999999997E-3</v>
          </cell>
          <cell r="N186">
            <v>-3.4200000000000001E-2</v>
          </cell>
        </row>
        <row r="187">
          <cell r="A187">
            <v>42429</v>
          </cell>
          <cell r="B187">
            <v>-4.0000000000000002E-4</v>
          </cell>
          <cell r="C187">
            <v>-7.7000000000000002E-3</v>
          </cell>
          <cell r="D187">
            <v>4.3E-3</v>
          </cell>
          <cell r="E187">
            <v>-1.6799999999999999E-2</v>
          </cell>
          <cell r="F187">
            <v>-1.7299999999999999E-2</v>
          </cell>
          <cell r="G187">
            <v>-4.1399999999999999E-2</v>
          </cell>
          <cell r="H187">
            <v>6.9999999999999999E-4</v>
          </cell>
          <cell r="I187">
            <v>-2E-3</v>
          </cell>
          <cell r="J187">
            <v>-9.1999999999999998E-3</v>
          </cell>
          <cell r="K187">
            <v>-8.5000000000000006E-3</v>
          </cell>
          <cell r="L187">
            <v>-7.1999999999999998E-3</v>
          </cell>
          <cell r="M187">
            <v>-4.8999999999999998E-3</v>
          </cell>
          <cell r="N187">
            <v>-1.72E-2</v>
          </cell>
        </row>
        <row r="188">
          <cell r="A188">
            <v>42460</v>
          </cell>
          <cell r="B188">
            <v>7.7999999999999996E-3</v>
          </cell>
          <cell r="C188">
            <v>7.5200000000000003E-2</v>
          </cell>
          <cell r="D188">
            <v>7.6200000000000004E-2</v>
          </cell>
          <cell r="E188">
            <v>4.6800000000000001E-2</v>
          </cell>
          <cell r="F188">
            <v>4.65E-2</v>
          </cell>
          <cell r="G188">
            <v>3.4599999999999999E-2</v>
          </cell>
          <cell r="H188">
            <v>3.8999999999999998E-3</v>
          </cell>
          <cell r="I188">
            <v>1.32E-2</v>
          </cell>
          <cell r="J188">
            <v>-1.1299999999999999E-2</v>
          </cell>
          <cell r="K188">
            <v>2.5999999999999999E-2</v>
          </cell>
          <cell r="L188">
            <v>4.3299999999999998E-2</v>
          </cell>
          <cell r="M188">
            <v>1.6199999999999999E-2</v>
          </cell>
          <cell r="N188">
            <v>4.0899999999999999E-2</v>
          </cell>
        </row>
        <row r="189">
          <cell r="A189">
            <v>42489</v>
          </cell>
          <cell r="B189">
            <v>-1.1000000000000001E-3</v>
          </cell>
          <cell r="C189">
            <v>2.7400000000000001E-2</v>
          </cell>
          <cell r="D189">
            <v>4.6899999999999997E-2</v>
          </cell>
          <cell r="E189">
            <v>5.1000000000000004E-3</v>
          </cell>
          <cell r="F189">
            <v>4.7000000000000002E-3</v>
          </cell>
          <cell r="G189">
            <v>-9.9000000000000008E-3</v>
          </cell>
          <cell r="H189">
            <v>-4.8999999999999998E-3</v>
          </cell>
          <cell r="I189">
            <v>3.0000000000000001E-3</v>
          </cell>
          <cell r="J189">
            <v>-6.9999999999999999E-4</v>
          </cell>
          <cell r="K189">
            <v>7.0000000000000001E-3</v>
          </cell>
          <cell r="L189">
            <v>3.6700000000000003E-2</v>
          </cell>
          <cell r="M189">
            <v>8.0000000000000004E-4</v>
          </cell>
          <cell r="N189">
            <v>5.7000000000000002E-3</v>
          </cell>
        </row>
        <row r="190">
          <cell r="A190">
            <v>42521</v>
          </cell>
          <cell r="B190">
            <v>7.3000000000000001E-3</v>
          </cell>
          <cell r="C190">
            <v>1.7000000000000001E-2</v>
          </cell>
          <cell r="D190">
            <v>1.24E-2</v>
          </cell>
          <cell r="E190">
            <v>3.7400000000000003E-2</v>
          </cell>
          <cell r="F190">
            <v>3.6700000000000003E-2</v>
          </cell>
          <cell r="G190">
            <v>3.9100000000000003E-2</v>
          </cell>
          <cell r="H190">
            <v>8.0000000000000002E-3</v>
          </cell>
          <cell r="I190">
            <v>6.4999999999999997E-3</v>
          </cell>
          <cell r="J190">
            <v>2.87E-2</v>
          </cell>
          <cell r="K190">
            <v>1.72E-2</v>
          </cell>
          <cell r="L190">
            <v>1.7600000000000001E-2</v>
          </cell>
          <cell r="M190">
            <v>1.18E-2</v>
          </cell>
          <cell r="N190">
            <v>2.52E-2</v>
          </cell>
        </row>
        <row r="191">
          <cell r="A191">
            <v>42551</v>
          </cell>
          <cell r="B191">
            <v>9.1000000000000004E-3</v>
          </cell>
          <cell r="C191">
            <v>-6.0000000000000001E-3</v>
          </cell>
          <cell r="D191">
            <v>9.2999999999999992E-3</v>
          </cell>
          <cell r="E191">
            <v>-1.9E-2</v>
          </cell>
          <cell r="F191">
            <v>-1.89E-2</v>
          </cell>
          <cell r="G191">
            <v>-3.0700000000000002E-2</v>
          </cell>
          <cell r="H191">
            <v>1.0500000000000001E-2</v>
          </cell>
          <cell r="I191">
            <v>7.9000000000000008E-3</v>
          </cell>
          <cell r="J191">
            <v>2.1999999999999999E-2</v>
          </cell>
          <cell r="K191">
            <v>1.1999999999999999E-3</v>
          </cell>
          <cell r="L191">
            <v>2.3099999999999999E-2</v>
          </cell>
          <cell r="M191">
            <v>2.8999999999999998E-3</v>
          </cell>
          <cell r="N191">
            <v>-1.4500000000000001E-2</v>
          </cell>
        </row>
        <row r="192">
          <cell r="A192">
            <v>42580</v>
          </cell>
          <cell r="B192">
            <v>4.7000000000000002E-3</v>
          </cell>
          <cell r="C192">
            <v>3.7999999999999999E-2</v>
          </cell>
          <cell r="D192">
            <v>3.4000000000000002E-2</v>
          </cell>
          <cell r="E192">
            <v>5.8200000000000002E-2</v>
          </cell>
          <cell r="F192">
            <v>5.7700000000000001E-2</v>
          </cell>
          <cell r="G192">
            <v>6.6600000000000006E-2</v>
          </cell>
          <cell r="H192">
            <v>3.3999999999999998E-3</v>
          </cell>
          <cell r="I192">
            <v>5.4999999999999997E-3</v>
          </cell>
          <cell r="J192">
            <v>5.4999999999999997E-3</v>
          </cell>
          <cell r="K192">
            <v>2.5399999999999999E-2</v>
          </cell>
          <cell r="L192">
            <v>3.1899999999999998E-2</v>
          </cell>
          <cell r="M192">
            <v>1.4200000000000001E-2</v>
          </cell>
          <cell r="N192">
            <v>4.1700000000000001E-2</v>
          </cell>
        </row>
        <row r="193">
          <cell r="A193">
            <v>42613</v>
          </cell>
          <cell r="B193">
            <v>2.2000000000000001E-3</v>
          </cell>
          <cell r="C193">
            <v>5.3E-3</v>
          </cell>
          <cell r="D193">
            <v>5.8999999999999999E-3</v>
          </cell>
          <cell r="E193">
            <v>8.3000000000000001E-3</v>
          </cell>
          <cell r="F193">
            <v>7.9000000000000008E-3</v>
          </cell>
          <cell r="G193">
            <v>2.98E-2</v>
          </cell>
          <cell r="H193">
            <v>1E-3</v>
          </cell>
          <cell r="I193">
            <v>3.0000000000000001E-3</v>
          </cell>
          <cell r="J193">
            <v>-4.4000000000000003E-3</v>
          </cell>
          <cell r="K193">
            <v>6.8999999999999999E-3</v>
          </cell>
          <cell r="L193">
            <v>4.3E-3</v>
          </cell>
          <cell r="M193">
            <v>4.3E-3</v>
          </cell>
          <cell r="N193">
            <v>1.0999999999999999E-2</v>
          </cell>
        </row>
        <row r="194">
          <cell r="A194">
            <v>42643</v>
          </cell>
          <cell r="B194">
            <v>3.3E-3</v>
          </cell>
          <cell r="C194">
            <v>1.17E-2</v>
          </cell>
          <cell r="D194">
            <v>5.0000000000000001E-3</v>
          </cell>
          <cell r="E194">
            <v>5.3E-3</v>
          </cell>
          <cell r="F194">
            <v>5.4999999999999997E-3</v>
          </cell>
          <cell r="G194">
            <v>2.86E-2</v>
          </cell>
          <cell r="H194">
            <v>3.0000000000000001E-3</v>
          </cell>
          <cell r="I194">
            <v>4.1000000000000003E-3</v>
          </cell>
          <cell r="J194">
            <v>9.4999999999999998E-3</v>
          </cell>
          <cell r="K194">
            <v>8.8999999999999999E-3</v>
          </cell>
          <cell r="L194">
            <v>9.2999999999999992E-3</v>
          </cell>
          <cell r="M194">
            <v>6.0000000000000001E-3</v>
          </cell>
          <cell r="N194">
            <v>1.24E-2</v>
          </cell>
        </row>
        <row r="195">
          <cell r="A195">
            <v>42674</v>
          </cell>
          <cell r="B195">
            <v>-1.5E-3</v>
          </cell>
          <cell r="C195">
            <v>1.14E-2</v>
          </cell>
          <cell r="D195">
            <v>-2.07E-2</v>
          </cell>
          <cell r="E195">
            <v>-7.9000000000000008E-3</v>
          </cell>
          <cell r="F195">
            <v>-8.0000000000000002E-3</v>
          </cell>
          <cell r="G195">
            <v>-9.7000000000000003E-3</v>
          </cell>
          <cell r="H195">
            <v>-3.0000000000000001E-3</v>
          </cell>
          <cell r="I195">
            <v>-5.0000000000000001E-4</v>
          </cell>
          <cell r="J195">
            <v>7.3000000000000001E-3</v>
          </cell>
          <cell r="K195">
            <v>-3.0999999999999999E-3</v>
          </cell>
          <cell r="L195">
            <v>-1.2200000000000001E-2</v>
          </cell>
          <cell r="M195">
            <v>-1.6000000000000001E-3</v>
          </cell>
          <cell r="N195">
            <v>-2E-3</v>
          </cell>
        </row>
        <row r="196">
          <cell r="A196">
            <v>42704</v>
          </cell>
          <cell r="B196">
            <v>-1.06E-2</v>
          </cell>
          <cell r="C196">
            <v>2.86E-2</v>
          </cell>
          <cell r="D196">
            <v>3.1899999999999998E-2</v>
          </cell>
          <cell r="E196">
            <v>3.6400000000000002E-2</v>
          </cell>
          <cell r="F196">
            <v>3.5900000000000001E-2</v>
          </cell>
          <cell r="G196">
            <v>-4.1200000000000001E-2</v>
          </cell>
          <cell r="H196">
            <v>-1.38E-2</v>
          </cell>
          <cell r="I196">
            <v>-8.5000000000000006E-3</v>
          </cell>
          <cell r="J196">
            <v>-2.93E-2</v>
          </cell>
          <cell r="K196">
            <v>-3.0999999999999999E-3</v>
          </cell>
          <cell r="L196">
            <v>-3.8999999999999998E-3</v>
          </cell>
          <cell r="M196">
            <v>-6.4999999999999997E-3</v>
          </cell>
          <cell r="N196">
            <v>3.5999999999999999E-3</v>
          </cell>
        </row>
        <row r="197">
          <cell r="A197">
            <v>42734</v>
          </cell>
          <cell r="B197">
            <v>-5.9999999999999995E-4</v>
          </cell>
          <cell r="C197">
            <v>7.1000000000000004E-3</v>
          </cell>
          <cell r="D197">
            <v>-1.6999999999999999E-3</v>
          </cell>
          <cell r="E197">
            <v>1.6400000000000001E-2</v>
          </cell>
          <cell r="F197">
            <v>1.6799999999999999E-2</v>
          </cell>
          <cell r="G197">
            <v>6.4000000000000003E-3</v>
          </cell>
          <cell r="H197">
            <v>-3.5999999999999999E-3</v>
          </cell>
          <cell r="I197">
            <v>1.5E-3</v>
          </cell>
          <cell r="J197">
            <v>8.6999999999999994E-3</v>
          </cell>
          <cell r="K197">
            <v>2.7000000000000001E-3</v>
          </cell>
          <cell r="L197">
            <v>-6.4999999999999997E-3</v>
          </cell>
          <cell r="M197">
            <v>1.6999999999999999E-3</v>
          </cell>
          <cell r="N197">
            <v>7.7000000000000002E-3</v>
          </cell>
        </row>
      </sheetData>
      <sheetData sheetId="10">
        <row r="1">
          <cell r="A1" t="str">
            <v>Rendements bruts mensuels des Fonds GPD</v>
          </cell>
        </row>
        <row r="6">
          <cell r="B6" t="str">
            <v>Obligations canadiennes</v>
          </cell>
          <cell r="C6" t="str">
            <v>Actions cdns grande cap</v>
          </cell>
          <cell r="D6" t="str">
            <v>Actions cdns pet cap</v>
          </cell>
          <cell r="E6" t="str">
            <v>Actions US N-Tax</v>
          </cell>
          <cell r="F6" t="str">
            <v>Actions US Tax</v>
          </cell>
          <cell r="G6" t="str">
            <v>Actions EAEO</v>
          </cell>
          <cell r="H6" t="str">
            <v>Obligations gouvernementales</v>
          </cell>
          <cell r="I6" t="str">
            <v>Obligations corporatives</v>
          </cell>
          <cell r="J6" t="str">
            <v>Stratégies complémentaires</v>
          </cell>
          <cell r="K6" t="str">
            <v>Équilibré</v>
          </cell>
          <cell r="L6" t="str">
            <v>Actions canadiennes croissance</v>
          </cell>
          <cell r="M6" t="str">
            <v>Revenu à distribution mensuelle</v>
          </cell>
          <cell r="N6" t="str">
            <v>Croissance à distribution mensuelle</v>
          </cell>
          <cell r="O6" t="str">
            <v>Stratégies alternatives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3">
          <cell r="A3" t="str">
            <v>Valeur ajoutée mensuel des Fonds GPD</v>
          </cell>
        </row>
      </sheetData>
      <sheetData sheetId="18"/>
      <sheetData sheetId="19"/>
      <sheetData sheetId="20">
        <row r="4">
          <cell r="A4">
            <v>42825</v>
          </cell>
        </row>
      </sheetData>
      <sheetData sheetId="21">
        <row r="19">
          <cell r="N19">
            <v>1.4428971574425908E-2</v>
          </cell>
        </row>
      </sheetData>
      <sheetData sheetId="22">
        <row r="1">
          <cell r="A1" t="str">
            <v>Rendements des indices en $ US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D8A1C-21C5-4E4B-8B39-1CC991866241}">
  <sheetPr>
    <tabColor rgb="FF0070C0"/>
  </sheetPr>
  <dimension ref="A1"/>
  <sheetViews>
    <sheetView workbookViewId="0">
      <selection activeCell="G30" sqref="G30"/>
    </sheetView>
  </sheetViews>
  <sheetFormatPr defaultRowHeight="13.8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F2AB-780A-4CB4-A19A-D3D947B3B631}">
  <sheetPr>
    <tabColor rgb="FFFFFF00"/>
  </sheetPr>
  <dimension ref="A1:M13"/>
  <sheetViews>
    <sheetView workbookViewId="0">
      <selection activeCell="B3" sqref="B3:J12"/>
    </sheetView>
  </sheetViews>
  <sheetFormatPr defaultRowHeight="14.4" x14ac:dyDescent="0.3"/>
  <cols>
    <col min="1" max="1" width="24.296875" style="135" bestFit="1" customWidth="1"/>
    <col min="2" max="16384" width="8.796875" style="135"/>
  </cols>
  <sheetData>
    <row r="1" spans="1:13" x14ac:dyDescent="0.3">
      <c r="A1" s="135" t="s">
        <v>310</v>
      </c>
      <c r="B1" s="135" t="s">
        <v>311</v>
      </c>
      <c r="C1" s="135" t="s">
        <v>312</v>
      </c>
      <c r="D1" s="135" t="s">
        <v>313</v>
      </c>
      <c r="E1" s="136" t="s">
        <v>314</v>
      </c>
      <c r="F1" s="135" t="s">
        <v>315</v>
      </c>
      <c r="G1" s="135" t="s">
        <v>316</v>
      </c>
      <c r="H1" s="135" t="s">
        <v>317</v>
      </c>
      <c r="I1" s="135" t="s">
        <v>318</v>
      </c>
      <c r="J1" s="135" t="s">
        <v>319</v>
      </c>
    </row>
    <row r="2" spans="1:13" x14ac:dyDescent="0.3">
      <c r="A2" s="135" t="s">
        <v>145</v>
      </c>
      <c r="B2" s="137">
        <v>0.03</v>
      </c>
      <c r="C2" s="137">
        <v>0.03</v>
      </c>
      <c r="D2" s="137">
        <v>0.02</v>
      </c>
      <c r="E2" s="138">
        <v>0.02</v>
      </c>
      <c r="F2" s="137">
        <v>0.02</v>
      </c>
      <c r="G2" s="139">
        <v>0.01</v>
      </c>
      <c r="H2" s="140">
        <v>0.01</v>
      </c>
      <c r="I2" s="139">
        <v>0.01</v>
      </c>
      <c r="J2" s="139">
        <v>0.01</v>
      </c>
      <c r="K2" s="139"/>
      <c r="L2" s="139"/>
      <c r="M2" s="139"/>
    </row>
    <row r="3" spans="1:13" x14ac:dyDescent="0.3">
      <c r="A3" s="135" t="s">
        <v>282</v>
      </c>
      <c r="B3" s="137">
        <v>0.04</v>
      </c>
      <c r="C3" s="137">
        <v>0.03</v>
      </c>
      <c r="D3" s="137">
        <v>0.03</v>
      </c>
      <c r="E3" s="138">
        <v>0.03</v>
      </c>
      <c r="F3" s="137">
        <v>2.5000000000000001E-2</v>
      </c>
      <c r="G3" s="140">
        <v>0.02</v>
      </c>
      <c r="H3" s="140">
        <v>0.01</v>
      </c>
      <c r="I3" s="140">
        <v>0.01</v>
      </c>
      <c r="J3" s="140">
        <v>0</v>
      </c>
    </row>
    <row r="4" spans="1:13" x14ac:dyDescent="0.3">
      <c r="A4" s="135" t="s">
        <v>24</v>
      </c>
      <c r="B4" s="137">
        <v>0.35</v>
      </c>
      <c r="C4" s="137">
        <v>0.26500000000000001</v>
      </c>
      <c r="D4" s="137">
        <v>0.23</v>
      </c>
      <c r="E4" s="138">
        <v>0.13500000000000001</v>
      </c>
      <c r="F4" s="137">
        <v>0.105</v>
      </c>
      <c r="G4" s="140">
        <v>7.4999999999999997E-2</v>
      </c>
      <c r="H4" s="140">
        <v>0.05</v>
      </c>
      <c r="I4" s="140">
        <v>0.03</v>
      </c>
      <c r="J4" s="140">
        <v>0</v>
      </c>
    </row>
    <row r="5" spans="1:13" x14ac:dyDescent="0.3">
      <c r="A5" s="135" t="s">
        <v>25</v>
      </c>
      <c r="B5" s="137">
        <v>0.25</v>
      </c>
      <c r="C5" s="137">
        <v>0.19500000000000001</v>
      </c>
      <c r="D5" s="137">
        <v>0.17</v>
      </c>
      <c r="E5" s="138">
        <v>0.16500000000000001</v>
      </c>
      <c r="F5" s="137">
        <v>0.13</v>
      </c>
      <c r="G5" s="140">
        <v>9.5000000000000001E-2</v>
      </c>
      <c r="H5" s="140">
        <v>0.06</v>
      </c>
      <c r="I5" s="140">
        <v>0.05</v>
      </c>
      <c r="J5" s="140">
        <v>0</v>
      </c>
    </row>
    <row r="6" spans="1:13" x14ac:dyDescent="0.3">
      <c r="A6" s="135" t="s">
        <v>20</v>
      </c>
      <c r="B6" s="137">
        <v>0.08</v>
      </c>
      <c r="C6" s="137">
        <v>0.1</v>
      </c>
      <c r="D6" s="137">
        <v>0.1</v>
      </c>
      <c r="E6" s="138">
        <v>0.1</v>
      </c>
      <c r="F6" s="137">
        <v>0.12</v>
      </c>
      <c r="G6" s="140">
        <v>0.14000000000000001</v>
      </c>
      <c r="H6" s="140">
        <v>0.16</v>
      </c>
      <c r="I6" s="140">
        <v>0.17</v>
      </c>
      <c r="J6" s="140">
        <v>0.2</v>
      </c>
    </row>
    <row r="7" spans="1:13" x14ac:dyDescent="0.3">
      <c r="A7" s="135" t="s">
        <v>3</v>
      </c>
      <c r="B7" s="137">
        <v>0</v>
      </c>
      <c r="C7" s="137">
        <v>0</v>
      </c>
      <c r="D7" s="137">
        <v>0.02</v>
      </c>
      <c r="E7" s="138">
        <v>0.02</v>
      </c>
      <c r="F7" s="137">
        <v>0.03</v>
      </c>
      <c r="G7" s="140">
        <v>0.04</v>
      </c>
      <c r="H7" s="140">
        <v>0.05</v>
      </c>
      <c r="I7" s="140">
        <v>0.05</v>
      </c>
      <c r="J7" s="140">
        <v>7.0000000000000007E-2</v>
      </c>
    </row>
    <row r="8" spans="1:13" x14ac:dyDescent="0.3">
      <c r="A8" s="135" t="s">
        <v>22</v>
      </c>
      <c r="B8" s="137">
        <v>0.08</v>
      </c>
      <c r="C8" s="137">
        <v>0.11</v>
      </c>
      <c r="D8" s="137">
        <v>0.13</v>
      </c>
      <c r="E8" s="138">
        <v>0.15</v>
      </c>
      <c r="F8" s="137">
        <v>0.16</v>
      </c>
      <c r="G8" s="140">
        <v>0.17</v>
      </c>
      <c r="H8" s="140">
        <v>0.18</v>
      </c>
      <c r="I8" s="140">
        <v>0.2</v>
      </c>
      <c r="J8" s="140">
        <v>0.22</v>
      </c>
    </row>
    <row r="9" spans="1:13" x14ac:dyDescent="0.3">
      <c r="A9" s="135" t="s">
        <v>23</v>
      </c>
      <c r="B9" s="137">
        <v>7.0000000000000007E-2</v>
      </c>
      <c r="C9" s="137">
        <v>7.0000000000000007E-2</v>
      </c>
      <c r="D9" s="137">
        <v>7.0000000000000007E-2</v>
      </c>
      <c r="E9" s="138">
        <v>7.0000000000000007E-2</v>
      </c>
      <c r="F9" s="137">
        <v>0.08</v>
      </c>
      <c r="G9" s="140">
        <v>0.13</v>
      </c>
      <c r="H9" s="140">
        <v>0.15</v>
      </c>
      <c r="I9" s="140">
        <v>0.15</v>
      </c>
      <c r="J9" s="140">
        <v>0.15</v>
      </c>
    </row>
    <row r="10" spans="1:13" x14ac:dyDescent="0.3">
      <c r="A10" s="135" t="s">
        <v>285</v>
      </c>
      <c r="B10" s="137">
        <v>0</v>
      </c>
      <c r="C10" s="137">
        <v>0</v>
      </c>
      <c r="D10" s="137">
        <v>0.01</v>
      </c>
      <c r="E10" s="138">
        <v>0.03</v>
      </c>
      <c r="F10" s="137">
        <v>0.04</v>
      </c>
      <c r="G10" s="140">
        <v>0.05</v>
      </c>
      <c r="H10" s="140">
        <v>0.06</v>
      </c>
      <c r="I10" s="140">
        <v>0.06</v>
      </c>
      <c r="J10" s="140">
        <v>7.0000000000000007E-2</v>
      </c>
    </row>
    <row r="11" spans="1:13" x14ac:dyDescent="0.3">
      <c r="A11" s="135" t="s">
        <v>283</v>
      </c>
      <c r="B11" s="137">
        <v>0</v>
      </c>
      <c r="C11" s="137">
        <v>0</v>
      </c>
      <c r="D11" s="137">
        <v>0.02</v>
      </c>
      <c r="E11" s="138">
        <v>0.03</v>
      </c>
      <c r="F11" s="137">
        <v>0.04</v>
      </c>
      <c r="G11" s="140">
        <v>0.05</v>
      </c>
      <c r="H11" s="140">
        <v>0.06</v>
      </c>
      <c r="I11" s="140">
        <v>7.0000000000000007E-2</v>
      </c>
      <c r="J11" s="140">
        <v>0.08</v>
      </c>
    </row>
    <row r="12" spans="1:13" x14ac:dyDescent="0.3">
      <c r="A12" s="135" t="s">
        <v>78</v>
      </c>
      <c r="B12" s="137">
        <v>0.05</v>
      </c>
      <c r="C12" s="137">
        <v>0.1</v>
      </c>
      <c r="D12" s="137">
        <v>0.1</v>
      </c>
      <c r="E12" s="138">
        <v>0.15</v>
      </c>
      <c r="F12" s="137">
        <v>0.15</v>
      </c>
      <c r="G12" s="140">
        <v>0.13</v>
      </c>
      <c r="H12" s="140">
        <v>0.15</v>
      </c>
      <c r="I12" s="140">
        <v>0.14000000000000001</v>
      </c>
      <c r="J12" s="140">
        <v>0.14000000000000001</v>
      </c>
    </row>
    <row r="13" spans="1:13" x14ac:dyDescent="0.3">
      <c r="A13" s="135" t="s">
        <v>284</v>
      </c>
      <c r="B13" s="137">
        <v>0.05</v>
      </c>
      <c r="C13" s="137">
        <v>0.1</v>
      </c>
      <c r="D13" s="137">
        <v>0.1</v>
      </c>
      <c r="E13" s="138">
        <v>0.1</v>
      </c>
      <c r="F13" s="137">
        <v>0.1</v>
      </c>
      <c r="G13" s="140">
        <v>0.09</v>
      </c>
      <c r="H13" s="140">
        <v>0.06</v>
      </c>
      <c r="I13" s="140">
        <v>0.06</v>
      </c>
      <c r="J13" s="140">
        <v>0.06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9D1-3478-4F0C-9F9A-6ED36FF32F3C}">
  <dimension ref="A1:E18"/>
  <sheetViews>
    <sheetView workbookViewId="0">
      <selection activeCell="C2" sqref="C2"/>
    </sheetView>
  </sheetViews>
  <sheetFormatPr defaultRowHeight="13.8" x14ac:dyDescent="0.25"/>
  <cols>
    <col min="1" max="2" width="31.8984375" customWidth="1"/>
    <col min="3" max="18" width="14.796875" customWidth="1"/>
  </cols>
  <sheetData>
    <row r="1" spans="1:5" x14ac:dyDescent="0.25">
      <c r="A1" s="141" t="s">
        <v>290</v>
      </c>
      <c r="B1" s="141" t="s">
        <v>308</v>
      </c>
      <c r="C1" s="133" t="s">
        <v>320</v>
      </c>
      <c r="D1" s="133" t="s">
        <v>321</v>
      </c>
      <c r="E1" s="133" t="s">
        <v>309</v>
      </c>
    </row>
    <row r="2" spans="1:5" x14ac:dyDescent="0.25">
      <c r="A2" s="142" t="s">
        <v>291</v>
      </c>
      <c r="B2" s="142" t="s">
        <v>24</v>
      </c>
      <c r="C2" s="3">
        <f ca="1">RANDBETWEEN(0,15)/10000</f>
        <v>1.1000000000000001E-3</v>
      </c>
      <c r="D2" s="3">
        <f ca="1">RANDBETWEEN(0,15)/10000</f>
        <v>2.0000000000000001E-4</v>
      </c>
      <c r="E2" s="3">
        <f ca="1">SUM(C2:D2)</f>
        <v>1.3000000000000002E-3</v>
      </c>
    </row>
    <row r="3" spans="1:5" x14ac:dyDescent="0.25">
      <c r="A3" s="142" t="s">
        <v>292</v>
      </c>
      <c r="B3" s="142" t="s">
        <v>25</v>
      </c>
      <c r="C3" s="3">
        <f t="shared" ref="C3:D18" ca="1" si="0">RANDBETWEEN(0,15)/10000</f>
        <v>1E-3</v>
      </c>
      <c r="D3" s="3">
        <f t="shared" ca="1" si="0"/>
        <v>1.2999999999999999E-3</v>
      </c>
      <c r="E3" s="3">
        <f t="shared" ref="E3:E18" ca="1" si="1">SUM(C3:D3)</f>
        <v>2.3E-3</v>
      </c>
    </row>
    <row r="4" spans="1:5" x14ac:dyDescent="0.25">
      <c r="A4" s="142" t="s">
        <v>293</v>
      </c>
      <c r="B4" s="142" t="s">
        <v>2</v>
      </c>
      <c r="C4" s="3">
        <f t="shared" ca="1" si="0"/>
        <v>8.0000000000000004E-4</v>
      </c>
      <c r="D4" s="3">
        <f t="shared" ca="1" si="0"/>
        <v>1E-3</v>
      </c>
      <c r="E4" s="3">
        <f t="shared" ca="1" si="1"/>
        <v>1.8E-3</v>
      </c>
    </row>
    <row r="5" spans="1:5" ht="27.6" x14ac:dyDescent="0.25">
      <c r="A5" s="142" t="s">
        <v>294</v>
      </c>
      <c r="B5" s="142" t="s">
        <v>282</v>
      </c>
      <c r="C5" s="3">
        <f t="shared" ca="1" si="0"/>
        <v>0</v>
      </c>
      <c r="D5" s="3">
        <f t="shared" ca="1" si="0"/>
        <v>8.9999999999999998E-4</v>
      </c>
      <c r="E5" s="3">
        <f t="shared" ca="1" si="1"/>
        <v>8.9999999999999998E-4</v>
      </c>
    </row>
    <row r="6" spans="1:5" x14ac:dyDescent="0.25">
      <c r="A6" s="142" t="s">
        <v>295</v>
      </c>
      <c r="B6" s="142" t="s">
        <v>20</v>
      </c>
      <c r="C6" s="3">
        <f t="shared" ca="1" si="0"/>
        <v>8.0000000000000004E-4</v>
      </c>
      <c r="D6" s="3">
        <f t="shared" ca="1" si="0"/>
        <v>1.4E-3</v>
      </c>
      <c r="E6" s="3">
        <f t="shared" ca="1" si="1"/>
        <v>2.2000000000000001E-3</v>
      </c>
    </row>
    <row r="7" spans="1:5" ht="27.6" x14ac:dyDescent="0.25">
      <c r="A7" s="142" t="s">
        <v>296</v>
      </c>
      <c r="B7" s="142" t="s">
        <v>76</v>
      </c>
      <c r="C7" s="3">
        <f t="shared" ca="1" si="0"/>
        <v>4.0000000000000002E-4</v>
      </c>
      <c r="D7" s="3">
        <f t="shared" ca="1" si="0"/>
        <v>8.9999999999999998E-4</v>
      </c>
      <c r="E7" s="3">
        <f t="shared" ca="1" si="1"/>
        <v>1.2999999999999999E-3</v>
      </c>
    </row>
    <row r="8" spans="1:5" x14ac:dyDescent="0.25">
      <c r="A8" s="142" t="s">
        <v>297</v>
      </c>
      <c r="B8" s="142" t="s">
        <v>3</v>
      </c>
      <c r="C8" s="3">
        <f t="shared" ca="1" si="0"/>
        <v>1.1000000000000001E-3</v>
      </c>
      <c r="D8" s="3">
        <f t="shared" ca="1" si="0"/>
        <v>4.0000000000000002E-4</v>
      </c>
      <c r="E8" s="3">
        <f t="shared" ca="1" si="1"/>
        <v>1.5E-3</v>
      </c>
    </row>
    <row r="9" spans="1:5" x14ac:dyDescent="0.25">
      <c r="A9" s="142" t="s">
        <v>298</v>
      </c>
      <c r="B9" s="142" t="s">
        <v>22</v>
      </c>
      <c r="C9" s="3">
        <f t="shared" ca="1" si="0"/>
        <v>4.0000000000000002E-4</v>
      </c>
      <c r="D9" s="3">
        <f t="shared" ca="1" si="0"/>
        <v>1.1999999999999999E-3</v>
      </c>
      <c r="E9" s="3">
        <f t="shared" ca="1" si="1"/>
        <v>1.5999999999999999E-3</v>
      </c>
    </row>
    <row r="10" spans="1:5" x14ac:dyDescent="0.25">
      <c r="A10" s="142" t="s">
        <v>299</v>
      </c>
      <c r="B10" s="142" t="s">
        <v>21</v>
      </c>
      <c r="C10" s="3">
        <f t="shared" ca="1" si="0"/>
        <v>5.9999999999999995E-4</v>
      </c>
      <c r="D10" s="3">
        <f t="shared" ca="1" si="0"/>
        <v>1.5E-3</v>
      </c>
      <c r="E10" s="3">
        <f t="shared" ca="1" si="1"/>
        <v>2.0999999999999999E-3</v>
      </c>
    </row>
    <row r="11" spans="1:5" x14ac:dyDescent="0.25">
      <c r="A11" s="142" t="s">
        <v>300</v>
      </c>
      <c r="B11" s="142" t="s">
        <v>23</v>
      </c>
      <c r="C11" s="3">
        <f t="shared" ca="1" si="0"/>
        <v>2.9999999999999997E-4</v>
      </c>
      <c r="D11" s="3">
        <f t="shared" ca="1" si="0"/>
        <v>2.0000000000000001E-4</v>
      </c>
      <c r="E11" s="3">
        <f t="shared" ca="1" si="1"/>
        <v>5.0000000000000001E-4</v>
      </c>
    </row>
    <row r="12" spans="1:5" ht="28.2" x14ac:dyDescent="0.3">
      <c r="A12" s="142" t="s">
        <v>301</v>
      </c>
      <c r="B12" s="143" t="s">
        <v>285</v>
      </c>
      <c r="C12" s="3">
        <f t="shared" ca="1" si="0"/>
        <v>2.0000000000000001E-4</v>
      </c>
      <c r="D12" s="3">
        <f t="shared" ca="1" si="0"/>
        <v>1.2999999999999999E-3</v>
      </c>
      <c r="E12" s="3">
        <f t="shared" ca="1" si="1"/>
        <v>1.5E-3</v>
      </c>
    </row>
    <row r="13" spans="1:5" ht="14.4" x14ac:dyDescent="0.3">
      <c r="A13" s="142" t="s">
        <v>302</v>
      </c>
      <c r="B13" s="143" t="s">
        <v>283</v>
      </c>
      <c r="C13" s="3">
        <f t="shared" ca="1" si="0"/>
        <v>2.9999999999999997E-4</v>
      </c>
      <c r="D13" s="3">
        <f t="shared" ca="1" si="0"/>
        <v>4.0000000000000002E-4</v>
      </c>
      <c r="E13" s="3">
        <f t="shared" ca="1" si="1"/>
        <v>6.9999999999999999E-4</v>
      </c>
    </row>
    <row r="14" spans="1:5" x14ac:dyDescent="0.25">
      <c r="A14" s="142" t="s">
        <v>303</v>
      </c>
      <c r="B14" s="142" t="s">
        <v>78</v>
      </c>
      <c r="C14" s="3">
        <f t="shared" ca="1" si="0"/>
        <v>8.0000000000000004E-4</v>
      </c>
      <c r="D14" s="3">
        <f t="shared" ca="1" si="0"/>
        <v>1E-4</v>
      </c>
      <c r="E14" s="3">
        <f t="shared" ca="1" si="1"/>
        <v>9.0000000000000008E-4</v>
      </c>
    </row>
    <row r="15" spans="1:5" ht="14.4" x14ac:dyDescent="0.3">
      <c r="A15" s="142" t="s">
        <v>304</v>
      </c>
      <c r="B15" s="143" t="s">
        <v>284</v>
      </c>
      <c r="C15" s="3">
        <f t="shared" ca="1" si="0"/>
        <v>1E-4</v>
      </c>
      <c r="D15" s="3">
        <f t="shared" ca="1" si="0"/>
        <v>1.2999999999999999E-3</v>
      </c>
      <c r="E15" s="3">
        <f t="shared" ca="1" si="1"/>
        <v>1.4E-3</v>
      </c>
    </row>
    <row r="16" spans="1:5" x14ac:dyDescent="0.25">
      <c r="A16" s="142" t="s">
        <v>305</v>
      </c>
      <c r="B16" s="142" t="s">
        <v>45</v>
      </c>
      <c r="C16" s="3">
        <f t="shared" ca="1" si="0"/>
        <v>2.0000000000000001E-4</v>
      </c>
      <c r="D16" s="3">
        <f t="shared" ca="1" si="0"/>
        <v>6.9999999999999999E-4</v>
      </c>
      <c r="E16" s="3">
        <f t="shared" ca="1" si="1"/>
        <v>8.9999999999999998E-4</v>
      </c>
    </row>
    <row r="17" spans="1:5" x14ac:dyDescent="0.25">
      <c r="A17" s="142" t="s">
        <v>306</v>
      </c>
      <c r="B17" s="142" t="s">
        <v>46</v>
      </c>
      <c r="C17" s="3">
        <f t="shared" ca="1" si="0"/>
        <v>1.1000000000000001E-3</v>
      </c>
      <c r="D17" s="3">
        <f t="shared" ca="1" si="0"/>
        <v>1E-3</v>
      </c>
      <c r="E17" s="3">
        <f t="shared" ca="1" si="1"/>
        <v>2.1000000000000003E-3</v>
      </c>
    </row>
    <row r="18" spans="1:5" x14ac:dyDescent="0.25">
      <c r="A18" s="142" t="s">
        <v>307</v>
      </c>
      <c r="B18" s="142" t="s">
        <v>27</v>
      </c>
      <c r="C18" s="3">
        <f t="shared" ca="1" si="0"/>
        <v>1.1000000000000001E-3</v>
      </c>
      <c r="D18" s="3">
        <f t="shared" ca="1" si="0"/>
        <v>0</v>
      </c>
      <c r="E18" s="3">
        <f t="shared" ca="1" si="1"/>
        <v>1.1000000000000001E-3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CC678-2EC0-47BE-A660-5B5E85999AF9}">
  <dimension ref="A1:G26"/>
  <sheetViews>
    <sheetView workbookViewId="0">
      <selection activeCell="A2" sqref="A2:A17"/>
    </sheetView>
  </sheetViews>
  <sheetFormatPr defaultRowHeight="13.8" x14ac:dyDescent="0.25"/>
  <cols>
    <col min="1" max="2" width="42.8984375" bestFit="1" customWidth="1"/>
    <col min="3" max="3" width="4.8984375" customWidth="1"/>
    <col min="4" max="4" width="3" customWidth="1"/>
    <col min="7" max="7" width="16.69921875" customWidth="1"/>
  </cols>
  <sheetData>
    <row r="1" spans="1:7" x14ac:dyDescent="0.25">
      <c r="A1" s="133" t="s">
        <v>290</v>
      </c>
      <c r="B1" s="133" t="s">
        <v>308</v>
      </c>
    </row>
    <row r="2" spans="1:7" x14ac:dyDescent="0.25">
      <c r="A2" t="s">
        <v>291</v>
      </c>
      <c r="B2" t="s">
        <v>24</v>
      </c>
    </row>
    <row r="3" spans="1:7" x14ac:dyDescent="0.25">
      <c r="A3" t="s">
        <v>292</v>
      </c>
      <c r="B3" t="s">
        <v>25</v>
      </c>
    </row>
    <row r="4" spans="1:7" x14ac:dyDescent="0.25">
      <c r="A4" t="s">
        <v>293</v>
      </c>
      <c r="B4" t="s">
        <v>2</v>
      </c>
    </row>
    <row r="5" spans="1:7" ht="13.8" customHeight="1" x14ac:dyDescent="0.25">
      <c r="A5" t="s">
        <v>294</v>
      </c>
      <c r="B5" t="s">
        <v>282</v>
      </c>
    </row>
    <row r="6" spans="1:7" x14ac:dyDescent="0.25">
      <c r="A6" t="s">
        <v>295</v>
      </c>
      <c r="B6" t="s">
        <v>20</v>
      </c>
    </row>
    <row r="7" spans="1:7" x14ac:dyDescent="0.25">
      <c r="A7" t="s">
        <v>296</v>
      </c>
      <c r="B7" t="s">
        <v>76</v>
      </c>
    </row>
    <row r="8" spans="1:7" ht="12" customHeight="1" x14ac:dyDescent="0.25">
      <c r="A8" t="s">
        <v>297</v>
      </c>
      <c r="B8" s="1" t="s">
        <v>3</v>
      </c>
    </row>
    <row r="9" spans="1:7" x14ac:dyDescent="0.25">
      <c r="A9" t="s">
        <v>298</v>
      </c>
      <c r="B9" s="1" t="s">
        <v>22</v>
      </c>
    </row>
    <row r="10" spans="1:7" x14ac:dyDescent="0.25">
      <c r="A10" t="s">
        <v>299</v>
      </c>
      <c r="B10" s="1" t="s">
        <v>21</v>
      </c>
    </row>
    <row r="11" spans="1:7" x14ac:dyDescent="0.25">
      <c r="A11" t="s">
        <v>300</v>
      </c>
      <c r="B11" t="s">
        <v>23</v>
      </c>
    </row>
    <row r="12" spans="1:7" ht="14.4" x14ac:dyDescent="0.3">
      <c r="A12" t="s">
        <v>301</v>
      </c>
      <c r="B12" s="134" t="s">
        <v>285</v>
      </c>
    </row>
    <row r="13" spans="1:7" ht="14.4" x14ac:dyDescent="0.3">
      <c r="A13" t="s">
        <v>302</v>
      </c>
      <c r="B13" s="134" t="s">
        <v>283</v>
      </c>
    </row>
    <row r="14" spans="1:7" x14ac:dyDescent="0.25">
      <c r="A14" t="s">
        <v>303</v>
      </c>
      <c r="B14" t="s">
        <v>78</v>
      </c>
      <c r="G14" s="1"/>
    </row>
    <row r="15" spans="1:7" ht="14.4" x14ac:dyDescent="0.3">
      <c r="A15" t="s">
        <v>304</v>
      </c>
      <c r="B15" s="134" t="s">
        <v>284</v>
      </c>
      <c r="G15" s="39"/>
    </row>
    <row r="16" spans="1:7" x14ac:dyDescent="0.25">
      <c r="A16" t="s">
        <v>305</v>
      </c>
      <c r="B16" t="s">
        <v>45</v>
      </c>
      <c r="G16" s="39"/>
    </row>
    <row r="17" spans="1:7" x14ac:dyDescent="0.25">
      <c r="A17" t="s">
        <v>306</v>
      </c>
      <c r="B17" t="s">
        <v>46</v>
      </c>
      <c r="G17" s="39"/>
    </row>
    <row r="18" spans="1:7" x14ac:dyDescent="0.25">
      <c r="A18" t="s">
        <v>307</v>
      </c>
      <c r="B18" t="s">
        <v>27</v>
      </c>
      <c r="G18" s="39"/>
    </row>
    <row r="19" spans="1:7" x14ac:dyDescent="0.25">
      <c r="G19" s="39"/>
    </row>
    <row r="20" spans="1:7" x14ac:dyDescent="0.25">
      <c r="G20" s="132"/>
    </row>
    <row r="21" spans="1:7" x14ac:dyDescent="0.25">
      <c r="G21" s="132"/>
    </row>
    <row r="22" spans="1:7" x14ac:dyDescent="0.25">
      <c r="G22" s="132"/>
    </row>
    <row r="26" spans="1:7" ht="14.4" x14ac:dyDescent="0.3">
      <c r="G26" s="12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0899-719E-4164-AAEC-88706D4EBA38}">
  <dimension ref="A1:B5"/>
  <sheetViews>
    <sheetView workbookViewId="0">
      <selection activeCell="B1" sqref="B1"/>
    </sheetView>
  </sheetViews>
  <sheetFormatPr defaultRowHeight="13.8" x14ac:dyDescent="0.25"/>
  <cols>
    <col min="2" max="2" width="10.09765625" bestFit="1" customWidth="1"/>
  </cols>
  <sheetData>
    <row r="1" spans="1:2" x14ac:dyDescent="0.25">
      <c r="A1" t="s">
        <v>176</v>
      </c>
      <c r="B1" t="s">
        <v>175</v>
      </c>
    </row>
    <row r="2" spans="1:2" x14ac:dyDescent="0.25">
      <c r="A2" t="s">
        <v>173</v>
      </c>
      <c r="B2" s="129">
        <v>45046</v>
      </c>
    </row>
    <row r="3" spans="1:2" x14ac:dyDescent="0.25">
      <c r="A3" t="s">
        <v>174</v>
      </c>
      <c r="B3" s="130">
        <v>44927</v>
      </c>
    </row>
    <row r="4" spans="1:2" x14ac:dyDescent="0.25">
      <c r="A4" t="s">
        <v>197</v>
      </c>
      <c r="B4" s="130">
        <f>DATE(YEAR(B2),MONTH(B2)-11,DAY(B2)-1)</f>
        <v>44710</v>
      </c>
    </row>
    <row r="5" spans="1:2" x14ac:dyDescent="0.25">
      <c r="B5" s="131">
        <f>ROUND(YEARFRAC(B3,B2)*12,0)</f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6A1E8-A2C6-425B-A28F-EDC53F11C28B}">
  <dimension ref="A1:L166"/>
  <sheetViews>
    <sheetView workbookViewId="0"/>
  </sheetViews>
  <sheetFormatPr defaultRowHeight="13.8" x14ac:dyDescent="0.25"/>
  <sheetData>
    <row r="1" spans="1:12" ht="14.4" x14ac:dyDescent="0.3">
      <c r="B1" s="123" t="s">
        <v>198</v>
      </c>
      <c r="C1" s="3" t="s">
        <v>199</v>
      </c>
      <c r="D1" s="3" t="s">
        <v>200</v>
      </c>
      <c r="E1" s="3" t="s">
        <v>201</v>
      </c>
      <c r="F1" s="3" t="s">
        <v>202</v>
      </c>
      <c r="G1" s="3" t="s">
        <v>203</v>
      </c>
      <c r="H1" s="3" t="s">
        <v>204</v>
      </c>
      <c r="I1" s="3" t="s">
        <v>205</v>
      </c>
      <c r="J1" s="3" t="s">
        <v>206</v>
      </c>
      <c r="K1" s="3" t="s">
        <v>207</v>
      </c>
      <c r="L1" s="125" t="s">
        <v>208</v>
      </c>
    </row>
    <row r="2" spans="1:12" ht="14.4" x14ac:dyDescent="0.3">
      <c r="A2">
        <v>1</v>
      </c>
      <c r="B2" s="124" t="s">
        <v>265</v>
      </c>
      <c r="C2" s="3" t="s">
        <v>228</v>
      </c>
      <c r="D2" s="3" t="s">
        <v>228</v>
      </c>
      <c r="E2" s="3" t="s">
        <v>228</v>
      </c>
      <c r="F2" s="3" t="s">
        <v>228</v>
      </c>
      <c r="G2" s="3" t="s">
        <v>228</v>
      </c>
      <c r="H2" s="3" t="s">
        <v>228</v>
      </c>
      <c r="I2" s="3">
        <v>-1.54E-2</v>
      </c>
      <c r="J2" s="3" t="s">
        <v>228</v>
      </c>
      <c r="K2" s="3" t="s">
        <v>228</v>
      </c>
      <c r="L2" s="125">
        <v>-3.0099999999999998E-2</v>
      </c>
    </row>
    <row r="3" spans="1:12" x14ac:dyDescent="0.25">
      <c r="A3">
        <v>1</v>
      </c>
      <c r="L3" s="126"/>
    </row>
    <row r="4" spans="1:12" x14ac:dyDescent="0.25">
      <c r="A4">
        <v>1</v>
      </c>
      <c r="L4" s="126"/>
    </row>
    <row r="5" spans="1:12" ht="14.4" x14ac:dyDescent="0.3">
      <c r="A5">
        <v>2</v>
      </c>
      <c r="B5" s="124" t="s">
        <v>264</v>
      </c>
      <c r="C5" s="3" t="s">
        <v>228</v>
      </c>
      <c r="D5" s="3" t="s">
        <v>228</v>
      </c>
      <c r="E5" s="3" t="s">
        <v>228</v>
      </c>
      <c r="F5" s="3" t="s">
        <v>228</v>
      </c>
      <c r="G5" s="3" t="s">
        <v>228</v>
      </c>
      <c r="H5" s="3" t="s">
        <v>228</v>
      </c>
      <c r="I5" s="3">
        <v>6.7599999999999993E-2</v>
      </c>
      <c r="J5" s="3" t="s">
        <v>228</v>
      </c>
      <c r="K5" s="3" t="s">
        <v>228</v>
      </c>
      <c r="L5" s="125">
        <v>0.12520000000000001</v>
      </c>
    </row>
    <row r="6" spans="1:12" x14ac:dyDescent="0.25">
      <c r="A6">
        <v>2</v>
      </c>
      <c r="L6" s="126"/>
    </row>
    <row r="7" spans="1:12" x14ac:dyDescent="0.25">
      <c r="A7">
        <v>2</v>
      </c>
      <c r="L7" s="126"/>
    </row>
    <row r="8" spans="1:12" ht="14.4" x14ac:dyDescent="0.3">
      <c r="A8">
        <v>3</v>
      </c>
      <c r="B8" s="124" t="s">
        <v>263</v>
      </c>
      <c r="C8" s="3" t="s">
        <v>228</v>
      </c>
      <c r="D8" s="3" t="s">
        <v>228</v>
      </c>
      <c r="E8" s="3" t="s">
        <v>228</v>
      </c>
      <c r="F8" s="3" t="s">
        <v>228</v>
      </c>
      <c r="G8" s="3" t="s">
        <v>228</v>
      </c>
      <c r="H8" s="3">
        <v>3.8699999999999998E-2</v>
      </c>
      <c r="I8" s="3">
        <v>4.4699999999999997E-2</v>
      </c>
      <c r="J8" s="3" t="s">
        <v>228</v>
      </c>
      <c r="K8" s="3">
        <v>6.0499999999999998E-2</v>
      </c>
      <c r="L8" s="125">
        <v>7.3200000000000001E-2</v>
      </c>
    </row>
    <row r="9" spans="1:12" x14ac:dyDescent="0.25">
      <c r="A9">
        <v>3</v>
      </c>
      <c r="L9" s="126"/>
    </row>
    <row r="10" spans="1:12" x14ac:dyDescent="0.25">
      <c r="A10">
        <v>3</v>
      </c>
      <c r="L10" s="126"/>
    </row>
    <row r="11" spans="1:12" ht="14.4" x14ac:dyDescent="0.3">
      <c r="A11">
        <v>4</v>
      </c>
      <c r="B11" s="124" t="s">
        <v>262</v>
      </c>
      <c r="C11" s="3" t="s">
        <v>228</v>
      </c>
      <c r="D11" s="3" t="s">
        <v>228</v>
      </c>
      <c r="E11" s="3" t="s">
        <v>228</v>
      </c>
      <c r="F11" s="3" t="s">
        <v>228</v>
      </c>
      <c r="G11" s="3" t="s">
        <v>228</v>
      </c>
      <c r="H11" s="3">
        <v>6.1999999999999998E-3</v>
      </c>
      <c r="I11" s="3">
        <v>8.3999999999999995E-3</v>
      </c>
      <c r="J11" s="3" t="s">
        <v>228</v>
      </c>
      <c r="K11" s="3">
        <v>1.37E-2</v>
      </c>
      <c r="L11" s="125">
        <v>1.9400000000000001E-2</v>
      </c>
    </row>
    <row r="12" spans="1:12" x14ac:dyDescent="0.25">
      <c r="A12">
        <v>4</v>
      </c>
      <c r="L12" s="126"/>
    </row>
    <row r="13" spans="1:12" x14ac:dyDescent="0.25">
      <c r="A13">
        <v>4</v>
      </c>
      <c r="L13" s="126"/>
    </row>
    <row r="14" spans="1:12" ht="14.4" x14ac:dyDescent="0.3">
      <c r="A14">
        <v>5</v>
      </c>
      <c r="B14" s="124" t="s">
        <v>261</v>
      </c>
      <c r="C14" s="3" t="s">
        <v>228</v>
      </c>
      <c r="D14" s="3" t="s">
        <v>228</v>
      </c>
      <c r="E14" s="3" t="s">
        <v>228</v>
      </c>
      <c r="F14" s="3" t="s">
        <v>228</v>
      </c>
      <c r="G14" s="3" t="s">
        <v>228</v>
      </c>
      <c r="H14" s="3">
        <v>9.1000000000000004E-3</v>
      </c>
      <c r="I14" s="3">
        <v>1.0800000000000001E-2</v>
      </c>
      <c r="J14" s="3" t="s">
        <v>228</v>
      </c>
      <c r="K14" s="3">
        <v>1.34E-2</v>
      </c>
      <c r="L14" s="125">
        <v>1.6199999999999999E-2</v>
      </c>
    </row>
    <row r="15" spans="1:12" x14ac:dyDescent="0.25">
      <c r="A15">
        <v>5</v>
      </c>
      <c r="L15" s="126"/>
    </row>
    <row r="16" spans="1:12" x14ac:dyDescent="0.25">
      <c r="A16">
        <v>5</v>
      </c>
      <c r="L16" s="126"/>
    </row>
    <row r="17" spans="1:12" ht="14.4" x14ac:dyDescent="0.3">
      <c r="A17">
        <v>6</v>
      </c>
      <c r="B17" s="124" t="s">
        <v>260</v>
      </c>
      <c r="C17" s="3" t="s">
        <v>228</v>
      </c>
      <c r="D17" s="3" t="s">
        <v>228</v>
      </c>
      <c r="E17" s="3" t="s">
        <v>228</v>
      </c>
      <c r="F17" s="3" t="s">
        <v>228</v>
      </c>
      <c r="G17" s="3" t="s">
        <v>228</v>
      </c>
      <c r="H17" s="3">
        <v>-9.1000000000000004E-3</v>
      </c>
      <c r="I17" s="3">
        <v>-2.07E-2</v>
      </c>
      <c r="J17" s="3" t="s">
        <v>228</v>
      </c>
      <c r="K17" s="3">
        <v>-4.1099999999999998E-2</v>
      </c>
      <c r="L17" s="125">
        <v>-5.9700000000000003E-2</v>
      </c>
    </row>
    <row r="18" spans="1:12" x14ac:dyDescent="0.25">
      <c r="A18">
        <v>6</v>
      </c>
      <c r="L18" s="126"/>
    </row>
    <row r="19" spans="1:12" x14ac:dyDescent="0.25">
      <c r="A19">
        <v>6</v>
      </c>
      <c r="L19" s="126"/>
    </row>
    <row r="20" spans="1:12" ht="14.4" x14ac:dyDescent="0.3">
      <c r="A20">
        <v>7</v>
      </c>
      <c r="B20" s="124" t="s">
        <v>259</v>
      </c>
      <c r="C20" s="3" t="s">
        <v>228</v>
      </c>
      <c r="D20" s="3" t="s">
        <v>228</v>
      </c>
      <c r="E20" s="3" t="s">
        <v>228</v>
      </c>
      <c r="F20" s="3" t="s">
        <v>228</v>
      </c>
      <c r="G20" s="3" t="s">
        <v>228</v>
      </c>
      <c r="H20" s="3">
        <v>4.4699999999999997E-2</v>
      </c>
      <c r="I20" s="3">
        <v>5.2699999999999997E-2</v>
      </c>
      <c r="J20" s="3" t="s">
        <v>228</v>
      </c>
      <c r="K20" s="3">
        <v>6.5799999999999997E-2</v>
      </c>
      <c r="L20" s="125">
        <v>8.0299999999999996E-2</v>
      </c>
    </row>
    <row r="21" spans="1:12" x14ac:dyDescent="0.25">
      <c r="A21">
        <v>7</v>
      </c>
      <c r="L21" s="126"/>
    </row>
    <row r="22" spans="1:12" x14ac:dyDescent="0.25">
      <c r="A22">
        <v>7</v>
      </c>
      <c r="L22" s="126"/>
    </row>
    <row r="23" spans="1:12" ht="14.4" x14ac:dyDescent="0.3">
      <c r="A23">
        <v>8</v>
      </c>
      <c r="B23" s="124" t="s">
        <v>258</v>
      </c>
      <c r="C23" s="3" t="s">
        <v>228</v>
      </c>
      <c r="D23" s="3" t="s">
        <v>228</v>
      </c>
      <c r="E23" s="3" t="s">
        <v>228</v>
      </c>
      <c r="F23" s="3" t="s">
        <v>228</v>
      </c>
      <c r="G23" s="3" t="s">
        <v>228</v>
      </c>
      <c r="H23" s="3">
        <v>2.4199999999999999E-2</v>
      </c>
      <c r="I23" s="3">
        <v>3.1199999999999999E-2</v>
      </c>
      <c r="J23" s="3" t="s">
        <v>228</v>
      </c>
      <c r="K23" s="3">
        <v>4.6199999999999998E-2</v>
      </c>
      <c r="L23" s="125">
        <v>6.0499999999999998E-2</v>
      </c>
    </row>
    <row r="24" spans="1:12" x14ac:dyDescent="0.25">
      <c r="A24">
        <v>8</v>
      </c>
      <c r="L24" s="126"/>
    </row>
    <row r="25" spans="1:12" x14ac:dyDescent="0.25">
      <c r="A25">
        <v>8</v>
      </c>
      <c r="L25" s="126"/>
    </row>
    <row r="26" spans="1:12" ht="14.4" x14ac:dyDescent="0.3">
      <c r="A26">
        <v>9</v>
      </c>
      <c r="B26" s="124" t="s">
        <v>257</v>
      </c>
      <c r="C26" s="3" t="s">
        <v>228</v>
      </c>
      <c r="D26" s="3" t="s">
        <v>228</v>
      </c>
      <c r="E26" s="3" t="s">
        <v>228</v>
      </c>
      <c r="F26" s="3" t="s">
        <v>228</v>
      </c>
      <c r="G26" s="3" t="s">
        <v>228</v>
      </c>
      <c r="H26" s="3">
        <v>1.47E-2</v>
      </c>
      <c r="I26" s="3">
        <v>1.7899999999999999E-2</v>
      </c>
      <c r="J26" s="3" t="s">
        <v>228</v>
      </c>
      <c r="K26" s="3">
        <v>2.5999999999999999E-2</v>
      </c>
      <c r="L26" s="125">
        <v>3.3300000000000003E-2</v>
      </c>
    </row>
    <row r="27" spans="1:12" x14ac:dyDescent="0.25">
      <c r="A27">
        <v>9</v>
      </c>
      <c r="L27" s="126"/>
    </row>
    <row r="28" spans="1:12" x14ac:dyDescent="0.25">
      <c r="A28">
        <v>9</v>
      </c>
      <c r="L28" s="126"/>
    </row>
    <row r="29" spans="1:12" ht="14.4" x14ac:dyDescent="0.3">
      <c r="A29">
        <v>10</v>
      </c>
      <c r="B29" s="124" t="s">
        <v>256</v>
      </c>
      <c r="C29" s="3" t="s">
        <v>228</v>
      </c>
      <c r="D29" s="3" t="s">
        <v>228</v>
      </c>
      <c r="E29" s="3" t="s">
        <v>228</v>
      </c>
      <c r="F29" s="3" t="s">
        <v>228</v>
      </c>
      <c r="G29" s="3" t="s">
        <v>228</v>
      </c>
      <c r="H29" s="3">
        <v>-4.1999999999999997E-3</v>
      </c>
      <c r="I29" s="3">
        <v>-9.2999999999999992E-3</v>
      </c>
      <c r="J29" s="3" t="s">
        <v>228</v>
      </c>
      <c r="K29" s="3">
        <v>-1.9E-2</v>
      </c>
      <c r="L29" s="125">
        <v>-2.8299999999999999E-2</v>
      </c>
    </row>
    <row r="30" spans="1:12" x14ac:dyDescent="0.25">
      <c r="A30">
        <v>10</v>
      </c>
      <c r="L30" s="126"/>
    </row>
    <row r="31" spans="1:12" x14ac:dyDescent="0.25">
      <c r="A31">
        <v>10</v>
      </c>
      <c r="L31" s="126"/>
    </row>
    <row r="32" spans="1:12" ht="14.4" x14ac:dyDescent="0.3">
      <c r="A32">
        <v>11</v>
      </c>
      <c r="B32" s="124" t="s">
        <v>255</v>
      </c>
      <c r="C32" s="3" t="s">
        <v>228</v>
      </c>
      <c r="D32" s="3" t="s">
        <v>228</v>
      </c>
      <c r="E32" s="3" t="s">
        <v>228</v>
      </c>
      <c r="F32" s="3" t="s">
        <v>228</v>
      </c>
      <c r="G32" s="3" t="s">
        <v>228</v>
      </c>
      <c r="H32" s="3">
        <v>-2.12E-2</v>
      </c>
      <c r="I32" s="3">
        <v>-3.6299999999999999E-2</v>
      </c>
      <c r="J32" s="3" t="s">
        <v>228</v>
      </c>
      <c r="K32" s="3">
        <v>-6.7500000000000004E-2</v>
      </c>
      <c r="L32" s="125">
        <v>-9.74E-2</v>
      </c>
    </row>
    <row r="33" spans="1:12" x14ac:dyDescent="0.25">
      <c r="A33">
        <v>11</v>
      </c>
      <c r="L33" s="126"/>
    </row>
    <row r="34" spans="1:12" x14ac:dyDescent="0.25">
      <c r="A34">
        <v>11</v>
      </c>
      <c r="L34" s="126"/>
    </row>
    <row r="35" spans="1:12" ht="14.4" x14ac:dyDescent="0.3">
      <c r="A35">
        <v>12</v>
      </c>
      <c r="B35" s="124" t="s">
        <v>254</v>
      </c>
      <c r="C35" s="3" t="s">
        <v>228</v>
      </c>
      <c r="D35" s="3" t="s">
        <v>228</v>
      </c>
      <c r="E35" s="3" t="s">
        <v>228</v>
      </c>
      <c r="F35" s="3" t="s">
        <v>228</v>
      </c>
      <c r="G35" s="3" t="s">
        <v>228</v>
      </c>
      <c r="H35" s="3">
        <v>1.8800000000000001E-2</v>
      </c>
      <c r="I35" s="3">
        <v>2.1499999999999998E-2</v>
      </c>
      <c r="J35" s="3" t="s">
        <v>228</v>
      </c>
      <c r="K35" s="3">
        <v>2.7199999999999998E-2</v>
      </c>
      <c r="L35" s="125">
        <v>3.4200000000000001E-2</v>
      </c>
    </row>
    <row r="36" spans="1:12" x14ac:dyDescent="0.25">
      <c r="A36">
        <v>12</v>
      </c>
      <c r="L36" s="126"/>
    </row>
    <row r="37" spans="1:12" x14ac:dyDescent="0.25">
      <c r="A37">
        <v>12</v>
      </c>
      <c r="L37" s="126"/>
    </row>
    <row r="38" spans="1:12" ht="14.4" x14ac:dyDescent="0.3">
      <c r="A38">
        <v>13</v>
      </c>
      <c r="B38" s="124" t="s">
        <v>253</v>
      </c>
      <c r="C38" s="3" t="s">
        <v>228</v>
      </c>
      <c r="D38" s="3" t="s">
        <v>228</v>
      </c>
      <c r="E38" s="3" t="s">
        <v>228</v>
      </c>
      <c r="F38" s="3" t="s">
        <v>228</v>
      </c>
      <c r="G38" s="3" t="s">
        <v>228</v>
      </c>
      <c r="H38" s="3">
        <v>2.41E-2</v>
      </c>
      <c r="I38" s="3">
        <v>3.1199999999999999E-2</v>
      </c>
      <c r="J38" s="3" t="s">
        <v>228</v>
      </c>
      <c r="K38" s="3">
        <v>4.6600000000000003E-2</v>
      </c>
      <c r="L38" s="125">
        <v>6.2600000000000003E-2</v>
      </c>
    </row>
    <row r="39" spans="1:12" x14ac:dyDescent="0.25">
      <c r="A39">
        <v>13</v>
      </c>
      <c r="L39" s="126"/>
    </row>
    <row r="40" spans="1:12" x14ac:dyDescent="0.25">
      <c r="A40">
        <v>13</v>
      </c>
      <c r="L40" s="126"/>
    </row>
    <row r="41" spans="1:12" ht="14.4" x14ac:dyDescent="0.3">
      <c r="A41">
        <v>14</v>
      </c>
      <c r="B41" s="124" t="s">
        <v>252</v>
      </c>
      <c r="C41" s="3" t="s">
        <v>228</v>
      </c>
      <c r="D41" s="3" t="s">
        <v>228</v>
      </c>
      <c r="E41" s="3" t="s">
        <v>228</v>
      </c>
      <c r="F41" s="3" t="s">
        <v>228</v>
      </c>
      <c r="G41" s="3" t="s">
        <v>228</v>
      </c>
      <c r="H41" s="3">
        <v>-6.7000000000000002E-3</v>
      </c>
      <c r="I41" s="3">
        <v>-1.24E-2</v>
      </c>
      <c r="J41" s="3" t="s">
        <v>228</v>
      </c>
      <c r="K41" s="3">
        <v>-2.4400000000000002E-2</v>
      </c>
      <c r="L41" s="125">
        <v>-3.5700000000000003E-2</v>
      </c>
    </row>
    <row r="42" spans="1:12" x14ac:dyDescent="0.25">
      <c r="A42">
        <v>14</v>
      </c>
      <c r="L42" s="126"/>
    </row>
    <row r="43" spans="1:12" x14ac:dyDescent="0.25">
      <c r="A43">
        <v>14</v>
      </c>
      <c r="L43" s="126"/>
    </row>
    <row r="44" spans="1:12" ht="14.4" x14ac:dyDescent="0.3">
      <c r="A44">
        <v>15</v>
      </c>
      <c r="B44" s="124" t="s">
        <v>251</v>
      </c>
      <c r="C44" s="3" t="s">
        <v>228</v>
      </c>
      <c r="D44" s="3" t="s">
        <v>228</v>
      </c>
      <c r="E44" s="3" t="s">
        <v>228</v>
      </c>
      <c r="F44" s="3" t="s">
        <v>228</v>
      </c>
      <c r="G44" s="3" t="s">
        <v>228</v>
      </c>
      <c r="H44" s="3">
        <v>2.18E-2</v>
      </c>
      <c r="I44" s="3">
        <v>2.52E-2</v>
      </c>
      <c r="J44" s="3" t="s">
        <v>228</v>
      </c>
      <c r="K44" s="3">
        <v>3.2199999999999999E-2</v>
      </c>
      <c r="L44" s="125">
        <v>3.9600000000000003E-2</v>
      </c>
    </row>
    <row r="45" spans="1:12" x14ac:dyDescent="0.25">
      <c r="A45">
        <v>15</v>
      </c>
      <c r="L45" s="126"/>
    </row>
    <row r="46" spans="1:12" x14ac:dyDescent="0.25">
      <c r="A46">
        <v>15</v>
      </c>
      <c r="L46" s="126"/>
    </row>
    <row r="47" spans="1:12" ht="14.4" x14ac:dyDescent="0.3">
      <c r="A47">
        <v>16</v>
      </c>
      <c r="B47" s="124" t="s">
        <v>250</v>
      </c>
      <c r="C47" s="3" t="s">
        <v>228</v>
      </c>
      <c r="D47" s="3" t="s">
        <v>228</v>
      </c>
      <c r="E47" s="3" t="s">
        <v>228</v>
      </c>
      <c r="F47" s="3" t="s">
        <v>228</v>
      </c>
      <c r="G47" s="3" t="s">
        <v>228</v>
      </c>
      <c r="H47" s="3">
        <v>1.2200000000000001E-2</v>
      </c>
      <c r="I47" s="3">
        <v>1.5599999999999999E-2</v>
      </c>
      <c r="J47" s="3" t="s">
        <v>228</v>
      </c>
      <c r="K47" s="3">
        <v>2.2100000000000002E-2</v>
      </c>
      <c r="L47" s="125">
        <v>2.8299999999999999E-2</v>
      </c>
    </row>
    <row r="48" spans="1:12" x14ac:dyDescent="0.25">
      <c r="A48">
        <v>16</v>
      </c>
      <c r="L48" s="126"/>
    </row>
    <row r="49" spans="1:12" x14ac:dyDescent="0.25">
      <c r="A49">
        <v>16</v>
      </c>
      <c r="L49" s="126"/>
    </row>
    <row r="50" spans="1:12" ht="14.4" x14ac:dyDescent="0.3">
      <c r="A50">
        <v>17</v>
      </c>
      <c r="B50" s="124" t="s">
        <v>249</v>
      </c>
      <c r="C50" s="3" t="s">
        <v>228</v>
      </c>
      <c r="D50" s="3" t="s">
        <v>228</v>
      </c>
      <c r="E50" s="3" t="s">
        <v>228</v>
      </c>
      <c r="F50" s="3" t="s">
        <v>228</v>
      </c>
      <c r="G50" s="3" t="s">
        <v>228</v>
      </c>
      <c r="H50" s="3">
        <v>2.9899999999999999E-2</v>
      </c>
      <c r="I50" s="3">
        <v>3.4700000000000002E-2</v>
      </c>
      <c r="J50" s="3" t="s">
        <v>228</v>
      </c>
      <c r="K50" s="3">
        <v>4.58E-2</v>
      </c>
      <c r="L50" s="125">
        <v>5.7299999999999997E-2</v>
      </c>
    </row>
    <row r="51" spans="1:12" x14ac:dyDescent="0.25">
      <c r="A51">
        <v>17</v>
      </c>
      <c r="L51" s="126"/>
    </row>
    <row r="52" spans="1:12" x14ac:dyDescent="0.25">
      <c r="A52">
        <v>17</v>
      </c>
      <c r="L52" s="126"/>
    </row>
    <row r="53" spans="1:12" ht="14.4" x14ac:dyDescent="0.3">
      <c r="A53">
        <v>18</v>
      </c>
      <c r="B53" s="124" t="s">
        <v>248</v>
      </c>
      <c r="C53" s="3" t="s">
        <v>228</v>
      </c>
      <c r="D53" s="3" t="s">
        <v>228</v>
      </c>
      <c r="E53" s="3" t="s">
        <v>228</v>
      </c>
      <c r="F53" s="3" t="s">
        <v>228</v>
      </c>
      <c r="G53" s="3" t="s">
        <v>228</v>
      </c>
      <c r="H53" s="3">
        <v>-1.1599999999999999E-2</v>
      </c>
      <c r="I53" s="3">
        <v>-1.0500000000000001E-2</v>
      </c>
      <c r="J53" s="3" t="s">
        <v>228</v>
      </c>
      <c r="K53" s="3">
        <v>-5.8999999999999999E-3</v>
      </c>
      <c r="L53" s="125">
        <v>-3.3E-3</v>
      </c>
    </row>
    <row r="54" spans="1:12" x14ac:dyDescent="0.25">
      <c r="A54">
        <v>18</v>
      </c>
      <c r="L54" s="126"/>
    </row>
    <row r="55" spans="1:12" x14ac:dyDescent="0.25">
      <c r="A55">
        <v>18</v>
      </c>
      <c r="L55" s="126"/>
    </row>
    <row r="56" spans="1:12" ht="14.4" x14ac:dyDescent="0.3">
      <c r="A56">
        <v>19</v>
      </c>
      <c r="B56" s="124" t="s">
        <v>247</v>
      </c>
      <c r="C56" s="3" t="s">
        <v>228</v>
      </c>
      <c r="D56" s="3" t="s">
        <v>228</v>
      </c>
      <c r="E56" s="3" t="s">
        <v>228</v>
      </c>
      <c r="F56" s="3" t="s">
        <v>228</v>
      </c>
      <c r="G56" s="3" t="s">
        <v>228</v>
      </c>
      <c r="H56" s="3">
        <v>2.7099999999999999E-2</v>
      </c>
      <c r="I56" s="3">
        <v>3.27E-2</v>
      </c>
      <c r="J56" s="3" t="s">
        <v>228</v>
      </c>
      <c r="K56" s="3">
        <v>4.48E-2</v>
      </c>
      <c r="L56" s="125">
        <v>5.67E-2</v>
      </c>
    </row>
    <row r="57" spans="1:12" x14ac:dyDescent="0.25">
      <c r="A57">
        <v>19</v>
      </c>
    </row>
    <row r="58" spans="1:12" x14ac:dyDescent="0.25">
      <c r="A58">
        <v>19</v>
      </c>
    </row>
    <row r="59" spans="1:12" ht="14.4" x14ac:dyDescent="0.3">
      <c r="A59">
        <v>20</v>
      </c>
      <c r="B59" s="124" t="s">
        <v>246</v>
      </c>
      <c r="C59" s="3" t="s">
        <v>228</v>
      </c>
      <c r="D59" s="3">
        <v>2.9100000000000001E-2</v>
      </c>
      <c r="E59" s="3">
        <v>4.2200000000000001E-2</v>
      </c>
      <c r="F59" s="3" t="s">
        <v>228</v>
      </c>
      <c r="G59" s="3">
        <v>5.5E-2</v>
      </c>
      <c r="H59" s="3">
        <v>3.8699999999999998E-2</v>
      </c>
      <c r="I59" s="3">
        <v>4.7800000000000002E-2</v>
      </c>
      <c r="J59" s="3" t="s">
        <v>228</v>
      </c>
      <c r="K59" s="3">
        <v>6.8500000000000005E-2</v>
      </c>
      <c r="L59" s="57">
        <v>8.7900000000000006E-2</v>
      </c>
    </row>
    <row r="60" spans="1:12" x14ac:dyDescent="0.25">
      <c r="A60">
        <v>20</v>
      </c>
    </row>
    <row r="61" spans="1:12" x14ac:dyDescent="0.25">
      <c r="A61">
        <v>20</v>
      </c>
    </row>
    <row r="62" spans="1:12" ht="14.4" x14ac:dyDescent="0.3">
      <c r="A62">
        <v>21</v>
      </c>
      <c r="B62" s="124" t="s">
        <v>245</v>
      </c>
      <c r="C62" s="3">
        <v>7.7000000000000002E-3</v>
      </c>
      <c r="D62" s="3">
        <v>1.37E-2</v>
      </c>
      <c r="E62" s="3">
        <v>1.2500000000000001E-2</v>
      </c>
      <c r="F62" s="3" t="s">
        <v>228</v>
      </c>
      <c r="G62" s="3">
        <v>1.0800000000000001E-2</v>
      </c>
      <c r="H62" s="3">
        <v>0.03</v>
      </c>
      <c r="I62" s="3">
        <v>3.3599999999999998E-2</v>
      </c>
      <c r="J62" s="3" t="s">
        <v>228</v>
      </c>
      <c r="K62" s="3">
        <v>4.4299999999999999E-2</v>
      </c>
      <c r="L62" s="57">
        <v>5.1900000000000002E-2</v>
      </c>
    </row>
    <row r="63" spans="1:12" x14ac:dyDescent="0.25">
      <c r="A63">
        <v>21</v>
      </c>
    </row>
    <row r="64" spans="1:12" x14ac:dyDescent="0.25">
      <c r="A64">
        <v>21</v>
      </c>
    </row>
    <row r="65" spans="1:12" ht="14.4" x14ac:dyDescent="0.3">
      <c r="A65">
        <v>22</v>
      </c>
      <c r="B65" s="124" t="s">
        <v>244</v>
      </c>
      <c r="C65" s="3">
        <v>2.87E-2</v>
      </c>
      <c r="D65" s="3">
        <v>1.67E-2</v>
      </c>
      <c r="E65" s="3">
        <v>1.95E-2</v>
      </c>
      <c r="F65" s="3" t="s">
        <v>228</v>
      </c>
      <c r="G65" s="3">
        <v>2.2800000000000001E-2</v>
      </c>
      <c r="H65" s="3">
        <v>1.47E-2</v>
      </c>
      <c r="I65" s="3">
        <v>1.43E-2</v>
      </c>
      <c r="J65" s="3" t="s">
        <v>228</v>
      </c>
      <c r="K65" s="3">
        <v>1.5900000000000001E-2</v>
      </c>
      <c r="L65" s="57">
        <v>2.1100000000000001E-2</v>
      </c>
    </row>
    <row r="66" spans="1:12" x14ac:dyDescent="0.25">
      <c r="A66">
        <v>22</v>
      </c>
    </row>
    <row r="67" spans="1:12" x14ac:dyDescent="0.25">
      <c r="A67">
        <v>22</v>
      </c>
    </row>
    <row r="68" spans="1:12" ht="14.4" x14ac:dyDescent="0.3">
      <c r="A68">
        <v>23</v>
      </c>
      <c r="B68" s="124" t="s">
        <v>243</v>
      </c>
      <c r="C68" s="3">
        <v>1.6799999999999999E-2</v>
      </c>
      <c r="D68" s="3">
        <v>7.7999999999999996E-3</v>
      </c>
      <c r="E68" s="3">
        <v>1.04E-2</v>
      </c>
      <c r="F68" s="3" t="s">
        <v>228</v>
      </c>
      <c r="G68" s="3">
        <v>1.23E-2</v>
      </c>
      <c r="H68" s="3">
        <v>1.14E-2</v>
      </c>
      <c r="I68" s="3">
        <v>1.35E-2</v>
      </c>
      <c r="J68" s="3" t="s">
        <v>228</v>
      </c>
      <c r="K68" s="3">
        <v>1.9900000000000001E-2</v>
      </c>
      <c r="L68" s="57">
        <v>2.1899999999999999E-2</v>
      </c>
    </row>
    <row r="69" spans="1:12" x14ac:dyDescent="0.25">
      <c r="A69">
        <v>23</v>
      </c>
    </row>
    <row r="70" spans="1:12" x14ac:dyDescent="0.25">
      <c r="A70">
        <v>23</v>
      </c>
    </row>
    <row r="71" spans="1:12" ht="14.4" x14ac:dyDescent="0.3">
      <c r="A71">
        <v>24</v>
      </c>
      <c r="B71" s="124" t="s">
        <v>242</v>
      </c>
      <c r="C71" s="3">
        <v>3.5000000000000003E-2</v>
      </c>
      <c r="D71" s="3">
        <v>1.8100000000000002E-2</v>
      </c>
      <c r="E71" s="3">
        <v>2.23E-2</v>
      </c>
      <c r="F71" s="3" t="s">
        <v>228</v>
      </c>
      <c r="G71" s="3">
        <v>2.7199999999999998E-2</v>
      </c>
      <c r="H71" s="3">
        <v>2.6800000000000001E-2</v>
      </c>
      <c r="I71" s="3">
        <v>2.9600000000000001E-2</v>
      </c>
      <c r="J71" s="3" t="s">
        <v>228</v>
      </c>
      <c r="K71" s="3">
        <v>3.9800000000000002E-2</v>
      </c>
      <c r="L71" s="57">
        <v>4.3400000000000001E-2</v>
      </c>
    </row>
    <row r="72" spans="1:12" x14ac:dyDescent="0.25">
      <c r="A72">
        <v>24</v>
      </c>
    </row>
    <row r="73" spans="1:12" x14ac:dyDescent="0.25">
      <c r="A73">
        <v>24</v>
      </c>
    </row>
    <row r="74" spans="1:12" ht="14.4" x14ac:dyDescent="0.3">
      <c r="A74">
        <v>25</v>
      </c>
      <c r="B74" s="124" t="s">
        <v>241</v>
      </c>
      <c r="C74" s="3">
        <v>8.2100000000000006E-2</v>
      </c>
      <c r="D74" s="3">
        <v>3.9E-2</v>
      </c>
      <c r="E74" s="3">
        <v>4.8800000000000003E-2</v>
      </c>
      <c r="F74" s="3" t="s">
        <v>228</v>
      </c>
      <c r="G74" s="3">
        <v>6.13E-2</v>
      </c>
      <c r="H74" s="3">
        <v>4.9299999999999997E-2</v>
      </c>
      <c r="I74" s="3">
        <v>6.1899999999999997E-2</v>
      </c>
      <c r="J74" s="3" t="s">
        <v>228</v>
      </c>
      <c r="K74" s="3">
        <v>7.6100000000000001E-2</v>
      </c>
      <c r="L74" s="57">
        <v>9.1200000000000003E-2</v>
      </c>
    </row>
    <row r="75" spans="1:12" x14ac:dyDescent="0.25">
      <c r="A75">
        <v>25</v>
      </c>
    </row>
    <row r="76" spans="1:12" x14ac:dyDescent="0.25">
      <c r="A76">
        <v>25</v>
      </c>
    </row>
    <row r="77" spans="1:12" ht="14.4" x14ac:dyDescent="0.3">
      <c r="A77">
        <v>26</v>
      </c>
      <c r="B77" s="124" t="s">
        <v>240</v>
      </c>
      <c r="C77" s="3">
        <v>-3.6400000000000002E-2</v>
      </c>
      <c r="D77" s="3">
        <v>-2.3599999999999999E-2</v>
      </c>
      <c r="E77" s="3">
        <v>-2.6700000000000002E-2</v>
      </c>
      <c r="F77" s="3" t="s">
        <v>228</v>
      </c>
      <c r="G77" s="3">
        <v>-3.04E-2</v>
      </c>
      <c r="H77" s="3">
        <v>-2.58E-2</v>
      </c>
      <c r="I77" s="3">
        <v>-2.6599999999999999E-2</v>
      </c>
      <c r="J77" s="3" t="s">
        <v>228</v>
      </c>
      <c r="K77" s="3">
        <v>-0.03</v>
      </c>
      <c r="L77" s="57">
        <v>-3.2000000000000001E-2</v>
      </c>
    </row>
    <row r="78" spans="1:12" x14ac:dyDescent="0.25">
      <c r="A78">
        <v>26</v>
      </c>
    </row>
    <row r="79" spans="1:12" x14ac:dyDescent="0.25">
      <c r="A79">
        <v>26</v>
      </c>
    </row>
    <row r="80" spans="1:12" ht="14.4" x14ac:dyDescent="0.3">
      <c r="A80">
        <v>27</v>
      </c>
      <c r="B80" s="124" t="s">
        <v>239</v>
      </c>
      <c r="C80" s="3">
        <v>-4.5999999999999999E-2</v>
      </c>
      <c r="D80" s="3">
        <v>-1.9699999999999999E-2</v>
      </c>
      <c r="E80" s="3">
        <v>-2.64E-2</v>
      </c>
      <c r="F80" s="3" t="s">
        <v>228</v>
      </c>
      <c r="G80" s="3">
        <v>-3.3300000000000003E-2</v>
      </c>
      <c r="H80" s="3">
        <v>-1.055634156491962E-2</v>
      </c>
      <c r="I80" s="3">
        <v>-1.4124907540193306E-2</v>
      </c>
      <c r="J80" s="3" t="s">
        <v>228</v>
      </c>
      <c r="K80" s="3">
        <v>-1.4694905220202371E-2</v>
      </c>
      <c r="L80" s="57">
        <v>-2.2983547101836733E-2</v>
      </c>
    </row>
    <row r="81" spans="1:12" x14ac:dyDescent="0.25">
      <c r="A81">
        <v>27</v>
      </c>
    </row>
    <row r="82" spans="1:12" x14ac:dyDescent="0.25">
      <c r="A82">
        <v>27</v>
      </c>
    </row>
    <row r="83" spans="1:12" ht="14.4" x14ac:dyDescent="0.3">
      <c r="A83">
        <v>28</v>
      </c>
      <c r="B83" s="124" t="s">
        <v>238</v>
      </c>
      <c r="C83" s="3">
        <v>4.1399999999999999E-2</v>
      </c>
      <c r="D83" s="3">
        <v>1.55E-2</v>
      </c>
      <c r="E83" s="3">
        <v>1.95E-2</v>
      </c>
      <c r="F83" s="3" t="s">
        <v>228</v>
      </c>
      <c r="G83" s="3">
        <v>2.8799999999999999E-2</v>
      </c>
      <c r="H83" s="3">
        <v>2.4199999999999999E-2</v>
      </c>
      <c r="I83" s="3">
        <v>2.6800000000000001E-2</v>
      </c>
      <c r="J83" s="3" t="s">
        <v>228</v>
      </c>
      <c r="K83" s="3">
        <v>3.85E-2</v>
      </c>
      <c r="L83" s="57">
        <v>4.7399999999999998E-2</v>
      </c>
    </row>
    <row r="84" spans="1:12" x14ac:dyDescent="0.25">
      <c r="A84">
        <v>28</v>
      </c>
    </row>
    <row r="85" spans="1:12" x14ac:dyDescent="0.25">
      <c r="A85">
        <v>28</v>
      </c>
    </row>
    <row r="86" spans="1:12" ht="14.4" x14ac:dyDescent="0.3">
      <c r="A86">
        <v>29</v>
      </c>
      <c r="B86" s="124" t="s">
        <v>237</v>
      </c>
      <c r="C86" s="3">
        <v>2.0199999999999999E-2</v>
      </c>
      <c r="D86" s="3">
        <v>1.3899999999999999E-2</v>
      </c>
      <c r="E86" s="3">
        <v>1.41E-2</v>
      </c>
      <c r="F86" s="3" t="s">
        <v>228</v>
      </c>
      <c r="G86" s="3">
        <v>1.06E-2</v>
      </c>
      <c r="H86" s="3">
        <v>3.0999999999999999E-3</v>
      </c>
      <c r="I86" s="3">
        <v>0</v>
      </c>
      <c r="J86" s="3" t="s">
        <v>228</v>
      </c>
      <c r="K86" s="3">
        <v>-1E-4</v>
      </c>
      <c r="L86" s="57">
        <v>-8.3999999999999995E-3</v>
      </c>
    </row>
    <row r="87" spans="1:12" x14ac:dyDescent="0.25">
      <c r="A87">
        <v>29</v>
      </c>
    </row>
    <row r="88" spans="1:12" x14ac:dyDescent="0.25">
      <c r="A88">
        <v>29</v>
      </c>
    </row>
    <row r="89" spans="1:12" ht="14.4" x14ac:dyDescent="0.3">
      <c r="A89">
        <v>30</v>
      </c>
      <c r="B89" s="124" t="s">
        <v>236</v>
      </c>
      <c r="C89" s="3">
        <v>1.2500000000000001E-2</v>
      </c>
      <c r="D89" s="3">
        <v>2.0299999999999999E-2</v>
      </c>
      <c r="E89" s="3">
        <v>1.7600000000000001E-2</v>
      </c>
      <c r="F89" s="3" t="s">
        <v>228</v>
      </c>
      <c r="G89" s="3">
        <v>1.6899999999999998E-2</v>
      </c>
      <c r="H89" s="3">
        <v>1.89E-2</v>
      </c>
      <c r="I89" s="3">
        <v>2.29E-2</v>
      </c>
      <c r="J89" s="3" t="s">
        <v>228</v>
      </c>
      <c r="K89" s="3">
        <v>2.2700000000000001E-2</v>
      </c>
      <c r="L89" s="57">
        <v>2.93E-2</v>
      </c>
    </row>
    <row r="90" spans="1:12" x14ac:dyDescent="0.25">
      <c r="A90">
        <v>30</v>
      </c>
    </row>
    <row r="91" spans="1:12" x14ac:dyDescent="0.25">
      <c r="A91">
        <v>30</v>
      </c>
    </row>
    <row r="92" spans="1:12" ht="14.4" x14ac:dyDescent="0.3">
      <c r="A92">
        <v>31</v>
      </c>
      <c r="B92" s="124" t="s">
        <v>235</v>
      </c>
      <c r="C92" s="3">
        <v>6.3399999999999998E-2</v>
      </c>
      <c r="D92" s="3">
        <v>3.1899999999999998E-2</v>
      </c>
      <c r="E92" s="3">
        <v>3.8600000000000002E-2</v>
      </c>
      <c r="F92" s="3" t="s">
        <v>228</v>
      </c>
      <c r="G92" s="3">
        <v>4.9399999999999999E-2</v>
      </c>
      <c r="H92" s="3">
        <v>2.0299999999999999E-2</v>
      </c>
      <c r="I92" s="3">
        <v>2.5000000000000001E-2</v>
      </c>
      <c r="J92" s="3" t="s">
        <v>228</v>
      </c>
      <c r="K92" s="3">
        <v>3.3799999999999997E-2</v>
      </c>
      <c r="L92" s="57">
        <v>4.02E-2</v>
      </c>
    </row>
    <row r="93" spans="1:12" x14ac:dyDescent="0.25">
      <c r="A93">
        <v>31</v>
      </c>
    </row>
    <row r="94" spans="1:12" x14ac:dyDescent="0.25">
      <c r="A94">
        <v>31</v>
      </c>
    </row>
    <row r="95" spans="1:12" ht="14.4" x14ac:dyDescent="0.3">
      <c r="A95">
        <v>32</v>
      </c>
      <c r="B95" s="124" t="s">
        <v>234</v>
      </c>
      <c r="C95" s="3">
        <v>6.4299999999999996E-2</v>
      </c>
      <c r="D95" s="3">
        <v>-1.5E-3</v>
      </c>
      <c r="E95" s="3">
        <v>1.47E-2</v>
      </c>
      <c r="F95" s="3" t="s">
        <v>228</v>
      </c>
      <c r="G95" s="3">
        <v>3.1199999999999999E-2</v>
      </c>
      <c r="H95" s="3">
        <v>4.1999999999999997E-3</v>
      </c>
      <c r="I95" s="3">
        <v>8.0999999999999996E-3</v>
      </c>
      <c r="J95" s="3" t="s">
        <v>228</v>
      </c>
      <c r="K95" s="3">
        <v>2.76E-2</v>
      </c>
      <c r="L95" s="57">
        <v>4.2500000000000003E-2</v>
      </c>
    </row>
    <row r="96" spans="1:12" x14ac:dyDescent="0.25">
      <c r="A96">
        <v>32</v>
      </c>
    </row>
    <row r="97" spans="1:12" x14ac:dyDescent="0.25">
      <c r="A97">
        <v>32</v>
      </c>
    </row>
    <row r="98" spans="1:12" ht="14.4" x14ac:dyDescent="0.3">
      <c r="A98">
        <v>33</v>
      </c>
      <c r="B98" s="124" t="s">
        <v>233</v>
      </c>
      <c r="C98" s="3">
        <v>3.3000000000000002E-2</v>
      </c>
      <c r="D98" s="3">
        <v>1.84E-2</v>
      </c>
      <c r="E98" s="3">
        <v>2.2100000000000002E-2</v>
      </c>
      <c r="F98" s="3" t="s">
        <v>228</v>
      </c>
      <c r="G98" s="3">
        <v>2.3099999999999999E-2</v>
      </c>
      <c r="H98" s="3">
        <v>2.1000000000000001E-2</v>
      </c>
      <c r="I98" s="3">
        <v>2.53E-2</v>
      </c>
      <c r="J98" s="3" t="s">
        <v>228</v>
      </c>
      <c r="K98" s="3">
        <v>3.0300000000000001E-2</v>
      </c>
      <c r="L98" s="57">
        <v>3.2399999999999998E-2</v>
      </c>
    </row>
    <row r="99" spans="1:12" x14ac:dyDescent="0.25">
      <c r="A99">
        <v>33</v>
      </c>
    </row>
    <row r="100" spans="1:12" x14ac:dyDescent="0.25">
      <c r="A100">
        <v>33</v>
      </c>
    </row>
    <row r="101" spans="1:12" ht="14.4" x14ac:dyDescent="0.3">
      <c r="A101">
        <v>34</v>
      </c>
      <c r="B101" s="124" t="s">
        <v>232</v>
      </c>
      <c r="C101" s="3">
        <v>-1.14E-2</v>
      </c>
      <c r="D101" s="3">
        <v>5.8999999999999999E-3</v>
      </c>
      <c r="E101" s="3">
        <v>1E-3</v>
      </c>
      <c r="F101" s="3" t="s">
        <v>228</v>
      </c>
      <c r="G101" s="3">
        <v>-1.6999999999999999E-3</v>
      </c>
      <c r="H101" s="3">
        <v>5.3E-3</v>
      </c>
      <c r="I101" s="3">
        <v>5.1999999999999998E-3</v>
      </c>
      <c r="J101" s="3" t="s">
        <v>228</v>
      </c>
      <c r="K101" s="3">
        <v>-1.6000000000000001E-3</v>
      </c>
      <c r="L101" s="57">
        <v>-5.0000000000000001E-3</v>
      </c>
    </row>
    <row r="102" spans="1:12" x14ac:dyDescent="0.25">
      <c r="A102">
        <v>34</v>
      </c>
    </row>
    <row r="103" spans="1:12" x14ac:dyDescent="0.25">
      <c r="A103">
        <v>34</v>
      </c>
    </row>
    <row r="104" spans="1:12" ht="14.4" x14ac:dyDescent="0.3">
      <c r="A104">
        <v>35</v>
      </c>
      <c r="B104" s="124" t="s">
        <v>231</v>
      </c>
      <c r="C104" s="3">
        <v>2.46E-2</v>
      </c>
      <c r="D104" s="3">
        <v>-3.8E-3</v>
      </c>
      <c r="E104" s="3">
        <v>3.2000000000000002E-3</v>
      </c>
      <c r="F104" s="3" t="s">
        <v>228</v>
      </c>
      <c r="G104" s="3">
        <v>1.0800000000000001E-2</v>
      </c>
      <c r="H104" s="3">
        <v>-6.3E-3</v>
      </c>
      <c r="I104" s="3">
        <v>-2.0999999999999999E-3</v>
      </c>
      <c r="J104" s="3" t="s">
        <v>228</v>
      </c>
      <c r="K104" s="3">
        <v>4.7000000000000002E-3</v>
      </c>
      <c r="L104" s="57">
        <v>1.1299999999999999E-2</v>
      </c>
    </row>
    <row r="105" spans="1:12" x14ac:dyDescent="0.25">
      <c r="A105">
        <v>35</v>
      </c>
    </row>
    <row r="106" spans="1:12" x14ac:dyDescent="0.25">
      <c r="A106">
        <v>35</v>
      </c>
    </row>
    <row r="107" spans="1:12" ht="14.4" x14ac:dyDescent="0.3">
      <c r="A107">
        <v>36</v>
      </c>
      <c r="B107" s="124" t="s">
        <v>230</v>
      </c>
      <c r="C107" s="3">
        <v>4.8099999999999997E-2</v>
      </c>
      <c r="D107" s="3">
        <v>2.9899999999999999E-2</v>
      </c>
      <c r="E107" s="3">
        <v>3.2800000000000003E-2</v>
      </c>
      <c r="F107" s="3" t="s">
        <v>228</v>
      </c>
      <c r="G107" s="3">
        <v>3.8800000000000001E-2</v>
      </c>
      <c r="H107" s="3">
        <v>2.18E-2</v>
      </c>
      <c r="I107" s="3">
        <v>2.53E-2</v>
      </c>
      <c r="J107" s="3" t="s">
        <v>228</v>
      </c>
      <c r="K107" s="3">
        <v>3.39E-2</v>
      </c>
      <c r="L107" s="57">
        <v>4.1300000000000003E-2</v>
      </c>
    </row>
    <row r="108" spans="1:12" x14ac:dyDescent="0.25">
      <c r="A108">
        <v>36</v>
      </c>
    </row>
    <row r="109" spans="1:12" x14ac:dyDescent="0.25">
      <c r="A109">
        <v>36</v>
      </c>
    </row>
    <row r="110" spans="1:12" ht="14.4" x14ac:dyDescent="0.3">
      <c r="A110">
        <v>37</v>
      </c>
      <c r="B110" s="124" t="s">
        <v>229</v>
      </c>
      <c r="C110" s="3">
        <v>2.2000000000000001E-3</v>
      </c>
      <c r="D110" s="3">
        <v>-3.2000000000000002E-3</v>
      </c>
      <c r="E110" s="3">
        <v>-2.5999999999999999E-3</v>
      </c>
      <c r="F110" s="3">
        <v>-4.1999999999999997E-3</v>
      </c>
      <c r="G110" s="3">
        <v>-3.3E-3</v>
      </c>
      <c r="H110" s="3">
        <v>-3.3999999999999998E-3</v>
      </c>
      <c r="I110" s="3">
        <v>-4.1000000000000003E-3</v>
      </c>
      <c r="J110" s="3" t="s">
        <v>228</v>
      </c>
      <c r="K110" s="3">
        <v>-7.1000000000000004E-3</v>
      </c>
      <c r="L110" s="57">
        <v>-7.6E-3</v>
      </c>
    </row>
    <row r="111" spans="1:12" x14ac:dyDescent="0.25">
      <c r="A111">
        <v>37</v>
      </c>
    </row>
    <row r="112" spans="1:12" x14ac:dyDescent="0.25">
      <c r="A112">
        <v>37</v>
      </c>
    </row>
    <row r="113" spans="1:12" ht="14.4" x14ac:dyDescent="0.3">
      <c r="A113">
        <v>38</v>
      </c>
      <c r="B113" s="124" t="s">
        <v>227</v>
      </c>
      <c r="C113" s="3">
        <v>3.0499999999999999E-2</v>
      </c>
      <c r="D113" s="3">
        <v>1.2800000000000001E-2</v>
      </c>
      <c r="E113" s="3">
        <v>1.72E-2</v>
      </c>
      <c r="F113" s="3">
        <v>2.0799999999999999E-2</v>
      </c>
      <c r="G113" s="3">
        <v>2.1100000000000001E-2</v>
      </c>
      <c r="H113" s="3">
        <v>1.9E-2</v>
      </c>
      <c r="I113" s="3">
        <v>2.0199999999999999E-2</v>
      </c>
      <c r="J113" s="3" t="s">
        <v>228</v>
      </c>
      <c r="K113" s="3">
        <v>3.09E-2</v>
      </c>
      <c r="L113" s="57">
        <v>3.95E-2</v>
      </c>
    </row>
    <row r="114" spans="1:12" x14ac:dyDescent="0.25">
      <c r="A114">
        <v>38</v>
      </c>
    </row>
    <row r="115" spans="1:12" x14ac:dyDescent="0.25">
      <c r="A115">
        <v>38</v>
      </c>
    </row>
    <row r="116" spans="1:12" ht="14.4" x14ac:dyDescent="0.3">
      <c r="A116">
        <v>39</v>
      </c>
      <c r="B116" s="124" t="s">
        <v>226</v>
      </c>
      <c r="C116" s="3">
        <v>4.1999999999999997E-3</v>
      </c>
      <c r="D116" s="3">
        <v>-3.2000000000000002E-3</v>
      </c>
      <c r="E116" s="3">
        <v>-1.4E-3</v>
      </c>
      <c r="F116" s="3">
        <v>8.9999999999999998E-4</v>
      </c>
      <c r="G116" s="3">
        <v>1.9E-3</v>
      </c>
      <c r="H116" s="3">
        <v>-5.0000000000000001E-4</v>
      </c>
      <c r="I116" s="3">
        <v>6.9999999999999999E-4</v>
      </c>
      <c r="J116" s="3" t="s">
        <v>225</v>
      </c>
      <c r="K116" s="3">
        <v>6.1999999999999998E-3</v>
      </c>
      <c r="L116" s="57">
        <v>9.7000000000000003E-3</v>
      </c>
    </row>
    <row r="117" spans="1:12" x14ac:dyDescent="0.25">
      <c r="A117">
        <v>39</v>
      </c>
    </row>
    <row r="118" spans="1:12" x14ac:dyDescent="0.25">
      <c r="A118">
        <v>39</v>
      </c>
    </row>
    <row r="119" spans="1:12" ht="14.4" x14ac:dyDescent="0.3">
      <c r="A119">
        <v>40</v>
      </c>
      <c r="B119" s="124" t="s">
        <v>224</v>
      </c>
      <c r="C119" s="3">
        <v>-8.6400000000000005E-2</v>
      </c>
      <c r="D119" s="3">
        <v>-2.3800000000000002E-2</v>
      </c>
      <c r="E119" s="3">
        <v>-0.04</v>
      </c>
      <c r="F119" s="3">
        <v>-5.0299999999999997E-2</v>
      </c>
      <c r="G119" s="3">
        <v>-5.5500000000000001E-2</v>
      </c>
      <c r="H119" s="3">
        <v>-2.7400000000000001E-2</v>
      </c>
      <c r="I119" s="3">
        <v>-3.56E-2</v>
      </c>
      <c r="J119" s="3" t="s">
        <v>225</v>
      </c>
      <c r="K119" s="3">
        <v>-5.6300000000000003E-2</v>
      </c>
      <c r="L119" s="57">
        <v>-7.5499999999999998E-2</v>
      </c>
    </row>
    <row r="120" spans="1:12" x14ac:dyDescent="0.25">
      <c r="A120">
        <v>40</v>
      </c>
    </row>
    <row r="121" spans="1:12" x14ac:dyDescent="0.25">
      <c r="A121">
        <v>40</v>
      </c>
    </row>
    <row r="122" spans="1:12" ht="14.4" x14ac:dyDescent="0.3">
      <c r="A122">
        <v>41</v>
      </c>
      <c r="B122" s="124" t="s">
        <v>223</v>
      </c>
      <c r="C122" s="3">
        <v>0.1197</v>
      </c>
      <c r="D122" s="3">
        <v>6.5500000000000003E-2</v>
      </c>
      <c r="E122" s="3">
        <v>7.8799999999999995E-2</v>
      </c>
      <c r="F122" s="3">
        <v>8.7099999999999997E-2</v>
      </c>
      <c r="G122" s="3">
        <v>9.1399999999999995E-2</v>
      </c>
      <c r="H122" s="3">
        <v>6.3200000000000006E-2</v>
      </c>
      <c r="I122" s="3">
        <v>7.1300000000000002E-2</v>
      </c>
      <c r="J122" s="3">
        <v>7.9100000000000004E-2</v>
      </c>
      <c r="K122" s="3">
        <v>8.9300000000000004E-2</v>
      </c>
      <c r="L122" s="57">
        <v>0.1091</v>
      </c>
    </row>
    <row r="123" spans="1:12" x14ac:dyDescent="0.25">
      <c r="A123">
        <v>41</v>
      </c>
    </row>
    <row r="124" spans="1:12" x14ac:dyDescent="0.25">
      <c r="A124">
        <v>41</v>
      </c>
    </row>
    <row r="125" spans="1:12" ht="14.4" x14ac:dyDescent="0.3">
      <c r="A125">
        <v>42</v>
      </c>
      <c r="B125" s="124" t="s">
        <v>222</v>
      </c>
      <c r="C125" s="3">
        <v>1.7100000000000001E-2</v>
      </c>
      <c r="D125" s="3">
        <v>2.1299999999999999E-2</v>
      </c>
      <c r="E125" s="3">
        <v>1.9900000000000001E-2</v>
      </c>
      <c r="F125" s="3">
        <v>2.1700000000000001E-2</v>
      </c>
      <c r="G125" s="3">
        <v>1.78E-2</v>
      </c>
      <c r="H125" s="3">
        <v>2.06E-2</v>
      </c>
      <c r="I125" s="3">
        <v>1.9300000000000001E-2</v>
      </c>
      <c r="J125" s="3">
        <v>1.9099999999999999E-2</v>
      </c>
      <c r="K125" s="3">
        <v>1.83E-2</v>
      </c>
      <c r="L125" s="57">
        <v>1.37E-2</v>
      </c>
    </row>
    <row r="126" spans="1:12" x14ac:dyDescent="0.25">
      <c r="A126">
        <v>42</v>
      </c>
    </row>
    <row r="127" spans="1:12" x14ac:dyDescent="0.25">
      <c r="A127">
        <v>42</v>
      </c>
    </row>
    <row r="128" spans="1:12" ht="14.4" x14ac:dyDescent="0.3">
      <c r="A128">
        <v>43</v>
      </c>
      <c r="B128" s="124" t="s">
        <v>221</v>
      </c>
      <c r="C128" s="3">
        <v>1.3599999999999999E-2</v>
      </c>
      <c r="D128" s="3">
        <v>1.09E-2</v>
      </c>
      <c r="E128" s="3">
        <v>1.03E-2</v>
      </c>
      <c r="F128" s="3">
        <v>1.2E-2</v>
      </c>
      <c r="G128" s="3">
        <v>1.0500000000000001E-2</v>
      </c>
      <c r="H128" s="3">
        <v>1.1599999999999999E-2</v>
      </c>
      <c r="I128" s="3">
        <v>1.2E-2</v>
      </c>
      <c r="J128" s="3">
        <v>1.21E-2</v>
      </c>
      <c r="K128" s="3">
        <v>1.4200000000000001E-2</v>
      </c>
      <c r="L128" s="57">
        <v>1.14E-2</v>
      </c>
    </row>
    <row r="129" spans="1:12" x14ac:dyDescent="0.25">
      <c r="A129">
        <v>43</v>
      </c>
    </row>
    <row r="130" spans="1:12" x14ac:dyDescent="0.25">
      <c r="A130">
        <v>43</v>
      </c>
    </row>
    <row r="131" spans="1:12" ht="14.4" x14ac:dyDescent="0.3">
      <c r="A131">
        <v>44</v>
      </c>
      <c r="B131" s="124" t="s">
        <v>220</v>
      </c>
      <c r="C131" s="3">
        <v>3.78E-2</v>
      </c>
      <c r="D131" s="3">
        <v>9.5999999999999992E-3</v>
      </c>
      <c r="E131" s="3">
        <v>1.6799999999999999E-2</v>
      </c>
      <c r="F131" s="3">
        <v>2.1899999999999999E-2</v>
      </c>
      <c r="G131" s="3">
        <v>2.41E-2</v>
      </c>
      <c r="H131" s="3">
        <v>7.6E-3</v>
      </c>
      <c r="I131" s="3">
        <v>1.2500000000000001E-2</v>
      </c>
      <c r="J131" s="3">
        <v>1.5800000000000002E-2</v>
      </c>
      <c r="K131" s="3">
        <v>2.0299999999999999E-2</v>
      </c>
      <c r="L131" s="57">
        <v>1.7600000000000001E-2</v>
      </c>
    </row>
    <row r="132" spans="1:12" x14ac:dyDescent="0.25">
      <c r="A132">
        <v>44</v>
      </c>
    </row>
    <row r="133" spans="1:12" x14ac:dyDescent="0.25">
      <c r="A133">
        <v>44</v>
      </c>
    </row>
    <row r="134" spans="1:12" ht="14.4" x14ac:dyDescent="0.3">
      <c r="A134">
        <v>45</v>
      </c>
      <c r="B134" s="124" t="s">
        <v>219</v>
      </c>
      <c r="C134" s="3">
        <v>-0.19400000000000001</v>
      </c>
      <c r="D134" s="3">
        <v>-7.5499999999999998E-2</v>
      </c>
      <c r="E134" s="3">
        <v>-0.105</v>
      </c>
      <c r="F134" s="3">
        <v>-0.12379999999999999</v>
      </c>
      <c r="G134" s="3">
        <v>-0.14069999999999999</v>
      </c>
      <c r="H134" s="3">
        <v>-7.2700000000000001E-2</v>
      </c>
      <c r="I134" s="3">
        <v>-9.1499999999999998E-2</v>
      </c>
      <c r="J134" s="3">
        <v>-0.1128</v>
      </c>
      <c r="K134" s="3">
        <v>-0.13070000000000001</v>
      </c>
      <c r="L134" s="57">
        <v>-0.16719999999999999</v>
      </c>
    </row>
    <row r="135" spans="1:12" x14ac:dyDescent="0.25">
      <c r="A135">
        <v>45</v>
      </c>
    </row>
    <row r="136" spans="1:12" x14ac:dyDescent="0.25">
      <c r="A136">
        <v>45</v>
      </c>
    </row>
    <row r="137" spans="1:12" ht="14.4" x14ac:dyDescent="0.3">
      <c r="A137">
        <v>46</v>
      </c>
      <c r="B137" s="124" t="s">
        <v>218</v>
      </c>
      <c r="C137" s="3">
        <v>0.13600000000000001</v>
      </c>
      <c r="D137" s="3">
        <v>9.4E-2</v>
      </c>
      <c r="E137" s="3">
        <v>0.1026</v>
      </c>
      <c r="F137" s="3">
        <v>0.11219999999999999</v>
      </c>
      <c r="G137" s="3">
        <v>0.11360000000000001</v>
      </c>
      <c r="H137" s="3">
        <v>9.7000000000000003E-2</v>
      </c>
      <c r="I137" s="3">
        <v>0.1002</v>
      </c>
      <c r="J137" s="3">
        <v>0.113</v>
      </c>
      <c r="K137" s="3">
        <v>0.1211</v>
      </c>
      <c r="L137" s="57">
        <v>0.13669999999999999</v>
      </c>
    </row>
    <row r="138" spans="1:12" x14ac:dyDescent="0.25">
      <c r="A138">
        <v>46</v>
      </c>
    </row>
    <row r="139" spans="1:12" x14ac:dyDescent="0.25">
      <c r="A139">
        <v>46</v>
      </c>
    </row>
    <row r="140" spans="1:12" ht="14.4" x14ac:dyDescent="0.3">
      <c r="A140">
        <v>47</v>
      </c>
      <c r="B140" s="124" t="s">
        <v>217</v>
      </c>
      <c r="C140" s="3">
        <v>5.62E-2</v>
      </c>
      <c r="D140" s="3">
        <v>2.06E-2</v>
      </c>
      <c r="E140" s="3">
        <v>2.9000000000000001E-2</v>
      </c>
      <c r="F140" s="3">
        <v>3.3099999999999997E-2</v>
      </c>
      <c r="G140" s="3">
        <v>3.7499999999999999E-2</v>
      </c>
      <c r="H140" s="3">
        <v>1.2999999999999999E-2</v>
      </c>
      <c r="I140" s="3">
        <v>1.8599999999999998E-2</v>
      </c>
      <c r="J140" s="3">
        <v>2.41E-2</v>
      </c>
      <c r="K140" s="3">
        <v>2.6499999999999999E-2</v>
      </c>
      <c r="L140" s="57">
        <v>3.1800000000000002E-2</v>
      </c>
    </row>
    <row r="141" spans="1:12" x14ac:dyDescent="0.25">
      <c r="A141">
        <v>47</v>
      </c>
    </row>
    <row r="142" spans="1:12" x14ac:dyDescent="0.25">
      <c r="A142">
        <v>47</v>
      </c>
    </row>
    <row r="143" spans="1:12" ht="14.4" x14ac:dyDescent="0.3">
      <c r="A143">
        <v>48</v>
      </c>
      <c r="B143" s="124" t="s">
        <v>216</v>
      </c>
      <c r="C143" s="3">
        <v>7.5200000000000003E-2</v>
      </c>
      <c r="D143" s="3">
        <v>2.7799999999999998E-2</v>
      </c>
      <c r="E143" s="3">
        <v>3.9E-2</v>
      </c>
      <c r="F143" s="3">
        <v>4.9799999999999997E-2</v>
      </c>
      <c r="G143" s="3">
        <v>5.2299999999999999E-2</v>
      </c>
      <c r="H143" s="3">
        <v>2.8500000000000001E-2</v>
      </c>
      <c r="I143" s="3">
        <v>3.6200000000000003E-2</v>
      </c>
      <c r="J143" s="3">
        <v>4.7399999999999998E-2</v>
      </c>
      <c r="K143" s="3">
        <v>5.3400000000000003E-2</v>
      </c>
      <c r="L143" s="57">
        <v>7.5300000000000006E-2</v>
      </c>
    </row>
    <row r="144" spans="1:12" x14ac:dyDescent="0.25">
      <c r="A144">
        <v>48</v>
      </c>
    </row>
    <row r="145" spans="1:12" x14ac:dyDescent="0.25">
      <c r="A145">
        <v>48</v>
      </c>
    </row>
    <row r="146" spans="1:12" ht="14.4" x14ac:dyDescent="0.3">
      <c r="A146">
        <v>49</v>
      </c>
      <c r="B146" s="124" t="s">
        <v>215</v>
      </c>
      <c r="C146" s="3">
        <v>5.2299999999999999E-2</v>
      </c>
      <c r="D146" s="3">
        <v>-1.5100000000000001E-2</v>
      </c>
      <c r="E146" s="3">
        <v>2.7000000000000001E-3</v>
      </c>
      <c r="F146" s="3">
        <v>1.26E-2</v>
      </c>
      <c r="G146" s="3">
        <v>1.9199999999999998E-2</v>
      </c>
      <c r="H146" s="3">
        <v>-1.47E-2</v>
      </c>
      <c r="I146" s="3">
        <v>-1.6000000000000001E-3</v>
      </c>
      <c r="J146" s="3">
        <v>1.17E-2</v>
      </c>
      <c r="K146" s="3">
        <v>2.47E-2</v>
      </c>
      <c r="L146" s="57">
        <v>5.0799999999999998E-2</v>
      </c>
    </row>
    <row r="147" spans="1:12" x14ac:dyDescent="0.25">
      <c r="A147">
        <v>49</v>
      </c>
    </row>
    <row r="148" spans="1:12" x14ac:dyDescent="0.25">
      <c r="A148">
        <v>49</v>
      </c>
    </row>
    <row r="149" spans="1:12" ht="14.4" x14ac:dyDescent="0.3">
      <c r="A149">
        <v>50</v>
      </c>
      <c r="B149" s="124" t="s">
        <v>214</v>
      </c>
      <c r="C149" s="3">
        <v>5.5800000000000002E-2</v>
      </c>
      <c r="D149" s="3">
        <v>2.9700000000000001E-2</v>
      </c>
      <c r="E149" s="3">
        <v>3.44E-2</v>
      </c>
      <c r="F149" s="3">
        <v>4.07E-2</v>
      </c>
      <c r="G149" s="3">
        <v>4.1599999999999998E-2</v>
      </c>
      <c r="H149" s="3">
        <v>3.1699999999999999E-2</v>
      </c>
      <c r="I149" s="3">
        <v>3.5999999999999997E-2</v>
      </c>
      <c r="J149" s="3">
        <v>4.0599999999999997E-2</v>
      </c>
      <c r="K149" s="3">
        <v>4.53E-2</v>
      </c>
      <c r="L149" s="57">
        <v>5.28E-2</v>
      </c>
    </row>
    <row r="150" spans="1:12" x14ac:dyDescent="0.25">
      <c r="A150">
        <v>50</v>
      </c>
    </row>
    <row r="151" spans="1:12" x14ac:dyDescent="0.25">
      <c r="A151">
        <v>50</v>
      </c>
    </row>
    <row r="152" spans="1:12" ht="14.4" x14ac:dyDescent="0.3">
      <c r="A152">
        <v>51</v>
      </c>
      <c r="B152" s="124" t="s">
        <v>213</v>
      </c>
      <c r="C152" s="3">
        <v>2.2673182972725702E-3</v>
      </c>
      <c r="D152" s="3">
        <v>-4.1363902858485299E-3</v>
      </c>
      <c r="E152" s="3">
        <v>-2.67461632626521E-3</v>
      </c>
      <c r="F152" s="3">
        <v>-2.65593843009952E-4</v>
      </c>
      <c r="G152" s="3">
        <v>-1.40750125841578E-4</v>
      </c>
      <c r="H152" s="3">
        <v>-5.51625611712055E-3</v>
      </c>
      <c r="I152" s="3">
        <v>-4.0725682209131302E-3</v>
      </c>
      <c r="J152" s="3">
        <v>-1.4838306457256999E-3</v>
      </c>
      <c r="K152" s="3">
        <v>-1.0617449140869399E-3</v>
      </c>
      <c r="L152" s="57">
        <v>1.56043814893891E-3</v>
      </c>
    </row>
    <row r="153" spans="1:12" x14ac:dyDescent="0.25">
      <c r="A153">
        <v>51</v>
      </c>
    </row>
    <row r="154" spans="1:12" x14ac:dyDescent="0.25">
      <c r="A154">
        <v>51</v>
      </c>
    </row>
    <row r="155" spans="1:12" ht="14.4" x14ac:dyDescent="0.3">
      <c r="A155">
        <v>52</v>
      </c>
      <c r="B155" s="124" t="s">
        <v>212</v>
      </c>
      <c r="C155" s="3">
        <v>5.1499999999999997E-2</v>
      </c>
      <c r="D155" s="3">
        <v>2.76E-2</v>
      </c>
      <c r="E155" s="3">
        <v>3.3399999999999999E-2</v>
      </c>
      <c r="F155" s="3">
        <v>3.61E-2</v>
      </c>
      <c r="G155" s="3">
        <v>3.9399999999999998E-2</v>
      </c>
      <c r="H155" s="3">
        <v>2.69E-2</v>
      </c>
      <c r="I155" s="3">
        <v>3.3099999999999997E-2</v>
      </c>
      <c r="J155" s="3">
        <v>3.8399999999999997E-2</v>
      </c>
      <c r="K155" s="3">
        <v>4.1599999999999998E-2</v>
      </c>
      <c r="L155" s="57">
        <v>4.5400000000000003E-2</v>
      </c>
    </row>
    <row r="156" spans="1:12" x14ac:dyDescent="0.25">
      <c r="A156">
        <v>52</v>
      </c>
    </row>
    <row r="157" spans="1:12" x14ac:dyDescent="0.25">
      <c r="A157">
        <v>52</v>
      </c>
    </row>
    <row r="158" spans="1:12" ht="14.4" x14ac:dyDescent="0.3">
      <c r="A158">
        <v>53</v>
      </c>
      <c r="B158" s="124" t="s">
        <v>211</v>
      </c>
      <c r="C158" s="3">
        <v>-3.8E-3</v>
      </c>
      <c r="D158" s="3">
        <v>-4.9000000000000002E-2</v>
      </c>
      <c r="E158" s="3">
        <v>-3.6900000000000002E-2</v>
      </c>
      <c r="F158" s="3">
        <v>-3.2199999999999999E-2</v>
      </c>
      <c r="G158" s="3">
        <v>-2.47E-2</v>
      </c>
      <c r="H158" s="3">
        <v>-5.2400000000000002E-2</v>
      </c>
      <c r="I158" s="3">
        <v>-4.2299999999999997E-2</v>
      </c>
      <c r="J158" s="3">
        <v>-3.9399999999999998E-2</v>
      </c>
      <c r="K158" s="3">
        <v>-3.3500000000000002E-2</v>
      </c>
      <c r="L158" s="57">
        <v>-2.1399999999999999E-2</v>
      </c>
    </row>
    <row r="159" spans="1:12" x14ac:dyDescent="0.25">
      <c r="A159">
        <v>53</v>
      </c>
    </row>
    <row r="160" spans="1:12" x14ac:dyDescent="0.25">
      <c r="A160">
        <v>53</v>
      </c>
    </row>
    <row r="161" spans="1:12" ht="14.4" x14ac:dyDescent="0.3">
      <c r="A161">
        <v>54</v>
      </c>
      <c r="B161" s="124" t="s">
        <v>210</v>
      </c>
      <c r="C161" s="3">
        <v>-9.9599999999999994E-2</v>
      </c>
      <c r="D161" s="3">
        <v>-6.8400000000000002E-2</v>
      </c>
      <c r="E161" s="3">
        <v>-7.5800000000000006E-2</v>
      </c>
      <c r="F161" s="3">
        <v>-7.6700000000000004E-2</v>
      </c>
      <c r="G161" s="3">
        <v>-8.2400000000000001E-2</v>
      </c>
      <c r="H161" s="3">
        <v>-7.0099999999999996E-2</v>
      </c>
      <c r="I161" s="3">
        <v>-8.0199999999999994E-2</v>
      </c>
      <c r="J161" s="3">
        <v>-8.2299999999999998E-2</v>
      </c>
      <c r="K161" s="3">
        <v>-9.2399999999999996E-2</v>
      </c>
      <c r="L161" s="57">
        <v>-0.1052</v>
      </c>
    </row>
    <row r="162" spans="1:12" x14ac:dyDescent="0.25">
      <c r="A162">
        <v>54</v>
      </c>
    </row>
    <row r="163" spans="1:12" x14ac:dyDescent="0.25">
      <c r="A163">
        <v>54</v>
      </c>
    </row>
    <row r="164" spans="1:12" ht="14.4" x14ac:dyDescent="0.3">
      <c r="A164">
        <v>55</v>
      </c>
      <c r="B164" s="124" t="s">
        <v>209</v>
      </c>
      <c r="C164" s="3">
        <v>-1.2699999999999999E-2</v>
      </c>
      <c r="D164" s="3">
        <v>-2E-3</v>
      </c>
      <c r="E164" s="3">
        <v>-3.3999999999999998E-3</v>
      </c>
      <c r="F164" s="3">
        <v>-8.9999999999999993E-3</v>
      </c>
      <c r="G164" s="3">
        <v>-3.3E-3</v>
      </c>
      <c r="H164" s="3">
        <v>-6.9999999999999999E-4</v>
      </c>
      <c r="I164" s="3">
        <v>-1.8E-3</v>
      </c>
      <c r="J164" s="3">
        <v>-4.8999999999999998E-3</v>
      </c>
      <c r="K164" s="3">
        <v>-4.4999999999999997E-3</v>
      </c>
      <c r="L164" s="57">
        <v>-8.0000000000000002E-3</v>
      </c>
    </row>
    <row r="165" spans="1:12" x14ac:dyDescent="0.25">
      <c r="A165">
        <v>55</v>
      </c>
    </row>
    <row r="166" spans="1:12" x14ac:dyDescent="0.25">
      <c r="A166">
        <v>55</v>
      </c>
    </row>
  </sheetData>
  <autoFilter ref="A1:L166" xr:uid="{5806A1E8-A2C6-425B-A28F-EDC53F11C28B}">
    <sortState xmlns:xlrd2="http://schemas.microsoft.com/office/spreadsheetml/2017/richdata2" ref="A2:L166">
      <sortCondition ref="A1:A16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001A1-2FA4-47DC-A386-DB386A831D75}">
  <sheetPr>
    <tabColor rgb="FF7030A0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62EA2-0936-484D-BC48-2130F2990F96}">
  <dimension ref="A1:O74"/>
  <sheetViews>
    <sheetView workbookViewId="0">
      <selection activeCell="B69" sqref="B69"/>
    </sheetView>
  </sheetViews>
  <sheetFormatPr defaultRowHeight="13.8" x14ac:dyDescent="0.25"/>
  <cols>
    <col min="1" max="1" width="13" bestFit="1" customWidth="1"/>
    <col min="2" max="2" width="36.59765625" bestFit="1" customWidth="1"/>
    <col min="3" max="3" width="33.8984375" bestFit="1" customWidth="1"/>
    <col min="4" max="4" width="35.8984375" customWidth="1"/>
    <col min="5" max="5" width="33.8984375" bestFit="1" customWidth="1"/>
    <col min="6" max="6" width="37.09765625" bestFit="1" customWidth="1"/>
    <col min="7" max="7" width="38" bestFit="1" customWidth="1"/>
    <col min="8" max="8" width="17.8984375" bestFit="1" customWidth="1"/>
    <col min="9" max="9" width="27.8984375" bestFit="1" customWidth="1"/>
    <col min="10" max="10" width="36.8984375" bestFit="1" customWidth="1"/>
    <col min="11" max="11" width="30.3984375" bestFit="1" customWidth="1"/>
    <col min="12" max="12" width="28.69921875" bestFit="1" customWidth="1"/>
    <col min="13" max="13" width="17.8984375" bestFit="1" customWidth="1"/>
    <col min="14" max="14" width="34" bestFit="1" customWidth="1"/>
  </cols>
  <sheetData>
    <row r="1" spans="1:14" x14ac:dyDescent="0.25">
      <c r="B1" s="118" t="s">
        <v>193</v>
      </c>
      <c r="C1" s="118" t="s">
        <v>193</v>
      </c>
      <c r="D1" s="118" t="s">
        <v>194</v>
      </c>
      <c r="E1" s="118" t="s">
        <v>194</v>
      </c>
      <c r="F1" s="118" t="s">
        <v>194</v>
      </c>
      <c r="G1" s="118" t="s">
        <v>195</v>
      </c>
      <c r="H1" s="118" t="s">
        <v>195</v>
      </c>
      <c r="I1" s="118" t="s">
        <v>195</v>
      </c>
      <c r="J1" s="118" t="s">
        <v>195</v>
      </c>
      <c r="K1" s="118" t="s">
        <v>196</v>
      </c>
      <c r="L1" s="118" t="s">
        <v>196</v>
      </c>
      <c r="M1" s="118" t="s">
        <v>196</v>
      </c>
      <c r="N1" s="118" t="s">
        <v>196</v>
      </c>
    </row>
    <row r="2" spans="1:14" x14ac:dyDescent="0.25">
      <c r="A2" s="112"/>
      <c r="B2" s="118" t="s">
        <v>180</v>
      </c>
      <c r="C2" s="118" t="s">
        <v>181</v>
      </c>
      <c r="D2" s="118" t="s">
        <v>182</v>
      </c>
      <c r="E2" s="118" t="s">
        <v>183</v>
      </c>
      <c r="F2" s="118" t="s">
        <v>184</v>
      </c>
      <c r="G2" s="118" t="s">
        <v>185</v>
      </c>
      <c r="H2" s="118" t="s">
        <v>186</v>
      </c>
      <c r="I2" s="118" t="s">
        <v>187</v>
      </c>
      <c r="J2" s="118" t="s">
        <v>188</v>
      </c>
      <c r="K2" s="118" t="s">
        <v>189</v>
      </c>
      <c r="L2" s="118" t="s">
        <v>190</v>
      </c>
      <c r="M2" s="118" t="s">
        <v>191</v>
      </c>
      <c r="N2" s="118" t="s">
        <v>192</v>
      </c>
    </row>
    <row r="3" spans="1:14" x14ac:dyDescent="0.25">
      <c r="A3" s="116">
        <v>43039</v>
      </c>
      <c r="B3" s="117">
        <f>1+MorningStar_indices!B2</f>
        <v>1.0521476999999999</v>
      </c>
      <c r="C3" s="117">
        <f>1+MorningStar_indices!C2</f>
        <v>1.0521476999999999</v>
      </c>
      <c r="D3" s="117">
        <f>1+MorningStar_indices!D2</f>
        <v>1.0361457999999999</v>
      </c>
      <c r="E3" s="117">
        <f>1+MorningStar_indices!E2</f>
        <v>1.0361457999999999</v>
      </c>
      <c r="F3" s="117">
        <f>1+MorningStar_indices!F2</f>
        <v>1.0361457999999999</v>
      </c>
      <c r="G3" s="117">
        <f>1+MorningStar_indices!G2</f>
        <v>1.02756</v>
      </c>
      <c r="H3" s="117">
        <f>1+MorningStar_indices!H2</f>
        <v>1.02756</v>
      </c>
      <c r="I3" s="117">
        <f>1+MorningStar_indices!I2</f>
        <v>1.02756</v>
      </c>
      <c r="J3" s="117">
        <f>1+MorningStar_indices!J2</f>
        <v>1.02756</v>
      </c>
      <c r="K3" s="117">
        <f>1+MorningStar_indices!K2</f>
        <v>1.0180981</v>
      </c>
      <c r="L3" s="117">
        <f>1+MorningStar_indices!L2</f>
        <v>1.0180981</v>
      </c>
      <c r="M3" s="117">
        <f>1+MorningStar_indices!M2</f>
        <v>1.0180981</v>
      </c>
      <c r="N3" s="117">
        <f>1+MorningStar_indices!N2</f>
        <v>1.0180981</v>
      </c>
    </row>
    <row r="4" spans="1:14" x14ac:dyDescent="0.25">
      <c r="A4" s="116">
        <v>43069</v>
      </c>
      <c r="B4" s="117">
        <f>1+MorningStar_indices!B3</f>
        <v>1.0187257000000001</v>
      </c>
      <c r="C4" s="117">
        <f>1+MorningStar_indices!C3</f>
        <v>1.0187257000000001</v>
      </c>
      <c r="D4" s="117">
        <f>1+MorningStar_indices!D3</f>
        <v>1.0128789</v>
      </c>
      <c r="E4" s="117">
        <f>1+MorningStar_indices!E3</f>
        <v>1.0128789</v>
      </c>
      <c r="F4" s="117">
        <f>1+MorningStar_indices!F3</f>
        <v>1.0128789</v>
      </c>
      <c r="G4" s="117">
        <f>1+MorningStar_indices!G3</f>
        <v>1.0105089</v>
      </c>
      <c r="H4" s="117">
        <f>1+MorningStar_indices!H3</f>
        <v>1.0105089</v>
      </c>
      <c r="I4" s="117">
        <f>1+MorningStar_indices!I3</f>
        <v>1.0105089</v>
      </c>
      <c r="J4" s="117">
        <f>1+MorningStar_indices!J3</f>
        <v>1.0105089</v>
      </c>
      <c r="K4" s="117">
        <f>1+MorningStar_indices!K3</f>
        <v>1.00766</v>
      </c>
      <c r="L4" s="117">
        <f>1+MorningStar_indices!L3</f>
        <v>1.00766</v>
      </c>
      <c r="M4" s="117">
        <f>1+MorningStar_indices!M3</f>
        <v>1.00766</v>
      </c>
      <c r="N4" s="117">
        <f>1+MorningStar_indices!N3</f>
        <v>1.00766</v>
      </c>
    </row>
    <row r="5" spans="1:14" x14ac:dyDescent="0.25">
      <c r="A5" s="116">
        <v>43098</v>
      </c>
      <c r="B5" s="117">
        <f>1+MorningStar_indices!B4</f>
        <v>0.98824009999999995</v>
      </c>
      <c r="C5" s="117">
        <f>1+MorningStar_indices!C4</f>
        <v>0.98824009999999995</v>
      </c>
      <c r="D5" s="117">
        <f>1+MorningStar_indices!D4</f>
        <v>0.99554419999999999</v>
      </c>
      <c r="E5" s="117">
        <f>1+MorningStar_indices!E4</f>
        <v>0.99554419999999999</v>
      </c>
      <c r="F5" s="117">
        <f>1+MorningStar_indices!F4</f>
        <v>0.99554419999999999</v>
      </c>
      <c r="G5" s="117">
        <f>1+MorningStar_indices!G4</f>
        <v>0.99641449999999998</v>
      </c>
      <c r="H5" s="117">
        <f>1+MorningStar_indices!H4</f>
        <v>0.99641449999999998</v>
      </c>
      <c r="I5" s="117">
        <f>1+MorningStar_indices!I4</f>
        <v>0.99641449999999998</v>
      </c>
      <c r="J5" s="117">
        <f>1+MorningStar_indices!J4</f>
        <v>0.99641449999999998</v>
      </c>
      <c r="K5" s="117">
        <f>1+MorningStar_indices!K4</f>
        <v>0.9975754</v>
      </c>
      <c r="L5" s="117">
        <f>1+MorningStar_indices!L4</f>
        <v>0.9975754</v>
      </c>
      <c r="M5" s="117">
        <f>1+MorningStar_indices!M4</f>
        <v>0.9975754</v>
      </c>
      <c r="N5" s="117">
        <f>1+MorningStar_indices!N4</f>
        <v>0.9975754</v>
      </c>
    </row>
    <row r="6" spans="1:14" x14ac:dyDescent="0.25">
      <c r="A6" s="116">
        <v>43131</v>
      </c>
      <c r="B6" s="117">
        <f>1+MorningStar_indices!B5</f>
        <v>1.0344106</v>
      </c>
      <c r="C6" s="117">
        <f>1+MorningStar_indices!C5</f>
        <v>1.0344106</v>
      </c>
      <c r="D6" s="117">
        <f>1+MorningStar_indices!D5</f>
        <v>1.0126090999999999</v>
      </c>
      <c r="E6" s="117">
        <f>1+MorningStar_indices!E5</f>
        <v>1.0126090999999999</v>
      </c>
      <c r="F6" s="117">
        <f>1+MorningStar_indices!F5</f>
        <v>1.0126090999999999</v>
      </c>
      <c r="G6" s="117">
        <f>1+MorningStar_indices!G5</f>
        <v>1.0062745</v>
      </c>
      <c r="H6" s="117">
        <f>1+MorningStar_indices!H5</f>
        <v>1.0062745</v>
      </c>
      <c r="I6" s="117">
        <f>1+MorningStar_indices!I5</f>
        <v>1.0062745</v>
      </c>
      <c r="J6" s="117">
        <f>1+MorningStar_indices!J5</f>
        <v>1.0062745</v>
      </c>
      <c r="K6" s="117">
        <f>1+MorningStar_indices!K5</f>
        <v>0.99793639999999995</v>
      </c>
      <c r="L6" s="117">
        <f>1+MorningStar_indices!L5</f>
        <v>0.99793639999999995</v>
      </c>
      <c r="M6" s="117">
        <f>1+MorningStar_indices!M5</f>
        <v>0.99793639999999995</v>
      </c>
      <c r="N6" s="117">
        <f>1+MorningStar_indices!N5</f>
        <v>0.99793639999999995</v>
      </c>
    </row>
    <row r="7" spans="1:14" x14ac:dyDescent="0.25">
      <c r="A7" s="116">
        <v>43159</v>
      </c>
      <c r="B7" s="117">
        <f>1+MorningStar_indices!B6</f>
        <v>1.0005587</v>
      </c>
      <c r="C7" s="117">
        <f>1+MorningStar_indices!C6</f>
        <v>1.0005587</v>
      </c>
      <c r="D7" s="117">
        <f>1+MorningStar_indices!D6</f>
        <v>0.99450019999999995</v>
      </c>
      <c r="E7" s="117">
        <f>1+MorningStar_indices!E6</f>
        <v>0.99450019999999995</v>
      </c>
      <c r="F7" s="117">
        <f>1+MorningStar_indices!F6</f>
        <v>0.99450019999999995</v>
      </c>
      <c r="G7" s="117">
        <f>1+MorningStar_indices!G6</f>
        <v>0.99655380000000005</v>
      </c>
      <c r="H7" s="117">
        <f>1+MorningStar_indices!H6</f>
        <v>0.99655380000000005</v>
      </c>
      <c r="I7" s="117">
        <f>1+MorningStar_indices!I6</f>
        <v>0.99655380000000005</v>
      </c>
      <c r="J7" s="117">
        <f>1+MorningStar_indices!J6</f>
        <v>0.99655380000000005</v>
      </c>
      <c r="K7" s="117">
        <f>1+MorningStar_indices!K6</f>
        <v>0.99818969999999996</v>
      </c>
      <c r="L7" s="117">
        <f>1+MorningStar_indices!L6</f>
        <v>0.99818969999999996</v>
      </c>
      <c r="M7" s="117">
        <f>1+MorningStar_indices!M6</f>
        <v>0.99818969999999996</v>
      </c>
      <c r="N7" s="117">
        <f>1+MorningStar_indices!N6</f>
        <v>0.99818969999999996</v>
      </c>
    </row>
    <row r="8" spans="1:14" x14ac:dyDescent="0.25">
      <c r="A8" s="116">
        <v>43189</v>
      </c>
      <c r="B8" s="117">
        <f>1+MorningStar_indices!B7</f>
        <v>0.98462660000000002</v>
      </c>
      <c r="C8" s="117">
        <f>1+MorningStar_indices!C7</f>
        <v>0.98462660000000002</v>
      </c>
      <c r="D8" s="117">
        <f>1+MorningStar_indices!D7</f>
        <v>0.99440729999999999</v>
      </c>
      <c r="E8" s="117">
        <f>1+MorningStar_indices!E7</f>
        <v>0.99440729999999999</v>
      </c>
      <c r="F8" s="117">
        <f>1+MorningStar_indices!F7</f>
        <v>0.99440729999999999</v>
      </c>
      <c r="G8" s="117">
        <f>1+MorningStar_indices!G7</f>
        <v>0.99876299999999996</v>
      </c>
      <c r="H8" s="117">
        <f>1+MorningStar_indices!H7</f>
        <v>0.99876299999999996</v>
      </c>
      <c r="I8" s="117">
        <f>1+MorningStar_indices!I7</f>
        <v>0.99876299999999996</v>
      </c>
      <c r="J8" s="117">
        <f>1+MorningStar_indices!J7</f>
        <v>0.99876299999999996</v>
      </c>
      <c r="K8" s="117">
        <f>1+MorningStar_indices!K7</f>
        <v>1.0040819000000001</v>
      </c>
      <c r="L8" s="117">
        <f>1+MorningStar_indices!L7</f>
        <v>1.0040819000000001</v>
      </c>
      <c r="M8" s="117">
        <f>1+MorningStar_indices!M7</f>
        <v>1.0040819000000001</v>
      </c>
      <c r="N8" s="117">
        <f>1+MorningStar_indices!N7</f>
        <v>1.0040819000000001</v>
      </c>
    </row>
    <row r="9" spans="1:14" x14ac:dyDescent="0.25">
      <c r="A9" s="116">
        <v>43220</v>
      </c>
      <c r="B9" s="117">
        <f>1+MorningStar_indices!B8</f>
        <v>1.0038332999999999</v>
      </c>
      <c r="C9" s="117">
        <f>1+MorningStar_indices!C8</f>
        <v>1.0038332999999999</v>
      </c>
      <c r="D9" s="117">
        <f>1+MorningStar_indices!D8</f>
        <v>1.0046611000000001</v>
      </c>
      <c r="E9" s="117">
        <f>1+MorningStar_indices!E8</f>
        <v>1.0046611000000001</v>
      </c>
      <c r="F9" s="117">
        <f>1+MorningStar_indices!F8</f>
        <v>1.0046611000000001</v>
      </c>
      <c r="G9" s="117">
        <f>1+MorningStar_indices!G8</f>
        <v>1.0009007000000001</v>
      </c>
      <c r="H9" s="117">
        <f>1+MorningStar_indices!H8</f>
        <v>1.0009007000000001</v>
      </c>
      <c r="I9" s="117">
        <f>1+MorningStar_indices!I8</f>
        <v>1.0009007000000001</v>
      </c>
      <c r="J9" s="117">
        <f>1+MorningStar_indices!J8</f>
        <v>1.0009007000000001</v>
      </c>
      <c r="K9" s="117">
        <f>1+MorningStar_indices!K8</f>
        <v>0.99710600000000005</v>
      </c>
      <c r="L9" s="117">
        <f>1+MorningStar_indices!L8</f>
        <v>0.99710600000000005</v>
      </c>
      <c r="M9" s="117">
        <f>1+MorningStar_indices!M8</f>
        <v>0.99710600000000005</v>
      </c>
      <c r="N9" s="117">
        <f>1+MorningStar_indices!N8</f>
        <v>0.99710600000000005</v>
      </c>
    </row>
    <row r="10" spans="1:14" x14ac:dyDescent="0.25">
      <c r="A10" s="116">
        <v>43251</v>
      </c>
      <c r="B10" s="117">
        <f>1+MorningStar_indices!B9</f>
        <v>1.0131593000000001</v>
      </c>
      <c r="C10" s="117">
        <f>1+MorningStar_indices!C9</f>
        <v>1.0131593000000001</v>
      </c>
      <c r="D10" s="117">
        <f>1+MorningStar_indices!D9</f>
        <v>1.0648264999999999</v>
      </c>
      <c r="E10" s="117">
        <f>1+MorningStar_indices!E9</f>
        <v>1.0648264999999999</v>
      </c>
      <c r="F10" s="117">
        <f>1+MorningStar_indices!F9</f>
        <v>1.0648264999999999</v>
      </c>
      <c r="G10" s="117">
        <f>1+MorningStar_indices!G9</f>
        <v>1.0484036999999999</v>
      </c>
      <c r="H10" s="117">
        <f>1+MorningStar_indices!H9</f>
        <v>1.0484036999999999</v>
      </c>
      <c r="I10" s="117">
        <f>1+MorningStar_indices!I9</f>
        <v>1.0484036999999999</v>
      </c>
      <c r="J10" s="117">
        <f>1+MorningStar_indices!J9</f>
        <v>1.0484036999999999</v>
      </c>
      <c r="K10" s="117">
        <f>1+MorningStar_indices!K9</f>
        <v>1.0258179000000001</v>
      </c>
      <c r="L10" s="117">
        <f>1+MorningStar_indices!L9</f>
        <v>1.0258179000000001</v>
      </c>
      <c r="M10" s="117">
        <f>1+MorningStar_indices!M9</f>
        <v>1.0258179000000001</v>
      </c>
      <c r="N10" s="117">
        <f>1+MorningStar_indices!N9</f>
        <v>1.0258179000000001</v>
      </c>
    </row>
    <row r="11" spans="1:14" x14ac:dyDescent="0.25">
      <c r="A11" s="116">
        <v>43280</v>
      </c>
      <c r="B11" s="117">
        <f>1+MorningStar_indices!B10</f>
        <v>1.0085772</v>
      </c>
      <c r="C11" s="117">
        <f>1+MorningStar_indices!C10</f>
        <v>1.0085772</v>
      </c>
      <c r="D11" s="117">
        <f>1+MorningStar_indices!D10</f>
        <v>0.96875160000000005</v>
      </c>
      <c r="E11" s="117">
        <f>1+MorningStar_indices!E10</f>
        <v>0.96875160000000005</v>
      </c>
      <c r="F11" s="117">
        <f>1+MorningStar_indices!F10</f>
        <v>0.96875160000000005</v>
      </c>
      <c r="G11" s="117">
        <f>1+MorningStar_indices!G10</f>
        <v>0.97800719999999997</v>
      </c>
      <c r="H11" s="117">
        <f>1+MorningStar_indices!H10</f>
        <v>0.97800719999999997</v>
      </c>
      <c r="I11" s="117">
        <f>1+MorningStar_indices!I10</f>
        <v>0.97800719999999997</v>
      </c>
      <c r="J11" s="117">
        <f>1+MorningStar_indices!J10</f>
        <v>0.97800719999999997</v>
      </c>
      <c r="K11" s="117">
        <f>1+MorningStar_indices!K10</f>
        <v>0.99214829999999998</v>
      </c>
      <c r="L11" s="117">
        <f>1+MorningStar_indices!L10</f>
        <v>0.99214829999999998</v>
      </c>
      <c r="M11" s="117">
        <f>1+MorningStar_indices!M10</f>
        <v>0.99214829999999998</v>
      </c>
      <c r="N11" s="117">
        <f>1+MorningStar_indices!N10</f>
        <v>0.99214829999999998</v>
      </c>
    </row>
    <row r="12" spans="1:14" x14ac:dyDescent="0.25">
      <c r="A12" s="116">
        <v>43312</v>
      </c>
      <c r="B12" s="117">
        <f>1+MorningStar_indices!B11</f>
        <v>1.0196238</v>
      </c>
      <c r="C12" s="117">
        <f>1+MorningStar_indices!C11</f>
        <v>1.0196238</v>
      </c>
      <c r="D12" s="117">
        <f>1+MorningStar_indices!D11</f>
        <v>1.0106951</v>
      </c>
      <c r="E12" s="117">
        <f>1+MorningStar_indices!E11</f>
        <v>1.0106951</v>
      </c>
      <c r="F12" s="117">
        <f>1+MorningStar_indices!F11</f>
        <v>1.0106951</v>
      </c>
      <c r="G12" s="117">
        <f>1+MorningStar_indices!G11</f>
        <v>1.0058304</v>
      </c>
      <c r="H12" s="117">
        <f>1+MorningStar_indices!H11</f>
        <v>1.0058304</v>
      </c>
      <c r="I12" s="117">
        <f>1+MorningStar_indices!I11</f>
        <v>1.0058304</v>
      </c>
      <c r="J12" s="117">
        <f>1+MorningStar_indices!J11</f>
        <v>1.0058304</v>
      </c>
      <c r="K12" s="117">
        <f>1+MorningStar_indices!K11</f>
        <v>0.9995733</v>
      </c>
      <c r="L12" s="117">
        <f>1+MorningStar_indices!L11</f>
        <v>0.9995733</v>
      </c>
      <c r="M12" s="117">
        <f>1+MorningStar_indices!M11</f>
        <v>0.9995733</v>
      </c>
      <c r="N12" s="117">
        <f>1+MorningStar_indices!N11</f>
        <v>0.9995733</v>
      </c>
    </row>
    <row r="13" spans="1:14" x14ac:dyDescent="0.25">
      <c r="A13" s="116">
        <v>43343</v>
      </c>
      <c r="B13" s="117">
        <f>1+MorningStar_indices!B12</f>
        <v>1.0093658000000001</v>
      </c>
      <c r="C13" s="117">
        <f>1+MorningStar_indices!C12</f>
        <v>1.0093658000000001</v>
      </c>
      <c r="D13" s="117">
        <f>1+MorningStar_indices!D12</f>
        <v>1.005787</v>
      </c>
      <c r="E13" s="117">
        <f>1+MorningStar_indices!E12</f>
        <v>1.005787</v>
      </c>
      <c r="F13" s="117">
        <f>1+MorningStar_indices!F12</f>
        <v>1.005787</v>
      </c>
      <c r="G13" s="117">
        <f>1+MorningStar_indices!G12</f>
        <v>1.0067732</v>
      </c>
      <c r="H13" s="117">
        <f>1+MorningStar_indices!H12</f>
        <v>1.0067732</v>
      </c>
      <c r="I13" s="117">
        <f>1+MorningStar_indices!I12</f>
        <v>1.0067732</v>
      </c>
      <c r="J13" s="117">
        <f>1+MorningStar_indices!J12</f>
        <v>1.0067732</v>
      </c>
      <c r="K13" s="117">
        <f>1+MorningStar_indices!K12</f>
        <v>1.0064434</v>
      </c>
      <c r="L13" s="117">
        <f>1+MorningStar_indices!L12</f>
        <v>1.0064434</v>
      </c>
      <c r="M13" s="117">
        <f>1+MorningStar_indices!M12</f>
        <v>1.0064434</v>
      </c>
      <c r="N13" s="117">
        <f>1+MorningStar_indices!N12</f>
        <v>1.0064434</v>
      </c>
    </row>
    <row r="14" spans="1:14" x14ac:dyDescent="0.25">
      <c r="A14" s="116">
        <v>43371</v>
      </c>
      <c r="B14" s="117">
        <f>1+MorningStar_indices!B13</f>
        <v>0.99560999999999999</v>
      </c>
      <c r="C14" s="117">
        <f>1+MorningStar_indices!C13</f>
        <v>0.99560999999999999</v>
      </c>
      <c r="D14" s="117">
        <f>1+MorningStar_indices!D13</f>
        <v>0.99339849999999996</v>
      </c>
      <c r="E14" s="117">
        <f>1+MorningStar_indices!E13</f>
        <v>0.99339849999999996</v>
      </c>
      <c r="F14" s="117">
        <f>1+MorningStar_indices!F13</f>
        <v>0.99339849999999996</v>
      </c>
      <c r="G14" s="117">
        <f>1+MorningStar_indices!G13</f>
        <v>0.99338300000000002</v>
      </c>
      <c r="H14" s="117">
        <f>1+MorningStar_indices!H13</f>
        <v>0.99338300000000002</v>
      </c>
      <c r="I14" s="117">
        <f>1+MorningStar_indices!I13</f>
        <v>0.99338300000000002</v>
      </c>
      <c r="J14" s="117">
        <f>1+MorningStar_indices!J13</f>
        <v>0.99338300000000002</v>
      </c>
      <c r="K14" s="117">
        <f>1+MorningStar_indices!K13</f>
        <v>0.99312489999999998</v>
      </c>
      <c r="L14" s="117">
        <f>1+MorningStar_indices!L13</f>
        <v>0.99312489999999998</v>
      </c>
      <c r="M14" s="117">
        <f>1+MorningStar_indices!M13</f>
        <v>0.99312489999999998</v>
      </c>
      <c r="N14" s="117">
        <f>1+MorningStar_indices!N13</f>
        <v>0.99312489999999998</v>
      </c>
    </row>
    <row r="15" spans="1:14" x14ac:dyDescent="0.25">
      <c r="A15" s="116">
        <v>43404</v>
      </c>
      <c r="B15" s="117">
        <f>1+MorningStar_indices!B14</f>
        <v>0.93983939999999999</v>
      </c>
      <c r="C15" s="117">
        <f>1+MorningStar_indices!C14</f>
        <v>0.93983939999999999</v>
      </c>
      <c r="D15" s="117">
        <f>1+MorningStar_indices!D14</f>
        <v>0.95211829999999997</v>
      </c>
      <c r="E15" s="117">
        <f>1+MorningStar_indices!E14</f>
        <v>0.95211829999999997</v>
      </c>
      <c r="F15" s="117">
        <f>1+MorningStar_indices!F14</f>
        <v>0.95211829999999997</v>
      </c>
      <c r="G15" s="117">
        <f>1+MorningStar_indices!G14</f>
        <v>0.96707469999999995</v>
      </c>
      <c r="H15" s="117">
        <f>1+MorningStar_indices!H14</f>
        <v>0.96707469999999995</v>
      </c>
      <c r="I15" s="117">
        <f>1+MorningStar_indices!I14</f>
        <v>0.96707469999999995</v>
      </c>
      <c r="J15" s="117">
        <f>1+MorningStar_indices!J14</f>
        <v>0.96707469999999995</v>
      </c>
      <c r="K15" s="117">
        <f>1+MorningStar_indices!K14</f>
        <v>0.98306510000000003</v>
      </c>
      <c r="L15" s="117">
        <f>1+MorningStar_indices!L14</f>
        <v>0.98306510000000003</v>
      </c>
      <c r="M15" s="117">
        <f>1+MorningStar_indices!M14</f>
        <v>0.98306510000000003</v>
      </c>
      <c r="N15" s="117">
        <f>1+MorningStar_indices!N14</f>
        <v>0.98306510000000003</v>
      </c>
    </row>
    <row r="16" spans="1:14" x14ac:dyDescent="0.25">
      <c r="A16" s="116">
        <v>43434</v>
      </c>
      <c r="B16" s="117">
        <f>1+MorningStar_indices!B15</f>
        <v>1.0268712</v>
      </c>
      <c r="C16" s="117">
        <f>1+MorningStar_indices!C15</f>
        <v>1.0268712</v>
      </c>
      <c r="D16" s="117">
        <f>1+MorningStar_indices!D15</f>
        <v>1.0185173999999999</v>
      </c>
      <c r="E16" s="117">
        <f>1+MorningStar_indices!E15</f>
        <v>1.0185173999999999</v>
      </c>
      <c r="F16" s="117">
        <f>1+MorningStar_indices!F15</f>
        <v>1.0185173999999999</v>
      </c>
      <c r="G16" s="117">
        <f>1+MorningStar_indices!G15</f>
        <v>1.0149896</v>
      </c>
      <c r="H16" s="117">
        <f>1+MorningStar_indices!H15</f>
        <v>1.0149896</v>
      </c>
      <c r="I16" s="117">
        <f>1+MorningStar_indices!I15</f>
        <v>1.0149896</v>
      </c>
      <c r="J16" s="117">
        <f>1+MorningStar_indices!J15</f>
        <v>1.0149896</v>
      </c>
      <c r="K16" s="117">
        <f>1+MorningStar_indices!K15</f>
        <v>1.0105112999999999</v>
      </c>
      <c r="L16" s="117">
        <f>1+MorningStar_indices!L15</f>
        <v>1.0105112999999999</v>
      </c>
      <c r="M16" s="117">
        <f>1+MorningStar_indices!M15</f>
        <v>1.0105112999999999</v>
      </c>
      <c r="N16" s="117">
        <f>1+MorningStar_indices!N15</f>
        <v>1.0105112999999999</v>
      </c>
    </row>
    <row r="17" spans="1:14" x14ac:dyDescent="0.25">
      <c r="A17" s="116">
        <v>43465</v>
      </c>
      <c r="B17" s="117">
        <f>1+MorningStar_indices!B16</f>
        <v>0.95522050000000003</v>
      </c>
      <c r="C17" s="117">
        <f>1+MorningStar_indices!C16</f>
        <v>0.95522050000000003</v>
      </c>
      <c r="D17" s="117">
        <f>1+MorningStar_indices!D16</f>
        <v>0.96695989999999998</v>
      </c>
      <c r="E17" s="117">
        <f>1+MorningStar_indices!E16</f>
        <v>0.96695989999999998</v>
      </c>
      <c r="F17" s="117">
        <f>1+MorningStar_indices!F16</f>
        <v>0.96695989999999998</v>
      </c>
      <c r="G17" s="117">
        <f>1+MorningStar_indices!G16</f>
        <v>0.98125859999999998</v>
      </c>
      <c r="H17" s="117">
        <f>1+MorningStar_indices!H16</f>
        <v>0.98125859999999998</v>
      </c>
      <c r="I17" s="117">
        <f>1+MorningStar_indices!I16</f>
        <v>0.98125859999999998</v>
      </c>
      <c r="J17" s="117">
        <f>1+MorningStar_indices!J16</f>
        <v>0.98125859999999998</v>
      </c>
      <c r="K17" s="117">
        <f>1+MorningStar_indices!K16</f>
        <v>0.99807440000000003</v>
      </c>
      <c r="L17" s="117">
        <f>1+MorningStar_indices!L16</f>
        <v>0.99807440000000003</v>
      </c>
      <c r="M17" s="117">
        <f>1+MorningStar_indices!M16</f>
        <v>0.99807440000000003</v>
      </c>
      <c r="N17" s="117">
        <f>1+MorningStar_indices!N16</f>
        <v>0.99807440000000003</v>
      </c>
    </row>
    <row r="18" spans="1:14" x14ac:dyDescent="0.25">
      <c r="A18" s="116">
        <v>43496</v>
      </c>
      <c r="B18" s="117">
        <f>1+MorningStar_indices!B17</f>
        <v>1.0374994</v>
      </c>
      <c r="C18" s="117">
        <f>1+MorningStar_indices!C17</f>
        <v>1.0374994</v>
      </c>
      <c r="D18" s="117">
        <f>1+MorningStar_indices!D17</f>
        <v>1.0408512000000001</v>
      </c>
      <c r="E18" s="117">
        <f>1+MorningStar_indices!E17</f>
        <v>1.0408512000000001</v>
      </c>
      <c r="F18" s="117">
        <f>1+MorningStar_indices!F17</f>
        <v>1.0408512000000001</v>
      </c>
      <c r="G18" s="117">
        <f>1+MorningStar_indices!G17</f>
        <v>1.0302500000000001</v>
      </c>
      <c r="H18" s="117">
        <f>1+MorningStar_indices!H17</f>
        <v>1.0302500000000001</v>
      </c>
      <c r="I18" s="117">
        <f>1+MorningStar_indices!I17</f>
        <v>1.0302500000000001</v>
      </c>
      <c r="J18" s="117">
        <f>1+MorningStar_indices!J17</f>
        <v>1.0302500000000001</v>
      </c>
      <c r="K18" s="117">
        <f>1+MorningStar_indices!K17</f>
        <v>1.0192242</v>
      </c>
      <c r="L18" s="117">
        <f>1+MorningStar_indices!L17</f>
        <v>1.0192242</v>
      </c>
      <c r="M18" s="117">
        <f>1+MorningStar_indices!M17</f>
        <v>1.0192242</v>
      </c>
      <c r="N18" s="117">
        <f>1+MorningStar_indices!N17</f>
        <v>1.0192242</v>
      </c>
    </row>
    <row r="19" spans="1:14" x14ac:dyDescent="0.25">
      <c r="A19" s="116">
        <v>43524</v>
      </c>
      <c r="B19" s="117">
        <f>1+MorningStar_indices!B18</f>
        <v>1.0296398</v>
      </c>
      <c r="C19" s="117">
        <f>1+MorningStar_indices!C18</f>
        <v>1.0296398</v>
      </c>
      <c r="D19" s="117">
        <f>1+MorningStar_indices!D18</f>
        <v>1.0237212</v>
      </c>
      <c r="E19" s="117">
        <f>1+MorningStar_indices!E18</f>
        <v>1.0237212</v>
      </c>
      <c r="F19" s="117">
        <f>1+MorningStar_indices!F18</f>
        <v>1.0237212</v>
      </c>
      <c r="G19" s="117">
        <f>1+MorningStar_indices!G18</f>
        <v>1.0166812999999999</v>
      </c>
      <c r="H19" s="117">
        <f>1+MorningStar_indices!H18</f>
        <v>1.0166812999999999</v>
      </c>
      <c r="I19" s="117">
        <f>1+MorningStar_indices!I18</f>
        <v>1.0166812999999999</v>
      </c>
      <c r="J19" s="117">
        <f>1+MorningStar_indices!J18</f>
        <v>1.0166812999999999</v>
      </c>
      <c r="K19" s="117">
        <f>1+MorningStar_indices!K18</f>
        <v>1.0088060000000001</v>
      </c>
      <c r="L19" s="117">
        <f>1+MorningStar_indices!L18</f>
        <v>1.0088060000000001</v>
      </c>
      <c r="M19" s="117">
        <f>1+MorningStar_indices!M18</f>
        <v>1.0088060000000001</v>
      </c>
      <c r="N19" s="117">
        <f>1+MorningStar_indices!N18</f>
        <v>1.0088060000000001</v>
      </c>
    </row>
    <row r="20" spans="1:14" x14ac:dyDescent="0.25">
      <c r="A20" s="116">
        <v>43553</v>
      </c>
      <c r="B20" s="117">
        <f>1+MorningStar_indices!B19</f>
        <v>1.0271456999999999</v>
      </c>
      <c r="C20" s="117">
        <f>1+MorningStar_indices!C19</f>
        <v>1.0271456999999999</v>
      </c>
      <c r="D20" s="117">
        <f>1+MorningStar_indices!D19</f>
        <v>1.0196634</v>
      </c>
      <c r="E20" s="117">
        <f>1+MorningStar_indices!E19</f>
        <v>1.0196634</v>
      </c>
      <c r="F20" s="117">
        <f>1+MorningStar_indices!F19</f>
        <v>1.0196634</v>
      </c>
      <c r="G20" s="117">
        <f>1+MorningStar_indices!G19</f>
        <v>1.0196007</v>
      </c>
      <c r="H20" s="117">
        <f>1+MorningStar_indices!H19</f>
        <v>1.0196007</v>
      </c>
      <c r="I20" s="117">
        <f>1+MorningStar_indices!I19</f>
        <v>1.0196007</v>
      </c>
      <c r="J20" s="117">
        <f>1+MorningStar_indices!J19</f>
        <v>1.0196007</v>
      </c>
      <c r="K20" s="117">
        <f>1+MorningStar_indices!K19</f>
        <v>1.0194139</v>
      </c>
      <c r="L20" s="117">
        <f>1+MorningStar_indices!L19</f>
        <v>1.0194139</v>
      </c>
      <c r="M20" s="117">
        <f>1+MorningStar_indices!M19</f>
        <v>1.0194139</v>
      </c>
      <c r="N20" s="117">
        <f>1+MorningStar_indices!N19</f>
        <v>1.0194139</v>
      </c>
    </row>
    <row r="21" spans="1:14" x14ac:dyDescent="0.25">
      <c r="A21" s="116">
        <v>43585</v>
      </c>
      <c r="B21" s="117">
        <f>1+MorningStar_indices!B20</f>
        <v>1.0409234000000001</v>
      </c>
      <c r="C21" s="117">
        <f>1+MorningStar_indices!C20</f>
        <v>1.0409234000000001</v>
      </c>
      <c r="D21" s="117">
        <f>1+MorningStar_indices!D20</f>
        <v>1.0289317</v>
      </c>
      <c r="E21" s="117">
        <f>1+MorningStar_indices!E20</f>
        <v>1.0289317</v>
      </c>
      <c r="F21" s="117">
        <f>1+MorningStar_indices!F20</f>
        <v>1.0289317</v>
      </c>
      <c r="G21" s="117">
        <f>1+MorningStar_indices!G20</f>
        <v>1.0193673000000001</v>
      </c>
      <c r="H21" s="117">
        <f>1+MorningStar_indices!H20</f>
        <v>1.0193673000000001</v>
      </c>
      <c r="I21" s="117">
        <f>1+MorningStar_indices!I20</f>
        <v>1.0193673000000001</v>
      </c>
      <c r="J21" s="117">
        <f>1+MorningStar_indices!J20</f>
        <v>1.0193673000000001</v>
      </c>
      <c r="K21" s="117">
        <f>1+MorningStar_indices!K20</f>
        <v>1.0083200999999999</v>
      </c>
      <c r="L21" s="117">
        <f>1+MorningStar_indices!L20</f>
        <v>1.0083200999999999</v>
      </c>
      <c r="M21" s="117">
        <f>1+MorningStar_indices!M20</f>
        <v>1.0083200999999999</v>
      </c>
      <c r="N21" s="117">
        <f>1+MorningStar_indices!N20</f>
        <v>1.0083200999999999</v>
      </c>
    </row>
    <row r="22" spans="1:14" x14ac:dyDescent="0.25">
      <c r="A22" s="116">
        <v>43616</v>
      </c>
      <c r="B22" s="117">
        <f>1+MorningStar_indices!B21</f>
        <v>0.94536620000000005</v>
      </c>
      <c r="C22" s="117">
        <f>1+MorningStar_indices!C21</f>
        <v>0.94536620000000005</v>
      </c>
      <c r="D22" s="117">
        <f>1+MorningStar_indices!D21</f>
        <v>0.96771830000000003</v>
      </c>
      <c r="E22" s="117">
        <f>1+MorningStar_indices!E21</f>
        <v>0.96771830000000003</v>
      </c>
      <c r="F22" s="117">
        <f>1+MorningStar_indices!F21</f>
        <v>0.96771830000000003</v>
      </c>
      <c r="G22" s="117">
        <f>1+MorningStar_indices!G21</f>
        <v>0.98311970000000004</v>
      </c>
      <c r="H22" s="117">
        <f>1+MorningStar_indices!H21</f>
        <v>0.98311970000000004</v>
      </c>
      <c r="I22" s="117">
        <f>1+MorningStar_indices!I21</f>
        <v>0.98311970000000004</v>
      </c>
      <c r="J22" s="117">
        <f>1+MorningStar_indices!J21</f>
        <v>0.98311970000000004</v>
      </c>
      <c r="K22" s="117">
        <f>1+MorningStar_indices!K21</f>
        <v>1.0012939000000001</v>
      </c>
      <c r="L22" s="117">
        <f>1+MorningStar_indices!L21</f>
        <v>1.0012939000000001</v>
      </c>
      <c r="M22" s="117">
        <f>1+MorningStar_indices!M21</f>
        <v>1.0012939000000001</v>
      </c>
      <c r="N22" s="117">
        <f>1+MorningStar_indices!N21</f>
        <v>1.0012939000000001</v>
      </c>
    </row>
    <row r="23" spans="1:14" x14ac:dyDescent="0.25">
      <c r="A23" s="116">
        <v>43644</v>
      </c>
      <c r="B23" s="117">
        <f>1+MorningStar_indices!B22</f>
        <v>1.0298953</v>
      </c>
      <c r="C23" s="117">
        <f>1+MorningStar_indices!C22</f>
        <v>1.0298953</v>
      </c>
      <c r="D23" s="117">
        <f>1+MorningStar_indices!D22</f>
        <v>1.0228212000000001</v>
      </c>
      <c r="E23" s="117">
        <f>1+MorningStar_indices!E22</f>
        <v>1.0228212000000001</v>
      </c>
      <c r="F23" s="117">
        <f>1+MorningStar_indices!F22</f>
        <v>1.0228212000000001</v>
      </c>
      <c r="G23" s="117">
        <f>1+MorningStar_indices!G22</f>
        <v>1.0185971</v>
      </c>
      <c r="H23" s="117">
        <f>1+MorningStar_indices!H22</f>
        <v>1.0185971</v>
      </c>
      <c r="I23" s="117">
        <f>1+MorningStar_indices!I22</f>
        <v>1.0185971</v>
      </c>
      <c r="J23" s="117">
        <f>1+MorningStar_indices!J22</f>
        <v>1.0185971</v>
      </c>
      <c r="K23" s="117">
        <f>1+MorningStar_indices!K22</f>
        <v>1.0135012000000001</v>
      </c>
      <c r="L23" s="117">
        <f>1+MorningStar_indices!L22</f>
        <v>1.0135012000000001</v>
      </c>
      <c r="M23" s="117">
        <f>1+MorningStar_indices!M22</f>
        <v>1.0135012000000001</v>
      </c>
      <c r="N23" s="117">
        <f>1+MorningStar_indices!N22</f>
        <v>1.0135012000000001</v>
      </c>
    </row>
    <row r="24" spans="1:14" x14ac:dyDescent="0.25">
      <c r="A24" s="116">
        <v>43677</v>
      </c>
      <c r="B24" s="117">
        <f>1+MorningStar_indices!B23</f>
        <v>1.0078421</v>
      </c>
      <c r="C24" s="117">
        <f>1+MorningStar_indices!C23</f>
        <v>1.0078421</v>
      </c>
      <c r="D24" s="117">
        <f>1+MorningStar_indices!D23</f>
        <v>1.0056558</v>
      </c>
      <c r="E24" s="117">
        <f>1+MorningStar_indices!E23</f>
        <v>1.0056558</v>
      </c>
      <c r="F24" s="117">
        <f>1+MorningStar_indices!F23</f>
        <v>1.0056558</v>
      </c>
      <c r="G24" s="117">
        <f>1+MorningStar_indices!G23</f>
        <v>1.0056681999999999</v>
      </c>
      <c r="H24" s="117">
        <f>1+MorningStar_indices!H23</f>
        <v>1.0056681999999999</v>
      </c>
      <c r="I24" s="117">
        <f>1+MorningStar_indices!I23</f>
        <v>1.0056681999999999</v>
      </c>
      <c r="J24" s="117">
        <f>1+MorningStar_indices!J23</f>
        <v>1.0056681999999999</v>
      </c>
      <c r="K24" s="117">
        <f>1+MorningStar_indices!K23</f>
        <v>1.0045717999999999</v>
      </c>
      <c r="L24" s="117">
        <f>1+MorningStar_indices!L23</f>
        <v>1.0045717999999999</v>
      </c>
      <c r="M24" s="117">
        <f>1+MorningStar_indices!M23</f>
        <v>1.0045717999999999</v>
      </c>
      <c r="N24" s="117">
        <f>1+MorningStar_indices!N23</f>
        <v>1.0045717999999999</v>
      </c>
    </row>
    <row r="25" spans="1:14" x14ac:dyDescent="0.25">
      <c r="A25" s="116">
        <v>43707</v>
      </c>
      <c r="B25" s="117">
        <f>1+MorningStar_indices!B24</f>
        <v>0.98791289999999998</v>
      </c>
      <c r="C25" s="117">
        <f>1+MorningStar_indices!C24</f>
        <v>0.98791289999999998</v>
      </c>
      <c r="D25" s="117">
        <f>1+MorningStar_indices!D24</f>
        <v>0.99803869999999995</v>
      </c>
      <c r="E25" s="117">
        <f>1+MorningStar_indices!E24</f>
        <v>0.99803869999999995</v>
      </c>
      <c r="F25" s="117">
        <f>1+MorningStar_indices!F24</f>
        <v>0.99803869999999995</v>
      </c>
      <c r="G25" s="117">
        <f>1+MorningStar_indices!G24</f>
        <v>1.0053365999999999</v>
      </c>
      <c r="H25" s="117">
        <f>1+MorningStar_indices!H24</f>
        <v>1.0053365999999999</v>
      </c>
      <c r="I25" s="117">
        <f>1+MorningStar_indices!I24</f>
        <v>1.0053365999999999</v>
      </c>
      <c r="J25" s="117">
        <f>1+MorningStar_indices!J24</f>
        <v>1.0053365999999999</v>
      </c>
      <c r="K25" s="117">
        <f>1+MorningStar_indices!K24</f>
        <v>1.0136278000000001</v>
      </c>
      <c r="L25" s="117">
        <f>1+MorningStar_indices!L24</f>
        <v>1.0136278000000001</v>
      </c>
      <c r="M25" s="117">
        <f>1+MorningStar_indices!M24</f>
        <v>1.0136278000000001</v>
      </c>
      <c r="N25" s="117">
        <f>1+MorningStar_indices!N24</f>
        <v>1.0136278000000001</v>
      </c>
    </row>
    <row r="26" spans="1:14" x14ac:dyDescent="0.25">
      <c r="A26" s="116">
        <v>43738</v>
      </c>
      <c r="B26" s="117">
        <f>1+MorningStar_indices!B25</f>
        <v>1.0173532999999999</v>
      </c>
      <c r="C26" s="117">
        <f>1+MorningStar_indices!C25</f>
        <v>1.0173532999999999</v>
      </c>
      <c r="D26" s="117">
        <f>1+MorningStar_indices!D25</f>
        <v>1.0114331000000001</v>
      </c>
      <c r="E26" s="117">
        <f>1+MorningStar_indices!E25</f>
        <v>1.0114331000000001</v>
      </c>
      <c r="F26" s="117">
        <f>1+MorningStar_indices!F25</f>
        <v>1.0114331000000001</v>
      </c>
      <c r="G26" s="117">
        <f>1+MorningStar_indices!G25</f>
        <v>1.0052223</v>
      </c>
      <c r="H26" s="117">
        <f>1+MorningStar_indices!H25</f>
        <v>1.0052223</v>
      </c>
      <c r="I26" s="117">
        <f>1+MorningStar_indices!I25</f>
        <v>1.0052223</v>
      </c>
      <c r="J26" s="117">
        <f>1+MorningStar_indices!J25</f>
        <v>1.0052223</v>
      </c>
      <c r="K26" s="117">
        <f>1+MorningStar_indices!K25</f>
        <v>0.99839869999999997</v>
      </c>
      <c r="L26" s="117">
        <f>1+MorningStar_indices!L25</f>
        <v>0.99839869999999997</v>
      </c>
      <c r="M26" s="117">
        <f>1+MorningStar_indices!M25</f>
        <v>0.99839869999999997</v>
      </c>
      <c r="N26" s="117">
        <f>1+MorningStar_indices!N25</f>
        <v>0.99839869999999997</v>
      </c>
    </row>
    <row r="27" spans="1:14" x14ac:dyDescent="0.25">
      <c r="A27" s="116">
        <v>43769</v>
      </c>
      <c r="B27" s="117">
        <f>1+MorningStar_indices!B26</f>
        <v>1.0198807000000001</v>
      </c>
      <c r="C27" s="117">
        <f>1+MorningStar_indices!C26</f>
        <v>1.0198807000000001</v>
      </c>
      <c r="D27" s="117">
        <f>1+MorningStar_indices!D26</f>
        <v>1.0095913999999999</v>
      </c>
      <c r="E27" s="117">
        <f>1+MorningStar_indices!E26</f>
        <v>1.0095913999999999</v>
      </c>
      <c r="F27" s="117">
        <f>1+MorningStar_indices!F26</f>
        <v>1.0095913999999999</v>
      </c>
      <c r="G27" s="117">
        <f>1+MorningStar_indices!G26</f>
        <v>1.0057929000000001</v>
      </c>
      <c r="H27" s="117">
        <f>1+MorningStar_indices!H26</f>
        <v>1.0057929000000001</v>
      </c>
      <c r="I27" s="117">
        <f>1+MorningStar_indices!I26</f>
        <v>1.0057929000000001</v>
      </c>
      <c r="J27" s="117">
        <f>1+MorningStar_indices!J26</f>
        <v>1.0057929000000001</v>
      </c>
      <c r="K27" s="117">
        <f>1+MorningStar_indices!K26</f>
        <v>1.0014215</v>
      </c>
      <c r="L27" s="117">
        <f>1+MorningStar_indices!L26</f>
        <v>1.0014215</v>
      </c>
      <c r="M27" s="117">
        <f>1+MorningStar_indices!M26</f>
        <v>1.0014215</v>
      </c>
      <c r="N27" s="117">
        <f>1+MorningStar_indices!N26</f>
        <v>1.0014215</v>
      </c>
    </row>
    <row r="28" spans="1:14" x14ac:dyDescent="0.25">
      <c r="A28" s="116">
        <v>43798</v>
      </c>
      <c r="B28" s="117">
        <f>1+MorningStar_indices!B27</f>
        <v>1.0352452000000001</v>
      </c>
      <c r="C28" s="117">
        <f>1+MorningStar_indices!C27</f>
        <v>1.0352452000000001</v>
      </c>
      <c r="D28" s="117">
        <f>1+MorningStar_indices!D27</f>
        <v>1.0273466</v>
      </c>
      <c r="E28" s="117">
        <f>1+MorningStar_indices!E27</f>
        <v>1.0273466</v>
      </c>
      <c r="F28" s="117">
        <f>1+MorningStar_indices!F27</f>
        <v>1.0273466</v>
      </c>
      <c r="G28" s="117">
        <f>1+MorningStar_indices!G27</f>
        <v>1.0192049000000001</v>
      </c>
      <c r="H28" s="117">
        <f>1+MorningStar_indices!H27</f>
        <v>1.0192049000000001</v>
      </c>
      <c r="I28" s="117">
        <f>1+MorningStar_indices!I27</f>
        <v>1.0192049000000001</v>
      </c>
      <c r="J28" s="117">
        <f>1+MorningStar_indices!J27</f>
        <v>1.0192049000000001</v>
      </c>
      <c r="K28" s="117">
        <f>1+MorningStar_indices!K27</f>
        <v>1.0098537999999999</v>
      </c>
      <c r="L28" s="117">
        <f>1+MorningStar_indices!L27</f>
        <v>1.0098537999999999</v>
      </c>
      <c r="M28" s="117">
        <f>1+MorningStar_indices!M27</f>
        <v>1.0098537999999999</v>
      </c>
      <c r="N28" s="117">
        <f>1+MorningStar_indices!N27</f>
        <v>1.0098537999999999</v>
      </c>
    </row>
    <row r="29" spans="1:14" x14ac:dyDescent="0.25">
      <c r="A29" s="116">
        <v>43830</v>
      </c>
      <c r="B29" s="117">
        <f>1+MorningStar_indices!B28</f>
        <v>1.0106647</v>
      </c>
      <c r="C29" s="117">
        <f>1+MorningStar_indices!C28</f>
        <v>1.0106647</v>
      </c>
      <c r="D29" s="117">
        <f>1+MorningStar_indices!D28</f>
        <v>1.0047458</v>
      </c>
      <c r="E29" s="117">
        <f>1+MorningStar_indices!E28</f>
        <v>1.0047458</v>
      </c>
      <c r="F29" s="117">
        <f>1+MorningStar_indices!F28</f>
        <v>1.0047458</v>
      </c>
      <c r="G29" s="117">
        <f>1+MorningStar_indices!G28</f>
        <v>1.0005953000000001</v>
      </c>
      <c r="H29" s="117">
        <f>1+MorningStar_indices!H28</f>
        <v>1.0005953000000001</v>
      </c>
      <c r="I29" s="117">
        <f>1+MorningStar_indices!I28</f>
        <v>1.0005953000000001</v>
      </c>
      <c r="J29" s="117">
        <f>1+MorningStar_indices!J28</f>
        <v>1.0005953000000001</v>
      </c>
      <c r="K29" s="117">
        <f>1+MorningStar_indices!K28</f>
        <v>0.99554100000000001</v>
      </c>
      <c r="L29" s="117">
        <f>1+MorningStar_indices!L28</f>
        <v>0.99554100000000001</v>
      </c>
      <c r="M29" s="117">
        <f>1+MorningStar_indices!M28</f>
        <v>0.99554100000000001</v>
      </c>
      <c r="N29" s="117">
        <f>1+MorningStar_indices!N28</f>
        <v>0.99554100000000001</v>
      </c>
    </row>
    <row r="30" spans="1:14" x14ac:dyDescent="0.25">
      <c r="A30" s="116">
        <v>43861</v>
      </c>
      <c r="B30" s="117">
        <f>1+MorningStar_indices!B29</f>
        <v>1.0086302</v>
      </c>
      <c r="C30" s="117">
        <f>1+MorningStar_indices!C29</f>
        <v>1.0086302</v>
      </c>
      <c r="D30" s="117">
        <f>1+MorningStar_indices!D29</f>
        <v>1.0125241</v>
      </c>
      <c r="E30" s="117">
        <f>1+MorningStar_indices!E29</f>
        <v>1.0125241</v>
      </c>
      <c r="F30" s="117">
        <f>1+MorningStar_indices!F29</f>
        <v>1.0125241</v>
      </c>
      <c r="G30" s="117">
        <f>1+MorningStar_indices!G29</f>
        <v>1.0163591000000001</v>
      </c>
      <c r="H30" s="117">
        <f>1+MorningStar_indices!H29</f>
        <v>1.0163591000000001</v>
      </c>
      <c r="I30" s="117">
        <f>1+MorningStar_indices!I29</f>
        <v>1.0163591000000001</v>
      </c>
      <c r="J30" s="117">
        <f>1+MorningStar_indices!J29</f>
        <v>1.0163591000000001</v>
      </c>
      <c r="K30" s="117">
        <f>1+MorningStar_indices!K29</f>
        <v>1.0209668999999999</v>
      </c>
      <c r="L30" s="117">
        <f>1+MorningStar_indices!L29</f>
        <v>1.0209668999999999</v>
      </c>
      <c r="M30" s="117">
        <f>1+MorningStar_indices!M29</f>
        <v>1.0209668999999999</v>
      </c>
      <c r="N30" s="117">
        <f>1+MorningStar_indices!N29</f>
        <v>1.0209668999999999</v>
      </c>
    </row>
    <row r="31" spans="1:14" x14ac:dyDescent="0.25">
      <c r="A31" s="116">
        <v>43889</v>
      </c>
      <c r="B31" s="117">
        <f>1+MorningStar_indices!B30</f>
        <v>0.93299209999999999</v>
      </c>
      <c r="C31" s="117">
        <f>1+MorningStar_indices!C30</f>
        <v>0.93299209999999999</v>
      </c>
      <c r="D31" s="117">
        <f>1+MorningStar_indices!D30</f>
        <v>0.95187319999999997</v>
      </c>
      <c r="E31" s="117">
        <f>1+MorningStar_indices!E30</f>
        <v>0.95187319999999997</v>
      </c>
      <c r="F31" s="117">
        <f>1+MorningStar_indices!F30</f>
        <v>0.95187319999999997</v>
      </c>
      <c r="G31" s="117">
        <f>1+MorningStar_indices!G30</f>
        <v>0.9710799</v>
      </c>
      <c r="H31" s="117">
        <f>1+MorningStar_indices!H30</f>
        <v>0.9710799</v>
      </c>
      <c r="I31" s="117">
        <f>1+MorningStar_indices!I30</f>
        <v>0.9710799</v>
      </c>
      <c r="J31" s="117">
        <f>1+MorningStar_indices!J30</f>
        <v>0.9710799</v>
      </c>
      <c r="K31" s="117">
        <f>1+MorningStar_indices!K30</f>
        <v>0.99204809999999999</v>
      </c>
      <c r="L31" s="117">
        <f>1+MorningStar_indices!L30</f>
        <v>0.99204809999999999</v>
      </c>
      <c r="M31" s="117">
        <f>1+MorningStar_indices!M30</f>
        <v>0.99204809999999999</v>
      </c>
      <c r="N31" s="117">
        <f>1+MorningStar_indices!N30</f>
        <v>0.99204809999999999</v>
      </c>
    </row>
    <row r="32" spans="1:14" x14ac:dyDescent="0.25">
      <c r="A32" s="116">
        <v>43921</v>
      </c>
      <c r="B32" s="117">
        <f>1+MorningStar_indices!B31</f>
        <v>0.91719229999999996</v>
      </c>
      <c r="C32" s="117">
        <f>1+MorningStar_indices!C31</f>
        <v>0.91719229999999996</v>
      </c>
      <c r="D32" s="117">
        <f>1+MorningStar_indices!D31</f>
        <v>0.91335040000000001</v>
      </c>
      <c r="E32" s="117">
        <f>1+MorningStar_indices!E31</f>
        <v>0.91335040000000001</v>
      </c>
      <c r="F32" s="117">
        <f>1+MorningStar_indices!F31</f>
        <v>0.91335040000000001</v>
      </c>
      <c r="G32" s="117">
        <f>1+MorningStar_indices!G31</f>
        <v>0.93762860000000003</v>
      </c>
      <c r="H32" s="117">
        <f>1+MorningStar_indices!H31</f>
        <v>0.93762860000000003</v>
      </c>
      <c r="I32" s="117">
        <f>1+MorningStar_indices!I31</f>
        <v>0.93762860000000003</v>
      </c>
      <c r="J32" s="117">
        <f>1+MorningStar_indices!J31</f>
        <v>0.93762860000000003</v>
      </c>
      <c r="K32" s="117">
        <f>1+MorningStar_indices!K31</f>
        <v>0.96172809999999997</v>
      </c>
      <c r="L32" s="117">
        <f>1+MorningStar_indices!L31</f>
        <v>0.96172809999999997</v>
      </c>
      <c r="M32" s="117">
        <f>1+MorningStar_indices!M31</f>
        <v>0.96172809999999997</v>
      </c>
      <c r="N32" s="117">
        <f>1+MorningStar_indices!N31</f>
        <v>0.96172809999999997</v>
      </c>
    </row>
    <row r="33" spans="1:14" x14ac:dyDescent="0.25">
      <c r="A33" s="116">
        <v>43951</v>
      </c>
      <c r="B33" s="117">
        <f>1+MorningStar_indices!B32</f>
        <v>1.0803677</v>
      </c>
      <c r="C33" s="117">
        <f>1+MorningStar_indices!C32</f>
        <v>1.0803677</v>
      </c>
      <c r="D33" s="117">
        <f>1+MorningStar_indices!D32</f>
        <v>1.0716897000000001</v>
      </c>
      <c r="E33" s="117">
        <f>1+MorningStar_indices!E32</f>
        <v>1.0716897000000001</v>
      </c>
      <c r="F33" s="117">
        <f>1+MorningStar_indices!F32</f>
        <v>1.0716897000000001</v>
      </c>
      <c r="G33" s="117">
        <f>1+MorningStar_indices!G32</f>
        <v>1.0561952999999999</v>
      </c>
      <c r="H33" s="117">
        <f>1+MorningStar_indices!H32</f>
        <v>1.0561952999999999</v>
      </c>
      <c r="I33" s="117">
        <f>1+MorningStar_indices!I32</f>
        <v>1.0561952999999999</v>
      </c>
      <c r="J33" s="117">
        <f>1+MorningStar_indices!J32</f>
        <v>1.0561952999999999</v>
      </c>
      <c r="K33" s="117">
        <f>1+MorningStar_indices!K32</f>
        <v>1.0394859999999999</v>
      </c>
      <c r="L33" s="117">
        <f>1+MorningStar_indices!L32</f>
        <v>1.0394859999999999</v>
      </c>
      <c r="M33" s="117">
        <f>1+MorningStar_indices!M32</f>
        <v>1.0394859999999999</v>
      </c>
      <c r="N33" s="117">
        <f>1+MorningStar_indices!N32</f>
        <v>1.0394859999999999</v>
      </c>
    </row>
    <row r="34" spans="1:14" x14ac:dyDescent="0.25">
      <c r="A34" s="116">
        <v>43980</v>
      </c>
      <c r="B34" s="117">
        <f>1+MorningStar_indices!B33</f>
        <v>1.0384199000000001</v>
      </c>
      <c r="C34" s="117">
        <f>1+MorningStar_indices!C33</f>
        <v>1.0384199000000001</v>
      </c>
      <c r="D34" s="117">
        <f>1+MorningStar_indices!D33</f>
        <v>1.0302731000000001</v>
      </c>
      <c r="E34" s="117">
        <f>1+MorningStar_indices!E33</f>
        <v>1.0302731000000001</v>
      </c>
      <c r="F34" s="117">
        <f>1+MorningStar_indices!F33</f>
        <v>1.0302731000000001</v>
      </c>
      <c r="G34" s="117">
        <f>1+MorningStar_indices!G33</f>
        <v>1.0212654999999999</v>
      </c>
      <c r="H34" s="117">
        <f>1+MorningStar_indices!H33</f>
        <v>1.0212654999999999</v>
      </c>
      <c r="I34" s="117">
        <f>1+MorningStar_indices!I33</f>
        <v>1.0212654999999999</v>
      </c>
      <c r="J34" s="117">
        <f>1+MorningStar_indices!J33</f>
        <v>1.0212654999999999</v>
      </c>
      <c r="K34" s="117">
        <f>1+MorningStar_indices!K33</f>
        <v>1.0109632</v>
      </c>
      <c r="L34" s="117">
        <f>1+MorningStar_indices!L33</f>
        <v>1.0109632</v>
      </c>
      <c r="M34" s="117">
        <f>1+MorningStar_indices!M33</f>
        <v>1.0109632</v>
      </c>
      <c r="N34" s="117">
        <f>1+MorningStar_indices!N33</f>
        <v>1.0109632</v>
      </c>
    </row>
    <row r="35" spans="1:14" x14ac:dyDescent="0.25">
      <c r="A35" s="116">
        <v>44012</v>
      </c>
      <c r="B35" s="117">
        <f>1+MorningStar_indices!B34</f>
        <v>1.0168710999999999</v>
      </c>
      <c r="C35" s="117">
        <f>1+MorningStar_indices!C34</f>
        <v>1.0168710999999999</v>
      </c>
      <c r="D35" s="117">
        <f>1+MorningStar_indices!D34</f>
        <v>1.0155977</v>
      </c>
      <c r="E35" s="117">
        <f>1+MorningStar_indices!E34</f>
        <v>1.0155977</v>
      </c>
      <c r="F35" s="117">
        <f>1+MorningStar_indices!F34</f>
        <v>1.0155977</v>
      </c>
      <c r="G35" s="117">
        <f>1+MorningStar_indices!G34</f>
        <v>1.0133654000000001</v>
      </c>
      <c r="H35" s="117">
        <f>1+MorningStar_indices!H34</f>
        <v>1.0133654000000001</v>
      </c>
      <c r="I35" s="117">
        <f>1+MorningStar_indices!I34</f>
        <v>1.0133654000000001</v>
      </c>
      <c r="J35" s="117">
        <f>1+MorningStar_indices!J34</f>
        <v>1.0133654000000001</v>
      </c>
      <c r="K35" s="117">
        <f>1+MorningStar_indices!K34</f>
        <v>1.0120880000000001</v>
      </c>
      <c r="L35" s="117">
        <f>1+MorningStar_indices!L34</f>
        <v>1.0120880000000001</v>
      </c>
      <c r="M35" s="117">
        <f>1+MorningStar_indices!M34</f>
        <v>1.0120880000000001</v>
      </c>
      <c r="N35" s="117">
        <f>1+MorningStar_indices!N34</f>
        <v>1.0120880000000001</v>
      </c>
    </row>
    <row r="36" spans="1:14" x14ac:dyDescent="0.25">
      <c r="A36" s="116">
        <v>44043</v>
      </c>
      <c r="B36" s="117">
        <f>1+MorningStar_indices!B35</f>
        <v>1.0354935000000001</v>
      </c>
      <c r="C36" s="117">
        <f>1+MorningStar_indices!C35</f>
        <v>1.0354935000000001</v>
      </c>
      <c r="D36" s="117">
        <f>1+MorningStar_indices!D35</f>
        <v>1.0288090000000001</v>
      </c>
      <c r="E36" s="117">
        <f>1+MorningStar_indices!E35</f>
        <v>1.0288090000000001</v>
      </c>
      <c r="F36" s="117">
        <f>1+MorningStar_indices!F35</f>
        <v>1.0288090000000001</v>
      </c>
      <c r="G36" s="117">
        <f>1+MorningStar_indices!G35</f>
        <v>1.0228904999999999</v>
      </c>
      <c r="H36" s="117">
        <f>1+MorningStar_indices!H35</f>
        <v>1.0228904999999999</v>
      </c>
      <c r="I36" s="117">
        <f>1+MorningStar_indices!I35</f>
        <v>1.0228904999999999</v>
      </c>
      <c r="J36" s="117">
        <f>1+MorningStar_indices!J35</f>
        <v>1.0228904999999999</v>
      </c>
      <c r="K36" s="117">
        <f>1+MorningStar_indices!K35</f>
        <v>1.0163715</v>
      </c>
      <c r="L36" s="117">
        <f>1+MorningStar_indices!L35</f>
        <v>1.0163715</v>
      </c>
      <c r="M36" s="117">
        <f>1+MorningStar_indices!M35</f>
        <v>1.0163715</v>
      </c>
      <c r="N36" s="117">
        <f>1+MorningStar_indices!N35</f>
        <v>1.0163715</v>
      </c>
    </row>
    <row r="37" spans="1:14" x14ac:dyDescent="0.25">
      <c r="A37" s="116">
        <v>44074</v>
      </c>
      <c r="B37" s="117">
        <f>1+MorningStar_indices!B36</f>
        <v>1.0322488000000001</v>
      </c>
      <c r="C37" s="117">
        <f>1+MorningStar_indices!C36</f>
        <v>1.0322488000000001</v>
      </c>
      <c r="D37" s="117">
        <f>1+MorningStar_indices!D36</f>
        <v>1.020319</v>
      </c>
      <c r="E37" s="117">
        <f>1+MorningStar_indices!E36</f>
        <v>1.020319</v>
      </c>
      <c r="F37" s="117">
        <f>1+MorningStar_indices!F36</f>
        <v>1.020319</v>
      </c>
      <c r="G37" s="117">
        <f>1+MorningStar_indices!G36</f>
        <v>1.0110207</v>
      </c>
      <c r="H37" s="117">
        <f>1+MorningStar_indices!H36</f>
        <v>1.0110207</v>
      </c>
      <c r="I37" s="117">
        <f>1+MorningStar_indices!I36</f>
        <v>1.0110207</v>
      </c>
      <c r="J37" s="117">
        <f>1+MorningStar_indices!J36</f>
        <v>1.0110207</v>
      </c>
      <c r="K37" s="117">
        <f>1+MorningStar_indices!K36</f>
        <v>0.99974879999999999</v>
      </c>
      <c r="L37" s="117">
        <f>1+MorningStar_indices!L36</f>
        <v>0.99974879999999999</v>
      </c>
      <c r="M37" s="117">
        <f>1+MorningStar_indices!M36</f>
        <v>0.99974879999999999</v>
      </c>
      <c r="N37" s="117">
        <f>1+MorningStar_indices!N36</f>
        <v>0.99974879999999999</v>
      </c>
    </row>
    <row r="38" spans="1:14" x14ac:dyDescent="0.25">
      <c r="A38" s="116">
        <v>44104</v>
      </c>
      <c r="B38" s="117">
        <f>1+MorningStar_indices!B37</f>
        <v>0.99211870000000002</v>
      </c>
      <c r="C38" s="117">
        <f>1+MorningStar_indices!C37</f>
        <v>0.99211870000000002</v>
      </c>
      <c r="D38" s="117">
        <f>1+MorningStar_indices!D37</f>
        <v>0.99330609999999997</v>
      </c>
      <c r="E38" s="117">
        <f>1+MorningStar_indices!E37</f>
        <v>0.99330609999999997</v>
      </c>
      <c r="F38" s="117">
        <f>1+MorningStar_indices!F37</f>
        <v>0.99330609999999997</v>
      </c>
      <c r="G38" s="117">
        <f>1+MorningStar_indices!G37</f>
        <v>0.99699610000000005</v>
      </c>
      <c r="H38" s="117">
        <f>1+MorningStar_indices!H37</f>
        <v>0.99699610000000005</v>
      </c>
      <c r="I38" s="117">
        <f>1+MorningStar_indices!I37</f>
        <v>0.99699610000000005</v>
      </c>
      <c r="J38" s="117">
        <f>1+MorningStar_indices!J37</f>
        <v>0.99699610000000005</v>
      </c>
      <c r="K38" s="117">
        <f>1+MorningStar_indices!K37</f>
        <v>1.0009492</v>
      </c>
      <c r="L38" s="117">
        <f>1+MorningStar_indices!L37</f>
        <v>1.0009492</v>
      </c>
      <c r="M38" s="117">
        <f>1+MorningStar_indices!M37</f>
        <v>1.0009492</v>
      </c>
      <c r="N38" s="117">
        <f>1+MorningStar_indices!N37</f>
        <v>1.0009492</v>
      </c>
    </row>
    <row r="39" spans="1:14" x14ac:dyDescent="0.25">
      <c r="A39" s="116">
        <v>44134</v>
      </c>
      <c r="B39" s="117">
        <f>1+MorningStar_indices!B38</f>
        <v>0.97393830000000003</v>
      </c>
      <c r="C39" s="117">
        <f>1+MorningStar_indices!C38</f>
        <v>0.97393830000000003</v>
      </c>
      <c r="D39" s="117">
        <f>1+MorningStar_indices!D38</f>
        <v>0.97852550000000005</v>
      </c>
      <c r="E39" s="117">
        <f>1+MorningStar_indices!E38</f>
        <v>0.97852550000000005</v>
      </c>
      <c r="F39" s="117">
        <f>1+MorningStar_indices!F38</f>
        <v>0.97852550000000005</v>
      </c>
      <c r="G39" s="117">
        <f>1+MorningStar_indices!G38</f>
        <v>0.98427640000000005</v>
      </c>
      <c r="H39" s="117">
        <f>1+MorningStar_indices!H38</f>
        <v>0.98427640000000005</v>
      </c>
      <c r="I39" s="117">
        <f>1+MorningStar_indices!I38</f>
        <v>0.98427640000000005</v>
      </c>
      <c r="J39" s="117">
        <f>1+MorningStar_indices!J38</f>
        <v>0.98427640000000005</v>
      </c>
      <c r="K39" s="117">
        <f>1+MorningStar_indices!K38</f>
        <v>0.98964129999999995</v>
      </c>
      <c r="L39" s="117">
        <f>1+MorningStar_indices!L38</f>
        <v>0.98964129999999995</v>
      </c>
      <c r="M39" s="117">
        <f>1+MorningStar_indices!M38</f>
        <v>0.98964129999999995</v>
      </c>
      <c r="N39" s="117">
        <f>1+MorningStar_indices!N38</f>
        <v>0.98964129999999995</v>
      </c>
    </row>
    <row r="40" spans="1:14" x14ac:dyDescent="0.25">
      <c r="A40" s="116">
        <v>44165</v>
      </c>
      <c r="B40" s="117">
        <f>1+MorningStar_indices!B39</f>
        <v>1.0917136999999999</v>
      </c>
      <c r="C40" s="117">
        <f>1+MorningStar_indices!C39</f>
        <v>1.0917136999999999</v>
      </c>
      <c r="D40" s="117">
        <f>1+MorningStar_indices!D39</f>
        <v>1.0758008999999999</v>
      </c>
      <c r="E40" s="117">
        <f>1+MorningStar_indices!E39</f>
        <v>1.0758008999999999</v>
      </c>
      <c r="F40" s="117">
        <f>1+MorningStar_indices!F39</f>
        <v>1.0758008999999999</v>
      </c>
      <c r="G40" s="117">
        <f>1+MorningStar_indices!G39</f>
        <v>1.0524328000000001</v>
      </c>
      <c r="H40" s="117">
        <f>1+MorningStar_indices!H39</f>
        <v>1.0524328000000001</v>
      </c>
      <c r="I40" s="117">
        <f>1+MorningStar_indices!I39</f>
        <v>1.0524328000000001</v>
      </c>
      <c r="J40" s="117">
        <f>1+MorningStar_indices!J39</f>
        <v>1.0524328000000001</v>
      </c>
      <c r="K40" s="117">
        <f>1+MorningStar_indices!K39</f>
        <v>1.0280518999999999</v>
      </c>
      <c r="L40" s="117">
        <f>1+MorningStar_indices!L39</f>
        <v>1.0280518999999999</v>
      </c>
      <c r="M40" s="117">
        <f>1+MorningStar_indices!M39</f>
        <v>1.0280518999999999</v>
      </c>
      <c r="N40" s="117">
        <f>1+MorningStar_indices!N39</f>
        <v>1.0280518999999999</v>
      </c>
    </row>
    <row r="41" spans="1:14" x14ac:dyDescent="0.25">
      <c r="A41" s="116">
        <v>44196</v>
      </c>
      <c r="B41" s="117">
        <f>1+MorningStar_indices!B40</f>
        <v>1.0287454</v>
      </c>
      <c r="C41" s="117">
        <f>1+MorningStar_indices!C40</f>
        <v>1.0287454</v>
      </c>
      <c r="D41" s="117">
        <f>1+MorningStar_indices!D40</f>
        <v>1.0213242</v>
      </c>
      <c r="E41" s="117">
        <f>1+MorningStar_indices!E40</f>
        <v>1.0213242</v>
      </c>
      <c r="F41" s="117">
        <f>1+MorningStar_indices!F40</f>
        <v>1.0213242</v>
      </c>
      <c r="G41" s="117">
        <f>1+MorningStar_indices!G40</f>
        <v>1.0148317</v>
      </c>
      <c r="H41" s="117">
        <f>1+MorningStar_indices!H40</f>
        <v>1.0148317</v>
      </c>
      <c r="I41" s="117">
        <f>1+MorningStar_indices!I40</f>
        <v>1.0148317</v>
      </c>
      <c r="J41" s="117">
        <f>1+MorningStar_indices!J40</f>
        <v>1.0148317</v>
      </c>
      <c r="K41" s="117">
        <f>1+MorningStar_indices!K40</f>
        <v>1.0075814000000001</v>
      </c>
      <c r="L41" s="117">
        <f>1+MorningStar_indices!L40</f>
        <v>1.0075814000000001</v>
      </c>
      <c r="M41" s="117">
        <f>1+MorningStar_indices!M40</f>
        <v>1.0075814000000001</v>
      </c>
      <c r="N41" s="117">
        <f>1+MorningStar_indices!N40</f>
        <v>1.0075814000000001</v>
      </c>
    </row>
    <row r="42" spans="1:14" x14ac:dyDescent="0.25">
      <c r="A42" s="116">
        <v>44225</v>
      </c>
      <c r="B42" s="117">
        <f>1+MorningStar_indices!B41</f>
        <v>0.99814760000000002</v>
      </c>
      <c r="C42" s="117">
        <f>1+MorningStar_indices!C41</f>
        <v>0.99814760000000002</v>
      </c>
      <c r="D42" s="117">
        <f>1+MorningStar_indices!D41</f>
        <v>0.99600730000000004</v>
      </c>
      <c r="E42" s="117">
        <f>1+MorningStar_indices!E41</f>
        <v>0.99600730000000004</v>
      </c>
      <c r="F42" s="117">
        <f>1+MorningStar_indices!F41</f>
        <v>0.99600730000000004</v>
      </c>
      <c r="G42" s="117">
        <f>1+MorningStar_indices!G41</f>
        <v>0.99428660000000002</v>
      </c>
      <c r="H42" s="117">
        <f>1+MorningStar_indices!H41</f>
        <v>0.99428660000000002</v>
      </c>
      <c r="I42" s="117">
        <f>1+MorningStar_indices!I41</f>
        <v>0.99428660000000002</v>
      </c>
      <c r="J42" s="117">
        <f>1+MorningStar_indices!J41</f>
        <v>0.99428660000000002</v>
      </c>
      <c r="K42" s="117">
        <f>1+MorningStar_indices!K41</f>
        <v>0.99182329999999996</v>
      </c>
      <c r="L42" s="117">
        <f>1+MorningStar_indices!L41</f>
        <v>0.99182329999999996</v>
      </c>
      <c r="M42" s="117">
        <f>1+MorningStar_indices!M41</f>
        <v>0.99182329999999996</v>
      </c>
      <c r="N42" s="117">
        <f>1+MorningStar_indices!N41</f>
        <v>0.99182329999999996</v>
      </c>
    </row>
    <row r="43" spans="1:14" x14ac:dyDescent="0.25">
      <c r="A43" s="116">
        <v>44253</v>
      </c>
      <c r="B43" s="117">
        <f>1+MorningStar_indices!B42</f>
        <v>1.0139927</v>
      </c>
      <c r="C43" s="117">
        <f>1+MorningStar_indices!C42</f>
        <v>1.0139927</v>
      </c>
      <c r="D43" s="117">
        <f>1+MorningStar_indices!D42</f>
        <v>1.0126478000000001</v>
      </c>
      <c r="E43" s="117">
        <f>1+MorningStar_indices!E42</f>
        <v>1.0126478000000001</v>
      </c>
      <c r="F43" s="117">
        <f>1+MorningStar_indices!F42</f>
        <v>1.0126478000000001</v>
      </c>
      <c r="G43" s="117">
        <f>1+MorningStar_indices!G42</f>
        <v>1.0007695999999999</v>
      </c>
      <c r="H43" s="117">
        <f>1+MorningStar_indices!H42</f>
        <v>1.0007695999999999</v>
      </c>
      <c r="I43" s="117">
        <f>1+MorningStar_indices!I42</f>
        <v>1.0007695999999999</v>
      </c>
      <c r="J43" s="117">
        <f>1+MorningStar_indices!J42</f>
        <v>1.0007695999999999</v>
      </c>
      <c r="K43" s="117">
        <f>1+MorningStar_indices!K42</f>
        <v>0.9876009</v>
      </c>
      <c r="L43" s="117">
        <f>1+MorningStar_indices!L42</f>
        <v>0.9876009</v>
      </c>
      <c r="M43" s="117">
        <f>1+MorningStar_indices!M42</f>
        <v>0.9876009</v>
      </c>
      <c r="N43" s="117">
        <f>1+MorningStar_indices!N42</f>
        <v>0.9876009</v>
      </c>
    </row>
    <row r="44" spans="1:14" x14ac:dyDescent="0.25">
      <c r="A44" s="116">
        <v>44286</v>
      </c>
      <c r="B44" s="117">
        <f>1+MorningStar_indices!B43</f>
        <v>1.0192888</v>
      </c>
      <c r="C44" s="117">
        <f>1+MorningStar_indices!C43</f>
        <v>1.0192888</v>
      </c>
      <c r="D44" s="117">
        <f>1+MorningStar_indices!D43</f>
        <v>1.016572</v>
      </c>
      <c r="E44" s="117">
        <f>1+MorningStar_indices!E43</f>
        <v>1.016572</v>
      </c>
      <c r="F44" s="117">
        <f>1+MorningStar_indices!F43</f>
        <v>1.016572</v>
      </c>
      <c r="G44" s="117">
        <f>1+MorningStar_indices!G43</f>
        <v>1.0091277000000001</v>
      </c>
      <c r="H44" s="117">
        <f>1+MorningStar_indices!H43</f>
        <v>1.0091277000000001</v>
      </c>
      <c r="I44" s="117">
        <f>1+MorningStar_indices!I43</f>
        <v>1.0091277000000001</v>
      </c>
      <c r="J44" s="117">
        <f>1+MorningStar_indices!J43</f>
        <v>1.0091277000000001</v>
      </c>
      <c r="K44" s="117">
        <f>1+MorningStar_indices!K43</f>
        <v>1.0008549</v>
      </c>
      <c r="L44" s="117">
        <f>1+MorningStar_indices!L43</f>
        <v>1.0008549</v>
      </c>
      <c r="M44" s="117">
        <f>1+MorningStar_indices!M43</f>
        <v>1.0008549</v>
      </c>
      <c r="N44" s="117">
        <f>1+MorningStar_indices!N43</f>
        <v>1.0008549</v>
      </c>
    </row>
    <row r="45" spans="1:14" x14ac:dyDescent="0.25">
      <c r="A45" s="116">
        <v>44316</v>
      </c>
      <c r="B45" s="117">
        <f>1+MorningStar_indices!B44</f>
        <v>1.0215916</v>
      </c>
      <c r="C45" s="117">
        <f>1+MorningStar_indices!C44</f>
        <v>1.0215916</v>
      </c>
      <c r="D45" s="117">
        <f>1+MorningStar_indices!D44</f>
        <v>1.0163774000000001</v>
      </c>
      <c r="E45" s="117">
        <f>1+MorningStar_indices!E44</f>
        <v>1.0163774000000001</v>
      </c>
      <c r="F45" s="117">
        <f>1+MorningStar_indices!F44</f>
        <v>1.0163774000000001</v>
      </c>
      <c r="G45" s="117">
        <f>1+MorningStar_indices!G44</f>
        <v>1.0116695</v>
      </c>
      <c r="H45" s="117">
        <f>1+MorningStar_indices!H44</f>
        <v>1.0116695</v>
      </c>
      <c r="I45" s="117">
        <f>1+MorningStar_indices!I44</f>
        <v>1.0116695</v>
      </c>
      <c r="J45" s="117">
        <f>1+MorningStar_indices!J44</f>
        <v>1.0116695</v>
      </c>
      <c r="K45" s="117">
        <f>1+MorningStar_indices!K44</f>
        <v>1.0060122</v>
      </c>
      <c r="L45" s="117">
        <f>1+MorningStar_indices!L44</f>
        <v>1.0060122</v>
      </c>
      <c r="M45" s="117">
        <f>1+MorningStar_indices!M44</f>
        <v>1.0060122</v>
      </c>
      <c r="N45" s="117">
        <f>1+MorningStar_indices!N44</f>
        <v>1.0060122</v>
      </c>
    </row>
    <row r="46" spans="1:14" x14ac:dyDescent="0.25">
      <c r="A46" s="116">
        <v>44347</v>
      </c>
      <c r="B46" s="117">
        <f>1+MorningStar_indices!B45</f>
        <v>0.99731829999999999</v>
      </c>
      <c r="C46" s="117">
        <f>1+MorningStar_indices!C45</f>
        <v>0.99731829999999999</v>
      </c>
      <c r="D46" s="117">
        <f>1+MorningStar_indices!D45</f>
        <v>1.0062484</v>
      </c>
      <c r="E46" s="117">
        <f>1+MorningStar_indices!E45</f>
        <v>1.0062484</v>
      </c>
      <c r="F46" s="117">
        <f>1+MorningStar_indices!F45</f>
        <v>1.0062484</v>
      </c>
      <c r="G46" s="117">
        <f>1+MorningStar_indices!G45</f>
        <v>1.0047421000000001</v>
      </c>
      <c r="H46" s="117">
        <f>1+MorningStar_indices!H45</f>
        <v>1.0047421000000001</v>
      </c>
      <c r="I46" s="117">
        <f>1+MorningStar_indices!I45</f>
        <v>1.0047421000000001</v>
      </c>
      <c r="J46" s="117">
        <f>1+MorningStar_indices!J45</f>
        <v>1.0047421000000001</v>
      </c>
      <c r="K46" s="117">
        <f>1+MorningStar_indices!K45</f>
        <v>1.0052768000000001</v>
      </c>
      <c r="L46" s="117">
        <f>1+MorningStar_indices!L45</f>
        <v>1.0052768000000001</v>
      </c>
      <c r="M46" s="117">
        <f>1+MorningStar_indices!M45</f>
        <v>1.0052768000000001</v>
      </c>
      <c r="N46" s="117">
        <f>1+MorningStar_indices!N45</f>
        <v>1.0052768000000001</v>
      </c>
    </row>
    <row r="47" spans="1:14" x14ac:dyDescent="0.25">
      <c r="A47" s="116">
        <v>44377</v>
      </c>
      <c r="B47" s="117">
        <f>1+MorningStar_indices!B46</f>
        <v>1.0385065</v>
      </c>
      <c r="C47" s="117">
        <f>1+MorningStar_indices!C46</f>
        <v>1.0385065</v>
      </c>
      <c r="D47" s="117">
        <f>1+MorningStar_indices!D46</f>
        <v>1.0257448</v>
      </c>
      <c r="E47" s="117">
        <f>1+MorningStar_indices!E46</f>
        <v>1.0257448</v>
      </c>
      <c r="F47" s="117">
        <f>1+MorningStar_indices!F46</f>
        <v>1.0257448</v>
      </c>
      <c r="G47" s="117">
        <f>1+MorningStar_indices!G46</f>
        <v>1.0202640999999999</v>
      </c>
      <c r="H47" s="117">
        <f>1+MorningStar_indices!H46</f>
        <v>1.0202640999999999</v>
      </c>
      <c r="I47" s="117">
        <f>1+MorningStar_indices!I46</f>
        <v>1.0202640999999999</v>
      </c>
      <c r="J47" s="117">
        <f>1+MorningStar_indices!J46</f>
        <v>1.0202640999999999</v>
      </c>
      <c r="K47" s="117">
        <f>1+MorningStar_indices!K46</f>
        <v>1.0132341</v>
      </c>
      <c r="L47" s="117">
        <f>1+MorningStar_indices!L46</f>
        <v>1.0132341</v>
      </c>
      <c r="M47" s="117">
        <f>1+MorningStar_indices!M46</f>
        <v>1.0132341</v>
      </c>
      <c r="N47" s="117">
        <f>1+MorningStar_indices!N46</f>
        <v>1.0132341</v>
      </c>
    </row>
    <row r="48" spans="1:14" x14ac:dyDescent="0.25">
      <c r="A48" s="116">
        <v>44407</v>
      </c>
      <c r="B48" s="117">
        <f>1+MorningStar_indices!B47</f>
        <v>1.0150608999999999</v>
      </c>
      <c r="C48" s="117">
        <f>1+MorningStar_indices!C47</f>
        <v>1.0150608999999999</v>
      </c>
      <c r="D48" s="117">
        <f>1+MorningStar_indices!D47</f>
        <v>1.0127318000000001</v>
      </c>
      <c r="E48" s="117">
        <f>1+MorningStar_indices!E47</f>
        <v>1.0127318000000001</v>
      </c>
      <c r="F48" s="117">
        <f>1+MorningStar_indices!F47</f>
        <v>1.0127318000000001</v>
      </c>
      <c r="G48" s="117">
        <f>1+MorningStar_indices!G47</f>
        <v>1.0128047</v>
      </c>
      <c r="H48" s="117">
        <f>1+MorningStar_indices!H47</f>
        <v>1.0128047</v>
      </c>
      <c r="I48" s="117">
        <f>1+MorningStar_indices!I47</f>
        <v>1.0128047</v>
      </c>
      <c r="J48" s="117">
        <f>1+MorningStar_indices!J47</f>
        <v>1.0128047</v>
      </c>
      <c r="K48" s="117">
        <f>1+MorningStar_indices!K47</f>
        <v>1.0121856</v>
      </c>
      <c r="L48" s="117">
        <f>1+MorningStar_indices!L47</f>
        <v>1.0121856</v>
      </c>
      <c r="M48" s="117">
        <f>1+MorningStar_indices!M47</f>
        <v>1.0121856</v>
      </c>
      <c r="N48" s="117">
        <f>1+MorningStar_indices!N47</f>
        <v>1.0121856</v>
      </c>
    </row>
    <row r="49" spans="1:14" x14ac:dyDescent="0.25">
      <c r="A49" s="116">
        <v>44439</v>
      </c>
      <c r="B49" s="117">
        <f>1+MorningStar_indices!B48</f>
        <v>1.0375923</v>
      </c>
      <c r="C49" s="117">
        <f>1+MorningStar_indices!C48</f>
        <v>1.0375923</v>
      </c>
      <c r="D49" s="117">
        <f>1+MorningStar_indices!D48</f>
        <v>1.0236822999999999</v>
      </c>
      <c r="E49" s="117">
        <f>1+MorningStar_indices!E48</f>
        <v>1.0236822999999999</v>
      </c>
      <c r="F49" s="117">
        <f>1+MorningStar_indices!F48</f>
        <v>1.0236822999999999</v>
      </c>
      <c r="G49" s="117">
        <f>1+MorningStar_indices!G48</f>
        <v>1.0155362999999999</v>
      </c>
      <c r="H49" s="117">
        <f>1+MorningStar_indices!H48</f>
        <v>1.0155362999999999</v>
      </c>
      <c r="I49" s="117">
        <f>1+MorningStar_indices!I48</f>
        <v>1.0155362999999999</v>
      </c>
      <c r="J49" s="117">
        <f>1+MorningStar_indices!J48</f>
        <v>1.0155362999999999</v>
      </c>
      <c r="K49" s="117">
        <f>1+MorningStar_indices!K48</f>
        <v>1.0060534000000001</v>
      </c>
      <c r="L49" s="117">
        <f>1+MorningStar_indices!L48</f>
        <v>1.0060534000000001</v>
      </c>
      <c r="M49" s="117">
        <f>1+MorningStar_indices!M48</f>
        <v>1.0060534000000001</v>
      </c>
      <c r="N49" s="117">
        <f>1+MorningStar_indices!N48</f>
        <v>1.0060534000000001</v>
      </c>
    </row>
    <row r="50" spans="1:14" x14ac:dyDescent="0.25">
      <c r="A50" s="116">
        <v>44469</v>
      </c>
      <c r="B50" s="117">
        <f>1+MorningStar_indices!B49</f>
        <v>0.96111800000000003</v>
      </c>
      <c r="C50" s="117">
        <f>1+MorningStar_indices!C49</f>
        <v>0.96111800000000003</v>
      </c>
      <c r="D50" s="117">
        <f>1+MorningStar_indices!D49</f>
        <v>0.97235269999999996</v>
      </c>
      <c r="E50" s="117">
        <f>1+MorningStar_indices!E49</f>
        <v>0.97235269999999996</v>
      </c>
      <c r="F50" s="117">
        <f>1+MorningStar_indices!F49</f>
        <v>0.97235269999999996</v>
      </c>
      <c r="G50" s="117">
        <f>1+MorningStar_indices!G49</f>
        <v>0.97717569999999998</v>
      </c>
      <c r="H50" s="117">
        <f>1+MorningStar_indices!H49</f>
        <v>0.97717569999999998</v>
      </c>
      <c r="I50" s="117">
        <f>1+MorningStar_indices!I49</f>
        <v>0.97717569999999998</v>
      </c>
      <c r="J50" s="117">
        <f>1+MorningStar_indices!J49</f>
        <v>0.97717569999999998</v>
      </c>
      <c r="K50" s="117">
        <f>1+MorningStar_indices!K49</f>
        <v>0.98263489999999998</v>
      </c>
      <c r="L50" s="117">
        <f>1+MorningStar_indices!L49</f>
        <v>0.98263489999999998</v>
      </c>
      <c r="M50" s="117">
        <f>1+MorningStar_indices!M49</f>
        <v>0.98263489999999998</v>
      </c>
      <c r="N50" s="117">
        <f>1+MorningStar_indices!N49</f>
        <v>0.98263489999999998</v>
      </c>
    </row>
    <row r="51" spans="1:14" x14ac:dyDescent="0.25">
      <c r="A51" s="116">
        <v>44498</v>
      </c>
      <c r="B51" s="117">
        <f>1+MorningStar_indices!B50</f>
        <v>1.028394</v>
      </c>
      <c r="C51" s="117">
        <f>1+MorningStar_indices!C50</f>
        <v>1.028394</v>
      </c>
      <c r="D51" s="117">
        <f>1+MorningStar_indices!D50</f>
        <v>1.0221007</v>
      </c>
      <c r="E51" s="117">
        <f>1+MorningStar_indices!E50</f>
        <v>1.0221007</v>
      </c>
      <c r="F51" s="117">
        <f>1+MorningStar_indices!F50</f>
        <v>1.0221007</v>
      </c>
      <c r="G51" s="117">
        <f>1+MorningStar_indices!G50</f>
        <v>1.0144557000000001</v>
      </c>
      <c r="H51" s="117">
        <f>1+MorningStar_indices!H50</f>
        <v>1.0144557000000001</v>
      </c>
      <c r="I51" s="117">
        <f>1+MorningStar_indices!I50</f>
        <v>1.0144557000000001</v>
      </c>
      <c r="J51" s="117">
        <f>1+MorningStar_indices!J50</f>
        <v>1.0144557000000001</v>
      </c>
      <c r="K51" s="117">
        <f>1+MorningStar_indices!K50</f>
        <v>1.0048921</v>
      </c>
      <c r="L51" s="117">
        <f>1+MorningStar_indices!L50</f>
        <v>1.0048921</v>
      </c>
      <c r="M51" s="117">
        <f>1+MorningStar_indices!M50</f>
        <v>1.0048921</v>
      </c>
      <c r="N51" s="117">
        <f>1+MorningStar_indices!N50</f>
        <v>1.0048921</v>
      </c>
    </row>
    <row r="52" spans="1:14" x14ac:dyDescent="0.25">
      <c r="A52" s="116">
        <v>44530</v>
      </c>
      <c r="B52" s="117">
        <f>1+MorningStar_indices!B51</f>
        <v>1.0099715</v>
      </c>
      <c r="C52" s="117">
        <f>1+MorningStar_indices!C51</f>
        <v>1.0099715</v>
      </c>
      <c r="D52" s="117">
        <f>1+MorningStar_indices!D51</f>
        <v>1.0014377999999999</v>
      </c>
      <c r="E52" s="117">
        <f>1+MorningStar_indices!E51</f>
        <v>1.0014377999999999</v>
      </c>
      <c r="F52" s="117">
        <f>1+MorningStar_indices!F51</f>
        <v>1.0014377999999999</v>
      </c>
      <c r="G52" s="117">
        <f>1+MorningStar_indices!G51</f>
        <v>1.0040036999999999</v>
      </c>
      <c r="H52" s="117">
        <f>1+MorningStar_indices!H51</f>
        <v>1.0040036999999999</v>
      </c>
      <c r="I52" s="117">
        <f>1+MorningStar_indices!I51</f>
        <v>1.0040036999999999</v>
      </c>
      <c r="J52" s="117">
        <f>1+MorningStar_indices!J51</f>
        <v>1.0040036999999999</v>
      </c>
      <c r="K52" s="117">
        <f>1+MorningStar_indices!K51</f>
        <v>1.0056132</v>
      </c>
      <c r="L52" s="117">
        <f>1+MorningStar_indices!L51</f>
        <v>1.0056132</v>
      </c>
      <c r="M52" s="117">
        <f>1+MorningStar_indices!M51</f>
        <v>1.0056132</v>
      </c>
      <c r="N52" s="117">
        <f>1+MorningStar_indices!N51</f>
        <v>1.0056132</v>
      </c>
    </row>
    <row r="53" spans="1:14" x14ac:dyDescent="0.25">
      <c r="A53" s="116">
        <v>44561</v>
      </c>
      <c r="B53" s="117">
        <f>1+MorningStar_indices!B52</f>
        <v>1.0240692</v>
      </c>
      <c r="C53" s="117">
        <f>1+MorningStar_indices!C52</f>
        <v>1.0240692</v>
      </c>
      <c r="D53" s="117">
        <f>1+MorningStar_indices!D52</f>
        <v>1.0212848999999999</v>
      </c>
      <c r="E53" s="117">
        <f>1+MorningStar_indices!E52</f>
        <v>1.0212848999999999</v>
      </c>
      <c r="F53" s="117">
        <f>1+MorningStar_indices!F52</f>
        <v>1.0212848999999999</v>
      </c>
      <c r="G53" s="117">
        <f>1+MorningStar_indices!G52</f>
        <v>1.0156147</v>
      </c>
      <c r="H53" s="117">
        <f>1+MorningStar_indices!H52</f>
        <v>1.0156147</v>
      </c>
      <c r="I53" s="117">
        <f>1+MorningStar_indices!I52</f>
        <v>1.0156147</v>
      </c>
      <c r="J53" s="117">
        <f>1+MorningStar_indices!J52</f>
        <v>1.0156147</v>
      </c>
      <c r="K53" s="117">
        <f>1+MorningStar_indices!K52</f>
        <v>1.0109421000000001</v>
      </c>
      <c r="L53" s="117">
        <f>1+MorningStar_indices!L52</f>
        <v>1.0109421000000001</v>
      </c>
      <c r="M53" s="117">
        <f>1+MorningStar_indices!M52</f>
        <v>1.0109421000000001</v>
      </c>
      <c r="N53" s="117">
        <f>1+MorningStar_indices!N52</f>
        <v>1.0109421000000001</v>
      </c>
    </row>
    <row r="54" spans="1:14" x14ac:dyDescent="0.25">
      <c r="A54" s="116">
        <v>44592</v>
      </c>
      <c r="B54" s="117">
        <f>1+MorningStar_indices!B53</f>
        <v>0.95739920000000001</v>
      </c>
      <c r="C54" s="117">
        <f>1+MorningStar_indices!C53</f>
        <v>0.95739920000000001</v>
      </c>
      <c r="D54" s="117">
        <f>1+MorningStar_indices!D53</f>
        <v>0.96799559999999996</v>
      </c>
      <c r="E54" s="117">
        <f>1+MorningStar_indices!E53</f>
        <v>0.96799559999999996</v>
      </c>
      <c r="F54" s="117">
        <f>1+MorningStar_indices!F53</f>
        <v>0.96799559999999996</v>
      </c>
      <c r="G54" s="117">
        <f>1+MorningStar_indices!G53</f>
        <v>0.9708909</v>
      </c>
      <c r="H54" s="117">
        <f>1+MorningStar_indices!H53</f>
        <v>0.9708909</v>
      </c>
      <c r="I54" s="117">
        <f>1+MorningStar_indices!I53</f>
        <v>0.9708909</v>
      </c>
      <c r="J54" s="117">
        <f>1+MorningStar_indices!J53</f>
        <v>0.9708909</v>
      </c>
      <c r="K54" s="117">
        <f>1+MorningStar_indices!K53</f>
        <v>0.97409880000000004</v>
      </c>
      <c r="L54" s="117">
        <f>1+MorningStar_indices!L53</f>
        <v>0.97409880000000004</v>
      </c>
      <c r="M54" s="117">
        <f>1+MorningStar_indices!M53</f>
        <v>0.97409880000000004</v>
      </c>
      <c r="N54" s="117">
        <f>1+MorningStar_indices!N53</f>
        <v>0.97409880000000004</v>
      </c>
    </row>
    <row r="55" spans="1:14" x14ac:dyDescent="0.25">
      <c r="A55" s="116">
        <v>44620</v>
      </c>
      <c r="B55" s="117">
        <f>1+MorningStar_indices!B54</f>
        <v>0.97153009999999995</v>
      </c>
      <c r="C55" s="117">
        <f>1+MorningStar_indices!C54</f>
        <v>0.97153009999999995</v>
      </c>
      <c r="D55" s="117">
        <f>1+MorningStar_indices!D54</f>
        <v>0.98402270000000003</v>
      </c>
      <c r="E55" s="117">
        <f>1+MorningStar_indices!E54</f>
        <v>0.98402270000000003</v>
      </c>
      <c r="F55" s="117">
        <f>1+MorningStar_indices!F54</f>
        <v>0.98402270000000003</v>
      </c>
      <c r="G55" s="117">
        <f>1+MorningStar_indices!G54</f>
        <v>0.98550780000000004</v>
      </c>
      <c r="H55" s="117">
        <f>1+MorningStar_indices!H54</f>
        <v>0.98550780000000004</v>
      </c>
      <c r="I55" s="117">
        <f>1+MorningStar_indices!I54</f>
        <v>0.98550780000000004</v>
      </c>
      <c r="J55" s="117">
        <f>1+MorningStar_indices!J54</f>
        <v>0.98550780000000004</v>
      </c>
      <c r="K55" s="117">
        <f>1+MorningStar_indices!K54</f>
        <v>0.98793679999999995</v>
      </c>
      <c r="L55" s="117">
        <f>1+MorningStar_indices!L54</f>
        <v>0.98793679999999995</v>
      </c>
      <c r="M55" s="117">
        <f>1+MorningStar_indices!M54</f>
        <v>0.98793679999999995</v>
      </c>
      <c r="N55" s="117">
        <f>1+MorningStar_indices!N54</f>
        <v>0.98793679999999995</v>
      </c>
    </row>
    <row r="56" spans="1:14" x14ac:dyDescent="0.25">
      <c r="A56" s="116">
        <v>44651</v>
      </c>
      <c r="B56" s="117">
        <f>1+MorningStar_indices!B55</f>
        <v>1.0061127999999999</v>
      </c>
      <c r="C56" s="117">
        <f>1+MorningStar_indices!C55</f>
        <v>1.0061127999999999</v>
      </c>
      <c r="D56" s="117">
        <f>1+MorningStar_indices!D55</f>
        <v>1.0039005000000001</v>
      </c>
      <c r="E56" s="117">
        <f>1+MorningStar_indices!E55</f>
        <v>1.0039005000000001</v>
      </c>
      <c r="F56" s="117">
        <f>1+MorningStar_indices!F55</f>
        <v>1.0039005000000001</v>
      </c>
      <c r="G56" s="117">
        <f>1+MorningStar_indices!G55</f>
        <v>0.99544500000000002</v>
      </c>
      <c r="H56" s="117">
        <f>1+MorningStar_indices!H55</f>
        <v>0.99544500000000002</v>
      </c>
      <c r="I56" s="117">
        <f>1+MorningStar_indices!I55</f>
        <v>0.99544500000000002</v>
      </c>
      <c r="J56" s="117">
        <f>1+MorningStar_indices!J55</f>
        <v>0.99544500000000002</v>
      </c>
      <c r="K56" s="117">
        <f>1+MorningStar_indices!K55</f>
        <v>0.98515799999999998</v>
      </c>
      <c r="L56" s="117">
        <f>1+MorningStar_indices!L55</f>
        <v>0.98515799999999998</v>
      </c>
      <c r="M56" s="117">
        <f>1+MorningStar_indices!M55</f>
        <v>0.98515799999999998</v>
      </c>
      <c r="N56" s="117">
        <f>1+MorningStar_indices!N55</f>
        <v>0.98515799999999998</v>
      </c>
    </row>
    <row r="57" spans="1:14" x14ac:dyDescent="0.25">
      <c r="A57" s="116">
        <v>44680</v>
      </c>
      <c r="B57" s="117">
        <f>1+MorningStar_indices!B56</f>
        <v>0.94131739999999997</v>
      </c>
      <c r="C57" s="117">
        <f>1+MorningStar_indices!C56</f>
        <v>0.94131739999999997</v>
      </c>
      <c r="D57" s="117">
        <f>1+MorningStar_indices!D56</f>
        <v>0.95252060000000005</v>
      </c>
      <c r="E57" s="117">
        <f>1+MorningStar_indices!E56</f>
        <v>0.95252060000000005</v>
      </c>
      <c r="F57" s="117">
        <f>1+MorningStar_indices!F56</f>
        <v>0.95252060000000005</v>
      </c>
      <c r="G57" s="117">
        <f>1+MorningStar_indices!G56</f>
        <v>0.95848049999999996</v>
      </c>
      <c r="H57" s="117">
        <f>1+MorningStar_indices!H56</f>
        <v>0.95848049999999996</v>
      </c>
      <c r="I57" s="117">
        <f>1+MorningStar_indices!I56</f>
        <v>0.95848049999999996</v>
      </c>
      <c r="J57" s="117">
        <f>1+MorningStar_indices!J56</f>
        <v>0.95848049999999996</v>
      </c>
      <c r="K57" s="117">
        <f>1+MorningStar_indices!K56</f>
        <v>0.96544169999999996</v>
      </c>
      <c r="L57" s="117">
        <f>1+MorningStar_indices!L56</f>
        <v>0.96544169999999996</v>
      </c>
      <c r="M57" s="117">
        <f>1+MorningStar_indices!M56</f>
        <v>0.96544169999999996</v>
      </c>
      <c r="N57" s="117">
        <f>1+MorningStar_indices!N56</f>
        <v>0.96544169999999996</v>
      </c>
    </row>
    <row r="58" spans="1:14" x14ac:dyDescent="0.25">
      <c r="A58" s="116">
        <v>44712</v>
      </c>
      <c r="B58" s="117">
        <f>1+MorningStar_indices!B57</f>
        <v>0.99082990000000004</v>
      </c>
      <c r="C58" s="117">
        <f>1+MorningStar_indices!C57</f>
        <v>0.99082990000000004</v>
      </c>
      <c r="D58" s="117">
        <f>1+MorningStar_indices!D57</f>
        <v>0.99408390000000002</v>
      </c>
      <c r="E58" s="117">
        <f>1+MorningStar_indices!E57</f>
        <v>0.99408390000000002</v>
      </c>
      <c r="F58" s="117">
        <f>1+MorningStar_indices!F57</f>
        <v>0.99408390000000002</v>
      </c>
      <c r="G58" s="117">
        <f>1+MorningStar_indices!G57</f>
        <v>0.99488730000000003</v>
      </c>
      <c r="H58" s="117">
        <f>1+MorningStar_indices!H57</f>
        <v>0.99488730000000003</v>
      </c>
      <c r="I58" s="117">
        <f>1+MorningStar_indices!I57</f>
        <v>0.99488730000000003</v>
      </c>
      <c r="J58" s="117">
        <f>1+MorningStar_indices!J57</f>
        <v>0.99488730000000003</v>
      </c>
      <c r="K58" s="117">
        <f>1+MorningStar_indices!K57</f>
        <v>0.9960561</v>
      </c>
      <c r="L58" s="117">
        <f>1+MorningStar_indices!L57</f>
        <v>0.9960561</v>
      </c>
      <c r="M58" s="117">
        <f>1+MorningStar_indices!M57</f>
        <v>0.9960561</v>
      </c>
      <c r="N58" s="117">
        <f>1+MorningStar_indices!N57</f>
        <v>0.9960561</v>
      </c>
    </row>
    <row r="59" spans="1:14" x14ac:dyDescent="0.25">
      <c r="A59" s="116">
        <v>44742</v>
      </c>
      <c r="B59" s="117">
        <f>1+MorningStar_indices!B58</f>
        <v>0.93387509999999996</v>
      </c>
      <c r="C59" s="117">
        <f>1+MorningStar_indices!C58</f>
        <v>0.93387509999999996</v>
      </c>
      <c r="D59" s="117">
        <f>1+MorningStar_indices!D58</f>
        <v>0.94089049999999996</v>
      </c>
      <c r="E59" s="117">
        <f>1+MorningStar_indices!E58</f>
        <v>0.94089049999999996</v>
      </c>
      <c r="F59" s="117">
        <f>1+MorningStar_indices!F58</f>
        <v>0.94089049999999996</v>
      </c>
      <c r="G59" s="117">
        <f>1+MorningStar_indices!G58</f>
        <v>0.9551172</v>
      </c>
      <c r="H59" s="117">
        <f>1+MorningStar_indices!H58</f>
        <v>0.9551172</v>
      </c>
      <c r="I59" s="117">
        <f>1+MorningStar_indices!I58</f>
        <v>0.9551172</v>
      </c>
      <c r="J59" s="117">
        <f>1+MorningStar_indices!J58</f>
        <v>0.9551172</v>
      </c>
      <c r="K59" s="117">
        <f>1+MorningStar_indices!K58</f>
        <v>0.96964110000000003</v>
      </c>
      <c r="L59" s="117">
        <f>1+MorningStar_indices!L58</f>
        <v>0.96964110000000003</v>
      </c>
      <c r="M59" s="117">
        <f>1+MorningStar_indices!M58</f>
        <v>0.96964110000000003</v>
      </c>
      <c r="N59" s="117">
        <f>1+MorningStar_indices!N58</f>
        <v>0.96964110000000003</v>
      </c>
    </row>
    <row r="60" spans="1:14" ht="14.4" x14ac:dyDescent="0.3">
      <c r="A60" s="65">
        <v>44771</v>
      </c>
      <c r="B60" s="117">
        <f>1+MorningStar_indices!B59</f>
        <v>1.0627</v>
      </c>
      <c r="C60" s="117">
        <f>1+MorningStar_indices!C59</f>
        <v>1.0627</v>
      </c>
      <c r="D60" s="117">
        <f>1+MorningStar_indices!D59</f>
        <v>1.0511505000000001</v>
      </c>
      <c r="E60" s="117">
        <f>1+MorningStar_indices!E59</f>
        <v>1.0511505000000001</v>
      </c>
      <c r="F60" s="117">
        <f>1+MorningStar_indices!F59</f>
        <v>1.0511505000000001</v>
      </c>
      <c r="G60" s="117">
        <f>1+MorningStar_indices!G59</f>
        <v>1.0450621</v>
      </c>
      <c r="H60" s="117">
        <f>1+MorningStar_indices!H59</f>
        <v>1.0450621</v>
      </c>
      <c r="I60" s="117">
        <f>1+MorningStar_indices!I59</f>
        <v>1.0450621</v>
      </c>
      <c r="J60" s="117">
        <f>1+MorningStar_indices!J59</f>
        <v>1.0450621</v>
      </c>
      <c r="K60" s="117">
        <f>1+MorningStar_indices!K59</f>
        <v>1.0379455</v>
      </c>
      <c r="L60" s="117">
        <f>1+MorningStar_indices!L59</f>
        <v>1.0379455</v>
      </c>
      <c r="M60" s="117">
        <f>1+MorningStar_indices!M59</f>
        <v>1.0379455</v>
      </c>
      <c r="N60" s="117">
        <f>1+MorningStar_indices!N59</f>
        <v>1.0379455</v>
      </c>
    </row>
    <row r="61" spans="1:14" ht="14.4" x14ac:dyDescent="0.3">
      <c r="A61" s="65">
        <v>44804</v>
      </c>
      <c r="B61" s="117">
        <f>1+MorningStar_indices!B60</f>
        <v>0.98442050000000003</v>
      </c>
      <c r="C61" s="117">
        <f>1+MorningStar_indices!C60</f>
        <v>0.98442050000000003</v>
      </c>
      <c r="D61" s="117">
        <f>1+MorningStar_indices!D60</f>
        <v>0.98236710000000005</v>
      </c>
      <c r="E61" s="117">
        <f>1+MorningStar_indices!E60</f>
        <v>0.98236710000000005</v>
      </c>
      <c r="F61" s="117">
        <f>1+MorningStar_indices!F60</f>
        <v>0.98236710000000005</v>
      </c>
      <c r="G61" s="117">
        <f>1+MorningStar_indices!G60</f>
        <v>0.97951860000000002</v>
      </c>
      <c r="H61" s="117">
        <f>1+MorningStar_indices!H60</f>
        <v>0.97951860000000002</v>
      </c>
      <c r="I61" s="117">
        <f>1+MorningStar_indices!I60</f>
        <v>0.97951860000000002</v>
      </c>
      <c r="J61" s="117">
        <f>1+MorningStar_indices!J60</f>
        <v>0.97951860000000002</v>
      </c>
      <c r="K61" s="117">
        <f>1+MorningStar_indices!K60</f>
        <v>0.97663719999999998</v>
      </c>
      <c r="L61" s="117">
        <f>1+MorningStar_indices!L60</f>
        <v>0.97663719999999998</v>
      </c>
      <c r="M61" s="117">
        <f>1+MorningStar_indices!M60</f>
        <v>0.97663719999999998</v>
      </c>
      <c r="N61" s="117">
        <f>1+MorningStar_indices!N60</f>
        <v>0.97663719999999998</v>
      </c>
    </row>
    <row r="62" spans="1:14" ht="14.4" x14ac:dyDescent="0.3">
      <c r="A62" s="65">
        <v>44834</v>
      </c>
      <c r="B62" s="117">
        <f>1+MorningStar_indices!B61</f>
        <v>0.94877299999999998</v>
      </c>
      <c r="C62" s="117">
        <f>1+MorningStar_indices!C61</f>
        <v>0.94877299999999998</v>
      </c>
      <c r="D62" s="117">
        <f>1+MorningStar_indices!D61</f>
        <v>0.95905529999999994</v>
      </c>
      <c r="E62" s="117">
        <f>1+MorningStar_indices!E61</f>
        <v>0.95905529999999994</v>
      </c>
      <c r="F62" s="117">
        <f>1+MorningStar_indices!F61</f>
        <v>0.95905529999999994</v>
      </c>
      <c r="G62" s="117">
        <f>1+MorningStar_indices!G61</f>
        <v>0.9656766</v>
      </c>
      <c r="H62" s="117">
        <f>1+MorningStar_indices!H61</f>
        <v>0.9656766</v>
      </c>
      <c r="I62" s="117">
        <f>1+MorningStar_indices!I61</f>
        <v>0.9656766</v>
      </c>
      <c r="J62" s="117">
        <f>1+MorningStar_indices!J61</f>
        <v>0.9656766</v>
      </c>
      <c r="K62" s="117">
        <f>1+MorningStar_indices!K61</f>
        <v>0.97528119999999996</v>
      </c>
      <c r="L62" s="117">
        <f>1+MorningStar_indices!L61</f>
        <v>0.97528119999999996</v>
      </c>
      <c r="M62" s="117">
        <f>1+MorningStar_indices!M61</f>
        <v>0.97528119999999996</v>
      </c>
      <c r="N62" s="117">
        <f>1+MorningStar_indices!N61</f>
        <v>0.97528119999999996</v>
      </c>
    </row>
    <row r="63" spans="1:14" ht="14.4" x14ac:dyDescent="0.3">
      <c r="A63" s="65">
        <v>44865</v>
      </c>
      <c r="B63" s="117">
        <f>1+MorningStar_indices!B62</f>
        <v>1.0526301</v>
      </c>
      <c r="C63" s="117">
        <f>1+MorningStar_indices!C62</f>
        <v>1.0526301</v>
      </c>
      <c r="D63" s="117">
        <f>1+MorningStar_indices!D62</f>
        <v>1.038972</v>
      </c>
      <c r="E63" s="117">
        <f>1+MorningStar_indices!E62</f>
        <v>1.038972</v>
      </c>
      <c r="F63" s="117">
        <f>1+MorningStar_indices!F62</f>
        <v>1.038972</v>
      </c>
      <c r="G63" s="117">
        <f>1+MorningStar_indices!G62</f>
        <v>1.0252011000000001</v>
      </c>
      <c r="H63" s="117">
        <f>1+MorningStar_indices!H62</f>
        <v>1.0252011000000001</v>
      </c>
      <c r="I63" s="117">
        <f>1+MorningStar_indices!I62</f>
        <v>1.0252011000000001</v>
      </c>
      <c r="J63" s="117">
        <f>1+MorningStar_indices!J62</f>
        <v>1.0252011000000001</v>
      </c>
      <c r="K63" s="117">
        <f>1+MorningStar_indices!K62</f>
        <v>1.0084736999999999</v>
      </c>
      <c r="L63" s="117">
        <f>1+MorningStar_indices!L62</f>
        <v>1.0084736999999999</v>
      </c>
      <c r="M63" s="117">
        <f>1+MorningStar_indices!M62</f>
        <v>1.0084736999999999</v>
      </c>
      <c r="N63" s="117">
        <f>1+MorningStar_indices!N62</f>
        <v>1.0084736999999999</v>
      </c>
    </row>
    <row r="64" spans="1:14" ht="14.4" x14ac:dyDescent="0.3">
      <c r="A64" s="65">
        <v>44895</v>
      </c>
      <c r="B64" s="117">
        <f>1+MorningStar_indices!B63</f>
        <v>1.0709671000000001</v>
      </c>
      <c r="C64" s="117">
        <f>1+MorningStar_indices!C63</f>
        <v>1.0709671000000001</v>
      </c>
      <c r="D64" s="117">
        <f>1+MorningStar_indices!D63</f>
        <v>1.0582079</v>
      </c>
      <c r="E64" s="117">
        <f>1+MorningStar_indices!E63</f>
        <v>1.0582079</v>
      </c>
      <c r="F64" s="117">
        <f>1+MorningStar_indices!F63</f>
        <v>1.0582079</v>
      </c>
      <c r="G64" s="117">
        <f>1+MorningStar_indices!G63</f>
        <v>1.0455494000000001</v>
      </c>
      <c r="H64" s="117">
        <f>1+MorningStar_indices!H63</f>
        <v>1.0455494000000001</v>
      </c>
      <c r="I64" s="117">
        <f>1+MorningStar_indices!I63</f>
        <v>1.0455494000000001</v>
      </c>
      <c r="J64" s="117">
        <f>1+MorningStar_indices!J63</f>
        <v>1.0455494000000001</v>
      </c>
      <c r="K64" s="117">
        <f>1+MorningStar_indices!K63</f>
        <v>1.0326938999999999</v>
      </c>
      <c r="L64" s="117">
        <f>1+MorningStar_indices!L63</f>
        <v>1.0326938999999999</v>
      </c>
      <c r="M64" s="117">
        <f>1+MorningStar_indices!M63</f>
        <v>1.0326938999999999</v>
      </c>
      <c r="N64" s="117">
        <f>1+MorningStar_indices!N63</f>
        <v>1.0326938999999999</v>
      </c>
    </row>
    <row r="65" spans="1:15" ht="14.4" x14ac:dyDescent="0.3">
      <c r="A65" s="65">
        <v>44926</v>
      </c>
      <c r="B65" s="117">
        <f>1+MorningStar_indices!B64</f>
        <v>0.96011760000000002</v>
      </c>
      <c r="C65" s="117">
        <f>1+MorningStar_indices!C64</f>
        <v>0.96011760000000002</v>
      </c>
      <c r="D65" s="117">
        <f>1+MorningStar_indices!D64</f>
        <v>0.97018090000000001</v>
      </c>
      <c r="E65" s="117">
        <f>1+MorningStar_indices!E64</f>
        <v>0.97018090000000001</v>
      </c>
      <c r="F65" s="117">
        <f>1+MorningStar_indices!F64</f>
        <v>0.97018090000000001</v>
      </c>
      <c r="G65" s="117">
        <f>1+MorningStar_indices!G64</f>
        <v>0.97507600000000005</v>
      </c>
      <c r="H65" s="117">
        <f>1+MorningStar_indices!H64</f>
        <v>0.97507600000000005</v>
      </c>
      <c r="I65" s="117">
        <f>1+MorningStar_indices!I64</f>
        <v>0.97507600000000005</v>
      </c>
      <c r="J65" s="117">
        <f>1+MorningStar_indices!J64</f>
        <v>0.97507600000000005</v>
      </c>
      <c r="K65" s="117">
        <f>1+MorningStar_indices!K64</f>
        <v>0.98164359999999995</v>
      </c>
      <c r="L65" s="117">
        <f>1+MorningStar_indices!L64</f>
        <v>0.98164359999999995</v>
      </c>
      <c r="M65" s="117">
        <f>1+MorningStar_indices!M64</f>
        <v>0.98164359999999995</v>
      </c>
      <c r="N65" s="117">
        <f>1+MorningStar_indices!N64</f>
        <v>0.98164359999999995</v>
      </c>
    </row>
    <row r="66" spans="1:15" ht="14.4" x14ac:dyDescent="0.3">
      <c r="A66" s="65">
        <v>44957</v>
      </c>
      <c r="B66" s="117">
        <f>1+MorningStar_indices!B65</f>
        <v>1.0553836000000001</v>
      </c>
      <c r="C66" s="117">
        <f>1+MorningStar_indices!C65</f>
        <v>1.0553836000000001</v>
      </c>
      <c r="D66" s="117">
        <f>1+MorningStar_indices!D65</f>
        <v>1.0504990000000001</v>
      </c>
      <c r="E66" s="117">
        <f>1+MorningStar_indices!E65</f>
        <v>1.0504990000000001</v>
      </c>
      <c r="F66" s="117">
        <f>1+MorningStar_indices!F65</f>
        <v>1.0504990000000001</v>
      </c>
      <c r="G66" s="117">
        <f>1+MorningStar_indices!G65</f>
        <v>1.041056</v>
      </c>
      <c r="H66" s="117">
        <f>1+MorningStar_indices!H65</f>
        <v>1.041056</v>
      </c>
      <c r="I66" s="117">
        <f>1+MorningStar_indices!I65</f>
        <v>1.041056</v>
      </c>
      <c r="J66" s="117">
        <f>1+MorningStar_indices!J65</f>
        <v>1.041056</v>
      </c>
      <c r="K66" s="117">
        <f>1+MorningStar_indices!K65</f>
        <v>1.0320123000000001</v>
      </c>
      <c r="L66" s="117">
        <f>1+MorningStar_indices!L65</f>
        <v>1.0320123000000001</v>
      </c>
      <c r="M66" s="117">
        <f>1+MorningStar_indices!M65</f>
        <v>1.0320123000000001</v>
      </c>
      <c r="N66" s="117">
        <f>1+MorningStar_indices!N65</f>
        <v>1.0320123000000001</v>
      </c>
    </row>
    <row r="67" spans="1:15" ht="14.4" x14ac:dyDescent="0.3">
      <c r="A67" s="65">
        <v>44985</v>
      </c>
      <c r="B67" s="117">
        <f>1+MorningStar_indices!B66</f>
        <v>0.99106740000000004</v>
      </c>
      <c r="C67" s="117">
        <f>1+MorningStar_indices!C66</f>
        <v>0.99106740000000004</v>
      </c>
      <c r="D67" s="117">
        <f>1+MorningStar_indices!D66</f>
        <v>0.98828479999999996</v>
      </c>
      <c r="E67" s="117">
        <f>1+MorningStar_indices!E66</f>
        <v>0.98828479999999996</v>
      </c>
      <c r="F67" s="117">
        <f>1+MorningStar_indices!F66</f>
        <v>0.98828479999999996</v>
      </c>
      <c r="G67" s="117">
        <f>1+MorningStar_indices!G66</f>
        <v>0.98716250000000005</v>
      </c>
      <c r="H67" s="117">
        <f>1+MorningStar_indices!H66</f>
        <v>0.98716250000000005</v>
      </c>
      <c r="I67" s="117">
        <f>1+MorningStar_indices!I66</f>
        <v>0.98716250000000005</v>
      </c>
      <c r="J67" s="117">
        <f>1+MorningStar_indices!J66</f>
        <v>0.98716250000000005</v>
      </c>
      <c r="K67" s="117">
        <f>1+MorningStar_indices!K66</f>
        <v>0.9850004</v>
      </c>
      <c r="L67" s="117">
        <f>1+MorningStar_indices!L66</f>
        <v>0.9850004</v>
      </c>
      <c r="M67" s="117">
        <f>1+MorningStar_indices!M66</f>
        <v>0.9850004</v>
      </c>
      <c r="N67" s="117">
        <f>1+MorningStar_indices!N66</f>
        <v>0.9850004</v>
      </c>
    </row>
    <row r="68" spans="1:15" ht="14.4" x14ac:dyDescent="0.3">
      <c r="A68" s="65">
        <v>45016</v>
      </c>
      <c r="B68" s="117">
        <f>1+MorningStar_indices!B67</f>
        <v>1.0246995999999999</v>
      </c>
      <c r="C68" s="117">
        <f>1+MorningStar_indices!C67</f>
        <v>1.0246995999999999</v>
      </c>
      <c r="D68" s="117">
        <f>1+MorningStar_indices!D67</f>
        <v>1.015299</v>
      </c>
      <c r="E68" s="117">
        <f>1+MorningStar_indices!E67</f>
        <v>1.015299</v>
      </c>
      <c r="F68" s="117">
        <f>1+MorningStar_indices!F67</f>
        <v>1.015299</v>
      </c>
      <c r="G68" s="117">
        <f>1+MorningStar_indices!G67</f>
        <v>1.0174493</v>
      </c>
      <c r="H68" s="117">
        <f>1+MorningStar_indices!H67</f>
        <v>1.0174493</v>
      </c>
      <c r="I68" s="117">
        <f>1+MorningStar_indices!I67</f>
        <v>1.0174493</v>
      </c>
      <c r="J68" s="117">
        <f>1+MorningStar_indices!J67</f>
        <v>1.0174493</v>
      </c>
      <c r="K68" s="117">
        <f>1+MorningStar_indices!K67</f>
        <v>1.0193451</v>
      </c>
      <c r="L68" s="117">
        <f>1+MorningStar_indices!L67</f>
        <v>1.0193451</v>
      </c>
      <c r="M68" s="117">
        <f>1+MorningStar_indices!M67</f>
        <v>1.0193451</v>
      </c>
      <c r="N68" s="117">
        <f>1+MorningStar_indices!N67</f>
        <v>1.0193451</v>
      </c>
    </row>
    <row r="69" spans="1:15" ht="14.4" x14ac:dyDescent="0.3">
      <c r="A69" s="65">
        <v>45046</v>
      </c>
      <c r="B69" s="117">
        <f>1+MorningStar_indices!B68</f>
        <v>1.0165837</v>
      </c>
      <c r="C69" s="117">
        <f>1+MorningStar_indices!C68</f>
        <v>1.0165837</v>
      </c>
      <c r="D69" s="117">
        <f>1+MorningStar_indices!D68</f>
        <v>1.0166637999999999</v>
      </c>
      <c r="E69" s="117">
        <f>1+MorningStar_indices!E68</f>
        <v>1.0166637999999999</v>
      </c>
      <c r="F69" s="117">
        <f>1+MorningStar_indices!F68</f>
        <v>1.0166637999999999</v>
      </c>
      <c r="G69" s="117">
        <f>1+MorningStar_indices!G68</f>
        <v>1.0131014</v>
      </c>
      <c r="H69" s="117">
        <f>1+MorningStar_indices!H68</f>
        <v>1.0131014</v>
      </c>
      <c r="I69" s="117">
        <f>1+MorningStar_indices!I68</f>
        <v>1.0131014</v>
      </c>
      <c r="J69" s="117">
        <f>1+MorningStar_indices!J68</f>
        <v>1.0131014</v>
      </c>
      <c r="K69" s="117">
        <f>1+MorningStar_indices!K68</f>
        <v>1.0100458000000001</v>
      </c>
      <c r="L69" s="117">
        <f>1+MorningStar_indices!L68</f>
        <v>1.0100458000000001</v>
      </c>
      <c r="M69" s="117">
        <f>1+MorningStar_indices!M68</f>
        <v>1.0100458000000001</v>
      </c>
      <c r="N69" s="117">
        <f>1+MorningStar_indices!N68</f>
        <v>1.0100458000000001</v>
      </c>
    </row>
    <row r="70" spans="1:15" x14ac:dyDescent="0.25">
      <c r="B70" s="128"/>
      <c r="C70" s="128"/>
      <c r="D70" s="128"/>
      <c r="E70" s="128"/>
      <c r="F70" s="128"/>
      <c r="G70" s="128"/>
      <c r="H70" s="128"/>
    </row>
    <row r="72" spans="1:15" x14ac:dyDescent="0.25"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</row>
    <row r="74" spans="1:15" x14ac:dyDescent="0.25"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12E66-E57A-4EC3-A473-9158DB90C30D}">
  <dimension ref="A1:R69"/>
  <sheetViews>
    <sheetView topLeftCell="A34" workbookViewId="0">
      <selection activeCell="E70" sqref="E70"/>
    </sheetView>
  </sheetViews>
  <sheetFormatPr defaultRowHeight="13.8" x14ac:dyDescent="0.25"/>
  <cols>
    <col min="1" max="1" width="13" bestFit="1" customWidth="1"/>
    <col min="2" max="2" width="36.59765625" bestFit="1" customWidth="1"/>
    <col min="3" max="3" width="33.8984375" bestFit="1" customWidth="1"/>
    <col min="4" max="4" width="17.8984375" bestFit="1" customWidth="1"/>
    <col min="5" max="5" width="33.8984375" bestFit="1" customWidth="1"/>
    <col min="6" max="6" width="37.09765625" bestFit="1" customWidth="1"/>
    <col min="7" max="7" width="38" bestFit="1" customWidth="1"/>
    <col min="8" max="8" width="17.8984375" bestFit="1" customWidth="1"/>
    <col min="9" max="9" width="27.8984375" bestFit="1" customWidth="1"/>
    <col min="10" max="10" width="36.8984375" bestFit="1" customWidth="1"/>
    <col min="11" max="11" width="30.3984375" bestFit="1" customWidth="1"/>
    <col min="12" max="12" width="28.69921875" bestFit="1" customWidth="1"/>
    <col min="13" max="13" width="17.8984375" bestFit="1" customWidth="1"/>
    <col min="14" max="14" width="34" bestFit="1" customWidth="1"/>
    <col min="15" max="15" width="37" bestFit="1" customWidth="1"/>
    <col min="16" max="16" width="33.796875" bestFit="1" customWidth="1"/>
    <col min="17" max="17" width="30.5" bestFit="1" customWidth="1"/>
    <col min="18" max="18" width="17.8984375" bestFit="1" customWidth="1"/>
  </cols>
  <sheetData>
    <row r="1" spans="1:18" x14ac:dyDescent="0.25">
      <c r="A1" s="112"/>
      <c r="B1" s="114" t="s">
        <v>180</v>
      </c>
      <c r="C1" s="114" t="s">
        <v>181</v>
      </c>
      <c r="D1" s="115" t="s">
        <v>287</v>
      </c>
      <c r="E1" s="114" t="s">
        <v>182</v>
      </c>
      <c r="F1" s="114" t="s">
        <v>183</v>
      </c>
      <c r="G1" s="114" t="s">
        <v>184</v>
      </c>
      <c r="H1" s="115" t="s">
        <v>286</v>
      </c>
      <c r="I1" s="114" t="s">
        <v>185</v>
      </c>
      <c r="J1" s="114" t="s">
        <v>186</v>
      </c>
      <c r="K1" s="114" t="s">
        <v>187</v>
      </c>
      <c r="L1" s="114" t="s">
        <v>188</v>
      </c>
      <c r="M1" s="115" t="s">
        <v>288</v>
      </c>
      <c r="N1" s="114" t="s">
        <v>189</v>
      </c>
      <c r="O1" s="114" t="s">
        <v>190</v>
      </c>
      <c r="P1" s="114" t="s">
        <v>191</v>
      </c>
      <c r="Q1" s="114" t="s">
        <v>192</v>
      </c>
      <c r="R1" s="115" t="s">
        <v>289</v>
      </c>
    </row>
    <row r="2" spans="1:18" x14ac:dyDescent="0.25">
      <c r="A2" s="116">
        <v>43039</v>
      </c>
      <c r="B2" s="117"/>
      <c r="C2" s="117"/>
      <c r="D2" s="117">
        <f>MorningStar!D2+1</f>
        <v>1.0466156</v>
      </c>
      <c r="E2" s="117">
        <f>MorningStar!E2+1</f>
        <v>1</v>
      </c>
      <c r="F2" s="117">
        <f>MorningStar!F2+1</f>
        <v>1</v>
      </c>
      <c r="G2" s="117">
        <f>MorningStar!G2+1</f>
        <v>1</v>
      </c>
      <c r="H2" s="117">
        <f>MorningStar!H2+1</f>
        <v>1.0321794</v>
      </c>
      <c r="I2" s="117">
        <f>MorningStar!I2+1</f>
        <v>1</v>
      </c>
      <c r="J2" s="117">
        <f>MorningStar!J2+1</f>
        <v>1</v>
      </c>
      <c r="K2" s="117">
        <f>MorningStar!K2+1</f>
        <v>1</v>
      </c>
      <c r="L2" s="117">
        <f>MorningStar!L2+1</f>
        <v>1</v>
      </c>
      <c r="M2" s="117">
        <f>MorningStar!M2+1</f>
        <v>1.0285162999999999</v>
      </c>
      <c r="N2" s="117">
        <f>MorningStar!N2+1</f>
        <v>1</v>
      </c>
      <c r="O2" s="117">
        <f>MorningStar!O2+1</f>
        <v>1</v>
      </c>
      <c r="P2" s="117">
        <f>MorningStar!P2+1</f>
        <v>1</v>
      </c>
      <c r="Q2" s="117">
        <f>MorningStar!Q2+1</f>
        <v>1</v>
      </c>
      <c r="R2" s="117">
        <f>MorningStar!R2+1</f>
        <v>1.0206138499999999</v>
      </c>
    </row>
    <row r="3" spans="1:18" x14ac:dyDescent="0.25">
      <c r="A3" s="116">
        <v>43069</v>
      </c>
      <c r="B3" s="117"/>
      <c r="C3" s="117"/>
      <c r="D3" s="117">
        <f>MorningStar!D3+1</f>
        <v>1.0203013000000001</v>
      </c>
      <c r="E3" s="117">
        <f>MorningStar!E3+1</f>
        <v>1</v>
      </c>
      <c r="F3" s="117">
        <f>MorningStar!F3+1</f>
        <v>1</v>
      </c>
      <c r="G3" s="117">
        <f>MorningStar!G3+1</f>
        <v>1</v>
      </c>
      <c r="H3" s="117">
        <f>MorningStar!H3+1</f>
        <v>1.01158335</v>
      </c>
      <c r="I3" s="117">
        <f>MorningStar!I3+1</f>
        <v>1</v>
      </c>
      <c r="J3" s="117">
        <f>MorningStar!J3+1</f>
        <v>1</v>
      </c>
      <c r="K3" s="117">
        <f>MorningStar!K3+1</f>
        <v>1</v>
      </c>
      <c r="L3" s="117">
        <f>MorningStar!L3+1</f>
        <v>1</v>
      </c>
      <c r="M3" s="117">
        <f>MorningStar!M3+1</f>
        <v>1.0103774999999999</v>
      </c>
      <c r="N3" s="117">
        <f>MorningStar!N3+1</f>
        <v>1</v>
      </c>
      <c r="O3" s="117">
        <f>MorningStar!O3+1</f>
        <v>1</v>
      </c>
      <c r="P3" s="117">
        <f>MorningStar!P3+1</f>
        <v>1</v>
      </c>
      <c r="Q3" s="117">
        <f>MorningStar!Q3+1</f>
        <v>1</v>
      </c>
      <c r="R3" s="117">
        <f>MorningStar!R3+1</f>
        <v>1.0081906</v>
      </c>
    </row>
    <row r="4" spans="1:18" x14ac:dyDescent="0.25">
      <c r="A4" s="116">
        <v>43098</v>
      </c>
      <c r="B4" s="117"/>
      <c r="C4" s="117"/>
      <c r="D4" s="117">
        <f>MorningStar!D4+1</f>
        <v>0.9869848</v>
      </c>
      <c r="E4" s="117">
        <f>MorningStar!E4+1</f>
        <v>1</v>
      </c>
      <c r="F4" s="117">
        <f>MorningStar!F4+1</f>
        <v>1</v>
      </c>
      <c r="G4" s="117">
        <f>MorningStar!G4+1</f>
        <v>1</v>
      </c>
      <c r="H4" s="117">
        <f>MorningStar!H4+1</f>
        <v>0.99662079999999997</v>
      </c>
      <c r="I4" s="117">
        <f>MorningStar!I4+1</f>
        <v>1</v>
      </c>
      <c r="J4" s="117">
        <f>MorningStar!J4+1</f>
        <v>1</v>
      </c>
      <c r="K4" s="117">
        <f>MorningStar!K4+1</f>
        <v>1</v>
      </c>
      <c r="L4" s="117">
        <f>MorningStar!L4+1</f>
        <v>1</v>
      </c>
      <c r="M4" s="117">
        <f>MorningStar!M4+1</f>
        <v>0.99541469999999999</v>
      </c>
      <c r="N4" s="117">
        <f>MorningStar!N4+1</f>
        <v>1</v>
      </c>
      <c r="O4" s="117">
        <f>MorningStar!O4+1</f>
        <v>1</v>
      </c>
      <c r="P4" s="117">
        <f>MorningStar!P4+1</f>
        <v>1</v>
      </c>
      <c r="Q4" s="117">
        <f>MorningStar!Q4+1</f>
        <v>1</v>
      </c>
      <c r="R4" s="117">
        <f>MorningStar!R4+1</f>
        <v>0.99718419999999997</v>
      </c>
    </row>
    <row r="5" spans="1:18" x14ac:dyDescent="0.25">
      <c r="A5" s="116">
        <v>43131</v>
      </c>
      <c r="B5" s="117"/>
      <c r="C5" s="117"/>
      <c r="D5" s="117">
        <f>MorningStar!D5+1</f>
        <v>1.0290755</v>
      </c>
      <c r="E5" s="117">
        <f>MorningStar!E5+1</f>
        <v>1</v>
      </c>
      <c r="F5" s="117">
        <f>MorningStar!F5+1</f>
        <v>1</v>
      </c>
      <c r="G5" s="117">
        <f>MorningStar!G5+1</f>
        <v>1</v>
      </c>
      <c r="H5" s="117">
        <f>MorningStar!H5+1</f>
        <v>1.010454</v>
      </c>
      <c r="I5" s="117">
        <f>MorningStar!I5+1</f>
        <v>1</v>
      </c>
      <c r="J5" s="117">
        <f>MorningStar!J5+1</f>
        <v>1</v>
      </c>
      <c r="K5" s="117">
        <f>MorningStar!K5+1</f>
        <v>1</v>
      </c>
      <c r="L5" s="117">
        <f>MorningStar!L5+1</f>
        <v>1</v>
      </c>
      <c r="M5" s="117">
        <f>MorningStar!M5+1</f>
        <v>1.0064709999999999</v>
      </c>
      <c r="N5" s="117">
        <f>MorningStar!N5+1</f>
        <v>1</v>
      </c>
      <c r="O5" s="117">
        <f>MorningStar!O5+1</f>
        <v>1</v>
      </c>
      <c r="P5" s="117">
        <f>MorningStar!P5+1</f>
        <v>1</v>
      </c>
      <c r="Q5" s="117">
        <f>MorningStar!Q5+1</f>
        <v>1</v>
      </c>
      <c r="R5" s="117">
        <f>MorningStar!R5+1</f>
        <v>1.0009024</v>
      </c>
    </row>
    <row r="6" spans="1:18" x14ac:dyDescent="0.25">
      <c r="A6" s="116">
        <v>43159</v>
      </c>
      <c r="B6" s="117"/>
      <c r="C6" s="117"/>
      <c r="D6" s="117">
        <f>MorningStar!D6+1</f>
        <v>0.99869759999999996</v>
      </c>
      <c r="E6" s="117">
        <f>MorningStar!E6+1</f>
        <v>1</v>
      </c>
      <c r="F6" s="117">
        <f>MorningStar!F6+1</f>
        <v>1</v>
      </c>
      <c r="G6" s="117">
        <f>MorningStar!G6+1</f>
        <v>1</v>
      </c>
      <c r="H6" s="117">
        <f>MorningStar!H6+1</f>
        <v>0.99151354999999997</v>
      </c>
      <c r="I6" s="117">
        <f>MorningStar!I6+1</f>
        <v>1</v>
      </c>
      <c r="J6" s="117">
        <f>MorningStar!J6+1</f>
        <v>1</v>
      </c>
      <c r="K6" s="117">
        <f>MorningStar!K6+1</f>
        <v>1</v>
      </c>
      <c r="L6" s="117">
        <f>MorningStar!L6+1</f>
        <v>1</v>
      </c>
      <c r="M6" s="117">
        <f>MorningStar!M6+1</f>
        <v>0.99364090000000005</v>
      </c>
      <c r="N6" s="117">
        <f>MorningStar!N6+1</f>
        <v>1</v>
      </c>
      <c r="O6" s="117">
        <f>MorningStar!O6+1</f>
        <v>1</v>
      </c>
      <c r="P6" s="117">
        <f>MorningStar!P6+1</f>
        <v>1</v>
      </c>
      <c r="Q6" s="117">
        <f>MorningStar!Q6+1</f>
        <v>1</v>
      </c>
      <c r="R6" s="117">
        <f>MorningStar!R6+1</f>
        <v>0.99493799999999999</v>
      </c>
    </row>
    <row r="7" spans="1:18" x14ac:dyDescent="0.25">
      <c r="A7" s="116">
        <v>43189</v>
      </c>
      <c r="B7" s="117"/>
      <c r="C7" s="117"/>
      <c r="D7" s="117">
        <f>MorningStar!D7+1</f>
        <v>0.99274739999999995</v>
      </c>
      <c r="E7" s="117">
        <f>MorningStar!E7+1</f>
        <v>1</v>
      </c>
      <c r="F7" s="117">
        <f>MorningStar!F7+1</f>
        <v>1</v>
      </c>
      <c r="G7" s="117">
        <f>MorningStar!G7+1</f>
        <v>1</v>
      </c>
      <c r="H7" s="117">
        <f>MorningStar!H7+1</f>
        <v>0.99623269999999997</v>
      </c>
      <c r="I7" s="117">
        <f>MorningStar!I7+1</f>
        <v>1</v>
      </c>
      <c r="J7" s="117">
        <f>MorningStar!J7+1</f>
        <v>1</v>
      </c>
      <c r="K7" s="117">
        <f>MorningStar!K7+1</f>
        <v>1</v>
      </c>
      <c r="L7" s="117">
        <f>MorningStar!L7+1</f>
        <v>1</v>
      </c>
      <c r="M7" s="117">
        <f>MorningStar!M7+1</f>
        <v>0.99857280000000004</v>
      </c>
      <c r="N7" s="117">
        <f>MorningStar!N7+1</f>
        <v>1</v>
      </c>
      <c r="O7" s="117">
        <f>MorningStar!O7+1</f>
        <v>1</v>
      </c>
      <c r="P7" s="117">
        <f>MorningStar!P7+1</f>
        <v>1</v>
      </c>
      <c r="Q7" s="117">
        <f>MorningStar!Q7+1</f>
        <v>1</v>
      </c>
      <c r="R7" s="117">
        <f>MorningStar!R7+1</f>
        <v>1.0019258</v>
      </c>
    </row>
    <row r="8" spans="1:18" x14ac:dyDescent="0.25">
      <c r="A8" s="116">
        <v>43220</v>
      </c>
      <c r="B8" s="117"/>
      <c r="C8" s="117"/>
      <c r="D8" s="117">
        <f>MorningStar!D8+1</f>
        <v>1.0058412000000001</v>
      </c>
      <c r="E8" s="117">
        <f>MorningStar!E8+1</f>
        <v>1</v>
      </c>
      <c r="F8" s="117">
        <f>MorningStar!F8+1</f>
        <v>1</v>
      </c>
      <c r="G8" s="117">
        <f>MorningStar!G8+1</f>
        <v>1</v>
      </c>
      <c r="H8" s="117">
        <f>MorningStar!H8+1</f>
        <v>1.0034847499999999</v>
      </c>
      <c r="I8" s="117">
        <f>MorningStar!I8+1</f>
        <v>1</v>
      </c>
      <c r="J8" s="117">
        <f>MorningStar!J8+1</f>
        <v>1</v>
      </c>
      <c r="K8" s="117">
        <f>MorningStar!K8+1</f>
        <v>1</v>
      </c>
      <c r="L8" s="117">
        <f>MorningStar!L8+1</f>
        <v>1</v>
      </c>
      <c r="M8" s="117">
        <f>MorningStar!M8+1</f>
        <v>1.0018571999999999</v>
      </c>
      <c r="N8" s="117">
        <f>MorningStar!N8+1</f>
        <v>1</v>
      </c>
      <c r="O8" s="117">
        <f>MorningStar!O8+1</f>
        <v>1</v>
      </c>
      <c r="P8" s="117">
        <f>MorningStar!P8+1</f>
        <v>1</v>
      </c>
      <c r="Q8" s="117">
        <f>MorningStar!Q8+1</f>
        <v>1</v>
      </c>
      <c r="R8" s="117">
        <f>MorningStar!R8+1</f>
        <v>0.9982105</v>
      </c>
    </row>
    <row r="9" spans="1:18" x14ac:dyDescent="0.25">
      <c r="A9" s="116">
        <v>43251</v>
      </c>
      <c r="B9" s="117"/>
      <c r="C9" s="117"/>
      <c r="D9" s="117">
        <f>MorningStar!D9+1</f>
        <v>1.0137974000000001</v>
      </c>
      <c r="E9" s="117">
        <f>MorningStar!E9+1</f>
        <v>1</v>
      </c>
      <c r="F9" s="117">
        <f>MorningStar!F9+1</f>
        <v>1</v>
      </c>
      <c r="G9" s="117">
        <f>MorningStar!G9+1</f>
        <v>1</v>
      </c>
      <c r="H9" s="117">
        <f>MorningStar!H9+1</f>
        <v>1.0099298999999999</v>
      </c>
      <c r="I9" s="117">
        <f>MorningStar!I9+1</f>
        <v>1</v>
      </c>
      <c r="J9" s="117">
        <f>MorningStar!J9+1</f>
        <v>1</v>
      </c>
      <c r="K9" s="117">
        <f>MorningStar!K9+1</f>
        <v>1</v>
      </c>
      <c r="L9" s="117">
        <f>MorningStar!L9+1</f>
        <v>1</v>
      </c>
      <c r="M9" s="117">
        <f>MorningStar!M9+1</f>
        <v>1.0117042000000001</v>
      </c>
      <c r="N9" s="117">
        <f>MorningStar!N9+1</f>
        <v>1</v>
      </c>
      <c r="O9" s="117">
        <f>MorningStar!O9+1</f>
        <v>1</v>
      </c>
      <c r="P9" s="117">
        <f>MorningStar!P9+1</f>
        <v>1</v>
      </c>
      <c r="Q9" s="117">
        <f>MorningStar!Q9+1</f>
        <v>1</v>
      </c>
      <c r="R9" s="117">
        <f>MorningStar!R9+1</f>
        <v>1.0068356000000001</v>
      </c>
    </row>
    <row r="10" spans="1:18" x14ac:dyDescent="0.25">
      <c r="A10" s="116">
        <v>43280</v>
      </c>
      <c r="B10" s="117"/>
      <c r="C10" s="117"/>
      <c r="D10" s="117">
        <f>MorningStar!D10+1</f>
        <v>1.0087727</v>
      </c>
      <c r="E10" s="117">
        <f>MorningStar!E10+1</f>
        <v>1</v>
      </c>
      <c r="F10" s="117">
        <f>MorningStar!F10+1</f>
        <v>1</v>
      </c>
      <c r="G10" s="117">
        <f>MorningStar!G10+1</f>
        <v>1</v>
      </c>
      <c r="H10" s="117">
        <f>MorningStar!H10+1</f>
        <v>1.0064994</v>
      </c>
      <c r="I10" s="117">
        <f>MorningStar!I10+1</f>
        <v>1</v>
      </c>
      <c r="J10" s="117">
        <f>MorningStar!J10+1</f>
        <v>1</v>
      </c>
      <c r="K10" s="117">
        <f>MorningStar!K10+1</f>
        <v>1</v>
      </c>
      <c r="L10" s="117">
        <f>MorningStar!L10+1</f>
        <v>1</v>
      </c>
      <c r="M10" s="117">
        <f>MorningStar!M10+1</f>
        <v>1.0073780000000001</v>
      </c>
      <c r="N10" s="117">
        <f>MorningStar!N10+1</f>
        <v>1</v>
      </c>
      <c r="O10" s="117">
        <f>MorningStar!O10+1</f>
        <v>1</v>
      </c>
      <c r="P10" s="117">
        <f>MorningStar!P10+1</f>
        <v>1</v>
      </c>
      <c r="Q10" s="117">
        <f>MorningStar!Q10+1</f>
        <v>1</v>
      </c>
      <c r="R10" s="117">
        <f>MorningStar!R10+1</f>
        <v>1.0040119999999999</v>
      </c>
    </row>
    <row r="11" spans="1:18" x14ac:dyDescent="0.25">
      <c r="A11" s="116">
        <v>43312</v>
      </c>
      <c r="B11" s="117"/>
      <c r="C11" s="117"/>
      <c r="D11" s="117">
        <f>MorningStar!D11+1</f>
        <v>1.0199198</v>
      </c>
      <c r="E11" s="117">
        <f>MorningStar!E11+1</f>
        <v>1</v>
      </c>
      <c r="F11" s="117">
        <f>MorningStar!F11+1</f>
        <v>1</v>
      </c>
      <c r="G11" s="117">
        <f>MorningStar!G11+1</f>
        <v>1</v>
      </c>
      <c r="H11" s="117">
        <f>MorningStar!H11+1</f>
        <v>1.0122373</v>
      </c>
      <c r="I11" s="117">
        <f>MorningStar!I11+1</f>
        <v>1</v>
      </c>
      <c r="J11" s="117">
        <f>MorningStar!J11+1</f>
        <v>1</v>
      </c>
      <c r="K11" s="117">
        <f>MorningStar!K11+1</f>
        <v>1</v>
      </c>
      <c r="L11" s="117">
        <f>MorningStar!L11+1</f>
        <v>1</v>
      </c>
      <c r="M11" s="117">
        <f>MorningStar!M11+1</f>
        <v>1.0089908000000001</v>
      </c>
      <c r="N11" s="117">
        <f>MorningStar!N11+1</f>
        <v>1</v>
      </c>
      <c r="O11" s="117">
        <f>MorningStar!O11+1</f>
        <v>1</v>
      </c>
      <c r="P11" s="117">
        <f>MorningStar!P11+1</f>
        <v>1</v>
      </c>
      <c r="Q11" s="117">
        <f>MorningStar!Q11+1</f>
        <v>1</v>
      </c>
      <c r="R11" s="117">
        <f>MorningStar!R11+1</f>
        <v>1.0034968500000001</v>
      </c>
    </row>
    <row r="12" spans="1:18" x14ac:dyDescent="0.25">
      <c r="A12" s="116">
        <v>43343</v>
      </c>
      <c r="B12" s="117"/>
      <c r="C12" s="117"/>
      <c r="D12" s="117">
        <f>MorningStar!D12+1</f>
        <v>1.0124229</v>
      </c>
      <c r="E12" s="117">
        <f>MorningStar!E12+1</f>
        <v>1.0016053</v>
      </c>
      <c r="F12" s="117">
        <f>MorningStar!F12+1</f>
        <v>1.0006018000000001</v>
      </c>
      <c r="G12" s="117">
        <f>MorningStar!G12+1</f>
        <v>1</v>
      </c>
      <c r="H12" s="117">
        <f>MorningStar!H12+1</f>
        <v>1.0050552500000001</v>
      </c>
      <c r="I12" s="117">
        <f>MorningStar!I12+1</f>
        <v>1.0023082999999999</v>
      </c>
      <c r="J12" s="117">
        <f>MorningStar!J12+1</f>
        <v>1.0021004</v>
      </c>
      <c r="K12" s="117">
        <f>MorningStar!K12+1</f>
        <v>1</v>
      </c>
      <c r="L12" s="117">
        <f>MorningStar!L12+1</f>
        <v>1</v>
      </c>
      <c r="M12" s="117">
        <f>MorningStar!M12+1</f>
        <v>1.0046755999999999</v>
      </c>
      <c r="N12" s="117">
        <f>MorningStar!N12+1</f>
        <v>1.0035067</v>
      </c>
      <c r="O12" s="117">
        <f>MorningStar!O12+1</f>
        <v>1.0027024</v>
      </c>
      <c r="P12" s="117">
        <f>MorningStar!P12+1</f>
        <v>1</v>
      </c>
      <c r="Q12" s="117">
        <f>MorningStar!Q12+1</f>
        <v>1</v>
      </c>
      <c r="R12" s="117">
        <f>MorningStar!R12+1</f>
        <v>1.0032265</v>
      </c>
    </row>
    <row r="13" spans="1:18" x14ac:dyDescent="0.25">
      <c r="A13" s="116">
        <v>43371</v>
      </c>
      <c r="B13" s="117"/>
      <c r="C13" s="117"/>
      <c r="D13" s="117">
        <f>MorningStar!D13+1</f>
        <v>0.99526579999999998</v>
      </c>
      <c r="E13" s="117">
        <f>MorningStar!E13+1</f>
        <v>0.9872784</v>
      </c>
      <c r="F13" s="117">
        <f>MorningStar!F13+1</f>
        <v>0.98656779999999999</v>
      </c>
      <c r="G13" s="117">
        <f>MorningStar!G13+1</f>
        <v>1</v>
      </c>
      <c r="H13" s="117">
        <f>MorningStar!H13+1</f>
        <v>0.99299800000000005</v>
      </c>
      <c r="I13" s="117">
        <f>MorningStar!I13+1</f>
        <v>0.98848499999999995</v>
      </c>
      <c r="J13" s="117">
        <f>MorningStar!J13+1</f>
        <v>0.99271379999999998</v>
      </c>
      <c r="K13" s="117">
        <f>MorningStar!K13+1</f>
        <v>1</v>
      </c>
      <c r="L13" s="117">
        <f>MorningStar!L13+1</f>
        <v>1</v>
      </c>
      <c r="M13" s="117">
        <f>MorningStar!M13+1</f>
        <v>0.99328459999999996</v>
      </c>
      <c r="N13" s="117">
        <f>MorningStar!N13+1</f>
        <v>0.99331069999999999</v>
      </c>
      <c r="O13" s="117">
        <f>MorningStar!O13+1</f>
        <v>0.99301260000000002</v>
      </c>
      <c r="P13" s="117">
        <f>MorningStar!P13+1</f>
        <v>1</v>
      </c>
      <c r="Q13" s="117">
        <f>MorningStar!Q13+1</f>
        <v>1</v>
      </c>
      <c r="R13" s="117">
        <f>MorningStar!R13+1</f>
        <v>0.99391264999999995</v>
      </c>
    </row>
    <row r="14" spans="1:18" x14ac:dyDescent="0.25">
      <c r="A14" s="116">
        <v>43404</v>
      </c>
      <c r="B14" s="117"/>
      <c r="C14" s="117"/>
      <c r="D14" s="117">
        <f>MorningStar!D14+1</f>
        <v>0.93982520000000003</v>
      </c>
      <c r="E14" s="117">
        <f>MorningStar!E14+1</f>
        <v>0.94358770000000003</v>
      </c>
      <c r="F14" s="117">
        <f>MorningStar!F14+1</f>
        <v>0.93629340000000005</v>
      </c>
      <c r="G14" s="117">
        <f>MorningStar!G14+1</f>
        <v>1</v>
      </c>
      <c r="H14" s="117">
        <f>MorningStar!H14+1</f>
        <v>0.95477789999999996</v>
      </c>
      <c r="I14" s="117">
        <f>MorningStar!I14+1</f>
        <v>0.95259320000000003</v>
      </c>
      <c r="J14" s="117">
        <f>MorningStar!J14+1</f>
        <v>0.96762519999999996</v>
      </c>
      <c r="K14" s="117">
        <f>MorningStar!K14+1</f>
        <v>1</v>
      </c>
      <c r="L14" s="117">
        <f>MorningStar!L14+1</f>
        <v>1</v>
      </c>
      <c r="M14" s="117">
        <f>MorningStar!M14+1</f>
        <v>0.96645155000000005</v>
      </c>
      <c r="N14" s="117">
        <f>MorningStar!N14+1</f>
        <v>0.9773847</v>
      </c>
      <c r="O14" s="117">
        <f>MorningStar!O14+1</f>
        <v>0.97185359999999998</v>
      </c>
      <c r="P14" s="117">
        <f>MorningStar!P14+1</f>
        <v>1</v>
      </c>
      <c r="Q14" s="117">
        <f>MorningStar!Q14+1</f>
        <v>1</v>
      </c>
      <c r="R14" s="117">
        <f>MorningStar!R14+1</f>
        <v>0.97904619999999998</v>
      </c>
    </row>
    <row r="15" spans="1:18" x14ac:dyDescent="0.25">
      <c r="A15" s="116">
        <v>43434</v>
      </c>
      <c r="B15" s="117"/>
      <c r="C15" s="117"/>
      <c r="D15" s="117">
        <f>MorningStar!D15+1</f>
        <v>1.0234516</v>
      </c>
      <c r="E15" s="117">
        <f>MorningStar!E15+1</f>
        <v>1.0195699</v>
      </c>
      <c r="F15" s="117">
        <f>MorningStar!F15+1</f>
        <v>1.0218122999999999</v>
      </c>
      <c r="G15" s="117">
        <f>MorningStar!G15+1</f>
        <v>1</v>
      </c>
      <c r="H15" s="117">
        <f>MorningStar!H15+1</f>
        <v>1.0143000499999999</v>
      </c>
      <c r="I15" s="117">
        <f>MorningStar!I15+1</f>
        <v>1.0169077</v>
      </c>
      <c r="J15" s="117">
        <f>MorningStar!J15+1</f>
        <v>1.0125727</v>
      </c>
      <c r="K15" s="117">
        <f>MorningStar!K15+1</f>
        <v>1</v>
      </c>
      <c r="L15" s="117">
        <f>MorningStar!L15+1</f>
        <v>1</v>
      </c>
      <c r="M15" s="117">
        <f>MorningStar!M15+1</f>
        <v>1.0118563</v>
      </c>
      <c r="N15" s="117">
        <f>MorningStar!N15+1</f>
        <v>1.0097696</v>
      </c>
      <c r="O15" s="117">
        <f>MorningStar!O15+1</f>
        <v>1.0113776999999999</v>
      </c>
      <c r="P15" s="117">
        <f>MorningStar!P15+1</f>
        <v>1</v>
      </c>
      <c r="Q15" s="117">
        <f>MorningStar!Q15+1</f>
        <v>1</v>
      </c>
      <c r="R15" s="117">
        <f>MorningStar!R15+1</f>
        <v>1.0079309000000001</v>
      </c>
    </row>
    <row r="16" spans="1:18" x14ac:dyDescent="0.25">
      <c r="A16" s="116">
        <v>43465</v>
      </c>
      <c r="B16" s="117"/>
      <c r="C16" s="117"/>
      <c r="D16" s="117">
        <f>MorningStar!D16+1</f>
        <v>0.9469746</v>
      </c>
      <c r="E16" s="117">
        <f>MorningStar!E16+1</f>
        <v>0.96341790000000005</v>
      </c>
      <c r="F16" s="117">
        <f>MorningStar!F16+1</f>
        <v>0.95656359999999996</v>
      </c>
      <c r="G16" s="117">
        <f>MorningStar!G16+1</f>
        <v>1</v>
      </c>
      <c r="H16" s="117">
        <f>MorningStar!H16+1</f>
        <v>0.9649335</v>
      </c>
      <c r="I16" s="117">
        <f>MorningStar!I16+1</f>
        <v>0.97168529999999997</v>
      </c>
      <c r="J16" s="117">
        <f>MorningStar!J16+1</f>
        <v>0.97903739999999995</v>
      </c>
      <c r="K16" s="117">
        <f>MorningStar!K16+1</f>
        <v>1</v>
      </c>
      <c r="L16" s="117">
        <f>MorningStar!L16+1</f>
        <v>1</v>
      </c>
      <c r="M16" s="117">
        <f>MorningStar!M16+1</f>
        <v>0.97743069999999999</v>
      </c>
      <c r="N16" s="117">
        <f>MorningStar!N16+1</f>
        <v>0.99020850000000005</v>
      </c>
      <c r="O16" s="117">
        <f>MorningStar!O16+1</f>
        <v>0.98384539999999998</v>
      </c>
      <c r="P16" s="117">
        <f>MorningStar!P16+1</f>
        <v>1</v>
      </c>
      <c r="Q16" s="117">
        <f>MorningStar!Q16+1</f>
        <v>1</v>
      </c>
      <c r="R16" s="117">
        <f>MorningStar!R16+1</f>
        <v>0.99220030000000004</v>
      </c>
    </row>
    <row r="17" spans="1:18" x14ac:dyDescent="0.25">
      <c r="A17" s="116">
        <v>43496</v>
      </c>
      <c r="B17" s="117"/>
      <c r="C17" s="117"/>
      <c r="D17" s="117">
        <f>MorningStar!D17+1</f>
        <v>1.0427824999999999</v>
      </c>
      <c r="E17" s="117">
        <f>MorningStar!E17+1</f>
        <v>1.042978</v>
      </c>
      <c r="F17" s="117">
        <f>MorningStar!F17+1</f>
        <v>1.0472177</v>
      </c>
      <c r="G17" s="117">
        <f>MorningStar!G17+1</f>
        <v>1</v>
      </c>
      <c r="H17" s="117">
        <f>MorningStar!H17+1</f>
        <v>1.0410088</v>
      </c>
      <c r="I17" s="117">
        <f>MorningStar!I17+1</f>
        <v>1.0378402</v>
      </c>
      <c r="J17" s="117">
        <f>MorningStar!J17+1</f>
        <v>1.0284466000000001</v>
      </c>
      <c r="K17" s="117">
        <f>MorningStar!K17+1</f>
        <v>1</v>
      </c>
      <c r="L17" s="117">
        <f>MorningStar!L17+1</f>
        <v>1</v>
      </c>
      <c r="M17" s="117">
        <f>MorningStar!M17+1</f>
        <v>1.0335894000000001</v>
      </c>
      <c r="N17" s="117">
        <f>MorningStar!N17+1</f>
        <v>1.0229645000000001</v>
      </c>
      <c r="O17" s="117">
        <f>MorningStar!O17+1</f>
        <v>1.0260290000000001</v>
      </c>
      <c r="P17" s="117">
        <f>MorningStar!P17+1</f>
        <v>1</v>
      </c>
      <c r="Q17" s="117">
        <f>MorningStar!Q17+1</f>
        <v>1</v>
      </c>
      <c r="R17" s="117">
        <f>MorningStar!R17+1</f>
        <v>1.0250235999999999</v>
      </c>
    </row>
    <row r="18" spans="1:18" x14ac:dyDescent="0.25">
      <c r="A18" s="116">
        <v>43524</v>
      </c>
      <c r="B18" s="117"/>
      <c r="C18" s="117"/>
      <c r="D18" s="117">
        <f>MorningStar!D18+1</f>
        <v>1.0320906999999999</v>
      </c>
      <c r="E18" s="117">
        <f>MorningStar!E18+1</f>
        <v>1.0279039999999999</v>
      </c>
      <c r="F18" s="117">
        <f>MorningStar!F18+1</f>
        <v>1.0318598000000001</v>
      </c>
      <c r="G18" s="117">
        <f>MorningStar!G18+1</f>
        <v>1</v>
      </c>
      <c r="H18" s="117">
        <f>MorningStar!H18+1</f>
        <v>1.0233393</v>
      </c>
      <c r="I18" s="117">
        <f>MorningStar!I18+1</f>
        <v>1.0233475000000001</v>
      </c>
      <c r="J18" s="117">
        <f>MorningStar!J18+1</f>
        <v>1.0181290999999999</v>
      </c>
      <c r="K18" s="117">
        <f>MorningStar!K18+1</f>
        <v>1</v>
      </c>
      <c r="L18" s="117">
        <f>MorningStar!L18+1</f>
        <v>1</v>
      </c>
      <c r="M18" s="117">
        <f>MorningStar!M18+1</f>
        <v>1.0180769999999999</v>
      </c>
      <c r="N18" s="117">
        <f>MorningStar!N18+1</f>
        <v>1.0123469</v>
      </c>
      <c r="O18" s="117">
        <f>MorningStar!O18+1</f>
        <v>1.0155718</v>
      </c>
      <c r="P18" s="117">
        <f>MorningStar!P18+1</f>
        <v>1</v>
      </c>
      <c r="Q18" s="117">
        <f>MorningStar!Q18+1</f>
        <v>1</v>
      </c>
      <c r="R18" s="117">
        <f>MorningStar!R18+1</f>
        <v>1.01003175</v>
      </c>
    </row>
    <row r="19" spans="1:18" x14ac:dyDescent="0.25">
      <c r="A19" s="116">
        <v>43553</v>
      </c>
      <c r="B19" s="117"/>
      <c r="C19" s="117"/>
      <c r="D19" s="117">
        <f>MorningStar!D19+1</f>
        <v>1.02434</v>
      </c>
      <c r="E19" s="117">
        <f>MorningStar!E19+1</f>
        <v>1.0218855</v>
      </c>
      <c r="F19" s="117">
        <f>MorningStar!F19+1</f>
        <v>1.0225427</v>
      </c>
      <c r="G19" s="117">
        <f>MorningStar!G19+1</f>
        <v>1</v>
      </c>
      <c r="H19" s="117">
        <f>MorningStar!H19+1</f>
        <v>1.0174843</v>
      </c>
      <c r="I19" s="117">
        <f>MorningStar!I19+1</f>
        <v>1.0215647000000001</v>
      </c>
      <c r="J19" s="117">
        <f>MorningStar!J19+1</f>
        <v>1.0194342999999999</v>
      </c>
      <c r="K19" s="117">
        <f>MorningStar!K19+1</f>
        <v>1</v>
      </c>
      <c r="L19" s="117">
        <f>MorningStar!L19+1</f>
        <v>1</v>
      </c>
      <c r="M19" s="117">
        <f>MorningStar!M19+1</f>
        <v>1.0177496500000001</v>
      </c>
      <c r="N19" s="117">
        <f>MorningStar!N19+1</f>
        <v>1.0192521000000001</v>
      </c>
      <c r="O19" s="117">
        <f>MorningStar!O19+1</f>
        <v>1.0193947999999999</v>
      </c>
      <c r="P19" s="117">
        <f>MorningStar!P19+1</f>
        <v>1</v>
      </c>
      <c r="Q19" s="117">
        <f>MorningStar!Q19+1</f>
        <v>1</v>
      </c>
      <c r="R19" s="117">
        <f>MorningStar!R19+1</f>
        <v>1.0180824500000001</v>
      </c>
    </row>
    <row r="20" spans="1:18" x14ac:dyDescent="0.25">
      <c r="A20" s="116">
        <v>43585</v>
      </c>
      <c r="B20" s="117"/>
      <c r="C20" s="117"/>
      <c r="D20" s="117">
        <f>MorningStar!D20+1</f>
        <v>1.0349044999999999</v>
      </c>
      <c r="E20" s="117">
        <f>MorningStar!E20+1</f>
        <v>1.0262562</v>
      </c>
      <c r="F20" s="117">
        <f>MorningStar!F20+1</f>
        <v>1.0301954</v>
      </c>
      <c r="G20" s="117">
        <f>MorningStar!G20+1</f>
        <v>1</v>
      </c>
      <c r="H20" s="117">
        <f>MorningStar!H20+1</f>
        <v>1.0258967000000001</v>
      </c>
      <c r="I20" s="117">
        <f>MorningStar!I20+1</f>
        <v>1.0217214000000001</v>
      </c>
      <c r="J20" s="117">
        <f>MorningStar!J20+1</f>
        <v>1.0155704000000001</v>
      </c>
      <c r="K20" s="117">
        <f>MorningStar!K20+1</f>
        <v>1</v>
      </c>
      <c r="L20" s="117">
        <f>MorningStar!L20+1</f>
        <v>1</v>
      </c>
      <c r="M20" s="117">
        <f>MorningStar!M20+1</f>
        <v>1.0193133000000001</v>
      </c>
      <c r="N20" s="117">
        <f>MorningStar!N20+1</f>
        <v>1.0103837</v>
      </c>
      <c r="O20" s="117">
        <f>MorningStar!O20+1</f>
        <v>1.0132483000000001</v>
      </c>
      <c r="P20" s="117">
        <f>MorningStar!P20+1</f>
        <v>1</v>
      </c>
      <c r="Q20" s="117">
        <f>MorningStar!Q20+1</f>
        <v>1</v>
      </c>
      <c r="R20" s="117">
        <f>MorningStar!R20+1</f>
        <v>1.0105158000000001</v>
      </c>
    </row>
    <row r="21" spans="1:18" x14ac:dyDescent="0.25">
      <c r="A21" s="116">
        <v>43616</v>
      </c>
      <c r="B21" s="117"/>
      <c r="C21" s="117"/>
      <c r="D21" s="117">
        <f>MorningStar!D21+1</f>
        <v>0.95424609999999999</v>
      </c>
      <c r="E21" s="117">
        <f>MorningStar!E21+1</f>
        <v>0.97381359999999995</v>
      </c>
      <c r="F21" s="117">
        <f>MorningStar!F21+1</f>
        <v>0.96754560000000001</v>
      </c>
      <c r="G21" s="117">
        <f>MorningStar!G21+1</f>
        <v>1</v>
      </c>
      <c r="H21" s="117">
        <f>MorningStar!H21+1</f>
        <v>0.97269559999999999</v>
      </c>
      <c r="I21" s="117">
        <f>MorningStar!I21+1</f>
        <v>0.98093620000000004</v>
      </c>
      <c r="J21" s="117">
        <f>MorningStar!J21+1</f>
        <v>0.98850119999999997</v>
      </c>
      <c r="K21" s="117">
        <f>MorningStar!K21+1</f>
        <v>1</v>
      </c>
      <c r="L21" s="117">
        <f>MorningStar!L21+1</f>
        <v>1</v>
      </c>
      <c r="M21" s="117">
        <f>MorningStar!M21+1</f>
        <v>0.98256410000000005</v>
      </c>
      <c r="N21" s="117">
        <f>MorningStar!N21+1</f>
        <v>0.99774879999999999</v>
      </c>
      <c r="O21" s="117">
        <f>MorningStar!O21+1</f>
        <v>0.99252850000000004</v>
      </c>
      <c r="P21" s="117">
        <f>MorningStar!P21+1</f>
        <v>1</v>
      </c>
      <c r="Q21" s="117">
        <f>MorningStar!Q21+1</f>
        <v>1</v>
      </c>
      <c r="R21" s="117">
        <f>MorningStar!R21+1</f>
        <v>0.9964383</v>
      </c>
    </row>
    <row r="22" spans="1:18" x14ac:dyDescent="0.25">
      <c r="A22" s="116">
        <v>43644</v>
      </c>
      <c r="B22" s="117"/>
      <c r="C22" s="117"/>
      <c r="D22" s="117">
        <f>MorningStar!D22+1</f>
        <v>1.0311508</v>
      </c>
      <c r="E22" s="117">
        <f>MorningStar!E22+1</f>
        <v>1.0222542999999999</v>
      </c>
      <c r="F22" s="117">
        <f>MorningStar!F22+1</f>
        <v>1.0241089999999999</v>
      </c>
      <c r="G22" s="117">
        <f>MorningStar!G22+1</f>
        <v>1</v>
      </c>
      <c r="H22" s="117">
        <f>MorningStar!H22+1</f>
        <v>1.0221904500000001</v>
      </c>
      <c r="I22" s="117">
        <f>MorningStar!I22+1</f>
        <v>1.0201465000000001</v>
      </c>
      <c r="J22" s="117">
        <f>MorningStar!J22+1</f>
        <v>1.0156095000000001</v>
      </c>
      <c r="K22" s="117">
        <f>MorningStar!K22+1</f>
        <v>1</v>
      </c>
      <c r="L22" s="117">
        <f>MorningStar!L22+1</f>
        <v>1</v>
      </c>
      <c r="M22" s="117">
        <f>MorningStar!M22+1</f>
        <v>1.0183072</v>
      </c>
      <c r="N22" s="117">
        <f>MorningStar!N22+1</f>
        <v>1.0135373999999999</v>
      </c>
      <c r="O22" s="117">
        <f>MorningStar!O22+1</f>
        <v>1.0146592999999999</v>
      </c>
      <c r="P22" s="117">
        <f>MorningStar!P22+1</f>
        <v>1</v>
      </c>
      <c r="Q22" s="117">
        <f>MorningStar!Q22+1</f>
        <v>1</v>
      </c>
      <c r="R22" s="117">
        <f>MorningStar!R22+1</f>
        <v>1.0149086</v>
      </c>
    </row>
    <row r="23" spans="1:18" x14ac:dyDescent="0.25">
      <c r="A23" s="116">
        <v>43677</v>
      </c>
      <c r="B23" s="117"/>
      <c r="C23" s="117"/>
      <c r="D23" s="117">
        <f>MorningStar!D23+1</f>
        <v>1.0065056000000001</v>
      </c>
      <c r="E23" s="117">
        <f>MorningStar!E23+1</f>
        <v>1.0069542</v>
      </c>
      <c r="F23" s="117">
        <f>MorningStar!F23+1</f>
        <v>1.0072671</v>
      </c>
      <c r="G23" s="117">
        <f>MorningStar!G23+1</f>
        <v>1</v>
      </c>
      <c r="H23" s="117">
        <f>MorningStar!H23+1</f>
        <v>1.0051566000000001</v>
      </c>
      <c r="I23" s="117">
        <f>MorningStar!I23+1</f>
        <v>1.0065828999999999</v>
      </c>
      <c r="J23" s="117">
        <f>MorningStar!J23+1</f>
        <v>1.0040137</v>
      </c>
      <c r="K23" s="117">
        <f>MorningStar!K23+1</f>
        <v>1</v>
      </c>
      <c r="L23" s="117">
        <f>MorningStar!L23+1</f>
        <v>1</v>
      </c>
      <c r="M23" s="117">
        <f>MorningStar!M23+1</f>
        <v>1.0046825500000001</v>
      </c>
      <c r="N23" s="117">
        <f>MorningStar!N23+1</f>
        <v>1.004065</v>
      </c>
      <c r="O23" s="117">
        <f>MorningStar!O23+1</f>
        <v>1.0040023</v>
      </c>
      <c r="P23" s="117">
        <f>MorningStar!P23+1</f>
        <v>1</v>
      </c>
      <c r="Q23" s="117">
        <f>MorningStar!Q23+1</f>
        <v>1</v>
      </c>
      <c r="R23" s="117">
        <f>MorningStar!R23+1</f>
        <v>1.0039216500000001</v>
      </c>
    </row>
    <row r="24" spans="1:18" x14ac:dyDescent="0.25">
      <c r="A24" s="116">
        <v>43707</v>
      </c>
      <c r="B24" s="117"/>
      <c r="C24" s="117"/>
      <c r="D24" s="117">
        <f>MorningStar!D24+1</f>
        <v>0.9918247</v>
      </c>
      <c r="E24" s="117">
        <f>MorningStar!E24+1</f>
        <v>0.99749770000000004</v>
      </c>
      <c r="F24" s="117">
        <f>MorningStar!F24+1</f>
        <v>0.99430949999999996</v>
      </c>
      <c r="G24" s="117">
        <f>MorningStar!G24+1</f>
        <v>1</v>
      </c>
      <c r="H24" s="117">
        <f>MorningStar!H24+1</f>
        <v>0.99775320000000001</v>
      </c>
      <c r="I24" s="117">
        <f>MorningStar!I24+1</f>
        <v>1.00109</v>
      </c>
      <c r="J24" s="117">
        <f>MorningStar!J24+1</f>
        <v>1.0071178000000001</v>
      </c>
      <c r="K24" s="117">
        <f>MorningStar!K24+1</f>
        <v>1</v>
      </c>
      <c r="L24" s="117">
        <f>MorningStar!L24+1</f>
        <v>1</v>
      </c>
      <c r="M24" s="117">
        <f>MorningStar!M24+1</f>
        <v>1.0023856</v>
      </c>
      <c r="N24" s="117">
        <f>MorningStar!N24+1</f>
        <v>1.0101214999999999</v>
      </c>
      <c r="O24" s="117">
        <f>MorningStar!O24+1</f>
        <v>1.0084588999999999</v>
      </c>
      <c r="P24" s="117">
        <f>MorningStar!P24+1</f>
        <v>1</v>
      </c>
      <c r="Q24" s="117">
        <f>MorningStar!Q24+1</f>
        <v>1</v>
      </c>
      <c r="R24" s="117">
        <f>MorningStar!R24+1</f>
        <v>1.00923385</v>
      </c>
    </row>
    <row r="25" spans="1:18" x14ac:dyDescent="0.25">
      <c r="A25" s="116">
        <v>43738</v>
      </c>
      <c r="B25" s="117"/>
      <c r="C25" s="117"/>
      <c r="D25" s="117">
        <f>MorningStar!D25+1</f>
        <v>1.0160922999999999</v>
      </c>
      <c r="E25" s="117">
        <f>MorningStar!E25+1</f>
        <v>1.0044150000000001</v>
      </c>
      <c r="F25" s="117">
        <f>MorningStar!F25+1</f>
        <v>1.0061317999999999</v>
      </c>
      <c r="G25" s="117">
        <f>MorningStar!G25+1</f>
        <v>1</v>
      </c>
      <c r="H25" s="117">
        <f>MorningStar!H25+1</f>
        <v>1.0107955</v>
      </c>
      <c r="I25" s="117">
        <f>MorningStar!I25+1</f>
        <v>1.0020785999999999</v>
      </c>
      <c r="J25" s="117">
        <f>MorningStar!J25+1</f>
        <v>1.0060993</v>
      </c>
      <c r="K25" s="117">
        <f>MorningStar!K25+1</f>
        <v>1</v>
      </c>
      <c r="L25" s="117">
        <f>MorningStar!L25+1</f>
        <v>1</v>
      </c>
      <c r="M25" s="117">
        <f>MorningStar!M25+1</f>
        <v>1.0079655000000001</v>
      </c>
      <c r="N25" s="117">
        <f>MorningStar!N25+1</f>
        <v>1.0008589000000001</v>
      </c>
      <c r="O25" s="117">
        <f>MorningStar!O25+1</f>
        <v>1.0038564999999999</v>
      </c>
      <c r="P25" s="117">
        <f>MorningStar!P25+1</f>
        <v>1</v>
      </c>
      <c r="Q25" s="117">
        <f>MorningStar!Q25+1</f>
        <v>1</v>
      </c>
      <c r="R25" s="117">
        <f>MorningStar!R25+1</f>
        <v>1.0018359999999999</v>
      </c>
    </row>
    <row r="26" spans="1:18" x14ac:dyDescent="0.25">
      <c r="A26" s="116">
        <v>43769</v>
      </c>
      <c r="B26" s="117"/>
      <c r="C26" s="117"/>
      <c r="D26" s="117">
        <f>MorningStar!D26+1</f>
        <v>1.0173459</v>
      </c>
      <c r="E26" s="117">
        <f>MorningStar!E26+1</f>
        <v>1.0076923</v>
      </c>
      <c r="F26" s="117">
        <f>MorningStar!F26+1</f>
        <v>1.0091417</v>
      </c>
      <c r="G26" s="117">
        <f>MorningStar!G26+1</f>
        <v>1</v>
      </c>
      <c r="H26" s="117">
        <f>MorningStar!H26+1</f>
        <v>1.0076923</v>
      </c>
      <c r="I26" s="117">
        <f>MorningStar!I26+1</f>
        <v>1.0060252999999999</v>
      </c>
      <c r="J26" s="117">
        <f>MorningStar!J26+1</f>
        <v>1.0012509999999999</v>
      </c>
      <c r="K26" s="117">
        <f>MorningStar!K26+1</f>
        <v>1</v>
      </c>
      <c r="L26" s="117">
        <f>MorningStar!L26+1</f>
        <v>1</v>
      </c>
      <c r="M26" s="117">
        <f>MorningStar!M26+1</f>
        <v>1.0061675000000001</v>
      </c>
      <c r="N26" s="117">
        <f>MorningStar!N26+1</f>
        <v>1.0004767000000001</v>
      </c>
      <c r="O26" s="117">
        <f>MorningStar!O26+1</f>
        <v>1.0008644</v>
      </c>
      <c r="P26" s="117">
        <f>MorningStar!P26+1</f>
        <v>1</v>
      </c>
      <c r="Q26" s="117">
        <f>MorningStar!Q26+1</f>
        <v>1</v>
      </c>
      <c r="R26" s="117">
        <f>MorningStar!R26+1</f>
        <v>1.002354</v>
      </c>
    </row>
    <row r="27" spans="1:18" x14ac:dyDescent="0.25">
      <c r="A27" s="116">
        <v>43798</v>
      </c>
      <c r="B27" s="117"/>
      <c r="C27" s="117"/>
      <c r="D27" s="117">
        <f>MorningStar!D27+1</f>
        <v>1.0349432000000001</v>
      </c>
      <c r="E27" s="117">
        <f>MorningStar!E27+1</f>
        <v>1.0269653999999999</v>
      </c>
      <c r="F27" s="117">
        <f>MorningStar!F27+1</f>
        <v>1.0303975999999999</v>
      </c>
      <c r="G27" s="117">
        <f>MorningStar!G27+1</f>
        <v>1</v>
      </c>
      <c r="H27" s="117">
        <f>MorningStar!H27+1</f>
        <v>1.0267192000000001</v>
      </c>
      <c r="I27" s="117">
        <f>MorningStar!I27+1</f>
        <v>1.0223859</v>
      </c>
      <c r="J27" s="117">
        <f>MorningStar!J27+1</f>
        <v>1.0142239</v>
      </c>
      <c r="K27" s="117">
        <f>MorningStar!K27+1</f>
        <v>1</v>
      </c>
      <c r="L27" s="117">
        <f>MorningStar!L27+1</f>
        <v>1</v>
      </c>
      <c r="M27" s="117">
        <f>MorningStar!M27+1</f>
        <v>1.0195190000000001</v>
      </c>
      <c r="N27" s="117">
        <f>MorningStar!N27+1</f>
        <v>1.0094349</v>
      </c>
      <c r="O27" s="117">
        <f>MorningStar!O27+1</f>
        <v>1.0118990000000001</v>
      </c>
      <c r="P27" s="117">
        <f>MorningStar!P27+1</f>
        <v>1</v>
      </c>
      <c r="Q27" s="117">
        <f>MorningStar!Q27+1</f>
        <v>1</v>
      </c>
      <c r="R27" s="117">
        <f>MorningStar!R27+1</f>
        <v>1.0108556500000001</v>
      </c>
    </row>
    <row r="28" spans="1:18" x14ac:dyDescent="0.25">
      <c r="A28" s="116">
        <v>43830</v>
      </c>
      <c r="B28" s="117"/>
      <c r="C28" s="117"/>
      <c r="D28" s="117">
        <f>MorningStar!D28+1</f>
        <v>1.0110003000000001</v>
      </c>
      <c r="E28" s="117">
        <f>MorningStar!E28+1</f>
        <v>1.0076308</v>
      </c>
      <c r="F28" s="117">
        <f>MorningStar!F28+1</f>
        <v>1.0095719999999999</v>
      </c>
      <c r="G28" s="117">
        <f>MorningStar!G28+1</f>
        <v>1</v>
      </c>
      <c r="H28" s="117">
        <f>MorningStar!H28+1</f>
        <v>1.0072835</v>
      </c>
      <c r="I28" s="117">
        <f>MorningStar!I28+1</f>
        <v>1.0054346999999999</v>
      </c>
      <c r="J28" s="117">
        <f>MorningStar!J28+1</f>
        <v>1.0014635000000001</v>
      </c>
      <c r="K28" s="117">
        <f>MorningStar!K28+1</f>
        <v>1</v>
      </c>
      <c r="L28" s="117">
        <f>MorningStar!L28+1</f>
        <v>1</v>
      </c>
      <c r="M28" s="117">
        <f>MorningStar!M28+1</f>
        <v>1.0038244999999999</v>
      </c>
      <c r="N28" s="117">
        <f>MorningStar!N28+1</f>
        <v>0.99909119999999996</v>
      </c>
      <c r="O28" s="117">
        <f>MorningStar!O28+1</f>
        <v>1.0003854999999999</v>
      </c>
      <c r="P28" s="117">
        <f>MorningStar!P28+1</f>
        <v>1</v>
      </c>
      <c r="Q28" s="117">
        <f>MorningStar!Q28+1</f>
        <v>1</v>
      </c>
      <c r="R28" s="117">
        <f>MorningStar!R28+1</f>
        <v>1.000818</v>
      </c>
    </row>
    <row r="29" spans="1:18" x14ac:dyDescent="0.25">
      <c r="A29" s="116">
        <v>43861</v>
      </c>
      <c r="B29" s="117"/>
      <c r="C29" s="117"/>
      <c r="D29" s="117">
        <f>MorningStar!D29+1</f>
        <v>1.0029572</v>
      </c>
      <c r="E29" s="117">
        <f>MorningStar!E29+1</f>
        <v>1.0161926999999999</v>
      </c>
      <c r="F29" s="117">
        <f>MorningStar!F29+1</f>
        <v>1.014848</v>
      </c>
      <c r="G29" s="117">
        <f>MorningStar!G29+1</f>
        <v>1</v>
      </c>
      <c r="H29" s="117">
        <f>MorningStar!H29+1</f>
        <v>1.0093713</v>
      </c>
      <c r="I29" s="117">
        <f>MorningStar!I29+1</f>
        <v>1.0180669</v>
      </c>
      <c r="J29" s="117">
        <f>MorningStar!J29+1</f>
        <v>1.0160769000000001</v>
      </c>
      <c r="K29" s="117">
        <f>MorningStar!K29+1</f>
        <v>1</v>
      </c>
      <c r="L29" s="117">
        <f>MorningStar!L29+1</f>
        <v>1</v>
      </c>
      <c r="M29" s="117">
        <f>MorningStar!M29+1</f>
        <v>1.0132194000000001</v>
      </c>
      <c r="N29" s="117">
        <f>MorningStar!N29+1</f>
        <v>1.0195886000000001</v>
      </c>
      <c r="O29" s="117">
        <f>MorningStar!O29+1</f>
        <v>1.0176303</v>
      </c>
      <c r="P29" s="117">
        <f>MorningStar!P29+1</f>
        <v>1</v>
      </c>
      <c r="Q29" s="117">
        <f>MorningStar!Q29+1</f>
        <v>1</v>
      </c>
      <c r="R29" s="117">
        <f>MorningStar!R29+1</f>
        <v>1.0173501</v>
      </c>
    </row>
    <row r="30" spans="1:18" x14ac:dyDescent="0.25">
      <c r="A30" s="116">
        <v>43889</v>
      </c>
      <c r="B30" s="117"/>
      <c r="C30" s="117"/>
      <c r="D30" s="117">
        <f>MorningStar!D30+1</f>
        <v>0.93605490000000002</v>
      </c>
      <c r="E30" s="117">
        <f>MorningStar!E30+1</f>
        <v>0.96288379999999996</v>
      </c>
      <c r="F30" s="117">
        <f>MorningStar!F30+1</f>
        <v>0.95561669999999999</v>
      </c>
      <c r="G30" s="117">
        <f>MorningStar!G30+1</f>
        <v>1</v>
      </c>
      <c r="H30" s="117">
        <f>MorningStar!H30+1</f>
        <v>0.95500629999999997</v>
      </c>
      <c r="I30" s="117">
        <f>MorningStar!I30+1</f>
        <v>0.97216829999999999</v>
      </c>
      <c r="J30" s="117">
        <f>MorningStar!J30+1</f>
        <v>0.97375780000000001</v>
      </c>
      <c r="K30" s="117">
        <f>MorningStar!K30+1</f>
        <v>1</v>
      </c>
      <c r="L30" s="117">
        <f>MorningStar!L30+1</f>
        <v>1</v>
      </c>
      <c r="M30" s="117">
        <f>MorningStar!M30+1</f>
        <v>0.9675648</v>
      </c>
      <c r="N30" s="117">
        <f>MorningStar!N30+1</f>
        <v>0.98780020000000002</v>
      </c>
      <c r="O30" s="117">
        <f>MorningStar!O30+1</f>
        <v>0.98015870000000005</v>
      </c>
      <c r="P30" s="117">
        <f>MorningStar!P30+1</f>
        <v>1</v>
      </c>
      <c r="Q30" s="117">
        <f>MorningStar!Q30+1</f>
        <v>1</v>
      </c>
      <c r="R30" s="117">
        <f>MorningStar!R30+1</f>
        <v>0.98332169999999997</v>
      </c>
    </row>
    <row r="31" spans="1:18" x14ac:dyDescent="0.25">
      <c r="A31" s="116">
        <v>43921</v>
      </c>
      <c r="B31" s="117"/>
      <c r="C31" s="117"/>
      <c r="D31" s="117">
        <f>MorningStar!D31+1</f>
        <v>0.90387149999999994</v>
      </c>
      <c r="E31" s="117">
        <f>MorningStar!E31+1</f>
        <v>0.90161449999999999</v>
      </c>
      <c r="F31" s="117">
        <f>MorningStar!F31+1</f>
        <v>0.89385530000000002</v>
      </c>
      <c r="G31" s="117">
        <f>MorningStar!G31+1</f>
        <v>1</v>
      </c>
      <c r="H31" s="117">
        <f>MorningStar!H31+1</f>
        <v>0.90080590000000005</v>
      </c>
      <c r="I31" s="117">
        <f>MorningStar!I31+1</f>
        <v>0.91152120000000003</v>
      </c>
      <c r="J31" s="117">
        <f>MorningStar!J31+1</f>
        <v>0.92063810000000001</v>
      </c>
      <c r="K31" s="117">
        <f>MorningStar!K31+1</f>
        <v>1</v>
      </c>
      <c r="L31" s="117">
        <f>MorningStar!L31+1</f>
        <v>1</v>
      </c>
      <c r="M31" s="117">
        <f>MorningStar!M31+1</f>
        <v>0.91355870000000006</v>
      </c>
      <c r="N31" s="117">
        <f>MorningStar!N31+1</f>
        <v>0.93192649999999999</v>
      </c>
      <c r="O31" s="117">
        <f>MorningStar!O31+1</f>
        <v>0.92584179999999994</v>
      </c>
      <c r="P31" s="117">
        <f>MorningStar!P31+1</f>
        <v>1</v>
      </c>
      <c r="Q31" s="117">
        <f>MorningStar!Q31+1</f>
        <v>1</v>
      </c>
      <c r="R31" s="117">
        <f>MorningStar!R31+1</f>
        <v>0.93192649999999999</v>
      </c>
    </row>
    <row r="32" spans="1:18" x14ac:dyDescent="0.25">
      <c r="A32" s="116">
        <v>43951</v>
      </c>
      <c r="B32" s="117"/>
      <c r="C32" s="117"/>
      <c r="D32" s="117">
        <f>MorningStar!D32+1</f>
        <v>1.0863856000000001</v>
      </c>
      <c r="E32" s="117">
        <f>MorningStar!E32+1</f>
        <v>1.0820369000000001</v>
      </c>
      <c r="F32" s="117">
        <f>MorningStar!F32+1</f>
        <v>1.0875963</v>
      </c>
      <c r="G32" s="117">
        <f>MorningStar!G32+1</f>
        <v>1</v>
      </c>
      <c r="H32" s="117">
        <f>MorningStar!H32+1</f>
        <v>1.0748507</v>
      </c>
      <c r="I32" s="117">
        <f>MorningStar!I32+1</f>
        <v>1.0736485</v>
      </c>
      <c r="J32" s="117">
        <f>MorningStar!J32+1</f>
        <v>1.0546707</v>
      </c>
      <c r="K32" s="117">
        <f>MorningStar!K32+1</f>
        <v>1</v>
      </c>
      <c r="L32" s="117">
        <f>MorningStar!L32+1</f>
        <v>1</v>
      </c>
      <c r="M32" s="117">
        <f>MorningStar!M32+1</f>
        <v>1.0607070000000001</v>
      </c>
      <c r="N32" s="117">
        <f>MorningStar!N32+1</f>
        <v>1.0468538000000001</v>
      </c>
      <c r="O32" s="117">
        <f>MorningStar!O32+1</f>
        <v>1.0509812000000001</v>
      </c>
      <c r="P32" s="117">
        <f>MorningStar!P32+1</f>
        <v>1</v>
      </c>
      <c r="Q32" s="117">
        <f>MorningStar!Q32+1</f>
        <v>1</v>
      </c>
      <c r="R32" s="117">
        <f>MorningStar!R32+1</f>
        <v>1.0504164</v>
      </c>
    </row>
    <row r="33" spans="1:18" x14ac:dyDescent="0.25">
      <c r="A33" s="116">
        <v>43980</v>
      </c>
      <c r="B33" s="117">
        <f>MorningStar!B33+1</f>
        <v>1.0352873</v>
      </c>
      <c r="C33" s="117"/>
      <c r="D33" s="117">
        <f>MorningStar!D33+1</f>
        <v>1.0385656000000001</v>
      </c>
      <c r="E33" s="117">
        <f>MorningStar!E33+1</f>
        <v>1.0281340999999999</v>
      </c>
      <c r="F33" s="117">
        <f>MorningStar!F33+1</f>
        <v>1.0295951999999999</v>
      </c>
      <c r="G33" s="117">
        <f>MorningStar!G33+1</f>
        <v>1</v>
      </c>
      <c r="H33" s="117">
        <f>MorningStar!H33+1</f>
        <v>1.029714</v>
      </c>
      <c r="I33" s="117">
        <f>MorningStar!I33+1</f>
        <v>1.0252777</v>
      </c>
      <c r="J33" s="117">
        <f>MorningStar!J33+1</f>
        <v>1.0187755000000001</v>
      </c>
      <c r="K33" s="117">
        <f>MorningStar!K33+1</f>
        <v>1</v>
      </c>
      <c r="L33" s="117">
        <f>MorningStar!L33+1</f>
        <v>1</v>
      </c>
      <c r="M33" s="117">
        <f>MorningStar!M33+1</f>
        <v>1.0225271</v>
      </c>
      <c r="N33" s="117">
        <f>MorningStar!N33+1</f>
        <v>1.0158493</v>
      </c>
      <c r="O33" s="117">
        <f>MorningStar!O33+1</f>
        <v>1.0169474000000001</v>
      </c>
      <c r="P33" s="117">
        <f>MorningStar!P33+1</f>
        <v>1</v>
      </c>
      <c r="Q33" s="117">
        <f>MorningStar!Q33+1</f>
        <v>1</v>
      </c>
      <c r="R33" s="117">
        <f>MorningStar!R33+1</f>
        <v>1.0184124999999999</v>
      </c>
    </row>
    <row r="34" spans="1:18" x14ac:dyDescent="0.25">
      <c r="A34" s="116">
        <v>44012</v>
      </c>
      <c r="B34" s="117">
        <f>MorningStar!B34+1</f>
        <v>1.0200939</v>
      </c>
      <c r="C34" s="117"/>
      <c r="D34" s="117">
        <f>MorningStar!D34+1</f>
        <v>1.0117697999999999</v>
      </c>
      <c r="E34" s="117">
        <f>MorningStar!E34+1</f>
        <v>1.0220321999999999</v>
      </c>
      <c r="F34" s="117">
        <f>MorningStar!F34+1</f>
        <v>1.0221743000000001</v>
      </c>
      <c r="G34" s="117">
        <f>MorningStar!G34+1</f>
        <v>1</v>
      </c>
      <c r="H34" s="117">
        <f>MorningStar!H34+1</f>
        <v>1.0154946</v>
      </c>
      <c r="I34" s="117">
        <f>MorningStar!I34+1</f>
        <v>1.0219704000000001</v>
      </c>
      <c r="J34" s="117">
        <f>MorningStar!J34+1</f>
        <v>1.0120191999999999</v>
      </c>
      <c r="K34" s="117">
        <f>MorningStar!K34+1</f>
        <v>1</v>
      </c>
      <c r="L34" s="117">
        <f>MorningStar!L34+1</f>
        <v>1</v>
      </c>
      <c r="M34" s="117">
        <f>MorningStar!M34+1</f>
        <v>1.014337</v>
      </c>
      <c r="N34" s="117">
        <f>MorningStar!N34+1</f>
        <v>1.0168775999999999</v>
      </c>
      <c r="O34" s="117">
        <f>MorningStar!O34+1</f>
        <v>1.0148687999999999</v>
      </c>
      <c r="P34" s="117">
        <f>MorningStar!P34+1</f>
        <v>1</v>
      </c>
      <c r="Q34" s="117">
        <f>MorningStar!Q34+1</f>
        <v>1</v>
      </c>
      <c r="R34" s="117">
        <f>MorningStar!R34+1</f>
        <v>1.0134607</v>
      </c>
    </row>
    <row r="35" spans="1:18" x14ac:dyDescent="0.25">
      <c r="A35" s="116">
        <v>44043</v>
      </c>
      <c r="B35" s="117">
        <f>MorningStar!B35+1</f>
        <v>1.0400404999999999</v>
      </c>
      <c r="C35" s="117"/>
      <c r="D35" s="117">
        <f>MorningStar!D35+1</f>
        <v>1.0385369</v>
      </c>
      <c r="E35" s="117">
        <f>MorningStar!E35+1</f>
        <v>1.0350428</v>
      </c>
      <c r="F35" s="117">
        <f>MorningStar!F35+1</f>
        <v>1.0364568000000001</v>
      </c>
      <c r="G35" s="117">
        <f>MorningStar!G35+1</f>
        <v>1</v>
      </c>
      <c r="H35" s="117">
        <f>MorningStar!H35+1</f>
        <v>1.0355730999999999</v>
      </c>
      <c r="I35" s="117">
        <f>MorningStar!I35+1</f>
        <v>1.0317121</v>
      </c>
      <c r="J35" s="117">
        <f>MorningStar!J35+1</f>
        <v>1.0223674</v>
      </c>
      <c r="K35" s="117">
        <f>MorningStar!K35+1</f>
        <v>1</v>
      </c>
      <c r="L35" s="117">
        <f>MorningStar!L35+1</f>
        <v>1</v>
      </c>
      <c r="M35" s="117">
        <f>MorningStar!M35+1</f>
        <v>1.0300958499999999</v>
      </c>
      <c r="N35" s="117">
        <f>MorningStar!N35+1</f>
        <v>1.0197818999999999</v>
      </c>
      <c r="O35" s="117">
        <f>MorningStar!O35+1</f>
        <v>1.0207473</v>
      </c>
      <c r="P35" s="117">
        <f>MorningStar!P35+1</f>
        <v>1</v>
      </c>
      <c r="Q35" s="117">
        <f>MorningStar!Q35+1</f>
        <v>1</v>
      </c>
      <c r="R35" s="117">
        <f>MorningStar!R35+1</f>
        <v>1.0256769999999999</v>
      </c>
    </row>
    <row r="36" spans="1:18" x14ac:dyDescent="0.25">
      <c r="A36" s="116">
        <v>44074</v>
      </c>
      <c r="B36" s="117">
        <f>MorningStar!B36+1</f>
        <v>1.0252235000000001</v>
      </c>
      <c r="C36" s="117"/>
      <c r="D36" s="117">
        <f>MorningStar!D36+1</f>
        <v>1.0277392000000001</v>
      </c>
      <c r="E36" s="117">
        <f>MorningStar!E36+1</f>
        <v>1.0179743000000001</v>
      </c>
      <c r="F36" s="117">
        <f>MorningStar!F36+1</f>
        <v>1.0198643000000001</v>
      </c>
      <c r="G36" s="117">
        <f>MorningStar!G36+1</f>
        <v>1</v>
      </c>
      <c r="H36" s="117">
        <f>MorningStar!H36+1</f>
        <v>1.0174239</v>
      </c>
      <c r="I36" s="117">
        <f>MorningStar!I36+1</f>
        <v>1.0135772000000001</v>
      </c>
      <c r="J36" s="117">
        <f>MorningStar!J36+1</f>
        <v>1.0050338999999999</v>
      </c>
      <c r="K36" s="117">
        <f>MorningStar!K36+1</f>
        <v>1</v>
      </c>
      <c r="L36" s="117">
        <f>MorningStar!L36+1</f>
        <v>1</v>
      </c>
      <c r="M36" s="117">
        <f>MorningStar!M36+1</f>
        <v>1.0114867000000001</v>
      </c>
      <c r="N36" s="117">
        <f>MorningStar!N36+1</f>
        <v>0.99905370000000004</v>
      </c>
      <c r="O36" s="117">
        <f>MorningStar!O36+1</f>
        <v>1.0015413</v>
      </c>
      <c r="P36" s="117">
        <f>MorningStar!P36+1</f>
        <v>1</v>
      </c>
      <c r="Q36" s="117">
        <f>MorningStar!Q36+1</f>
        <v>1</v>
      </c>
      <c r="R36" s="117">
        <f>MorningStar!R36+1</f>
        <v>1.0030296999999999</v>
      </c>
    </row>
    <row r="37" spans="1:18" x14ac:dyDescent="0.25">
      <c r="A37" s="116">
        <v>44104</v>
      </c>
      <c r="B37" s="117">
        <f>MorningStar!B37+1</f>
        <v>0.992058</v>
      </c>
      <c r="C37" s="117"/>
      <c r="D37" s="117">
        <f>MorningStar!D37+1</f>
        <v>0.99419900000000005</v>
      </c>
      <c r="E37" s="117">
        <f>MorningStar!E37+1</f>
        <v>0.99374070000000003</v>
      </c>
      <c r="F37" s="117">
        <f>MorningStar!F37+1</f>
        <v>0.99315909999999996</v>
      </c>
      <c r="G37" s="117">
        <f>MorningStar!G37+1</f>
        <v>1</v>
      </c>
      <c r="H37" s="117">
        <f>MorningStar!H37+1</f>
        <v>0.99636749999999996</v>
      </c>
      <c r="I37" s="117">
        <f>MorningStar!I37+1</f>
        <v>0.99488370000000004</v>
      </c>
      <c r="J37" s="117">
        <f>MorningStar!J37+1</f>
        <v>0.99807360000000001</v>
      </c>
      <c r="K37" s="117">
        <f>MorningStar!K37+1</f>
        <v>1</v>
      </c>
      <c r="L37" s="117">
        <f>MorningStar!L37+1</f>
        <v>1</v>
      </c>
      <c r="M37" s="117">
        <f>MorningStar!M37+1</f>
        <v>0.99646170000000001</v>
      </c>
      <c r="N37" s="117">
        <f>MorningStar!N37+1</f>
        <v>0.99924230000000003</v>
      </c>
      <c r="O37" s="117">
        <f>MorningStar!O37+1</f>
        <v>0.99846109999999999</v>
      </c>
      <c r="P37" s="117">
        <f>MorningStar!P37+1</f>
        <v>1</v>
      </c>
      <c r="Q37" s="117">
        <f>MorningStar!Q37+1</f>
        <v>1</v>
      </c>
      <c r="R37" s="117">
        <f>MorningStar!R37+1</f>
        <v>0.9976469</v>
      </c>
    </row>
    <row r="38" spans="1:18" x14ac:dyDescent="0.25">
      <c r="A38" s="116">
        <v>44134</v>
      </c>
      <c r="B38" s="117">
        <f>MorningStar!B38+1</f>
        <v>0.98198750000000001</v>
      </c>
      <c r="C38" s="117"/>
      <c r="D38" s="117">
        <f>MorningStar!D38+1</f>
        <v>0.97631290000000004</v>
      </c>
      <c r="E38" s="117">
        <f>MorningStar!E38+1</f>
        <v>0.98448809999999998</v>
      </c>
      <c r="F38" s="117">
        <f>MorningStar!F38+1</f>
        <v>0.98373670000000002</v>
      </c>
      <c r="G38" s="117">
        <f>MorningStar!G38+1</f>
        <v>1</v>
      </c>
      <c r="H38" s="117">
        <f>MorningStar!H38+1</f>
        <v>0.98392579999999996</v>
      </c>
      <c r="I38" s="117">
        <f>MorningStar!I38+1</f>
        <v>0.98634880000000003</v>
      </c>
      <c r="J38" s="117">
        <f>MorningStar!J38+1</f>
        <v>0.98542750000000001</v>
      </c>
      <c r="K38" s="117">
        <f>MorningStar!K38+1</f>
        <v>1</v>
      </c>
      <c r="L38" s="117">
        <f>MorningStar!L38+1</f>
        <v>1</v>
      </c>
      <c r="M38" s="117">
        <f>MorningStar!M38+1</f>
        <v>0.98554609999999998</v>
      </c>
      <c r="N38" s="117">
        <f>MorningStar!N38+1</f>
        <v>0.99080570000000001</v>
      </c>
      <c r="O38" s="117">
        <f>MorningStar!O38+1</f>
        <v>0.98882570000000003</v>
      </c>
      <c r="P38" s="117">
        <f>MorningStar!P38+1</f>
        <v>1</v>
      </c>
      <c r="Q38" s="117">
        <f>MorningStar!Q38+1</f>
        <v>1</v>
      </c>
      <c r="R38" s="117">
        <f>MorningStar!R38+1</f>
        <v>0.98993980000000004</v>
      </c>
    </row>
    <row r="39" spans="1:18" x14ac:dyDescent="0.25">
      <c r="A39" s="116">
        <v>44165</v>
      </c>
      <c r="B39" s="117">
        <f>MorningStar!B39+1</f>
        <v>1.0922463</v>
      </c>
      <c r="C39" s="117"/>
      <c r="D39" s="117">
        <f>MorningStar!D39+1</f>
        <v>1.0907492999999999</v>
      </c>
      <c r="E39" s="117">
        <f>MorningStar!E39+1</f>
        <v>1.0742934</v>
      </c>
      <c r="F39" s="117">
        <f>MorningStar!F39+1</f>
        <v>1.0780901000000001</v>
      </c>
      <c r="G39" s="117">
        <f>MorningStar!G39+1</f>
        <v>1</v>
      </c>
      <c r="H39" s="117">
        <f>MorningStar!H39+1</f>
        <v>1.0714744</v>
      </c>
      <c r="I39" s="117">
        <f>MorningStar!I39+1</f>
        <v>1.0633235000000001</v>
      </c>
      <c r="J39" s="117">
        <f>MorningStar!J39+1</f>
        <v>1.0450495</v>
      </c>
      <c r="K39" s="117">
        <f>MorningStar!K39+1</f>
        <v>1</v>
      </c>
      <c r="L39" s="117">
        <f>MorningStar!L39+1</f>
        <v>1</v>
      </c>
      <c r="M39" s="117">
        <f>MorningStar!M39+1</f>
        <v>1.0584255499999999</v>
      </c>
      <c r="N39" s="117">
        <f>MorningStar!N39+1</f>
        <v>1.0305176</v>
      </c>
      <c r="O39" s="117">
        <f>MorningStar!O39+1</f>
        <v>1.0362396</v>
      </c>
      <c r="P39" s="117">
        <f>MorningStar!P39+1</f>
        <v>1</v>
      </c>
      <c r="Q39" s="117">
        <f>MorningStar!Q39+1</f>
        <v>1</v>
      </c>
      <c r="R39" s="117">
        <f>MorningStar!R39+1</f>
        <v>1.0362396</v>
      </c>
    </row>
    <row r="40" spans="1:18" x14ac:dyDescent="0.25">
      <c r="A40" s="116">
        <v>44196</v>
      </c>
      <c r="B40" s="117">
        <f>MorningStar!B40+1</f>
        <v>1.0265143000000001</v>
      </c>
      <c r="C40" s="117"/>
      <c r="D40" s="117">
        <f>MorningStar!D40+1</f>
        <v>1.0284327</v>
      </c>
      <c r="E40" s="117">
        <f>MorningStar!E40+1</f>
        <v>1.0226685</v>
      </c>
      <c r="F40" s="117">
        <f>MorningStar!F40+1</f>
        <v>1.0242188999999999</v>
      </c>
      <c r="G40" s="117">
        <f>MorningStar!G40+1</f>
        <v>1</v>
      </c>
      <c r="H40" s="117">
        <f>MorningStar!H40+1</f>
        <v>1.0234422999999999</v>
      </c>
      <c r="I40" s="117">
        <f>MorningStar!I40+1</f>
        <v>1.0199415000000001</v>
      </c>
      <c r="J40" s="117">
        <f>MorningStar!J40+1</f>
        <v>1.0128359</v>
      </c>
      <c r="K40" s="117">
        <f>MorningStar!K40+1</f>
        <v>1</v>
      </c>
      <c r="L40" s="117">
        <f>MorningStar!L40+1</f>
        <v>1</v>
      </c>
      <c r="M40" s="117">
        <f>MorningStar!M40+1</f>
        <v>1.0182018500000001</v>
      </c>
      <c r="N40" s="117">
        <f>MorningStar!N40+1</f>
        <v>1.0102476</v>
      </c>
      <c r="O40" s="117">
        <f>MorningStar!O40+1</f>
        <v>1.0112194999999999</v>
      </c>
      <c r="P40" s="117">
        <f>MorningStar!P40+1</f>
        <v>1</v>
      </c>
      <c r="Q40" s="117">
        <f>MorningStar!Q40+1</f>
        <v>1</v>
      </c>
      <c r="R40" s="117">
        <f>MorningStar!R40+1</f>
        <v>1.0128111</v>
      </c>
    </row>
    <row r="41" spans="1:18" x14ac:dyDescent="0.25">
      <c r="A41" s="116">
        <v>44225</v>
      </c>
      <c r="B41" s="117">
        <f>MorningStar!B41+1</f>
        <v>1.0023472</v>
      </c>
      <c r="C41" s="117"/>
      <c r="D41" s="117">
        <f>MorningStar!D41+1</f>
        <v>0.99407210000000001</v>
      </c>
      <c r="E41" s="117">
        <f>MorningStar!E41+1</f>
        <v>1.0002690000000001</v>
      </c>
      <c r="F41" s="117">
        <f>MorningStar!F41+1</f>
        <v>1.0008132000000001</v>
      </c>
      <c r="G41" s="117">
        <f>MorningStar!G41+1</f>
        <v>1</v>
      </c>
      <c r="H41" s="117">
        <f>MorningStar!H41+1</f>
        <v>0.99728799999999995</v>
      </c>
      <c r="I41" s="117">
        <f>MorningStar!I41+1</f>
        <v>0.99845329999999999</v>
      </c>
      <c r="J41" s="117">
        <f>MorningStar!J41+1</f>
        <v>0.99309950000000002</v>
      </c>
      <c r="K41" s="117">
        <f>MorningStar!K41+1</f>
        <v>1</v>
      </c>
      <c r="L41" s="117">
        <f>MorningStar!L41+1</f>
        <v>1</v>
      </c>
      <c r="M41" s="117">
        <f>MorningStar!M41+1</f>
        <v>0.99544560000000004</v>
      </c>
      <c r="N41" s="117">
        <f>MorningStar!N41+1</f>
        <v>0.99249120000000002</v>
      </c>
      <c r="O41" s="117">
        <f>MorningStar!O41+1</f>
        <v>0.99268460000000003</v>
      </c>
      <c r="P41" s="117">
        <f>MorningStar!P41+1</f>
        <v>1</v>
      </c>
      <c r="Q41" s="117">
        <f>MorningStar!Q41+1</f>
        <v>1</v>
      </c>
      <c r="R41" s="117">
        <f>MorningStar!R41+1</f>
        <v>0.99408200000000002</v>
      </c>
    </row>
    <row r="42" spans="1:18" x14ac:dyDescent="0.25">
      <c r="A42" s="116">
        <v>44253</v>
      </c>
      <c r="B42" s="117">
        <f>MorningStar!B42+1</f>
        <v>1.0301195000000001</v>
      </c>
      <c r="C42" s="117"/>
      <c r="D42" s="117">
        <f>MorningStar!D42+1</f>
        <v>1.0208474999999999</v>
      </c>
      <c r="E42" s="117">
        <f>MorningStar!E42+1</f>
        <v>1.0187377</v>
      </c>
      <c r="F42" s="117">
        <f>MorningStar!F42+1</f>
        <v>1.0218471</v>
      </c>
      <c r="G42" s="117">
        <f>MorningStar!G42+1</f>
        <v>1</v>
      </c>
      <c r="H42" s="117">
        <f>MorningStar!H42+1</f>
        <v>1.0155183000000001</v>
      </c>
      <c r="I42" s="117">
        <f>MorningStar!I42+1</f>
        <v>1.0115727999999999</v>
      </c>
      <c r="J42" s="117">
        <f>MorningStar!J42+1</f>
        <v>0.99903489999999995</v>
      </c>
      <c r="K42" s="117">
        <f>MorningStar!K42+1</f>
        <v>1</v>
      </c>
      <c r="L42" s="117">
        <f>MorningStar!L42+1</f>
        <v>1</v>
      </c>
      <c r="M42" s="117">
        <f>MorningStar!M42+1</f>
        <v>1.00765185</v>
      </c>
      <c r="N42" s="117">
        <f>MorningStar!N42+1</f>
        <v>0.9902318</v>
      </c>
      <c r="O42" s="117">
        <f>MorningStar!O42+1</f>
        <v>0.99369730000000001</v>
      </c>
      <c r="P42" s="117">
        <f>MorningStar!P42+1</f>
        <v>1</v>
      </c>
      <c r="Q42" s="117">
        <f>MorningStar!Q42+1</f>
        <v>1</v>
      </c>
      <c r="R42" s="117">
        <f>MorningStar!R42+1</f>
        <v>0.99474580000000001</v>
      </c>
    </row>
    <row r="43" spans="1:18" x14ac:dyDescent="0.25">
      <c r="A43" s="116">
        <v>44286</v>
      </c>
      <c r="B43" s="117">
        <f>MorningStar!B43+1</f>
        <v>1.0121502</v>
      </c>
      <c r="C43" s="117"/>
      <c r="D43" s="117">
        <f>MorningStar!D43+1</f>
        <v>1.0255529000000001</v>
      </c>
      <c r="E43" s="117">
        <f>MorningStar!E43+1</f>
        <v>1.0072163999999999</v>
      </c>
      <c r="F43" s="117">
        <f>MorningStar!F43+1</f>
        <v>1.0086580000000001</v>
      </c>
      <c r="G43" s="117">
        <f>MorningStar!G43+1</f>
        <v>1</v>
      </c>
      <c r="H43" s="117">
        <f>MorningStar!H43+1</f>
        <v>1.0148847000000001</v>
      </c>
      <c r="I43" s="117">
        <f>MorningStar!I43+1</f>
        <v>1.003333</v>
      </c>
      <c r="J43" s="117">
        <f>MorningStar!J43+1</f>
        <v>1.0097566</v>
      </c>
      <c r="K43" s="117">
        <f>MorningStar!K43+1</f>
        <v>1</v>
      </c>
      <c r="L43" s="117">
        <f>MorningStar!L43+1</f>
        <v>1</v>
      </c>
      <c r="M43" s="117">
        <f>MorningStar!M43+1</f>
        <v>1.0115307</v>
      </c>
      <c r="N43" s="117">
        <f>MorningStar!N43+1</f>
        <v>0.99748550000000002</v>
      </c>
      <c r="O43" s="117">
        <f>MorningStar!O43+1</f>
        <v>1.0026347</v>
      </c>
      <c r="P43" s="117">
        <f>MorningStar!P43+1</f>
        <v>1</v>
      </c>
      <c r="Q43" s="117">
        <f>MorningStar!Q43+1</f>
        <v>1</v>
      </c>
      <c r="R43" s="117">
        <f>MorningStar!R43+1</f>
        <v>1.0032686500000001</v>
      </c>
    </row>
    <row r="44" spans="1:18" x14ac:dyDescent="0.25">
      <c r="A44" s="116">
        <v>44316</v>
      </c>
      <c r="B44" s="117">
        <f>MorningStar!B44+1</f>
        <v>1.0229244</v>
      </c>
      <c r="C44" s="117"/>
      <c r="D44" s="117">
        <f>MorningStar!D44+1</f>
        <v>1.0245736999999999</v>
      </c>
      <c r="E44" s="117">
        <f>MorningStar!E44+1</f>
        <v>1.0180864999999999</v>
      </c>
      <c r="F44" s="117">
        <f>MorningStar!F44+1</f>
        <v>1.0187440000000001</v>
      </c>
      <c r="G44" s="117">
        <f>MorningStar!G44+1</f>
        <v>1</v>
      </c>
      <c r="H44" s="117">
        <f>MorningStar!H44+1</f>
        <v>1.0190801</v>
      </c>
      <c r="I44" s="117">
        <f>MorningStar!I44+1</f>
        <v>1.0153528000000001</v>
      </c>
      <c r="J44" s="117">
        <f>MorningStar!J44+1</f>
        <v>1.0110973000000001</v>
      </c>
      <c r="K44" s="117">
        <f>MorningStar!K44+1</f>
        <v>1</v>
      </c>
      <c r="L44" s="117">
        <f>MorningStar!L44+1</f>
        <v>1</v>
      </c>
      <c r="M44" s="117">
        <f>MorningStar!M44+1</f>
        <v>1.0161625999999999</v>
      </c>
      <c r="N44" s="117">
        <f>MorningStar!N44+1</f>
        <v>1.0076594999999999</v>
      </c>
      <c r="O44" s="117">
        <f>MorningStar!O44+1</f>
        <v>1.0088564</v>
      </c>
      <c r="P44" s="117">
        <f>MorningStar!P44+1</f>
        <v>1</v>
      </c>
      <c r="Q44" s="117">
        <f>MorningStar!Q44+1</f>
        <v>1</v>
      </c>
      <c r="R44" s="117">
        <f>MorningStar!R44+1</f>
        <v>1.0110885000000001</v>
      </c>
    </row>
    <row r="45" spans="1:18" x14ac:dyDescent="0.25">
      <c r="A45" s="116">
        <v>44347</v>
      </c>
      <c r="B45" s="117">
        <f>MorningStar!B45+1</f>
        <v>1.0018928</v>
      </c>
      <c r="C45" s="117">
        <f>MorningStar!C45+1</f>
        <v>1.0064660000000001</v>
      </c>
      <c r="D45" s="117">
        <f>MorningStar!D45+1</f>
        <v>1.0046344</v>
      </c>
      <c r="E45" s="117">
        <f>MorningStar!E45+1</f>
        <v>1.0026605</v>
      </c>
      <c r="F45" s="117">
        <f>MorningStar!F45+1</f>
        <v>1.0024933</v>
      </c>
      <c r="G45" s="117">
        <f>MorningStar!G45+1</f>
        <v>1.0063553000000001</v>
      </c>
      <c r="H45" s="117">
        <f>MorningStar!H45+1</f>
        <v>1.0070441999999999</v>
      </c>
      <c r="I45" s="117">
        <f>MorningStar!I45+1</f>
        <v>1.0032717</v>
      </c>
      <c r="J45" s="117">
        <f>MorningStar!J45+1</f>
        <v>1.0071908000000001</v>
      </c>
      <c r="K45" s="117">
        <f>MorningStar!K45+1</f>
        <v>1.0060399</v>
      </c>
      <c r="L45" s="117">
        <f>MorningStar!L45+1</f>
        <v>1.0060446999999999</v>
      </c>
      <c r="M45" s="117">
        <f>MorningStar!M45+1</f>
        <v>1.0072195500000001</v>
      </c>
      <c r="N45" s="117">
        <f>MorningStar!N45+1</f>
        <v>1.0058693000000001</v>
      </c>
      <c r="O45" s="117">
        <f>MorningStar!O45+1</f>
        <v>1.006367</v>
      </c>
      <c r="P45" s="117">
        <f>MorningStar!P45+1</f>
        <v>1.0057286000000001</v>
      </c>
      <c r="Q45" s="117">
        <f>MorningStar!Q45+1</f>
        <v>1.0056320999999999</v>
      </c>
      <c r="R45" s="117">
        <f>MorningStar!R45+1</f>
        <v>1.0071960499999999</v>
      </c>
    </row>
    <row r="46" spans="1:18" x14ac:dyDescent="0.25">
      <c r="A46" s="116">
        <v>44377</v>
      </c>
      <c r="B46" s="117">
        <f>MorningStar!B46+1</f>
        <v>1.0319655000000001</v>
      </c>
      <c r="C46" s="117">
        <f>MorningStar!C46+1</f>
        <v>1.0322224</v>
      </c>
      <c r="D46" s="117">
        <f>MorningStar!D46+1</f>
        <v>1.0280992</v>
      </c>
      <c r="E46" s="117">
        <f>MorningStar!E46+1</f>
        <v>1.0269623000000001</v>
      </c>
      <c r="F46" s="117">
        <f>MorningStar!F46+1</f>
        <v>1.0287307000000001</v>
      </c>
      <c r="G46" s="117">
        <f>MorningStar!G46+1</f>
        <v>1.0276664</v>
      </c>
      <c r="H46" s="117">
        <f>MorningStar!H46+1</f>
        <v>1.0216358000000001</v>
      </c>
      <c r="I46" s="117">
        <f>MorningStar!I46+1</f>
        <v>1.0241495</v>
      </c>
      <c r="J46" s="117">
        <f>MorningStar!J46+1</f>
        <v>1.0170972</v>
      </c>
      <c r="K46" s="117">
        <f>MorningStar!K46+1</f>
        <v>1.0205123</v>
      </c>
      <c r="L46" s="117">
        <f>MorningStar!L46+1</f>
        <v>1.0230322000000001</v>
      </c>
      <c r="M46" s="117">
        <f>MorningStar!M46+1</f>
        <v>1.0185474000000001</v>
      </c>
      <c r="N46" s="117">
        <f>MorningStar!N46+1</f>
        <v>1.0132962999999999</v>
      </c>
      <c r="O46" s="117">
        <f>MorningStar!O46+1</f>
        <v>1.0148581000000001</v>
      </c>
      <c r="P46" s="117">
        <f>MorningStar!P46+1</f>
        <v>1.0144899000000001</v>
      </c>
      <c r="Q46" s="117">
        <f>MorningStar!Q46+1</f>
        <v>1.0169017</v>
      </c>
      <c r="R46" s="117">
        <f>MorningStar!R46+1</f>
        <v>1.0139521499999999</v>
      </c>
    </row>
    <row r="47" spans="1:18" x14ac:dyDescent="0.25">
      <c r="A47" s="116">
        <v>44407</v>
      </c>
      <c r="B47" s="117">
        <f>MorningStar!B47+1</f>
        <v>1.0068102000000001</v>
      </c>
      <c r="C47" s="117">
        <f>MorningStar!C47+1</f>
        <v>1.0165321</v>
      </c>
      <c r="D47" s="117">
        <f>MorningStar!D47+1</f>
        <v>1.0217083</v>
      </c>
      <c r="E47" s="117">
        <f>MorningStar!E47+1</f>
        <v>1.0070011999999999</v>
      </c>
      <c r="F47" s="117">
        <f>MorningStar!F47+1</f>
        <v>1.0073364</v>
      </c>
      <c r="G47" s="117">
        <f>MorningStar!G47+1</f>
        <v>1.0137533999999999</v>
      </c>
      <c r="H47" s="117">
        <f>MorningStar!H47+1</f>
        <v>1.0126729000000001</v>
      </c>
      <c r="I47" s="117">
        <f>MorningStar!I47+1</f>
        <v>1.0074871000000001</v>
      </c>
      <c r="J47" s="117">
        <f>MorningStar!J47+1</f>
        <v>1.010991</v>
      </c>
      <c r="K47" s="117">
        <f>MorningStar!K47+1</f>
        <v>1.0112756000000001</v>
      </c>
      <c r="L47" s="117">
        <f>MorningStar!L47+1</f>
        <v>1.0119421</v>
      </c>
      <c r="M47" s="117">
        <f>MorningStar!M47+1</f>
        <v>1.0110749000000001</v>
      </c>
      <c r="N47" s="117">
        <f>MorningStar!N47+1</f>
        <v>1.0096290000000001</v>
      </c>
      <c r="O47" s="117">
        <f>MorningStar!O47+1</f>
        <v>1.0102956000000001</v>
      </c>
      <c r="P47" s="117">
        <f>MorningStar!P47+1</f>
        <v>1.0100473000000001</v>
      </c>
      <c r="Q47" s="117">
        <f>MorningStar!Q47+1</f>
        <v>1.0103264999999999</v>
      </c>
      <c r="R47" s="117">
        <f>MorningStar!R47+1</f>
        <v>1.0098448</v>
      </c>
    </row>
    <row r="48" spans="1:18" x14ac:dyDescent="0.25">
      <c r="A48" s="116">
        <v>44439</v>
      </c>
      <c r="B48" s="117">
        <f>MorningStar!B48+1</f>
        <v>1.0251655</v>
      </c>
      <c r="C48" s="117">
        <f>MorningStar!C48+1</f>
        <v>1.0313786</v>
      </c>
      <c r="D48" s="117">
        <f>MorningStar!D48+1</f>
        <v>1.0305378999999999</v>
      </c>
      <c r="E48" s="117">
        <f>MorningStar!E48+1</f>
        <v>1.0189538</v>
      </c>
      <c r="F48" s="117">
        <f>MorningStar!F48+1</f>
        <v>1.0208557</v>
      </c>
      <c r="G48" s="117">
        <f>MorningStar!G48+1</f>
        <v>1.0247282</v>
      </c>
      <c r="H48" s="117">
        <f>MorningStar!H48+1</f>
        <v>1.0216308999999999</v>
      </c>
      <c r="I48" s="117">
        <f>MorningStar!I48+1</f>
        <v>1.0156316999999999</v>
      </c>
      <c r="J48" s="117">
        <f>MorningStar!J48+1</f>
        <v>1.0120591999999999</v>
      </c>
      <c r="K48" s="117">
        <f>MorningStar!K48+1</f>
        <v>1.0149311999999999</v>
      </c>
      <c r="L48" s="117">
        <f>MorningStar!L48+1</f>
        <v>1.0181853000000001</v>
      </c>
      <c r="M48" s="117">
        <f>MorningStar!M48+1</f>
        <v>1.0164048000000001</v>
      </c>
      <c r="N48" s="117">
        <f>MorningStar!N48+1</f>
        <v>1.0057971000000001</v>
      </c>
      <c r="O48" s="117">
        <f>MorningStar!O48+1</f>
        <v>1.0081339</v>
      </c>
      <c r="P48" s="117">
        <f>MorningStar!P48+1</f>
        <v>1.006534</v>
      </c>
      <c r="Q48" s="117">
        <f>MorningStar!Q48+1</f>
        <v>1.0097343000000001</v>
      </c>
      <c r="R48" s="117">
        <f>MorningStar!R48+1</f>
        <v>1.0083521</v>
      </c>
    </row>
    <row r="49" spans="1:18" x14ac:dyDescent="0.25">
      <c r="A49" s="116">
        <v>44469</v>
      </c>
      <c r="B49" s="117">
        <f>MorningStar!B49+1</f>
        <v>0.96700960000000002</v>
      </c>
      <c r="C49" s="117">
        <f>MorningStar!C49+1</f>
        <v>0.95751790000000003</v>
      </c>
      <c r="D49" s="117">
        <f>MorningStar!D49+1</f>
        <v>0.95780920000000003</v>
      </c>
      <c r="E49" s="117">
        <f>MorningStar!E49+1</f>
        <v>0.97205750000000002</v>
      </c>
      <c r="F49" s="117">
        <f>MorningStar!F49+1</f>
        <v>0.97057150000000003</v>
      </c>
      <c r="G49" s="117">
        <f>MorningStar!G49+1</f>
        <v>0.96319250000000001</v>
      </c>
      <c r="H49" s="117">
        <f>MorningStar!H49+1</f>
        <v>0.97152099999999997</v>
      </c>
      <c r="I49" s="117">
        <f>MorningStar!I49+1</f>
        <v>0.97460049999999998</v>
      </c>
      <c r="J49" s="117">
        <f>MorningStar!J49+1</f>
        <v>0.97941869999999998</v>
      </c>
      <c r="K49" s="117">
        <f>MorningStar!K49+1</f>
        <v>0.97210549999999996</v>
      </c>
      <c r="L49" s="117">
        <f>MorningStar!L49+1</f>
        <v>0.96902909999999998</v>
      </c>
      <c r="M49" s="117">
        <f>MorningStar!M49+1</f>
        <v>0.9773309</v>
      </c>
      <c r="N49" s="117">
        <f>MorningStar!N49+1</f>
        <v>0.98363860000000003</v>
      </c>
      <c r="O49" s="117">
        <f>MorningStar!O49+1</f>
        <v>0.98191600000000001</v>
      </c>
      <c r="P49" s="117">
        <f>MorningStar!P49+1</f>
        <v>0.97965310000000005</v>
      </c>
      <c r="Q49" s="117">
        <f>MorningStar!Q49+1</f>
        <v>0.97667020000000004</v>
      </c>
      <c r="R49" s="117">
        <f>MorningStar!R49+1</f>
        <v>0.98328384999999996</v>
      </c>
    </row>
    <row r="50" spans="1:18" x14ac:dyDescent="0.25">
      <c r="A50" s="116">
        <v>44498</v>
      </c>
      <c r="B50" s="117">
        <f>MorningStar!B50+1</f>
        <v>1.025752</v>
      </c>
      <c r="C50" s="117">
        <f>MorningStar!C50+1</f>
        <v>1.0317737</v>
      </c>
      <c r="D50" s="117">
        <f>MorningStar!D50+1</f>
        <v>1.0316137000000001</v>
      </c>
      <c r="E50" s="117">
        <f>MorningStar!E50+1</f>
        <v>1.0175483000000001</v>
      </c>
      <c r="F50" s="117">
        <f>MorningStar!F50+1</f>
        <v>1.0197962</v>
      </c>
      <c r="G50" s="117">
        <f>MorningStar!G50+1</f>
        <v>1.0232988999999999</v>
      </c>
      <c r="H50" s="117">
        <f>MorningStar!H50+1</f>
        <v>1.02248585</v>
      </c>
      <c r="I50" s="117">
        <f>MorningStar!I50+1</f>
        <v>1.0129444000000001</v>
      </c>
      <c r="J50" s="117">
        <f>MorningStar!J50+1</f>
        <v>1.0087558000000001</v>
      </c>
      <c r="K50" s="117">
        <f>MorningStar!K50+1</f>
        <v>1.0112028</v>
      </c>
      <c r="L50" s="117">
        <f>MorningStar!L50+1</f>
        <v>1.0151961</v>
      </c>
      <c r="M50" s="117">
        <f>MorningStar!M50+1</f>
        <v>1.01534415</v>
      </c>
      <c r="N50" s="117">
        <f>MorningStar!N50+1</f>
        <v>1.0011341</v>
      </c>
      <c r="O50" s="117">
        <f>MorningStar!O50+1</f>
        <v>1.0040612</v>
      </c>
      <c r="P50" s="117">
        <f>MorningStar!P50+1</f>
        <v>1.0010878999999999</v>
      </c>
      <c r="Q50" s="117">
        <f>MorningStar!Q50+1</f>
        <v>1.0050341</v>
      </c>
      <c r="R50" s="117">
        <f>MorningStar!R50+1</f>
        <v>1.0060566</v>
      </c>
    </row>
    <row r="51" spans="1:18" x14ac:dyDescent="0.25">
      <c r="A51" s="116">
        <v>44530</v>
      </c>
      <c r="B51" s="117">
        <f>MorningStar!B51+1</f>
        <v>0.98555179999999998</v>
      </c>
      <c r="C51" s="117">
        <f>MorningStar!C51+1</f>
        <v>0.99840390000000001</v>
      </c>
      <c r="D51" s="117">
        <f>MorningStar!D51+1</f>
        <v>1.0003194</v>
      </c>
      <c r="E51" s="117">
        <f>MorningStar!E51+1</f>
        <v>0.98957050000000002</v>
      </c>
      <c r="F51" s="117">
        <f>MorningStar!F51+1</f>
        <v>0.98836919999999995</v>
      </c>
      <c r="G51" s="117">
        <f>MorningStar!G51+1</f>
        <v>0.99942839999999999</v>
      </c>
      <c r="H51" s="117">
        <f>MorningStar!H51+1</f>
        <v>0.99740609999999996</v>
      </c>
      <c r="I51" s="117">
        <f>MorningStar!I51+1</f>
        <v>0.9922474</v>
      </c>
      <c r="J51" s="117">
        <f>MorningStar!J51+1</f>
        <v>0.99597990000000003</v>
      </c>
      <c r="K51" s="117">
        <f>MorningStar!K51+1</f>
        <v>1.0019435999999999</v>
      </c>
      <c r="L51" s="117">
        <f>MorningStar!L51+1</f>
        <v>1.0010623000000001</v>
      </c>
      <c r="M51" s="117">
        <f>MorningStar!M51+1</f>
        <v>0.99804130000000002</v>
      </c>
      <c r="N51" s="117">
        <f>MorningStar!N51+1</f>
        <v>0.99981120000000001</v>
      </c>
      <c r="O51" s="117">
        <f>MorningStar!O51+1</f>
        <v>0.99840090000000004</v>
      </c>
      <c r="P51" s="117">
        <f>MorningStar!P51+1</f>
        <v>1.0038530000000001</v>
      </c>
      <c r="Q51" s="117">
        <f>MorningStar!Q51+1</f>
        <v>1.0031428</v>
      </c>
      <c r="R51" s="117">
        <f>MorningStar!R51+1</f>
        <v>0.99981120000000001</v>
      </c>
    </row>
    <row r="52" spans="1:18" x14ac:dyDescent="0.25">
      <c r="A52" s="116">
        <v>44561</v>
      </c>
      <c r="B52" s="117">
        <f>MorningStar!B52+1</f>
        <v>1.0224518</v>
      </c>
      <c r="C52" s="117">
        <f>MorningStar!C52+1</f>
        <v>1.0265165999999999</v>
      </c>
      <c r="D52" s="117">
        <f>MorningStar!D52+1</f>
        <v>1.0359521</v>
      </c>
      <c r="E52" s="117">
        <f>MorningStar!E52+1</f>
        <v>1.0191504</v>
      </c>
      <c r="F52" s="117">
        <f>MorningStar!F52+1</f>
        <v>1.0199191000000001</v>
      </c>
      <c r="G52" s="117">
        <f>MorningStar!G52+1</f>
        <v>1.0237270999999999</v>
      </c>
      <c r="H52" s="117">
        <f>MorningStar!H52+1</f>
        <v>1.0263625000000001</v>
      </c>
      <c r="I52" s="117">
        <f>MorningStar!I52+1</f>
        <v>1.0177356</v>
      </c>
      <c r="J52" s="117">
        <f>MorningStar!J52+1</f>
        <v>1.0239936000000001</v>
      </c>
      <c r="K52" s="117">
        <f>MorningStar!K52+1</f>
        <v>1.0199094</v>
      </c>
      <c r="L52" s="117">
        <f>MorningStar!L52+1</f>
        <v>1.0212475000000001</v>
      </c>
      <c r="M52" s="117">
        <f>MorningStar!M52+1</f>
        <v>1.0235699</v>
      </c>
      <c r="N52" s="117">
        <f>MorningStar!N52+1</f>
        <v>1.0166295000000001</v>
      </c>
      <c r="O52" s="117">
        <f>MorningStar!O52+1</f>
        <v>1.0196992</v>
      </c>
      <c r="P52" s="117">
        <f>MorningStar!P52+1</f>
        <v>1.0166930999999999</v>
      </c>
      <c r="Q52" s="117">
        <f>MorningStar!Q52+1</f>
        <v>1.0178917000000001</v>
      </c>
      <c r="R52" s="117">
        <f>MorningStar!R52+1</f>
        <v>1.0181982999999999</v>
      </c>
    </row>
    <row r="53" spans="1:18" x14ac:dyDescent="0.25">
      <c r="A53" s="116">
        <v>44592</v>
      </c>
      <c r="B53" s="117">
        <f>MorningStar!B53+1</f>
        <v>0.95565129999999998</v>
      </c>
      <c r="C53" s="117">
        <f>MorningStar!C53+1</f>
        <v>0.94009299999999996</v>
      </c>
      <c r="D53" s="117">
        <f>MorningStar!D53+1</f>
        <v>0.95295339999999995</v>
      </c>
      <c r="E53" s="117">
        <f>MorningStar!E53+1</f>
        <v>0.95949930000000005</v>
      </c>
      <c r="F53" s="117">
        <f>MorningStar!F53+1</f>
        <v>0.95811559999999996</v>
      </c>
      <c r="G53" s="117">
        <f>MorningStar!G53+1</f>
        <v>0.94555060000000002</v>
      </c>
      <c r="H53" s="117">
        <f>MorningStar!H53+1</f>
        <v>0.96664210000000006</v>
      </c>
      <c r="I53" s="117">
        <f>MorningStar!I53+1</f>
        <v>0.96094310000000005</v>
      </c>
      <c r="J53" s="117">
        <f>MorningStar!J53+1</f>
        <v>0.97222739999999996</v>
      </c>
      <c r="K53" s="117">
        <f>MorningStar!K53+1</f>
        <v>0.95404979999999995</v>
      </c>
      <c r="L53" s="117">
        <f>MorningStar!L53+1</f>
        <v>0.9510267</v>
      </c>
      <c r="M53" s="117">
        <f>MorningStar!M53+1</f>
        <v>0.97383660000000005</v>
      </c>
      <c r="N53" s="117">
        <f>MorningStar!N53+1</f>
        <v>0.97179020000000005</v>
      </c>
      <c r="O53" s="117">
        <f>MorningStar!O53+1</f>
        <v>0.97189879999999995</v>
      </c>
      <c r="P53" s="117">
        <f>MorningStar!P53+1</f>
        <v>0.96118630000000005</v>
      </c>
      <c r="Q53" s="117">
        <f>MorningStar!Q53+1</f>
        <v>0.95832099999999998</v>
      </c>
      <c r="R53" s="117">
        <f>MorningStar!R53+1</f>
        <v>0.973001</v>
      </c>
    </row>
    <row r="54" spans="1:18" x14ac:dyDescent="0.25">
      <c r="A54" s="116">
        <v>44620</v>
      </c>
      <c r="B54" s="117">
        <f>MorningStar!B54+1</f>
        <v>0.97430629999999996</v>
      </c>
      <c r="C54" s="117">
        <f>MorningStar!C54+1</f>
        <v>0.97288739999999996</v>
      </c>
      <c r="D54" s="117">
        <f>MorningStar!D54+1</f>
        <v>0.97323729999999997</v>
      </c>
      <c r="E54" s="117">
        <f>MorningStar!E54+1</f>
        <v>0.97726429999999997</v>
      </c>
      <c r="F54" s="117">
        <f>MorningStar!F54+1</f>
        <v>0.97630969999999995</v>
      </c>
      <c r="G54" s="117">
        <f>MorningStar!G54+1</f>
        <v>0.9765469</v>
      </c>
      <c r="H54" s="117">
        <f>MorningStar!H54+1</f>
        <v>0.9811858</v>
      </c>
      <c r="I54" s="117">
        <f>MorningStar!I54+1</f>
        <v>0.97879830000000001</v>
      </c>
      <c r="J54" s="117">
        <f>MorningStar!J54+1</f>
        <v>0.98576509999999995</v>
      </c>
      <c r="K54" s="117">
        <f>MorningStar!K54+1</f>
        <v>0.98122449999999994</v>
      </c>
      <c r="L54" s="117">
        <f>MorningStar!L54+1</f>
        <v>0.97962490000000002</v>
      </c>
      <c r="M54" s="117">
        <f>MorningStar!M54+1</f>
        <v>0.98313490000000003</v>
      </c>
      <c r="N54" s="117">
        <f>MorningStar!N54+1</f>
        <v>0.98638040000000005</v>
      </c>
      <c r="O54" s="117">
        <f>MorningStar!O54+1</f>
        <v>0.98603819999999998</v>
      </c>
      <c r="P54" s="117">
        <f>MorningStar!P54+1</f>
        <v>0.98488299999999995</v>
      </c>
      <c r="Q54" s="117">
        <f>MorningStar!Q54+1</f>
        <v>0.98348550000000001</v>
      </c>
      <c r="R54" s="117">
        <f>MorningStar!R54+1</f>
        <v>0.98503759999999996</v>
      </c>
    </row>
    <row r="55" spans="1:18" x14ac:dyDescent="0.25">
      <c r="A55" s="116">
        <v>44651</v>
      </c>
      <c r="B55" s="117">
        <f>MorningStar!B55+1</f>
        <v>0.99983770000000005</v>
      </c>
      <c r="C55" s="117">
        <f>MorningStar!C55+1</f>
        <v>1.0109845</v>
      </c>
      <c r="D55" s="117">
        <f>MorningStar!D55+1</f>
        <v>1.0051502000000001</v>
      </c>
      <c r="E55" s="117">
        <f>MorningStar!E55+1</f>
        <v>0.99284899999999998</v>
      </c>
      <c r="F55" s="117">
        <f>MorningStar!F55+1</f>
        <v>0.99441440000000003</v>
      </c>
      <c r="G55" s="117">
        <f>MorningStar!G55+1</f>
        <v>1.0037813</v>
      </c>
      <c r="H55" s="117">
        <f>MorningStar!H55+1</f>
        <v>1.0020268000000001</v>
      </c>
      <c r="I55" s="117">
        <f>MorningStar!I55+1</f>
        <v>0.98940600000000001</v>
      </c>
      <c r="J55" s="117">
        <f>MorningStar!J55+1</f>
        <v>0.99346279999999998</v>
      </c>
      <c r="K55" s="117">
        <f>MorningStar!K55+1</f>
        <v>0.99261650000000001</v>
      </c>
      <c r="L55" s="117">
        <f>MorningStar!L55+1</f>
        <v>0.99617140000000004</v>
      </c>
      <c r="M55" s="117">
        <f>MorningStar!M55+1</f>
        <v>0.99767700000000004</v>
      </c>
      <c r="N55" s="117">
        <f>MorningStar!N55+1</f>
        <v>0.98397500000000004</v>
      </c>
      <c r="O55" s="117">
        <f>MorningStar!O55+1</f>
        <v>0.98774850000000003</v>
      </c>
      <c r="P55" s="117">
        <f>MorningStar!P55+1</f>
        <v>0.98338939999999997</v>
      </c>
      <c r="Q55" s="117">
        <f>MorningStar!Q55+1</f>
        <v>0.98717149999999998</v>
      </c>
      <c r="R55" s="117">
        <f>MorningStar!R55+1</f>
        <v>0.98974245000000005</v>
      </c>
    </row>
    <row r="56" spans="1:18" x14ac:dyDescent="0.25">
      <c r="A56" s="116">
        <v>44680</v>
      </c>
      <c r="B56" s="117">
        <f>MorningStar!B56+1</f>
        <v>0.9472488</v>
      </c>
      <c r="C56" s="117">
        <f>MorningStar!C56+1</f>
        <v>0.93893360000000003</v>
      </c>
      <c r="D56" s="117">
        <f>MorningStar!D56+1</f>
        <v>0.95108610000000005</v>
      </c>
      <c r="E56" s="117">
        <f>MorningStar!E56+1</f>
        <v>0.95102280000000006</v>
      </c>
      <c r="F56" s="117">
        <f>MorningStar!F56+1</f>
        <v>0.94963169999999997</v>
      </c>
      <c r="G56" s="117">
        <f>MorningStar!G56+1</f>
        <v>0.94359599999999999</v>
      </c>
      <c r="H56" s="117">
        <f>MorningStar!H56+1</f>
        <v>0.95573070000000004</v>
      </c>
      <c r="I56" s="117">
        <f>MorningStar!I56+1</f>
        <v>0.95305930000000005</v>
      </c>
      <c r="J56" s="117">
        <f>MorningStar!J56+1</f>
        <v>0.96592029999999995</v>
      </c>
      <c r="K56" s="117">
        <f>MorningStar!K56+1</f>
        <v>0.9512834</v>
      </c>
      <c r="L56" s="117">
        <f>MorningStar!L56+1</f>
        <v>0.94868600000000003</v>
      </c>
      <c r="M56" s="117">
        <f>MorningStar!M56+1</f>
        <v>0.96056269999999999</v>
      </c>
      <c r="N56" s="117">
        <f>MorningStar!N56+1</f>
        <v>0.96589159999999996</v>
      </c>
      <c r="O56" s="117">
        <f>MorningStar!O56+1</f>
        <v>0.96583980000000003</v>
      </c>
      <c r="P56" s="117">
        <f>MorningStar!P56+1</f>
        <v>0.95734450000000004</v>
      </c>
      <c r="Q56" s="117">
        <f>MorningStar!Q56+1</f>
        <v>0.95478079999999999</v>
      </c>
      <c r="R56" s="117">
        <f>MorningStar!R56+1</f>
        <v>0.96304020000000001</v>
      </c>
    </row>
    <row r="57" spans="1:18" x14ac:dyDescent="0.25">
      <c r="A57" s="116">
        <v>44712</v>
      </c>
      <c r="B57" s="117">
        <f>MorningStar!B57+1</f>
        <v>0.98594930000000003</v>
      </c>
      <c r="C57" s="117">
        <f>MorningStar!C57+1</f>
        <v>0.97953500000000004</v>
      </c>
      <c r="D57" s="117">
        <f>MorningStar!D57+1</f>
        <v>0.99111039999999995</v>
      </c>
      <c r="E57" s="117">
        <f>MorningStar!E57+1</f>
        <v>0.9885893</v>
      </c>
      <c r="F57" s="117">
        <f>MorningStar!F57+1</f>
        <v>0.98768540000000005</v>
      </c>
      <c r="G57" s="117">
        <f>MorningStar!G57+1</f>
        <v>0.98338369999999997</v>
      </c>
      <c r="H57" s="117">
        <f>MorningStar!H57+1</f>
        <v>0.995618</v>
      </c>
      <c r="I57" s="117">
        <f>MorningStar!I57+1</f>
        <v>0.99006919999999998</v>
      </c>
      <c r="J57" s="117">
        <f>MorningStar!J57+1</f>
        <v>0.99410270000000001</v>
      </c>
      <c r="K57" s="117">
        <f>MorningStar!K57+1</f>
        <v>0.98854629999999999</v>
      </c>
      <c r="L57" s="117">
        <f>MorningStar!L57+1</f>
        <v>0.98686079999999998</v>
      </c>
      <c r="M57" s="117">
        <f>MorningStar!M57+1</f>
        <v>0.99552605000000005</v>
      </c>
      <c r="N57" s="117">
        <f>MorningStar!N57+1</f>
        <v>0.99554609999999999</v>
      </c>
      <c r="O57" s="117">
        <f>MorningStar!O57+1</f>
        <v>0.99505259999999995</v>
      </c>
      <c r="P57" s="117">
        <f>MorningStar!P57+1</f>
        <v>0.99251809999999996</v>
      </c>
      <c r="Q57" s="117">
        <f>MorningStar!Q57+1</f>
        <v>0.99092619999999998</v>
      </c>
      <c r="R57" s="117">
        <f>MorningStar!R57+1</f>
        <v>0.99716249999999995</v>
      </c>
    </row>
    <row r="58" spans="1:18" x14ac:dyDescent="0.25">
      <c r="A58" s="116">
        <v>44742</v>
      </c>
      <c r="B58" s="117">
        <f>MorningStar!B58+1</f>
        <v>0.93456729999999999</v>
      </c>
      <c r="C58" s="117">
        <f>MorningStar!C58+1</f>
        <v>0.93108729999999995</v>
      </c>
      <c r="D58" s="117">
        <f>MorningStar!D58+1</f>
        <v>0.93422899999999998</v>
      </c>
      <c r="E58" s="117">
        <f>MorningStar!E58+1</f>
        <v>0.94504600000000005</v>
      </c>
      <c r="F58" s="117">
        <f>MorningStar!F58+1</f>
        <v>0.94207739999999995</v>
      </c>
      <c r="G58" s="117">
        <f>MorningStar!G58+1</f>
        <v>0.93767829999999996</v>
      </c>
      <c r="H58" s="117">
        <f>MorningStar!H58+1</f>
        <v>0.94372900000000004</v>
      </c>
      <c r="I58" s="117">
        <f>MorningStar!I58+1</f>
        <v>0.94984800000000003</v>
      </c>
      <c r="J58" s="117">
        <f>MorningStar!J58+1</f>
        <v>0.96062190000000003</v>
      </c>
      <c r="K58" s="117">
        <f>MorningStar!K58+1</f>
        <v>0.95031189999999999</v>
      </c>
      <c r="L58" s="117">
        <f>MorningStar!L58+1</f>
        <v>0.94585600000000003</v>
      </c>
      <c r="M58" s="117">
        <f>MorningStar!M58+1</f>
        <v>0.94973490000000005</v>
      </c>
      <c r="N58" s="117">
        <f>MorningStar!N58+1</f>
        <v>0.96910949999999996</v>
      </c>
      <c r="O58" s="117">
        <f>MorningStar!O58+1</f>
        <v>0.96561940000000002</v>
      </c>
      <c r="P58" s="117">
        <f>MorningStar!P58+1</f>
        <v>0.96109279999999997</v>
      </c>
      <c r="Q58" s="117">
        <f>MorningStar!Q58+1</f>
        <v>0.95678390000000002</v>
      </c>
      <c r="R58" s="117">
        <f>MorningStar!R58+1</f>
        <v>0.9606557</v>
      </c>
    </row>
    <row r="59" spans="1:18" ht="14.4" x14ac:dyDescent="0.3">
      <c r="A59" s="65">
        <v>44771</v>
      </c>
      <c r="B59" s="117">
        <f>MorningStar!B59+1</f>
        <v>1.0583914000000001</v>
      </c>
      <c r="C59" s="117">
        <f>MorningStar!C59+1</f>
        <v>1.0659069999999999</v>
      </c>
      <c r="D59" s="117">
        <f>MorningStar!D59+1</f>
        <v>1.0612832999999999</v>
      </c>
      <c r="E59" s="117">
        <f>MorningStar!E59+1</f>
        <v>1.0546909</v>
      </c>
      <c r="F59" s="117">
        <f>MorningStar!F59+1</f>
        <v>1.0545019</v>
      </c>
      <c r="G59" s="117">
        <f>MorningStar!G59+1</f>
        <v>1.0603791</v>
      </c>
      <c r="H59" s="117">
        <f>MorningStar!H59+1</f>
        <v>1.0496567999999999</v>
      </c>
      <c r="I59" s="117">
        <f>MorningStar!I59+1</f>
        <v>1.0493866999999999</v>
      </c>
      <c r="J59" s="117">
        <f>MorningStar!J59+1</f>
        <v>1.0399276</v>
      </c>
      <c r="K59" s="117">
        <f>MorningStar!K59+1</f>
        <v>1.0502931</v>
      </c>
      <c r="L59" s="117">
        <f>MorningStar!L59+1</f>
        <v>1.0539589</v>
      </c>
      <c r="M59" s="117">
        <f>MorningStar!M59+1</f>
        <v>1.0456814000000001</v>
      </c>
      <c r="N59" s="117">
        <f>MorningStar!N59+1</f>
        <v>1.0357221000000001</v>
      </c>
      <c r="O59" s="117">
        <f>MorningStar!O59+1</f>
        <v>1.0374671</v>
      </c>
      <c r="P59" s="117">
        <f>MorningStar!P59+1</f>
        <v>1.0419465000000001</v>
      </c>
      <c r="Q59" s="117">
        <f>MorningStar!Q59+1</f>
        <v>1.0451680999999999</v>
      </c>
      <c r="R59" s="117">
        <f>MorningStar!R59+1</f>
        <v>1.0403996</v>
      </c>
    </row>
    <row r="60" spans="1:18" ht="14.4" x14ac:dyDescent="0.3">
      <c r="A60" s="65">
        <v>44804</v>
      </c>
      <c r="B60" s="117">
        <f>MorningStar!B60+1</f>
        <v>0.98181499999999999</v>
      </c>
      <c r="C60" s="117">
        <f>MorningStar!C60+1</f>
        <v>0.98170400000000002</v>
      </c>
      <c r="D60" s="117">
        <f>MorningStar!D60+1</f>
        <v>0.97957059999999996</v>
      </c>
      <c r="E60" s="117">
        <f>MorningStar!E60+1</f>
        <v>0.98032379999999997</v>
      </c>
      <c r="F60" s="117">
        <f>MorningStar!F60+1</f>
        <v>0.98013640000000002</v>
      </c>
      <c r="G60" s="117">
        <f>MorningStar!G60+1</f>
        <v>0.98013680000000003</v>
      </c>
      <c r="H60" s="117">
        <f>MorningStar!H60+1</f>
        <v>0.9819909</v>
      </c>
      <c r="I60" s="117">
        <f>MorningStar!I60+1</f>
        <v>0.97926409999999997</v>
      </c>
      <c r="J60" s="117">
        <f>MorningStar!J60+1</f>
        <v>0.98044439999999999</v>
      </c>
      <c r="K60" s="117">
        <f>MorningStar!K60+1</f>
        <v>0.97823420000000005</v>
      </c>
      <c r="L60" s="117">
        <f>MorningStar!L60+1</f>
        <v>0.97874229999999995</v>
      </c>
      <c r="M60" s="117">
        <f>MorningStar!M60+1</f>
        <v>0.98081459999999998</v>
      </c>
      <c r="N60" s="117">
        <f>MorningStar!N60+1</f>
        <v>0.97877530000000001</v>
      </c>
      <c r="O60" s="117">
        <f>MorningStar!O60+1</f>
        <v>0.97951429999999995</v>
      </c>
      <c r="P60" s="117">
        <f>MorningStar!P60+1</f>
        <v>0.9763655</v>
      </c>
      <c r="Q60" s="117">
        <f>MorningStar!Q60+1</f>
        <v>0.97699610000000003</v>
      </c>
      <c r="R60" s="117">
        <f>MorningStar!R60+1</f>
        <v>0.97981585000000004</v>
      </c>
    </row>
    <row r="61" spans="1:18" ht="14.4" x14ac:dyDescent="0.3">
      <c r="A61" s="65">
        <v>44834</v>
      </c>
      <c r="B61" s="117">
        <f>MorningStar!B61+1</f>
        <v>0.9523085</v>
      </c>
      <c r="C61" s="117">
        <f>MorningStar!C61+1</f>
        <v>0.95632649999999997</v>
      </c>
      <c r="D61" s="117">
        <f>MorningStar!D61+1</f>
        <v>0.95361039999999997</v>
      </c>
      <c r="E61" s="117">
        <f>MorningStar!E61+1</f>
        <v>0.95839430000000003</v>
      </c>
      <c r="F61" s="117">
        <f>MorningStar!F61+1</f>
        <v>0.95603950000000004</v>
      </c>
      <c r="G61" s="117">
        <f>MorningStar!G61+1</f>
        <v>0.95935599999999999</v>
      </c>
      <c r="H61" s="117">
        <f>MorningStar!H61+1</f>
        <v>0.96023309999999995</v>
      </c>
      <c r="I61" s="117">
        <f>MorningStar!I61+1</f>
        <v>0.96252850000000001</v>
      </c>
      <c r="J61" s="117">
        <f>MorningStar!J61+1</f>
        <v>0.97076019999999996</v>
      </c>
      <c r="K61" s="117">
        <f>MorningStar!K61+1</f>
        <v>0.96748060000000002</v>
      </c>
      <c r="L61" s="117">
        <f>MorningStar!L61+1</f>
        <v>0.96452130000000003</v>
      </c>
      <c r="M61" s="117">
        <f>MorningStar!M61+1</f>
        <v>0.96545930000000002</v>
      </c>
      <c r="N61" s="117">
        <f>MorningStar!N61+1</f>
        <v>0.97647189999999995</v>
      </c>
      <c r="O61" s="117">
        <f>MorningStar!O61+1</f>
        <v>0.97412679999999996</v>
      </c>
      <c r="P61" s="117">
        <f>MorningStar!P61+1</f>
        <v>0.97396519999999998</v>
      </c>
      <c r="Q61" s="117">
        <f>MorningStar!Q61+1</f>
        <v>0.97131100000000004</v>
      </c>
      <c r="R61" s="117">
        <f>MorningStar!R61+1</f>
        <v>0.97305439999999999</v>
      </c>
    </row>
    <row r="62" spans="1:18" ht="14.4" x14ac:dyDescent="0.3">
      <c r="A62" s="65">
        <v>44865</v>
      </c>
      <c r="B62" s="117">
        <f>MorningStar!B62+1</f>
        <v>1.0397444</v>
      </c>
      <c r="C62" s="117">
        <f>MorningStar!C62+1</f>
        <v>1.0405025000000001</v>
      </c>
      <c r="D62" s="117">
        <f>MorningStar!D62+1</f>
        <v>1.0531972000000001</v>
      </c>
      <c r="E62" s="117">
        <f>MorningStar!E62+1</f>
        <v>1.0269415</v>
      </c>
      <c r="F62" s="117">
        <f>MorningStar!F62+1</f>
        <v>1.030057</v>
      </c>
      <c r="G62" s="117">
        <f>MorningStar!G62+1</f>
        <v>1.0313344</v>
      </c>
      <c r="H62" s="117">
        <f>MorningStar!H62+1</f>
        <v>1.0297003</v>
      </c>
      <c r="I62" s="117">
        <f>MorningStar!I62+1</f>
        <v>1.0202739000000001</v>
      </c>
      <c r="J62" s="117">
        <f>MorningStar!J62+1</f>
        <v>1.0179647000000001</v>
      </c>
      <c r="K62" s="117">
        <f>MorningStar!K62+1</f>
        <v>1.0166293</v>
      </c>
      <c r="L62" s="117">
        <f>MorningStar!L62+1</f>
        <v>1.0215751</v>
      </c>
      <c r="M62" s="117">
        <f>MorningStar!M62+1</f>
        <v>1.0245658</v>
      </c>
      <c r="N62" s="117">
        <f>MorningStar!N62+1</f>
        <v>1.0048855999999999</v>
      </c>
      <c r="O62" s="117">
        <f>MorningStar!O62+1</f>
        <v>1.0099602000000001</v>
      </c>
      <c r="P62" s="117">
        <f>MorningStar!P62+1</f>
        <v>1.0035829000000001</v>
      </c>
      <c r="Q62" s="117">
        <f>MorningStar!Q62+1</f>
        <v>1.0092962999999999</v>
      </c>
      <c r="R62" s="117">
        <f>MorningStar!R62+1</f>
        <v>1.0104226999999999</v>
      </c>
    </row>
    <row r="63" spans="1:18" ht="14.4" x14ac:dyDescent="0.3">
      <c r="A63" s="65">
        <v>44895</v>
      </c>
      <c r="B63" s="117">
        <f>MorningStar!B63+1</f>
        <v>1.0659677999999999</v>
      </c>
      <c r="C63" s="117">
        <f>MorningStar!C63+1</f>
        <v>1.0692767999999999</v>
      </c>
      <c r="D63" s="117">
        <f>MorningStar!D63+1</f>
        <v>1.0702533000000001</v>
      </c>
      <c r="E63" s="117">
        <f>MorningStar!E63+1</f>
        <v>1.0569303999999999</v>
      </c>
      <c r="F63" s="117">
        <f>MorningStar!F63+1</f>
        <v>1.0598955999999999</v>
      </c>
      <c r="G63" s="117">
        <f>MorningStar!G63+1</f>
        <v>1.0630405000000001</v>
      </c>
      <c r="H63" s="117">
        <f>MorningStar!H63+1</f>
        <v>1.058667</v>
      </c>
      <c r="I63" s="117">
        <f>MorningStar!I63+1</f>
        <v>1.0524256999999999</v>
      </c>
      <c r="J63" s="117">
        <f>MorningStar!J63+1</f>
        <v>1.043855</v>
      </c>
      <c r="K63" s="117">
        <f>MorningStar!K63+1</f>
        <v>1.0519722</v>
      </c>
      <c r="L63" s="117">
        <f>MorningStar!L63+1</f>
        <v>1.0557415000000001</v>
      </c>
      <c r="M63" s="117">
        <f>MorningStar!M63+1</f>
        <v>1.0512102000000001</v>
      </c>
      <c r="N63" s="117">
        <f>MorningStar!N63+1</f>
        <v>1.0355801</v>
      </c>
      <c r="O63" s="117">
        <f>MorningStar!O63+1</f>
        <v>1.0386807</v>
      </c>
      <c r="P63" s="117">
        <f>MorningStar!P63+1</f>
        <v>1.0416517999999999</v>
      </c>
      <c r="Q63" s="117">
        <f>MorningStar!Q63+1</f>
        <v>1.0459368</v>
      </c>
      <c r="R63" s="117">
        <f>MorningStar!R63+1</f>
        <v>1.0437125</v>
      </c>
    </row>
    <row r="64" spans="1:18" ht="14.4" x14ac:dyDescent="0.3">
      <c r="A64" s="65">
        <v>44926</v>
      </c>
      <c r="B64" s="117">
        <f>MorningStar!B64+1</f>
        <v>0.96577290000000005</v>
      </c>
      <c r="C64" s="117">
        <f>MorningStar!C64+1</f>
        <v>0.96507330000000002</v>
      </c>
      <c r="D64" s="117">
        <f>MorningStar!D64+1</f>
        <v>0.96628590000000003</v>
      </c>
      <c r="E64" s="117">
        <f>MorningStar!E64+1</f>
        <v>0.97120669999999998</v>
      </c>
      <c r="F64" s="117">
        <f>MorningStar!F64+1</f>
        <v>0.96977310000000005</v>
      </c>
      <c r="G64" s="117">
        <f>MorningStar!G64+1</f>
        <v>0.96895739999999997</v>
      </c>
      <c r="H64" s="117">
        <f>MorningStar!H64+1</f>
        <v>0.97355349999999996</v>
      </c>
      <c r="I64" s="117">
        <f>MorningStar!I64+1</f>
        <v>0.97363429999999995</v>
      </c>
      <c r="J64" s="117">
        <f>MorningStar!J64+1</f>
        <v>0.97937580000000002</v>
      </c>
      <c r="K64" s="117">
        <f>MorningStar!K64+1</f>
        <v>0.97540470000000001</v>
      </c>
      <c r="L64" s="117">
        <f>MorningStar!L64+1</f>
        <v>0.97310890000000005</v>
      </c>
      <c r="M64" s="117">
        <f>MorningStar!M64+1</f>
        <v>0.97775800000000002</v>
      </c>
      <c r="N64" s="117">
        <f>MorningStar!N64+1</f>
        <v>0.98299970000000003</v>
      </c>
      <c r="O64" s="117">
        <f>MorningStar!O64+1</f>
        <v>0.98148740000000001</v>
      </c>
      <c r="P64" s="117">
        <f>MorningStar!P64+1</f>
        <v>0.98098079999999999</v>
      </c>
      <c r="Q64" s="117">
        <f>MorningStar!Q64+1</f>
        <v>0.97855060000000005</v>
      </c>
      <c r="R64" s="117">
        <f>MorningStar!R64+1</f>
        <v>0.98317880000000002</v>
      </c>
    </row>
    <row r="65" spans="1:18" ht="14.4" x14ac:dyDescent="0.3">
      <c r="A65" s="65">
        <v>44957</v>
      </c>
      <c r="B65" s="117">
        <f>MorningStar!B65+1</f>
        <v>1.0608405999999999</v>
      </c>
      <c r="C65" s="117">
        <f>MorningStar!C65+1</f>
        <v>1.0637437000000001</v>
      </c>
      <c r="D65" s="117">
        <f>MorningStar!D65+1</f>
        <v>1.0537107999999999</v>
      </c>
      <c r="E65" s="117">
        <f>MorningStar!E65+1</f>
        <v>1.052978</v>
      </c>
      <c r="F65" s="117">
        <f>MorningStar!F65+1</f>
        <v>1.0554083999999999</v>
      </c>
      <c r="G65" s="117">
        <f>MorningStar!G65+1</f>
        <v>1.0581087</v>
      </c>
      <c r="H65" s="117">
        <f>MorningStar!H65+1</f>
        <v>1.0471017</v>
      </c>
      <c r="I65" s="117">
        <f>MorningStar!I65+1</f>
        <v>1.0495165</v>
      </c>
      <c r="J65" s="117">
        <f>MorningStar!J65+1</f>
        <v>1.0362296</v>
      </c>
      <c r="K65" s="117">
        <f>MorningStar!K65+1</f>
        <v>1.0484647</v>
      </c>
      <c r="L65" s="117">
        <f>MorningStar!L65+1</f>
        <v>1.0518984</v>
      </c>
      <c r="M65" s="117">
        <f>MorningStar!M65+1</f>
        <v>1.0427833</v>
      </c>
      <c r="N65" s="117">
        <f>MorningStar!N65+1</f>
        <v>1.0328252</v>
      </c>
      <c r="O65" s="117">
        <f>MorningStar!O65+1</f>
        <v>1.0342351999999999</v>
      </c>
      <c r="P65" s="117">
        <f>MorningStar!P65+1</f>
        <v>1.0401031999999999</v>
      </c>
      <c r="Q65" s="117">
        <f>MorningStar!Q65+1</f>
        <v>1.0434279</v>
      </c>
      <c r="R65" s="117">
        <f>MorningStar!R65+1</f>
        <v>1.0377111000000001</v>
      </c>
    </row>
    <row r="66" spans="1:18" ht="14.4" x14ac:dyDescent="0.3">
      <c r="A66" s="65">
        <v>44985</v>
      </c>
      <c r="B66" s="117">
        <f>MorningStar!B66+1</f>
        <v>0.98812250000000001</v>
      </c>
      <c r="C66" s="117">
        <f>MorningStar!C66+1</f>
        <v>0.99259940000000002</v>
      </c>
      <c r="D66" s="117">
        <f>MorningStar!D66+1</f>
        <v>0.99029889999999998</v>
      </c>
      <c r="E66" s="117">
        <f>MorningStar!E66+1</f>
        <v>0.98645830000000001</v>
      </c>
      <c r="F66" s="117">
        <f>MorningStar!F66+1</f>
        <v>0.98658559999999995</v>
      </c>
      <c r="G66" s="117">
        <f>MorningStar!G66+1</f>
        <v>0.99039469999999996</v>
      </c>
      <c r="H66" s="117">
        <f>MorningStar!H66+1</f>
        <v>0.98724339999999999</v>
      </c>
      <c r="I66" s="117">
        <f>MorningStar!I66+1</f>
        <v>0.98542070000000004</v>
      </c>
      <c r="J66" s="117">
        <f>MorningStar!J66+1</f>
        <v>0.98721119999999996</v>
      </c>
      <c r="K66" s="117">
        <f>MorningStar!K66+1</f>
        <v>0.98743309999999995</v>
      </c>
      <c r="L66" s="117">
        <f>MorningStar!L66+1</f>
        <v>0.98846650000000003</v>
      </c>
      <c r="M66" s="117">
        <f>MorningStar!M66+1</f>
        <v>0.98741500000000004</v>
      </c>
      <c r="N66" s="117">
        <f>MorningStar!N66+1</f>
        <v>0.98513249999999997</v>
      </c>
      <c r="O66" s="117">
        <f>MorningStar!O66+1</f>
        <v>0.98590500000000003</v>
      </c>
      <c r="P66" s="117">
        <f>MorningStar!P66+1</f>
        <v>0.9845547</v>
      </c>
      <c r="Q66" s="117">
        <f>MorningStar!Q66+1</f>
        <v>0.98579360000000005</v>
      </c>
      <c r="R66" s="117">
        <f>MorningStar!R66+1</f>
        <v>0.98553270000000004</v>
      </c>
    </row>
    <row r="67" spans="1:18" ht="14.4" x14ac:dyDescent="0.3">
      <c r="A67" s="65">
        <v>45016</v>
      </c>
      <c r="B67" s="117">
        <f>MorningStar!B67+1</f>
        <v>1.0050657000000001</v>
      </c>
      <c r="C67" s="117">
        <f>MorningStar!C67+1</f>
        <v>1.0028995000000001</v>
      </c>
      <c r="D67" s="117">
        <f>MorningStar!D67+1</f>
        <v>1.017018</v>
      </c>
      <c r="E67" s="117">
        <f>MorningStar!E67+1</f>
        <v>1.007603</v>
      </c>
      <c r="F67" s="117">
        <f>MorningStar!F67+1</f>
        <v>1.0070429000000001</v>
      </c>
      <c r="G67" s="117">
        <f>MorningStar!G67+1</f>
        <v>1.0048493000000001</v>
      </c>
      <c r="H67" s="117">
        <f>MorningStar!H67+1</f>
        <v>1.0123758</v>
      </c>
      <c r="I67" s="117">
        <f>MorningStar!I67+1</f>
        <v>1.0090414000000001</v>
      </c>
      <c r="J67" s="117">
        <f>MorningStar!J67+1</f>
        <v>1.0104470999999999</v>
      </c>
      <c r="K67" s="117">
        <f>MorningStar!K67+1</f>
        <v>1.0089641</v>
      </c>
      <c r="L67" s="117">
        <f>MorningStar!L67+1</f>
        <v>1.0075627</v>
      </c>
      <c r="M67" s="117">
        <f>MorningStar!M67+1</f>
        <v>1.0130771999999999</v>
      </c>
      <c r="N67" s="117">
        <f>MorningStar!N67+1</f>
        <v>1.0127953000000001</v>
      </c>
      <c r="O67" s="117">
        <f>MorningStar!O67+1</f>
        <v>1.0118054999999999</v>
      </c>
      <c r="P67" s="117">
        <f>MorningStar!P67+1</f>
        <v>1.0125219000000001</v>
      </c>
      <c r="Q67" s="117">
        <f>MorningStar!Q67+1</f>
        <v>1.010921</v>
      </c>
      <c r="R67" s="117">
        <f>MorningStar!R67+1</f>
        <v>1.01513115</v>
      </c>
    </row>
    <row r="68" spans="1:18" ht="14.4" x14ac:dyDescent="0.3">
      <c r="A68" s="65">
        <v>45046</v>
      </c>
      <c r="B68" s="117">
        <f>MorningStar!B68+1</f>
        <v>1.014437</v>
      </c>
      <c r="C68" s="117">
        <f>MorningStar!C68+1</f>
        <v>1.0152814000000001</v>
      </c>
      <c r="D68" s="117">
        <f>MorningStar!D68+1</f>
        <v>1.0181644999999999</v>
      </c>
      <c r="E68" s="117">
        <f>MorningStar!E68+1</f>
        <v>1.0128904000000001</v>
      </c>
      <c r="F68" s="117">
        <f>MorningStar!F68+1</f>
        <v>1.0133074</v>
      </c>
      <c r="G68" s="117">
        <f>MorningStar!G68+1</f>
        <v>1.0139530000000001</v>
      </c>
      <c r="H68" s="117">
        <f>MorningStar!H68+1</f>
        <v>1.0139530000000001</v>
      </c>
      <c r="I68" s="117">
        <f>MorningStar!I68+1</f>
        <v>1.0122187</v>
      </c>
      <c r="J68" s="117">
        <f>MorningStar!J68+1</f>
        <v>1.0156121</v>
      </c>
      <c r="K68" s="117">
        <f>MorningStar!K68+1</f>
        <v>1.0121751000000001</v>
      </c>
      <c r="L68" s="117">
        <f>MorningStar!L68+1</f>
        <v>1.0127600000000001</v>
      </c>
      <c r="M68" s="117">
        <f>MorningStar!M68+1</f>
        <v>1.0136848000000001</v>
      </c>
      <c r="N68" s="117">
        <f>MorningStar!N68+1</f>
        <v>1.0115537999999999</v>
      </c>
      <c r="O68" s="117">
        <f>MorningStar!O68+1</f>
        <v>1.0130593000000001</v>
      </c>
      <c r="P68" s="117">
        <f>MorningStar!P68+1</f>
        <v>1.0109054</v>
      </c>
      <c r="Q68" s="117">
        <f>MorningStar!Q68+1</f>
        <v>1.0111371</v>
      </c>
      <c r="R68" s="117">
        <f>MorningStar!R68+1</f>
        <v>1.0111580499999999</v>
      </c>
    </row>
    <row r="69" spans="1:18" x14ac:dyDescent="0.25">
      <c r="B69" s="1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0E4FE-428D-4004-B099-C4A15E5C9E0C}">
  <dimension ref="A1:O62"/>
  <sheetViews>
    <sheetView workbookViewId="0"/>
  </sheetViews>
  <sheetFormatPr defaultRowHeight="13.8" x14ac:dyDescent="0.25"/>
  <cols>
    <col min="1" max="1" width="13" bestFit="1" customWidth="1"/>
    <col min="2" max="2" width="36.59765625" bestFit="1" customWidth="1"/>
    <col min="3" max="3" width="33.8984375" bestFit="1" customWidth="1"/>
    <col min="4" max="4" width="17.8984375" bestFit="1" customWidth="1"/>
    <col min="5" max="5" width="33.8984375" bestFit="1" customWidth="1"/>
    <col min="6" max="6" width="37.09765625" bestFit="1" customWidth="1"/>
    <col min="7" max="7" width="38" bestFit="1" customWidth="1"/>
    <col min="8" max="8" width="17.8984375" bestFit="1" customWidth="1"/>
    <col min="9" max="9" width="27.8984375" bestFit="1" customWidth="1"/>
    <col min="10" max="10" width="36.8984375" bestFit="1" customWidth="1"/>
    <col min="11" max="11" width="30.3984375" bestFit="1" customWidth="1"/>
    <col min="12" max="12" width="28.69921875" bestFit="1" customWidth="1"/>
    <col min="13" max="13" width="17.8984375" bestFit="1" customWidth="1"/>
    <col min="14" max="14" width="34" bestFit="1" customWidth="1"/>
  </cols>
  <sheetData>
    <row r="1" spans="1:15" x14ac:dyDescent="0.25">
      <c r="B1" s="118" t="s">
        <v>193</v>
      </c>
      <c r="C1" s="118" t="s">
        <v>193</v>
      </c>
      <c r="D1" s="118" t="s">
        <v>194</v>
      </c>
      <c r="E1" s="118" t="s">
        <v>194</v>
      </c>
      <c r="F1" s="118" t="s">
        <v>194</v>
      </c>
      <c r="G1" s="118" t="s">
        <v>195</v>
      </c>
      <c r="H1" s="118" t="s">
        <v>195</v>
      </c>
      <c r="I1" s="118" t="s">
        <v>195</v>
      </c>
      <c r="J1" s="118" t="s">
        <v>195</v>
      </c>
      <c r="K1" s="118" t="s">
        <v>196</v>
      </c>
      <c r="L1" s="118" t="s">
        <v>196</v>
      </c>
      <c r="M1" s="118" t="s">
        <v>196</v>
      </c>
      <c r="N1" s="118" t="s">
        <v>196</v>
      </c>
    </row>
    <row r="2" spans="1:15" ht="27.6" x14ac:dyDescent="0.25">
      <c r="A2" s="112"/>
      <c r="B2" s="118" t="s">
        <v>180</v>
      </c>
      <c r="C2" s="118" t="s">
        <v>181</v>
      </c>
      <c r="D2" s="118" t="s">
        <v>182</v>
      </c>
      <c r="E2" s="118" t="s">
        <v>183</v>
      </c>
      <c r="F2" s="118" t="s">
        <v>184</v>
      </c>
      <c r="G2" s="118" t="s">
        <v>185</v>
      </c>
      <c r="H2" s="118" t="s">
        <v>186</v>
      </c>
      <c r="I2" s="118" t="s">
        <v>187</v>
      </c>
      <c r="J2" s="118" t="s">
        <v>188</v>
      </c>
      <c r="K2" s="118" t="s">
        <v>189</v>
      </c>
      <c r="L2" s="118" t="s">
        <v>190</v>
      </c>
      <c r="M2" s="118" t="s">
        <v>191</v>
      </c>
      <c r="N2" s="118" t="s">
        <v>192</v>
      </c>
      <c r="O2" s="1" t="s">
        <v>31</v>
      </c>
    </row>
    <row r="3" spans="1:15" x14ac:dyDescent="0.25">
      <c r="A3" s="116">
        <v>43039</v>
      </c>
      <c r="B3" s="117">
        <v>5.2147699999999998E-2</v>
      </c>
      <c r="C3" s="117">
        <v>5.2147699999999998E-2</v>
      </c>
      <c r="D3" s="117">
        <v>3.6145799999999999E-2</v>
      </c>
      <c r="E3" s="117">
        <v>3.6145799999999999E-2</v>
      </c>
      <c r="F3" s="117">
        <v>3.6145799999999999E-2</v>
      </c>
      <c r="G3" s="117">
        <v>2.7559999999999998E-2</v>
      </c>
      <c r="H3" s="117">
        <v>2.7559999999999998E-2</v>
      </c>
      <c r="I3" s="117">
        <v>2.7559999999999998E-2</v>
      </c>
      <c r="J3" s="117">
        <v>2.7559999999999998E-2</v>
      </c>
      <c r="K3" s="117">
        <v>1.8098099999999999E-2</v>
      </c>
      <c r="L3" s="117">
        <v>1.8098099999999999E-2</v>
      </c>
      <c r="M3" s="117">
        <v>1.8098099999999999E-2</v>
      </c>
      <c r="N3" s="117">
        <v>1.8098099999999999E-2</v>
      </c>
      <c r="O3" s="117">
        <f ca="1">INDEX('Rendements indices'!$A$1:$AB$223,MATCH('MorningStar_indices (2)'!$A3,'Rendements indices'!$A$1:$A$223,0),MATCH('MorningStar_indices (2)'!$O$2,'Rendements indices'!$A$1:$AB$1,0))</f>
        <v>0.01</v>
      </c>
    </row>
    <row r="4" spans="1:15" x14ac:dyDescent="0.25">
      <c r="A4" s="116">
        <v>43069</v>
      </c>
      <c r="B4" s="117">
        <v>1.8725700000000001E-2</v>
      </c>
      <c r="C4" s="117">
        <v>1.8725700000000001E-2</v>
      </c>
      <c r="D4" s="117">
        <v>1.28789E-2</v>
      </c>
      <c r="E4" s="117">
        <v>1.28789E-2</v>
      </c>
      <c r="F4" s="117">
        <v>1.28789E-2</v>
      </c>
      <c r="G4" s="117">
        <v>1.0508900000000002E-2</v>
      </c>
      <c r="H4" s="117">
        <v>1.0508900000000002E-2</v>
      </c>
      <c r="I4" s="117">
        <v>1.0508900000000002E-2</v>
      </c>
      <c r="J4" s="117">
        <v>1.0508900000000002E-2</v>
      </c>
      <c r="K4" s="117">
        <v>7.6600000000000001E-3</v>
      </c>
      <c r="L4" s="117">
        <v>7.6600000000000001E-3</v>
      </c>
      <c r="M4" s="117">
        <v>7.6600000000000001E-3</v>
      </c>
      <c r="N4" s="117">
        <v>7.6600000000000001E-3</v>
      </c>
      <c r="O4" s="117">
        <f ca="1">INDEX('Rendements indices'!$A$1:$AB$223,MATCH('MorningStar_indices (2)'!$A4,'Rendements indices'!$A$1:$A$223,0),MATCH('MorningStar_indices (2)'!$O$2,'Rendements indices'!$A$1:$AB$1,0))</f>
        <v>0.02</v>
      </c>
    </row>
    <row r="5" spans="1:15" x14ac:dyDescent="0.25">
      <c r="A5" s="116">
        <v>43098</v>
      </c>
      <c r="B5" s="117">
        <v>-1.17599E-2</v>
      </c>
      <c r="C5" s="117">
        <v>-1.17599E-2</v>
      </c>
      <c r="D5" s="117">
        <v>-4.4557999999999993E-3</v>
      </c>
      <c r="E5" s="117">
        <v>-4.4557999999999993E-3</v>
      </c>
      <c r="F5" s="117">
        <v>-4.4557999999999993E-3</v>
      </c>
      <c r="G5" s="117">
        <v>-3.5854999999999997E-3</v>
      </c>
      <c r="H5" s="117">
        <v>-3.5854999999999997E-3</v>
      </c>
      <c r="I5" s="117">
        <v>-3.5854999999999997E-3</v>
      </c>
      <c r="J5" s="117">
        <v>-3.5854999999999997E-3</v>
      </c>
      <c r="K5" s="117">
        <v>-2.4246000000000003E-3</v>
      </c>
      <c r="L5" s="117">
        <v>-2.4246000000000003E-3</v>
      </c>
      <c r="M5" s="117">
        <v>-2.4246000000000003E-3</v>
      </c>
      <c r="N5" s="117">
        <v>-2.4246000000000003E-3</v>
      </c>
      <c r="O5" s="117">
        <f ca="1">INDEX('Rendements indices'!$A$1:$AB$223,MATCH('MorningStar_indices (2)'!$A5,'Rendements indices'!$A$1:$A$223,0),MATCH('MorningStar_indices (2)'!$O$2,'Rendements indices'!$A$1:$AB$1,0))</f>
        <v>-0.05</v>
      </c>
    </row>
    <row r="6" spans="1:15" x14ac:dyDescent="0.25">
      <c r="A6" s="116">
        <v>43131</v>
      </c>
      <c r="B6" s="117">
        <v>3.44106E-2</v>
      </c>
      <c r="C6" s="117">
        <v>3.44106E-2</v>
      </c>
      <c r="D6" s="117">
        <v>1.26091E-2</v>
      </c>
      <c r="E6" s="117">
        <v>1.26091E-2</v>
      </c>
      <c r="F6" s="117">
        <v>1.26091E-2</v>
      </c>
      <c r="G6" s="117">
        <v>6.2744999999999997E-3</v>
      </c>
      <c r="H6" s="117">
        <v>6.2744999999999997E-3</v>
      </c>
      <c r="I6" s="117">
        <v>6.2744999999999997E-3</v>
      </c>
      <c r="J6" s="117">
        <v>6.2744999999999997E-3</v>
      </c>
      <c r="K6" s="117">
        <v>-2.0636000000000001E-3</v>
      </c>
      <c r="L6" s="117">
        <v>-2.0636000000000001E-3</v>
      </c>
      <c r="M6" s="117">
        <v>-2.0636000000000001E-3</v>
      </c>
      <c r="N6" s="117">
        <v>-2.0636000000000001E-3</v>
      </c>
      <c r="O6" s="117">
        <f ca="1">INDEX('Rendements indices'!$A$1:$AB$223,MATCH('MorningStar_indices (2)'!$A6,'Rendements indices'!$A$1:$A$223,0),MATCH('MorningStar_indices (2)'!$O$2,'Rendements indices'!$A$1:$AB$1,0))</f>
        <v>0</v>
      </c>
    </row>
    <row r="7" spans="1:15" x14ac:dyDescent="0.25">
      <c r="A7" s="116">
        <v>43159</v>
      </c>
      <c r="B7" s="117">
        <v>5.5870000000000008E-4</v>
      </c>
      <c r="C7" s="117">
        <v>5.5870000000000008E-4</v>
      </c>
      <c r="D7" s="117">
        <v>-5.4998E-3</v>
      </c>
      <c r="E7" s="117">
        <v>-5.4998E-3</v>
      </c>
      <c r="F7" s="117">
        <v>-5.4998E-3</v>
      </c>
      <c r="G7" s="117">
        <v>-3.4462E-3</v>
      </c>
      <c r="H7" s="117">
        <v>-3.4462E-3</v>
      </c>
      <c r="I7" s="117">
        <v>-3.4462E-3</v>
      </c>
      <c r="J7" s="117">
        <v>-3.4462E-3</v>
      </c>
      <c r="K7" s="117">
        <v>-1.8102999999999999E-3</v>
      </c>
      <c r="L7" s="117">
        <v>-1.8102999999999999E-3</v>
      </c>
      <c r="M7" s="117">
        <v>-1.8102999999999999E-3</v>
      </c>
      <c r="N7" s="117">
        <v>-1.8102999999999999E-3</v>
      </c>
      <c r="O7" s="117">
        <f ca="1">INDEX('Rendements indices'!$A$1:$AB$223,MATCH('MorningStar_indices (2)'!$A7,'Rendements indices'!$A$1:$A$223,0),MATCH('MorningStar_indices (2)'!$O$2,'Rendements indices'!$A$1:$AB$1,0))</f>
        <v>0.02</v>
      </c>
    </row>
    <row r="8" spans="1:15" x14ac:dyDescent="0.25">
      <c r="A8" s="116">
        <v>43189</v>
      </c>
      <c r="B8" s="117">
        <v>-1.5373399999999999E-2</v>
      </c>
      <c r="C8" s="117">
        <v>-1.5373399999999999E-2</v>
      </c>
      <c r="D8" s="117">
        <v>-5.5927000000000008E-3</v>
      </c>
      <c r="E8" s="117">
        <v>-5.5927000000000008E-3</v>
      </c>
      <c r="F8" s="117">
        <v>-5.5927000000000008E-3</v>
      </c>
      <c r="G8" s="117">
        <v>-1.237E-3</v>
      </c>
      <c r="H8" s="117">
        <v>-1.237E-3</v>
      </c>
      <c r="I8" s="117">
        <v>-1.237E-3</v>
      </c>
      <c r="J8" s="117">
        <v>-1.237E-3</v>
      </c>
      <c r="K8" s="117">
        <v>4.0819000000000003E-3</v>
      </c>
      <c r="L8" s="117">
        <v>4.0819000000000003E-3</v>
      </c>
      <c r="M8" s="117">
        <v>4.0819000000000003E-3</v>
      </c>
      <c r="N8" s="117">
        <v>4.0819000000000003E-3</v>
      </c>
      <c r="O8" s="117">
        <f ca="1">INDEX('Rendements indices'!$A$1:$AB$223,MATCH('MorningStar_indices (2)'!$A8,'Rendements indices'!$A$1:$A$223,0),MATCH('MorningStar_indices (2)'!$O$2,'Rendements indices'!$A$1:$AB$1,0))</f>
        <v>0</v>
      </c>
    </row>
    <row r="9" spans="1:15" x14ac:dyDescent="0.25">
      <c r="A9" s="116">
        <v>43220</v>
      </c>
      <c r="B9" s="117">
        <v>3.8333E-3</v>
      </c>
      <c r="C9" s="117">
        <v>3.8333E-3</v>
      </c>
      <c r="D9" s="117">
        <v>4.6611000000000005E-3</v>
      </c>
      <c r="E9" s="117">
        <v>4.6611000000000005E-3</v>
      </c>
      <c r="F9" s="117">
        <v>4.6611000000000005E-3</v>
      </c>
      <c r="G9" s="117">
        <v>9.0069999999999994E-4</v>
      </c>
      <c r="H9" s="117">
        <v>9.0069999999999994E-4</v>
      </c>
      <c r="I9" s="117">
        <v>9.0069999999999994E-4</v>
      </c>
      <c r="J9" s="117">
        <v>9.0069999999999994E-4</v>
      </c>
      <c r="K9" s="117">
        <v>-2.8939999999999999E-3</v>
      </c>
      <c r="L9" s="117">
        <v>-2.8939999999999999E-3</v>
      </c>
      <c r="M9" s="117">
        <v>-2.8939999999999999E-3</v>
      </c>
      <c r="N9" s="117">
        <v>-2.8939999999999999E-3</v>
      </c>
      <c r="O9" s="117">
        <f ca="1">INDEX('Rendements indices'!$A$1:$AB$223,MATCH('MorningStar_indices (2)'!$A9,'Rendements indices'!$A$1:$A$223,0),MATCH('MorningStar_indices (2)'!$O$2,'Rendements indices'!$A$1:$AB$1,0))</f>
        <v>0.03</v>
      </c>
    </row>
    <row r="10" spans="1:15" x14ac:dyDescent="0.25">
      <c r="A10" s="116">
        <v>43251</v>
      </c>
      <c r="B10" s="117">
        <v>1.3159300000000001E-2</v>
      </c>
      <c r="C10" s="117">
        <v>1.3159300000000001E-2</v>
      </c>
      <c r="D10" s="117">
        <v>6.4826499999999995E-2</v>
      </c>
      <c r="E10" s="117">
        <v>6.4826499999999995E-2</v>
      </c>
      <c r="F10" s="117">
        <v>6.4826499999999995E-2</v>
      </c>
      <c r="G10" s="117">
        <v>4.8403700000000001E-2</v>
      </c>
      <c r="H10" s="117">
        <v>4.8403700000000001E-2</v>
      </c>
      <c r="I10" s="117">
        <v>4.8403700000000001E-2</v>
      </c>
      <c r="J10" s="117">
        <v>4.8403700000000001E-2</v>
      </c>
      <c r="K10" s="117">
        <v>2.5817899999999998E-2</v>
      </c>
      <c r="L10" s="117">
        <v>2.5817899999999998E-2</v>
      </c>
      <c r="M10" s="117">
        <v>2.5817899999999998E-2</v>
      </c>
      <c r="N10" s="117">
        <v>2.5817899999999998E-2</v>
      </c>
      <c r="O10" s="117">
        <f ca="1">INDEX('Rendements indices'!$A$1:$AB$223,MATCH('MorningStar_indices (2)'!$A10,'Rendements indices'!$A$1:$A$223,0),MATCH('MorningStar_indices (2)'!$O$2,'Rendements indices'!$A$1:$AB$1,0))</f>
        <v>0.06</v>
      </c>
    </row>
    <row r="11" spans="1:15" x14ac:dyDescent="0.25">
      <c r="A11" s="116">
        <v>43280</v>
      </c>
      <c r="B11" s="117">
        <v>8.5772000000000001E-3</v>
      </c>
      <c r="C11" s="117">
        <v>8.5772000000000001E-3</v>
      </c>
      <c r="D11" s="117">
        <v>-3.1248399999999999E-2</v>
      </c>
      <c r="E11" s="117">
        <v>-3.1248399999999999E-2</v>
      </c>
      <c r="F11" s="117">
        <v>-3.1248399999999999E-2</v>
      </c>
      <c r="G11" s="117">
        <v>-2.19928E-2</v>
      </c>
      <c r="H11" s="117">
        <v>-2.19928E-2</v>
      </c>
      <c r="I11" s="117">
        <v>-2.19928E-2</v>
      </c>
      <c r="J11" s="117">
        <v>-2.19928E-2</v>
      </c>
      <c r="K11" s="117">
        <v>-7.8516999999999997E-3</v>
      </c>
      <c r="L11" s="117">
        <v>-7.8516999999999997E-3</v>
      </c>
      <c r="M11" s="117">
        <v>-7.8516999999999997E-3</v>
      </c>
      <c r="N11" s="117">
        <v>-7.8516999999999997E-3</v>
      </c>
      <c r="O11" s="117">
        <f ca="1">INDEX('Rendements indices'!$A$1:$AB$223,MATCH('MorningStar_indices (2)'!$A11,'Rendements indices'!$A$1:$A$223,0),MATCH('MorningStar_indices (2)'!$O$2,'Rendements indices'!$A$1:$AB$1,0))</f>
        <v>0.06</v>
      </c>
    </row>
    <row r="12" spans="1:15" x14ac:dyDescent="0.25">
      <c r="A12" s="116">
        <v>43312</v>
      </c>
      <c r="B12" s="117">
        <v>1.96238E-2</v>
      </c>
      <c r="C12" s="117">
        <v>1.96238E-2</v>
      </c>
      <c r="D12" s="117">
        <v>1.0695099999999999E-2</v>
      </c>
      <c r="E12" s="117">
        <v>1.0695099999999999E-2</v>
      </c>
      <c r="F12" s="117">
        <v>1.0695099999999999E-2</v>
      </c>
      <c r="G12" s="117">
        <v>5.8304000000000003E-3</v>
      </c>
      <c r="H12" s="117">
        <v>5.8304000000000003E-3</v>
      </c>
      <c r="I12" s="117">
        <v>5.8304000000000003E-3</v>
      </c>
      <c r="J12" s="117">
        <v>5.8304000000000003E-3</v>
      </c>
      <c r="K12" s="117">
        <v>-4.2670000000000002E-4</v>
      </c>
      <c r="L12" s="117">
        <v>-4.2670000000000002E-4</v>
      </c>
      <c r="M12" s="117">
        <v>-4.2670000000000002E-4</v>
      </c>
      <c r="N12" s="117">
        <v>-4.2670000000000002E-4</v>
      </c>
      <c r="O12" s="117">
        <f ca="1">INDEX('Rendements indices'!$A$1:$AB$223,MATCH('MorningStar_indices (2)'!$A12,'Rendements indices'!$A$1:$A$223,0),MATCH('MorningStar_indices (2)'!$O$2,'Rendements indices'!$A$1:$AB$1,0))</f>
        <v>0.04</v>
      </c>
    </row>
    <row r="13" spans="1:15" x14ac:dyDescent="0.25">
      <c r="A13" s="116">
        <v>43343</v>
      </c>
      <c r="B13" s="117">
        <v>9.3658000000000005E-3</v>
      </c>
      <c r="C13" s="117">
        <v>9.3658000000000005E-3</v>
      </c>
      <c r="D13" s="117">
        <v>5.7869999999999996E-3</v>
      </c>
      <c r="E13" s="117">
        <v>5.7869999999999996E-3</v>
      </c>
      <c r="F13" s="117">
        <v>5.7869999999999996E-3</v>
      </c>
      <c r="G13" s="117">
        <v>6.7732000000000001E-3</v>
      </c>
      <c r="H13" s="117">
        <v>6.7732000000000001E-3</v>
      </c>
      <c r="I13" s="117">
        <v>6.7732000000000001E-3</v>
      </c>
      <c r="J13" s="117">
        <v>6.7732000000000001E-3</v>
      </c>
      <c r="K13" s="117">
        <v>6.4434000000000002E-3</v>
      </c>
      <c r="L13" s="117">
        <v>6.4434000000000002E-3</v>
      </c>
      <c r="M13" s="117">
        <v>6.4434000000000002E-3</v>
      </c>
      <c r="N13" s="117">
        <v>6.4434000000000002E-3</v>
      </c>
      <c r="O13" s="117">
        <f ca="1">INDEX('Rendements indices'!$A$1:$AB$223,MATCH('MorningStar_indices (2)'!$A13,'Rendements indices'!$A$1:$A$223,0),MATCH('MorningStar_indices (2)'!$O$2,'Rendements indices'!$A$1:$AB$1,0))</f>
        <v>0.06</v>
      </c>
    </row>
    <row r="14" spans="1:15" x14ac:dyDescent="0.25">
      <c r="A14" s="116">
        <v>43371</v>
      </c>
      <c r="B14" s="117">
        <v>-4.3899999999999998E-3</v>
      </c>
      <c r="C14" s="117">
        <v>-4.3899999999999998E-3</v>
      </c>
      <c r="D14" s="117">
        <v>-6.6014999999999997E-3</v>
      </c>
      <c r="E14" s="117">
        <v>-6.6014999999999997E-3</v>
      </c>
      <c r="F14" s="117">
        <v>-6.6014999999999997E-3</v>
      </c>
      <c r="G14" s="117">
        <v>-6.6169999999999996E-3</v>
      </c>
      <c r="H14" s="117">
        <v>-6.6169999999999996E-3</v>
      </c>
      <c r="I14" s="117">
        <v>-6.6169999999999996E-3</v>
      </c>
      <c r="J14" s="117">
        <v>-6.6169999999999996E-3</v>
      </c>
      <c r="K14" s="117">
        <v>-6.8750999999999994E-3</v>
      </c>
      <c r="L14" s="117">
        <v>-6.8750999999999994E-3</v>
      </c>
      <c r="M14" s="117">
        <v>-6.8750999999999994E-3</v>
      </c>
      <c r="N14" s="117">
        <v>-6.8750999999999994E-3</v>
      </c>
      <c r="O14" s="117">
        <f ca="1">INDEX('Rendements indices'!$A$1:$AB$223,MATCH('MorningStar_indices (2)'!$A14,'Rendements indices'!$A$1:$A$223,0),MATCH('MorningStar_indices (2)'!$O$2,'Rendements indices'!$A$1:$AB$1,0))</f>
        <v>0.05</v>
      </c>
    </row>
    <row r="15" spans="1:15" x14ac:dyDescent="0.25">
      <c r="A15" s="116">
        <v>43404</v>
      </c>
      <c r="B15" s="117">
        <v>-6.0160600000000002E-2</v>
      </c>
      <c r="C15" s="117">
        <v>-6.0160600000000002E-2</v>
      </c>
      <c r="D15" s="117">
        <v>-4.7881699999999999E-2</v>
      </c>
      <c r="E15" s="117">
        <v>-4.7881699999999999E-2</v>
      </c>
      <c r="F15" s="117">
        <v>-4.7881699999999999E-2</v>
      </c>
      <c r="G15" s="117">
        <v>-3.2925300000000005E-2</v>
      </c>
      <c r="H15" s="117">
        <v>-3.2925300000000005E-2</v>
      </c>
      <c r="I15" s="117">
        <v>-3.2925300000000005E-2</v>
      </c>
      <c r="J15" s="117">
        <v>-3.2925300000000005E-2</v>
      </c>
      <c r="K15" s="117">
        <v>-1.6934899999999999E-2</v>
      </c>
      <c r="L15" s="117">
        <v>-1.6934899999999999E-2</v>
      </c>
      <c r="M15" s="117">
        <v>-1.6934899999999999E-2</v>
      </c>
      <c r="N15" s="117">
        <v>-1.6934899999999999E-2</v>
      </c>
      <c r="O15" s="117">
        <f ca="1">INDEX('Rendements indices'!$A$1:$AB$223,MATCH('MorningStar_indices (2)'!$A15,'Rendements indices'!$A$1:$A$223,0),MATCH('MorningStar_indices (2)'!$O$2,'Rendements indices'!$A$1:$AB$1,0))</f>
        <v>0.06</v>
      </c>
    </row>
    <row r="16" spans="1:15" x14ac:dyDescent="0.25">
      <c r="A16" s="116">
        <v>43434</v>
      </c>
      <c r="B16" s="117">
        <v>2.6871200000000001E-2</v>
      </c>
      <c r="C16" s="117">
        <v>2.6871200000000001E-2</v>
      </c>
      <c r="D16" s="117">
        <v>1.85174E-2</v>
      </c>
      <c r="E16" s="117">
        <v>1.85174E-2</v>
      </c>
      <c r="F16" s="117">
        <v>1.85174E-2</v>
      </c>
      <c r="G16" s="117">
        <v>1.49896E-2</v>
      </c>
      <c r="H16" s="117">
        <v>1.49896E-2</v>
      </c>
      <c r="I16" s="117">
        <v>1.49896E-2</v>
      </c>
      <c r="J16" s="117">
        <v>1.49896E-2</v>
      </c>
      <c r="K16" s="117">
        <v>1.0511299999999999E-2</v>
      </c>
      <c r="L16" s="117">
        <v>1.0511299999999999E-2</v>
      </c>
      <c r="M16" s="117">
        <v>1.0511299999999999E-2</v>
      </c>
      <c r="N16" s="117">
        <v>1.0511299999999999E-2</v>
      </c>
      <c r="O16" s="117">
        <f ca="1">INDEX('Rendements indices'!$A$1:$AB$223,MATCH('MorningStar_indices (2)'!$A16,'Rendements indices'!$A$1:$A$223,0),MATCH('MorningStar_indices (2)'!$O$2,'Rendements indices'!$A$1:$AB$1,0))</f>
        <v>-0.02</v>
      </c>
    </row>
    <row r="17" spans="1:15" x14ac:dyDescent="0.25">
      <c r="A17" s="116">
        <v>43465</v>
      </c>
      <c r="B17" s="117">
        <v>-4.47795E-2</v>
      </c>
      <c r="C17" s="117">
        <v>-4.47795E-2</v>
      </c>
      <c r="D17" s="117">
        <v>-3.3040099999999996E-2</v>
      </c>
      <c r="E17" s="117">
        <v>-3.3040099999999996E-2</v>
      </c>
      <c r="F17" s="117">
        <v>-3.3040099999999996E-2</v>
      </c>
      <c r="G17" s="117">
        <v>-1.8741399999999998E-2</v>
      </c>
      <c r="H17" s="117">
        <v>-1.8741399999999998E-2</v>
      </c>
      <c r="I17" s="117">
        <v>-1.8741399999999998E-2</v>
      </c>
      <c r="J17" s="117">
        <v>-1.8741399999999998E-2</v>
      </c>
      <c r="K17" s="117">
        <v>-1.9256000000000002E-3</v>
      </c>
      <c r="L17" s="117">
        <v>-1.9256000000000002E-3</v>
      </c>
      <c r="M17" s="117">
        <v>-1.9256000000000002E-3</v>
      </c>
      <c r="N17" s="117">
        <v>-1.9256000000000002E-3</v>
      </c>
      <c r="O17" s="117">
        <f ca="1">INDEX('Rendements indices'!$A$1:$AB$223,MATCH('MorningStar_indices (2)'!$A17,'Rendements indices'!$A$1:$A$223,0),MATCH('MorningStar_indices (2)'!$O$2,'Rendements indices'!$A$1:$AB$1,0))</f>
        <v>-0.03</v>
      </c>
    </row>
    <row r="18" spans="1:15" x14ac:dyDescent="0.25">
      <c r="A18" s="116">
        <v>43496</v>
      </c>
      <c r="B18" s="117">
        <v>3.7499400000000002E-2</v>
      </c>
      <c r="C18" s="117">
        <v>3.7499400000000002E-2</v>
      </c>
      <c r="D18" s="117">
        <v>4.0851199999999997E-2</v>
      </c>
      <c r="E18" s="117">
        <v>4.0851199999999997E-2</v>
      </c>
      <c r="F18" s="117">
        <v>4.0851199999999997E-2</v>
      </c>
      <c r="G18" s="117">
        <v>3.0249999999999999E-2</v>
      </c>
      <c r="H18" s="117">
        <v>3.0249999999999999E-2</v>
      </c>
      <c r="I18" s="117">
        <v>3.0249999999999999E-2</v>
      </c>
      <c r="J18" s="117">
        <v>3.0249999999999999E-2</v>
      </c>
      <c r="K18" s="117">
        <v>1.92242E-2</v>
      </c>
      <c r="L18" s="117">
        <v>1.92242E-2</v>
      </c>
      <c r="M18" s="117">
        <v>1.92242E-2</v>
      </c>
      <c r="N18" s="117">
        <v>1.92242E-2</v>
      </c>
      <c r="O18" s="117">
        <f ca="1">INDEX('Rendements indices'!$A$1:$AB$223,MATCH('MorningStar_indices (2)'!$A18,'Rendements indices'!$A$1:$A$223,0),MATCH('MorningStar_indices (2)'!$O$2,'Rendements indices'!$A$1:$AB$1,0))</f>
        <v>-0.05</v>
      </c>
    </row>
    <row r="19" spans="1:15" x14ac:dyDescent="0.25">
      <c r="A19" s="116">
        <v>43524</v>
      </c>
      <c r="B19" s="117">
        <v>2.9639799999999997E-2</v>
      </c>
      <c r="C19" s="117">
        <v>2.9639799999999997E-2</v>
      </c>
      <c r="D19" s="117">
        <v>2.3721199999999998E-2</v>
      </c>
      <c r="E19" s="117">
        <v>2.3721199999999998E-2</v>
      </c>
      <c r="F19" s="117">
        <v>2.3721199999999998E-2</v>
      </c>
      <c r="G19" s="117">
        <v>1.66813E-2</v>
      </c>
      <c r="H19" s="117">
        <v>1.66813E-2</v>
      </c>
      <c r="I19" s="117">
        <v>1.66813E-2</v>
      </c>
      <c r="J19" s="117">
        <v>1.66813E-2</v>
      </c>
      <c r="K19" s="117">
        <v>8.8060000000000013E-3</v>
      </c>
      <c r="L19" s="117">
        <v>8.8060000000000013E-3</v>
      </c>
      <c r="M19" s="117">
        <v>8.8060000000000013E-3</v>
      </c>
      <c r="N19" s="117">
        <v>8.8060000000000013E-3</v>
      </c>
      <c r="O19" s="117">
        <f ca="1">INDEX('Rendements indices'!$A$1:$AB$223,MATCH('MorningStar_indices (2)'!$A19,'Rendements indices'!$A$1:$A$223,0),MATCH('MorningStar_indices (2)'!$O$2,'Rendements indices'!$A$1:$AB$1,0))</f>
        <v>-0.03</v>
      </c>
    </row>
    <row r="20" spans="1:15" x14ac:dyDescent="0.25">
      <c r="A20" s="116">
        <v>43553</v>
      </c>
      <c r="B20" s="117">
        <v>2.7145700000000002E-2</v>
      </c>
      <c r="C20" s="117">
        <v>2.7145700000000002E-2</v>
      </c>
      <c r="D20" s="117">
        <v>1.9663400000000001E-2</v>
      </c>
      <c r="E20" s="117">
        <v>1.9663400000000001E-2</v>
      </c>
      <c r="F20" s="117">
        <v>1.9663400000000001E-2</v>
      </c>
      <c r="G20" s="117">
        <v>1.9600699999999999E-2</v>
      </c>
      <c r="H20" s="117">
        <v>1.9600699999999999E-2</v>
      </c>
      <c r="I20" s="117">
        <v>1.9600699999999999E-2</v>
      </c>
      <c r="J20" s="117">
        <v>1.9600699999999999E-2</v>
      </c>
      <c r="K20" s="117">
        <v>1.9413899999999998E-2</v>
      </c>
      <c r="L20" s="117">
        <v>1.9413899999999998E-2</v>
      </c>
      <c r="M20" s="117">
        <v>1.9413899999999998E-2</v>
      </c>
      <c r="N20" s="117">
        <v>1.9413899999999998E-2</v>
      </c>
      <c r="O20" s="117">
        <f ca="1">INDEX('Rendements indices'!$A$1:$AB$223,MATCH('MorningStar_indices (2)'!$A20,'Rendements indices'!$A$1:$A$223,0),MATCH('MorningStar_indices (2)'!$O$2,'Rendements indices'!$A$1:$AB$1,0))</f>
        <v>0.04</v>
      </c>
    </row>
    <row r="21" spans="1:15" x14ac:dyDescent="0.25">
      <c r="A21" s="116">
        <v>43585</v>
      </c>
      <c r="B21" s="117">
        <v>4.0923399999999999E-2</v>
      </c>
      <c r="C21" s="117">
        <v>4.0923399999999999E-2</v>
      </c>
      <c r="D21" s="117">
        <v>2.8931700000000001E-2</v>
      </c>
      <c r="E21" s="117">
        <v>2.8931700000000001E-2</v>
      </c>
      <c r="F21" s="117">
        <v>2.8931700000000001E-2</v>
      </c>
      <c r="G21" s="117">
        <v>1.93673E-2</v>
      </c>
      <c r="H21" s="117">
        <v>1.93673E-2</v>
      </c>
      <c r="I21" s="117">
        <v>1.93673E-2</v>
      </c>
      <c r="J21" s="117">
        <v>1.93673E-2</v>
      </c>
      <c r="K21" s="117">
        <v>8.3201000000000004E-3</v>
      </c>
      <c r="L21" s="117">
        <v>8.3201000000000004E-3</v>
      </c>
      <c r="M21" s="117">
        <v>8.3201000000000004E-3</v>
      </c>
      <c r="N21" s="117">
        <v>8.3201000000000004E-3</v>
      </c>
      <c r="O21" s="117">
        <f ca="1">INDEX('Rendements indices'!$A$1:$AB$223,MATCH('MorningStar_indices (2)'!$A21,'Rendements indices'!$A$1:$A$223,0),MATCH('MorningStar_indices (2)'!$O$2,'Rendements indices'!$A$1:$AB$1,0))</f>
        <v>0.05</v>
      </c>
    </row>
    <row r="22" spans="1:15" x14ac:dyDescent="0.25">
      <c r="A22" s="116">
        <v>43616</v>
      </c>
      <c r="B22" s="117">
        <v>-5.4633799999999996E-2</v>
      </c>
      <c r="C22" s="117">
        <v>-5.4633799999999996E-2</v>
      </c>
      <c r="D22" s="117">
        <v>-3.2281699999999997E-2</v>
      </c>
      <c r="E22" s="117">
        <v>-3.2281699999999997E-2</v>
      </c>
      <c r="F22" s="117">
        <v>-3.2281699999999997E-2</v>
      </c>
      <c r="G22" s="117">
        <v>-1.6880300000000001E-2</v>
      </c>
      <c r="H22" s="117">
        <v>-1.6880300000000001E-2</v>
      </c>
      <c r="I22" s="117">
        <v>-1.6880300000000001E-2</v>
      </c>
      <c r="J22" s="117">
        <v>-1.6880300000000001E-2</v>
      </c>
      <c r="K22" s="117">
        <v>1.2939E-3</v>
      </c>
      <c r="L22" s="117">
        <v>1.2939E-3</v>
      </c>
      <c r="M22" s="117">
        <v>1.2939E-3</v>
      </c>
      <c r="N22" s="117">
        <v>1.2939E-3</v>
      </c>
      <c r="O22" s="117">
        <f ca="1">INDEX('Rendements indices'!$A$1:$AB$223,MATCH('MorningStar_indices (2)'!$A22,'Rendements indices'!$A$1:$A$223,0),MATCH('MorningStar_indices (2)'!$O$2,'Rendements indices'!$A$1:$AB$1,0))</f>
        <v>0.03</v>
      </c>
    </row>
    <row r="23" spans="1:15" x14ac:dyDescent="0.25">
      <c r="A23" s="116">
        <v>43644</v>
      </c>
      <c r="B23" s="117">
        <v>2.98953E-2</v>
      </c>
      <c r="C23" s="117">
        <v>2.98953E-2</v>
      </c>
      <c r="D23" s="117">
        <v>2.28212E-2</v>
      </c>
      <c r="E23" s="117">
        <v>2.28212E-2</v>
      </c>
      <c r="F23" s="117">
        <v>2.28212E-2</v>
      </c>
      <c r="G23" s="117">
        <v>1.8597099999999998E-2</v>
      </c>
      <c r="H23" s="117">
        <v>1.8597099999999998E-2</v>
      </c>
      <c r="I23" s="117">
        <v>1.8597099999999998E-2</v>
      </c>
      <c r="J23" s="117">
        <v>1.8597099999999998E-2</v>
      </c>
      <c r="K23" s="117">
        <v>1.35012E-2</v>
      </c>
      <c r="L23" s="117">
        <v>1.35012E-2</v>
      </c>
      <c r="M23" s="117">
        <v>1.35012E-2</v>
      </c>
      <c r="N23" s="117">
        <v>1.35012E-2</v>
      </c>
      <c r="O23" s="117">
        <f ca="1">INDEX('Rendements indices'!$A$1:$AB$223,MATCH('MorningStar_indices (2)'!$A23,'Rendements indices'!$A$1:$A$223,0),MATCH('MorningStar_indices (2)'!$O$2,'Rendements indices'!$A$1:$AB$1,0))</f>
        <v>-0.04</v>
      </c>
    </row>
    <row r="24" spans="1:15" x14ac:dyDescent="0.25">
      <c r="A24" s="116">
        <v>43677</v>
      </c>
      <c r="B24" s="117">
        <v>7.8420999999999994E-3</v>
      </c>
      <c r="C24" s="117">
        <v>7.8420999999999994E-3</v>
      </c>
      <c r="D24" s="117">
        <v>5.6557999999999999E-3</v>
      </c>
      <c r="E24" s="117">
        <v>5.6557999999999999E-3</v>
      </c>
      <c r="F24" s="117">
        <v>5.6557999999999999E-3</v>
      </c>
      <c r="G24" s="117">
        <v>5.6682E-3</v>
      </c>
      <c r="H24" s="117">
        <v>5.6682E-3</v>
      </c>
      <c r="I24" s="117">
        <v>5.6682E-3</v>
      </c>
      <c r="J24" s="117">
        <v>5.6682E-3</v>
      </c>
      <c r="K24" s="117">
        <v>4.5718E-3</v>
      </c>
      <c r="L24" s="117">
        <v>4.5718E-3</v>
      </c>
      <c r="M24" s="117">
        <v>4.5718E-3</v>
      </c>
      <c r="N24" s="117">
        <v>4.5718E-3</v>
      </c>
      <c r="O24" s="117">
        <f ca="1">INDEX('Rendements indices'!$A$1:$AB$223,MATCH('MorningStar_indices (2)'!$A24,'Rendements indices'!$A$1:$A$223,0),MATCH('MorningStar_indices (2)'!$O$2,'Rendements indices'!$A$1:$AB$1,0))</f>
        <v>0.04</v>
      </c>
    </row>
    <row r="25" spans="1:15" x14ac:dyDescent="0.25">
      <c r="A25" s="116">
        <v>43707</v>
      </c>
      <c r="B25" s="117">
        <v>-1.20871E-2</v>
      </c>
      <c r="C25" s="117">
        <v>-1.20871E-2</v>
      </c>
      <c r="D25" s="117">
        <v>-1.9613E-3</v>
      </c>
      <c r="E25" s="117">
        <v>-1.9613E-3</v>
      </c>
      <c r="F25" s="117">
        <v>-1.9613E-3</v>
      </c>
      <c r="G25" s="117">
        <v>5.3366000000000004E-3</v>
      </c>
      <c r="H25" s="117">
        <v>5.3366000000000004E-3</v>
      </c>
      <c r="I25" s="117">
        <v>5.3366000000000004E-3</v>
      </c>
      <c r="J25" s="117">
        <v>5.3366000000000004E-3</v>
      </c>
      <c r="K25" s="117">
        <v>1.3627800000000001E-2</v>
      </c>
      <c r="L25" s="117">
        <v>1.3627800000000001E-2</v>
      </c>
      <c r="M25" s="117">
        <v>1.3627800000000001E-2</v>
      </c>
      <c r="N25" s="117">
        <v>1.3627800000000001E-2</v>
      </c>
      <c r="O25" s="117">
        <f ca="1">INDEX('Rendements indices'!$A$1:$AB$223,MATCH('MorningStar_indices (2)'!$A25,'Rendements indices'!$A$1:$A$223,0),MATCH('MorningStar_indices (2)'!$O$2,'Rendements indices'!$A$1:$AB$1,0))</f>
        <v>0.01</v>
      </c>
    </row>
    <row r="26" spans="1:15" x14ac:dyDescent="0.25">
      <c r="A26" s="116">
        <v>43738</v>
      </c>
      <c r="B26" s="117">
        <v>1.7353300000000002E-2</v>
      </c>
      <c r="C26" s="117">
        <v>1.7353300000000002E-2</v>
      </c>
      <c r="D26" s="117">
        <v>1.14331E-2</v>
      </c>
      <c r="E26" s="117">
        <v>1.14331E-2</v>
      </c>
      <c r="F26" s="117">
        <v>1.14331E-2</v>
      </c>
      <c r="G26" s="117">
        <v>5.2223E-3</v>
      </c>
      <c r="H26" s="117">
        <v>5.2223E-3</v>
      </c>
      <c r="I26" s="117">
        <v>5.2223E-3</v>
      </c>
      <c r="J26" s="117">
        <v>5.2223E-3</v>
      </c>
      <c r="K26" s="117">
        <v>-1.6012999999999999E-3</v>
      </c>
      <c r="L26" s="117">
        <v>-1.6012999999999999E-3</v>
      </c>
      <c r="M26" s="117">
        <v>-1.6012999999999999E-3</v>
      </c>
      <c r="N26" s="117">
        <v>-1.6012999999999999E-3</v>
      </c>
      <c r="O26" s="117">
        <f ca="1">INDEX('Rendements indices'!$A$1:$AB$223,MATCH('MorningStar_indices (2)'!$A26,'Rendements indices'!$A$1:$A$223,0),MATCH('MorningStar_indices (2)'!$O$2,'Rendements indices'!$A$1:$AB$1,0))</f>
        <v>0.06</v>
      </c>
    </row>
    <row r="27" spans="1:15" x14ac:dyDescent="0.25">
      <c r="A27" s="116">
        <v>43769</v>
      </c>
      <c r="B27" s="117">
        <v>1.9880700000000001E-2</v>
      </c>
      <c r="C27" s="117">
        <v>1.9880700000000001E-2</v>
      </c>
      <c r="D27" s="117">
        <v>9.5913999999999999E-3</v>
      </c>
      <c r="E27" s="117">
        <v>9.5913999999999999E-3</v>
      </c>
      <c r="F27" s="117">
        <v>9.5913999999999999E-3</v>
      </c>
      <c r="G27" s="117">
        <v>5.7929000000000001E-3</v>
      </c>
      <c r="H27" s="117">
        <v>5.7929000000000001E-3</v>
      </c>
      <c r="I27" s="117">
        <v>5.7929000000000001E-3</v>
      </c>
      <c r="J27" s="117">
        <v>5.7929000000000001E-3</v>
      </c>
      <c r="K27" s="117">
        <v>1.4215E-3</v>
      </c>
      <c r="L27" s="117">
        <v>1.4215E-3</v>
      </c>
      <c r="M27" s="117">
        <v>1.4215E-3</v>
      </c>
      <c r="N27" s="117">
        <v>1.4215E-3</v>
      </c>
      <c r="O27" s="117">
        <f ca="1">INDEX('Rendements indices'!$A$1:$AB$223,MATCH('MorningStar_indices (2)'!$A27,'Rendements indices'!$A$1:$A$223,0),MATCH('MorningStar_indices (2)'!$O$2,'Rendements indices'!$A$1:$AB$1,0))</f>
        <v>-0.04</v>
      </c>
    </row>
    <row r="28" spans="1:15" x14ac:dyDescent="0.25">
      <c r="A28" s="116">
        <v>43798</v>
      </c>
      <c r="B28" s="117">
        <v>3.5245199999999997E-2</v>
      </c>
      <c r="C28" s="117">
        <v>3.5245199999999997E-2</v>
      </c>
      <c r="D28" s="117">
        <v>2.7346599999999999E-2</v>
      </c>
      <c r="E28" s="117">
        <v>2.7346599999999999E-2</v>
      </c>
      <c r="F28" s="117">
        <v>2.7346599999999999E-2</v>
      </c>
      <c r="G28" s="117">
        <v>1.92049E-2</v>
      </c>
      <c r="H28" s="117">
        <v>1.92049E-2</v>
      </c>
      <c r="I28" s="117">
        <v>1.92049E-2</v>
      </c>
      <c r="J28" s="117">
        <v>1.92049E-2</v>
      </c>
      <c r="K28" s="117">
        <v>9.8538000000000011E-3</v>
      </c>
      <c r="L28" s="117">
        <v>9.8538000000000011E-3</v>
      </c>
      <c r="M28" s="117">
        <v>9.8538000000000011E-3</v>
      </c>
      <c r="N28" s="117">
        <v>9.8538000000000011E-3</v>
      </c>
      <c r="O28" s="117">
        <f ca="1">INDEX('Rendements indices'!$A$1:$AB$223,MATCH('MorningStar_indices (2)'!$A28,'Rendements indices'!$A$1:$A$223,0),MATCH('MorningStar_indices (2)'!$O$2,'Rendements indices'!$A$1:$AB$1,0))</f>
        <v>0</v>
      </c>
    </row>
    <row r="29" spans="1:15" x14ac:dyDescent="0.25">
      <c r="A29" s="116">
        <v>43830</v>
      </c>
      <c r="B29" s="117">
        <v>1.0664700000000001E-2</v>
      </c>
      <c r="C29" s="117">
        <v>1.0664700000000001E-2</v>
      </c>
      <c r="D29" s="117">
        <v>4.7457999999999997E-3</v>
      </c>
      <c r="E29" s="117">
        <v>4.7457999999999997E-3</v>
      </c>
      <c r="F29" s="117">
        <v>4.7457999999999997E-3</v>
      </c>
      <c r="G29" s="117">
        <v>5.953E-4</v>
      </c>
      <c r="H29" s="117">
        <v>5.953E-4</v>
      </c>
      <c r="I29" s="117">
        <v>5.953E-4</v>
      </c>
      <c r="J29" s="117">
        <v>5.953E-4</v>
      </c>
      <c r="K29" s="117">
        <v>-4.4590000000000003E-3</v>
      </c>
      <c r="L29" s="117">
        <v>-4.4590000000000003E-3</v>
      </c>
      <c r="M29" s="117">
        <v>-4.4590000000000003E-3</v>
      </c>
      <c r="N29" s="117">
        <v>-4.4590000000000003E-3</v>
      </c>
      <c r="O29" s="117">
        <f ca="1">INDEX('Rendements indices'!$A$1:$AB$223,MATCH('MorningStar_indices (2)'!$A29,'Rendements indices'!$A$1:$A$223,0),MATCH('MorningStar_indices (2)'!$O$2,'Rendements indices'!$A$1:$AB$1,0))</f>
        <v>0.04</v>
      </c>
    </row>
    <row r="30" spans="1:15" x14ac:dyDescent="0.25">
      <c r="A30" s="116">
        <v>43861</v>
      </c>
      <c r="B30" s="117">
        <v>8.6301999999999993E-3</v>
      </c>
      <c r="C30" s="117">
        <v>8.6301999999999993E-3</v>
      </c>
      <c r="D30" s="117">
        <v>1.25241E-2</v>
      </c>
      <c r="E30" s="117">
        <v>1.25241E-2</v>
      </c>
      <c r="F30" s="117">
        <v>1.25241E-2</v>
      </c>
      <c r="G30" s="117">
        <v>1.6359100000000001E-2</v>
      </c>
      <c r="H30" s="117">
        <v>1.6359100000000001E-2</v>
      </c>
      <c r="I30" s="117">
        <v>1.6359100000000001E-2</v>
      </c>
      <c r="J30" s="117">
        <v>1.6359100000000001E-2</v>
      </c>
      <c r="K30" s="117">
        <v>2.09669E-2</v>
      </c>
      <c r="L30" s="117">
        <v>2.09669E-2</v>
      </c>
      <c r="M30" s="117">
        <v>2.09669E-2</v>
      </c>
      <c r="N30" s="117">
        <v>2.09669E-2</v>
      </c>
      <c r="O30" s="117">
        <f ca="1">INDEX('Rendements indices'!$A$1:$AB$223,MATCH('MorningStar_indices (2)'!$A30,'Rendements indices'!$A$1:$A$223,0),MATCH('MorningStar_indices (2)'!$O$2,'Rendements indices'!$A$1:$AB$1,0))</f>
        <v>0.03</v>
      </c>
    </row>
    <row r="31" spans="1:15" x14ac:dyDescent="0.25">
      <c r="A31" s="116">
        <v>43889</v>
      </c>
      <c r="B31" s="117">
        <v>-6.7007899999999995E-2</v>
      </c>
      <c r="C31" s="117">
        <v>-6.7007899999999995E-2</v>
      </c>
      <c r="D31" s="117">
        <v>-4.8126800000000004E-2</v>
      </c>
      <c r="E31" s="117">
        <v>-4.8126800000000004E-2</v>
      </c>
      <c r="F31" s="117">
        <v>-4.8126800000000004E-2</v>
      </c>
      <c r="G31" s="117">
        <v>-2.8920100000000001E-2</v>
      </c>
      <c r="H31" s="117">
        <v>-2.8920100000000001E-2</v>
      </c>
      <c r="I31" s="117">
        <v>-2.8920100000000001E-2</v>
      </c>
      <c r="J31" s="117">
        <v>-2.8920100000000001E-2</v>
      </c>
      <c r="K31" s="117">
        <v>-7.9518999999999996E-3</v>
      </c>
      <c r="L31" s="117">
        <v>-7.9518999999999996E-3</v>
      </c>
      <c r="M31" s="117">
        <v>-7.9518999999999996E-3</v>
      </c>
      <c r="N31" s="117">
        <v>-7.9518999999999996E-3</v>
      </c>
      <c r="O31" s="117">
        <f ca="1">INDEX('Rendements indices'!$A$1:$AB$223,MATCH('MorningStar_indices (2)'!$A31,'Rendements indices'!$A$1:$A$223,0),MATCH('MorningStar_indices (2)'!$O$2,'Rendements indices'!$A$1:$AB$1,0))</f>
        <v>-0.02</v>
      </c>
    </row>
    <row r="32" spans="1:15" x14ac:dyDescent="0.25">
      <c r="A32" s="116">
        <v>43921</v>
      </c>
      <c r="B32" s="117">
        <v>-8.2807699999999998E-2</v>
      </c>
      <c r="C32" s="117">
        <v>-8.2807699999999998E-2</v>
      </c>
      <c r="D32" s="117">
        <v>-8.6649600000000007E-2</v>
      </c>
      <c r="E32" s="117">
        <v>-8.6649600000000007E-2</v>
      </c>
      <c r="F32" s="117">
        <v>-8.6649600000000007E-2</v>
      </c>
      <c r="G32" s="117">
        <v>-6.23714E-2</v>
      </c>
      <c r="H32" s="117">
        <v>-6.23714E-2</v>
      </c>
      <c r="I32" s="117">
        <v>-6.23714E-2</v>
      </c>
      <c r="J32" s="117">
        <v>-6.23714E-2</v>
      </c>
      <c r="K32" s="117">
        <v>-3.8271899999999998E-2</v>
      </c>
      <c r="L32" s="117">
        <v>-3.8271899999999998E-2</v>
      </c>
      <c r="M32" s="117">
        <v>-3.8271899999999998E-2</v>
      </c>
      <c r="N32" s="117">
        <v>-3.8271899999999998E-2</v>
      </c>
      <c r="O32" s="117">
        <f ca="1">INDEX('Rendements indices'!$A$1:$AB$223,MATCH('MorningStar_indices (2)'!$A32,'Rendements indices'!$A$1:$A$223,0),MATCH('MorningStar_indices (2)'!$O$2,'Rendements indices'!$A$1:$AB$1,0))</f>
        <v>0.02</v>
      </c>
    </row>
    <row r="33" spans="1:15" x14ac:dyDescent="0.25">
      <c r="A33" s="116">
        <v>43951</v>
      </c>
      <c r="B33" s="117">
        <v>8.03677E-2</v>
      </c>
      <c r="C33" s="117">
        <v>8.03677E-2</v>
      </c>
      <c r="D33" s="117">
        <v>7.1689699999999995E-2</v>
      </c>
      <c r="E33" s="117">
        <v>7.1689699999999995E-2</v>
      </c>
      <c r="F33" s="117">
        <v>7.1689699999999995E-2</v>
      </c>
      <c r="G33" s="117">
        <v>5.6195300000000004E-2</v>
      </c>
      <c r="H33" s="117">
        <v>5.6195300000000004E-2</v>
      </c>
      <c r="I33" s="117">
        <v>5.6195300000000004E-2</v>
      </c>
      <c r="J33" s="117">
        <v>5.6195300000000004E-2</v>
      </c>
      <c r="K33" s="117">
        <v>3.9486E-2</v>
      </c>
      <c r="L33" s="117">
        <v>3.9486E-2</v>
      </c>
      <c r="M33" s="117">
        <v>3.9486E-2</v>
      </c>
      <c r="N33" s="117">
        <v>3.9486E-2</v>
      </c>
      <c r="O33" s="117">
        <f ca="1">INDEX('Rendements indices'!$A$1:$AB$223,MATCH('MorningStar_indices (2)'!$A33,'Rendements indices'!$A$1:$A$223,0),MATCH('MorningStar_indices (2)'!$O$2,'Rendements indices'!$A$1:$AB$1,0))</f>
        <v>0.05</v>
      </c>
    </row>
    <row r="34" spans="1:15" x14ac:dyDescent="0.25">
      <c r="A34" s="116">
        <v>43980</v>
      </c>
      <c r="B34" s="117">
        <v>3.84199E-2</v>
      </c>
      <c r="C34" s="117">
        <v>3.84199E-2</v>
      </c>
      <c r="D34" s="117">
        <v>3.0273100000000001E-2</v>
      </c>
      <c r="E34" s="117">
        <v>3.0273100000000001E-2</v>
      </c>
      <c r="F34" s="117">
        <v>3.0273100000000001E-2</v>
      </c>
      <c r="G34" s="117">
        <v>2.12655E-2</v>
      </c>
      <c r="H34" s="117">
        <v>2.12655E-2</v>
      </c>
      <c r="I34" s="117">
        <v>2.12655E-2</v>
      </c>
      <c r="J34" s="117">
        <v>2.12655E-2</v>
      </c>
      <c r="K34" s="117">
        <v>1.0963199999999999E-2</v>
      </c>
      <c r="L34" s="117">
        <v>1.0963199999999999E-2</v>
      </c>
      <c r="M34" s="117">
        <v>1.0963199999999999E-2</v>
      </c>
      <c r="N34" s="117">
        <v>1.0963199999999999E-2</v>
      </c>
      <c r="O34" s="117">
        <f ca="1">INDEX('Rendements indices'!$A$1:$AB$223,MATCH('MorningStar_indices (2)'!$A34,'Rendements indices'!$A$1:$A$223,0),MATCH('MorningStar_indices (2)'!$O$2,'Rendements indices'!$A$1:$AB$1,0))</f>
        <v>-0.04</v>
      </c>
    </row>
    <row r="35" spans="1:15" x14ac:dyDescent="0.25">
      <c r="A35" s="116">
        <v>44012</v>
      </c>
      <c r="B35" s="117">
        <v>1.68711E-2</v>
      </c>
      <c r="C35" s="117">
        <v>1.68711E-2</v>
      </c>
      <c r="D35" s="117">
        <v>1.5597700000000001E-2</v>
      </c>
      <c r="E35" s="117">
        <v>1.5597700000000001E-2</v>
      </c>
      <c r="F35" s="117">
        <v>1.5597700000000001E-2</v>
      </c>
      <c r="G35" s="117">
        <v>1.3365400000000001E-2</v>
      </c>
      <c r="H35" s="117">
        <v>1.3365400000000001E-2</v>
      </c>
      <c r="I35" s="117">
        <v>1.3365400000000001E-2</v>
      </c>
      <c r="J35" s="117">
        <v>1.3365400000000001E-2</v>
      </c>
      <c r="K35" s="117">
        <v>1.2088000000000002E-2</v>
      </c>
      <c r="L35" s="117">
        <v>1.2088000000000002E-2</v>
      </c>
      <c r="M35" s="117">
        <v>1.2088000000000002E-2</v>
      </c>
      <c r="N35" s="117">
        <v>1.2088000000000002E-2</v>
      </c>
      <c r="O35" s="117">
        <f ca="1">INDEX('Rendements indices'!$A$1:$AB$223,MATCH('MorningStar_indices (2)'!$A35,'Rendements indices'!$A$1:$A$223,0),MATCH('MorningStar_indices (2)'!$O$2,'Rendements indices'!$A$1:$AB$1,0))</f>
        <v>0.01</v>
      </c>
    </row>
    <row r="36" spans="1:15" x14ac:dyDescent="0.25">
      <c r="A36" s="116">
        <v>44043</v>
      </c>
      <c r="B36" s="117">
        <v>3.5493499999999997E-2</v>
      </c>
      <c r="C36" s="117">
        <v>3.5493499999999997E-2</v>
      </c>
      <c r="D36" s="117">
        <v>2.8809000000000001E-2</v>
      </c>
      <c r="E36" s="117">
        <v>2.8809000000000001E-2</v>
      </c>
      <c r="F36" s="117">
        <v>2.8809000000000001E-2</v>
      </c>
      <c r="G36" s="117">
        <v>2.2890500000000001E-2</v>
      </c>
      <c r="H36" s="117">
        <v>2.2890500000000001E-2</v>
      </c>
      <c r="I36" s="117">
        <v>2.2890500000000001E-2</v>
      </c>
      <c r="J36" s="117">
        <v>2.2890500000000001E-2</v>
      </c>
      <c r="K36" s="117">
        <v>1.6371500000000001E-2</v>
      </c>
      <c r="L36" s="117">
        <v>1.6371500000000001E-2</v>
      </c>
      <c r="M36" s="117">
        <v>1.6371500000000001E-2</v>
      </c>
      <c r="N36" s="117">
        <v>1.6371500000000001E-2</v>
      </c>
      <c r="O36" s="117">
        <f ca="1">INDEX('Rendements indices'!$A$1:$AB$223,MATCH('MorningStar_indices (2)'!$A36,'Rendements indices'!$A$1:$A$223,0),MATCH('MorningStar_indices (2)'!$O$2,'Rendements indices'!$A$1:$AB$1,0))</f>
        <v>-0.04</v>
      </c>
    </row>
    <row r="37" spans="1:15" x14ac:dyDescent="0.25">
      <c r="A37" s="116">
        <v>44074</v>
      </c>
      <c r="B37" s="117">
        <v>3.2248800000000001E-2</v>
      </c>
      <c r="C37" s="117">
        <v>3.2248800000000001E-2</v>
      </c>
      <c r="D37" s="117">
        <v>2.0318999999999997E-2</v>
      </c>
      <c r="E37" s="117">
        <v>2.0318999999999997E-2</v>
      </c>
      <c r="F37" s="117">
        <v>2.0318999999999997E-2</v>
      </c>
      <c r="G37" s="117">
        <v>1.1020700000000001E-2</v>
      </c>
      <c r="H37" s="117">
        <v>1.1020700000000001E-2</v>
      </c>
      <c r="I37" s="117">
        <v>1.1020700000000001E-2</v>
      </c>
      <c r="J37" s="117">
        <v>1.1020700000000001E-2</v>
      </c>
      <c r="K37" s="117">
        <v>-2.5119999999999998E-4</v>
      </c>
      <c r="L37" s="117">
        <v>-2.5119999999999998E-4</v>
      </c>
      <c r="M37" s="117">
        <v>-2.5119999999999998E-4</v>
      </c>
      <c r="N37" s="117">
        <v>-2.5119999999999998E-4</v>
      </c>
      <c r="O37" s="117">
        <f ca="1">INDEX('Rendements indices'!$A$1:$AB$223,MATCH('MorningStar_indices (2)'!$A37,'Rendements indices'!$A$1:$A$223,0),MATCH('MorningStar_indices (2)'!$O$2,'Rendements indices'!$A$1:$AB$1,0))</f>
        <v>0.04</v>
      </c>
    </row>
    <row r="38" spans="1:15" x14ac:dyDescent="0.25">
      <c r="A38" s="116">
        <v>44104</v>
      </c>
      <c r="B38" s="117">
        <v>-7.8813000000000008E-3</v>
      </c>
      <c r="C38" s="117">
        <v>-7.8813000000000008E-3</v>
      </c>
      <c r="D38" s="117">
        <v>-6.6939E-3</v>
      </c>
      <c r="E38" s="117">
        <v>-6.6939E-3</v>
      </c>
      <c r="F38" s="117">
        <v>-6.6939E-3</v>
      </c>
      <c r="G38" s="117">
        <v>-3.0038999999999999E-3</v>
      </c>
      <c r="H38" s="117">
        <v>-3.0038999999999999E-3</v>
      </c>
      <c r="I38" s="117">
        <v>-3.0038999999999999E-3</v>
      </c>
      <c r="J38" s="117">
        <v>-3.0038999999999999E-3</v>
      </c>
      <c r="K38" s="117">
        <v>9.4920000000000009E-4</v>
      </c>
      <c r="L38" s="117">
        <v>9.4920000000000009E-4</v>
      </c>
      <c r="M38" s="117">
        <v>9.4920000000000009E-4</v>
      </c>
      <c r="N38" s="117">
        <v>9.4920000000000009E-4</v>
      </c>
      <c r="O38" s="117">
        <f ca="1">INDEX('Rendements indices'!$A$1:$AB$223,MATCH('MorningStar_indices (2)'!$A38,'Rendements indices'!$A$1:$A$223,0),MATCH('MorningStar_indices (2)'!$O$2,'Rendements indices'!$A$1:$AB$1,0))</f>
        <v>0.04</v>
      </c>
    </row>
    <row r="39" spans="1:15" x14ac:dyDescent="0.25">
      <c r="A39" s="116">
        <v>44134</v>
      </c>
      <c r="B39" s="117">
        <v>-2.60617E-2</v>
      </c>
      <c r="C39" s="117">
        <v>-2.60617E-2</v>
      </c>
      <c r="D39" s="117">
        <v>-2.1474500000000001E-2</v>
      </c>
      <c r="E39" s="117">
        <v>-2.1474500000000001E-2</v>
      </c>
      <c r="F39" s="117">
        <v>-2.1474500000000001E-2</v>
      </c>
      <c r="G39" s="117">
        <v>-1.5723600000000001E-2</v>
      </c>
      <c r="H39" s="117">
        <v>-1.5723600000000001E-2</v>
      </c>
      <c r="I39" s="117">
        <v>-1.5723600000000001E-2</v>
      </c>
      <c r="J39" s="117">
        <v>-1.5723600000000001E-2</v>
      </c>
      <c r="K39" s="117">
        <v>-1.03587E-2</v>
      </c>
      <c r="L39" s="117">
        <v>-1.03587E-2</v>
      </c>
      <c r="M39" s="117">
        <v>-1.03587E-2</v>
      </c>
      <c r="N39" s="117">
        <v>-1.03587E-2</v>
      </c>
      <c r="O39" s="117">
        <f ca="1">INDEX('Rendements indices'!$A$1:$AB$223,MATCH('MorningStar_indices (2)'!$A39,'Rendements indices'!$A$1:$A$223,0),MATCH('MorningStar_indices (2)'!$O$2,'Rendements indices'!$A$1:$AB$1,0))</f>
        <v>0.05</v>
      </c>
    </row>
    <row r="40" spans="1:15" x14ac:dyDescent="0.25">
      <c r="A40" s="116">
        <v>44165</v>
      </c>
      <c r="B40" s="117">
        <v>9.1713699999999995E-2</v>
      </c>
      <c r="C40" s="117">
        <v>9.1713699999999995E-2</v>
      </c>
      <c r="D40" s="117">
        <v>7.5800900000000004E-2</v>
      </c>
      <c r="E40" s="117">
        <v>7.5800900000000004E-2</v>
      </c>
      <c r="F40" s="117">
        <v>7.5800900000000004E-2</v>
      </c>
      <c r="G40" s="117">
        <v>5.2432800000000002E-2</v>
      </c>
      <c r="H40" s="117">
        <v>5.2432800000000002E-2</v>
      </c>
      <c r="I40" s="117">
        <v>5.2432800000000002E-2</v>
      </c>
      <c r="J40" s="117">
        <v>5.2432800000000002E-2</v>
      </c>
      <c r="K40" s="117">
        <v>2.8051900000000001E-2</v>
      </c>
      <c r="L40" s="117">
        <v>2.8051900000000001E-2</v>
      </c>
      <c r="M40" s="117">
        <v>2.8051900000000001E-2</v>
      </c>
      <c r="N40" s="117">
        <v>2.8051900000000001E-2</v>
      </c>
      <c r="O40" s="117">
        <f ca="1">INDEX('Rendements indices'!$A$1:$AB$223,MATCH('MorningStar_indices (2)'!$A40,'Rendements indices'!$A$1:$A$223,0),MATCH('MorningStar_indices (2)'!$O$2,'Rendements indices'!$A$1:$AB$1,0))</f>
        <v>0.02</v>
      </c>
    </row>
    <row r="41" spans="1:15" x14ac:dyDescent="0.25">
      <c r="A41" s="116">
        <v>44196</v>
      </c>
      <c r="B41" s="117">
        <v>2.8745400000000001E-2</v>
      </c>
      <c r="C41" s="117">
        <v>2.8745400000000001E-2</v>
      </c>
      <c r="D41" s="117">
        <v>2.1324200000000001E-2</v>
      </c>
      <c r="E41" s="117">
        <v>2.1324200000000001E-2</v>
      </c>
      <c r="F41" s="117">
        <v>2.1324200000000001E-2</v>
      </c>
      <c r="G41" s="117">
        <v>1.4831700000000001E-2</v>
      </c>
      <c r="H41" s="117">
        <v>1.4831700000000001E-2</v>
      </c>
      <c r="I41" s="117">
        <v>1.4831700000000001E-2</v>
      </c>
      <c r="J41" s="117">
        <v>1.4831700000000001E-2</v>
      </c>
      <c r="K41" s="117">
        <v>7.5814000000000003E-3</v>
      </c>
      <c r="L41" s="117">
        <v>7.5814000000000003E-3</v>
      </c>
      <c r="M41" s="117">
        <v>7.5814000000000003E-3</v>
      </c>
      <c r="N41" s="117">
        <v>7.5814000000000003E-3</v>
      </c>
      <c r="O41" s="117">
        <f ca="1">INDEX('Rendements indices'!$A$1:$AB$223,MATCH('MorningStar_indices (2)'!$A41,'Rendements indices'!$A$1:$A$223,0),MATCH('MorningStar_indices (2)'!$O$2,'Rendements indices'!$A$1:$AB$1,0))</f>
        <v>0</v>
      </c>
    </row>
    <row r="42" spans="1:15" x14ac:dyDescent="0.25">
      <c r="A42" s="116">
        <v>44225</v>
      </c>
      <c r="B42" s="117">
        <v>-1.8523999999999999E-3</v>
      </c>
      <c r="C42" s="117">
        <v>-1.8523999999999999E-3</v>
      </c>
      <c r="D42" s="117">
        <v>-3.9927000000000001E-3</v>
      </c>
      <c r="E42" s="117">
        <v>-3.9927000000000001E-3</v>
      </c>
      <c r="F42" s="117">
        <v>-3.9927000000000001E-3</v>
      </c>
      <c r="G42" s="117">
        <v>-5.7133999999999996E-3</v>
      </c>
      <c r="H42" s="117">
        <v>-5.7133999999999996E-3</v>
      </c>
      <c r="I42" s="117">
        <v>-5.7133999999999996E-3</v>
      </c>
      <c r="J42" s="117">
        <v>-5.7133999999999996E-3</v>
      </c>
      <c r="K42" s="117">
        <v>-8.1767000000000003E-3</v>
      </c>
      <c r="L42" s="117">
        <v>-8.1767000000000003E-3</v>
      </c>
      <c r="M42" s="117">
        <v>-8.1767000000000003E-3</v>
      </c>
      <c r="N42" s="117">
        <v>-8.1767000000000003E-3</v>
      </c>
      <c r="O42" s="117">
        <f ca="1">INDEX('Rendements indices'!$A$1:$AB$223,MATCH('MorningStar_indices (2)'!$A42,'Rendements indices'!$A$1:$A$223,0),MATCH('MorningStar_indices (2)'!$O$2,'Rendements indices'!$A$1:$AB$1,0))</f>
        <v>0.01</v>
      </c>
    </row>
    <row r="43" spans="1:15" x14ac:dyDescent="0.25">
      <c r="A43" s="116">
        <v>44253</v>
      </c>
      <c r="B43" s="117">
        <v>1.39927E-2</v>
      </c>
      <c r="C43" s="117">
        <v>1.39927E-2</v>
      </c>
      <c r="D43" s="117">
        <v>1.2647800000000001E-2</v>
      </c>
      <c r="E43" s="117">
        <v>1.2647800000000001E-2</v>
      </c>
      <c r="F43" s="117">
        <v>1.2647800000000001E-2</v>
      </c>
      <c r="G43" s="117">
        <v>7.6960000000000006E-4</v>
      </c>
      <c r="H43" s="117">
        <v>7.6960000000000006E-4</v>
      </c>
      <c r="I43" s="117">
        <v>7.6960000000000006E-4</v>
      </c>
      <c r="J43" s="117">
        <v>7.6960000000000006E-4</v>
      </c>
      <c r="K43" s="117">
        <v>-1.2399100000000001E-2</v>
      </c>
      <c r="L43" s="117">
        <v>-1.2399100000000001E-2</v>
      </c>
      <c r="M43" s="117">
        <v>-1.2399100000000001E-2</v>
      </c>
      <c r="N43" s="117">
        <v>-1.2399100000000001E-2</v>
      </c>
      <c r="O43" s="117">
        <f ca="1">INDEX('Rendements indices'!$A$1:$AB$223,MATCH('MorningStar_indices (2)'!$A43,'Rendements indices'!$A$1:$A$223,0),MATCH('MorningStar_indices (2)'!$O$2,'Rendements indices'!$A$1:$AB$1,0))</f>
        <v>-0.01</v>
      </c>
    </row>
    <row r="44" spans="1:15" x14ac:dyDescent="0.25">
      <c r="A44" s="116">
        <v>44286</v>
      </c>
      <c r="B44" s="117">
        <v>1.9288799999999998E-2</v>
      </c>
      <c r="C44" s="117">
        <v>1.9288799999999998E-2</v>
      </c>
      <c r="D44" s="117">
        <v>1.6572E-2</v>
      </c>
      <c r="E44" s="117">
        <v>1.6572E-2</v>
      </c>
      <c r="F44" s="117">
        <v>1.6572E-2</v>
      </c>
      <c r="G44" s="117">
        <v>9.127699999999999E-3</v>
      </c>
      <c r="H44" s="117">
        <v>9.127699999999999E-3</v>
      </c>
      <c r="I44" s="117">
        <v>9.127699999999999E-3</v>
      </c>
      <c r="J44" s="117">
        <v>9.127699999999999E-3</v>
      </c>
      <c r="K44" s="117">
        <v>8.5490000000000002E-4</v>
      </c>
      <c r="L44" s="117">
        <v>8.5490000000000002E-4</v>
      </c>
      <c r="M44" s="117">
        <v>8.5490000000000002E-4</v>
      </c>
      <c r="N44" s="117">
        <v>8.5490000000000002E-4</v>
      </c>
      <c r="O44" s="117">
        <f ca="1">INDEX('Rendements indices'!$A$1:$AB$223,MATCH('MorningStar_indices (2)'!$A44,'Rendements indices'!$A$1:$A$223,0),MATCH('MorningStar_indices (2)'!$O$2,'Rendements indices'!$A$1:$AB$1,0))</f>
        <v>-0.02</v>
      </c>
    </row>
    <row r="45" spans="1:15" x14ac:dyDescent="0.25">
      <c r="A45" s="116">
        <v>44316</v>
      </c>
      <c r="B45" s="117">
        <v>2.1591599999999999E-2</v>
      </c>
      <c r="C45" s="117">
        <v>2.1591599999999999E-2</v>
      </c>
      <c r="D45" s="117">
        <v>1.63774E-2</v>
      </c>
      <c r="E45" s="117">
        <v>1.63774E-2</v>
      </c>
      <c r="F45" s="117">
        <v>1.63774E-2</v>
      </c>
      <c r="G45" s="117">
        <v>1.1669499999999999E-2</v>
      </c>
      <c r="H45" s="117">
        <v>1.1669499999999999E-2</v>
      </c>
      <c r="I45" s="117">
        <v>1.1669499999999999E-2</v>
      </c>
      <c r="J45" s="117">
        <v>1.1669499999999999E-2</v>
      </c>
      <c r="K45" s="117">
        <v>6.0121999999999997E-3</v>
      </c>
      <c r="L45" s="117">
        <v>6.0121999999999997E-3</v>
      </c>
      <c r="M45" s="117">
        <v>6.0121999999999997E-3</v>
      </c>
      <c r="N45" s="117">
        <v>6.0121999999999997E-3</v>
      </c>
      <c r="O45" s="117">
        <f ca="1">INDEX('Rendements indices'!$A$1:$AB$223,MATCH('MorningStar_indices (2)'!$A45,'Rendements indices'!$A$1:$A$223,0),MATCH('MorningStar_indices (2)'!$O$2,'Rendements indices'!$A$1:$AB$1,0))</f>
        <v>-0.03</v>
      </c>
    </row>
    <row r="46" spans="1:15" x14ac:dyDescent="0.25">
      <c r="A46" s="116">
        <v>44347</v>
      </c>
      <c r="B46" s="117">
        <v>-2.6817000000000004E-3</v>
      </c>
      <c r="C46" s="117">
        <v>-2.6817000000000004E-3</v>
      </c>
      <c r="D46" s="117">
        <v>6.2483999999999994E-3</v>
      </c>
      <c r="E46" s="117">
        <v>6.2483999999999994E-3</v>
      </c>
      <c r="F46" s="117">
        <v>6.2483999999999994E-3</v>
      </c>
      <c r="G46" s="117">
        <v>4.7421E-3</v>
      </c>
      <c r="H46" s="117">
        <v>4.7421E-3</v>
      </c>
      <c r="I46" s="117">
        <v>4.7421E-3</v>
      </c>
      <c r="J46" s="117">
        <v>4.7421E-3</v>
      </c>
      <c r="K46" s="117">
        <v>5.2768000000000008E-3</v>
      </c>
      <c r="L46" s="117">
        <v>5.2768000000000008E-3</v>
      </c>
      <c r="M46" s="117">
        <v>5.2768000000000008E-3</v>
      </c>
      <c r="N46" s="117">
        <v>5.2768000000000008E-3</v>
      </c>
      <c r="O46" s="117">
        <f ca="1">INDEX('Rendements indices'!$A$1:$AB$223,MATCH('MorningStar_indices (2)'!$A46,'Rendements indices'!$A$1:$A$223,0),MATCH('MorningStar_indices (2)'!$O$2,'Rendements indices'!$A$1:$AB$1,0))</f>
        <v>-0.05</v>
      </c>
    </row>
    <row r="47" spans="1:15" x14ac:dyDescent="0.25">
      <c r="A47" s="116">
        <v>44377</v>
      </c>
      <c r="B47" s="117">
        <v>3.8506499999999999E-2</v>
      </c>
      <c r="C47" s="117">
        <v>3.8506499999999999E-2</v>
      </c>
      <c r="D47" s="117">
        <v>2.5744799999999998E-2</v>
      </c>
      <c r="E47" s="117">
        <v>2.5744799999999998E-2</v>
      </c>
      <c r="F47" s="117">
        <v>2.5744799999999998E-2</v>
      </c>
      <c r="G47" s="117">
        <v>2.0264099999999997E-2</v>
      </c>
      <c r="H47" s="117">
        <v>2.0264099999999997E-2</v>
      </c>
      <c r="I47" s="117">
        <v>2.0264099999999997E-2</v>
      </c>
      <c r="J47" s="117">
        <v>2.0264099999999997E-2</v>
      </c>
      <c r="K47" s="117">
        <v>1.32341E-2</v>
      </c>
      <c r="L47" s="117">
        <v>1.32341E-2</v>
      </c>
      <c r="M47" s="117">
        <v>1.32341E-2</v>
      </c>
      <c r="N47" s="117">
        <v>1.32341E-2</v>
      </c>
      <c r="O47" s="117">
        <f ca="1">INDEX('Rendements indices'!$A$1:$AB$223,MATCH('MorningStar_indices (2)'!$A47,'Rendements indices'!$A$1:$A$223,0),MATCH('MorningStar_indices (2)'!$O$2,'Rendements indices'!$A$1:$AB$1,0))</f>
        <v>-0.03</v>
      </c>
    </row>
    <row r="48" spans="1:15" x14ac:dyDescent="0.25">
      <c r="A48" s="116">
        <v>44407</v>
      </c>
      <c r="B48" s="117">
        <v>1.5060899999999999E-2</v>
      </c>
      <c r="C48" s="117">
        <v>1.5060899999999999E-2</v>
      </c>
      <c r="D48" s="117">
        <v>1.27318E-2</v>
      </c>
      <c r="E48" s="117">
        <v>1.27318E-2</v>
      </c>
      <c r="F48" s="117">
        <v>1.27318E-2</v>
      </c>
      <c r="G48" s="117">
        <v>1.28047E-2</v>
      </c>
      <c r="H48" s="117">
        <v>1.28047E-2</v>
      </c>
      <c r="I48" s="117">
        <v>1.28047E-2</v>
      </c>
      <c r="J48" s="117">
        <v>1.28047E-2</v>
      </c>
      <c r="K48" s="117">
        <v>1.2185600000000001E-2</v>
      </c>
      <c r="L48" s="117">
        <v>1.2185600000000001E-2</v>
      </c>
      <c r="M48" s="117">
        <v>1.2185600000000001E-2</v>
      </c>
      <c r="N48" s="117">
        <v>1.2185600000000001E-2</v>
      </c>
      <c r="O48" s="117">
        <f ca="1">INDEX('Rendements indices'!$A$1:$AB$223,MATCH('MorningStar_indices (2)'!$A48,'Rendements indices'!$A$1:$A$223,0),MATCH('MorningStar_indices (2)'!$O$2,'Rendements indices'!$A$1:$AB$1,0))</f>
        <v>-0.05</v>
      </c>
    </row>
    <row r="49" spans="1:15" x14ac:dyDescent="0.25">
      <c r="A49" s="116">
        <v>44439</v>
      </c>
      <c r="B49" s="117">
        <v>3.7592300000000002E-2</v>
      </c>
      <c r="C49" s="117">
        <v>3.7592300000000002E-2</v>
      </c>
      <c r="D49" s="117">
        <v>2.36823E-2</v>
      </c>
      <c r="E49" s="117">
        <v>2.36823E-2</v>
      </c>
      <c r="F49" s="117">
        <v>2.36823E-2</v>
      </c>
      <c r="G49" s="117">
        <v>1.5536300000000001E-2</v>
      </c>
      <c r="H49" s="117">
        <v>1.5536300000000001E-2</v>
      </c>
      <c r="I49" s="117">
        <v>1.5536300000000001E-2</v>
      </c>
      <c r="J49" s="117">
        <v>1.5536300000000001E-2</v>
      </c>
      <c r="K49" s="117">
        <v>6.0533999999999996E-3</v>
      </c>
      <c r="L49" s="117">
        <v>6.0533999999999996E-3</v>
      </c>
      <c r="M49" s="117">
        <v>6.0533999999999996E-3</v>
      </c>
      <c r="N49" s="117">
        <v>6.0533999999999996E-3</v>
      </c>
      <c r="O49" s="117">
        <f ca="1">INDEX('Rendements indices'!$A$1:$AB$223,MATCH('MorningStar_indices (2)'!$A49,'Rendements indices'!$A$1:$A$223,0),MATCH('MorningStar_indices (2)'!$O$2,'Rendements indices'!$A$1:$AB$1,0))</f>
        <v>0.05</v>
      </c>
    </row>
    <row r="50" spans="1:15" x14ac:dyDescent="0.25">
      <c r="A50" s="116">
        <v>44469</v>
      </c>
      <c r="B50" s="117">
        <v>-3.8882E-2</v>
      </c>
      <c r="C50" s="117">
        <v>-3.8882E-2</v>
      </c>
      <c r="D50" s="117">
        <v>-2.76473E-2</v>
      </c>
      <c r="E50" s="117">
        <v>-2.76473E-2</v>
      </c>
      <c r="F50" s="117">
        <v>-2.76473E-2</v>
      </c>
      <c r="G50" s="117">
        <v>-2.2824300000000002E-2</v>
      </c>
      <c r="H50" s="117">
        <v>-2.2824300000000002E-2</v>
      </c>
      <c r="I50" s="117">
        <v>-2.2824300000000002E-2</v>
      </c>
      <c r="J50" s="117">
        <v>-2.2824300000000002E-2</v>
      </c>
      <c r="K50" s="117">
        <v>-1.7365100000000001E-2</v>
      </c>
      <c r="L50" s="117">
        <v>-1.7365100000000001E-2</v>
      </c>
      <c r="M50" s="117">
        <v>-1.7365100000000001E-2</v>
      </c>
      <c r="N50" s="117">
        <v>-1.7365100000000001E-2</v>
      </c>
      <c r="O50" s="117">
        <f ca="1">INDEX('Rendements indices'!$A$1:$AB$223,MATCH('MorningStar_indices (2)'!$A50,'Rendements indices'!$A$1:$A$223,0),MATCH('MorningStar_indices (2)'!$O$2,'Rendements indices'!$A$1:$AB$1,0))</f>
        <v>0.03</v>
      </c>
    </row>
    <row r="51" spans="1:15" x14ac:dyDescent="0.25">
      <c r="A51" s="116">
        <v>44498</v>
      </c>
      <c r="B51" s="117">
        <v>2.8393999999999999E-2</v>
      </c>
      <c r="C51" s="117">
        <v>2.8393999999999999E-2</v>
      </c>
      <c r="D51" s="117">
        <v>2.2100700000000001E-2</v>
      </c>
      <c r="E51" s="117">
        <v>2.2100700000000001E-2</v>
      </c>
      <c r="F51" s="117">
        <v>2.2100700000000001E-2</v>
      </c>
      <c r="G51" s="117">
        <v>1.44557E-2</v>
      </c>
      <c r="H51" s="117">
        <v>1.44557E-2</v>
      </c>
      <c r="I51" s="117">
        <v>1.44557E-2</v>
      </c>
      <c r="J51" s="117">
        <v>1.44557E-2</v>
      </c>
      <c r="K51" s="117">
        <v>4.8920999999999999E-3</v>
      </c>
      <c r="L51" s="117">
        <v>4.8920999999999999E-3</v>
      </c>
      <c r="M51" s="117">
        <v>4.8920999999999999E-3</v>
      </c>
      <c r="N51" s="117">
        <v>4.8920999999999999E-3</v>
      </c>
      <c r="O51" s="117">
        <f ca="1">INDEX('Rendements indices'!$A$1:$AB$223,MATCH('MorningStar_indices (2)'!$A51,'Rendements indices'!$A$1:$A$223,0),MATCH('MorningStar_indices (2)'!$O$2,'Rendements indices'!$A$1:$AB$1,0))</f>
        <v>0.01</v>
      </c>
    </row>
    <row r="52" spans="1:15" x14ac:dyDescent="0.25">
      <c r="A52" s="116">
        <v>44530</v>
      </c>
      <c r="B52" s="117">
        <v>9.9714999999999995E-3</v>
      </c>
      <c r="C52" s="117">
        <v>9.9714999999999995E-3</v>
      </c>
      <c r="D52" s="117">
        <v>1.4377999999999999E-3</v>
      </c>
      <c r="E52" s="117">
        <v>1.4377999999999999E-3</v>
      </c>
      <c r="F52" s="117">
        <v>1.4377999999999999E-3</v>
      </c>
      <c r="G52" s="117">
        <v>4.0036999999999998E-3</v>
      </c>
      <c r="H52" s="117">
        <v>4.0036999999999998E-3</v>
      </c>
      <c r="I52" s="117">
        <v>4.0036999999999998E-3</v>
      </c>
      <c r="J52" s="117">
        <v>4.0036999999999998E-3</v>
      </c>
      <c r="K52" s="117">
        <v>5.6132000000000005E-3</v>
      </c>
      <c r="L52" s="117">
        <v>5.6132000000000005E-3</v>
      </c>
      <c r="M52" s="117">
        <v>5.6132000000000005E-3</v>
      </c>
      <c r="N52" s="117">
        <v>5.6132000000000005E-3</v>
      </c>
      <c r="O52" s="117">
        <f ca="1">INDEX('Rendements indices'!$A$1:$AB$223,MATCH('MorningStar_indices (2)'!$A52,'Rendements indices'!$A$1:$A$223,0),MATCH('MorningStar_indices (2)'!$O$2,'Rendements indices'!$A$1:$AB$1,0))</f>
        <v>0.02</v>
      </c>
    </row>
    <row r="53" spans="1:15" x14ac:dyDescent="0.25">
      <c r="A53" s="116">
        <v>44561</v>
      </c>
      <c r="B53" s="117">
        <v>2.4069199999999999E-2</v>
      </c>
      <c r="C53" s="117">
        <v>2.4069199999999999E-2</v>
      </c>
      <c r="D53" s="117">
        <v>2.1284900000000002E-2</v>
      </c>
      <c r="E53" s="117">
        <v>2.1284900000000002E-2</v>
      </c>
      <c r="F53" s="117">
        <v>2.1284900000000002E-2</v>
      </c>
      <c r="G53" s="117">
        <v>1.5614699999999999E-2</v>
      </c>
      <c r="H53" s="117">
        <v>1.5614699999999999E-2</v>
      </c>
      <c r="I53" s="117">
        <v>1.5614699999999999E-2</v>
      </c>
      <c r="J53" s="117">
        <v>1.5614699999999999E-2</v>
      </c>
      <c r="K53" s="117">
        <v>1.09421E-2</v>
      </c>
      <c r="L53" s="117">
        <v>1.09421E-2</v>
      </c>
      <c r="M53" s="117">
        <v>1.09421E-2</v>
      </c>
      <c r="N53" s="117">
        <v>1.09421E-2</v>
      </c>
      <c r="O53" s="117">
        <f ca="1">INDEX('Rendements indices'!$A$1:$AB$223,MATCH('MorningStar_indices (2)'!$A53,'Rendements indices'!$A$1:$A$223,0),MATCH('MorningStar_indices (2)'!$O$2,'Rendements indices'!$A$1:$AB$1,0))</f>
        <v>-0.02</v>
      </c>
    </row>
    <row r="54" spans="1:15" x14ac:dyDescent="0.25">
      <c r="A54" s="116">
        <v>44592</v>
      </c>
      <c r="B54" s="117">
        <v>-4.2600800000000001E-2</v>
      </c>
      <c r="C54" s="117">
        <v>-4.2600800000000001E-2</v>
      </c>
      <c r="D54" s="117">
        <v>-3.2004400000000002E-2</v>
      </c>
      <c r="E54" s="117">
        <v>-3.2004400000000002E-2</v>
      </c>
      <c r="F54" s="117">
        <v>-3.2004400000000002E-2</v>
      </c>
      <c r="G54" s="117">
        <v>-2.9109099999999999E-2</v>
      </c>
      <c r="H54" s="117">
        <v>-2.9109099999999999E-2</v>
      </c>
      <c r="I54" s="117">
        <v>-2.9109099999999999E-2</v>
      </c>
      <c r="J54" s="117">
        <v>-2.9109099999999999E-2</v>
      </c>
      <c r="K54" s="117">
        <v>-2.5901200000000003E-2</v>
      </c>
      <c r="L54" s="117">
        <v>-2.5901200000000003E-2</v>
      </c>
      <c r="M54" s="117">
        <v>-2.5901200000000003E-2</v>
      </c>
      <c r="N54" s="117">
        <v>-2.5901200000000003E-2</v>
      </c>
      <c r="O54" s="117">
        <f ca="1">INDEX('Rendements indices'!$A$1:$AB$223,MATCH('MorningStar_indices (2)'!$A54,'Rendements indices'!$A$1:$A$223,0),MATCH('MorningStar_indices (2)'!$O$2,'Rendements indices'!$A$1:$AB$1,0))</f>
        <v>0.05</v>
      </c>
    </row>
    <row r="55" spans="1:15" x14ac:dyDescent="0.25">
      <c r="A55" s="116">
        <v>44620</v>
      </c>
      <c r="B55" s="117">
        <v>-2.8469899999999999E-2</v>
      </c>
      <c r="C55" s="117">
        <v>-2.8469899999999999E-2</v>
      </c>
      <c r="D55" s="117">
        <v>-1.59773E-2</v>
      </c>
      <c r="E55" s="117">
        <v>-1.59773E-2</v>
      </c>
      <c r="F55" s="117">
        <v>-1.59773E-2</v>
      </c>
      <c r="G55" s="117">
        <v>-1.44922E-2</v>
      </c>
      <c r="H55" s="117">
        <v>-1.44922E-2</v>
      </c>
      <c r="I55" s="117">
        <v>-1.44922E-2</v>
      </c>
      <c r="J55" s="117">
        <v>-1.44922E-2</v>
      </c>
      <c r="K55" s="117">
        <v>-1.2063200000000001E-2</v>
      </c>
      <c r="L55" s="117">
        <v>-1.2063200000000001E-2</v>
      </c>
      <c r="M55" s="117">
        <v>-1.2063200000000001E-2</v>
      </c>
      <c r="N55" s="117">
        <v>-1.2063200000000001E-2</v>
      </c>
      <c r="O55" s="117">
        <f ca="1">INDEX('Rendements indices'!$A$1:$AB$223,MATCH('MorningStar_indices (2)'!$A55,'Rendements indices'!$A$1:$A$223,0),MATCH('MorningStar_indices (2)'!$O$2,'Rendements indices'!$A$1:$AB$1,0))</f>
        <v>0.01</v>
      </c>
    </row>
    <row r="56" spans="1:15" x14ac:dyDescent="0.25">
      <c r="A56" s="116">
        <v>44651</v>
      </c>
      <c r="B56" s="117">
        <v>6.1128000000000007E-3</v>
      </c>
      <c r="C56" s="117">
        <v>6.1128000000000007E-3</v>
      </c>
      <c r="D56" s="117">
        <v>3.9004999999999999E-3</v>
      </c>
      <c r="E56" s="117">
        <v>3.9004999999999999E-3</v>
      </c>
      <c r="F56" s="117">
        <v>3.9004999999999999E-3</v>
      </c>
      <c r="G56" s="117">
        <v>-4.555E-3</v>
      </c>
      <c r="H56" s="117">
        <v>-4.555E-3</v>
      </c>
      <c r="I56" s="117">
        <v>-4.555E-3</v>
      </c>
      <c r="J56" s="117">
        <v>-4.555E-3</v>
      </c>
      <c r="K56" s="117">
        <v>-1.4841999999999999E-2</v>
      </c>
      <c r="L56" s="117">
        <v>-1.4841999999999999E-2</v>
      </c>
      <c r="M56" s="117">
        <v>-1.4841999999999999E-2</v>
      </c>
      <c r="N56" s="117">
        <v>-1.4841999999999999E-2</v>
      </c>
      <c r="O56" s="117">
        <f ca="1">INDEX('Rendements indices'!$A$1:$AB$223,MATCH('MorningStar_indices (2)'!$A56,'Rendements indices'!$A$1:$A$223,0),MATCH('MorningStar_indices (2)'!$O$2,'Rendements indices'!$A$1:$AB$1,0))</f>
        <v>0.06</v>
      </c>
    </row>
    <row r="57" spans="1:15" x14ac:dyDescent="0.25">
      <c r="A57" s="116">
        <v>44680</v>
      </c>
      <c r="B57" s="117">
        <v>-5.8682600000000001E-2</v>
      </c>
      <c r="C57" s="117">
        <v>-5.8682600000000001E-2</v>
      </c>
      <c r="D57" s="117">
        <v>-4.7479399999999998E-2</v>
      </c>
      <c r="E57" s="117">
        <v>-4.7479399999999998E-2</v>
      </c>
      <c r="F57" s="117">
        <v>-4.7479399999999998E-2</v>
      </c>
      <c r="G57" s="117">
        <v>-4.1519500000000001E-2</v>
      </c>
      <c r="H57" s="117">
        <v>-4.1519500000000001E-2</v>
      </c>
      <c r="I57" s="117">
        <v>-4.1519500000000001E-2</v>
      </c>
      <c r="J57" s="117">
        <v>-4.1519500000000001E-2</v>
      </c>
      <c r="K57" s="117">
        <v>-3.45583E-2</v>
      </c>
      <c r="L57" s="117">
        <v>-3.45583E-2</v>
      </c>
      <c r="M57" s="117">
        <v>-3.45583E-2</v>
      </c>
      <c r="N57" s="117">
        <v>-3.45583E-2</v>
      </c>
      <c r="O57" s="117">
        <f ca="1">INDEX('Rendements indices'!$A$1:$AB$223,MATCH('MorningStar_indices (2)'!$A57,'Rendements indices'!$A$1:$A$223,0),MATCH('MorningStar_indices (2)'!$O$2,'Rendements indices'!$A$1:$AB$1,0))</f>
        <v>0.06</v>
      </c>
    </row>
    <row r="58" spans="1:15" x14ac:dyDescent="0.25">
      <c r="A58" s="116">
        <v>44712</v>
      </c>
      <c r="B58" s="117">
        <v>-9.1701000000000005E-3</v>
      </c>
      <c r="C58" s="117">
        <v>-9.1701000000000005E-3</v>
      </c>
      <c r="D58" s="117">
        <v>-5.9160999999999997E-3</v>
      </c>
      <c r="E58" s="117">
        <v>-5.9160999999999997E-3</v>
      </c>
      <c r="F58" s="117">
        <v>-5.9160999999999997E-3</v>
      </c>
      <c r="G58" s="117">
        <v>-5.1127000000000004E-3</v>
      </c>
      <c r="H58" s="117">
        <v>-5.1127000000000004E-3</v>
      </c>
      <c r="I58" s="117">
        <v>-5.1127000000000004E-3</v>
      </c>
      <c r="J58" s="117">
        <v>-5.1127000000000004E-3</v>
      </c>
      <c r="K58" s="117">
        <v>-3.9439000000000002E-3</v>
      </c>
      <c r="L58" s="117">
        <v>-3.9439000000000002E-3</v>
      </c>
      <c r="M58" s="117">
        <v>-3.9439000000000002E-3</v>
      </c>
      <c r="N58" s="117">
        <v>-3.9439000000000002E-3</v>
      </c>
      <c r="O58" s="117">
        <f ca="1">INDEX('Rendements indices'!$A$1:$AB$223,MATCH('MorningStar_indices (2)'!$A58,'Rendements indices'!$A$1:$A$223,0),MATCH('MorningStar_indices (2)'!$O$2,'Rendements indices'!$A$1:$AB$1,0))</f>
        <v>0.02</v>
      </c>
    </row>
    <row r="59" spans="1:15" x14ac:dyDescent="0.25">
      <c r="A59" s="116">
        <v>44742</v>
      </c>
      <c r="B59" s="117">
        <v>-6.61249E-2</v>
      </c>
      <c r="C59" s="117">
        <v>-6.61249E-2</v>
      </c>
      <c r="D59" s="117">
        <v>-5.9109499999999995E-2</v>
      </c>
      <c r="E59" s="117">
        <v>-5.9109499999999995E-2</v>
      </c>
      <c r="F59" s="117">
        <v>-5.9109499999999995E-2</v>
      </c>
      <c r="G59" s="117">
        <v>-4.4882799999999994E-2</v>
      </c>
      <c r="H59" s="117">
        <v>-4.4882799999999994E-2</v>
      </c>
      <c r="I59" s="117">
        <v>-4.4882799999999994E-2</v>
      </c>
      <c r="J59" s="117">
        <v>-4.4882799999999994E-2</v>
      </c>
      <c r="K59" s="117">
        <v>-3.0358900000000001E-2</v>
      </c>
      <c r="L59" s="117">
        <v>-3.0358900000000001E-2</v>
      </c>
      <c r="M59" s="117">
        <v>-3.0358900000000001E-2</v>
      </c>
      <c r="N59" s="117">
        <v>-3.0358900000000001E-2</v>
      </c>
      <c r="O59" s="117">
        <f ca="1">INDEX('Rendements indices'!$A$1:$AB$223,MATCH('MorningStar_indices (2)'!$A59,'Rendements indices'!$A$1:$A$223,0),MATCH('MorningStar_indices (2)'!$O$2,'Rendements indices'!$A$1:$AB$1,0))</f>
        <v>-0.01</v>
      </c>
    </row>
    <row r="60" spans="1:15" x14ac:dyDescent="0.25">
      <c r="A60" s="113" t="s">
        <v>177</v>
      </c>
      <c r="B60" s="117">
        <v>6.2699999999999992E-2</v>
      </c>
      <c r="C60" s="117">
        <v>6.2699999999999992E-2</v>
      </c>
      <c r="D60" s="117">
        <v>5.1150500000000002E-2</v>
      </c>
      <c r="E60" s="117">
        <v>5.1150500000000002E-2</v>
      </c>
      <c r="F60" s="117">
        <v>5.1150500000000002E-2</v>
      </c>
      <c r="G60" s="117">
        <v>4.5062100000000001E-2</v>
      </c>
      <c r="H60" s="117">
        <v>4.5062100000000001E-2</v>
      </c>
      <c r="I60" s="117">
        <v>4.5062100000000001E-2</v>
      </c>
      <c r="J60" s="117">
        <v>4.5062100000000001E-2</v>
      </c>
      <c r="K60" s="117">
        <v>3.79455E-2</v>
      </c>
      <c r="L60" s="117">
        <v>3.79455E-2</v>
      </c>
      <c r="M60" s="117">
        <v>3.79455E-2</v>
      </c>
      <c r="N60" s="117">
        <v>3.79455E-2</v>
      </c>
      <c r="O60" s="117" t="e">
        <f>INDEX('Rendements indices'!$A$1:$AB$223,MATCH('MorningStar_indices (2)'!$A60,'Rendements indices'!$A$1:$A$223,0),MATCH('MorningStar_indices (2)'!$O$2,'Rendements indices'!$A$1:$AB$1,0))</f>
        <v>#N/A</v>
      </c>
    </row>
    <row r="61" spans="1:15" x14ac:dyDescent="0.25">
      <c r="A61" s="113" t="s">
        <v>178</v>
      </c>
      <c r="B61" s="117">
        <v>-1.55795E-2</v>
      </c>
      <c r="C61" s="117">
        <v>-1.55795E-2</v>
      </c>
      <c r="D61" s="117">
        <v>-1.76329E-2</v>
      </c>
      <c r="E61" s="117">
        <v>-1.76329E-2</v>
      </c>
      <c r="F61" s="117">
        <v>-1.76329E-2</v>
      </c>
      <c r="G61" s="117">
        <v>-2.04814E-2</v>
      </c>
      <c r="H61" s="117">
        <v>-2.04814E-2</v>
      </c>
      <c r="I61" s="117">
        <v>-2.04814E-2</v>
      </c>
      <c r="J61" s="117">
        <v>-2.04814E-2</v>
      </c>
      <c r="K61" s="117">
        <v>-2.33628E-2</v>
      </c>
      <c r="L61" s="117">
        <v>-2.33628E-2</v>
      </c>
      <c r="M61" s="117">
        <v>-2.33628E-2</v>
      </c>
      <c r="N61" s="117">
        <v>-2.33628E-2</v>
      </c>
      <c r="O61" s="117" t="e">
        <f>INDEX('Rendements indices'!$A$1:$AB$223,MATCH('MorningStar_indices (2)'!$A61,'Rendements indices'!$A$1:$A$223,0),MATCH('MorningStar_indices (2)'!$O$2,'Rendements indices'!$A$1:$AB$1,0))</f>
        <v>#N/A</v>
      </c>
    </row>
    <row r="62" spans="1:15" x14ac:dyDescent="0.25">
      <c r="A62" s="113" t="s">
        <v>179</v>
      </c>
      <c r="B62" s="117">
        <v>-5.1227000000000002E-2</v>
      </c>
      <c r="C62" s="117">
        <v>-5.1227000000000002E-2</v>
      </c>
      <c r="D62" s="117">
        <v>-4.0944700000000001E-2</v>
      </c>
      <c r="E62" s="117">
        <v>-4.0944700000000001E-2</v>
      </c>
      <c r="F62" s="117">
        <v>-4.0944700000000001E-2</v>
      </c>
      <c r="G62" s="117">
        <v>-3.4323399999999997E-2</v>
      </c>
      <c r="H62" s="117">
        <v>-3.4323399999999997E-2</v>
      </c>
      <c r="I62" s="117">
        <v>-3.4323399999999997E-2</v>
      </c>
      <c r="J62" s="117">
        <v>-3.4323399999999997E-2</v>
      </c>
      <c r="K62" s="117">
        <v>-2.4718799999999999E-2</v>
      </c>
      <c r="L62" s="117">
        <v>-2.4718799999999999E-2</v>
      </c>
      <c r="M62" s="117">
        <v>-2.4718799999999999E-2</v>
      </c>
      <c r="N62" s="117">
        <v>-2.4718799999999999E-2</v>
      </c>
      <c r="O62" s="117" t="e">
        <f>INDEX('Rendements indices'!$A$1:$AB$223,MATCH('MorningStar_indices (2)'!$A62,'Rendements indices'!$A$1:$A$223,0),MATCH('MorningStar_indices (2)'!$O$2,'Rendements indices'!$A$1:$AB$1,0))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5458-7321-44D9-B108-A5B651221BE8}">
  <dimension ref="A1:R68"/>
  <sheetViews>
    <sheetView workbookViewId="0">
      <pane xSplit="1" ySplit="1" topLeftCell="B38" activePane="bottomRight" state="frozen"/>
      <selection activeCell="A66" sqref="A66:A67"/>
      <selection pane="topRight" activeCell="A66" sqref="A66:A67"/>
      <selection pane="bottomLeft" activeCell="A66" sqref="A66:A67"/>
      <selection pane="bottomRight" activeCell="R60" sqref="R60"/>
    </sheetView>
  </sheetViews>
  <sheetFormatPr defaultRowHeight="13.8" x14ac:dyDescent="0.25"/>
  <cols>
    <col min="1" max="1" width="13" bestFit="1" customWidth="1"/>
    <col min="2" max="2" width="36.59765625" bestFit="1" customWidth="1"/>
    <col min="3" max="3" width="33.8984375" bestFit="1" customWidth="1"/>
    <col min="4" max="4" width="17.8984375" bestFit="1" customWidth="1"/>
    <col min="5" max="5" width="33.8984375" bestFit="1" customWidth="1"/>
    <col min="6" max="6" width="37.09765625" bestFit="1" customWidth="1"/>
    <col min="7" max="7" width="38" bestFit="1" customWidth="1"/>
    <col min="8" max="8" width="17.8984375" bestFit="1" customWidth="1"/>
    <col min="9" max="9" width="27.8984375" bestFit="1" customWidth="1"/>
    <col min="10" max="10" width="36.8984375" bestFit="1" customWidth="1"/>
    <col min="11" max="11" width="30.3984375" bestFit="1" customWidth="1"/>
    <col min="12" max="12" width="28.69921875" bestFit="1" customWidth="1"/>
    <col min="13" max="13" width="17.8984375" bestFit="1" customWidth="1"/>
    <col min="14" max="14" width="34" bestFit="1" customWidth="1"/>
    <col min="15" max="15" width="37" bestFit="1" customWidth="1"/>
    <col min="16" max="16" width="33.796875" bestFit="1" customWidth="1"/>
    <col min="17" max="17" width="30.5" bestFit="1" customWidth="1"/>
    <col min="18" max="18" width="17.8984375" bestFit="1" customWidth="1"/>
  </cols>
  <sheetData>
    <row r="1" spans="1:18" x14ac:dyDescent="0.25">
      <c r="A1" s="112" t="s">
        <v>4</v>
      </c>
      <c r="B1" s="114" t="s">
        <v>180</v>
      </c>
      <c r="C1" s="114" t="s">
        <v>181</v>
      </c>
      <c r="D1" s="115" t="s">
        <v>287</v>
      </c>
      <c r="E1" s="114" t="s">
        <v>182</v>
      </c>
      <c r="F1" s="114" t="s">
        <v>183</v>
      </c>
      <c r="G1" s="114" t="s">
        <v>184</v>
      </c>
      <c r="H1" s="115" t="s">
        <v>286</v>
      </c>
      <c r="I1" s="114" t="s">
        <v>185</v>
      </c>
      <c r="J1" s="114" t="s">
        <v>186</v>
      </c>
      <c r="K1" s="114" t="s">
        <v>187</v>
      </c>
      <c r="L1" s="114" t="s">
        <v>188</v>
      </c>
      <c r="M1" s="115" t="s">
        <v>288</v>
      </c>
      <c r="N1" s="114" t="s">
        <v>189</v>
      </c>
      <c r="O1" s="114" t="s">
        <v>190</v>
      </c>
      <c r="P1" s="114" t="s">
        <v>191</v>
      </c>
      <c r="Q1" s="114" t="s">
        <v>192</v>
      </c>
      <c r="R1" s="115" t="s">
        <v>289</v>
      </c>
    </row>
    <row r="2" spans="1:18" x14ac:dyDescent="0.25">
      <c r="A2" s="116">
        <v>43039</v>
      </c>
      <c r="B2" s="117"/>
      <c r="C2" s="117"/>
      <c r="D2" s="117">
        <v>4.66156E-2</v>
      </c>
      <c r="E2" s="117"/>
      <c r="F2" s="117"/>
      <c r="G2" s="117"/>
      <c r="H2" s="117">
        <v>3.2179399999999997E-2</v>
      </c>
      <c r="I2" s="117"/>
      <c r="J2" s="117"/>
      <c r="K2" s="117"/>
      <c r="L2" s="117"/>
      <c r="M2" s="117">
        <v>2.8516300000000001E-2</v>
      </c>
      <c r="N2" s="117"/>
      <c r="O2" s="117"/>
      <c r="P2" s="117"/>
      <c r="Q2" s="117"/>
      <c r="R2" s="117">
        <v>2.061385E-2</v>
      </c>
    </row>
    <row r="3" spans="1:18" x14ac:dyDescent="0.25">
      <c r="A3" s="116">
        <v>43069</v>
      </c>
      <c r="B3" s="117"/>
      <c r="C3" s="117"/>
      <c r="D3" s="117">
        <v>2.0301300000000001E-2</v>
      </c>
      <c r="E3" s="117"/>
      <c r="F3" s="117"/>
      <c r="G3" s="117"/>
      <c r="H3" s="117">
        <v>1.1583349999999999E-2</v>
      </c>
      <c r="I3" s="117"/>
      <c r="J3" s="117"/>
      <c r="K3" s="117"/>
      <c r="L3" s="117"/>
      <c r="M3" s="117">
        <v>1.03775E-2</v>
      </c>
      <c r="N3" s="117"/>
      <c r="O3" s="117"/>
      <c r="P3" s="117"/>
      <c r="Q3" s="117"/>
      <c r="R3" s="117">
        <v>8.1905999999999993E-3</v>
      </c>
    </row>
    <row r="4" spans="1:18" x14ac:dyDescent="0.25">
      <c r="A4" s="116">
        <v>43098</v>
      </c>
      <c r="B4" s="117"/>
      <c r="C4" s="117"/>
      <c r="D4" s="117">
        <v>-1.3015199999999999E-2</v>
      </c>
      <c r="E4" s="117"/>
      <c r="F4" s="117"/>
      <c r="G4" s="117"/>
      <c r="H4" s="117">
        <v>-3.3792000000000002E-3</v>
      </c>
      <c r="I4" s="117"/>
      <c r="J4" s="117"/>
      <c r="K4" s="117"/>
      <c r="L4" s="117"/>
      <c r="M4" s="117">
        <v>-4.5852999999999996E-3</v>
      </c>
      <c r="N4" s="117"/>
      <c r="O4" s="117"/>
      <c r="P4" s="117"/>
      <c r="Q4" s="117"/>
      <c r="R4" s="117">
        <v>-2.8157999999999998E-3</v>
      </c>
    </row>
    <row r="5" spans="1:18" x14ac:dyDescent="0.25">
      <c r="A5" s="116">
        <v>43131</v>
      </c>
      <c r="B5" s="117"/>
      <c r="C5" s="117"/>
      <c r="D5" s="117">
        <v>2.9075500000000001E-2</v>
      </c>
      <c r="E5" s="117"/>
      <c r="F5" s="117"/>
      <c r="G5" s="117"/>
      <c r="H5" s="117">
        <v>1.0454000000000001E-2</v>
      </c>
      <c r="I5" s="117"/>
      <c r="J5" s="117"/>
      <c r="K5" s="117"/>
      <c r="L5" s="117"/>
      <c r="M5" s="117">
        <v>6.4710000000000002E-3</v>
      </c>
      <c r="N5" s="117"/>
      <c r="O5" s="117"/>
      <c r="P5" s="117"/>
      <c r="Q5" s="117"/>
      <c r="R5" s="117">
        <v>9.0240000000000003E-4</v>
      </c>
    </row>
    <row r="6" spans="1:18" x14ac:dyDescent="0.25">
      <c r="A6" s="116">
        <v>43159</v>
      </c>
      <c r="B6" s="117"/>
      <c r="C6" s="117"/>
      <c r="D6" s="117">
        <v>-1.3024E-3</v>
      </c>
      <c r="E6" s="117"/>
      <c r="F6" s="117"/>
      <c r="G6" s="117"/>
      <c r="H6" s="117">
        <v>-8.4864499999999995E-3</v>
      </c>
      <c r="I6" s="117"/>
      <c r="J6" s="117"/>
      <c r="K6" s="117"/>
      <c r="L6" s="117"/>
      <c r="M6" s="117">
        <v>-6.3590999999999995E-3</v>
      </c>
      <c r="N6" s="117"/>
      <c r="O6" s="117"/>
      <c r="P6" s="117"/>
      <c r="Q6" s="117"/>
      <c r="R6" s="117">
        <v>-5.0619999999999997E-3</v>
      </c>
    </row>
    <row r="7" spans="1:18" x14ac:dyDescent="0.25">
      <c r="A7" s="116">
        <v>43189</v>
      </c>
      <c r="B7" s="117"/>
      <c r="C7" s="117"/>
      <c r="D7" s="117">
        <v>-7.2526000000000005E-3</v>
      </c>
      <c r="E7" s="117"/>
      <c r="F7" s="117"/>
      <c r="G7" s="117"/>
      <c r="H7" s="117">
        <v>-3.7672999999999999E-3</v>
      </c>
      <c r="I7" s="117"/>
      <c r="J7" s="117"/>
      <c r="K7" s="117"/>
      <c r="L7" s="117"/>
      <c r="M7" s="117">
        <v>-1.4272000000000002E-3</v>
      </c>
      <c r="N7" s="117"/>
      <c r="O7" s="117"/>
      <c r="P7" s="117"/>
      <c r="Q7" s="117"/>
      <c r="R7" s="117">
        <v>1.9258000000000001E-3</v>
      </c>
    </row>
    <row r="8" spans="1:18" x14ac:dyDescent="0.25">
      <c r="A8" s="116">
        <v>43220</v>
      </c>
      <c r="B8" s="117"/>
      <c r="C8" s="117"/>
      <c r="D8" s="117">
        <v>5.8411999999999995E-3</v>
      </c>
      <c r="E8" s="117"/>
      <c r="F8" s="117"/>
      <c r="G8" s="117"/>
      <c r="H8" s="117">
        <v>3.48475E-3</v>
      </c>
      <c r="I8" s="117"/>
      <c r="J8" s="117"/>
      <c r="K8" s="117"/>
      <c r="L8" s="117"/>
      <c r="M8" s="117">
        <v>1.8572E-3</v>
      </c>
      <c r="N8" s="117"/>
      <c r="O8" s="117"/>
      <c r="P8" s="117"/>
      <c r="Q8" s="117"/>
      <c r="R8" s="117">
        <v>-1.7895000000000001E-3</v>
      </c>
    </row>
    <row r="9" spans="1:18" x14ac:dyDescent="0.25">
      <c r="A9" s="116">
        <v>43251</v>
      </c>
      <c r="B9" s="117"/>
      <c r="C9" s="117"/>
      <c r="D9" s="117">
        <v>1.37974E-2</v>
      </c>
      <c r="E9" s="117"/>
      <c r="F9" s="117"/>
      <c r="G9" s="117"/>
      <c r="H9" s="117">
        <v>9.9299000000000002E-3</v>
      </c>
      <c r="I9" s="117"/>
      <c r="J9" s="117"/>
      <c r="K9" s="117"/>
      <c r="L9" s="117"/>
      <c r="M9" s="117">
        <v>1.17042E-2</v>
      </c>
      <c r="N9" s="117"/>
      <c r="O9" s="117"/>
      <c r="P9" s="117"/>
      <c r="Q9" s="117"/>
      <c r="R9" s="117">
        <v>6.8355999999999998E-3</v>
      </c>
    </row>
    <row r="10" spans="1:18" x14ac:dyDescent="0.25">
      <c r="A10" s="116">
        <v>43280</v>
      </c>
      <c r="B10" s="117"/>
      <c r="C10" s="117"/>
      <c r="D10" s="117">
        <v>8.7726999999999996E-3</v>
      </c>
      <c r="E10" s="117"/>
      <c r="F10" s="117"/>
      <c r="G10" s="117"/>
      <c r="H10" s="117">
        <v>6.4993999999999998E-3</v>
      </c>
      <c r="I10" s="117"/>
      <c r="J10" s="117"/>
      <c r="K10" s="117"/>
      <c r="L10" s="117"/>
      <c r="M10" s="117">
        <v>7.378E-3</v>
      </c>
      <c r="N10" s="117"/>
      <c r="O10" s="117"/>
      <c r="P10" s="117"/>
      <c r="Q10" s="117"/>
      <c r="R10" s="117">
        <v>4.0119999999999999E-3</v>
      </c>
    </row>
    <row r="11" spans="1:18" x14ac:dyDescent="0.25">
      <c r="A11" s="116">
        <v>43312</v>
      </c>
      <c r="B11" s="117"/>
      <c r="C11" s="117"/>
      <c r="D11" s="117">
        <v>1.9919800000000001E-2</v>
      </c>
      <c r="E11" s="117"/>
      <c r="F11" s="117"/>
      <c r="G11" s="117"/>
      <c r="H11" s="117">
        <v>1.22373E-2</v>
      </c>
      <c r="I11" s="117"/>
      <c r="J11" s="117"/>
      <c r="K11" s="117"/>
      <c r="L11" s="117"/>
      <c r="M11" s="117">
        <v>8.9908000000000002E-3</v>
      </c>
      <c r="N11" s="117"/>
      <c r="O11" s="117"/>
      <c r="P11" s="117"/>
      <c r="Q11" s="117"/>
      <c r="R11" s="117">
        <v>3.4968500000000001E-3</v>
      </c>
    </row>
    <row r="12" spans="1:18" x14ac:dyDescent="0.25">
      <c r="A12" s="116">
        <v>43343</v>
      </c>
      <c r="B12" s="117"/>
      <c r="C12" s="117"/>
      <c r="D12" s="117">
        <v>1.2422899999999999E-2</v>
      </c>
      <c r="E12" s="117">
        <v>1.6053E-3</v>
      </c>
      <c r="F12" s="117">
        <v>6.0179999999999999E-4</v>
      </c>
      <c r="G12" s="117"/>
      <c r="H12" s="117">
        <v>5.0552499999999998E-3</v>
      </c>
      <c r="I12" s="117">
        <v>2.3083000000000001E-3</v>
      </c>
      <c r="J12" s="117">
        <v>2.1004000000000001E-3</v>
      </c>
      <c r="K12" s="117"/>
      <c r="L12" s="117"/>
      <c r="M12" s="117">
        <v>4.6755999999999994E-3</v>
      </c>
      <c r="N12" s="117">
        <v>3.5066999999999997E-3</v>
      </c>
      <c r="O12" s="117">
        <v>2.7023999999999998E-3</v>
      </c>
      <c r="P12" s="117"/>
      <c r="Q12" s="117"/>
      <c r="R12" s="117">
        <v>3.2264999999999998E-3</v>
      </c>
    </row>
    <row r="13" spans="1:18" x14ac:dyDescent="0.25">
      <c r="A13" s="116">
        <v>43371</v>
      </c>
      <c r="B13" s="117"/>
      <c r="C13" s="117"/>
      <c r="D13" s="117">
        <v>-4.7342E-3</v>
      </c>
      <c r="E13" s="117">
        <v>-1.27216E-2</v>
      </c>
      <c r="F13" s="117">
        <v>-1.34322E-2</v>
      </c>
      <c r="G13" s="117"/>
      <c r="H13" s="117">
        <v>-7.0020000000000004E-3</v>
      </c>
      <c r="I13" s="117">
        <v>-1.1514999999999999E-2</v>
      </c>
      <c r="J13" s="117">
        <v>-7.2862000000000005E-3</v>
      </c>
      <c r="K13" s="117"/>
      <c r="L13" s="117"/>
      <c r="M13" s="117">
        <v>-6.7153999999999998E-3</v>
      </c>
      <c r="N13" s="117">
        <v>-6.6893000000000005E-3</v>
      </c>
      <c r="O13" s="117">
        <v>-6.9874000000000004E-3</v>
      </c>
      <c r="P13" s="117"/>
      <c r="Q13" s="117"/>
      <c r="R13" s="117">
        <v>-6.0873500000000001E-3</v>
      </c>
    </row>
    <row r="14" spans="1:18" x14ac:dyDescent="0.25">
      <c r="A14" s="116">
        <v>43404</v>
      </c>
      <c r="B14" s="117"/>
      <c r="C14" s="117"/>
      <c r="D14" s="117">
        <v>-6.0174800000000001E-2</v>
      </c>
      <c r="E14" s="117">
        <v>-5.6412299999999999E-2</v>
      </c>
      <c r="F14" s="117">
        <v>-6.3706600000000002E-2</v>
      </c>
      <c r="G14" s="117"/>
      <c r="H14" s="117">
        <v>-4.5222100000000001E-2</v>
      </c>
      <c r="I14" s="117">
        <v>-4.7406799999999999E-2</v>
      </c>
      <c r="J14" s="117">
        <v>-3.2374800000000002E-2</v>
      </c>
      <c r="K14" s="117"/>
      <c r="L14" s="117"/>
      <c r="M14" s="117">
        <v>-3.354845E-2</v>
      </c>
      <c r="N14" s="117">
        <v>-2.2615300000000001E-2</v>
      </c>
      <c r="O14" s="117">
        <v>-2.8146399999999999E-2</v>
      </c>
      <c r="P14" s="117"/>
      <c r="Q14" s="117"/>
      <c r="R14" s="117">
        <v>-2.0953800000000002E-2</v>
      </c>
    </row>
    <row r="15" spans="1:18" x14ac:dyDescent="0.25">
      <c r="A15" s="116">
        <v>43434</v>
      </c>
      <c r="B15" s="117"/>
      <c r="C15" s="117"/>
      <c r="D15" s="117">
        <v>2.34516E-2</v>
      </c>
      <c r="E15" s="117">
        <v>1.9569900000000001E-2</v>
      </c>
      <c r="F15" s="117">
        <v>2.1812299999999996E-2</v>
      </c>
      <c r="G15" s="117"/>
      <c r="H15" s="117">
        <v>1.430005E-2</v>
      </c>
      <c r="I15" s="117">
        <v>1.6907700000000001E-2</v>
      </c>
      <c r="J15" s="117">
        <v>1.2572700000000001E-2</v>
      </c>
      <c r="K15" s="117"/>
      <c r="L15" s="117"/>
      <c r="M15" s="117">
        <v>1.18563E-2</v>
      </c>
      <c r="N15" s="117">
        <v>9.7695999999999998E-3</v>
      </c>
      <c r="O15" s="117">
        <v>1.1377699999999999E-2</v>
      </c>
      <c r="P15" s="117"/>
      <c r="Q15" s="117"/>
      <c r="R15" s="117">
        <v>7.9308999999999994E-3</v>
      </c>
    </row>
    <row r="16" spans="1:18" x14ac:dyDescent="0.25">
      <c r="A16" s="116">
        <v>43465</v>
      </c>
      <c r="B16" s="117"/>
      <c r="C16" s="117"/>
      <c r="D16" s="117">
        <v>-5.3025399999999993E-2</v>
      </c>
      <c r="E16" s="117">
        <v>-3.6582099999999999E-2</v>
      </c>
      <c r="F16" s="117">
        <v>-4.34364E-2</v>
      </c>
      <c r="G16" s="117"/>
      <c r="H16" s="117">
        <v>-3.50665E-2</v>
      </c>
      <c r="I16" s="117">
        <v>-2.8314699999999998E-2</v>
      </c>
      <c r="J16" s="117">
        <v>-2.0962600000000001E-2</v>
      </c>
      <c r="K16" s="117"/>
      <c r="L16" s="117"/>
      <c r="M16" s="117">
        <v>-2.25693E-2</v>
      </c>
      <c r="N16" s="117">
        <v>-9.7914999999999999E-3</v>
      </c>
      <c r="O16" s="117">
        <v>-1.6154599999999998E-2</v>
      </c>
      <c r="P16" s="117"/>
      <c r="Q16" s="117"/>
      <c r="R16" s="117">
        <v>-7.7997000000000006E-3</v>
      </c>
    </row>
    <row r="17" spans="1:18" x14ac:dyDescent="0.25">
      <c r="A17" s="116">
        <v>43496</v>
      </c>
      <c r="B17" s="117"/>
      <c r="C17" s="117"/>
      <c r="D17" s="117">
        <v>4.2782500000000001E-2</v>
      </c>
      <c r="E17" s="117">
        <v>4.2977999999999995E-2</v>
      </c>
      <c r="F17" s="117">
        <v>4.7217700000000001E-2</v>
      </c>
      <c r="G17" s="117"/>
      <c r="H17" s="117">
        <v>4.1008799999999998E-2</v>
      </c>
      <c r="I17" s="117">
        <v>3.7840199999999997E-2</v>
      </c>
      <c r="J17" s="117">
        <v>2.8446600000000002E-2</v>
      </c>
      <c r="K17" s="117"/>
      <c r="L17" s="117"/>
      <c r="M17" s="117">
        <v>3.3589399999999998E-2</v>
      </c>
      <c r="N17" s="117">
        <v>2.2964500000000002E-2</v>
      </c>
      <c r="O17" s="117">
        <v>2.6029E-2</v>
      </c>
      <c r="P17" s="117"/>
      <c r="Q17" s="117"/>
      <c r="R17" s="117">
        <v>2.50236E-2</v>
      </c>
    </row>
    <row r="18" spans="1:18" x14ac:dyDescent="0.25">
      <c r="A18" s="116">
        <v>43524</v>
      </c>
      <c r="B18" s="117"/>
      <c r="C18" s="117"/>
      <c r="D18" s="117">
        <v>3.20907E-2</v>
      </c>
      <c r="E18" s="117">
        <v>2.7903999999999998E-2</v>
      </c>
      <c r="F18" s="117">
        <v>3.1859800000000001E-2</v>
      </c>
      <c r="G18" s="117"/>
      <c r="H18" s="117">
        <v>2.33393E-2</v>
      </c>
      <c r="I18" s="117">
        <v>2.33475E-2</v>
      </c>
      <c r="J18" s="117">
        <v>1.8129099999999999E-2</v>
      </c>
      <c r="K18" s="117"/>
      <c r="L18" s="117"/>
      <c r="M18" s="117">
        <v>1.8076999999999999E-2</v>
      </c>
      <c r="N18" s="117">
        <v>1.2346900000000001E-2</v>
      </c>
      <c r="O18" s="117">
        <v>1.55718E-2</v>
      </c>
      <c r="P18" s="117"/>
      <c r="Q18" s="117"/>
      <c r="R18" s="117">
        <v>1.0031749999999999E-2</v>
      </c>
    </row>
    <row r="19" spans="1:18" x14ac:dyDescent="0.25">
      <c r="A19" s="116">
        <v>43553</v>
      </c>
      <c r="B19" s="117"/>
      <c r="C19" s="117"/>
      <c r="D19" s="117">
        <v>2.4340000000000001E-2</v>
      </c>
      <c r="E19" s="117">
        <v>2.1885500000000002E-2</v>
      </c>
      <c r="F19" s="117">
        <v>2.2542699999999999E-2</v>
      </c>
      <c r="G19" s="117"/>
      <c r="H19" s="117">
        <v>1.7484299999999998E-2</v>
      </c>
      <c r="I19" s="117">
        <v>2.1564700000000003E-2</v>
      </c>
      <c r="J19" s="117">
        <v>1.9434300000000002E-2</v>
      </c>
      <c r="K19" s="117"/>
      <c r="L19" s="117"/>
      <c r="M19" s="117">
        <v>1.7749649999999999E-2</v>
      </c>
      <c r="N19" s="117">
        <v>1.9252100000000001E-2</v>
      </c>
      <c r="O19" s="117">
        <v>1.93948E-2</v>
      </c>
      <c r="P19" s="117"/>
      <c r="Q19" s="117"/>
      <c r="R19" s="117">
        <v>1.808245E-2</v>
      </c>
    </row>
    <row r="20" spans="1:18" x14ac:dyDescent="0.25">
      <c r="A20" s="116">
        <v>43585</v>
      </c>
      <c r="B20" s="117"/>
      <c r="C20" s="117"/>
      <c r="D20" s="117">
        <v>3.4904499999999998E-2</v>
      </c>
      <c r="E20" s="117">
        <v>2.62562E-2</v>
      </c>
      <c r="F20" s="117">
        <v>3.0195400000000001E-2</v>
      </c>
      <c r="G20" s="117"/>
      <c r="H20" s="117">
        <v>2.5896699999999998E-2</v>
      </c>
      <c r="I20" s="117">
        <v>2.1721400000000002E-2</v>
      </c>
      <c r="J20" s="117">
        <v>1.55704E-2</v>
      </c>
      <c r="K20" s="117"/>
      <c r="L20" s="117"/>
      <c r="M20" s="117">
        <v>1.9313299999999999E-2</v>
      </c>
      <c r="N20" s="117">
        <v>1.0383700000000001E-2</v>
      </c>
      <c r="O20" s="117">
        <v>1.3248299999999999E-2</v>
      </c>
      <c r="P20" s="117"/>
      <c r="Q20" s="117"/>
      <c r="R20" s="117">
        <v>1.0515799999999999E-2</v>
      </c>
    </row>
    <row r="21" spans="1:18" x14ac:dyDescent="0.25">
      <c r="A21" s="116">
        <v>43616</v>
      </c>
      <c r="B21" s="117"/>
      <c r="C21" s="117"/>
      <c r="D21" s="117">
        <v>-4.5753899999999993E-2</v>
      </c>
      <c r="E21" s="117">
        <v>-2.6186400000000002E-2</v>
      </c>
      <c r="F21" s="117">
        <v>-3.2454400000000001E-2</v>
      </c>
      <c r="G21" s="117"/>
      <c r="H21" s="117">
        <v>-2.7304400000000003E-2</v>
      </c>
      <c r="I21" s="117">
        <v>-1.9063799999999999E-2</v>
      </c>
      <c r="J21" s="117">
        <v>-1.14988E-2</v>
      </c>
      <c r="K21" s="117"/>
      <c r="L21" s="117"/>
      <c r="M21" s="117">
        <v>-1.7435900000000001E-2</v>
      </c>
      <c r="N21" s="117">
        <v>-2.2512000000000001E-3</v>
      </c>
      <c r="O21" s="117">
        <v>-7.4714999999999998E-3</v>
      </c>
      <c r="P21" s="117"/>
      <c r="Q21" s="117"/>
      <c r="R21" s="117">
        <v>-3.5616999999999997E-3</v>
      </c>
    </row>
    <row r="22" spans="1:18" x14ac:dyDescent="0.25">
      <c r="A22" s="116">
        <v>43644</v>
      </c>
      <c r="B22" s="117"/>
      <c r="C22" s="117"/>
      <c r="D22" s="117">
        <v>3.1150799999999999E-2</v>
      </c>
      <c r="E22" s="117">
        <v>2.2254299999999998E-2</v>
      </c>
      <c r="F22" s="117">
        <v>2.4108999999999998E-2</v>
      </c>
      <c r="G22" s="117"/>
      <c r="H22" s="117">
        <v>2.219045E-2</v>
      </c>
      <c r="I22" s="117">
        <v>2.0146500000000001E-2</v>
      </c>
      <c r="J22" s="117">
        <v>1.56095E-2</v>
      </c>
      <c r="K22" s="117"/>
      <c r="L22" s="117"/>
      <c r="M22" s="117">
        <v>1.8307199999999999E-2</v>
      </c>
      <c r="N22" s="117">
        <v>1.35374E-2</v>
      </c>
      <c r="O22" s="117">
        <v>1.46593E-2</v>
      </c>
      <c r="P22" s="117"/>
      <c r="Q22" s="117"/>
      <c r="R22" s="117">
        <v>1.4908600000000001E-2</v>
      </c>
    </row>
    <row r="23" spans="1:18" x14ac:dyDescent="0.25">
      <c r="A23" s="116">
        <v>43677</v>
      </c>
      <c r="B23" s="117"/>
      <c r="C23" s="117"/>
      <c r="D23" s="117">
        <v>6.5056000000000003E-3</v>
      </c>
      <c r="E23" s="117">
        <v>6.9542000000000007E-3</v>
      </c>
      <c r="F23" s="117">
        <v>7.2670999999999994E-3</v>
      </c>
      <c r="G23" s="117"/>
      <c r="H23" s="117">
        <v>5.1565999999999999E-3</v>
      </c>
      <c r="I23" s="117">
        <v>6.5829E-3</v>
      </c>
      <c r="J23" s="117">
        <v>4.0137000000000003E-3</v>
      </c>
      <c r="K23" s="117"/>
      <c r="L23" s="117"/>
      <c r="M23" s="117">
        <v>4.6825499999999997E-3</v>
      </c>
      <c r="N23" s="117">
        <v>4.065E-3</v>
      </c>
      <c r="O23" s="117">
        <v>4.0022999999999994E-3</v>
      </c>
      <c r="P23" s="117"/>
      <c r="Q23" s="117"/>
      <c r="R23" s="117">
        <v>3.9216499999999996E-3</v>
      </c>
    </row>
    <row r="24" spans="1:18" x14ac:dyDescent="0.25">
      <c r="A24" s="116">
        <v>43707</v>
      </c>
      <c r="B24" s="117"/>
      <c r="C24" s="117"/>
      <c r="D24" s="117">
        <v>-8.1752999999999999E-3</v>
      </c>
      <c r="E24" s="117">
        <v>-2.5023000000000003E-3</v>
      </c>
      <c r="F24" s="117">
        <v>-5.6904999999999994E-3</v>
      </c>
      <c r="G24" s="117"/>
      <c r="H24" s="117">
        <v>-2.2467999999999998E-3</v>
      </c>
      <c r="I24" s="117">
        <v>1.09E-3</v>
      </c>
      <c r="J24" s="117">
        <v>7.1177999999999996E-3</v>
      </c>
      <c r="K24" s="117"/>
      <c r="L24" s="117"/>
      <c r="M24" s="117">
        <v>2.3855999999999999E-3</v>
      </c>
      <c r="N24" s="117">
        <v>1.01215E-2</v>
      </c>
      <c r="O24" s="117">
        <v>8.4589000000000001E-3</v>
      </c>
      <c r="P24" s="117"/>
      <c r="Q24" s="117"/>
      <c r="R24" s="117">
        <v>9.23385E-3</v>
      </c>
    </row>
    <row r="25" spans="1:18" x14ac:dyDescent="0.25">
      <c r="A25" s="116">
        <v>43738</v>
      </c>
      <c r="B25" s="117"/>
      <c r="C25" s="117"/>
      <c r="D25" s="117">
        <v>1.60923E-2</v>
      </c>
      <c r="E25" s="117">
        <v>4.4149999999999997E-3</v>
      </c>
      <c r="F25" s="117">
        <v>6.1317999999999998E-3</v>
      </c>
      <c r="G25" s="117"/>
      <c r="H25" s="117">
        <v>1.07955E-2</v>
      </c>
      <c r="I25" s="117">
        <v>2.0785999999999999E-3</v>
      </c>
      <c r="J25" s="117">
        <v>6.0992999999999993E-3</v>
      </c>
      <c r="K25" s="117"/>
      <c r="L25" s="117"/>
      <c r="M25" s="117">
        <v>7.9655000000000004E-3</v>
      </c>
      <c r="N25" s="117">
        <v>8.588999999999999E-4</v>
      </c>
      <c r="O25" s="117">
        <v>3.8565000000000001E-3</v>
      </c>
      <c r="P25" s="117"/>
      <c r="Q25" s="117"/>
      <c r="R25" s="117">
        <v>1.8360000000000002E-3</v>
      </c>
    </row>
    <row r="26" spans="1:18" x14ac:dyDescent="0.25">
      <c r="A26" s="116">
        <v>43769</v>
      </c>
      <c r="B26" s="117"/>
      <c r="C26" s="117"/>
      <c r="D26" s="117">
        <v>1.7345900000000001E-2</v>
      </c>
      <c r="E26" s="117">
        <v>7.6923E-3</v>
      </c>
      <c r="F26" s="117">
        <v>9.1417000000000009E-3</v>
      </c>
      <c r="G26" s="117"/>
      <c r="H26" s="117">
        <v>7.6923E-3</v>
      </c>
      <c r="I26" s="117">
        <v>6.0252999999999999E-3</v>
      </c>
      <c r="J26" s="117">
        <v>1.2509999999999999E-3</v>
      </c>
      <c r="K26" s="117"/>
      <c r="L26" s="117"/>
      <c r="M26" s="117">
        <v>6.1675000000000002E-3</v>
      </c>
      <c r="N26" s="117">
        <v>4.7669999999999999E-4</v>
      </c>
      <c r="O26" s="117">
        <v>8.6439999999999998E-4</v>
      </c>
      <c r="P26" s="117"/>
      <c r="Q26" s="117"/>
      <c r="R26" s="117">
        <v>2.3540000000000002E-3</v>
      </c>
    </row>
    <row r="27" spans="1:18" x14ac:dyDescent="0.25">
      <c r="A27" s="116">
        <v>43798</v>
      </c>
      <c r="B27" s="117"/>
      <c r="C27" s="117"/>
      <c r="D27" s="117">
        <v>3.4943200000000001E-2</v>
      </c>
      <c r="E27" s="117">
        <v>2.69654E-2</v>
      </c>
      <c r="F27" s="117">
        <v>3.0397599999999997E-2</v>
      </c>
      <c r="G27" s="117"/>
      <c r="H27" s="117">
        <v>2.6719200000000002E-2</v>
      </c>
      <c r="I27" s="117">
        <v>2.23859E-2</v>
      </c>
      <c r="J27" s="117">
        <v>1.4223900000000001E-2</v>
      </c>
      <c r="K27" s="117"/>
      <c r="L27" s="117"/>
      <c r="M27" s="117">
        <v>1.9518999999999998E-2</v>
      </c>
      <c r="N27" s="117">
        <v>9.4349000000000013E-3</v>
      </c>
      <c r="O27" s="117">
        <v>1.1899E-2</v>
      </c>
      <c r="P27" s="117"/>
      <c r="Q27" s="117"/>
      <c r="R27" s="117">
        <v>1.085565E-2</v>
      </c>
    </row>
    <row r="28" spans="1:18" x14ac:dyDescent="0.25">
      <c r="A28" s="116">
        <v>43830</v>
      </c>
      <c r="B28" s="117"/>
      <c r="C28" s="117"/>
      <c r="D28" s="117">
        <v>1.1000300000000001E-2</v>
      </c>
      <c r="E28" s="117">
        <v>7.6308000000000001E-3</v>
      </c>
      <c r="F28" s="117">
        <v>9.5720000000000006E-3</v>
      </c>
      <c r="G28" s="117"/>
      <c r="H28" s="117">
        <v>7.2835000000000009E-3</v>
      </c>
      <c r="I28" s="117">
        <v>5.4346999999999998E-3</v>
      </c>
      <c r="J28" s="117">
        <v>1.4635000000000002E-3</v>
      </c>
      <c r="K28" s="117"/>
      <c r="L28" s="117"/>
      <c r="M28" s="117">
        <v>3.8245000000000002E-3</v>
      </c>
      <c r="N28" s="117">
        <v>-9.0879999999999997E-4</v>
      </c>
      <c r="O28" s="117">
        <v>3.8549999999999999E-4</v>
      </c>
      <c r="P28" s="117"/>
      <c r="Q28" s="117"/>
      <c r="R28" s="117">
        <v>8.1799999999999993E-4</v>
      </c>
    </row>
    <row r="29" spans="1:18" x14ac:dyDescent="0.25">
      <c r="A29" s="116">
        <v>43861</v>
      </c>
      <c r="B29" s="117"/>
      <c r="C29" s="117"/>
      <c r="D29" s="117">
        <v>2.9571999999999997E-3</v>
      </c>
      <c r="E29" s="117">
        <v>1.6192700000000001E-2</v>
      </c>
      <c r="F29" s="117">
        <v>1.4847999999999998E-2</v>
      </c>
      <c r="G29" s="117"/>
      <c r="H29" s="117">
        <v>9.3713000000000008E-3</v>
      </c>
      <c r="I29" s="117">
        <v>1.80669E-2</v>
      </c>
      <c r="J29" s="117">
        <v>1.6076900000000002E-2</v>
      </c>
      <c r="K29" s="117"/>
      <c r="L29" s="117"/>
      <c r="M29" s="117">
        <v>1.3219399999999999E-2</v>
      </c>
      <c r="N29" s="117">
        <v>1.9588600000000001E-2</v>
      </c>
      <c r="O29" s="117">
        <v>1.7630300000000002E-2</v>
      </c>
      <c r="P29" s="117"/>
      <c r="Q29" s="117"/>
      <c r="R29" s="117">
        <v>1.73501E-2</v>
      </c>
    </row>
    <row r="30" spans="1:18" x14ac:dyDescent="0.25">
      <c r="A30" s="116">
        <v>43889</v>
      </c>
      <c r="B30" s="117"/>
      <c r="C30" s="117"/>
      <c r="D30" s="117">
        <v>-6.3945100000000005E-2</v>
      </c>
      <c r="E30" s="117">
        <v>-3.7116200000000002E-2</v>
      </c>
      <c r="F30" s="117">
        <v>-4.4383299999999994E-2</v>
      </c>
      <c r="G30" s="117"/>
      <c r="H30" s="117">
        <v>-4.4993699999999998E-2</v>
      </c>
      <c r="I30" s="117">
        <v>-2.7831700000000001E-2</v>
      </c>
      <c r="J30" s="117">
        <v>-2.6242200000000004E-2</v>
      </c>
      <c r="K30" s="117"/>
      <c r="L30" s="117"/>
      <c r="M30" s="117">
        <v>-3.2435200000000004E-2</v>
      </c>
      <c r="N30" s="117">
        <v>-1.21998E-2</v>
      </c>
      <c r="O30" s="117">
        <v>-1.9841299999999999E-2</v>
      </c>
      <c r="P30" s="117"/>
      <c r="Q30" s="117"/>
      <c r="R30" s="117">
        <v>-1.66783E-2</v>
      </c>
    </row>
    <row r="31" spans="1:18" x14ac:dyDescent="0.25">
      <c r="A31" s="116">
        <v>43921</v>
      </c>
      <c r="B31" s="117"/>
      <c r="C31" s="117"/>
      <c r="D31" s="117">
        <v>-9.6128500000000006E-2</v>
      </c>
      <c r="E31" s="117">
        <v>-9.8385500000000001E-2</v>
      </c>
      <c r="F31" s="117">
        <v>-0.10614470000000001</v>
      </c>
      <c r="G31" s="117"/>
      <c r="H31" s="117">
        <v>-9.9194099999999993E-2</v>
      </c>
      <c r="I31" s="117">
        <v>-8.8478799999999996E-2</v>
      </c>
      <c r="J31" s="117">
        <v>-7.9361899999999999E-2</v>
      </c>
      <c r="K31" s="117"/>
      <c r="L31" s="117"/>
      <c r="M31" s="117">
        <v>-8.6441299999999999E-2</v>
      </c>
      <c r="N31" s="117">
        <v>-6.8073499999999995E-2</v>
      </c>
      <c r="O31" s="117">
        <v>-7.4158200000000007E-2</v>
      </c>
      <c r="P31" s="117"/>
      <c r="Q31" s="117"/>
      <c r="R31" s="117">
        <v>-6.8073499999999995E-2</v>
      </c>
    </row>
    <row r="32" spans="1:18" x14ac:dyDescent="0.25">
      <c r="A32" s="116">
        <v>43951</v>
      </c>
      <c r="B32" s="117"/>
      <c r="C32" s="117"/>
      <c r="D32" s="117">
        <v>8.6385600000000007E-2</v>
      </c>
      <c r="E32" s="117">
        <v>8.2036899999999996E-2</v>
      </c>
      <c r="F32" s="117">
        <v>8.7596300000000002E-2</v>
      </c>
      <c r="G32" s="117"/>
      <c r="H32" s="117">
        <v>7.4850700000000006E-2</v>
      </c>
      <c r="I32" s="117">
        <v>7.3648499999999992E-2</v>
      </c>
      <c r="J32" s="117">
        <v>5.4670699999999996E-2</v>
      </c>
      <c r="K32" s="117"/>
      <c r="L32" s="117"/>
      <c r="M32" s="117">
        <v>6.0707000000000004E-2</v>
      </c>
      <c r="N32" s="117">
        <v>4.6853800000000001E-2</v>
      </c>
      <c r="O32" s="117">
        <v>5.0981199999999997E-2</v>
      </c>
      <c r="P32" s="117"/>
      <c r="Q32" s="117"/>
      <c r="R32" s="117">
        <v>5.04164E-2</v>
      </c>
    </row>
    <row r="33" spans="1:18" x14ac:dyDescent="0.25">
      <c r="A33" s="116">
        <v>43980</v>
      </c>
      <c r="B33" s="117">
        <v>3.5287300000000001E-2</v>
      </c>
      <c r="C33" s="117"/>
      <c r="D33" s="117">
        <v>3.8565599999999998E-2</v>
      </c>
      <c r="E33" s="117">
        <v>2.8134100000000002E-2</v>
      </c>
      <c r="F33" s="117">
        <v>2.9595199999999999E-2</v>
      </c>
      <c r="G33" s="117"/>
      <c r="H33" s="117">
        <v>2.9714000000000001E-2</v>
      </c>
      <c r="I33" s="117">
        <v>2.52777E-2</v>
      </c>
      <c r="J33" s="117">
        <v>1.8775500000000001E-2</v>
      </c>
      <c r="K33" s="117"/>
      <c r="L33" s="117"/>
      <c r="M33" s="117">
        <v>2.2527100000000001E-2</v>
      </c>
      <c r="N33" s="117">
        <v>1.58493E-2</v>
      </c>
      <c r="O33" s="117">
        <v>1.6947399999999998E-2</v>
      </c>
      <c r="P33" s="117"/>
      <c r="Q33" s="117"/>
      <c r="R33" s="117">
        <v>1.8412500000000002E-2</v>
      </c>
    </row>
    <row r="34" spans="1:18" x14ac:dyDescent="0.25">
      <c r="A34" s="116">
        <v>44012</v>
      </c>
      <c r="B34" s="117">
        <v>2.0093899999999998E-2</v>
      </c>
      <c r="C34" s="117"/>
      <c r="D34" s="117">
        <v>1.1769799999999999E-2</v>
      </c>
      <c r="E34" s="117">
        <v>2.2032199999999998E-2</v>
      </c>
      <c r="F34" s="117">
        <v>2.2174299999999997E-2</v>
      </c>
      <c r="G34" s="117"/>
      <c r="H34" s="117">
        <v>1.5494600000000001E-2</v>
      </c>
      <c r="I34" s="117">
        <v>2.1970399999999998E-2</v>
      </c>
      <c r="J34" s="117">
        <v>1.2019200000000001E-2</v>
      </c>
      <c r="K34" s="117"/>
      <c r="L34" s="117"/>
      <c r="M34" s="117">
        <v>1.4336999999999999E-2</v>
      </c>
      <c r="N34" s="117">
        <v>1.68776E-2</v>
      </c>
      <c r="O34" s="117">
        <v>1.48688E-2</v>
      </c>
      <c r="P34" s="117"/>
      <c r="Q34" s="117"/>
      <c r="R34" s="117">
        <v>1.3460700000000001E-2</v>
      </c>
    </row>
    <row r="35" spans="1:18" x14ac:dyDescent="0.25">
      <c r="A35" s="116">
        <v>44043</v>
      </c>
      <c r="B35" s="117">
        <v>4.0040500000000007E-2</v>
      </c>
      <c r="C35" s="117"/>
      <c r="D35" s="117">
        <v>3.8536899999999999E-2</v>
      </c>
      <c r="E35" s="117">
        <v>3.5042799999999999E-2</v>
      </c>
      <c r="F35" s="117">
        <v>3.6456799999999998E-2</v>
      </c>
      <c r="G35" s="117"/>
      <c r="H35" s="117">
        <v>3.5573100000000003E-2</v>
      </c>
      <c r="I35" s="117">
        <v>3.17121E-2</v>
      </c>
      <c r="J35" s="117">
        <v>2.2367400000000003E-2</v>
      </c>
      <c r="K35" s="117"/>
      <c r="L35" s="117"/>
      <c r="M35" s="117">
        <v>3.009585E-2</v>
      </c>
      <c r="N35" s="117">
        <v>1.9781899999999998E-2</v>
      </c>
      <c r="O35" s="117">
        <v>2.0747300000000003E-2</v>
      </c>
      <c r="P35" s="117"/>
      <c r="Q35" s="117"/>
      <c r="R35" s="117">
        <v>2.5676999999999998E-2</v>
      </c>
    </row>
    <row r="36" spans="1:18" x14ac:dyDescent="0.25">
      <c r="A36" s="116">
        <v>44074</v>
      </c>
      <c r="B36" s="117">
        <v>2.5223499999999999E-2</v>
      </c>
      <c r="C36" s="117"/>
      <c r="D36" s="117">
        <v>2.7739199999999999E-2</v>
      </c>
      <c r="E36" s="117">
        <v>1.7974300000000002E-2</v>
      </c>
      <c r="F36" s="117">
        <v>1.9864299999999998E-2</v>
      </c>
      <c r="G36" s="117"/>
      <c r="H36" s="117">
        <v>1.7423900000000003E-2</v>
      </c>
      <c r="I36" s="117">
        <v>1.3577200000000001E-2</v>
      </c>
      <c r="J36" s="117">
        <v>5.0339E-3</v>
      </c>
      <c r="K36" s="117"/>
      <c r="L36" s="117"/>
      <c r="M36" s="117">
        <v>1.1486700000000001E-2</v>
      </c>
      <c r="N36" s="117">
        <v>-9.4630000000000007E-4</v>
      </c>
      <c r="O36" s="117">
        <v>1.5412999999999998E-3</v>
      </c>
      <c r="P36" s="117"/>
      <c r="Q36" s="117"/>
      <c r="R36" s="117">
        <v>3.0297000000000002E-3</v>
      </c>
    </row>
    <row r="37" spans="1:18" x14ac:dyDescent="0.25">
      <c r="A37" s="116">
        <v>44104</v>
      </c>
      <c r="B37" s="117">
        <v>-7.9419999999999994E-3</v>
      </c>
      <c r="C37" s="117"/>
      <c r="D37" s="117">
        <v>-5.8009999999999997E-3</v>
      </c>
      <c r="E37" s="117">
        <v>-6.2592999999999998E-3</v>
      </c>
      <c r="F37" s="117">
        <v>-6.8408999999999996E-3</v>
      </c>
      <c r="G37" s="117"/>
      <c r="H37" s="117">
        <v>-3.6325000000000003E-3</v>
      </c>
      <c r="I37" s="117">
        <v>-5.1163000000000007E-3</v>
      </c>
      <c r="J37" s="117">
        <v>-1.9264E-3</v>
      </c>
      <c r="K37" s="117"/>
      <c r="L37" s="117"/>
      <c r="M37" s="117">
        <v>-3.5382999999999999E-3</v>
      </c>
      <c r="N37" s="117">
        <v>-7.5770000000000004E-4</v>
      </c>
      <c r="O37" s="117">
        <v>-1.5388999999999999E-3</v>
      </c>
      <c r="P37" s="117"/>
      <c r="Q37" s="117"/>
      <c r="R37" s="117">
        <v>-2.3530999999999999E-3</v>
      </c>
    </row>
    <row r="38" spans="1:18" x14ac:dyDescent="0.25">
      <c r="A38" s="116">
        <v>44134</v>
      </c>
      <c r="B38" s="117">
        <v>-1.8012500000000001E-2</v>
      </c>
      <c r="C38" s="117"/>
      <c r="D38" s="117">
        <v>-2.3687100000000003E-2</v>
      </c>
      <c r="E38" s="117">
        <v>-1.55119E-2</v>
      </c>
      <c r="F38" s="117">
        <v>-1.6263300000000001E-2</v>
      </c>
      <c r="G38" s="117"/>
      <c r="H38" s="117">
        <v>-1.60742E-2</v>
      </c>
      <c r="I38" s="117">
        <v>-1.3651199999999999E-2</v>
      </c>
      <c r="J38" s="117">
        <v>-1.4572499999999999E-2</v>
      </c>
      <c r="K38" s="117"/>
      <c r="L38" s="117"/>
      <c r="M38" s="117">
        <v>-1.4453899999999999E-2</v>
      </c>
      <c r="N38" s="117">
        <v>-9.194299999999999E-3</v>
      </c>
      <c r="O38" s="117">
        <v>-1.11743E-2</v>
      </c>
      <c r="P38" s="117"/>
      <c r="Q38" s="117"/>
      <c r="R38" s="117">
        <v>-1.0060199999999998E-2</v>
      </c>
    </row>
    <row r="39" spans="1:18" x14ac:dyDescent="0.25">
      <c r="A39" s="116">
        <v>44165</v>
      </c>
      <c r="B39" s="117">
        <v>9.2246299999999989E-2</v>
      </c>
      <c r="C39" s="117"/>
      <c r="D39" s="117">
        <v>9.0749300000000005E-2</v>
      </c>
      <c r="E39" s="117">
        <v>7.4293399999999996E-2</v>
      </c>
      <c r="F39" s="117">
        <v>7.8090099999999996E-2</v>
      </c>
      <c r="G39" s="117"/>
      <c r="H39" s="117">
        <v>7.1474399999999993E-2</v>
      </c>
      <c r="I39" s="117">
        <v>6.3323500000000005E-2</v>
      </c>
      <c r="J39" s="117">
        <v>4.5049499999999999E-2</v>
      </c>
      <c r="K39" s="117"/>
      <c r="L39" s="117"/>
      <c r="M39" s="117">
        <v>5.842555E-2</v>
      </c>
      <c r="N39" s="117">
        <v>3.0517599999999999E-2</v>
      </c>
      <c r="O39" s="117">
        <v>3.6239599999999997E-2</v>
      </c>
      <c r="P39" s="117"/>
      <c r="Q39" s="117"/>
      <c r="R39" s="117">
        <v>3.6239599999999997E-2</v>
      </c>
    </row>
    <row r="40" spans="1:18" x14ac:dyDescent="0.25">
      <c r="A40" s="116">
        <v>44196</v>
      </c>
      <c r="B40" s="117">
        <v>2.6514300000000001E-2</v>
      </c>
      <c r="C40" s="117"/>
      <c r="D40" s="117">
        <v>2.8432699999999998E-2</v>
      </c>
      <c r="E40" s="117">
        <v>2.2668499999999998E-2</v>
      </c>
      <c r="F40" s="117">
        <v>2.4218899999999998E-2</v>
      </c>
      <c r="G40" s="117"/>
      <c r="H40" s="117">
        <v>2.3442299999999999E-2</v>
      </c>
      <c r="I40" s="117">
        <v>1.9941500000000001E-2</v>
      </c>
      <c r="J40" s="117">
        <v>1.2835900000000001E-2</v>
      </c>
      <c r="K40" s="117"/>
      <c r="L40" s="117"/>
      <c r="M40" s="117">
        <v>1.8201849999999999E-2</v>
      </c>
      <c r="N40" s="117">
        <v>1.0247599999999999E-2</v>
      </c>
      <c r="O40" s="117">
        <v>1.12195E-2</v>
      </c>
      <c r="P40" s="117"/>
      <c r="Q40" s="117"/>
      <c r="R40" s="117">
        <v>1.2811099999999999E-2</v>
      </c>
    </row>
    <row r="41" spans="1:18" x14ac:dyDescent="0.25">
      <c r="A41" s="116">
        <v>44225</v>
      </c>
      <c r="B41" s="117">
        <v>2.3472000000000002E-3</v>
      </c>
      <c r="C41" s="117"/>
      <c r="D41" s="117">
        <v>-5.9279000000000007E-3</v>
      </c>
      <c r="E41" s="117">
        <v>2.6899999999999998E-4</v>
      </c>
      <c r="F41" s="117">
        <v>8.1320000000000003E-4</v>
      </c>
      <c r="G41" s="117"/>
      <c r="H41" s="117">
        <v>-2.712E-3</v>
      </c>
      <c r="I41" s="117">
        <v>-1.5467E-3</v>
      </c>
      <c r="J41" s="117">
        <v>-6.9005000000000004E-3</v>
      </c>
      <c r="K41" s="117"/>
      <c r="L41" s="117"/>
      <c r="M41" s="117">
        <v>-4.5544000000000001E-3</v>
      </c>
      <c r="N41" s="117">
        <v>-7.5087999999999995E-3</v>
      </c>
      <c r="O41" s="117">
        <v>-7.3153999999999997E-3</v>
      </c>
      <c r="P41" s="117"/>
      <c r="Q41" s="117"/>
      <c r="R41" s="117">
        <v>-5.9179999999999996E-3</v>
      </c>
    </row>
    <row r="42" spans="1:18" x14ac:dyDescent="0.25">
      <c r="A42" s="116">
        <v>44253</v>
      </c>
      <c r="B42" s="117">
        <v>3.01195E-2</v>
      </c>
      <c r="C42" s="117"/>
      <c r="D42" s="117">
        <v>2.0847500000000001E-2</v>
      </c>
      <c r="E42" s="117">
        <v>1.8737699999999999E-2</v>
      </c>
      <c r="F42" s="117">
        <v>2.1847099999999998E-2</v>
      </c>
      <c r="G42" s="117"/>
      <c r="H42" s="117">
        <v>1.55183E-2</v>
      </c>
      <c r="I42" s="117">
        <v>1.1572800000000001E-2</v>
      </c>
      <c r="J42" s="117">
        <v>-9.6509999999999999E-4</v>
      </c>
      <c r="K42" s="117"/>
      <c r="L42" s="117"/>
      <c r="M42" s="117">
        <v>7.65185E-3</v>
      </c>
      <c r="N42" s="117">
        <v>-9.7681999999999995E-3</v>
      </c>
      <c r="O42" s="117">
        <v>-6.3026999999999996E-3</v>
      </c>
      <c r="P42" s="117"/>
      <c r="Q42" s="117"/>
      <c r="R42" s="117">
        <v>-5.2541999999999997E-3</v>
      </c>
    </row>
    <row r="43" spans="1:18" x14ac:dyDescent="0.25">
      <c r="A43" s="116">
        <v>44286</v>
      </c>
      <c r="B43" s="117">
        <v>1.21502E-2</v>
      </c>
      <c r="C43" s="117"/>
      <c r="D43" s="117">
        <v>2.55529E-2</v>
      </c>
      <c r="E43" s="117">
        <v>7.2163999999999996E-3</v>
      </c>
      <c r="F43" s="117">
        <v>8.6580000000000008E-3</v>
      </c>
      <c r="G43" s="117"/>
      <c r="H43" s="117">
        <v>1.4884699999999999E-2</v>
      </c>
      <c r="I43" s="117">
        <v>3.333E-3</v>
      </c>
      <c r="J43" s="117">
        <v>9.756599999999999E-3</v>
      </c>
      <c r="K43" s="117"/>
      <c r="L43" s="117"/>
      <c r="M43" s="117">
        <v>1.15307E-2</v>
      </c>
      <c r="N43" s="117">
        <v>-2.5145000000000002E-3</v>
      </c>
      <c r="O43" s="117">
        <v>2.6346999999999998E-3</v>
      </c>
      <c r="P43" s="117"/>
      <c r="Q43" s="117"/>
      <c r="R43" s="117">
        <v>3.2686500000000001E-3</v>
      </c>
    </row>
    <row r="44" spans="1:18" x14ac:dyDescent="0.25">
      <c r="A44" s="116">
        <v>44316</v>
      </c>
      <c r="B44" s="117">
        <v>2.2924400000000001E-2</v>
      </c>
      <c r="C44" s="117"/>
      <c r="D44" s="117">
        <v>2.45737E-2</v>
      </c>
      <c r="E44" s="117">
        <v>1.8086500000000002E-2</v>
      </c>
      <c r="F44" s="117">
        <v>1.8744E-2</v>
      </c>
      <c r="G44" s="117"/>
      <c r="H44" s="117">
        <v>1.9080099999999999E-2</v>
      </c>
      <c r="I44" s="117">
        <v>1.53528E-2</v>
      </c>
      <c r="J44" s="117">
        <v>1.1097300000000001E-2</v>
      </c>
      <c r="K44" s="117"/>
      <c r="L44" s="117"/>
      <c r="M44" s="117">
        <v>1.6162599999999999E-2</v>
      </c>
      <c r="N44" s="117">
        <v>7.6595000000000005E-3</v>
      </c>
      <c r="O44" s="117">
        <v>8.8564000000000004E-3</v>
      </c>
      <c r="P44" s="117"/>
      <c r="Q44" s="117"/>
      <c r="R44" s="117">
        <v>1.1088499999999999E-2</v>
      </c>
    </row>
    <row r="45" spans="1:18" x14ac:dyDescent="0.25">
      <c r="A45" s="116">
        <v>44347</v>
      </c>
      <c r="B45" s="117">
        <v>1.8928E-3</v>
      </c>
      <c r="C45" s="117">
        <v>6.4659999999999995E-3</v>
      </c>
      <c r="D45" s="117">
        <v>4.6344000000000003E-3</v>
      </c>
      <c r="E45" s="117">
        <v>2.6605000000000001E-3</v>
      </c>
      <c r="F45" s="117">
        <v>2.4932999999999999E-3</v>
      </c>
      <c r="G45" s="117">
        <v>6.3553000000000004E-3</v>
      </c>
      <c r="H45" s="117">
        <v>7.0442000000000005E-3</v>
      </c>
      <c r="I45" s="117">
        <v>3.2717000000000002E-3</v>
      </c>
      <c r="J45" s="117">
        <v>7.1908000000000007E-3</v>
      </c>
      <c r="K45" s="117">
        <v>6.0399E-3</v>
      </c>
      <c r="L45" s="117">
        <v>6.0446999999999992E-3</v>
      </c>
      <c r="M45" s="117">
        <v>7.2195499999999999E-3</v>
      </c>
      <c r="N45" s="117">
        <v>5.8692999999999992E-3</v>
      </c>
      <c r="O45" s="117">
        <v>6.3670000000000003E-3</v>
      </c>
      <c r="P45" s="117">
        <v>5.7286000000000004E-3</v>
      </c>
      <c r="Q45" s="117">
        <v>5.6321000000000001E-3</v>
      </c>
      <c r="R45" s="117">
        <v>7.1960500000000007E-3</v>
      </c>
    </row>
    <row r="46" spans="1:18" x14ac:dyDescent="0.25">
      <c r="A46" s="116">
        <v>44377</v>
      </c>
      <c r="B46" s="117">
        <v>3.1965500000000001E-2</v>
      </c>
      <c r="C46" s="117">
        <v>3.2222400000000005E-2</v>
      </c>
      <c r="D46" s="117">
        <v>2.8099200000000001E-2</v>
      </c>
      <c r="E46" s="117">
        <v>2.6962299999999998E-2</v>
      </c>
      <c r="F46" s="117">
        <v>2.8730699999999998E-2</v>
      </c>
      <c r="G46" s="117">
        <v>2.7666400000000001E-2</v>
      </c>
      <c r="H46" s="117">
        <v>2.16358E-2</v>
      </c>
      <c r="I46" s="117">
        <v>2.4149500000000001E-2</v>
      </c>
      <c r="J46" s="117">
        <v>1.70972E-2</v>
      </c>
      <c r="K46" s="117">
        <v>2.0512299999999997E-2</v>
      </c>
      <c r="L46" s="117">
        <v>2.3032199999999999E-2</v>
      </c>
      <c r="M46" s="117">
        <v>1.8547400000000002E-2</v>
      </c>
      <c r="N46" s="117">
        <v>1.32963E-2</v>
      </c>
      <c r="O46" s="117">
        <v>1.4858100000000001E-2</v>
      </c>
      <c r="P46" s="117">
        <v>1.44899E-2</v>
      </c>
      <c r="Q46" s="117">
        <v>1.6901699999999999E-2</v>
      </c>
      <c r="R46" s="117">
        <v>1.3952150000000002E-2</v>
      </c>
    </row>
    <row r="47" spans="1:18" x14ac:dyDescent="0.25">
      <c r="A47" s="116">
        <v>44407</v>
      </c>
      <c r="B47" s="117">
        <v>6.8101999999999998E-3</v>
      </c>
      <c r="C47" s="117">
        <v>1.6532100000000001E-2</v>
      </c>
      <c r="D47" s="117">
        <v>2.17083E-2</v>
      </c>
      <c r="E47" s="117">
        <v>7.0012E-3</v>
      </c>
      <c r="F47" s="117">
        <v>7.3363999999999999E-3</v>
      </c>
      <c r="G47" s="117">
        <v>1.3753400000000001E-2</v>
      </c>
      <c r="H47" s="117">
        <v>1.2672900000000001E-2</v>
      </c>
      <c r="I47" s="117">
        <v>7.4871E-3</v>
      </c>
      <c r="J47" s="117">
        <v>1.0990999999999999E-2</v>
      </c>
      <c r="K47" s="117">
        <v>1.1275599999999998E-2</v>
      </c>
      <c r="L47" s="117">
        <v>1.1942100000000001E-2</v>
      </c>
      <c r="M47" s="117">
        <v>1.10749E-2</v>
      </c>
      <c r="N47" s="117">
        <v>9.6290000000000004E-3</v>
      </c>
      <c r="O47" s="117">
        <v>1.02956E-2</v>
      </c>
      <c r="P47" s="117">
        <v>1.0047299999999999E-2</v>
      </c>
      <c r="Q47" s="117">
        <v>1.0326500000000001E-2</v>
      </c>
      <c r="R47" s="117">
        <v>9.8448000000000008E-3</v>
      </c>
    </row>
    <row r="48" spans="1:18" x14ac:dyDescent="0.25">
      <c r="A48" s="116">
        <v>44439</v>
      </c>
      <c r="B48" s="117">
        <v>2.51655E-2</v>
      </c>
      <c r="C48" s="117">
        <v>3.13786E-2</v>
      </c>
      <c r="D48" s="117">
        <v>3.0537899999999996E-2</v>
      </c>
      <c r="E48" s="117">
        <v>1.89538E-2</v>
      </c>
      <c r="F48" s="117">
        <v>2.0855700000000001E-2</v>
      </c>
      <c r="G48" s="117">
        <v>2.4728199999999999E-2</v>
      </c>
      <c r="H48" s="117">
        <v>2.1630899999999998E-2</v>
      </c>
      <c r="I48" s="117">
        <v>1.5631699999999998E-2</v>
      </c>
      <c r="J48" s="117">
        <v>1.2059200000000001E-2</v>
      </c>
      <c r="K48" s="117">
        <v>1.49312E-2</v>
      </c>
      <c r="L48" s="117">
        <v>1.8185300000000001E-2</v>
      </c>
      <c r="M48" s="117">
        <v>1.6404800000000001E-2</v>
      </c>
      <c r="N48" s="117">
        <v>5.7970999999999995E-3</v>
      </c>
      <c r="O48" s="117">
        <v>8.1338999999999995E-3</v>
      </c>
      <c r="P48" s="117">
        <v>6.5339999999999999E-3</v>
      </c>
      <c r="Q48" s="117">
        <v>9.7342999999999996E-3</v>
      </c>
      <c r="R48" s="117">
        <v>8.3520999999999995E-3</v>
      </c>
    </row>
    <row r="49" spans="1:18" x14ac:dyDescent="0.25">
      <c r="A49" s="116">
        <v>44469</v>
      </c>
      <c r="B49" s="117">
        <v>-3.2990400000000003E-2</v>
      </c>
      <c r="C49" s="117">
        <v>-4.2482100000000002E-2</v>
      </c>
      <c r="D49" s="117">
        <v>-4.2190800000000001E-2</v>
      </c>
      <c r="E49" s="117">
        <v>-2.7942499999999999E-2</v>
      </c>
      <c r="F49" s="117">
        <v>-2.94285E-2</v>
      </c>
      <c r="G49" s="117">
        <v>-3.68075E-2</v>
      </c>
      <c r="H49" s="117">
        <v>-2.8479000000000001E-2</v>
      </c>
      <c r="I49" s="117">
        <v>-2.5399500000000002E-2</v>
      </c>
      <c r="J49" s="117">
        <v>-2.0581299999999997E-2</v>
      </c>
      <c r="K49" s="117">
        <v>-2.7894499999999999E-2</v>
      </c>
      <c r="L49" s="117">
        <v>-3.0970900000000003E-2</v>
      </c>
      <c r="M49" s="117">
        <v>-2.2669100000000001E-2</v>
      </c>
      <c r="N49" s="117">
        <v>-1.6361399999999998E-2</v>
      </c>
      <c r="O49" s="117">
        <v>-1.8083999999999999E-2</v>
      </c>
      <c r="P49" s="117">
        <v>-2.0346899999999998E-2</v>
      </c>
      <c r="Q49" s="117">
        <v>-2.3329800000000001E-2</v>
      </c>
      <c r="R49" s="117">
        <v>-1.6716149999999999E-2</v>
      </c>
    </row>
    <row r="50" spans="1:18" x14ac:dyDescent="0.25">
      <c r="A50" s="116">
        <v>44498</v>
      </c>
      <c r="B50" s="117">
        <v>2.5752000000000001E-2</v>
      </c>
      <c r="C50" s="117">
        <v>3.1773699999999995E-2</v>
      </c>
      <c r="D50" s="117">
        <v>3.1613699999999995E-2</v>
      </c>
      <c r="E50" s="117">
        <v>1.7548299999999999E-2</v>
      </c>
      <c r="F50" s="117">
        <v>1.97962E-2</v>
      </c>
      <c r="G50" s="117">
        <v>2.3298899999999997E-2</v>
      </c>
      <c r="H50" s="117">
        <v>2.2485849999999998E-2</v>
      </c>
      <c r="I50" s="117">
        <v>1.29444E-2</v>
      </c>
      <c r="J50" s="117">
        <v>8.7558000000000011E-3</v>
      </c>
      <c r="K50" s="117">
        <v>1.1202799999999999E-2</v>
      </c>
      <c r="L50" s="117">
        <v>1.5196099999999999E-2</v>
      </c>
      <c r="M50" s="117">
        <v>1.5344150000000001E-2</v>
      </c>
      <c r="N50" s="117">
        <v>1.1340999999999999E-3</v>
      </c>
      <c r="O50" s="117">
        <v>4.0612000000000001E-3</v>
      </c>
      <c r="P50" s="117">
        <v>1.0878999999999999E-3</v>
      </c>
      <c r="Q50" s="117">
        <v>5.0341000000000006E-3</v>
      </c>
      <c r="R50" s="117">
        <v>6.0565999999999997E-3</v>
      </c>
    </row>
    <row r="51" spans="1:18" x14ac:dyDescent="0.25">
      <c r="A51" s="116">
        <v>44530</v>
      </c>
      <c r="B51" s="117">
        <v>-1.44482E-2</v>
      </c>
      <c r="C51" s="117">
        <v>-1.5961E-3</v>
      </c>
      <c r="D51" s="117">
        <v>3.1940000000000001E-4</v>
      </c>
      <c r="E51" s="117">
        <v>-1.0429500000000001E-2</v>
      </c>
      <c r="F51" s="117">
        <v>-1.1630799999999998E-2</v>
      </c>
      <c r="G51" s="117">
        <v>-5.7160000000000002E-4</v>
      </c>
      <c r="H51" s="117">
        <v>-2.5939000000000001E-3</v>
      </c>
      <c r="I51" s="117">
        <v>-7.7525999999999992E-3</v>
      </c>
      <c r="J51" s="117">
        <v>-4.0200999999999995E-3</v>
      </c>
      <c r="K51" s="117">
        <v>1.9436E-3</v>
      </c>
      <c r="L51" s="117">
        <v>1.0623E-3</v>
      </c>
      <c r="M51" s="117">
        <v>-1.9586999999999999E-3</v>
      </c>
      <c r="N51" s="117">
        <v>-1.8880000000000001E-4</v>
      </c>
      <c r="O51" s="117">
        <v>-1.5991E-3</v>
      </c>
      <c r="P51" s="117">
        <v>3.8529999999999997E-3</v>
      </c>
      <c r="Q51" s="117">
        <v>3.1427999999999998E-3</v>
      </c>
      <c r="R51" s="117">
        <v>-1.8880000000000001E-4</v>
      </c>
    </row>
    <row r="52" spans="1:18" x14ac:dyDescent="0.25">
      <c r="A52" s="116">
        <v>44561</v>
      </c>
      <c r="B52" s="117">
        <v>2.2451800000000001E-2</v>
      </c>
      <c r="C52" s="117">
        <v>2.6516600000000001E-2</v>
      </c>
      <c r="D52" s="117">
        <v>3.5952100000000001E-2</v>
      </c>
      <c r="E52" s="117">
        <v>1.9150400000000001E-2</v>
      </c>
      <c r="F52" s="117">
        <v>1.9919100000000002E-2</v>
      </c>
      <c r="G52" s="117">
        <v>2.3727100000000001E-2</v>
      </c>
      <c r="H52" s="117">
        <v>2.6362500000000001E-2</v>
      </c>
      <c r="I52" s="117">
        <v>1.7735600000000001E-2</v>
      </c>
      <c r="J52" s="117">
        <v>2.39936E-2</v>
      </c>
      <c r="K52" s="117">
        <v>1.9909400000000001E-2</v>
      </c>
      <c r="L52" s="117">
        <v>2.1247500000000002E-2</v>
      </c>
      <c r="M52" s="117">
        <v>2.3569900000000001E-2</v>
      </c>
      <c r="N52" s="117">
        <v>1.6629499999999998E-2</v>
      </c>
      <c r="O52" s="117">
        <v>1.96992E-2</v>
      </c>
      <c r="P52" s="117">
        <v>1.6693100000000002E-2</v>
      </c>
      <c r="Q52" s="117">
        <v>1.78917E-2</v>
      </c>
      <c r="R52" s="117">
        <v>1.8198300000000001E-2</v>
      </c>
    </row>
    <row r="53" spans="1:18" x14ac:dyDescent="0.25">
      <c r="A53" s="116">
        <v>44592</v>
      </c>
      <c r="B53" s="117">
        <v>-4.4348699999999998E-2</v>
      </c>
      <c r="C53" s="117">
        <v>-5.9907000000000002E-2</v>
      </c>
      <c r="D53" s="117">
        <v>-4.7046599999999994E-2</v>
      </c>
      <c r="E53" s="117">
        <v>-4.0500700000000001E-2</v>
      </c>
      <c r="F53" s="117">
        <v>-4.1884400000000002E-2</v>
      </c>
      <c r="G53" s="117">
        <v>-5.4449400000000002E-2</v>
      </c>
      <c r="H53" s="117">
        <v>-3.3357899999999996E-2</v>
      </c>
      <c r="I53" s="117">
        <v>-3.9056899999999999E-2</v>
      </c>
      <c r="J53" s="117">
        <v>-2.7772600000000001E-2</v>
      </c>
      <c r="K53" s="117">
        <v>-4.5950199999999997E-2</v>
      </c>
      <c r="L53" s="117">
        <v>-4.8973300000000004E-2</v>
      </c>
      <c r="M53" s="117">
        <v>-2.61634E-2</v>
      </c>
      <c r="N53" s="117">
        <v>-2.82098E-2</v>
      </c>
      <c r="O53" s="117">
        <v>-2.81012E-2</v>
      </c>
      <c r="P53" s="117">
        <v>-3.88137E-2</v>
      </c>
      <c r="Q53" s="117">
        <v>-4.1679000000000001E-2</v>
      </c>
      <c r="R53" s="117">
        <v>-2.6998999999999999E-2</v>
      </c>
    </row>
    <row r="54" spans="1:18" x14ac:dyDescent="0.25">
      <c r="A54" s="116">
        <v>44620</v>
      </c>
      <c r="B54" s="117">
        <v>-2.56937E-2</v>
      </c>
      <c r="C54" s="117">
        <v>-2.7112599999999997E-2</v>
      </c>
      <c r="D54" s="117">
        <v>-2.67627E-2</v>
      </c>
      <c r="E54" s="117">
        <v>-2.2735699999999998E-2</v>
      </c>
      <c r="F54" s="117">
        <v>-2.3690300000000001E-2</v>
      </c>
      <c r="G54" s="117">
        <v>-2.3453100000000001E-2</v>
      </c>
      <c r="H54" s="117">
        <v>-1.88142E-2</v>
      </c>
      <c r="I54" s="117">
        <v>-2.12017E-2</v>
      </c>
      <c r="J54" s="117">
        <v>-1.42349E-2</v>
      </c>
      <c r="K54" s="117">
        <v>-1.8775500000000001E-2</v>
      </c>
      <c r="L54" s="117">
        <v>-2.03751E-2</v>
      </c>
      <c r="M54" s="117">
        <v>-1.6865100000000001E-2</v>
      </c>
      <c r="N54" s="117">
        <v>-1.3619600000000001E-2</v>
      </c>
      <c r="O54" s="117">
        <v>-1.39618E-2</v>
      </c>
      <c r="P54" s="117">
        <v>-1.5117E-2</v>
      </c>
      <c r="Q54" s="117">
        <v>-1.6514500000000001E-2</v>
      </c>
      <c r="R54" s="117">
        <v>-1.4962400000000001E-2</v>
      </c>
    </row>
    <row r="55" spans="1:18" x14ac:dyDescent="0.25">
      <c r="A55" s="116">
        <v>44651</v>
      </c>
      <c r="B55" s="117">
        <v>-1.6230000000000001E-4</v>
      </c>
      <c r="C55" s="117">
        <v>1.0984499999999999E-2</v>
      </c>
      <c r="D55" s="117">
        <v>5.1502000000000006E-3</v>
      </c>
      <c r="E55" s="117">
        <v>-7.1509999999999994E-3</v>
      </c>
      <c r="F55" s="117">
        <v>-5.5855999999999996E-3</v>
      </c>
      <c r="G55" s="117">
        <v>3.7813E-3</v>
      </c>
      <c r="H55" s="117">
        <v>2.0268E-3</v>
      </c>
      <c r="I55" s="117">
        <v>-1.0593999999999999E-2</v>
      </c>
      <c r="J55" s="117">
        <v>-6.5372E-3</v>
      </c>
      <c r="K55" s="117">
        <v>-7.3834999999999994E-3</v>
      </c>
      <c r="L55" s="117">
        <v>-3.8285999999999997E-3</v>
      </c>
      <c r="M55" s="117">
        <v>-2.323E-3</v>
      </c>
      <c r="N55" s="117">
        <v>-1.6025000000000001E-2</v>
      </c>
      <c r="O55" s="117">
        <v>-1.22515E-2</v>
      </c>
      <c r="P55" s="117">
        <v>-1.66106E-2</v>
      </c>
      <c r="Q55" s="117">
        <v>-1.28285E-2</v>
      </c>
      <c r="R55" s="117">
        <v>-1.0257549999999999E-2</v>
      </c>
    </row>
    <row r="56" spans="1:18" x14ac:dyDescent="0.25">
      <c r="A56" s="116">
        <v>44680</v>
      </c>
      <c r="B56" s="117">
        <v>-5.2751200000000005E-2</v>
      </c>
      <c r="C56" s="117">
        <v>-6.1066399999999993E-2</v>
      </c>
      <c r="D56" s="117">
        <v>-4.8913900000000003E-2</v>
      </c>
      <c r="E56" s="117">
        <v>-4.8977199999999999E-2</v>
      </c>
      <c r="F56" s="117">
        <v>-5.0368300000000005E-2</v>
      </c>
      <c r="G56" s="117">
        <v>-5.6403999999999996E-2</v>
      </c>
      <c r="H56" s="117">
        <v>-4.4269299999999998E-2</v>
      </c>
      <c r="I56" s="117">
        <v>-4.6940700000000002E-2</v>
      </c>
      <c r="J56" s="117">
        <v>-3.4079700000000004E-2</v>
      </c>
      <c r="K56" s="117">
        <v>-4.8716600000000006E-2</v>
      </c>
      <c r="L56" s="117">
        <v>-5.1313999999999999E-2</v>
      </c>
      <c r="M56" s="117">
        <v>-3.9437300000000002E-2</v>
      </c>
      <c r="N56" s="117">
        <v>-3.4108399999999997E-2</v>
      </c>
      <c r="O56" s="117">
        <v>-3.4160200000000002E-2</v>
      </c>
      <c r="P56" s="117">
        <v>-4.2655499999999999E-2</v>
      </c>
      <c r="Q56" s="117">
        <v>-4.5219199999999994E-2</v>
      </c>
      <c r="R56" s="117">
        <v>-3.6959800000000001E-2</v>
      </c>
    </row>
    <row r="57" spans="1:18" x14ac:dyDescent="0.25">
      <c r="A57" s="116">
        <v>44712</v>
      </c>
      <c r="B57" s="117">
        <v>-1.4050700000000001E-2</v>
      </c>
      <c r="C57" s="117">
        <v>-2.0465000000000001E-2</v>
      </c>
      <c r="D57" s="117">
        <v>-8.8895999999999992E-3</v>
      </c>
      <c r="E57" s="117">
        <v>-1.1410700000000001E-2</v>
      </c>
      <c r="F57" s="117">
        <v>-1.23146E-2</v>
      </c>
      <c r="G57" s="117">
        <v>-1.6616300000000001E-2</v>
      </c>
      <c r="H57" s="117">
        <v>-4.3819999999999996E-3</v>
      </c>
      <c r="I57" s="117">
        <v>-9.9308E-3</v>
      </c>
      <c r="J57" s="117">
        <v>-5.8972999999999994E-3</v>
      </c>
      <c r="K57" s="117">
        <v>-1.1453700000000001E-2</v>
      </c>
      <c r="L57" s="117">
        <v>-1.31392E-2</v>
      </c>
      <c r="M57" s="117">
        <v>-4.47395E-3</v>
      </c>
      <c r="N57" s="117">
        <v>-4.4539000000000002E-3</v>
      </c>
      <c r="O57" s="117">
        <v>-4.9474000000000002E-3</v>
      </c>
      <c r="P57" s="117">
        <v>-7.4819000000000005E-3</v>
      </c>
      <c r="Q57" s="117">
        <v>-9.0737999999999999E-3</v>
      </c>
      <c r="R57" s="117">
        <v>-2.8375000000000002E-3</v>
      </c>
    </row>
    <row r="58" spans="1:18" x14ac:dyDescent="0.25">
      <c r="A58" s="116">
        <v>44742</v>
      </c>
      <c r="B58" s="117">
        <v>-6.5432699999999996E-2</v>
      </c>
      <c r="C58" s="117">
        <v>-6.8912699999999993E-2</v>
      </c>
      <c r="D58" s="117">
        <v>-6.5770999999999996E-2</v>
      </c>
      <c r="E58" s="117">
        <v>-5.4954000000000003E-2</v>
      </c>
      <c r="F58" s="117">
        <v>-5.7922599999999998E-2</v>
      </c>
      <c r="G58" s="117">
        <v>-6.2321700000000001E-2</v>
      </c>
      <c r="H58" s="117">
        <v>-5.6271000000000002E-2</v>
      </c>
      <c r="I58" s="117">
        <v>-5.0152000000000002E-2</v>
      </c>
      <c r="J58" s="117">
        <v>-3.9378099999999999E-2</v>
      </c>
      <c r="K58" s="117">
        <v>-4.9688100000000006E-2</v>
      </c>
      <c r="L58" s="117">
        <v>-5.4143999999999998E-2</v>
      </c>
      <c r="M58" s="117">
        <v>-5.02651E-2</v>
      </c>
      <c r="N58" s="117">
        <v>-3.0890499999999998E-2</v>
      </c>
      <c r="O58" s="117">
        <v>-3.4380600000000004E-2</v>
      </c>
      <c r="P58" s="117">
        <v>-3.8907200000000003E-2</v>
      </c>
      <c r="Q58" s="117">
        <v>-4.32161E-2</v>
      </c>
      <c r="R58" s="117">
        <v>-3.9344299999999999E-2</v>
      </c>
    </row>
    <row r="59" spans="1:18" ht="14.4" x14ac:dyDescent="0.3">
      <c r="A59" s="65">
        <v>44771</v>
      </c>
      <c r="B59" s="117">
        <v>5.8391400000000003E-2</v>
      </c>
      <c r="C59" s="117">
        <v>6.5906999999999993E-2</v>
      </c>
      <c r="D59" s="117">
        <v>6.1283299999999999E-2</v>
      </c>
      <c r="E59" s="117">
        <v>5.4690899999999994E-2</v>
      </c>
      <c r="F59" s="117">
        <v>5.4501899999999999E-2</v>
      </c>
      <c r="G59" s="117">
        <v>6.0379099999999998E-2</v>
      </c>
      <c r="H59" s="117">
        <v>4.9656800000000001E-2</v>
      </c>
      <c r="I59" s="117">
        <v>4.9386699999999999E-2</v>
      </c>
      <c r="J59" s="117">
        <v>3.9927600000000001E-2</v>
      </c>
      <c r="K59" s="117">
        <v>5.02931E-2</v>
      </c>
      <c r="L59" s="117">
        <v>5.3958899999999997E-2</v>
      </c>
      <c r="M59" s="117">
        <v>4.5681399999999997E-2</v>
      </c>
      <c r="N59" s="117">
        <v>3.57221E-2</v>
      </c>
      <c r="O59" s="117">
        <v>3.7467100000000003E-2</v>
      </c>
      <c r="P59" s="117">
        <v>4.1946500000000005E-2</v>
      </c>
      <c r="Q59" s="117">
        <v>4.5168100000000003E-2</v>
      </c>
      <c r="R59" s="117">
        <v>4.0399600000000001E-2</v>
      </c>
    </row>
    <row r="60" spans="1:18" ht="14.4" x14ac:dyDescent="0.3">
      <c r="A60" s="65">
        <v>44804</v>
      </c>
      <c r="B60" s="117">
        <v>-1.8185E-2</v>
      </c>
      <c r="C60" s="117">
        <v>-1.8296E-2</v>
      </c>
      <c r="D60" s="117">
        <v>-2.04294E-2</v>
      </c>
      <c r="E60" s="117">
        <v>-1.9676199999999998E-2</v>
      </c>
      <c r="F60" s="117">
        <v>-1.9863599999999999E-2</v>
      </c>
      <c r="G60" s="117">
        <v>-1.9863200000000001E-2</v>
      </c>
      <c r="H60" s="117">
        <v>-1.80091E-2</v>
      </c>
      <c r="I60" s="117">
        <v>-2.0735899999999998E-2</v>
      </c>
      <c r="J60" s="117">
        <v>-1.9555599999999999E-2</v>
      </c>
      <c r="K60" s="117">
        <v>-2.1765799999999998E-2</v>
      </c>
      <c r="L60" s="117">
        <v>-2.1257700000000001E-2</v>
      </c>
      <c r="M60" s="117">
        <v>-1.9185399999999998E-2</v>
      </c>
      <c r="N60" s="117">
        <v>-2.1224699999999999E-2</v>
      </c>
      <c r="O60" s="117">
        <v>-2.0485699999999999E-2</v>
      </c>
      <c r="P60" s="117">
        <v>-2.3634499999999999E-2</v>
      </c>
      <c r="Q60" s="117">
        <v>-2.3003900000000001E-2</v>
      </c>
      <c r="R60" s="117">
        <v>-2.0184150000000001E-2</v>
      </c>
    </row>
    <row r="61" spans="1:18" ht="14.4" x14ac:dyDescent="0.3">
      <c r="A61" s="65">
        <v>44834</v>
      </c>
      <c r="B61" s="117">
        <v>-4.7691499999999998E-2</v>
      </c>
      <c r="C61" s="117">
        <v>-4.3673500000000004E-2</v>
      </c>
      <c r="D61" s="117">
        <v>-4.6389600000000003E-2</v>
      </c>
      <c r="E61" s="117">
        <v>-4.1605699999999995E-2</v>
      </c>
      <c r="F61" s="117">
        <v>-4.39605E-2</v>
      </c>
      <c r="G61" s="117">
        <v>-4.0644E-2</v>
      </c>
      <c r="H61" s="117">
        <v>-3.9766900000000001E-2</v>
      </c>
      <c r="I61" s="117">
        <v>-3.7471499999999998E-2</v>
      </c>
      <c r="J61" s="117">
        <v>-2.9239799999999996E-2</v>
      </c>
      <c r="K61" s="117">
        <v>-3.2519399999999997E-2</v>
      </c>
      <c r="L61" s="117">
        <v>-3.5478700000000002E-2</v>
      </c>
      <c r="M61" s="117">
        <v>-3.4540700000000001E-2</v>
      </c>
      <c r="N61" s="117">
        <v>-2.35281E-2</v>
      </c>
      <c r="O61" s="117">
        <v>-2.5873199999999999E-2</v>
      </c>
      <c r="P61" s="117">
        <v>-2.6034799999999997E-2</v>
      </c>
      <c r="Q61" s="117">
        <v>-2.8688999999999999E-2</v>
      </c>
      <c r="R61" s="117">
        <v>-2.69456E-2</v>
      </c>
    </row>
    <row r="62" spans="1:18" ht="14.4" x14ac:dyDescent="0.3">
      <c r="A62" s="65">
        <v>44865</v>
      </c>
      <c r="B62" s="117">
        <v>3.9744399999999999E-2</v>
      </c>
      <c r="C62" s="117">
        <v>4.0502500000000004E-2</v>
      </c>
      <c r="D62" s="117">
        <v>5.31972E-2</v>
      </c>
      <c r="E62" s="117">
        <v>2.69415E-2</v>
      </c>
      <c r="F62" s="117">
        <v>3.0057E-2</v>
      </c>
      <c r="G62" s="117">
        <v>3.1334399999999998E-2</v>
      </c>
      <c r="H62" s="117">
        <v>2.9700299999999999E-2</v>
      </c>
      <c r="I62" s="117">
        <v>2.0273900000000001E-2</v>
      </c>
      <c r="J62" s="117">
        <v>1.79647E-2</v>
      </c>
      <c r="K62" s="117">
        <v>1.66293E-2</v>
      </c>
      <c r="L62" s="117">
        <v>2.15751E-2</v>
      </c>
      <c r="M62" s="117">
        <v>2.4565800000000002E-2</v>
      </c>
      <c r="N62" s="117">
        <v>4.8856000000000004E-3</v>
      </c>
      <c r="O62" s="117">
        <v>9.9602000000000007E-3</v>
      </c>
      <c r="P62" s="117">
        <v>3.5829E-3</v>
      </c>
      <c r="Q62" s="117">
        <v>9.2963000000000004E-3</v>
      </c>
      <c r="R62" s="117">
        <v>1.04227E-2</v>
      </c>
    </row>
    <row r="63" spans="1:18" ht="14.4" x14ac:dyDescent="0.3">
      <c r="A63" s="65">
        <v>44895</v>
      </c>
      <c r="B63">
        <v>6.5967799999999993E-2</v>
      </c>
      <c r="C63">
        <v>6.9276799999999999E-2</v>
      </c>
      <c r="D63">
        <v>7.0253300000000005E-2</v>
      </c>
      <c r="E63">
        <v>5.6930399999999999E-2</v>
      </c>
      <c r="F63">
        <v>5.98956E-2</v>
      </c>
      <c r="G63">
        <v>6.3040499999999999E-2</v>
      </c>
      <c r="H63">
        <v>5.8666999999999997E-2</v>
      </c>
      <c r="I63">
        <v>5.2425699999999999E-2</v>
      </c>
      <c r="J63">
        <v>4.3855000000000005E-2</v>
      </c>
      <c r="K63">
        <v>5.1972199999999996E-2</v>
      </c>
      <c r="L63">
        <v>5.5741500000000006E-2</v>
      </c>
      <c r="M63">
        <v>5.1210199999999997E-2</v>
      </c>
      <c r="N63">
        <v>3.5580099999999996E-2</v>
      </c>
      <c r="O63">
        <v>3.8680699999999998E-2</v>
      </c>
      <c r="P63">
        <v>4.1651800000000003E-2</v>
      </c>
      <c r="Q63">
        <v>4.59368E-2</v>
      </c>
      <c r="R63">
        <v>4.3712500000000001E-2</v>
      </c>
    </row>
    <row r="64" spans="1:18" ht="14.4" x14ac:dyDescent="0.3">
      <c r="A64" s="65">
        <v>44926</v>
      </c>
      <c r="B64">
        <v>-3.4227099999999996E-2</v>
      </c>
      <c r="C64">
        <v>-3.4926699999999998E-2</v>
      </c>
      <c r="D64">
        <v>-3.3714099999999997E-2</v>
      </c>
      <c r="E64">
        <v>-2.8793300000000001E-2</v>
      </c>
      <c r="F64">
        <v>-3.0226899999999998E-2</v>
      </c>
      <c r="G64">
        <v>-3.10426E-2</v>
      </c>
      <c r="H64">
        <v>-2.6446499999999998E-2</v>
      </c>
      <c r="I64">
        <v>-2.6365699999999999E-2</v>
      </c>
      <c r="J64">
        <v>-2.0624199999999999E-2</v>
      </c>
      <c r="K64">
        <v>-2.45953E-2</v>
      </c>
      <c r="L64">
        <v>-2.6891099999999998E-2</v>
      </c>
      <c r="M64">
        <v>-2.2242000000000001E-2</v>
      </c>
      <c r="N64">
        <v>-1.7000299999999999E-2</v>
      </c>
      <c r="O64">
        <v>-1.8512600000000001E-2</v>
      </c>
      <c r="P64">
        <v>-1.90192E-2</v>
      </c>
      <c r="Q64">
        <v>-2.14494E-2</v>
      </c>
      <c r="R64">
        <v>-1.6821200000000001E-2</v>
      </c>
    </row>
    <row r="65" spans="1:18" ht="14.4" x14ac:dyDescent="0.3">
      <c r="A65" s="65">
        <v>44957</v>
      </c>
      <c r="B65">
        <v>6.0840600000000002E-2</v>
      </c>
      <c r="C65" s="7">
        <v>6.37437E-2</v>
      </c>
      <c r="D65">
        <v>5.3710800000000003E-2</v>
      </c>
      <c r="E65">
        <v>5.2977999999999997E-2</v>
      </c>
      <c r="F65">
        <v>5.5408400000000003E-2</v>
      </c>
      <c r="G65">
        <v>5.8108700000000006E-2</v>
      </c>
      <c r="H65">
        <v>4.7101699999999996E-2</v>
      </c>
      <c r="I65">
        <v>4.9516499999999998E-2</v>
      </c>
      <c r="J65">
        <v>3.6229600000000001E-2</v>
      </c>
      <c r="K65">
        <v>4.8464699999999999E-2</v>
      </c>
      <c r="L65">
        <v>5.1898400000000004E-2</v>
      </c>
      <c r="M65">
        <v>4.2783300000000003E-2</v>
      </c>
      <c r="N65">
        <v>3.2825199999999999E-2</v>
      </c>
      <c r="O65">
        <v>3.42352E-2</v>
      </c>
      <c r="P65">
        <v>4.0103199999999999E-2</v>
      </c>
      <c r="Q65">
        <v>4.3427899999999998E-2</v>
      </c>
      <c r="R65">
        <v>3.7711100000000004E-2</v>
      </c>
    </row>
    <row r="66" spans="1:18" ht="14.4" x14ac:dyDescent="0.3">
      <c r="A66" s="65">
        <v>44985</v>
      </c>
      <c r="B66">
        <v>-1.1877500000000001E-2</v>
      </c>
      <c r="C66">
        <v>-7.4006000000000002E-3</v>
      </c>
      <c r="D66">
        <v>-9.7011000000000007E-3</v>
      </c>
      <c r="E66">
        <v>-1.35417E-2</v>
      </c>
      <c r="F66">
        <v>-1.34144E-2</v>
      </c>
      <c r="G66">
        <v>-9.6053000000000006E-3</v>
      </c>
      <c r="H66">
        <v>-1.27566E-2</v>
      </c>
      <c r="I66">
        <v>-1.45793E-2</v>
      </c>
      <c r="J66">
        <v>-1.2788799999999999E-2</v>
      </c>
      <c r="K66">
        <v>-1.2566900000000001E-2</v>
      </c>
      <c r="L66">
        <v>-1.15335E-2</v>
      </c>
      <c r="M66">
        <v>-1.2584999999999999E-2</v>
      </c>
      <c r="N66">
        <v>-1.4867500000000001E-2</v>
      </c>
      <c r="O66">
        <v>-1.4095E-2</v>
      </c>
      <c r="P66">
        <v>-1.54453E-2</v>
      </c>
      <c r="Q66">
        <v>-1.4206399999999999E-2</v>
      </c>
      <c r="R66">
        <v>-1.4467300000000001E-2</v>
      </c>
    </row>
    <row r="67" spans="1:18" ht="14.4" x14ac:dyDescent="0.3">
      <c r="A67" s="65">
        <v>45016</v>
      </c>
      <c r="B67">
        <v>5.0656999999999994E-3</v>
      </c>
      <c r="C67">
        <v>2.8994999999999997E-3</v>
      </c>
      <c r="D67">
        <v>1.7017999999999998E-2</v>
      </c>
      <c r="E67">
        <v>7.6029999999999995E-3</v>
      </c>
      <c r="F67">
        <v>7.0428999999999995E-3</v>
      </c>
      <c r="G67">
        <v>4.8493E-3</v>
      </c>
      <c r="H67">
        <v>1.2375799999999999E-2</v>
      </c>
      <c r="I67">
        <v>9.0413999999999998E-3</v>
      </c>
      <c r="J67">
        <v>1.0447100000000001E-2</v>
      </c>
      <c r="K67">
        <v>8.9641000000000009E-3</v>
      </c>
      <c r="L67">
        <v>7.5627000000000003E-3</v>
      </c>
      <c r="M67">
        <v>1.3077200000000001E-2</v>
      </c>
      <c r="N67">
        <v>1.2795300000000001E-2</v>
      </c>
      <c r="O67">
        <v>1.18055E-2</v>
      </c>
      <c r="P67">
        <v>1.2521899999999999E-2</v>
      </c>
      <c r="Q67">
        <v>1.0921E-2</v>
      </c>
      <c r="R67">
        <v>1.5131149999999999E-2</v>
      </c>
    </row>
    <row r="68" spans="1:18" ht="14.4" x14ac:dyDescent="0.3">
      <c r="A68" s="65">
        <v>45046</v>
      </c>
      <c r="B68" s="144">
        <v>1.4437E-2</v>
      </c>
      <c r="C68" s="144">
        <v>1.5281400000000001E-2</v>
      </c>
      <c r="D68">
        <v>1.81645E-2</v>
      </c>
      <c r="E68">
        <v>1.28904E-2</v>
      </c>
      <c r="F68">
        <v>1.33074E-2</v>
      </c>
      <c r="G68">
        <v>1.3953E-2</v>
      </c>
      <c r="H68">
        <v>1.3953E-2</v>
      </c>
      <c r="I68">
        <v>1.2218700000000001E-2</v>
      </c>
      <c r="J68">
        <v>1.56121E-2</v>
      </c>
      <c r="K68">
        <v>1.2175100000000001E-2</v>
      </c>
      <c r="L68">
        <v>1.2760000000000001E-2</v>
      </c>
      <c r="M68">
        <v>1.3684799999999999E-2</v>
      </c>
      <c r="N68">
        <v>1.1553800000000001E-2</v>
      </c>
      <c r="O68">
        <v>1.3059300000000001E-2</v>
      </c>
      <c r="P68">
        <v>1.0905400000000001E-2</v>
      </c>
      <c r="Q68">
        <v>1.11371E-2</v>
      </c>
      <c r="R68">
        <v>1.1158049999999999E-2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95EB-DE89-4478-ADE1-D32905D90D06}">
  <dimension ref="A1:O68"/>
  <sheetViews>
    <sheetView workbookViewId="0">
      <pane xSplit="1" ySplit="1" topLeftCell="L46" activePane="bottomRight" state="frozen"/>
      <selection activeCell="A66" sqref="A66:A67"/>
      <selection pane="topRight" activeCell="A66" sqref="A66:A67"/>
      <selection pane="bottomLeft" activeCell="A66" sqref="A66:A67"/>
      <selection pane="bottomRight" activeCell="N63" sqref="N63"/>
    </sheetView>
  </sheetViews>
  <sheetFormatPr defaultRowHeight="13.8" x14ac:dyDescent="0.25"/>
  <cols>
    <col min="1" max="1" width="13" bestFit="1" customWidth="1"/>
    <col min="2" max="2" width="36.59765625" bestFit="1" customWidth="1"/>
    <col min="3" max="3" width="33.8984375" bestFit="1" customWidth="1"/>
    <col min="4" max="4" width="17.8984375" bestFit="1" customWidth="1"/>
    <col min="5" max="5" width="33.8984375" bestFit="1" customWidth="1"/>
    <col min="6" max="6" width="37.09765625" bestFit="1" customWidth="1"/>
    <col min="7" max="7" width="38" bestFit="1" customWidth="1"/>
    <col min="8" max="8" width="17.8984375" bestFit="1" customWidth="1"/>
    <col min="9" max="9" width="27.8984375" bestFit="1" customWidth="1"/>
    <col min="10" max="10" width="36.8984375" bestFit="1" customWidth="1"/>
    <col min="11" max="11" width="30.3984375" bestFit="1" customWidth="1"/>
    <col min="12" max="12" width="28.69921875" bestFit="1" customWidth="1"/>
    <col min="13" max="13" width="17.8984375" bestFit="1" customWidth="1"/>
    <col min="14" max="14" width="34" bestFit="1" customWidth="1"/>
  </cols>
  <sheetData>
    <row r="1" spans="1:15" ht="27.6" x14ac:dyDescent="0.25">
      <c r="A1" s="112" t="s">
        <v>4</v>
      </c>
      <c r="B1" s="118" t="s">
        <v>180</v>
      </c>
      <c r="C1" s="118" t="s">
        <v>181</v>
      </c>
      <c r="D1" s="118" t="s">
        <v>182</v>
      </c>
      <c r="E1" s="118" t="s">
        <v>183</v>
      </c>
      <c r="F1" s="118" t="s">
        <v>184</v>
      </c>
      <c r="G1" s="118" t="s">
        <v>185</v>
      </c>
      <c r="H1" s="118" t="s">
        <v>186</v>
      </c>
      <c r="I1" s="118" t="s">
        <v>187</v>
      </c>
      <c r="J1" s="118" t="s">
        <v>188</v>
      </c>
      <c r="K1" s="118" t="s">
        <v>189</v>
      </c>
      <c r="L1" s="118" t="s">
        <v>190</v>
      </c>
      <c r="M1" s="118" t="s">
        <v>191</v>
      </c>
      <c r="N1" s="118" t="s">
        <v>192</v>
      </c>
      <c r="O1" s="1" t="s">
        <v>31</v>
      </c>
    </row>
    <row r="2" spans="1:15" x14ac:dyDescent="0.25">
      <c r="A2" s="116">
        <v>43039</v>
      </c>
      <c r="B2" s="117">
        <v>5.2147699999999998E-2</v>
      </c>
      <c r="C2" s="117">
        <v>5.2147699999999998E-2</v>
      </c>
      <c r="D2" s="117">
        <v>3.6145799999999999E-2</v>
      </c>
      <c r="E2" s="117">
        <v>3.6145799999999999E-2</v>
      </c>
      <c r="F2" s="117">
        <v>3.6145799999999999E-2</v>
      </c>
      <c r="G2" s="117">
        <v>2.7559999999999998E-2</v>
      </c>
      <c r="H2" s="117">
        <v>2.7559999999999998E-2</v>
      </c>
      <c r="I2" s="117">
        <v>2.7559999999999998E-2</v>
      </c>
      <c r="J2" s="117">
        <v>2.7559999999999998E-2</v>
      </c>
      <c r="K2" s="117">
        <v>1.8098099999999999E-2</v>
      </c>
      <c r="L2" s="117">
        <v>1.8098099999999999E-2</v>
      </c>
      <c r="M2" s="117">
        <v>1.8098099999999999E-2</v>
      </c>
      <c r="N2" s="117">
        <v>1.8098099999999999E-2</v>
      </c>
      <c r="O2" s="117">
        <f ca="1">INDEX('Rendements indices'!$A$1:$AB$223,MATCH(MorningStar_indices!$A2,'Rendements indices'!$A$1:$A$223,0),MATCH(MorningStar_indices!$O$1,'Rendements indices'!$A$1:$AB$1,0))</f>
        <v>0.01</v>
      </c>
    </row>
    <row r="3" spans="1:15" x14ac:dyDescent="0.25">
      <c r="A3" s="116">
        <v>43069</v>
      </c>
      <c r="B3" s="117">
        <v>1.8725700000000001E-2</v>
      </c>
      <c r="C3" s="117">
        <v>1.8725700000000001E-2</v>
      </c>
      <c r="D3" s="117">
        <v>1.28789E-2</v>
      </c>
      <c r="E3" s="117">
        <v>1.28789E-2</v>
      </c>
      <c r="F3" s="117">
        <v>1.28789E-2</v>
      </c>
      <c r="G3" s="117">
        <v>1.0508900000000002E-2</v>
      </c>
      <c r="H3" s="117">
        <v>1.0508900000000002E-2</v>
      </c>
      <c r="I3" s="117">
        <v>1.0508900000000002E-2</v>
      </c>
      <c r="J3" s="117">
        <v>1.0508900000000002E-2</v>
      </c>
      <c r="K3" s="117">
        <v>7.6600000000000001E-3</v>
      </c>
      <c r="L3" s="117">
        <v>7.6600000000000001E-3</v>
      </c>
      <c r="M3" s="117">
        <v>7.6600000000000001E-3</v>
      </c>
      <c r="N3" s="117">
        <v>7.6600000000000001E-3</v>
      </c>
      <c r="O3" s="117">
        <f ca="1">INDEX('Rendements indices'!$A$1:$AB$223,MATCH(MorningStar_indices!$A3,'Rendements indices'!$A$1:$A$223,0),MATCH(MorningStar_indices!$O$1,'Rendements indices'!$A$1:$AB$1,0))</f>
        <v>0.02</v>
      </c>
    </row>
    <row r="4" spans="1:15" x14ac:dyDescent="0.25">
      <c r="A4" s="116">
        <v>43098</v>
      </c>
      <c r="B4" s="117">
        <v>-1.17599E-2</v>
      </c>
      <c r="C4" s="117">
        <v>-1.17599E-2</v>
      </c>
      <c r="D4" s="117">
        <v>-4.4557999999999993E-3</v>
      </c>
      <c r="E4" s="117">
        <v>-4.4557999999999993E-3</v>
      </c>
      <c r="F4" s="117">
        <v>-4.4557999999999993E-3</v>
      </c>
      <c r="G4" s="117">
        <v>-3.5854999999999997E-3</v>
      </c>
      <c r="H4" s="117">
        <v>-3.5854999999999997E-3</v>
      </c>
      <c r="I4" s="117">
        <v>-3.5854999999999997E-3</v>
      </c>
      <c r="J4" s="117">
        <v>-3.5854999999999997E-3</v>
      </c>
      <c r="K4" s="117">
        <v>-2.4246000000000003E-3</v>
      </c>
      <c r="L4" s="117">
        <v>-2.4246000000000003E-3</v>
      </c>
      <c r="M4" s="117">
        <v>-2.4246000000000003E-3</v>
      </c>
      <c r="N4" s="117">
        <v>-2.4246000000000003E-3</v>
      </c>
      <c r="O4" s="117">
        <f ca="1">INDEX('Rendements indices'!$A$1:$AB$223,MATCH(MorningStar_indices!$A4,'Rendements indices'!$A$1:$A$223,0),MATCH(MorningStar_indices!$O$1,'Rendements indices'!$A$1:$AB$1,0))</f>
        <v>-0.05</v>
      </c>
    </row>
    <row r="5" spans="1:15" x14ac:dyDescent="0.25">
      <c r="A5" s="116">
        <v>43131</v>
      </c>
      <c r="B5" s="117">
        <v>3.44106E-2</v>
      </c>
      <c r="C5" s="117">
        <v>3.44106E-2</v>
      </c>
      <c r="D5" s="117">
        <v>1.26091E-2</v>
      </c>
      <c r="E5" s="117">
        <v>1.26091E-2</v>
      </c>
      <c r="F5" s="117">
        <v>1.26091E-2</v>
      </c>
      <c r="G5" s="117">
        <v>6.2744999999999997E-3</v>
      </c>
      <c r="H5" s="117">
        <v>6.2744999999999997E-3</v>
      </c>
      <c r="I5" s="117">
        <v>6.2744999999999997E-3</v>
      </c>
      <c r="J5" s="117">
        <v>6.2744999999999997E-3</v>
      </c>
      <c r="K5" s="117">
        <v>-2.0636000000000001E-3</v>
      </c>
      <c r="L5" s="117">
        <v>-2.0636000000000001E-3</v>
      </c>
      <c r="M5" s="117">
        <v>-2.0636000000000001E-3</v>
      </c>
      <c r="N5" s="117">
        <v>-2.0636000000000001E-3</v>
      </c>
      <c r="O5" s="117">
        <f ca="1">INDEX('Rendements indices'!$A$1:$AB$223,MATCH(MorningStar_indices!$A5,'Rendements indices'!$A$1:$A$223,0),MATCH(MorningStar_indices!$O$1,'Rendements indices'!$A$1:$AB$1,0))</f>
        <v>0</v>
      </c>
    </row>
    <row r="6" spans="1:15" x14ac:dyDescent="0.25">
      <c r="A6" s="116">
        <v>43159</v>
      </c>
      <c r="B6" s="117">
        <v>5.5870000000000008E-4</v>
      </c>
      <c r="C6" s="117">
        <v>5.5870000000000008E-4</v>
      </c>
      <c r="D6" s="117">
        <v>-5.4998E-3</v>
      </c>
      <c r="E6" s="117">
        <v>-5.4998E-3</v>
      </c>
      <c r="F6" s="117">
        <v>-5.4998E-3</v>
      </c>
      <c r="G6" s="117">
        <v>-3.4462E-3</v>
      </c>
      <c r="H6" s="117">
        <v>-3.4462E-3</v>
      </c>
      <c r="I6" s="117">
        <v>-3.4462E-3</v>
      </c>
      <c r="J6" s="117">
        <v>-3.4462E-3</v>
      </c>
      <c r="K6" s="117">
        <v>-1.8102999999999999E-3</v>
      </c>
      <c r="L6" s="117">
        <v>-1.8102999999999999E-3</v>
      </c>
      <c r="M6" s="117">
        <v>-1.8102999999999999E-3</v>
      </c>
      <c r="N6" s="117">
        <v>-1.8102999999999999E-3</v>
      </c>
      <c r="O6" s="117">
        <f ca="1">INDEX('Rendements indices'!$A$1:$AB$223,MATCH(MorningStar_indices!$A6,'Rendements indices'!$A$1:$A$223,0),MATCH(MorningStar_indices!$O$1,'Rendements indices'!$A$1:$AB$1,0))</f>
        <v>0.02</v>
      </c>
    </row>
    <row r="7" spans="1:15" x14ac:dyDescent="0.25">
      <c r="A7" s="116">
        <v>43189</v>
      </c>
      <c r="B7" s="117">
        <v>-1.5373399999999999E-2</v>
      </c>
      <c r="C7" s="117">
        <v>-1.5373399999999999E-2</v>
      </c>
      <c r="D7" s="117">
        <v>-5.5927000000000008E-3</v>
      </c>
      <c r="E7" s="117">
        <v>-5.5927000000000008E-3</v>
      </c>
      <c r="F7" s="117">
        <v>-5.5927000000000008E-3</v>
      </c>
      <c r="G7" s="117">
        <v>-1.237E-3</v>
      </c>
      <c r="H7" s="117">
        <v>-1.237E-3</v>
      </c>
      <c r="I7" s="117">
        <v>-1.237E-3</v>
      </c>
      <c r="J7" s="117">
        <v>-1.237E-3</v>
      </c>
      <c r="K7" s="117">
        <v>4.0819000000000003E-3</v>
      </c>
      <c r="L7" s="117">
        <v>4.0819000000000003E-3</v>
      </c>
      <c r="M7" s="117">
        <v>4.0819000000000003E-3</v>
      </c>
      <c r="N7" s="117">
        <v>4.0819000000000003E-3</v>
      </c>
      <c r="O7" s="117">
        <f ca="1">INDEX('Rendements indices'!$A$1:$AB$223,MATCH(MorningStar_indices!$A7,'Rendements indices'!$A$1:$A$223,0),MATCH(MorningStar_indices!$O$1,'Rendements indices'!$A$1:$AB$1,0))</f>
        <v>0</v>
      </c>
    </row>
    <row r="8" spans="1:15" x14ac:dyDescent="0.25">
      <c r="A8" s="116">
        <v>43220</v>
      </c>
      <c r="B8" s="117">
        <v>3.8333E-3</v>
      </c>
      <c r="C8" s="117">
        <v>3.8333E-3</v>
      </c>
      <c r="D8" s="117">
        <v>4.6611000000000005E-3</v>
      </c>
      <c r="E8" s="117">
        <v>4.6611000000000005E-3</v>
      </c>
      <c r="F8" s="117">
        <v>4.6611000000000005E-3</v>
      </c>
      <c r="G8" s="117">
        <v>9.0069999999999994E-4</v>
      </c>
      <c r="H8" s="117">
        <v>9.0069999999999994E-4</v>
      </c>
      <c r="I8" s="117">
        <v>9.0069999999999994E-4</v>
      </c>
      <c r="J8" s="117">
        <v>9.0069999999999994E-4</v>
      </c>
      <c r="K8" s="117">
        <v>-2.8939999999999999E-3</v>
      </c>
      <c r="L8" s="117">
        <v>-2.8939999999999999E-3</v>
      </c>
      <c r="M8" s="117">
        <v>-2.8939999999999999E-3</v>
      </c>
      <c r="N8" s="117">
        <v>-2.8939999999999999E-3</v>
      </c>
      <c r="O8" s="117">
        <f ca="1">INDEX('Rendements indices'!$A$1:$AB$223,MATCH(MorningStar_indices!$A8,'Rendements indices'!$A$1:$A$223,0),MATCH(MorningStar_indices!$O$1,'Rendements indices'!$A$1:$AB$1,0))</f>
        <v>0.03</v>
      </c>
    </row>
    <row r="9" spans="1:15" x14ac:dyDescent="0.25">
      <c r="A9" s="116">
        <v>43251</v>
      </c>
      <c r="B9" s="117">
        <v>1.3159300000000001E-2</v>
      </c>
      <c r="C9" s="117">
        <v>1.3159300000000001E-2</v>
      </c>
      <c r="D9" s="117">
        <v>6.4826499999999995E-2</v>
      </c>
      <c r="E9" s="117">
        <v>6.4826499999999995E-2</v>
      </c>
      <c r="F9" s="117">
        <v>6.4826499999999995E-2</v>
      </c>
      <c r="G9" s="117">
        <v>4.8403700000000001E-2</v>
      </c>
      <c r="H9" s="117">
        <v>4.8403700000000001E-2</v>
      </c>
      <c r="I9" s="117">
        <v>4.8403700000000001E-2</v>
      </c>
      <c r="J9" s="117">
        <v>4.8403700000000001E-2</v>
      </c>
      <c r="K9" s="117">
        <v>2.5817899999999998E-2</v>
      </c>
      <c r="L9" s="117">
        <v>2.5817899999999998E-2</v>
      </c>
      <c r="M9" s="117">
        <v>2.5817899999999998E-2</v>
      </c>
      <c r="N9" s="117">
        <v>2.5817899999999998E-2</v>
      </c>
      <c r="O9" s="117">
        <f ca="1">INDEX('Rendements indices'!$A$1:$AB$223,MATCH(MorningStar_indices!$A9,'Rendements indices'!$A$1:$A$223,0),MATCH(MorningStar_indices!$O$1,'Rendements indices'!$A$1:$AB$1,0))</f>
        <v>0.06</v>
      </c>
    </row>
    <row r="10" spans="1:15" x14ac:dyDescent="0.25">
      <c r="A10" s="116">
        <v>43280</v>
      </c>
      <c r="B10" s="117">
        <v>8.5772000000000001E-3</v>
      </c>
      <c r="C10" s="117">
        <v>8.5772000000000001E-3</v>
      </c>
      <c r="D10" s="117">
        <v>-3.1248399999999999E-2</v>
      </c>
      <c r="E10" s="117">
        <v>-3.1248399999999999E-2</v>
      </c>
      <c r="F10" s="117">
        <v>-3.1248399999999999E-2</v>
      </c>
      <c r="G10" s="117">
        <v>-2.19928E-2</v>
      </c>
      <c r="H10" s="117">
        <v>-2.19928E-2</v>
      </c>
      <c r="I10" s="117">
        <v>-2.19928E-2</v>
      </c>
      <c r="J10" s="117">
        <v>-2.19928E-2</v>
      </c>
      <c r="K10" s="117">
        <v>-7.8516999999999997E-3</v>
      </c>
      <c r="L10" s="117">
        <v>-7.8516999999999997E-3</v>
      </c>
      <c r="M10" s="117">
        <v>-7.8516999999999997E-3</v>
      </c>
      <c r="N10" s="117">
        <v>-7.8516999999999997E-3</v>
      </c>
      <c r="O10" s="117">
        <f ca="1">INDEX('Rendements indices'!$A$1:$AB$223,MATCH(MorningStar_indices!$A10,'Rendements indices'!$A$1:$A$223,0),MATCH(MorningStar_indices!$O$1,'Rendements indices'!$A$1:$AB$1,0))</f>
        <v>0.06</v>
      </c>
    </row>
    <row r="11" spans="1:15" x14ac:dyDescent="0.25">
      <c r="A11" s="116">
        <v>43312</v>
      </c>
      <c r="B11" s="117">
        <v>1.96238E-2</v>
      </c>
      <c r="C11" s="117">
        <v>1.96238E-2</v>
      </c>
      <c r="D11" s="117">
        <v>1.0695099999999999E-2</v>
      </c>
      <c r="E11" s="117">
        <v>1.0695099999999999E-2</v>
      </c>
      <c r="F11" s="117">
        <v>1.0695099999999999E-2</v>
      </c>
      <c r="G11" s="117">
        <v>5.8304000000000003E-3</v>
      </c>
      <c r="H11" s="117">
        <v>5.8304000000000003E-3</v>
      </c>
      <c r="I11" s="117">
        <v>5.8304000000000003E-3</v>
      </c>
      <c r="J11" s="117">
        <v>5.8304000000000003E-3</v>
      </c>
      <c r="K11" s="117">
        <v>-4.2670000000000002E-4</v>
      </c>
      <c r="L11" s="117">
        <v>-4.2670000000000002E-4</v>
      </c>
      <c r="M11" s="117">
        <v>-4.2670000000000002E-4</v>
      </c>
      <c r="N11" s="117">
        <v>-4.2670000000000002E-4</v>
      </c>
      <c r="O11" s="117">
        <f ca="1">INDEX('Rendements indices'!$A$1:$AB$223,MATCH(MorningStar_indices!$A11,'Rendements indices'!$A$1:$A$223,0),MATCH(MorningStar_indices!$O$1,'Rendements indices'!$A$1:$AB$1,0))</f>
        <v>0.04</v>
      </c>
    </row>
    <row r="12" spans="1:15" x14ac:dyDescent="0.25">
      <c r="A12" s="116">
        <v>43343</v>
      </c>
      <c r="B12" s="117">
        <v>9.3658000000000005E-3</v>
      </c>
      <c r="C12" s="117">
        <v>9.3658000000000005E-3</v>
      </c>
      <c r="D12" s="117">
        <v>5.7869999999999996E-3</v>
      </c>
      <c r="E12" s="117">
        <v>5.7869999999999996E-3</v>
      </c>
      <c r="F12" s="117">
        <v>5.7869999999999996E-3</v>
      </c>
      <c r="G12" s="117">
        <v>6.7732000000000001E-3</v>
      </c>
      <c r="H12" s="117">
        <v>6.7732000000000001E-3</v>
      </c>
      <c r="I12" s="117">
        <v>6.7732000000000001E-3</v>
      </c>
      <c r="J12" s="117">
        <v>6.7732000000000001E-3</v>
      </c>
      <c r="K12" s="117">
        <v>6.4434000000000002E-3</v>
      </c>
      <c r="L12" s="117">
        <v>6.4434000000000002E-3</v>
      </c>
      <c r="M12" s="117">
        <v>6.4434000000000002E-3</v>
      </c>
      <c r="N12" s="117">
        <v>6.4434000000000002E-3</v>
      </c>
      <c r="O12" s="117">
        <f ca="1">INDEX('Rendements indices'!$A$1:$AB$223,MATCH(MorningStar_indices!$A12,'Rendements indices'!$A$1:$A$223,0),MATCH(MorningStar_indices!$O$1,'Rendements indices'!$A$1:$AB$1,0))</f>
        <v>0.06</v>
      </c>
    </row>
    <row r="13" spans="1:15" x14ac:dyDescent="0.25">
      <c r="A13" s="116">
        <v>43371</v>
      </c>
      <c r="B13" s="117">
        <v>-4.3899999999999998E-3</v>
      </c>
      <c r="C13" s="117">
        <v>-4.3899999999999998E-3</v>
      </c>
      <c r="D13" s="117">
        <v>-6.6014999999999997E-3</v>
      </c>
      <c r="E13" s="117">
        <v>-6.6014999999999997E-3</v>
      </c>
      <c r="F13" s="117">
        <v>-6.6014999999999997E-3</v>
      </c>
      <c r="G13" s="117">
        <v>-6.6169999999999996E-3</v>
      </c>
      <c r="H13" s="117">
        <v>-6.6169999999999996E-3</v>
      </c>
      <c r="I13" s="117">
        <v>-6.6169999999999996E-3</v>
      </c>
      <c r="J13" s="117">
        <v>-6.6169999999999996E-3</v>
      </c>
      <c r="K13" s="117">
        <v>-6.8750999999999994E-3</v>
      </c>
      <c r="L13" s="117">
        <v>-6.8750999999999994E-3</v>
      </c>
      <c r="M13" s="117">
        <v>-6.8750999999999994E-3</v>
      </c>
      <c r="N13" s="117">
        <v>-6.8750999999999994E-3</v>
      </c>
      <c r="O13" s="117">
        <f ca="1">INDEX('Rendements indices'!$A$1:$AB$223,MATCH(MorningStar_indices!$A13,'Rendements indices'!$A$1:$A$223,0),MATCH(MorningStar_indices!$O$1,'Rendements indices'!$A$1:$AB$1,0))</f>
        <v>0.05</v>
      </c>
    </row>
    <row r="14" spans="1:15" x14ac:dyDescent="0.25">
      <c r="A14" s="116">
        <v>43404</v>
      </c>
      <c r="B14" s="117">
        <v>-6.0160600000000002E-2</v>
      </c>
      <c r="C14" s="117">
        <v>-6.0160600000000002E-2</v>
      </c>
      <c r="D14" s="117">
        <v>-4.7881699999999999E-2</v>
      </c>
      <c r="E14" s="117">
        <v>-4.7881699999999999E-2</v>
      </c>
      <c r="F14" s="117">
        <v>-4.7881699999999999E-2</v>
      </c>
      <c r="G14" s="117">
        <v>-3.2925300000000005E-2</v>
      </c>
      <c r="H14" s="117">
        <v>-3.2925300000000005E-2</v>
      </c>
      <c r="I14" s="117">
        <v>-3.2925300000000005E-2</v>
      </c>
      <c r="J14" s="117">
        <v>-3.2925300000000005E-2</v>
      </c>
      <c r="K14" s="117">
        <v>-1.6934899999999999E-2</v>
      </c>
      <c r="L14" s="117">
        <v>-1.6934899999999999E-2</v>
      </c>
      <c r="M14" s="117">
        <v>-1.6934899999999999E-2</v>
      </c>
      <c r="N14" s="117">
        <v>-1.6934899999999999E-2</v>
      </c>
      <c r="O14" s="117">
        <f ca="1">INDEX('Rendements indices'!$A$1:$AB$223,MATCH(MorningStar_indices!$A14,'Rendements indices'!$A$1:$A$223,0),MATCH(MorningStar_indices!$O$1,'Rendements indices'!$A$1:$AB$1,0))</f>
        <v>0.06</v>
      </c>
    </row>
    <row r="15" spans="1:15" x14ac:dyDescent="0.25">
      <c r="A15" s="116">
        <v>43434</v>
      </c>
      <c r="B15" s="117">
        <v>2.6871200000000001E-2</v>
      </c>
      <c r="C15" s="117">
        <v>2.6871200000000001E-2</v>
      </c>
      <c r="D15" s="117">
        <v>1.85174E-2</v>
      </c>
      <c r="E15" s="117">
        <v>1.85174E-2</v>
      </c>
      <c r="F15" s="117">
        <v>1.85174E-2</v>
      </c>
      <c r="G15" s="117">
        <v>1.49896E-2</v>
      </c>
      <c r="H15" s="117">
        <v>1.49896E-2</v>
      </c>
      <c r="I15" s="117">
        <v>1.49896E-2</v>
      </c>
      <c r="J15" s="117">
        <v>1.49896E-2</v>
      </c>
      <c r="K15" s="117">
        <v>1.0511299999999999E-2</v>
      </c>
      <c r="L15" s="117">
        <v>1.0511299999999999E-2</v>
      </c>
      <c r="M15" s="117">
        <v>1.0511299999999999E-2</v>
      </c>
      <c r="N15" s="117">
        <v>1.0511299999999999E-2</v>
      </c>
      <c r="O15" s="117">
        <f ca="1">INDEX('Rendements indices'!$A$1:$AB$223,MATCH(MorningStar_indices!$A15,'Rendements indices'!$A$1:$A$223,0),MATCH(MorningStar_indices!$O$1,'Rendements indices'!$A$1:$AB$1,0))</f>
        <v>-0.02</v>
      </c>
    </row>
    <row r="16" spans="1:15" x14ac:dyDescent="0.25">
      <c r="A16" s="116">
        <v>43465</v>
      </c>
      <c r="B16" s="117">
        <v>-4.47795E-2</v>
      </c>
      <c r="C16" s="117">
        <v>-4.47795E-2</v>
      </c>
      <c r="D16" s="117">
        <v>-3.3040099999999996E-2</v>
      </c>
      <c r="E16" s="117">
        <v>-3.3040099999999996E-2</v>
      </c>
      <c r="F16" s="117">
        <v>-3.3040099999999996E-2</v>
      </c>
      <c r="G16" s="117">
        <v>-1.8741399999999998E-2</v>
      </c>
      <c r="H16" s="117">
        <v>-1.8741399999999998E-2</v>
      </c>
      <c r="I16" s="117">
        <v>-1.8741399999999998E-2</v>
      </c>
      <c r="J16" s="117">
        <v>-1.8741399999999998E-2</v>
      </c>
      <c r="K16" s="117">
        <v>-1.9256000000000002E-3</v>
      </c>
      <c r="L16" s="117">
        <v>-1.9256000000000002E-3</v>
      </c>
      <c r="M16" s="117">
        <v>-1.9256000000000002E-3</v>
      </c>
      <c r="N16" s="117">
        <v>-1.9256000000000002E-3</v>
      </c>
      <c r="O16" s="117">
        <f ca="1">INDEX('Rendements indices'!$A$1:$AB$223,MATCH(MorningStar_indices!$A16,'Rendements indices'!$A$1:$A$223,0),MATCH(MorningStar_indices!$O$1,'Rendements indices'!$A$1:$AB$1,0))</f>
        <v>-0.03</v>
      </c>
    </row>
    <row r="17" spans="1:15" x14ac:dyDescent="0.25">
      <c r="A17" s="116">
        <v>43496</v>
      </c>
      <c r="B17" s="117">
        <v>3.7499400000000002E-2</v>
      </c>
      <c r="C17" s="117">
        <v>3.7499400000000002E-2</v>
      </c>
      <c r="D17" s="117">
        <v>4.0851199999999997E-2</v>
      </c>
      <c r="E17" s="117">
        <v>4.0851199999999997E-2</v>
      </c>
      <c r="F17" s="117">
        <v>4.0851199999999997E-2</v>
      </c>
      <c r="G17" s="117">
        <v>3.0249999999999999E-2</v>
      </c>
      <c r="H17" s="117">
        <v>3.0249999999999999E-2</v>
      </c>
      <c r="I17" s="117">
        <v>3.0249999999999999E-2</v>
      </c>
      <c r="J17" s="117">
        <v>3.0249999999999999E-2</v>
      </c>
      <c r="K17" s="117">
        <v>1.92242E-2</v>
      </c>
      <c r="L17" s="117">
        <v>1.92242E-2</v>
      </c>
      <c r="M17" s="117">
        <v>1.92242E-2</v>
      </c>
      <c r="N17" s="117">
        <v>1.92242E-2</v>
      </c>
      <c r="O17" s="117">
        <f ca="1">INDEX('Rendements indices'!$A$1:$AB$223,MATCH(MorningStar_indices!$A17,'Rendements indices'!$A$1:$A$223,0),MATCH(MorningStar_indices!$O$1,'Rendements indices'!$A$1:$AB$1,0))</f>
        <v>-0.05</v>
      </c>
    </row>
    <row r="18" spans="1:15" x14ac:dyDescent="0.25">
      <c r="A18" s="116">
        <v>43524</v>
      </c>
      <c r="B18" s="117">
        <v>2.9639799999999997E-2</v>
      </c>
      <c r="C18" s="117">
        <v>2.9639799999999997E-2</v>
      </c>
      <c r="D18" s="117">
        <v>2.3721199999999998E-2</v>
      </c>
      <c r="E18" s="117">
        <v>2.3721199999999998E-2</v>
      </c>
      <c r="F18" s="117">
        <v>2.3721199999999998E-2</v>
      </c>
      <c r="G18" s="117">
        <v>1.66813E-2</v>
      </c>
      <c r="H18" s="117">
        <v>1.66813E-2</v>
      </c>
      <c r="I18" s="117">
        <v>1.66813E-2</v>
      </c>
      <c r="J18" s="117">
        <v>1.66813E-2</v>
      </c>
      <c r="K18" s="117">
        <v>8.8060000000000013E-3</v>
      </c>
      <c r="L18" s="117">
        <v>8.8060000000000013E-3</v>
      </c>
      <c r="M18" s="117">
        <v>8.8060000000000013E-3</v>
      </c>
      <c r="N18" s="117">
        <v>8.8060000000000013E-3</v>
      </c>
      <c r="O18" s="117">
        <f ca="1">INDEX('Rendements indices'!$A$1:$AB$223,MATCH(MorningStar_indices!$A18,'Rendements indices'!$A$1:$A$223,0),MATCH(MorningStar_indices!$O$1,'Rendements indices'!$A$1:$AB$1,0))</f>
        <v>-0.03</v>
      </c>
    </row>
    <row r="19" spans="1:15" x14ac:dyDescent="0.25">
      <c r="A19" s="116">
        <v>43553</v>
      </c>
      <c r="B19" s="117">
        <v>2.7145700000000002E-2</v>
      </c>
      <c r="C19" s="117">
        <v>2.7145700000000002E-2</v>
      </c>
      <c r="D19" s="117">
        <v>1.9663400000000001E-2</v>
      </c>
      <c r="E19" s="117">
        <v>1.9663400000000001E-2</v>
      </c>
      <c r="F19" s="117">
        <v>1.9663400000000001E-2</v>
      </c>
      <c r="G19" s="117">
        <v>1.9600699999999999E-2</v>
      </c>
      <c r="H19" s="117">
        <v>1.9600699999999999E-2</v>
      </c>
      <c r="I19" s="117">
        <v>1.9600699999999999E-2</v>
      </c>
      <c r="J19" s="117">
        <v>1.9600699999999999E-2</v>
      </c>
      <c r="K19" s="117">
        <v>1.9413899999999998E-2</v>
      </c>
      <c r="L19" s="117">
        <v>1.9413899999999998E-2</v>
      </c>
      <c r="M19" s="117">
        <v>1.9413899999999998E-2</v>
      </c>
      <c r="N19" s="117">
        <v>1.9413899999999998E-2</v>
      </c>
      <c r="O19" s="117">
        <f ca="1">INDEX('Rendements indices'!$A$1:$AB$223,MATCH(MorningStar_indices!$A19,'Rendements indices'!$A$1:$A$223,0),MATCH(MorningStar_indices!$O$1,'Rendements indices'!$A$1:$AB$1,0))</f>
        <v>0.04</v>
      </c>
    </row>
    <row r="20" spans="1:15" x14ac:dyDescent="0.25">
      <c r="A20" s="116">
        <v>43585</v>
      </c>
      <c r="B20" s="117">
        <v>4.0923399999999999E-2</v>
      </c>
      <c r="C20" s="117">
        <v>4.0923399999999999E-2</v>
      </c>
      <c r="D20" s="117">
        <v>2.8931700000000001E-2</v>
      </c>
      <c r="E20" s="117">
        <v>2.8931700000000001E-2</v>
      </c>
      <c r="F20" s="117">
        <v>2.8931700000000001E-2</v>
      </c>
      <c r="G20" s="117">
        <v>1.93673E-2</v>
      </c>
      <c r="H20" s="117">
        <v>1.93673E-2</v>
      </c>
      <c r="I20" s="117">
        <v>1.93673E-2</v>
      </c>
      <c r="J20" s="117">
        <v>1.93673E-2</v>
      </c>
      <c r="K20" s="117">
        <v>8.3201000000000004E-3</v>
      </c>
      <c r="L20" s="117">
        <v>8.3201000000000004E-3</v>
      </c>
      <c r="M20" s="117">
        <v>8.3201000000000004E-3</v>
      </c>
      <c r="N20" s="117">
        <v>8.3201000000000004E-3</v>
      </c>
      <c r="O20" s="117">
        <f ca="1">INDEX('Rendements indices'!$A$1:$AB$223,MATCH(MorningStar_indices!$A20,'Rendements indices'!$A$1:$A$223,0),MATCH(MorningStar_indices!$O$1,'Rendements indices'!$A$1:$AB$1,0))</f>
        <v>0.05</v>
      </c>
    </row>
    <row r="21" spans="1:15" x14ac:dyDescent="0.25">
      <c r="A21" s="116">
        <v>43616</v>
      </c>
      <c r="B21" s="117">
        <v>-5.4633799999999996E-2</v>
      </c>
      <c r="C21" s="117">
        <v>-5.4633799999999996E-2</v>
      </c>
      <c r="D21" s="117">
        <v>-3.2281699999999997E-2</v>
      </c>
      <c r="E21" s="117">
        <v>-3.2281699999999997E-2</v>
      </c>
      <c r="F21" s="117">
        <v>-3.2281699999999997E-2</v>
      </c>
      <c r="G21" s="117">
        <v>-1.6880300000000001E-2</v>
      </c>
      <c r="H21" s="117">
        <v>-1.6880300000000001E-2</v>
      </c>
      <c r="I21" s="117">
        <v>-1.6880300000000001E-2</v>
      </c>
      <c r="J21" s="117">
        <v>-1.6880300000000001E-2</v>
      </c>
      <c r="K21" s="117">
        <v>1.2939E-3</v>
      </c>
      <c r="L21" s="117">
        <v>1.2939E-3</v>
      </c>
      <c r="M21" s="117">
        <v>1.2939E-3</v>
      </c>
      <c r="N21" s="117">
        <v>1.2939E-3</v>
      </c>
      <c r="O21" s="117">
        <f ca="1">INDEX('Rendements indices'!$A$1:$AB$223,MATCH(MorningStar_indices!$A21,'Rendements indices'!$A$1:$A$223,0),MATCH(MorningStar_indices!$O$1,'Rendements indices'!$A$1:$AB$1,0))</f>
        <v>0.03</v>
      </c>
    </row>
    <row r="22" spans="1:15" x14ac:dyDescent="0.25">
      <c r="A22" s="116">
        <v>43644</v>
      </c>
      <c r="B22" s="117">
        <v>2.98953E-2</v>
      </c>
      <c r="C22" s="117">
        <v>2.98953E-2</v>
      </c>
      <c r="D22" s="117">
        <v>2.28212E-2</v>
      </c>
      <c r="E22" s="117">
        <v>2.28212E-2</v>
      </c>
      <c r="F22" s="117">
        <v>2.28212E-2</v>
      </c>
      <c r="G22" s="117">
        <v>1.8597099999999998E-2</v>
      </c>
      <c r="H22" s="117">
        <v>1.8597099999999998E-2</v>
      </c>
      <c r="I22" s="117">
        <v>1.8597099999999998E-2</v>
      </c>
      <c r="J22" s="117">
        <v>1.8597099999999998E-2</v>
      </c>
      <c r="K22" s="117">
        <v>1.35012E-2</v>
      </c>
      <c r="L22" s="117">
        <v>1.35012E-2</v>
      </c>
      <c r="M22" s="117">
        <v>1.35012E-2</v>
      </c>
      <c r="N22" s="117">
        <v>1.35012E-2</v>
      </c>
      <c r="O22" s="117">
        <f ca="1">INDEX('Rendements indices'!$A$1:$AB$223,MATCH(MorningStar_indices!$A22,'Rendements indices'!$A$1:$A$223,0),MATCH(MorningStar_indices!$O$1,'Rendements indices'!$A$1:$AB$1,0))</f>
        <v>-0.04</v>
      </c>
    </row>
    <row r="23" spans="1:15" x14ac:dyDescent="0.25">
      <c r="A23" s="116">
        <v>43677</v>
      </c>
      <c r="B23" s="117">
        <v>7.8420999999999994E-3</v>
      </c>
      <c r="C23" s="117">
        <v>7.8420999999999994E-3</v>
      </c>
      <c r="D23" s="117">
        <v>5.6557999999999999E-3</v>
      </c>
      <c r="E23" s="117">
        <v>5.6557999999999999E-3</v>
      </c>
      <c r="F23" s="117">
        <v>5.6557999999999999E-3</v>
      </c>
      <c r="G23" s="117">
        <v>5.6682E-3</v>
      </c>
      <c r="H23" s="117">
        <v>5.6682E-3</v>
      </c>
      <c r="I23" s="117">
        <v>5.6682E-3</v>
      </c>
      <c r="J23" s="117">
        <v>5.6682E-3</v>
      </c>
      <c r="K23" s="117">
        <v>4.5718E-3</v>
      </c>
      <c r="L23" s="117">
        <v>4.5718E-3</v>
      </c>
      <c r="M23" s="117">
        <v>4.5718E-3</v>
      </c>
      <c r="N23" s="117">
        <v>4.5718E-3</v>
      </c>
      <c r="O23" s="117">
        <f ca="1">INDEX('Rendements indices'!$A$1:$AB$223,MATCH(MorningStar_indices!$A23,'Rendements indices'!$A$1:$A$223,0),MATCH(MorningStar_indices!$O$1,'Rendements indices'!$A$1:$AB$1,0))</f>
        <v>0.04</v>
      </c>
    </row>
    <row r="24" spans="1:15" x14ac:dyDescent="0.25">
      <c r="A24" s="116">
        <v>43707</v>
      </c>
      <c r="B24" s="117">
        <v>-1.20871E-2</v>
      </c>
      <c r="C24" s="117">
        <v>-1.20871E-2</v>
      </c>
      <c r="D24" s="117">
        <v>-1.9613E-3</v>
      </c>
      <c r="E24" s="117">
        <v>-1.9613E-3</v>
      </c>
      <c r="F24" s="117">
        <v>-1.9613E-3</v>
      </c>
      <c r="G24" s="117">
        <v>5.3366000000000004E-3</v>
      </c>
      <c r="H24" s="117">
        <v>5.3366000000000004E-3</v>
      </c>
      <c r="I24" s="117">
        <v>5.3366000000000004E-3</v>
      </c>
      <c r="J24" s="117">
        <v>5.3366000000000004E-3</v>
      </c>
      <c r="K24" s="117">
        <v>1.3627800000000001E-2</v>
      </c>
      <c r="L24" s="117">
        <v>1.3627800000000001E-2</v>
      </c>
      <c r="M24" s="117">
        <v>1.3627800000000001E-2</v>
      </c>
      <c r="N24" s="117">
        <v>1.3627800000000001E-2</v>
      </c>
      <c r="O24" s="117">
        <f ca="1">INDEX('Rendements indices'!$A$1:$AB$223,MATCH(MorningStar_indices!$A24,'Rendements indices'!$A$1:$A$223,0),MATCH(MorningStar_indices!$O$1,'Rendements indices'!$A$1:$AB$1,0))</f>
        <v>0.01</v>
      </c>
    </row>
    <row r="25" spans="1:15" x14ac:dyDescent="0.25">
      <c r="A25" s="116">
        <v>43738</v>
      </c>
      <c r="B25" s="117">
        <v>1.7353300000000002E-2</v>
      </c>
      <c r="C25" s="117">
        <v>1.7353300000000002E-2</v>
      </c>
      <c r="D25" s="117">
        <v>1.14331E-2</v>
      </c>
      <c r="E25" s="117">
        <v>1.14331E-2</v>
      </c>
      <c r="F25" s="117">
        <v>1.14331E-2</v>
      </c>
      <c r="G25" s="117">
        <v>5.2223E-3</v>
      </c>
      <c r="H25" s="117">
        <v>5.2223E-3</v>
      </c>
      <c r="I25" s="117">
        <v>5.2223E-3</v>
      </c>
      <c r="J25" s="117">
        <v>5.2223E-3</v>
      </c>
      <c r="K25" s="117">
        <v>-1.6012999999999999E-3</v>
      </c>
      <c r="L25" s="117">
        <v>-1.6012999999999999E-3</v>
      </c>
      <c r="M25" s="117">
        <v>-1.6012999999999999E-3</v>
      </c>
      <c r="N25" s="117">
        <v>-1.6012999999999999E-3</v>
      </c>
      <c r="O25" s="117">
        <f ca="1">INDEX('Rendements indices'!$A$1:$AB$223,MATCH(MorningStar_indices!$A25,'Rendements indices'!$A$1:$A$223,0),MATCH(MorningStar_indices!$O$1,'Rendements indices'!$A$1:$AB$1,0))</f>
        <v>0.06</v>
      </c>
    </row>
    <row r="26" spans="1:15" x14ac:dyDescent="0.25">
      <c r="A26" s="116">
        <v>43769</v>
      </c>
      <c r="B26" s="117">
        <v>1.9880700000000001E-2</v>
      </c>
      <c r="C26" s="117">
        <v>1.9880700000000001E-2</v>
      </c>
      <c r="D26" s="117">
        <v>9.5913999999999999E-3</v>
      </c>
      <c r="E26" s="117">
        <v>9.5913999999999999E-3</v>
      </c>
      <c r="F26" s="117">
        <v>9.5913999999999999E-3</v>
      </c>
      <c r="G26" s="117">
        <v>5.7929000000000001E-3</v>
      </c>
      <c r="H26" s="117">
        <v>5.7929000000000001E-3</v>
      </c>
      <c r="I26" s="117">
        <v>5.7929000000000001E-3</v>
      </c>
      <c r="J26" s="117">
        <v>5.7929000000000001E-3</v>
      </c>
      <c r="K26" s="117">
        <v>1.4215E-3</v>
      </c>
      <c r="L26" s="117">
        <v>1.4215E-3</v>
      </c>
      <c r="M26" s="117">
        <v>1.4215E-3</v>
      </c>
      <c r="N26" s="117">
        <v>1.4215E-3</v>
      </c>
      <c r="O26" s="117">
        <f ca="1">INDEX('Rendements indices'!$A$1:$AB$223,MATCH(MorningStar_indices!$A26,'Rendements indices'!$A$1:$A$223,0),MATCH(MorningStar_indices!$O$1,'Rendements indices'!$A$1:$AB$1,0))</f>
        <v>-0.04</v>
      </c>
    </row>
    <row r="27" spans="1:15" x14ac:dyDescent="0.25">
      <c r="A27" s="116">
        <v>43798</v>
      </c>
      <c r="B27" s="117">
        <v>3.5245199999999997E-2</v>
      </c>
      <c r="C27" s="117">
        <v>3.5245199999999997E-2</v>
      </c>
      <c r="D27" s="117">
        <v>2.7346599999999999E-2</v>
      </c>
      <c r="E27" s="117">
        <v>2.7346599999999999E-2</v>
      </c>
      <c r="F27" s="117">
        <v>2.7346599999999999E-2</v>
      </c>
      <c r="G27" s="117">
        <v>1.92049E-2</v>
      </c>
      <c r="H27" s="117">
        <v>1.92049E-2</v>
      </c>
      <c r="I27" s="117">
        <v>1.92049E-2</v>
      </c>
      <c r="J27" s="117">
        <v>1.92049E-2</v>
      </c>
      <c r="K27" s="117">
        <v>9.8538000000000011E-3</v>
      </c>
      <c r="L27" s="117">
        <v>9.8538000000000011E-3</v>
      </c>
      <c r="M27" s="117">
        <v>9.8538000000000011E-3</v>
      </c>
      <c r="N27" s="117">
        <v>9.8538000000000011E-3</v>
      </c>
      <c r="O27" s="117">
        <f ca="1">INDEX('Rendements indices'!$A$1:$AB$223,MATCH(MorningStar_indices!$A27,'Rendements indices'!$A$1:$A$223,0),MATCH(MorningStar_indices!$O$1,'Rendements indices'!$A$1:$AB$1,0))</f>
        <v>0</v>
      </c>
    </row>
    <row r="28" spans="1:15" x14ac:dyDescent="0.25">
      <c r="A28" s="116">
        <v>43830</v>
      </c>
      <c r="B28" s="117">
        <v>1.0664700000000001E-2</v>
      </c>
      <c r="C28" s="117">
        <v>1.0664700000000001E-2</v>
      </c>
      <c r="D28" s="117">
        <v>4.7457999999999997E-3</v>
      </c>
      <c r="E28" s="117">
        <v>4.7457999999999997E-3</v>
      </c>
      <c r="F28" s="117">
        <v>4.7457999999999997E-3</v>
      </c>
      <c r="G28" s="117">
        <v>5.953E-4</v>
      </c>
      <c r="H28" s="117">
        <v>5.953E-4</v>
      </c>
      <c r="I28" s="117">
        <v>5.953E-4</v>
      </c>
      <c r="J28" s="117">
        <v>5.953E-4</v>
      </c>
      <c r="K28" s="117">
        <v>-4.4590000000000003E-3</v>
      </c>
      <c r="L28" s="117">
        <v>-4.4590000000000003E-3</v>
      </c>
      <c r="M28" s="117">
        <v>-4.4590000000000003E-3</v>
      </c>
      <c r="N28" s="117">
        <v>-4.4590000000000003E-3</v>
      </c>
      <c r="O28" s="117">
        <f ca="1">INDEX('Rendements indices'!$A$1:$AB$223,MATCH(MorningStar_indices!$A28,'Rendements indices'!$A$1:$A$223,0),MATCH(MorningStar_indices!$O$1,'Rendements indices'!$A$1:$AB$1,0))</f>
        <v>0.04</v>
      </c>
    </row>
    <row r="29" spans="1:15" x14ac:dyDescent="0.25">
      <c r="A29" s="116">
        <v>43861</v>
      </c>
      <c r="B29" s="117">
        <v>8.6301999999999993E-3</v>
      </c>
      <c r="C29" s="117">
        <v>8.6301999999999993E-3</v>
      </c>
      <c r="D29" s="117">
        <v>1.25241E-2</v>
      </c>
      <c r="E29" s="117">
        <v>1.25241E-2</v>
      </c>
      <c r="F29" s="117">
        <v>1.25241E-2</v>
      </c>
      <c r="G29" s="117">
        <v>1.6359100000000001E-2</v>
      </c>
      <c r="H29" s="117">
        <v>1.6359100000000001E-2</v>
      </c>
      <c r="I29" s="117">
        <v>1.6359100000000001E-2</v>
      </c>
      <c r="J29" s="117">
        <v>1.6359100000000001E-2</v>
      </c>
      <c r="K29" s="117">
        <v>2.09669E-2</v>
      </c>
      <c r="L29" s="117">
        <v>2.09669E-2</v>
      </c>
      <c r="M29" s="117">
        <v>2.09669E-2</v>
      </c>
      <c r="N29" s="117">
        <v>2.09669E-2</v>
      </c>
      <c r="O29" s="117">
        <f ca="1">INDEX('Rendements indices'!$A$1:$AB$223,MATCH(MorningStar_indices!$A29,'Rendements indices'!$A$1:$A$223,0),MATCH(MorningStar_indices!$O$1,'Rendements indices'!$A$1:$AB$1,0))</f>
        <v>0.03</v>
      </c>
    </row>
    <row r="30" spans="1:15" x14ac:dyDescent="0.25">
      <c r="A30" s="116">
        <v>43889</v>
      </c>
      <c r="B30" s="117">
        <v>-6.7007899999999995E-2</v>
      </c>
      <c r="C30" s="117">
        <v>-6.7007899999999995E-2</v>
      </c>
      <c r="D30" s="117">
        <v>-4.8126800000000004E-2</v>
      </c>
      <c r="E30" s="117">
        <v>-4.8126800000000004E-2</v>
      </c>
      <c r="F30" s="117">
        <v>-4.8126800000000004E-2</v>
      </c>
      <c r="G30" s="117">
        <v>-2.8920100000000001E-2</v>
      </c>
      <c r="H30" s="117">
        <v>-2.8920100000000001E-2</v>
      </c>
      <c r="I30" s="117">
        <v>-2.8920100000000001E-2</v>
      </c>
      <c r="J30" s="117">
        <v>-2.8920100000000001E-2</v>
      </c>
      <c r="K30" s="117">
        <v>-7.9518999999999996E-3</v>
      </c>
      <c r="L30" s="117">
        <v>-7.9518999999999996E-3</v>
      </c>
      <c r="M30" s="117">
        <v>-7.9518999999999996E-3</v>
      </c>
      <c r="N30" s="117">
        <v>-7.9518999999999996E-3</v>
      </c>
      <c r="O30" s="117">
        <f ca="1">INDEX('Rendements indices'!$A$1:$AB$223,MATCH(MorningStar_indices!$A30,'Rendements indices'!$A$1:$A$223,0),MATCH(MorningStar_indices!$O$1,'Rendements indices'!$A$1:$AB$1,0))</f>
        <v>-0.02</v>
      </c>
    </row>
    <row r="31" spans="1:15" x14ac:dyDescent="0.25">
      <c r="A31" s="116">
        <v>43921</v>
      </c>
      <c r="B31" s="117">
        <v>-8.2807699999999998E-2</v>
      </c>
      <c r="C31" s="117">
        <v>-8.2807699999999998E-2</v>
      </c>
      <c r="D31" s="117">
        <v>-8.6649600000000007E-2</v>
      </c>
      <c r="E31" s="117">
        <v>-8.6649600000000007E-2</v>
      </c>
      <c r="F31" s="117">
        <v>-8.6649600000000007E-2</v>
      </c>
      <c r="G31" s="117">
        <v>-6.23714E-2</v>
      </c>
      <c r="H31" s="117">
        <v>-6.23714E-2</v>
      </c>
      <c r="I31" s="117">
        <v>-6.23714E-2</v>
      </c>
      <c r="J31" s="117">
        <v>-6.23714E-2</v>
      </c>
      <c r="K31" s="117">
        <v>-3.8271899999999998E-2</v>
      </c>
      <c r="L31" s="117">
        <v>-3.8271899999999998E-2</v>
      </c>
      <c r="M31" s="117">
        <v>-3.8271899999999998E-2</v>
      </c>
      <c r="N31" s="117">
        <v>-3.8271899999999998E-2</v>
      </c>
      <c r="O31" s="117">
        <f ca="1">INDEX('Rendements indices'!$A$1:$AB$223,MATCH(MorningStar_indices!$A31,'Rendements indices'!$A$1:$A$223,0),MATCH(MorningStar_indices!$O$1,'Rendements indices'!$A$1:$AB$1,0))</f>
        <v>0.02</v>
      </c>
    </row>
    <row r="32" spans="1:15" x14ac:dyDescent="0.25">
      <c r="A32" s="116">
        <v>43951</v>
      </c>
      <c r="B32" s="117">
        <v>8.03677E-2</v>
      </c>
      <c r="C32" s="117">
        <v>8.03677E-2</v>
      </c>
      <c r="D32" s="117">
        <v>7.1689699999999995E-2</v>
      </c>
      <c r="E32" s="117">
        <v>7.1689699999999995E-2</v>
      </c>
      <c r="F32" s="117">
        <v>7.1689699999999995E-2</v>
      </c>
      <c r="G32" s="117">
        <v>5.6195300000000004E-2</v>
      </c>
      <c r="H32" s="117">
        <v>5.6195300000000004E-2</v>
      </c>
      <c r="I32" s="117">
        <v>5.6195300000000004E-2</v>
      </c>
      <c r="J32" s="117">
        <v>5.6195300000000004E-2</v>
      </c>
      <c r="K32" s="117">
        <v>3.9486E-2</v>
      </c>
      <c r="L32" s="117">
        <v>3.9486E-2</v>
      </c>
      <c r="M32" s="117">
        <v>3.9486E-2</v>
      </c>
      <c r="N32" s="117">
        <v>3.9486E-2</v>
      </c>
      <c r="O32" s="117">
        <f ca="1">INDEX('Rendements indices'!$A$1:$AB$223,MATCH(MorningStar_indices!$A32,'Rendements indices'!$A$1:$A$223,0),MATCH(MorningStar_indices!$O$1,'Rendements indices'!$A$1:$AB$1,0))</f>
        <v>0.05</v>
      </c>
    </row>
    <row r="33" spans="1:15" x14ac:dyDescent="0.25">
      <c r="A33" s="116">
        <v>43980</v>
      </c>
      <c r="B33" s="117">
        <v>3.84199E-2</v>
      </c>
      <c r="C33" s="117">
        <v>3.84199E-2</v>
      </c>
      <c r="D33" s="117">
        <v>3.0273100000000001E-2</v>
      </c>
      <c r="E33" s="117">
        <v>3.0273100000000001E-2</v>
      </c>
      <c r="F33" s="117">
        <v>3.0273100000000001E-2</v>
      </c>
      <c r="G33" s="117">
        <v>2.12655E-2</v>
      </c>
      <c r="H33" s="117">
        <v>2.12655E-2</v>
      </c>
      <c r="I33" s="117">
        <v>2.12655E-2</v>
      </c>
      <c r="J33" s="117">
        <v>2.12655E-2</v>
      </c>
      <c r="K33" s="117">
        <v>1.0963199999999999E-2</v>
      </c>
      <c r="L33" s="117">
        <v>1.0963199999999999E-2</v>
      </c>
      <c r="M33" s="117">
        <v>1.0963199999999999E-2</v>
      </c>
      <c r="N33" s="117">
        <v>1.0963199999999999E-2</v>
      </c>
      <c r="O33" s="117">
        <f ca="1">INDEX('Rendements indices'!$A$1:$AB$223,MATCH(MorningStar_indices!$A33,'Rendements indices'!$A$1:$A$223,0),MATCH(MorningStar_indices!$O$1,'Rendements indices'!$A$1:$AB$1,0))</f>
        <v>-0.04</v>
      </c>
    </row>
    <row r="34" spans="1:15" x14ac:dyDescent="0.25">
      <c r="A34" s="116">
        <v>44012</v>
      </c>
      <c r="B34" s="117">
        <v>1.68711E-2</v>
      </c>
      <c r="C34" s="117">
        <v>1.68711E-2</v>
      </c>
      <c r="D34" s="117">
        <v>1.5597700000000001E-2</v>
      </c>
      <c r="E34" s="117">
        <v>1.5597700000000001E-2</v>
      </c>
      <c r="F34" s="117">
        <v>1.5597700000000001E-2</v>
      </c>
      <c r="G34" s="117">
        <v>1.3365400000000001E-2</v>
      </c>
      <c r="H34" s="117">
        <v>1.3365400000000001E-2</v>
      </c>
      <c r="I34" s="117">
        <v>1.3365400000000001E-2</v>
      </c>
      <c r="J34" s="117">
        <v>1.3365400000000001E-2</v>
      </c>
      <c r="K34" s="117">
        <v>1.2088000000000002E-2</v>
      </c>
      <c r="L34" s="117">
        <v>1.2088000000000002E-2</v>
      </c>
      <c r="M34" s="117">
        <v>1.2088000000000002E-2</v>
      </c>
      <c r="N34" s="117">
        <v>1.2088000000000002E-2</v>
      </c>
      <c r="O34" s="117">
        <f ca="1">INDEX('Rendements indices'!$A$1:$AB$223,MATCH(MorningStar_indices!$A34,'Rendements indices'!$A$1:$A$223,0),MATCH(MorningStar_indices!$O$1,'Rendements indices'!$A$1:$AB$1,0))</f>
        <v>0.01</v>
      </c>
    </row>
    <row r="35" spans="1:15" x14ac:dyDescent="0.25">
      <c r="A35" s="116">
        <v>44043</v>
      </c>
      <c r="B35" s="117">
        <v>3.5493499999999997E-2</v>
      </c>
      <c r="C35" s="117">
        <v>3.5493499999999997E-2</v>
      </c>
      <c r="D35" s="117">
        <v>2.8809000000000001E-2</v>
      </c>
      <c r="E35" s="117">
        <v>2.8809000000000001E-2</v>
      </c>
      <c r="F35" s="117">
        <v>2.8809000000000001E-2</v>
      </c>
      <c r="G35" s="117">
        <v>2.2890500000000001E-2</v>
      </c>
      <c r="H35" s="117">
        <v>2.2890500000000001E-2</v>
      </c>
      <c r="I35" s="117">
        <v>2.2890500000000001E-2</v>
      </c>
      <c r="J35" s="117">
        <v>2.2890500000000001E-2</v>
      </c>
      <c r="K35" s="117">
        <v>1.6371500000000001E-2</v>
      </c>
      <c r="L35" s="117">
        <v>1.6371500000000001E-2</v>
      </c>
      <c r="M35" s="117">
        <v>1.6371500000000001E-2</v>
      </c>
      <c r="N35" s="117">
        <v>1.6371500000000001E-2</v>
      </c>
      <c r="O35" s="117">
        <f ca="1">INDEX('Rendements indices'!$A$1:$AB$223,MATCH(MorningStar_indices!$A35,'Rendements indices'!$A$1:$A$223,0),MATCH(MorningStar_indices!$O$1,'Rendements indices'!$A$1:$AB$1,0))</f>
        <v>-0.04</v>
      </c>
    </row>
    <row r="36" spans="1:15" x14ac:dyDescent="0.25">
      <c r="A36" s="116">
        <v>44074</v>
      </c>
      <c r="B36" s="117">
        <v>3.2248800000000001E-2</v>
      </c>
      <c r="C36" s="117">
        <v>3.2248800000000001E-2</v>
      </c>
      <c r="D36" s="117">
        <v>2.0318999999999997E-2</v>
      </c>
      <c r="E36" s="117">
        <v>2.0318999999999997E-2</v>
      </c>
      <c r="F36" s="117">
        <v>2.0318999999999997E-2</v>
      </c>
      <c r="G36" s="117">
        <v>1.1020700000000001E-2</v>
      </c>
      <c r="H36" s="117">
        <v>1.1020700000000001E-2</v>
      </c>
      <c r="I36" s="117">
        <v>1.1020700000000001E-2</v>
      </c>
      <c r="J36" s="117">
        <v>1.1020700000000001E-2</v>
      </c>
      <c r="K36" s="117">
        <v>-2.5119999999999998E-4</v>
      </c>
      <c r="L36" s="117">
        <v>-2.5119999999999998E-4</v>
      </c>
      <c r="M36" s="117">
        <v>-2.5119999999999998E-4</v>
      </c>
      <c r="N36" s="117">
        <v>-2.5119999999999998E-4</v>
      </c>
      <c r="O36" s="117">
        <f ca="1">INDEX('Rendements indices'!$A$1:$AB$223,MATCH(MorningStar_indices!$A36,'Rendements indices'!$A$1:$A$223,0),MATCH(MorningStar_indices!$O$1,'Rendements indices'!$A$1:$AB$1,0))</f>
        <v>0.04</v>
      </c>
    </row>
    <row r="37" spans="1:15" x14ac:dyDescent="0.25">
      <c r="A37" s="116">
        <v>44104</v>
      </c>
      <c r="B37" s="117">
        <v>-7.8813000000000008E-3</v>
      </c>
      <c r="C37" s="117">
        <v>-7.8813000000000008E-3</v>
      </c>
      <c r="D37" s="117">
        <v>-6.6939E-3</v>
      </c>
      <c r="E37" s="117">
        <v>-6.6939E-3</v>
      </c>
      <c r="F37" s="117">
        <v>-6.6939E-3</v>
      </c>
      <c r="G37" s="117">
        <v>-3.0038999999999999E-3</v>
      </c>
      <c r="H37" s="117">
        <v>-3.0038999999999999E-3</v>
      </c>
      <c r="I37" s="117">
        <v>-3.0038999999999999E-3</v>
      </c>
      <c r="J37" s="117">
        <v>-3.0038999999999999E-3</v>
      </c>
      <c r="K37" s="117">
        <v>9.4920000000000009E-4</v>
      </c>
      <c r="L37" s="117">
        <v>9.4920000000000009E-4</v>
      </c>
      <c r="M37" s="117">
        <v>9.4920000000000009E-4</v>
      </c>
      <c r="N37" s="117">
        <v>9.4920000000000009E-4</v>
      </c>
      <c r="O37" s="117">
        <f ca="1">INDEX('Rendements indices'!$A$1:$AB$223,MATCH(MorningStar_indices!$A37,'Rendements indices'!$A$1:$A$223,0),MATCH(MorningStar_indices!$O$1,'Rendements indices'!$A$1:$AB$1,0))</f>
        <v>0.04</v>
      </c>
    </row>
    <row r="38" spans="1:15" x14ac:dyDescent="0.25">
      <c r="A38" s="116">
        <v>44134</v>
      </c>
      <c r="B38" s="117">
        <v>-2.60617E-2</v>
      </c>
      <c r="C38" s="117">
        <v>-2.60617E-2</v>
      </c>
      <c r="D38" s="117">
        <v>-2.1474500000000001E-2</v>
      </c>
      <c r="E38" s="117">
        <v>-2.1474500000000001E-2</v>
      </c>
      <c r="F38" s="117">
        <v>-2.1474500000000001E-2</v>
      </c>
      <c r="G38" s="117">
        <v>-1.5723600000000001E-2</v>
      </c>
      <c r="H38" s="117">
        <v>-1.5723600000000001E-2</v>
      </c>
      <c r="I38" s="117">
        <v>-1.5723600000000001E-2</v>
      </c>
      <c r="J38" s="117">
        <v>-1.5723600000000001E-2</v>
      </c>
      <c r="K38" s="117">
        <v>-1.03587E-2</v>
      </c>
      <c r="L38" s="117">
        <v>-1.03587E-2</v>
      </c>
      <c r="M38" s="117">
        <v>-1.03587E-2</v>
      </c>
      <c r="N38" s="117">
        <v>-1.03587E-2</v>
      </c>
      <c r="O38" s="117">
        <f ca="1">INDEX('Rendements indices'!$A$1:$AB$223,MATCH(MorningStar_indices!$A38,'Rendements indices'!$A$1:$A$223,0),MATCH(MorningStar_indices!$O$1,'Rendements indices'!$A$1:$AB$1,0))</f>
        <v>0.05</v>
      </c>
    </row>
    <row r="39" spans="1:15" x14ac:dyDescent="0.25">
      <c r="A39" s="116">
        <v>44165</v>
      </c>
      <c r="B39" s="117">
        <v>9.1713699999999995E-2</v>
      </c>
      <c r="C39" s="117">
        <v>9.1713699999999995E-2</v>
      </c>
      <c r="D39" s="117">
        <v>7.5800900000000004E-2</v>
      </c>
      <c r="E39" s="117">
        <v>7.5800900000000004E-2</v>
      </c>
      <c r="F39" s="117">
        <v>7.5800900000000004E-2</v>
      </c>
      <c r="G39" s="117">
        <v>5.2432800000000002E-2</v>
      </c>
      <c r="H39" s="117">
        <v>5.2432800000000002E-2</v>
      </c>
      <c r="I39" s="117">
        <v>5.2432800000000002E-2</v>
      </c>
      <c r="J39" s="117">
        <v>5.2432800000000002E-2</v>
      </c>
      <c r="K39" s="117">
        <v>2.8051900000000001E-2</v>
      </c>
      <c r="L39" s="117">
        <v>2.8051900000000001E-2</v>
      </c>
      <c r="M39" s="117">
        <v>2.8051900000000001E-2</v>
      </c>
      <c r="N39" s="117">
        <v>2.8051900000000001E-2</v>
      </c>
      <c r="O39" s="117">
        <f ca="1">INDEX('Rendements indices'!$A$1:$AB$223,MATCH(MorningStar_indices!$A39,'Rendements indices'!$A$1:$A$223,0),MATCH(MorningStar_indices!$O$1,'Rendements indices'!$A$1:$AB$1,0))</f>
        <v>0.02</v>
      </c>
    </row>
    <row r="40" spans="1:15" x14ac:dyDescent="0.25">
      <c r="A40" s="116">
        <v>44196</v>
      </c>
      <c r="B40" s="117">
        <v>2.8745400000000001E-2</v>
      </c>
      <c r="C40" s="117">
        <v>2.8745400000000001E-2</v>
      </c>
      <c r="D40" s="117">
        <v>2.1324200000000001E-2</v>
      </c>
      <c r="E40" s="117">
        <v>2.1324200000000001E-2</v>
      </c>
      <c r="F40" s="117">
        <v>2.1324200000000001E-2</v>
      </c>
      <c r="G40" s="117">
        <v>1.4831700000000001E-2</v>
      </c>
      <c r="H40" s="117">
        <v>1.4831700000000001E-2</v>
      </c>
      <c r="I40" s="117">
        <v>1.4831700000000001E-2</v>
      </c>
      <c r="J40" s="117">
        <v>1.4831700000000001E-2</v>
      </c>
      <c r="K40" s="117">
        <v>7.5814000000000003E-3</v>
      </c>
      <c r="L40" s="117">
        <v>7.5814000000000003E-3</v>
      </c>
      <c r="M40" s="117">
        <v>7.5814000000000003E-3</v>
      </c>
      <c r="N40" s="117">
        <v>7.5814000000000003E-3</v>
      </c>
      <c r="O40" s="117">
        <f ca="1">INDEX('Rendements indices'!$A$1:$AB$223,MATCH(MorningStar_indices!$A40,'Rendements indices'!$A$1:$A$223,0),MATCH(MorningStar_indices!$O$1,'Rendements indices'!$A$1:$AB$1,0))</f>
        <v>0</v>
      </c>
    </row>
    <row r="41" spans="1:15" x14ac:dyDescent="0.25">
      <c r="A41" s="116">
        <v>44225</v>
      </c>
      <c r="B41" s="117">
        <v>-1.8523999999999999E-3</v>
      </c>
      <c r="C41" s="117">
        <v>-1.8523999999999999E-3</v>
      </c>
      <c r="D41" s="117">
        <v>-3.9927000000000001E-3</v>
      </c>
      <c r="E41" s="117">
        <v>-3.9927000000000001E-3</v>
      </c>
      <c r="F41" s="117">
        <v>-3.9927000000000001E-3</v>
      </c>
      <c r="G41" s="117">
        <v>-5.7133999999999996E-3</v>
      </c>
      <c r="H41" s="117">
        <v>-5.7133999999999996E-3</v>
      </c>
      <c r="I41" s="117">
        <v>-5.7133999999999996E-3</v>
      </c>
      <c r="J41" s="117">
        <v>-5.7133999999999996E-3</v>
      </c>
      <c r="K41" s="117">
        <v>-8.1767000000000003E-3</v>
      </c>
      <c r="L41" s="117">
        <v>-8.1767000000000003E-3</v>
      </c>
      <c r="M41" s="117">
        <v>-8.1767000000000003E-3</v>
      </c>
      <c r="N41" s="117">
        <v>-8.1767000000000003E-3</v>
      </c>
      <c r="O41" s="117">
        <f ca="1">INDEX('Rendements indices'!$A$1:$AB$223,MATCH(MorningStar_indices!$A41,'Rendements indices'!$A$1:$A$223,0),MATCH(MorningStar_indices!$O$1,'Rendements indices'!$A$1:$AB$1,0))</f>
        <v>0.01</v>
      </c>
    </row>
    <row r="42" spans="1:15" x14ac:dyDescent="0.25">
      <c r="A42" s="116">
        <v>44253</v>
      </c>
      <c r="B42" s="117">
        <v>1.39927E-2</v>
      </c>
      <c r="C42" s="117">
        <v>1.39927E-2</v>
      </c>
      <c r="D42" s="117">
        <v>1.2647800000000001E-2</v>
      </c>
      <c r="E42" s="117">
        <v>1.2647800000000001E-2</v>
      </c>
      <c r="F42" s="117">
        <v>1.2647800000000001E-2</v>
      </c>
      <c r="G42" s="117">
        <v>7.6960000000000006E-4</v>
      </c>
      <c r="H42" s="117">
        <v>7.6960000000000006E-4</v>
      </c>
      <c r="I42" s="117">
        <v>7.6960000000000006E-4</v>
      </c>
      <c r="J42" s="117">
        <v>7.6960000000000006E-4</v>
      </c>
      <c r="K42" s="117">
        <v>-1.2399100000000001E-2</v>
      </c>
      <c r="L42" s="117">
        <v>-1.2399100000000001E-2</v>
      </c>
      <c r="M42" s="117">
        <v>-1.2399100000000001E-2</v>
      </c>
      <c r="N42" s="117">
        <v>-1.2399100000000001E-2</v>
      </c>
      <c r="O42" s="117">
        <f ca="1">INDEX('Rendements indices'!$A$1:$AB$223,MATCH(MorningStar_indices!$A42,'Rendements indices'!$A$1:$A$223,0),MATCH(MorningStar_indices!$O$1,'Rendements indices'!$A$1:$AB$1,0))</f>
        <v>-0.01</v>
      </c>
    </row>
    <row r="43" spans="1:15" x14ac:dyDescent="0.25">
      <c r="A43" s="116">
        <v>44286</v>
      </c>
      <c r="B43" s="117">
        <v>1.9288799999999998E-2</v>
      </c>
      <c r="C43" s="117">
        <v>1.9288799999999998E-2</v>
      </c>
      <c r="D43" s="117">
        <v>1.6572E-2</v>
      </c>
      <c r="E43" s="117">
        <v>1.6572E-2</v>
      </c>
      <c r="F43" s="117">
        <v>1.6572E-2</v>
      </c>
      <c r="G43" s="117">
        <v>9.127699999999999E-3</v>
      </c>
      <c r="H43" s="117">
        <v>9.127699999999999E-3</v>
      </c>
      <c r="I43" s="117">
        <v>9.127699999999999E-3</v>
      </c>
      <c r="J43" s="117">
        <v>9.127699999999999E-3</v>
      </c>
      <c r="K43" s="117">
        <v>8.5490000000000002E-4</v>
      </c>
      <c r="L43" s="117">
        <v>8.5490000000000002E-4</v>
      </c>
      <c r="M43" s="117">
        <v>8.5490000000000002E-4</v>
      </c>
      <c r="N43" s="117">
        <v>8.5490000000000002E-4</v>
      </c>
      <c r="O43" s="117">
        <f ca="1">INDEX('Rendements indices'!$A$1:$AB$223,MATCH(MorningStar_indices!$A43,'Rendements indices'!$A$1:$A$223,0),MATCH(MorningStar_indices!$O$1,'Rendements indices'!$A$1:$AB$1,0))</f>
        <v>-0.02</v>
      </c>
    </row>
    <row r="44" spans="1:15" x14ac:dyDescent="0.25">
      <c r="A44" s="116">
        <v>44316</v>
      </c>
      <c r="B44" s="117">
        <v>2.1591599999999999E-2</v>
      </c>
      <c r="C44" s="117">
        <v>2.1591599999999999E-2</v>
      </c>
      <c r="D44" s="117">
        <v>1.63774E-2</v>
      </c>
      <c r="E44" s="117">
        <v>1.63774E-2</v>
      </c>
      <c r="F44" s="117">
        <v>1.63774E-2</v>
      </c>
      <c r="G44" s="117">
        <v>1.1669499999999999E-2</v>
      </c>
      <c r="H44" s="117">
        <v>1.1669499999999999E-2</v>
      </c>
      <c r="I44" s="117">
        <v>1.1669499999999999E-2</v>
      </c>
      <c r="J44" s="117">
        <v>1.1669499999999999E-2</v>
      </c>
      <c r="K44" s="117">
        <v>6.0121999999999997E-3</v>
      </c>
      <c r="L44" s="117">
        <v>6.0121999999999997E-3</v>
      </c>
      <c r="M44" s="117">
        <v>6.0121999999999997E-3</v>
      </c>
      <c r="N44" s="117">
        <v>6.0121999999999997E-3</v>
      </c>
      <c r="O44" s="117">
        <f ca="1">INDEX('Rendements indices'!$A$1:$AB$223,MATCH(MorningStar_indices!$A44,'Rendements indices'!$A$1:$A$223,0),MATCH(MorningStar_indices!$O$1,'Rendements indices'!$A$1:$AB$1,0))</f>
        <v>-0.03</v>
      </c>
    </row>
    <row r="45" spans="1:15" x14ac:dyDescent="0.25">
      <c r="A45" s="116">
        <v>44347</v>
      </c>
      <c r="B45" s="117">
        <v>-2.6817000000000004E-3</v>
      </c>
      <c r="C45" s="117">
        <v>-2.6817000000000004E-3</v>
      </c>
      <c r="D45" s="117">
        <v>6.2483999999999994E-3</v>
      </c>
      <c r="E45" s="117">
        <v>6.2483999999999994E-3</v>
      </c>
      <c r="F45" s="117">
        <v>6.2483999999999994E-3</v>
      </c>
      <c r="G45" s="117">
        <v>4.7421E-3</v>
      </c>
      <c r="H45" s="117">
        <v>4.7421E-3</v>
      </c>
      <c r="I45" s="117">
        <v>4.7421E-3</v>
      </c>
      <c r="J45" s="117">
        <v>4.7421E-3</v>
      </c>
      <c r="K45" s="117">
        <v>5.2768000000000008E-3</v>
      </c>
      <c r="L45" s="117">
        <v>5.2768000000000008E-3</v>
      </c>
      <c r="M45" s="117">
        <v>5.2768000000000008E-3</v>
      </c>
      <c r="N45" s="117">
        <v>5.2768000000000008E-3</v>
      </c>
      <c r="O45" s="117">
        <f ca="1">INDEX('Rendements indices'!$A$1:$AB$223,MATCH(MorningStar_indices!$A45,'Rendements indices'!$A$1:$A$223,0),MATCH(MorningStar_indices!$O$1,'Rendements indices'!$A$1:$AB$1,0))</f>
        <v>-0.05</v>
      </c>
    </row>
    <row r="46" spans="1:15" x14ac:dyDescent="0.25">
      <c r="A46" s="116">
        <v>44377</v>
      </c>
      <c r="B46" s="117">
        <v>3.8506499999999999E-2</v>
      </c>
      <c r="C46" s="117">
        <v>3.8506499999999999E-2</v>
      </c>
      <c r="D46" s="117">
        <v>2.5744799999999998E-2</v>
      </c>
      <c r="E46" s="117">
        <v>2.5744799999999998E-2</v>
      </c>
      <c r="F46" s="117">
        <v>2.5744799999999998E-2</v>
      </c>
      <c r="G46" s="117">
        <v>2.0264099999999997E-2</v>
      </c>
      <c r="H46" s="117">
        <v>2.0264099999999997E-2</v>
      </c>
      <c r="I46" s="117">
        <v>2.0264099999999997E-2</v>
      </c>
      <c r="J46" s="117">
        <v>2.0264099999999997E-2</v>
      </c>
      <c r="K46" s="117">
        <v>1.32341E-2</v>
      </c>
      <c r="L46" s="117">
        <v>1.32341E-2</v>
      </c>
      <c r="M46" s="117">
        <v>1.32341E-2</v>
      </c>
      <c r="N46" s="117">
        <v>1.32341E-2</v>
      </c>
      <c r="O46" s="117">
        <f ca="1">INDEX('Rendements indices'!$A$1:$AB$223,MATCH(MorningStar_indices!$A46,'Rendements indices'!$A$1:$A$223,0),MATCH(MorningStar_indices!$O$1,'Rendements indices'!$A$1:$AB$1,0))</f>
        <v>-0.03</v>
      </c>
    </row>
    <row r="47" spans="1:15" x14ac:dyDescent="0.25">
      <c r="A47" s="116">
        <v>44407</v>
      </c>
      <c r="B47" s="117">
        <v>1.5060899999999999E-2</v>
      </c>
      <c r="C47" s="117">
        <v>1.5060899999999999E-2</v>
      </c>
      <c r="D47" s="117">
        <v>1.27318E-2</v>
      </c>
      <c r="E47" s="117">
        <v>1.27318E-2</v>
      </c>
      <c r="F47" s="117">
        <v>1.27318E-2</v>
      </c>
      <c r="G47" s="117">
        <v>1.28047E-2</v>
      </c>
      <c r="H47" s="117">
        <v>1.28047E-2</v>
      </c>
      <c r="I47" s="117">
        <v>1.28047E-2</v>
      </c>
      <c r="J47" s="117">
        <v>1.28047E-2</v>
      </c>
      <c r="K47" s="117">
        <v>1.2185600000000001E-2</v>
      </c>
      <c r="L47" s="117">
        <v>1.2185600000000001E-2</v>
      </c>
      <c r="M47" s="117">
        <v>1.2185600000000001E-2</v>
      </c>
      <c r="N47" s="117">
        <v>1.2185600000000001E-2</v>
      </c>
      <c r="O47" s="117">
        <f ca="1">INDEX('Rendements indices'!$A$1:$AB$223,MATCH(MorningStar_indices!$A47,'Rendements indices'!$A$1:$A$223,0),MATCH(MorningStar_indices!$O$1,'Rendements indices'!$A$1:$AB$1,0))</f>
        <v>-0.05</v>
      </c>
    </row>
    <row r="48" spans="1:15" x14ac:dyDescent="0.25">
      <c r="A48" s="116">
        <v>44439</v>
      </c>
      <c r="B48" s="117">
        <v>3.7592300000000002E-2</v>
      </c>
      <c r="C48" s="117">
        <v>3.7592300000000002E-2</v>
      </c>
      <c r="D48" s="117">
        <v>2.36823E-2</v>
      </c>
      <c r="E48" s="117">
        <v>2.36823E-2</v>
      </c>
      <c r="F48" s="117">
        <v>2.36823E-2</v>
      </c>
      <c r="G48" s="117">
        <v>1.5536300000000001E-2</v>
      </c>
      <c r="H48" s="117">
        <v>1.5536300000000001E-2</v>
      </c>
      <c r="I48" s="117">
        <v>1.5536300000000001E-2</v>
      </c>
      <c r="J48" s="117">
        <v>1.5536300000000001E-2</v>
      </c>
      <c r="K48" s="117">
        <v>6.0533999999999996E-3</v>
      </c>
      <c r="L48" s="117">
        <v>6.0533999999999996E-3</v>
      </c>
      <c r="M48" s="117">
        <v>6.0533999999999996E-3</v>
      </c>
      <c r="N48" s="117">
        <v>6.0533999999999996E-3</v>
      </c>
      <c r="O48" s="117">
        <f ca="1">INDEX('Rendements indices'!$A$1:$AB$223,MATCH(MorningStar_indices!$A48,'Rendements indices'!$A$1:$A$223,0),MATCH(MorningStar_indices!$O$1,'Rendements indices'!$A$1:$AB$1,0))</f>
        <v>0.05</v>
      </c>
    </row>
    <row r="49" spans="1:15" x14ac:dyDescent="0.25">
      <c r="A49" s="116">
        <v>44469</v>
      </c>
      <c r="B49" s="117">
        <v>-3.8882E-2</v>
      </c>
      <c r="C49" s="117">
        <v>-3.8882E-2</v>
      </c>
      <c r="D49" s="117">
        <v>-2.76473E-2</v>
      </c>
      <c r="E49" s="117">
        <v>-2.76473E-2</v>
      </c>
      <c r="F49" s="117">
        <v>-2.76473E-2</v>
      </c>
      <c r="G49" s="117">
        <v>-2.2824300000000002E-2</v>
      </c>
      <c r="H49" s="117">
        <v>-2.2824300000000002E-2</v>
      </c>
      <c r="I49" s="117">
        <v>-2.2824300000000002E-2</v>
      </c>
      <c r="J49" s="117">
        <v>-2.2824300000000002E-2</v>
      </c>
      <c r="K49" s="117">
        <v>-1.7365100000000001E-2</v>
      </c>
      <c r="L49" s="117">
        <v>-1.7365100000000001E-2</v>
      </c>
      <c r="M49" s="117">
        <v>-1.7365100000000001E-2</v>
      </c>
      <c r="N49" s="117">
        <v>-1.7365100000000001E-2</v>
      </c>
      <c r="O49" s="117">
        <f ca="1">INDEX('Rendements indices'!$A$1:$AB$223,MATCH(MorningStar_indices!$A49,'Rendements indices'!$A$1:$A$223,0),MATCH(MorningStar_indices!$O$1,'Rendements indices'!$A$1:$AB$1,0))</f>
        <v>0.03</v>
      </c>
    </row>
    <row r="50" spans="1:15" x14ac:dyDescent="0.25">
      <c r="A50" s="116">
        <v>44498</v>
      </c>
      <c r="B50" s="117">
        <v>2.8393999999999999E-2</v>
      </c>
      <c r="C50" s="117">
        <v>2.8393999999999999E-2</v>
      </c>
      <c r="D50" s="117">
        <v>2.2100700000000001E-2</v>
      </c>
      <c r="E50" s="117">
        <v>2.2100700000000001E-2</v>
      </c>
      <c r="F50" s="117">
        <v>2.2100700000000001E-2</v>
      </c>
      <c r="G50" s="117">
        <v>1.44557E-2</v>
      </c>
      <c r="H50" s="117">
        <v>1.44557E-2</v>
      </c>
      <c r="I50" s="117">
        <v>1.44557E-2</v>
      </c>
      <c r="J50" s="117">
        <v>1.44557E-2</v>
      </c>
      <c r="K50" s="117">
        <v>4.8920999999999999E-3</v>
      </c>
      <c r="L50" s="117">
        <v>4.8920999999999999E-3</v>
      </c>
      <c r="M50" s="117">
        <v>4.8920999999999999E-3</v>
      </c>
      <c r="N50" s="117">
        <v>4.8920999999999999E-3</v>
      </c>
      <c r="O50" s="117">
        <f ca="1">INDEX('Rendements indices'!$A$1:$AB$223,MATCH(MorningStar_indices!$A50,'Rendements indices'!$A$1:$A$223,0),MATCH(MorningStar_indices!$O$1,'Rendements indices'!$A$1:$AB$1,0))</f>
        <v>0.01</v>
      </c>
    </row>
    <row r="51" spans="1:15" x14ac:dyDescent="0.25">
      <c r="A51" s="116">
        <v>44530</v>
      </c>
      <c r="B51" s="117">
        <v>9.9714999999999995E-3</v>
      </c>
      <c r="C51" s="117">
        <v>9.9714999999999995E-3</v>
      </c>
      <c r="D51" s="117">
        <v>1.4377999999999999E-3</v>
      </c>
      <c r="E51" s="117">
        <v>1.4377999999999999E-3</v>
      </c>
      <c r="F51" s="117">
        <v>1.4377999999999999E-3</v>
      </c>
      <c r="G51" s="117">
        <v>4.0036999999999998E-3</v>
      </c>
      <c r="H51" s="117">
        <v>4.0036999999999998E-3</v>
      </c>
      <c r="I51" s="117">
        <v>4.0036999999999998E-3</v>
      </c>
      <c r="J51" s="117">
        <v>4.0036999999999998E-3</v>
      </c>
      <c r="K51" s="117">
        <v>5.6132000000000005E-3</v>
      </c>
      <c r="L51" s="117">
        <v>5.6132000000000005E-3</v>
      </c>
      <c r="M51" s="117">
        <v>5.6132000000000005E-3</v>
      </c>
      <c r="N51" s="117">
        <v>5.6132000000000005E-3</v>
      </c>
      <c r="O51" s="117">
        <f ca="1">INDEX('Rendements indices'!$A$1:$AB$223,MATCH(MorningStar_indices!$A51,'Rendements indices'!$A$1:$A$223,0),MATCH(MorningStar_indices!$O$1,'Rendements indices'!$A$1:$AB$1,0))</f>
        <v>0.02</v>
      </c>
    </row>
    <row r="52" spans="1:15" x14ac:dyDescent="0.25">
      <c r="A52" s="116">
        <v>44561</v>
      </c>
      <c r="B52" s="117">
        <v>2.4069199999999999E-2</v>
      </c>
      <c r="C52" s="117">
        <v>2.4069199999999999E-2</v>
      </c>
      <c r="D52" s="117">
        <v>2.1284900000000002E-2</v>
      </c>
      <c r="E52" s="117">
        <v>2.1284900000000002E-2</v>
      </c>
      <c r="F52" s="117">
        <v>2.1284900000000002E-2</v>
      </c>
      <c r="G52" s="117">
        <v>1.5614699999999999E-2</v>
      </c>
      <c r="H52" s="117">
        <v>1.5614699999999999E-2</v>
      </c>
      <c r="I52" s="117">
        <v>1.5614699999999999E-2</v>
      </c>
      <c r="J52" s="117">
        <v>1.5614699999999999E-2</v>
      </c>
      <c r="K52" s="117">
        <v>1.09421E-2</v>
      </c>
      <c r="L52" s="117">
        <v>1.09421E-2</v>
      </c>
      <c r="M52" s="117">
        <v>1.09421E-2</v>
      </c>
      <c r="N52" s="117">
        <v>1.09421E-2</v>
      </c>
      <c r="O52" s="117">
        <f ca="1">INDEX('Rendements indices'!$A$1:$AB$223,MATCH(MorningStar_indices!$A52,'Rendements indices'!$A$1:$A$223,0),MATCH(MorningStar_indices!$O$1,'Rendements indices'!$A$1:$AB$1,0))</f>
        <v>-0.02</v>
      </c>
    </row>
    <row r="53" spans="1:15" x14ac:dyDescent="0.25">
      <c r="A53" s="116">
        <v>44592</v>
      </c>
      <c r="B53" s="117">
        <v>-4.2600800000000001E-2</v>
      </c>
      <c r="C53" s="117">
        <v>-4.2600800000000001E-2</v>
      </c>
      <c r="D53" s="117">
        <v>-3.2004400000000002E-2</v>
      </c>
      <c r="E53" s="117">
        <v>-3.2004400000000002E-2</v>
      </c>
      <c r="F53" s="117">
        <v>-3.2004400000000002E-2</v>
      </c>
      <c r="G53" s="117">
        <v>-2.9109099999999999E-2</v>
      </c>
      <c r="H53" s="117">
        <v>-2.9109099999999999E-2</v>
      </c>
      <c r="I53" s="117">
        <v>-2.9109099999999999E-2</v>
      </c>
      <c r="J53" s="117">
        <v>-2.9109099999999999E-2</v>
      </c>
      <c r="K53" s="117">
        <v>-2.5901200000000003E-2</v>
      </c>
      <c r="L53" s="117">
        <v>-2.5901200000000003E-2</v>
      </c>
      <c r="M53" s="117">
        <v>-2.5901200000000003E-2</v>
      </c>
      <c r="N53" s="117">
        <v>-2.5901200000000003E-2</v>
      </c>
      <c r="O53" s="117">
        <f ca="1">INDEX('Rendements indices'!$A$1:$AB$223,MATCH(MorningStar_indices!$A53,'Rendements indices'!$A$1:$A$223,0),MATCH(MorningStar_indices!$O$1,'Rendements indices'!$A$1:$AB$1,0))</f>
        <v>0.05</v>
      </c>
    </row>
    <row r="54" spans="1:15" x14ac:dyDescent="0.25">
      <c r="A54" s="116">
        <v>44620</v>
      </c>
      <c r="B54" s="117">
        <v>-2.8469899999999999E-2</v>
      </c>
      <c r="C54" s="117">
        <v>-2.8469899999999999E-2</v>
      </c>
      <c r="D54" s="117">
        <v>-1.59773E-2</v>
      </c>
      <c r="E54" s="117">
        <v>-1.59773E-2</v>
      </c>
      <c r="F54" s="117">
        <v>-1.59773E-2</v>
      </c>
      <c r="G54" s="117">
        <v>-1.44922E-2</v>
      </c>
      <c r="H54" s="117">
        <v>-1.44922E-2</v>
      </c>
      <c r="I54" s="117">
        <v>-1.44922E-2</v>
      </c>
      <c r="J54" s="117">
        <v>-1.44922E-2</v>
      </c>
      <c r="K54" s="117">
        <v>-1.2063200000000001E-2</v>
      </c>
      <c r="L54" s="117">
        <v>-1.2063200000000001E-2</v>
      </c>
      <c r="M54" s="117">
        <v>-1.2063200000000001E-2</v>
      </c>
      <c r="N54" s="117">
        <v>-1.2063200000000001E-2</v>
      </c>
      <c r="O54" s="117">
        <f ca="1">INDEX('Rendements indices'!$A$1:$AB$223,MATCH(MorningStar_indices!$A54,'Rendements indices'!$A$1:$A$223,0),MATCH(MorningStar_indices!$O$1,'Rendements indices'!$A$1:$AB$1,0))</f>
        <v>0.01</v>
      </c>
    </row>
    <row r="55" spans="1:15" x14ac:dyDescent="0.25">
      <c r="A55" s="116">
        <v>44651</v>
      </c>
      <c r="B55" s="117">
        <v>6.1128000000000007E-3</v>
      </c>
      <c r="C55" s="117">
        <v>6.1128000000000007E-3</v>
      </c>
      <c r="D55" s="117">
        <v>3.9004999999999999E-3</v>
      </c>
      <c r="E55" s="117">
        <v>3.9004999999999999E-3</v>
      </c>
      <c r="F55" s="117">
        <v>3.9004999999999999E-3</v>
      </c>
      <c r="G55" s="117">
        <v>-4.555E-3</v>
      </c>
      <c r="H55" s="117">
        <v>-4.555E-3</v>
      </c>
      <c r="I55" s="117">
        <v>-4.555E-3</v>
      </c>
      <c r="J55" s="117">
        <v>-4.555E-3</v>
      </c>
      <c r="K55" s="117">
        <v>-1.4841999999999999E-2</v>
      </c>
      <c r="L55" s="117">
        <v>-1.4841999999999999E-2</v>
      </c>
      <c r="M55" s="117">
        <v>-1.4841999999999999E-2</v>
      </c>
      <c r="N55" s="117">
        <v>-1.4841999999999999E-2</v>
      </c>
      <c r="O55" s="117">
        <f ca="1">INDEX('Rendements indices'!$A$1:$AB$223,MATCH(MorningStar_indices!$A55,'Rendements indices'!$A$1:$A$223,0),MATCH(MorningStar_indices!$O$1,'Rendements indices'!$A$1:$AB$1,0))</f>
        <v>0.06</v>
      </c>
    </row>
    <row r="56" spans="1:15" x14ac:dyDescent="0.25">
      <c r="A56" s="116">
        <v>44680</v>
      </c>
      <c r="B56" s="117">
        <v>-5.8682600000000001E-2</v>
      </c>
      <c r="C56" s="117">
        <v>-5.8682600000000001E-2</v>
      </c>
      <c r="D56" s="117">
        <v>-4.7479399999999998E-2</v>
      </c>
      <c r="E56" s="117">
        <v>-4.7479399999999998E-2</v>
      </c>
      <c r="F56" s="117">
        <v>-4.7479399999999998E-2</v>
      </c>
      <c r="G56" s="117">
        <v>-4.1519500000000001E-2</v>
      </c>
      <c r="H56" s="117">
        <v>-4.1519500000000001E-2</v>
      </c>
      <c r="I56" s="117">
        <v>-4.1519500000000001E-2</v>
      </c>
      <c r="J56" s="117">
        <v>-4.1519500000000001E-2</v>
      </c>
      <c r="K56" s="117">
        <v>-3.45583E-2</v>
      </c>
      <c r="L56" s="117">
        <v>-3.45583E-2</v>
      </c>
      <c r="M56" s="117">
        <v>-3.45583E-2</v>
      </c>
      <c r="N56" s="117">
        <v>-3.45583E-2</v>
      </c>
      <c r="O56" s="117">
        <f ca="1">INDEX('Rendements indices'!$A$1:$AB$223,MATCH(MorningStar_indices!$A56,'Rendements indices'!$A$1:$A$223,0),MATCH(MorningStar_indices!$O$1,'Rendements indices'!$A$1:$AB$1,0))</f>
        <v>0.06</v>
      </c>
    </row>
    <row r="57" spans="1:15" x14ac:dyDescent="0.25">
      <c r="A57" s="116">
        <v>44712</v>
      </c>
      <c r="B57" s="117">
        <v>-9.1701000000000005E-3</v>
      </c>
      <c r="C57" s="117">
        <v>-9.1701000000000005E-3</v>
      </c>
      <c r="D57" s="117">
        <v>-5.9160999999999997E-3</v>
      </c>
      <c r="E57" s="117">
        <v>-5.9160999999999997E-3</v>
      </c>
      <c r="F57" s="117">
        <v>-5.9160999999999997E-3</v>
      </c>
      <c r="G57" s="117">
        <v>-5.1127000000000004E-3</v>
      </c>
      <c r="H57" s="117">
        <v>-5.1127000000000004E-3</v>
      </c>
      <c r="I57" s="117">
        <v>-5.1127000000000004E-3</v>
      </c>
      <c r="J57" s="117">
        <v>-5.1127000000000004E-3</v>
      </c>
      <c r="K57" s="117">
        <v>-3.9439000000000002E-3</v>
      </c>
      <c r="L57" s="117">
        <v>-3.9439000000000002E-3</v>
      </c>
      <c r="M57" s="117">
        <v>-3.9439000000000002E-3</v>
      </c>
      <c r="N57" s="117">
        <v>-3.9439000000000002E-3</v>
      </c>
      <c r="O57" s="117">
        <f ca="1">INDEX('Rendements indices'!$A$1:$AB$223,MATCH(MorningStar_indices!$A57,'Rendements indices'!$A$1:$A$223,0),MATCH(MorningStar_indices!$O$1,'Rendements indices'!$A$1:$AB$1,0))</f>
        <v>0.02</v>
      </c>
    </row>
    <row r="58" spans="1:15" x14ac:dyDescent="0.25">
      <c r="A58" s="116">
        <v>44742</v>
      </c>
      <c r="B58" s="117">
        <v>-6.61249E-2</v>
      </c>
      <c r="C58" s="117">
        <v>-6.61249E-2</v>
      </c>
      <c r="D58" s="117">
        <v>-5.9109499999999995E-2</v>
      </c>
      <c r="E58" s="117">
        <v>-5.9109499999999995E-2</v>
      </c>
      <c r="F58" s="117">
        <v>-5.9109499999999995E-2</v>
      </c>
      <c r="G58" s="117">
        <v>-4.4882799999999994E-2</v>
      </c>
      <c r="H58" s="117">
        <v>-4.4882799999999994E-2</v>
      </c>
      <c r="I58" s="117">
        <v>-4.4882799999999994E-2</v>
      </c>
      <c r="J58" s="117">
        <v>-4.4882799999999994E-2</v>
      </c>
      <c r="K58" s="117">
        <v>-3.0358900000000001E-2</v>
      </c>
      <c r="L58" s="117">
        <v>-3.0358900000000001E-2</v>
      </c>
      <c r="M58" s="117">
        <v>-3.0358900000000001E-2</v>
      </c>
      <c r="N58" s="117">
        <v>-3.0358900000000001E-2</v>
      </c>
      <c r="O58" s="117">
        <f ca="1">INDEX('Rendements indices'!$A$1:$AB$223,MATCH(MorningStar_indices!$A58,'Rendements indices'!$A$1:$A$223,0),MATCH(MorningStar_indices!$O$1,'Rendements indices'!$A$1:$AB$1,0))</f>
        <v>-0.01</v>
      </c>
    </row>
    <row r="59" spans="1:15" ht="14.4" x14ac:dyDescent="0.3">
      <c r="A59" s="65">
        <v>44771</v>
      </c>
      <c r="B59" s="117">
        <v>6.2699999999999992E-2</v>
      </c>
      <c r="C59" s="117">
        <v>6.2699999999999992E-2</v>
      </c>
      <c r="D59" s="117">
        <v>5.1150500000000002E-2</v>
      </c>
      <c r="E59" s="117">
        <v>5.1150500000000002E-2</v>
      </c>
      <c r="F59" s="117">
        <v>5.1150500000000002E-2</v>
      </c>
      <c r="G59" s="117">
        <v>4.5062100000000001E-2</v>
      </c>
      <c r="H59" s="117">
        <v>4.5062100000000001E-2</v>
      </c>
      <c r="I59" s="117">
        <v>4.5062100000000001E-2</v>
      </c>
      <c r="J59" s="117">
        <v>4.5062100000000001E-2</v>
      </c>
      <c r="K59" s="117">
        <v>3.79455E-2</v>
      </c>
      <c r="L59" s="117">
        <v>3.79455E-2</v>
      </c>
      <c r="M59" s="117">
        <v>3.79455E-2</v>
      </c>
      <c r="N59" s="117">
        <v>3.79455E-2</v>
      </c>
      <c r="O59" s="117" t="e">
        <f>INDEX('Rendements indices'!$A$1:$AB$223,MATCH(MorningStar_indices!$A59,'Rendements indices'!$A$1:$A$223,0),MATCH(MorningStar_indices!$O$1,'Rendements indices'!$A$1:$AB$1,0))</f>
        <v>#N/A</v>
      </c>
    </row>
    <row r="60" spans="1:15" ht="14.4" x14ac:dyDescent="0.3">
      <c r="A60" s="65">
        <v>44804</v>
      </c>
      <c r="B60" s="117">
        <v>-1.55795E-2</v>
      </c>
      <c r="C60" s="117">
        <v>-1.55795E-2</v>
      </c>
      <c r="D60" s="117">
        <v>-1.76329E-2</v>
      </c>
      <c r="E60" s="117">
        <v>-1.76329E-2</v>
      </c>
      <c r="F60" s="117">
        <v>-1.76329E-2</v>
      </c>
      <c r="G60" s="117">
        <v>-2.04814E-2</v>
      </c>
      <c r="H60" s="117">
        <v>-2.04814E-2</v>
      </c>
      <c r="I60" s="117">
        <v>-2.04814E-2</v>
      </c>
      <c r="J60" s="117">
        <v>-2.04814E-2</v>
      </c>
      <c r="K60" s="117">
        <v>-2.33628E-2</v>
      </c>
      <c r="L60" s="117">
        <v>-2.33628E-2</v>
      </c>
      <c r="M60" s="117">
        <v>-2.33628E-2</v>
      </c>
      <c r="N60" s="117">
        <v>-2.33628E-2</v>
      </c>
      <c r="O60" s="117" t="e">
        <f>INDEX('Rendements indices'!$A$1:$AB$223,MATCH(MorningStar_indices!$A60,'Rendements indices'!$A$1:$A$223,0),MATCH(MorningStar_indices!$O$1,'Rendements indices'!$A$1:$AB$1,0))</f>
        <v>#N/A</v>
      </c>
    </row>
    <row r="61" spans="1:15" ht="14.4" x14ac:dyDescent="0.3">
      <c r="A61" s="65">
        <v>44834</v>
      </c>
      <c r="B61" s="117">
        <v>-5.1227000000000002E-2</v>
      </c>
      <c r="C61" s="117">
        <v>-5.1227000000000002E-2</v>
      </c>
      <c r="D61" s="117">
        <v>-4.0944700000000001E-2</v>
      </c>
      <c r="E61" s="117">
        <v>-4.0944700000000001E-2</v>
      </c>
      <c r="F61" s="117">
        <v>-4.0944700000000001E-2</v>
      </c>
      <c r="G61" s="117">
        <v>-3.4323399999999997E-2</v>
      </c>
      <c r="H61" s="117">
        <v>-3.4323399999999997E-2</v>
      </c>
      <c r="I61" s="117">
        <v>-3.4323399999999997E-2</v>
      </c>
      <c r="J61" s="117">
        <v>-3.4323399999999997E-2</v>
      </c>
      <c r="K61" s="117">
        <v>-2.4718799999999999E-2</v>
      </c>
      <c r="L61" s="117">
        <v>-2.4718799999999999E-2</v>
      </c>
      <c r="M61" s="117">
        <v>-2.4718799999999999E-2</v>
      </c>
      <c r="N61" s="117">
        <v>-2.4718799999999999E-2</v>
      </c>
      <c r="O61" s="117" t="e">
        <f>INDEX('Rendements indices'!$A$1:$AB$223,MATCH(MorningStar_indices!$A61,'Rendements indices'!$A$1:$A$223,0),MATCH(MorningStar_indices!$O$1,'Rendements indices'!$A$1:$AB$1,0))</f>
        <v>#N/A</v>
      </c>
    </row>
    <row r="62" spans="1:15" ht="14.4" x14ac:dyDescent="0.3">
      <c r="A62" s="65">
        <v>44865</v>
      </c>
      <c r="B62" s="117">
        <v>5.2630100000000006E-2</v>
      </c>
      <c r="C62" s="117">
        <v>5.2630100000000006E-2</v>
      </c>
      <c r="D62" s="117">
        <v>3.8972E-2</v>
      </c>
      <c r="E62" s="117">
        <v>3.8972E-2</v>
      </c>
      <c r="F62" s="117">
        <v>3.8972E-2</v>
      </c>
      <c r="G62" s="117">
        <v>2.5201099999999997E-2</v>
      </c>
      <c r="H62" s="117">
        <v>2.5201099999999997E-2</v>
      </c>
      <c r="I62" s="117">
        <v>2.5201099999999997E-2</v>
      </c>
      <c r="J62" s="117">
        <v>2.5201099999999997E-2</v>
      </c>
      <c r="K62" s="117">
        <v>8.4736999999999989E-3</v>
      </c>
      <c r="L62" s="117">
        <v>8.4736999999999989E-3</v>
      </c>
      <c r="M62" s="117">
        <v>8.4736999999999989E-3</v>
      </c>
      <c r="N62" s="117">
        <v>8.4736999999999989E-3</v>
      </c>
      <c r="O62" s="117"/>
    </row>
    <row r="63" spans="1:15" ht="14.4" x14ac:dyDescent="0.3">
      <c r="A63" s="65">
        <v>44895</v>
      </c>
      <c r="B63">
        <v>7.0967100000000005E-2</v>
      </c>
      <c r="C63">
        <v>7.0967100000000005E-2</v>
      </c>
      <c r="D63">
        <v>5.82079E-2</v>
      </c>
      <c r="E63">
        <v>5.82079E-2</v>
      </c>
      <c r="F63">
        <v>5.82079E-2</v>
      </c>
      <c r="G63">
        <v>4.5549400000000004E-2</v>
      </c>
      <c r="H63">
        <v>4.5549400000000004E-2</v>
      </c>
      <c r="I63">
        <v>4.5549400000000004E-2</v>
      </c>
      <c r="J63">
        <v>4.5549400000000004E-2</v>
      </c>
      <c r="K63">
        <v>3.2693899999999998E-2</v>
      </c>
      <c r="L63">
        <v>3.2693899999999998E-2</v>
      </c>
      <c r="M63">
        <v>3.2693899999999998E-2</v>
      </c>
      <c r="N63">
        <v>3.2693899999999998E-2</v>
      </c>
      <c r="O63" s="117"/>
    </row>
    <row r="64" spans="1:15" ht="14.4" x14ac:dyDescent="0.3">
      <c r="A64" s="65">
        <v>44926</v>
      </c>
      <c r="B64">
        <v>-3.9882399999999998E-2</v>
      </c>
      <c r="C64">
        <v>-3.9882399999999998E-2</v>
      </c>
      <c r="D64">
        <v>-2.9819100000000001E-2</v>
      </c>
      <c r="E64">
        <v>-2.9819100000000001E-2</v>
      </c>
      <c r="F64">
        <v>-2.9819100000000001E-2</v>
      </c>
      <c r="G64">
        <v>-2.4923999999999998E-2</v>
      </c>
      <c r="H64">
        <v>-2.4923999999999998E-2</v>
      </c>
      <c r="I64">
        <v>-2.4923999999999998E-2</v>
      </c>
      <c r="J64">
        <v>-2.4923999999999998E-2</v>
      </c>
      <c r="K64">
        <v>-1.8356399999999998E-2</v>
      </c>
      <c r="L64">
        <v>-1.8356399999999998E-2</v>
      </c>
      <c r="M64">
        <v>-1.8356399999999998E-2</v>
      </c>
      <c r="N64">
        <v>-1.8356399999999998E-2</v>
      </c>
      <c r="O64" s="117"/>
    </row>
    <row r="65" spans="1:14" ht="14.4" x14ac:dyDescent="0.3">
      <c r="A65" s="65">
        <v>44957</v>
      </c>
      <c r="B65" s="3">
        <v>5.5383599999999998E-2</v>
      </c>
      <c r="C65" s="3">
        <v>5.5383599999999998E-2</v>
      </c>
      <c r="D65">
        <v>5.0499000000000002E-2</v>
      </c>
      <c r="E65">
        <v>5.0499000000000002E-2</v>
      </c>
      <c r="F65">
        <v>5.0499000000000002E-2</v>
      </c>
      <c r="G65">
        <v>4.1056000000000002E-2</v>
      </c>
      <c r="H65">
        <v>4.1056000000000002E-2</v>
      </c>
      <c r="I65">
        <v>4.1056000000000002E-2</v>
      </c>
      <c r="J65">
        <v>4.1056000000000002E-2</v>
      </c>
      <c r="K65">
        <v>3.20123E-2</v>
      </c>
      <c r="L65">
        <v>3.20123E-2</v>
      </c>
      <c r="M65">
        <v>3.20123E-2</v>
      </c>
      <c r="N65">
        <v>3.20123E-2</v>
      </c>
    </row>
    <row r="66" spans="1:14" ht="14.4" x14ac:dyDescent="0.3">
      <c r="A66" s="65">
        <v>44985</v>
      </c>
      <c r="B66">
        <v>-8.9326000000000006E-3</v>
      </c>
      <c r="C66">
        <v>-8.9326000000000006E-3</v>
      </c>
      <c r="D66">
        <v>-1.1715199999999999E-2</v>
      </c>
      <c r="E66">
        <v>-1.1715199999999999E-2</v>
      </c>
      <c r="F66">
        <v>-1.1715199999999999E-2</v>
      </c>
      <c r="G66">
        <v>-1.28375E-2</v>
      </c>
      <c r="H66">
        <v>-1.28375E-2</v>
      </c>
      <c r="I66">
        <v>-1.28375E-2</v>
      </c>
      <c r="J66">
        <v>-1.28375E-2</v>
      </c>
      <c r="K66">
        <v>-1.49996E-2</v>
      </c>
      <c r="L66">
        <v>-1.49996E-2</v>
      </c>
      <c r="M66">
        <v>-1.49996E-2</v>
      </c>
      <c r="N66">
        <v>-1.49996E-2</v>
      </c>
    </row>
    <row r="67" spans="1:14" ht="14.4" x14ac:dyDescent="0.3">
      <c r="A67" s="65">
        <v>45016</v>
      </c>
      <c r="B67">
        <v>2.4699599999999999E-2</v>
      </c>
      <c r="C67">
        <v>2.4699599999999999E-2</v>
      </c>
      <c r="D67">
        <v>1.5299E-2</v>
      </c>
      <c r="E67">
        <v>1.5299E-2</v>
      </c>
      <c r="F67">
        <v>1.5299E-2</v>
      </c>
      <c r="G67">
        <v>1.7449300000000001E-2</v>
      </c>
      <c r="H67">
        <v>1.7449300000000001E-2</v>
      </c>
      <c r="I67">
        <v>1.7449300000000001E-2</v>
      </c>
      <c r="J67">
        <v>1.7449300000000001E-2</v>
      </c>
      <c r="K67">
        <v>1.93451E-2</v>
      </c>
      <c r="L67">
        <v>1.93451E-2</v>
      </c>
      <c r="M67">
        <v>1.93451E-2</v>
      </c>
      <c r="N67">
        <v>1.93451E-2</v>
      </c>
    </row>
    <row r="68" spans="1:14" ht="14.4" x14ac:dyDescent="0.3">
      <c r="A68" s="65">
        <v>45046</v>
      </c>
      <c r="B68">
        <v>1.65837E-2</v>
      </c>
      <c r="C68">
        <v>1.65837E-2</v>
      </c>
      <c r="D68">
        <v>1.6663799999999999E-2</v>
      </c>
      <c r="E68">
        <v>1.6663799999999999E-2</v>
      </c>
      <c r="F68">
        <v>1.6663799999999999E-2</v>
      </c>
      <c r="G68" s="144">
        <v>1.3101400000000001E-2</v>
      </c>
      <c r="H68" s="144">
        <v>1.3101400000000001E-2</v>
      </c>
      <c r="I68" s="144">
        <v>1.3101400000000001E-2</v>
      </c>
      <c r="J68" s="144">
        <v>1.3101399999999999E-2</v>
      </c>
      <c r="K68" s="144">
        <v>1.0045800000000001E-2</v>
      </c>
      <c r="L68" s="144">
        <v>1.0045800000000001E-2</v>
      </c>
      <c r="M68" s="144">
        <v>1.0045800000000001E-2</v>
      </c>
      <c r="N68" s="144">
        <v>1.0045800000000001E-2</v>
      </c>
    </row>
  </sheetData>
  <phoneticPr fontId="2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27F33-1939-4F0D-99BF-76A3242C9779}">
  <sheetPr>
    <tabColor rgb="FF00B050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8558-3FD0-43F4-8E70-06B829B63314}">
  <sheetPr codeName="Sheet9"/>
  <dimension ref="A1:AB233"/>
  <sheetViews>
    <sheetView topLeftCell="A139" workbookViewId="0">
      <selection activeCell="AB236" sqref="AB236"/>
    </sheetView>
  </sheetViews>
  <sheetFormatPr defaultColWidth="11.19921875" defaultRowHeight="13.8" x14ac:dyDescent="0.25"/>
  <cols>
    <col min="16" max="17" width="11.19921875" style="35"/>
    <col min="18" max="18" width="27" style="35" bestFit="1" customWidth="1"/>
    <col min="19" max="20" width="11.19921875" style="35"/>
    <col min="21" max="21" width="12.5" style="35" customWidth="1"/>
    <col min="22" max="23" width="12.8984375" style="35" customWidth="1"/>
  </cols>
  <sheetData>
    <row r="1" spans="1:28" s="1" customFormat="1" ht="44.25" customHeight="1" x14ac:dyDescent="0.3">
      <c r="A1" s="1" t="s">
        <v>4</v>
      </c>
      <c r="B1" s="1" t="str">
        <f>+'Rendements nets'!E3</f>
        <v>Obligations canadiennes</v>
      </c>
      <c r="C1" s="1" t="str">
        <f>+'Rendements nets'!F3</f>
        <v>Actions cdns grande cap</v>
      </c>
      <c r="D1" s="1" t="str">
        <f>+'Rendements nets'!G3</f>
        <v>Actions cdns pet cap</v>
      </c>
      <c r="E1" s="1" t="str">
        <f>+'Rendements nets'!H3</f>
        <v>Actions US N-Tax</v>
      </c>
      <c r="F1" s="1" t="str">
        <f>+'Rendements nets'!I3</f>
        <v>Actions US Tax</v>
      </c>
      <c r="G1" s="1" t="str">
        <f>+'Rendements nets'!J3</f>
        <v>Actions EAEO</v>
      </c>
      <c r="H1" s="1" t="str">
        <f>+'Rendements nets'!K3</f>
        <v>Obligations gouvernementales</v>
      </c>
      <c r="I1" s="1" t="str">
        <f>+'Rendements nets'!L3</f>
        <v>Obligations corporatives</v>
      </c>
      <c r="J1" s="1" t="str">
        <f>+'Rendements nets'!M3</f>
        <v>Stratégies complémentaires</v>
      </c>
      <c r="K1" s="1" t="str">
        <f>+'Rendements nets'!N3</f>
        <v>Équilibré</v>
      </c>
      <c r="L1" s="1" t="s">
        <v>76</v>
      </c>
      <c r="M1" s="1" t="str">
        <f>+'Rendements nets'!P3</f>
        <v>Revenu à distribution mensuelle</v>
      </c>
      <c r="N1" s="1" t="str">
        <f>+'Rendements nets'!Q3</f>
        <v>Croissance à distribution mensuelle</v>
      </c>
      <c r="O1" s="1" t="str">
        <f>+'Rendements nets'!R3</f>
        <v>Stratégies alternatives</v>
      </c>
      <c r="P1" s="36" t="str">
        <f>+'Rendements nets'!S3</f>
        <v>Mandat Actions européennes</v>
      </c>
      <c r="Q1" s="36" t="str">
        <f>+'Rendements nets'!T3</f>
        <v>Mandat Oblig corp canadiennes</v>
      </c>
      <c r="R1" s="36" t="str">
        <f>+'Rendements nets'!U3</f>
        <v>Mandat Oblig corp européennes</v>
      </c>
      <c r="S1" s="36" t="str">
        <f>+'Rendements nets'!V3</f>
        <v>Mandat Prêts bancaires</v>
      </c>
      <c r="T1" s="36" t="str">
        <f>+'Rendements nets'!W3</f>
        <v>Mandat Fixed Income Core Plus</v>
      </c>
      <c r="U1" s="36" t="s">
        <v>72</v>
      </c>
      <c r="V1" s="47" t="str">
        <f>+'Rendements bruts'!V1</f>
        <v>Mandat Actions EAEO (Altrinsic)</v>
      </c>
      <c r="W1" s="47" t="str">
        <f>+'Rendements bruts'!W1</f>
        <v>Mandat Actions ACWI Ex-US (Baillie Gifford)</v>
      </c>
      <c r="X1" s="127" t="s">
        <v>284</v>
      </c>
      <c r="Y1" s="127" t="s">
        <v>283</v>
      </c>
      <c r="Z1" s="127" t="s">
        <v>285</v>
      </c>
      <c r="AA1" s="127" t="s">
        <v>282</v>
      </c>
      <c r="AB1" s="1" t="s">
        <v>31</v>
      </c>
    </row>
    <row r="2" spans="1:28" x14ac:dyDescent="0.25">
      <c r="A2" s="2">
        <v>38016</v>
      </c>
      <c r="B2" s="3">
        <f ca="1">'Rendements indices'!B2+1</f>
        <v>1.02</v>
      </c>
      <c r="C2" s="3">
        <f ca="1">'Rendements indices'!C2+1</f>
        <v>1.05</v>
      </c>
      <c r="D2" s="3"/>
      <c r="E2" s="3">
        <f ca="1">'Rendements indices'!E2+1</f>
        <v>1.02</v>
      </c>
      <c r="F2" s="3">
        <f ca="1">'Rendements indices'!F2+1</f>
        <v>0.97</v>
      </c>
      <c r="G2" s="3">
        <f ca="1">'Rendements indices'!G2+1</f>
        <v>1.01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>
        <f ca="1">'Rendements indices'!AB2+1</f>
        <v>1.05</v>
      </c>
    </row>
    <row r="3" spans="1:28" x14ac:dyDescent="0.25">
      <c r="A3" s="2">
        <v>38044</v>
      </c>
      <c r="B3" s="3">
        <f ca="1">'Rendements indices'!B3+1</f>
        <v>0.98</v>
      </c>
      <c r="C3" s="3">
        <f ca="1">'Rendements indices'!C3+1</f>
        <v>1</v>
      </c>
      <c r="D3" s="3"/>
      <c r="E3" s="3">
        <f ca="1">'Rendements indices'!E3+1</f>
        <v>0.98</v>
      </c>
      <c r="F3" s="3">
        <f ca="1">'Rendements indices'!F3+1</f>
        <v>1.04</v>
      </c>
      <c r="G3" s="3">
        <f ca="1">'Rendements indices'!G3+1</f>
        <v>1.05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>
        <f ca="1">'Rendements indices'!AB3+1</f>
        <v>0.98</v>
      </c>
    </row>
    <row r="4" spans="1:28" x14ac:dyDescent="0.25">
      <c r="A4" s="2">
        <v>38077</v>
      </c>
      <c r="B4" s="3">
        <f ca="1">'Rendements indices'!B4+1</f>
        <v>1.04</v>
      </c>
      <c r="C4" s="3">
        <f ca="1">'Rendements indices'!C4+1</f>
        <v>1.04</v>
      </c>
      <c r="D4" s="3"/>
      <c r="E4" s="3">
        <f ca="1">'Rendements indices'!E4+1</f>
        <v>1.06</v>
      </c>
      <c r="F4" s="3">
        <f ca="1">'Rendements indices'!F4+1</f>
        <v>1.03</v>
      </c>
      <c r="G4" s="3">
        <f ca="1">'Rendements indices'!G4+1</f>
        <v>1.06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>
        <f ca="1">'Rendements indices'!AB4+1</f>
        <v>0.98</v>
      </c>
    </row>
    <row r="5" spans="1:28" x14ac:dyDescent="0.25">
      <c r="A5" s="2">
        <v>38107</v>
      </c>
      <c r="B5" s="3">
        <f ca="1">'Rendements indices'!B5+1</f>
        <v>1.05</v>
      </c>
      <c r="C5" s="3">
        <f ca="1">'Rendements indices'!C5+1</f>
        <v>1.03</v>
      </c>
      <c r="D5" s="3"/>
      <c r="E5" s="3">
        <f ca="1">'Rendements indices'!E5+1</f>
        <v>1</v>
      </c>
      <c r="F5" s="3">
        <f ca="1">'Rendements indices'!F5+1</f>
        <v>1.02</v>
      </c>
      <c r="G5" s="3">
        <f ca="1">'Rendements indices'!G5+1</f>
        <v>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>
        <f ca="1">'Rendements indices'!AB5+1</f>
        <v>1.02</v>
      </c>
    </row>
    <row r="6" spans="1:28" x14ac:dyDescent="0.25">
      <c r="A6" s="2">
        <v>38138</v>
      </c>
      <c r="B6" s="3">
        <f ca="1">'Rendements indices'!B6+1</f>
        <v>0.96</v>
      </c>
      <c r="C6" s="3">
        <f ca="1">'Rendements indices'!C6+1</f>
        <v>0.98</v>
      </c>
      <c r="D6" s="3"/>
      <c r="E6" s="3">
        <f ca="1">'Rendements indices'!E6+1</f>
        <v>0.98</v>
      </c>
      <c r="F6" s="3">
        <f ca="1">'Rendements indices'!F6+1</f>
        <v>1</v>
      </c>
      <c r="G6" s="3">
        <f ca="1">'Rendements indices'!G6+1</f>
        <v>1.04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>
        <f ca="1">'Rendements indices'!AB6+1</f>
        <v>1.02</v>
      </c>
    </row>
    <row r="7" spans="1:28" x14ac:dyDescent="0.25">
      <c r="A7" s="2">
        <v>38168</v>
      </c>
      <c r="B7" s="3">
        <f ca="1">'Rendements indices'!B7+1</f>
        <v>0.99</v>
      </c>
      <c r="C7" s="3">
        <f ca="1">'Rendements indices'!C7+1</f>
        <v>1.06</v>
      </c>
      <c r="D7" s="3"/>
      <c r="E7" s="3">
        <f ca="1">'Rendements indices'!E7+1</f>
        <v>1.06</v>
      </c>
      <c r="F7" s="3">
        <f ca="1">'Rendements indices'!F7+1</f>
        <v>1.06</v>
      </c>
      <c r="G7" s="3">
        <f ca="1">'Rendements indices'!G7+1</f>
        <v>1.06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>
        <f ca="1">'Rendements indices'!AB7+1</f>
        <v>1.02</v>
      </c>
    </row>
    <row r="8" spans="1:28" x14ac:dyDescent="0.25">
      <c r="A8" s="2">
        <v>38198</v>
      </c>
      <c r="B8" s="3">
        <f ca="1">'Rendements indices'!B8+1</f>
        <v>1.04</v>
      </c>
      <c r="C8" s="3">
        <f ca="1">'Rendements indices'!C8+1</f>
        <v>0.96</v>
      </c>
      <c r="D8" s="3"/>
      <c r="E8" s="3">
        <f ca="1">'Rendements indices'!E8+1</f>
        <v>1.02</v>
      </c>
      <c r="F8" s="3">
        <f ca="1">'Rendements indices'!F8+1</f>
        <v>0.97</v>
      </c>
      <c r="G8" s="3">
        <f ca="1">'Rendements indices'!G8+1</f>
        <v>0.97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>
        <f ca="1">'Rendements indices'!AB8+1</f>
        <v>0.98</v>
      </c>
    </row>
    <row r="9" spans="1:28" x14ac:dyDescent="0.25">
      <c r="A9" s="2">
        <v>38230</v>
      </c>
      <c r="B9" s="3">
        <f ca="1">'Rendements indices'!B9+1</f>
        <v>1.04</v>
      </c>
      <c r="C9" s="3">
        <f ca="1">'Rendements indices'!C9+1</f>
        <v>0.97</v>
      </c>
      <c r="D9" s="3"/>
      <c r="E9" s="3">
        <f ca="1">'Rendements indices'!E9+1</f>
        <v>0.98</v>
      </c>
      <c r="F9" s="3">
        <f ca="1">'Rendements indices'!F9+1</f>
        <v>1.06</v>
      </c>
      <c r="G9" s="3">
        <f ca="1">'Rendements indices'!G9+1</f>
        <v>1.02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>
        <f ca="1">'Rendements indices'!AB9+1</f>
        <v>0.98</v>
      </c>
    </row>
    <row r="10" spans="1:28" x14ac:dyDescent="0.25">
      <c r="A10" s="2">
        <v>38260</v>
      </c>
      <c r="B10" s="3">
        <f ca="1">'Rendements indices'!B10+1</f>
        <v>0.96</v>
      </c>
      <c r="C10" s="3">
        <f ca="1">'Rendements indices'!C10+1</f>
        <v>1.05</v>
      </c>
      <c r="D10" s="3"/>
      <c r="E10" s="3">
        <f ca="1">'Rendements indices'!E10+1</f>
        <v>0.96</v>
      </c>
      <c r="F10" s="3">
        <f ca="1">'Rendements indices'!F10+1</f>
        <v>0.98</v>
      </c>
      <c r="G10" s="3">
        <f ca="1">'Rendements indices'!G10+1</f>
        <v>0.98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>
        <f ca="1">'Rendements indices'!AB10+1</f>
        <v>1.04</v>
      </c>
    </row>
    <row r="11" spans="1:28" x14ac:dyDescent="0.25">
      <c r="A11" s="2">
        <v>38289</v>
      </c>
      <c r="B11" s="3">
        <f ca="1">'Rendements indices'!B11+1</f>
        <v>1.03</v>
      </c>
      <c r="C11" s="3">
        <f ca="1">'Rendements indices'!C11+1</f>
        <v>1.05</v>
      </c>
      <c r="D11" s="3"/>
      <c r="E11" s="3">
        <f ca="1">'Rendements indices'!E11+1</f>
        <v>1.04</v>
      </c>
      <c r="F11" s="3">
        <f ca="1">'Rendements indices'!F11+1</f>
        <v>0.96</v>
      </c>
      <c r="G11" s="3">
        <f ca="1">'Rendements indices'!G11+1</f>
        <v>1.06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>
        <f ca="1">'Rendements indices'!AB11+1</f>
        <v>1.01</v>
      </c>
    </row>
    <row r="12" spans="1:28" x14ac:dyDescent="0.25">
      <c r="A12" s="2">
        <v>38321</v>
      </c>
      <c r="B12" s="3">
        <f ca="1">'Rendements indices'!B12+1</f>
        <v>0.99</v>
      </c>
      <c r="C12" s="3">
        <f ca="1">'Rendements indices'!C12+1</f>
        <v>0.95</v>
      </c>
      <c r="D12" s="3"/>
      <c r="E12" s="3">
        <f ca="1">'Rendements indices'!E12+1</f>
        <v>1.01</v>
      </c>
      <c r="F12" s="3">
        <f ca="1">'Rendements indices'!F12+1</f>
        <v>1.05</v>
      </c>
      <c r="G12" s="3">
        <f ca="1">'Rendements indices'!G12+1</f>
        <v>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>
        <f ca="1">'Rendements indices'!AB12+1</f>
        <v>0.95</v>
      </c>
    </row>
    <row r="13" spans="1:28" x14ac:dyDescent="0.25">
      <c r="A13" s="2">
        <v>38352</v>
      </c>
      <c r="B13" s="3">
        <f ca="1">'Rendements indices'!B13+1</f>
        <v>0.95</v>
      </c>
      <c r="C13" s="3">
        <f ca="1">'Rendements indices'!C13+1</f>
        <v>0.97</v>
      </c>
      <c r="D13" s="3">
        <f ca="1">'Rendements indices'!D13+1</f>
        <v>0.99</v>
      </c>
      <c r="E13" s="3">
        <f ca="1">'Rendements indices'!E13+1</f>
        <v>0.96</v>
      </c>
      <c r="F13" s="3">
        <f ca="1">'Rendements indices'!F13+1</f>
        <v>0.97</v>
      </c>
      <c r="G13" s="3">
        <f ca="1">'Rendements indices'!G13+1</f>
        <v>1.04</v>
      </c>
      <c r="H13" s="3">
        <f ca="1">'Rendements indices'!H13+1</f>
        <v>0.95</v>
      </c>
      <c r="I13" s="3">
        <f ca="1">'Rendements indices'!I13+1</f>
        <v>0.98</v>
      </c>
      <c r="J13" s="3"/>
      <c r="K13" s="3"/>
      <c r="L13" s="3"/>
      <c r="M13" s="3"/>
      <c r="N13" s="3"/>
      <c r="O13" s="3"/>
      <c r="P13" s="3"/>
      <c r="Q13" s="3">
        <f ca="1">'Rendements indices'!Q13+1</f>
        <v>1.05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>
        <f ca="1">'Rendements indices'!AB13+1</f>
        <v>0.99</v>
      </c>
    </row>
    <row r="14" spans="1:28" x14ac:dyDescent="0.25">
      <c r="A14" s="2">
        <v>38383</v>
      </c>
      <c r="B14" s="3">
        <f ca="1">'Rendements indices'!B14+1</f>
        <v>0.98</v>
      </c>
      <c r="C14" s="3">
        <f ca="1">'Rendements indices'!C14+1</f>
        <v>1.02</v>
      </c>
      <c r="D14" s="3">
        <f ca="1">'Rendements indices'!D14+1</f>
        <v>0.96</v>
      </c>
      <c r="E14" s="3">
        <f ca="1">'Rendements indices'!E14+1</f>
        <v>0.98</v>
      </c>
      <c r="F14" s="3">
        <f ca="1">'Rendements indices'!F14+1</f>
        <v>1.01</v>
      </c>
      <c r="G14" s="3">
        <f ca="1">'Rendements indices'!G14+1</f>
        <v>0.97</v>
      </c>
      <c r="H14" s="3">
        <f ca="1">'Rendements indices'!H14+1</f>
        <v>0.98</v>
      </c>
      <c r="I14" s="3">
        <f ca="1">'Rendements indices'!I14+1</f>
        <v>0.96</v>
      </c>
      <c r="J14" s="3"/>
      <c r="K14" s="3"/>
      <c r="L14" s="3"/>
      <c r="M14" s="3"/>
      <c r="N14" s="3"/>
      <c r="O14" s="3"/>
      <c r="P14" s="3"/>
      <c r="Q14" s="3">
        <f ca="1">'Rendements indices'!Q14+1</f>
        <v>0.99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>
        <f ca="1">'Rendements indices'!AB14+1</f>
        <v>1</v>
      </c>
    </row>
    <row r="15" spans="1:28" x14ac:dyDescent="0.25">
      <c r="A15" s="2">
        <v>38411</v>
      </c>
      <c r="B15" s="3">
        <f ca="1">'Rendements indices'!B15+1</f>
        <v>1.05</v>
      </c>
      <c r="C15" s="3">
        <f ca="1">'Rendements indices'!C15+1</f>
        <v>1.02</v>
      </c>
      <c r="D15" s="3">
        <f ca="1">'Rendements indices'!D15+1</f>
        <v>0.96</v>
      </c>
      <c r="E15" s="3">
        <f ca="1">'Rendements indices'!E15+1</f>
        <v>0.96</v>
      </c>
      <c r="F15" s="3">
        <f ca="1">'Rendements indices'!F15+1</f>
        <v>0.99</v>
      </c>
      <c r="G15" s="3">
        <f ca="1">'Rendements indices'!G15+1</f>
        <v>0.97</v>
      </c>
      <c r="H15" s="3">
        <f ca="1">'Rendements indices'!H15+1</f>
        <v>1</v>
      </c>
      <c r="I15" s="3">
        <f ca="1">'Rendements indices'!I15+1</f>
        <v>1.04</v>
      </c>
      <c r="J15" s="3"/>
      <c r="K15" s="3"/>
      <c r="L15" s="3"/>
      <c r="M15" s="3"/>
      <c r="N15" s="3"/>
      <c r="O15" s="3"/>
      <c r="P15" s="3"/>
      <c r="Q15" s="3">
        <f ca="1">'Rendements indices'!Q15+1</f>
        <v>1</v>
      </c>
      <c r="R15" s="3"/>
      <c r="S15" s="3"/>
      <c r="T15" s="3"/>
      <c r="U15" s="3"/>
      <c r="V15" s="3"/>
      <c r="W15" s="3"/>
      <c r="X15" s="3"/>
      <c r="Y15" s="3"/>
      <c r="Z15" s="3"/>
      <c r="AA15" s="3"/>
      <c r="AB15" s="3">
        <f ca="1">'Rendements indices'!AB15+1</f>
        <v>1.01</v>
      </c>
    </row>
    <row r="16" spans="1:28" x14ac:dyDescent="0.25">
      <c r="A16" s="2">
        <v>38442</v>
      </c>
      <c r="B16" s="3">
        <f ca="1">'Rendements indices'!B16+1</f>
        <v>0.99</v>
      </c>
      <c r="C16" s="3">
        <f ca="1">'Rendements indices'!C16+1</f>
        <v>0.99</v>
      </c>
      <c r="D16" s="3">
        <f ca="1">'Rendements indices'!D16+1</f>
        <v>0.96</v>
      </c>
      <c r="E16" s="3">
        <f ca="1">'Rendements indices'!E16+1</f>
        <v>1.06</v>
      </c>
      <c r="F16" s="3">
        <f ca="1">'Rendements indices'!F16+1</f>
        <v>1.01</v>
      </c>
      <c r="G16" s="3">
        <f ca="1">'Rendements indices'!G16+1</f>
        <v>1.01</v>
      </c>
      <c r="H16" s="3">
        <f ca="1">'Rendements indices'!H16+1</f>
        <v>1</v>
      </c>
      <c r="I16" s="3">
        <f ca="1">'Rendements indices'!I16+1</f>
        <v>0.95</v>
      </c>
      <c r="J16" s="3"/>
      <c r="K16" s="3">
        <f ca="1">'Rendements indices'!K16+1</f>
        <v>0.99</v>
      </c>
      <c r="L16" s="3"/>
      <c r="M16" s="3"/>
      <c r="N16" s="3"/>
      <c r="O16" s="3"/>
      <c r="P16" s="3"/>
      <c r="Q16" s="3">
        <f ca="1">'Rendements indices'!Q16+1</f>
        <v>1.03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>
        <f ca="1">'Rendements indices'!AB16+1</f>
        <v>1.04</v>
      </c>
    </row>
    <row r="17" spans="1:28" x14ac:dyDescent="0.25">
      <c r="A17" s="2">
        <v>38471</v>
      </c>
      <c r="B17" s="3">
        <f ca="1">'Rendements indices'!B17+1</f>
        <v>1</v>
      </c>
      <c r="C17" s="3">
        <f ca="1">'Rendements indices'!C17+1</f>
        <v>1.04</v>
      </c>
      <c r="D17" s="3">
        <f ca="1">'Rendements indices'!D17+1</f>
        <v>1.05</v>
      </c>
      <c r="E17" s="3">
        <f ca="1">'Rendements indices'!E17+1</f>
        <v>1.04</v>
      </c>
      <c r="F17" s="3">
        <f ca="1">'Rendements indices'!F17+1</f>
        <v>0.96</v>
      </c>
      <c r="G17" s="3">
        <f ca="1">'Rendements indices'!G17+1</f>
        <v>1.02</v>
      </c>
      <c r="H17" s="3">
        <f ca="1">'Rendements indices'!H17+1</f>
        <v>0.97</v>
      </c>
      <c r="I17" s="3">
        <f ca="1">'Rendements indices'!I17+1</f>
        <v>1.02</v>
      </c>
      <c r="J17" s="3"/>
      <c r="K17" s="3">
        <f ca="1">'Rendements indices'!K17+1</f>
        <v>0.97</v>
      </c>
      <c r="L17" s="3"/>
      <c r="M17" s="3"/>
      <c r="N17" s="3"/>
      <c r="O17" s="3"/>
      <c r="P17" s="3"/>
      <c r="Q17" s="3">
        <f ca="1">'Rendements indices'!Q17+1</f>
        <v>1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f ca="1">'Rendements indices'!AB17+1</f>
        <v>1.02</v>
      </c>
    </row>
    <row r="18" spans="1:28" x14ac:dyDescent="0.25">
      <c r="A18" s="2">
        <v>38503</v>
      </c>
      <c r="B18" s="3">
        <f ca="1">'Rendements indices'!B18+1</f>
        <v>1.05</v>
      </c>
      <c r="C18" s="3">
        <f ca="1">'Rendements indices'!C18+1</f>
        <v>1.05</v>
      </c>
      <c r="D18" s="3">
        <f ca="1">'Rendements indices'!D18+1</f>
        <v>0.96</v>
      </c>
      <c r="E18" s="3">
        <f ca="1">'Rendements indices'!E18+1</f>
        <v>1.01</v>
      </c>
      <c r="F18" s="3">
        <f ca="1">'Rendements indices'!F18+1</f>
        <v>0.96</v>
      </c>
      <c r="G18" s="3">
        <f ca="1">'Rendements indices'!G18+1</f>
        <v>0.96</v>
      </c>
      <c r="H18" s="3">
        <f ca="1">'Rendements indices'!H18+1</f>
        <v>1.06</v>
      </c>
      <c r="I18" s="3">
        <f ca="1">'Rendements indices'!I18+1</f>
        <v>1.05</v>
      </c>
      <c r="J18" s="3"/>
      <c r="K18" s="3">
        <f ca="1">'Rendements indices'!K18+1</f>
        <v>0.96</v>
      </c>
      <c r="L18" s="3"/>
      <c r="M18" s="3"/>
      <c r="N18" s="3"/>
      <c r="O18" s="3"/>
      <c r="P18" s="3"/>
      <c r="Q18" s="3">
        <f ca="1">'Rendements indices'!Q18+1</f>
        <v>1.01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>
        <f ca="1">'Rendements indices'!AB18+1</f>
        <v>1.02</v>
      </c>
    </row>
    <row r="19" spans="1:28" x14ac:dyDescent="0.25">
      <c r="A19" s="2">
        <v>38533</v>
      </c>
      <c r="B19" s="3">
        <f ca="1">'Rendements indices'!B19+1</f>
        <v>0.95</v>
      </c>
      <c r="C19" s="3">
        <f ca="1">'Rendements indices'!C19+1</f>
        <v>0.99</v>
      </c>
      <c r="D19" s="3">
        <f ca="1">'Rendements indices'!D19+1</f>
        <v>1</v>
      </c>
      <c r="E19" s="3">
        <f ca="1">'Rendements indices'!E19+1</f>
        <v>1</v>
      </c>
      <c r="F19" s="3">
        <f ca="1">'Rendements indices'!F19+1</f>
        <v>1.05</v>
      </c>
      <c r="G19" s="3">
        <f ca="1">'Rendements indices'!G19+1</f>
        <v>0.97</v>
      </c>
      <c r="H19" s="3">
        <f ca="1">'Rendements indices'!H19+1</f>
        <v>1.04</v>
      </c>
      <c r="I19" s="3">
        <f ca="1">'Rendements indices'!I19+1</f>
        <v>0.98</v>
      </c>
      <c r="J19" s="3"/>
      <c r="K19" s="3">
        <f ca="1">'Rendements indices'!K19+1</f>
        <v>0.98</v>
      </c>
      <c r="L19" s="3"/>
      <c r="M19" s="3"/>
      <c r="N19" s="3"/>
      <c r="O19" s="3"/>
      <c r="P19" s="3"/>
      <c r="Q19" s="3">
        <f ca="1">'Rendements indices'!Q19+1</f>
        <v>0.99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>
        <f ca="1">'Rendements indices'!AB19+1</f>
        <v>1.02</v>
      </c>
    </row>
    <row r="20" spans="1:28" x14ac:dyDescent="0.25">
      <c r="A20" s="2">
        <v>38562</v>
      </c>
      <c r="B20" s="3">
        <f ca="1">'Rendements indices'!B20+1</f>
        <v>1.04</v>
      </c>
      <c r="C20" s="3">
        <f ca="1">'Rendements indices'!C20+1</f>
        <v>0.99</v>
      </c>
      <c r="D20" s="3">
        <f ca="1">'Rendements indices'!D20+1</f>
        <v>1.05</v>
      </c>
      <c r="E20" s="3">
        <f ca="1">'Rendements indices'!E20+1</f>
        <v>0.96</v>
      </c>
      <c r="F20" s="3">
        <f ca="1">'Rendements indices'!F20+1</f>
        <v>0.97</v>
      </c>
      <c r="G20" s="3">
        <f ca="1">'Rendements indices'!G20+1</f>
        <v>1.03</v>
      </c>
      <c r="H20" s="3">
        <f ca="1">'Rendements indices'!H20+1</f>
        <v>1.06</v>
      </c>
      <c r="I20" s="3">
        <f ca="1">'Rendements indices'!I20+1</f>
        <v>1.03</v>
      </c>
      <c r="J20" s="3"/>
      <c r="K20" s="3">
        <f ca="1">'Rendements indices'!K20+1</f>
        <v>0.98</v>
      </c>
      <c r="L20" s="3"/>
      <c r="M20" s="3"/>
      <c r="N20" s="3"/>
      <c r="O20" s="3"/>
      <c r="P20" s="3"/>
      <c r="Q20" s="3">
        <f ca="1">'Rendements indices'!Q20+1</f>
        <v>0.99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>
        <f ca="1">'Rendements indices'!AB20+1</f>
        <v>1</v>
      </c>
    </row>
    <row r="21" spans="1:28" x14ac:dyDescent="0.25">
      <c r="A21" s="2">
        <v>38595</v>
      </c>
      <c r="B21" s="3">
        <f ca="1">'Rendements indices'!B21+1</f>
        <v>0.96</v>
      </c>
      <c r="C21" s="3">
        <f ca="1">'Rendements indices'!C21+1</f>
        <v>0.98</v>
      </c>
      <c r="D21" s="3">
        <f ca="1">'Rendements indices'!D21+1</f>
        <v>1.01</v>
      </c>
      <c r="E21" s="3">
        <f ca="1">'Rendements indices'!E21+1</f>
        <v>0.95</v>
      </c>
      <c r="F21" s="3">
        <f ca="1">'Rendements indices'!F21+1</f>
        <v>1</v>
      </c>
      <c r="G21" s="3">
        <f ca="1">'Rendements indices'!G21+1</f>
        <v>0.95</v>
      </c>
      <c r="H21" s="3">
        <f ca="1">'Rendements indices'!H21+1</f>
        <v>0.98</v>
      </c>
      <c r="I21" s="3">
        <f ca="1">'Rendements indices'!I21+1</f>
        <v>1.06</v>
      </c>
      <c r="J21" s="3"/>
      <c r="K21" s="3">
        <f ca="1">'Rendements indices'!K21+1</f>
        <v>1.04</v>
      </c>
      <c r="L21" s="3"/>
      <c r="M21" s="3"/>
      <c r="N21" s="3"/>
      <c r="O21" s="3"/>
      <c r="P21" s="3"/>
      <c r="Q21" s="3">
        <f ca="1">'Rendements indices'!Q21+1</f>
        <v>1.01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>
        <f ca="1">'Rendements indices'!AB21+1</f>
        <v>1.01</v>
      </c>
    </row>
    <row r="22" spans="1:28" x14ac:dyDescent="0.25">
      <c r="A22" s="2">
        <v>38625</v>
      </c>
      <c r="B22" s="3">
        <f ca="1">'Rendements indices'!B22+1</f>
        <v>0.97</v>
      </c>
      <c r="C22" s="3">
        <f ca="1">'Rendements indices'!C22+1</f>
        <v>1</v>
      </c>
      <c r="D22" s="3">
        <f ca="1">'Rendements indices'!D22+1</f>
        <v>0.96</v>
      </c>
      <c r="E22" s="3">
        <f ca="1">'Rendements indices'!E22+1</f>
        <v>0.98</v>
      </c>
      <c r="F22" s="3">
        <f ca="1">'Rendements indices'!F22+1</f>
        <v>1.05</v>
      </c>
      <c r="G22" s="3">
        <f ca="1">'Rendements indices'!G22+1</f>
        <v>0.99</v>
      </c>
      <c r="H22" s="3">
        <f ca="1">'Rendements indices'!H22+1</f>
        <v>1.01</v>
      </c>
      <c r="I22" s="3">
        <f ca="1">'Rendements indices'!I22+1</f>
        <v>0.99</v>
      </c>
      <c r="J22" s="3"/>
      <c r="K22" s="3">
        <f ca="1">'Rendements indices'!K22+1</f>
        <v>0.98</v>
      </c>
      <c r="L22" s="3"/>
      <c r="M22" s="3"/>
      <c r="N22" s="3"/>
      <c r="O22" s="3"/>
      <c r="P22" s="3"/>
      <c r="Q22" s="3">
        <f ca="1">'Rendements indices'!Q22+1</f>
        <v>1.05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>
        <f ca="1">'Rendements indices'!AB22+1</f>
        <v>0.98</v>
      </c>
    </row>
    <row r="23" spans="1:28" x14ac:dyDescent="0.25">
      <c r="A23" s="2">
        <v>38656</v>
      </c>
      <c r="B23" s="3">
        <f ca="1">'Rendements indices'!B23+1</f>
        <v>0.97</v>
      </c>
      <c r="C23" s="3">
        <f ca="1">'Rendements indices'!C23+1</f>
        <v>0.99</v>
      </c>
      <c r="D23" s="3">
        <f ca="1">'Rendements indices'!D23+1</f>
        <v>0.98</v>
      </c>
      <c r="E23" s="3">
        <f ca="1">'Rendements indices'!E23+1</f>
        <v>0.98</v>
      </c>
      <c r="F23" s="3">
        <f ca="1">'Rendements indices'!F23+1</f>
        <v>0.95</v>
      </c>
      <c r="G23" s="3">
        <f ca="1">'Rendements indices'!G23+1</f>
        <v>1.04</v>
      </c>
      <c r="H23" s="3">
        <f ca="1">'Rendements indices'!H23+1</f>
        <v>1.02</v>
      </c>
      <c r="I23" s="3">
        <f ca="1">'Rendements indices'!I23+1</f>
        <v>1.05</v>
      </c>
      <c r="J23" s="3"/>
      <c r="K23" s="3">
        <f ca="1">'Rendements indices'!K23+1</f>
        <v>1.03</v>
      </c>
      <c r="L23" s="3"/>
      <c r="M23" s="3"/>
      <c r="N23" s="3"/>
      <c r="O23" s="3">
        <f ca="1">'Rendements indices'!O23+1</f>
        <v>0.98</v>
      </c>
      <c r="P23" s="3"/>
      <c r="Q23" s="3">
        <f ca="1">'Rendements indices'!Q23+1</f>
        <v>0.96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>
        <f ca="1">'Rendements indices'!AB23+1</f>
        <v>1.04</v>
      </c>
    </row>
    <row r="24" spans="1:28" x14ac:dyDescent="0.25">
      <c r="A24" s="2">
        <v>38686</v>
      </c>
      <c r="B24" s="3">
        <f ca="1">'Rendements indices'!B24+1</f>
        <v>0.98</v>
      </c>
      <c r="C24" s="3">
        <f ca="1">'Rendements indices'!C24+1</f>
        <v>1.06</v>
      </c>
      <c r="D24" s="3">
        <f ca="1">'Rendements indices'!D24+1</f>
        <v>1.04</v>
      </c>
      <c r="E24" s="3">
        <f ca="1">'Rendements indices'!E24+1</f>
        <v>1.01</v>
      </c>
      <c r="F24" s="3">
        <f ca="1">'Rendements indices'!F24+1</f>
        <v>1.02</v>
      </c>
      <c r="G24" s="3">
        <f ca="1">'Rendements indices'!G24+1</f>
        <v>1</v>
      </c>
      <c r="H24" s="3">
        <f ca="1">'Rendements indices'!H24+1</f>
        <v>0.99</v>
      </c>
      <c r="I24" s="3">
        <f ca="1">'Rendements indices'!I24+1</f>
        <v>0.99</v>
      </c>
      <c r="J24" s="3"/>
      <c r="K24" s="3">
        <f ca="1">'Rendements indices'!K24+1</f>
        <v>1.02</v>
      </c>
      <c r="L24" s="3"/>
      <c r="M24" s="3"/>
      <c r="N24" s="3"/>
      <c r="O24" s="3">
        <f ca="1">'Rendements indices'!O24+1</f>
        <v>1.06</v>
      </c>
      <c r="P24" s="3"/>
      <c r="Q24" s="3">
        <f ca="1">'Rendements indices'!Q24+1</f>
        <v>1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>
        <f ca="1">'Rendements indices'!AB24+1</f>
        <v>0.95</v>
      </c>
    </row>
    <row r="25" spans="1:28" x14ac:dyDescent="0.25">
      <c r="A25" s="2">
        <v>38716</v>
      </c>
      <c r="B25" s="3">
        <f ca="1">'Rendements indices'!B25+1</f>
        <v>1.02</v>
      </c>
      <c r="C25" s="3">
        <f ca="1">'Rendements indices'!C25+1</f>
        <v>1.01</v>
      </c>
      <c r="D25" s="3">
        <f ca="1">'Rendements indices'!D25+1</f>
        <v>0.95</v>
      </c>
      <c r="E25" s="3">
        <f ca="1">'Rendements indices'!E25+1</f>
        <v>1.03</v>
      </c>
      <c r="F25" s="3">
        <f ca="1">'Rendements indices'!F25+1</f>
        <v>1.06</v>
      </c>
      <c r="G25" s="3">
        <f ca="1">'Rendements indices'!G25+1</f>
        <v>1.06</v>
      </c>
      <c r="H25" s="3">
        <f ca="1">'Rendements indices'!H25+1</f>
        <v>1.04</v>
      </c>
      <c r="I25" s="3">
        <f ca="1">'Rendements indices'!I25+1</f>
        <v>0.95</v>
      </c>
      <c r="J25" s="3"/>
      <c r="K25" s="3">
        <f ca="1">'Rendements indices'!K25+1</f>
        <v>1.02</v>
      </c>
      <c r="L25" s="3"/>
      <c r="M25" s="3"/>
      <c r="N25" s="3"/>
      <c r="O25" s="3">
        <f ca="1">'Rendements indices'!O25+1</f>
        <v>1.06</v>
      </c>
      <c r="P25" s="3"/>
      <c r="Q25" s="3">
        <f ca="1">'Rendements indices'!Q25+1</f>
        <v>1.02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>
        <f ca="1">'Rendements indices'!AB25+1</f>
        <v>0.97</v>
      </c>
    </row>
    <row r="26" spans="1:28" x14ac:dyDescent="0.25">
      <c r="A26" s="2">
        <v>38748</v>
      </c>
      <c r="B26" s="3">
        <f ca="1">'Rendements indices'!B26+1</f>
        <v>1.03</v>
      </c>
      <c r="C26" s="3">
        <f ca="1">'Rendements indices'!C26+1</f>
        <v>1</v>
      </c>
      <c r="D26" s="3">
        <f ca="1">'Rendements indices'!D26+1</f>
        <v>1.02</v>
      </c>
      <c r="E26" s="3">
        <f ca="1">'Rendements indices'!E26+1</f>
        <v>0.99</v>
      </c>
      <c r="F26" s="3">
        <f ca="1">'Rendements indices'!F26+1</f>
        <v>1.05</v>
      </c>
      <c r="G26" s="3">
        <f ca="1">'Rendements indices'!G26+1</f>
        <v>0.95</v>
      </c>
      <c r="H26" s="3">
        <f ca="1">'Rendements indices'!H26+1</f>
        <v>0.99</v>
      </c>
      <c r="I26" s="3">
        <f ca="1">'Rendements indices'!I26+1</f>
        <v>1.01</v>
      </c>
      <c r="J26" s="3"/>
      <c r="K26" s="3">
        <f ca="1">'Rendements indices'!K26+1</f>
        <v>1.02</v>
      </c>
      <c r="L26" s="3"/>
      <c r="M26" s="3"/>
      <c r="N26" s="3"/>
      <c r="O26" s="3">
        <f ca="1">'Rendements indices'!O26+1</f>
        <v>1.02</v>
      </c>
      <c r="P26" s="3"/>
      <c r="Q26" s="3">
        <f ca="1">'Rendements indices'!Q26+1</f>
        <v>0.97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>
        <f ca="1">'Rendements indices'!AB26+1</f>
        <v>0.98</v>
      </c>
    </row>
    <row r="27" spans="1:28" x14ac:dyDescent="0.25">
      <c r="A27" s="2">
        <v>38776</v>
      </c>
      <c r="B27" s="3">
        <f ca="1">'Rendements indices'!B27+1</f>
        <v>0.98</v>
      </c>
      <c r="C27" s="3">
        <f ca="1">'Rendements indices'!C27+1</f>
        <v>1</v>
      </c>
      <c r="D27" s="3">
        <f ca="1">'Rendements indices'!D27+1</f>
        <v>0.99</v>
      </c>
      <c r="E27" s="3">
        <f ca="1">'Rendements indices'!E27+1</f>
        <v>1.05</v>
      </c>
      <c r="F27" s="3">
        <f ca="1">'Rendements indices'!F27+1</f>
        <v>1.01</v>
      </c>
      <c r="G27" s="3">
        <f ca="1">'Rendements indices'!G27+1</f>
        <v>0.99</v>
      </c>
      <c r="H27" s="3">
        <f ca="1">'Rendements indices'!H27+1</f>
        <v>1.01</v>
      </c>
      <c r="I27" s="3">
        <f ca="1">'Rendements indices'!I27+1</f>
        <v>0.96</v>
      </c>
      <c r="J27" s="3"/>
      <c r="K27" s="3">
        <f ca="1">'Rendements indices'!K27+1</f>
        <v>1.04</v>
      </c>
      <c r="L27" s="3"/>
      <c r="M27" s="3"/>
      <c r="N27" s="3"/>
      <c r="O27" s="3">
        <f ca="1">'Rendements indices'!O27+1</f>
        <v>0.96</v>
      </c>
      <c r="P27" s="3"/>
      <c r="Q27" s="3">
        <f ca="1">'Rendements indices'!Q27+1</f>
        <v>1.02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>
        <f ca="1">'Rendements indices'!AB27+1</f>
        <v>0.97</v>
      </c>
    </row>
    <row r="28" spans="1:28" x14ac:dyDescent="0.25">
      <c r="A28" s="2">
        <v>38807</v>
      </c>
      <c r="B28" s="3">
        <f ca="1">'Rendements indices'!B28+1</f>
        <v>0.99</v>
      </c>
      <c r="C28" s="3">
        <f ca="1">'Rendements indices'!C28+1</f>
        <v>0.97</v>
      </c>
      <c r="D28" s="3">
        <f ca="1">'Rendements indices'!D28+1</f>
        <v>1</v>
      </c>
      <c r="E28" s="3">
        <f ca="1">'Rendements indices'!E28+1</f>
        <v>0.96</v>
      </c>
      <c r="F28" s="3">
        <f ca="1">'Rendements indices'!F28+1</f>
        <v>1</v>
      </c>
      <c r="G28" s="3">
        <f ca="1">'Rendements indices'!G28+1</f>
        <v>0.96</v>
      </c>
      <c r="H28" s="3">
        <f ca="1">'Rendements indices'!H28+1</f>
        <v>1.05</v>
      </c>
      <c r="I28" s="3">
        <f ca="1">'Rendements indices'!I28+1</f>
        <v>1.04</v>
      </c>
      <c r="J28" s="3"/>
      <c r="K28" s="3">
        <f ca="1">'Rendements indices'!K28+1</f>
        <v>1.01</v>
      </c>
      <c r="L28" s="3"/>
      <c r="M28" s="3"/>
      <c r="N28" s="3"/>
      <c r="O28" s="3">
        <f ca="1">'Rendements indices'!O28+1</f>
        <v>1.06</v>
      </c>
      <c r="P28" s="3"/>
      <c r="Q28" s="3">
        <f ca="1">'Rendements indices'!Q28+1</f>
        <v>1.01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>
        <f ca="1">'Rendements indices'!AB28+1</f>
        <v>1.01</v>
      </c>
    </row>
    <row r="29" spans="1:28" x14ac:dyDescent="0.25">
      <c r="A29" s="2">
        <v>38835</v>
      </c>
      <c r="B29" s="3">
        <f ca="1">'Rendements indices'!B29+1</f>
        <v>1.01</v>
      </c>
      <c r="C29" s="3">
        <f ca="1">'Rendements indices'!C29+1</f>
        <v>0.97</v>
      </c>
      <c r="D29" s="3">
        <f ca="1">'Rendements indices'!D29+1</f>
        <v>1</v>
      </c>
      <c r="E29" s="3">
        <f ca="1">'Rendements indices'!E29+1</f>
        <v>1.06</v>
      </c>
      <c r="F29" s="3">
        <f ca="1">'Rendements indices'!F29+1</f>
        <v>1.03</v>
      </c>
      <c r="G29" s="3">
        <f ca="1">'Rendements indices'!G29+1</f>
        <v>1.03</v>
      </c>
      <c r="H29" s="3">
        <f ca="1">'Rendements indices'!H29+1</f>
        <v>1.05</v>
      </c>
      <c r="I29" s="3">
        <f ca="1">'Rendements indices'!I29+1</f>
        <v>1</v>
      </c>
      <c r="J29" s="3"/>
      <c r="K29" s="3">
        <f ca="1">'Rendements indices'!K29+1</f>
        <v>1.05</v>
      </c>
      <c r="L29" s="3"/>
      <c r="M29" s="3"/>
      <c r="N29" s="3"/>
      <c r="O29" s="3">
        <f ca="1">'Rendements indices'!O29+1</f>
        <v>0.96</v>
      </c>
      <c r="P29" s="3"/>
      <c r="Q29" s="3">
        <f ca="1">'Rendements indices'!Q29+1</f>
        <v>1.04</v>
      </c>
      <c r="R29" s="3"/>
      <c r="S29" s="3"/>
      <c r="T29" s="3"/>
      <c r="U29" s="3"/>
      <c r="V29" s="3"/>
      <c r="W29" s="3"/>
      <c r="X29" s="3"/>
      <c r="Y29" s="3"/>
      <c r="Z29" s="3"/>
      <c r="AA29" s="3"/>
      <c r="AB29" s="3">
        <f ca="1">'Rendements indices'!AB29+1</f>
        <v>1.03</v>
      </c>
    </row>
    <row r="30" spans="1:28" x14ac:dyDescent="0.25">
      <c r="A30" s="2">
        <v>38868</v>
      </c>
      <c r="B30" s="3">
        <f ca="1">'Rendements indices'!B30+1</f>
        <v>1</v>
      </c>
      <c r="C30" s="3">
        <f ca="1">'Rendements indices'!C30+1</f>
        <v>0.97</v>
      </c>
      <c r="D30" s="3">
        <f ca="1">'Rendements indices'!D30+1</f>
        <v>0.96</v>
      </c>
      <c r="E30" s="3">
        <f ca="1">'Rendements indices'!E30+1</f>
        <v>1.05</v>
      </c>
      <c r="F30" s="3">
        <f ca="1">'Rendements indices'!F30+1</f>
        <v>1.05</v>
      </c>
      <c r="G30" s="3">
        <f ca="1">'Rendements indices'!G30+1</f>
        <v>1.06</v>
      </c>
      <c r="H30" s="3">
        <f ca="1">'Rendements indices'!H30+1</f>
        <v>1.04</v>
      </c>
      <c r="I30" s="3">
        <f ca="1">'Rendements indices'!I30+1</f>
        <v>0.96</v>
      </c>
      <c r="J30" s="3"/>
      <c r="K30" s="3">
        <f ca="1">'Rendements indices'!K30+1</f>
        <v>1.01</v>
      </c>
      <c r="L30" s="3"/>
      <c r="M30" s="3"/>
      <c r="N30" s="3"/>
      <c r="O30" s="3">
        <f ca="1">'Rendements indices'!O30+1</f>
        <v>0.97</v>
      </c>
      <c r="P30" s="3"/>
      <c r="Q30" s="3">
        <f ca="1">'Rendements indices'!Q30+1</f>
        <v>0.97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>
        <f ca="1">'Rendements indices'!AB30+1</f>
        <v>0.98</v>
      </c>
    </row>
    <row r="31" spans="1:28" x14ac:dyDescent="0.25">
      <c r="A31" s="2">
        <v>38898</v>
      </c>
      <c r="B31" s="3">
        <f ca="1">'Rendements indices'!B31+1</f>
        <v>0.96</v>
      </c>
      <c r="C31" s="3">
        <f ca="1">'Rendements indices'!C31+1</f>
        <v>1.05</v>
      </c>
      <c r="D31" s="3">
        <f ca="1">'Rendements indices'!D31+1</f>
        <v>1.02</v>
      </c>
      <c r="E31" s="3">
        <f ca="1">'Rendements indices'!E31+1</f>
        <v>0.96</v>
      </c>
      <c r="F31" s="3">
        <f ca="1">'Rendements indices'!F31+1</f>
        <v>0.99</v>
      </c>
      <c r="G31" s="3">
        <f ca="1">'Rendements indices'!G31+1</f>
        <v>0.98</v>
      </c>
      <c r="H31" s="3">
        <f ca="1">'Rendements indices'!H31+1</f>
        <v>1.05</v>
      </c>
      <c r="I31" s="3">
        <f ca="1">'Rendements indices'!I31+1</f>
        <v>1.03</v>
      </c>
      <c r="J31" s="3"/>
      <c r="K31" s="3">
        <f ca="1">'Rendements indices'!K31+1</f>
        <v>0.95</v>
      </c>
      <c r="L31" s="3"/>
      <c r="M31" s="3"/>
      <c r="N31" s="3"/>
      <c r="O31" s="3">
        <f ca="1">'Rendements indices'!O31+1</f>
        <v>1</v>
      </c>
      <c r="P31" s="3"/>
      <c r="Q31" s="3">
        <f ca="1">'Rendements indices'!Q31+1</f>
        <v>1.01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>
        <f ca="1">'Rendements indices'!AB31+1</f>
        <v>1.04</v>
      </c>
    </row>
    <row r="32" spans="1:28" x14ac:dyDescent="0.25">
      <c r="A32" s="2">
        <v>38929</v>
      </c>
      <c r="B32" s="3">
        <f ca="1">'Rendements indices'!B32+1</f>
        <v>1.03</v>
      </c>
      <c r="C32" s="3">
        <f ca="1">'Rendements indices'!C32+1</f>
        <v>1.02</v>
      </c>
      <c r="D32" s="3">
        <f ca="1">'Rendements indices'!D32+1</f>
        <v>1</v>
      </c>
      <c r="E32" s="3">
        <f ca="1">'Rendements indices'!E32+1</f>
        <v>1</v>
      </c>
      <c r="F32" s="3">
        <f ca="1">'Rendements indices'!F32+1</f>
        <v>0.99</v>
      </c>
      <c r="G32" s="3">
        <f ca="1">'Rendements indices'!G32+1</f>
        <v>1</v>
      </c>
      <c r="H32" s="3">
        <f ca="1">'Rendements indices'!H32+1</f>
        <v>1.03</v>
      </c>
      <c r="I32" s="3">
        <f ca="1">'Rendements indices'!I32+1</f>
        <v>1.05</v>
      </c>
      <c r="J32" s="3"/>
      <c r="K32" s="3">
        <f ca="1">'Rendements indices'!K32+1</f>
        <v>0.98</v>
      </c>
      <c r="L32" s="3"/>
      <c r="M32" s="3"/>
      <c r="N32" s="3"/>
      <c r="O32" s="3">
        <f ca="1">'Rendements indices'!O32+1</f>
        <v>1</v>
      </c>
      <c r="P32" s="3"/>
      <c r="Q32" s="3">
        <f ca="1">'Rendements indices'!Q32+1</f>
        <v>1.05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>
        <f ca="1">'Rendements indices'!AB32+1</f>
        <v>0.96</v>
      </c>
    </row>
    <row r="33" spans="1:28" x14ac:dyDescent="0.25">
      <c r="A33" s="2">
        <v>38960</v>
      </c>
      <c r="B33" s="3">
        <f ca="1">'Rendements indices'!B33+1</f>
        <v>0.96</v>
      </c>
      <c r="C33" s="3">
        <f ca="1">'Rendements indices'!C33+1</f>
        <v>0.95</v>
      </c>
      <c r="D33" s="3">
        <f ca="1">'Rendements indices'!D33+1</f>
        <v>1.04</v>
      </c>
      <c r="E33" s="3">
        <f ca="1">'Rendements indices'!E33+1</f>
        <v>0.97</v>
      </c>
      <c r="F33" s="3">
        <f ca="1">'Rendements indices'!F33+1</f>
        <v>0.98</v>
      </c>
      <c r="G33" s="3">
        <f ca="1">'Rendements indices'!G33+1</f>
        <v>0.99</v>
      </c>
      <c r="H33" s="3">
        <f ca="1">'Rendements indices'!H33+1</f>
        <v>1.03</v>
      </c>
      <c r="I33" s="3">
        <f ca="1">'Rendements indices'!I33+1</f>
        <v>1.05</v>
      </c>
      <c r="J33" s="3"/>
      <c r="K33" s="3">
        <f ca="1">'Rendements indices'!K33+1</f>
        <v>1.03</v>
      </c>
      <c r="L33" s="3"/>
      <c r="M33" s="3"/>
      <c r="N33" s="3"/>
      <c r="O33" s="3">
        <f ca="1">'Rendements indices'!O33+1</f>
        <v>1.01</v>
      </c>
      <c r="P33" s="3"/>
      <c r="Q33" s="3">
        <f ca="1">'Rendements indices'!Q33+1</f>
        <v>0.96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>
        <f ca="1">'Rendements indices'!AB33+1</f>
        <v>1</v>
      </c>
    </row>
    <row r="34" spans="1:28" x14ac:dyDescent="0.25">
      <c r="A34" s="2">
        <v>38989</v>
      </c>
      <c r="B34" s="3">
        <f ca="1">'Rendements indices'!B34+1</f>
        <v>0.95</v>
      </c>
      <c r="C34" s="3">
        <f ca="1">'Rendements indices'!C34+1</f>
        <v>1.06</v>
      </c>
      <c r="D34" s="3">
        <f ca="1">'Rendements indices'!D34+1</f>
        <v>0.96</v>
      </c>
      <c r="E34" s="3">
        <f ca="1">'Rendements indices'!E34+1</f>
        <v>1</v>
      </c>
      <c r="F34" s="3">
        <f ca="1">'Rendements indices'!F34+1</f>
        <v>1.03</v>
      </c>
      <c r="G34" s="3">
        <f ca="1">'Rendements indices'!G34+1</f>
        <v>0.96</v>
      </c>
      <c r="H34" s="3">
        <f ca="1">'Rendements indices'!H34+1</f>
        <v>0.96</v>
      </c>
      <c r="I34" s="3">
        <f ca="1">'Rendements indices'!I34+1</f>
        <v>1.02</v>
      </c>
      <c r="J34" s="3"/>
      <c r="K34" s="3">
        <f ca="1">'Rendements indices'!K34+1</f>
        <v>1.02</v>
      </c>
      <c r="L34" s="3"/>
      <c r="M34" s="3"/>
      <c r="N34" s="3"/>
      <c r="O34" s="3">
        <f ca="1">'Rendements indices'!O34+1</f>
        <v>1.03</v>
      </c>
      <c r="P34" s="3"/>
      <c r="Q34" s="3">
        <f ca="1">'Rendements indices'!Q34+1</f>
        <v>0.96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>
        <f ca="1">'Rendements indices'!AB34+1</f>
        <v>0.96</v>
      </c>
    </row>
    <row r="35" spans="1:28" x14ac:dyDescent="0.25">
      <c r="A35" s="2">
        <v>39021</v>
      </c>
      <c r="B35" s="3">
        <f ca="1">'Rendements indices'!B35+1</f>
        <v>1</v>
      </c>
      <c r="C35" s="3">
        <f ca="1">'Rendements indices'!C35+1</f>
        <v>0.99</v>
      </c>
      <c r="D35" s="3">
        <f ca="1">'Rendements indices'!D35+1</f>
        <v>1</v>
      </c>
      <c r="E35" s="3">
        <f ca="1">'Rendements indices'!E35+1</f>
        <v>1.01</v>
      </c>
      <c r="F35" s="3">
        <f ca="1">'Rendements indices'!F35+1</f>
        <v>1.06</v>
      </c>
      <c r="G35" s="3">
        <f ca="1">'Rendements indices'!G35+1</f>
        <v>1</v>
      </c>
      <c r="H35" s="3">
        <f ca="1">'Rendements indices'!H35+1</f>
        <v>1.02</v>
      </c>
      <c r="I35" s="3">
        <f ca="1">'Rendements indices'!I35+1</f>
        <v>0.99</v>
      </c>
      <c r="J35" s="3"/>
      <c r="K35" s="3">
        <f ca="1">'Rendements indices'!K35+1</f>
        <v>1.05</v>
      </c>
      <c r="L35" s="3"/>
      <c r="M35" s="3"/>
      <c r="N35" s="3"/>
      <c r="O35" s="3">
        <f ca="1">'Rendements indices'!O35+1</f>
        <v>1</v>
      </c>
      <c r="P35" s="3"/>
      <c r="Q35" s="3">
        <f ca="1">'Rendements indices'!Q35+1</f>
        <v>1</v>
      </c>
      <c r="R35" s="3"/>
      <c r="S35" s="3"/>
      <c r="T35" s="3"/>
      <c r="U35" s="3"/>
      <c r="V35" s="3"/>
      <c r="W35" s="3"/>
      <c r="X35" s="3"/>
      <c r="Y35" s="3"/>
      <c r="Z35" s="3"/>
      <c r="AA35" s="3"/>
      <c r="AB35" s="3">
        <f ca="1">'Rendements indices'!AB35+1</f>
        <v>1.06</v>
      </c>
    </row>
    <row r="36" spans="1:28" x14ac:dyDescent="0.25">
      <c r="A36" s="2">
        <v>39051</v>
      </c>
      <c r="B36" s="3">
        <f ca="1">'Rendements indices'!B36+1</f>
        <v>1.01</v>
      </c>
      <c r="C36" s="3">
        <f ca="1">'Rendements indices'!C36+1</f>
        <v>1.06</v>
      </c>
      <c r="D36" s="3">
        <f ca="1">'Rendements indices'!D36+1</f>
        <v>1.01</v>
      </c>
      <c r="E36" s="3">
        <f ca="1">'Rendements indices'!E36+1</f>
        <v>1.01</v>
      </c>
      <c r="F36" s="3">
        <f ca="1">'Rendements indices'!F36+1</f>
        <v>0.99</v>
      </c>
      <c r="G36" s="3">
        <f ca="1">'Rendements indices'!G36+1</f>
        <v>0.97</v>
      </c>
      <c r="H36" s="3">
        <f ca="1">'Rendements indices'!H36+1</f>
        <v>1.02</v>
      </c>
      <c r="I36" s="3">
        <f ca="1">'Rendements indices'!I36+1</f>
        <v>1.06</v>
      </c>
      <c r="J36" s="3"/>
      <c r="K36" s="3">
        <f ca="1">'Rendements indices'!K36+1</f>
        <v>1.03</v>
      </c>
      <c r="L36" s="3"/>
      <c r="M36" s="3"/>
      <c r="N36" s="3"/>
      <c r="O36" s="3">
        <f ca="1">'Rendements indices'!O36+1</f>
        <v>1.02</v>
      </c>
      <c r="P36" s="3"/>
      <c r="Q36" s="3">
        <f ca="1">'Rendements indices'!Q36+1</f>
        <v>1.02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>
        <f ca="1">'Rendements indices'!AB36+1</f>
        <v>1.06</v>
      </c>
    </row>
    <row r="37" spans="1:28" x14ac:dyDescent="0.25">
      <c r="A37" s="2">
        <v>39080</v>
      </c>
      <c r="B37" s="3">
        <f ca="1">'Rendements indices'!B37+1</f>
        <v>1.06</v>
      </c>
      <c r="C37" s="3">
        <f ca="1">'Rendements indices'!C37+1</f>
        <v>0.98</v>
      </c>
      <c r="D37" s="3">
        <f ca="1">'Rendements indices'!D37+1</f>
        <v>1.06</v>
      </c>
      <c r="E37" s="3">
        <f ca="1">'Rendements indices'!E37+1</f>
        <v>0.99</v>
      </c>
      <c r="F37" s="3">
        <f ca="1">'Rendements indices'!F37+1</f>
        <v>0.98</v>
      </c>
      <c r="G37" s="3">
        <f ca="1">'Rendements indices'!G37+1</f>
        <v>1.03</v>
      </c>
      <c r="H37" s="3">
        <f ca="1">'Rendements indices'!H37+1</f>
        <v>1.05</v>
      </c>
      <c r="I37" s="3">
        <f ca="1">'Rendements indices'!I37+1</f>
        <v>1.05</v>
      </c>
      <c r="J37" s="3"/>
      <c r="K37" s="3">
        <f ca="1">'Rendements indices'!K37+1</f>
        <v>0.98</v>
      </c>
      <c r="L37" s="3"/>
      <c r="M37" s="3"/>
      <c r="N37" s="3"/>
      <c r="O37" s="3">
        <f ca="1">'Rendements indices'!O37+1</f>
        <v>0.96</v>
      </c>
      <c r="P37" s="3"/>
      <c r="Q37" s="3">
        <f ca="1">'Rendements indices'!Q37+1</f>
        <v>1.03</v>
      </c>
      <c r="R37" s="3"/>
      <c r="S37" s="3"/>
      <c r="T37" s="3"/>
      <c r="U37" s="3"/>
      <c r="V37" s="3"/>
      <c r="W37" s="3"/>
      <c r="X37" s="3"/>
      <c r="Y37" s="3"/>
      <c r="Z37" s="3"/>
      <c r="AA37" s="3"/>
      <c r="AB37" s="3">
        <f ca="1">'Rendements indices'!AB37+1</f>
        <v>0.98</v>
      </c>
    </row>
    <row r="38" spans="1:28" x14ac:dyDescent="0.25">
      <c r="A38" s="2">
        <v>39113</v>
      </c>
      <c r="B38" s="3">
        <f ca="1">'Rendements indices'!B38+1</f>
        <v>0.96</v>
      </c>
      <c r="C38" s="3">
        <f ca="1">'Rendements indices'!C38+1</f>
        <v>1.05</v>
      </c>
      <c r="D38" s="3">
        <f ca="1">'Rendements indices'!D38+1</f>
        <v>0.95</v>
      </c>
      <c r="E38" s="3">
        <f ca="1">'Rendements indices'!E38+1</f>
        <v>0.95</v>
      </c>
      <c r="F38" s="3">
        <f ca="1">'Rendements indices'!F38+1</f>
        <v>0.99</v>
      </c>
      <c r="G38" s="3">
        <f ca="1">'Rendements indices'!G38+1</f>
        <v>0.95</v>
      </c>
      <c r="H38" s="3">
        <f ca="1">'Rendements indices'!H38+1</f>
        <v>1</v>
      </c>
      <c r="I38" s="3">
        <f ca="1">'Rendements indices'!I38+1</f>
        <v>0.95</v>
      </c>
      <c r="J38" s="3"/>
      <c r="K38" s="3">
        <f ca="1">'Rendements indices'!K38+1</f>
        <v>1.04</v>
      </c>
      <c r="L38" s="3"/>
      <c r="M38" s="3"/>
      <c r="N38" s="3"/>
      <c r="O38" s="3">
        <f ca="1">'Rendements indices'!O38+1</f>
        <v>0.97</v>
      </c>
      <c r="P38" s="3"/>
      <c r="Q38" s="3">
        <f ca="1">'Rendements indices'!Q38+1</f>
        <v>1.02</v>
      </c>
      <c r="R38" s="3"/>
      <c r="S38" s="3"/>
      <c r="T38" s="3"/>
      <c r="U38" s="3"/>
      <c r="V38" s="3"/>
      <c r="W38" s="3"/>
      <c r="X38" s="3"/>
      <c r="Y38" s="3"/>
      <c r="Z38" s="3"/>
      <c r="AA38" s="3"/>
      <c r="AB38" s="3">
        <f ca="1">'Rendements indices'!AB38+1</f>
        <v>1.01</v>
      </c>
    </row>
    <row r="39" spans="1:28" x14ac:dyDescent="0.25">
      <c r="A39" s="2">
        <v>39141</v>
      </c>
      <c r="B39" s="3">
        <f ca="1">'Rendements indices'!B39+1</f>
        <v>0.99</v>
      </c>
      <c r="C39" s="3">
        <f ca="1">'Rendements indices'!C39+1</f>
        <v>1.06</v>
      </c>
      <c r="D39" s="3">
        <f ca="1">'Rendements indices'!D39+1</f>
        <v>1</v>
      </c>
      <c r="E39" s="3">
        <f ca="1">'Rendements indices'!E39+1</f>
        <v>1.05</v>
      </c>
      <c r="F39" s="3">
        <f ca="1">'Rendements indices'!F39+1</f>
        <v>0.95</v>
      </c>
      <c r="G39" s="3">
        <f ca="1">'Rendements indices'!G39+1</f>
        <v>0.98</v>
      </c>
      <c r="H39" s="3">
        <f ca="1">'Rendements indices'!H39+1</f>
        <v>1.05</v>
      </c>
      <c r="I39" s="3">
        <f ca="1">'Rendements indices'!I39+1</f>
        <v>1</v>
      </c>
      <c r="J39" s="3"/>
      <c r="K39" s="3">
        <f ca="1">'Rendements indices'!K39+1</f>
        <v>0.98</v>
      </c>
      <c r="L39" s="3"/>
      <c r="M39" s="3"/>
      <c r="N39" s="3"/>
      <c r="O39" s="3">
        <f ca="1">'Rendements indices'!O39+1</f>
        <v>1</v>
      </c>
      <c r="P39" s="3"/>
      <c r="Q39" s="3">
        <f ca="1">'Rendements indices'!Q39+1</f>
        <v>1.04</v>
      </c>
      <c r="R39" s="3"/>
      <c r="S39" s="3"/>
      <c r="T39" s="3"/>
      <c r="U39" s="3"/>
      <c r="V39" s="3"/>
      <c r="W39" s="3"/>
      <c r="X39" s="3"/>
      <c r="Y39" s="3"/>
      <c r="Z39" s="3"/>
      <c r="AA39" s="3"/>
      <c r="AB39" s="3">
        <f ca="1">'Rendements indices'!AB39+1</f>
        <v>0.98</v>
      </c>
    </row>
    <row r="40" spans="1:28" x14ac:dyDescent="0.25">
      <c r="A40" s="2">
        <v>39171</v>
      </c>
      <c r="B40" s="3">
        <f ca="1">'Rendements indices'!B40+1</f>
        <v>0.98</v>
      </c>
      <c r="C40" s="3">
        <f ca="1">'Rendements indices'!C40+1</f>
        <v>1.01</v>
      </c>
      <c r="D40" s="3">
        <f ca="1">'Rendements indices'!D40+1</f>
        <v>0.98</v>
      </c>
      <c r="E40" s="3">
        <f ca="1">'Rendements indices'!E40+1</f>
        <v>1.02</v>
      </c>
      <c r="F40" s="3">
        <f ca="1">'Rendements indices'!F40+1</f>
        <v>1.02</v>
      </c>
      <c r="G40" s="3">
        <f ca="1">'Rendements indices'!G40+1</f>
        <v>1.01</v>
      </c>
      <c r="H40" s="3">
        <f ca="1">'Rendements indices'!H40+1</f>
        <v>1</v>
      </c>
      <c r="I40" s="3">
        <f ca="1">'Rendements indices'!I40+1</f>
        <v>1.06</v>
      </c>
      <c r="J40" s="3"/>
      <c r="K40" s="3">
        <f ca="1">'Rendements indices'!K40+1</f>
        <v>1.01</v>
      </c>
      <c r="L40" s="3"/>
      <c r="M40" s="3"/>
      <c r="N40" s="3"/>
      <c r="O40" s="3">
        <f ca="1">'Rendements indices'!O40+1</f>
        <v>0.95</v>
      </c>
      <c r="P40" s="3"/>
      <c r="Q40" s="3">
        <f ca="1">'Rendements indices'!Q40+1</f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  <c r="AB40" s="3">
        <f ca="1">'Rendements indices'!AB40+1</f>
        <v>1.05</v>
      </c>
    </row>
    <row r="41" spans="1:28" x14ac:dyDescent="0.25">
      <c r="A41" s="2">
        <v>39202</v>
      </c>
      <c r="B41" s="3">
        <f ca="1">'Rendements indices'!B41+1</f>
        <v>0.97</v>
      </c>
      <c r="C41" s="3">
        <f ca="1">'Rendements indices'!C41+1</f>
        <v>1.04</v>
      </c>
      <c r="D41" s="3">
        <f ca="1">'Rendements indices'!D41+1</f>
        <v>0.98</v>
      </c>
      <c r="E41" s="3">
        <f ca="1">'Rendements indices'!E41+1</f>
        <v>1.01</v>
      </c>
      <c r="F41" s="3">
        <f ca="1">'Rendements indices'!F41+1</f>
        <v>1.04</v>
      </c>
      <c r="G41" s="3">
        <f ca="1">'Rendements indices'!G41+1</f>
        <v>1.04</v>
      </c>
      <c r="H41" s="3">
        <f ca="1">'Rendements indices'!H41+1</f>
        <v>1.02</v>
      </c>
      <c r="I41" s="3">
        <f ca="1">'Rendements indices'!I41+1</f>
        <v>1.02</v>
      </c>
      <c r="J41" s="3"/>
      <c r="K41" s="3">
        <f ca="1">'Rendements indices'!K41+1</f>
        <v>0.96</v>
      </c>
      <c r="L41" s="3"/>
      <c r="M41" s="3"/>
      <c r="N41" s="3"/>
      <c r="O41" s="3">
        <f ca="1">'Rendements indices'!O41+1</f>
        <v>1.02</v>
      </c>
      <c r="P41" s="3"/>
      <c r="Q41" s="3">
        <f ca="1">'Rendements indices'!Q41+1</f>
        <v>0.97</v>
      </c>
      <c r="R41" s="3"/>
      <c r="S41" s="3"/>
      <c r="T41" s="3"/>
      <c r="U41" s="3"/>
      <c r="V41" s="3"/>
      <c r="W41" s="3"/>
      <c r="X41" s="3"/>
      <c r="Y41" s="3"/>
      <c r="Z41" s="3"/>
      <c r="AA41" s="3"/>
      <c r="AB41" s="3">
        <f ca="1">'Rendements indices'!AB41+1</f>
        <v>1.02</v>
      </c>
    </row>
    <row r="42" spans="1:28" x14ac:dyDescent="0.25">
      <c r="A42" s="2">
        <v>39233</v>
      </c>
      <c r="B42" s="3">
        <f ca="1">'Rendements indices'!B42+1</f>
        <v>0.98</v>
      </c>
      <c r="C42" s="3">
        <f ca="1">'Rendements indices'!C42+1</f>
        <v>1.04</v>
      </c>
      <c r="D42" s="3">
        <f ca="1">'Rendements indices'!D42+1</f>
        <v>1.05</v>
      </c>
      <c r="E42" s="3">
        <f ca="1">'Rendements indices'!E42+1</f>
        <v>0.95</v>
      </c>
      <c r="F42" s="3">
        <f ca="1">'Rendements indices'!F42+1</f>
        <v>0.96</v>
      </c>
      <c r="G42" s="3">
        <f ca="1">'Rendements indices'!G42+1</f>
        <v>1.05</v>
      </c>
      <c r="H42" s="3">
        <f ca="1">'Rendements indices'!H42+1</f>
        <v>0.95</v>
      </c>
      <c r="I42" s="3">
        <f ca="1">'Rendements indices'!I42+1</f>
        <v>0.99</v>
      </c>
      <c r="J42" s="3"/>
      <c r="K42" s="3">
        <f ca="1">'Rendements indices'!K42+1</f>
        <v>1.06</v>
      </c>
      <c r="L42" s="3"/>
      <c r="M42" s="3"/>
      <c r="N42" s="3"/>
      <c r="O42" s="3">
        <f ca="1">'Rendements indices'!O42+1</f>
        <v>0.95</v>
      </c>
      <c r="P42" s="3"/>
      <c r="Q42" s="3">
        <f ca="1">'Rendements indices'!Q42+1</f>
        <v>0.98</v>
      </c>
      <c r="R42" s="3"/>
      <c r="S42" s="3"/>
      <c r="T42" s="3"/>
      <c r="U42" s="3"/>
      <c r="V42" s="3"/>
      <c r="W42" s="3"/>
      <c r="X42" s="3"/>
      <c r="Y42" s="3"/>
      <c r="Z42" s="3"/>
      <c r="AA42" s="3"/>
      <c r="AB42" s="3">
        <f ca="1">'Rendements indices'!AB42+1</f>
        <v>1.01</v>
      </c>
    </row>
    <row r="43" spans="1:28" x14ac:dyDescent="0.25">
      <c r="A43" s="2">
        <v>39263</v>
      </c>
      <c r="B43" s="3">
        <f ca="1">'Rendements indices'!B43+1</f>
        <v>0.99</v>
      </c>
      <c r="C43" s="3">
        <f ca="1">'Rendements indices'!C43+1</f>
        <v>1.01</v>
      </c>
      <c r="D43" s="3">
        <f ca="1">'Rendements indices'!D43+1</f>
        <v>1.04</v>
      </c>
      <c r="E43" s="3">
        <f ca="1">'Rendements indices'!E43+1</f>
        <v>1.05</v>
      </c>
      <c r="F43" s="3">
        <f ca="1">'Rendements indices'!F43+1</f>
        <v>1.02</v>
      </c>
      <c r="G43" s="3">
        <f ca="1">'Rendements indices'!G43+1</f>
        <v>1.02</v>
      </c>
      <c r="H43" s="3">
        <f ca="1">'Rendements indices'!H43+1</f>
        <v>1.05</v>
      </c>
      <c r="I43" s="3">
        <f ca="1">'Rendements indices'!I43+1</f>
        <v>1.02</v>
      </c>
      <c r="J43" s="3"/>
      <c r="K43" s="3">
        <f ca="1">'Rendements indices'!K43+1</f>
        <v>1.02</v>
      </c>
      <c r="L43" s="3"/>
      <c r="M43" s="3"/>
      <c r="N43" s="3"/>
      <c r="O43" s="3">
        <f ca="1">'Rendements indices'!O43+1</f>
        <v>0.96</v>
      </c>
      <c r="P43" s="3"/>
      <c r="Q43" s="3">
        <f ca="1">'Rendements indices'!Q43+1</f>
        <v>0.97</v>
      </c>
      <c r="R43" s="3"/>
      <c r="S43" s="3"/>
      <c r="T43" s="3"/>
      <c r="U43" s="3"/>
      <c r="V43" s="3"/>
      <c r="W43" s="3"/>
      <c r="X43" s="3"/>
      <c r="Y43" s="3"/>
      <c r="Z43" s="3"/>
      <c r="AA43" s="3"/>
      <c r="AB43" s="3">
        <f ca="1">'Rendements indices'!AB43+1</f>
        <v>0.99</v>
      </c>
    </row>
    <row r="44" spans="1:28" x14ac:dyDescent="0.25">
      <c r="A44" s="2">
        <v>39294</v>
      </c>
      <c r="B44" s="3">
        <f ca="1">'Rendements indices'!B44+1</f>
        <v>0.98</v>
      </c>
      <c r="C44" s="3">
        <f ca="1">'Rendements indices'!C44+1</f>
        <v>1.03</v>
      </c>
      <c r="D44" s="3">
        <f ca="1">'Rendements indices'!D44+1</f>
        <v>0.99</v>
      </c>
      <c r="E44" s="3">
        <f ca="1">'Rendements indices'!E44+1</f>
        <v>0.96</v>
      </c>
      <c r="F44" s="3">
        <f ca="1">'Rendements indices'!F44+1</f>
        <v>1.06</v>
      </c>
      <c r="G44" s="3">
        <f ca="1">'Rendements indices'!G44+1</f>
        <v>0.97</v>
      </c>
      <c r="H44" s="3">
        <f ca="1">'Rendements indices'!H44+1</f>
        <v>0.96</v>
      </c>
      <c r="I44" s="3">
        <f ca="1">'Rendements indices'!I44+1</f>
        <v>0.97</v>
      </c>
      <c r="J44" s="3"/>
      <c r="K44" s="3">
        <f ca="1">'Rendements indices'!K44+1</f>
        <v>1.03</v>
      </c>
      <c r="L44" s="3"/>
      <c r="M44" s="3"/>
      <c r="N44" s="3"/>
      <c r="O44" s="3">
        <f ca="1">'Rendements indices'!O44+1</f>
        <v>1.04</v>
      </c>
      <c r="P44" s="3"/>
      <c r="Q44" s="3">
        <f ca="1">'Rendements indices'!Q44+1</f>
        <v>0.97</v>
      </c>
      <c r="R44" s="3"/>
      <c r="S44" s="3"/>
      <c r="T44" s="3"/>
      <c r="U44" s="3"/>
      <c r="V44" s="3"/>
      <c r="W44" s="3"/>
      <c r="X44" s="3"/>
      <c r="Y44" s="3"/>
      <c r="Z44" s="3"/>
      <c r="AA44" s="3"/>
      <c r="AB44" s="3">
        <f ca="1">'Rendements indices'!AB44+1</f>
        <v>1.06</v>
      </c>
    </row>
    <row r="45" spans="1:28" x14ac:dyDescent="0.25">
      <c r="A45" s="2">
        <v>39325</v>
      </c>
      <c r="B45" s="3">
        <f ca="1">'Rendements indices'!B45+1</f>
        <v>1.02</v>
      </c>
      <c r="C45" s="3">
        <f ca="1">'Rendements indices'!C45+1</f>
        <v>1</v>
      </c>
      <c r="D45" s="3">
        <f ca="1">'Rendements indices'!D45+1</f>
        <v>1.03</v>
      </c>
      <c r="E45" s="3">
        <f ca="1">'Rendements indices'!E45+1</f>
        <v>0.97</v>
      </c>
      <c r="F45" s="3">
        <f ca="1">'Rendements indices'!F45+1</f>
        <v>0.98</v>
      </c>
      <c r="G45" s="3">
        <f ca="1">'Rendements indices'!G45+1</f>
        <v>1.03</v>
      </c>
      <c r="H45" s="3">
        <f ca="1">'Rendements indices'!H45+1</f>
        <v>1.05</v>
      </c>
      <c r="I45" s="3">
        <f ca="1">'Rendements indices'!I45+1</f>
        <v>1.05</v>
      </c>
      <c r="J45" s="3"/>
      <c r="K45" s="3">
        <f ca="1">'Rendements indices'!K45+1</f>
        <v>1.06</v>
      </c>
      <c r="L45" s="3"/>
      <c r="M45" s="3"/>
      <c r="N45" s="3"/>
      <c r="O45" s="3">
        <f ca="1">'Rendements indices'!O45+1</f>
        <v>0.96</v>
      </c>
      <c r="P45" s="3"/>
      <c r="Q45" s="3">
        <f ca="1">'Rendements indices'!Q45+1</f>
        <v>0.97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>
        <f ca="1">'Rendements indices'!AB45+1</f>
        <v>0.98</v>
      </c>
    </row>
    <row r="46" spans="1:28" x14ac:dyDescent="0.25">
      <c r="A46" s="2">
        <v>39353</v>
      </c>
      <c r="B46" s="3">
        <f ca="1">'Rendements indices'!B46+1</f>
        <v>0.97</v>
      </c>
      <c r="C46" s="3">
        <f ca="1">'Rendements indices'!C46+1</f>
        <v>1.03</v>
      </c>
      <c r="D46" s="3">
        <f ca="1">'Rendements indices'!D46+1</f>
        <v>1.03</v>
      </c>
      <c r="E46" s="3">
        <f ca="1">'Rendements indices'!E46+1</f>
        <v>1.02</v>
      </c>
      <c r="F46" s="3">
        <f ca="1">'Rendements indices'!F46+1</f>
        <v>1.03</v>
      </c>
      <c r="G46" s="3">
        <f ca="1">'Rendements indices'!G46+1</f>
        <v>1.05</v>
      </c>
      <c r="H46" s="3">
        <f ca="1">'Rendements indices'!H46+1</f>
        <v>1.04</v>
      </c>
      <c r="I46" s="3">
        <f ca="1">'Rendements indices'!I46+1</f>
        <v>1.01</v>
      </c>
      <c r="J46" s="3"/>
      <c r="K46" s="3">
        <f ca="1">'Rendements indices'!K46+1</f>
        <v>0.95</v>
      </c>
      <c r="L46" s="3"/>
      <c r="M46" s="3"/>
      <c r="N46" s="3"/>
      <c r="O46" s="3">
        <f ca="1">'Rendements indices'!O46+1</f>
        <v>0.95</v>
      </c>
      <c r="P46" s="3"/>
      <c r="Q46" s="3">
        <f ca="1">'Rendements indices'!Q46+1</f>
        <v>0.96</v>
      </c>
      <c r="R46" s="3"/>
      <c r="S46" s="3"/>
      <c r="T46" s="3"/>
      <c r="U46" s="3"/>
      <c r="V46" s="3"/>
      <c r="W46" s="3"/>
      <c r="X46" s="3"/>
      <c r="Y46" s="3"/>
      <c r="Z46" s="3"/>
      <c r="AA46" s="3"/>
      <c r="AB46" s="3">
        <f ca="1">'Rendements indices'!AB46+1</f>
        <v>0.95</v>
      </c>
    </row>
    <row r="47" spans="1:28" x14ac:dyDescent="0.25">
      <c r="A47" s="2">
        <v>39386</v>
      </c>
      <c r="B47" s="3">
        <f ca="1">'Rendements indices'!B47+1</f>
        <v>0.96</v>
      </c>
      <c r="C47" s="3">
        <f ca="1">'Rendements indices'!C47+1</f>
        <v>1.01</v>
      </c>
      <c r="D47" s="3">
        <f ca="1">'Rendements indices'!D47+1</f>
        <v>1</v>
      </c>
      <c r="E47" s="3">
        <f ca="1">'Rendements indices'!E47+1</f>
        <v>1</v>
      </c>
      <c r="F47" s="3">
        <f ca="1">'Rendements indices'!F47+1</f>
        <v>1.06</v>
      </c>
      <c r="G47" s="3">
        <f ca="1">'Rendements indices'!G47+1</f>
        <v>0.99</v>
      </c>
      <c r="H47" s="3">
        <f ca="1">'Rendements indices'!H47+1</f>
        <v>0.95</v>
      </c>
      <c r="I47" s="3">
        <f ca="1">'Rendements indices'!I47+1</f>
        <v>1.01</v>
      </c>
      <c r="J47" s="3"/>
      <c r="K47" s="3">
        <f ca="1">'Rendements indices'!K47+1</f>
        <v>1.01</v>
      </c>
      <c r="L47" s="3"/>
      <c r="M47" s="3"/>
      <c r="N47" s="3"/>
      <c r="O47" s="3">
        <f ca="1">'Rendements indices'!O47+1</f>
        <v>0.97</v>
      </c>
      <c r="P47" s="3"/>
      <c r="Q47" s="3">
        <f ca="1">'Rendements indices'!Q47+1</f>
        <v>1.05</v>
      </c>
      <c r="R47" s="3"/>
      <c r="S47" s="3"/>
      <c r="T47" s="3"/>
      <c r="U47" s="3"/>
      <c r="V47" s="3"/>
      <c r="W47" s="3"/>
      <c r="X47" s="3"/>
      <c r="Y47" s="3"/>
      <c r="Z47" s="3"/>
      <c r="AA47" s="3"/>
      <c r="AB47" s="3">
        <f ca="1">'Rendements indices'!AB47+1</f>
        <v>0.97</v>
      </c>
    </row>
    <row r="48" spans="1:28" x14ac:dyDescent="0.25">
      <c r="A48" s="2">
        <v>39416</v>
      </c>
      <c r="B48" s="3">
        <f ca="1">'Rendements indices'!B48+1</f>
        <v>0.97</v>
      </c>
      <c r="C48" s="3">
        <f ca="1">'Rendements indices'!C48+1</f>
        <v>0.95</v>
      </c>
      <c r="D48" s="3">
        <f ca="1">'Rendements indices'!D48+1</f>
        <v>0.99</v>
      </c>
      <c r="E48" s="3">
        <f ca="1">'Rendements indices'!E48+1</f>
        <v>0.96</v>
      </c>
      <c r="F48" s="3">
        <f ca="1">'Rendements indices'!F48+1</f>
        <v>1.06</v>
      </c>
      <c r="G48" s="3">
        <f ca="1">'Rendements indices'!G48+1</f>
        <v>1.04</v>
      </c>
      <c r="H48" s="3">
        <f ca="1">'Rendements indices'!H48+1</f>
        <v>0.97</v>
      </c>
      <c r="I48" s="3">
        <f ca="1">'Rendements indices'!I48+1</f>
        <v>0.95</v>
      </c>
      <c r="J48" s="3"/>
      <c r="K48" s="3">
        <f ca="1">'Rendements indices'!K48+1</f>
        <v>1.05</v>
      </c>
      <c r="L48" s="3"/>
      <c r="M48" s="3"/>
      <c r="N48" s="3"/>
      <c r="O48" s="3">
        <f ca="1">'Rendements indices'!O48+1</f>
        <v>0.96</v>
      </c>
      <c r="P48" s="3"/>
      <c r="Q48" s="3">
        <f ca="1">'Rendements indices'!Q48+1</f>
        <v>1.01</v>
      </c>
      <c r="R48" s="3"/>
      <c r="S48" s="3"/>
      <c r="T48" s="3"/>
      <c r="U48" s="3"/>
      <c r="V48" s="3"/>
      <c r="W48" s="3"/>
      <c r="X48" s="3"/>
      <c r="Y48" s="3"/>
      <c r="Z48" s="3"/>
      <c r="AA48" s="3"/>
      <c r="AB48" s="3">
        <f ca="1">'Rendements indices'!AB48+1</f>
        <v>0.97</v>
      </c>
    </row>
    <row r="49" spans="1:28" x14ac:dyDescent="0.25">
      <c r="A49" s="2">
        <v>39447</v>
      </c>
      <c r="B49" s="3">
        <f ca="1">'Rendements indices'!B49+1</f>
        <v>1.05</v>
      </c>
      <c r="C49" s="3">
        <f ca="1">'Rendements indices'!C49+1</f>
        <v>1.04</v>
      </c>
      <c r="D49" s="3">
        <f ca="1">'Rendements indices'!D49+1</f>
        <v>0.98</v>
      </c>
      <c r="E49" s="3">
        <f ca="1">'Rendements indices'!E49+1</f>
        <v>1.03</v>
      </c>
      <c r="F49" s="3">
        <f ca="1">'Rendements indices'!F49+1</f>
        <v>1</v>
      </c>
      <c r="G49" s="3">
        <f ca="1">'Rendements indices'!G49+1</f>
        <v>0.97</v>
      </c>
      <c r="H49" s="3">
        <f ca="1">'Rendements indices'!H49+1</f>
        <v>0.97</v>
      </c>
      <c r="I49" s="3">
        <f ca="1">'Rendements indices'!I49+1</f>
        <v>1.02</v>
      </c>
      <c r="J49" s="3"/>
      <c r="K49" s="3">
        <f ca="1">'Rendements indices'!K49+1</f>
        <v>1.05</v>
      </c>
      <c r="L49" s="3"/>
      <c r="M49" s="3"/>
      <c r="N49" s="3"/>
      <c r="O49" s="3">
        <f ca="1">'Rendements indices'!O49+1</f>
        <v>0.99</v>
      </c>
      <c r="P49" s="3"/>
      <c r="Q49" s="3">
        <f ca="1">'Rendements indices'!Q49+1</f>
        <v>1.05</v>
      </c>
      <c r="R49" s="3"/>
      <c r="S49" s="3"/>
      <c r="T49" s="3"/>
      <c r="U49" s="3"/>
      <c r="V49" s="3"/>
      <c r="W49" s="3"/>
      <c r="X49" s="3"/>
      <c r="Y49" s="3"/>
      <c r="Z49" s="3"/>
      <c r="AA49" s="3"/>
      <c r="AB49" s="3">
        <f ca="1">'Rendements indices'!AB49+1</f>
        <v>1.04</v>
      </c>
    </row>
    <row r="50" spans="1:28" x14ac:dyDescent="0.25">
      <c r="A50" s="2">
        <v>39478</v>
      </c>
      <c r="B50" s="3">
        <f ca="1">'Rendements indices'!B50+1</f>
        <v>1</v>
      </c>
      <c r="C50" s="3">
        <f ca="1">'Rendements indices'!C50+1</f>
        <v>1.06</v>
      </c>
      <c r="D50" s="3">
        <f ca="1">'Rendements indices'!D50+1</f>
        <v>0.97</v>
      </c>
      <c r="E50" s="3">
        <f ca="1">'Rendements indices'!E50+1</f>
        <v>1.02</v>
      </c>
      <c r="F50" s="3">
        <f ca="1">'Rendements indices'!F50+1</f>
        <v>1.05</v>
      </c>
      <c r="G50" s="3">
        <f ca="1">'Rendements indices'!G50+1</f>
        <v>0.99</v>
      </c>
      <c r="H50" s="3">
        <f ca="1">'Rendements indices'!H50+1</f>
        <v>0.98</v>
      </c>
      <c r="I50" s="3">
        <f ca="1">'Rendements indices'!I50+1</f>
        <v>1.03</v>
      </c>
      <c r="J50" s="3"/>
      <c r="K50" s="3">
        <f ca="1">'Rendements indices'!K50+1</f>
        <v>0.98</v>
      </c>
      <c r="L50" s="3"/>
      <c r="M50" s="3"/>
      <c r="N50" s="3"/>
      <c r="O50" s="3">
        <f ca="1">'Rendements indices'!O50+1</f>
        <v>1.01</v>
      </c>
      <c r="P50" s="3"/>
      <c r="Q50" s="3">
        <f ca="1">'Rendements indices'!Q50+1</f>
        <v>1.06</v>
      </c>
      <c r="R50" s="3"/>
      <c r="S50" s="3"/>
      <c r="T50" s="3"/>
      <c r="U50" s="3"/>
      <c r="V50" s="3"/>
      <c r="W50" s="3"/>
      <c r="X50" s="3"/>
      <c r="Y50" s="3"/>
      <c r="Z50" s="3"/>
      <c r="AA50" s="3"/>
      <c r="AB50" s="3">
        <f ca="1">'Rendements indices'!AB50+1</f>
        <v>0.96</v>
      </c>
    </row>
    <row r="51" spans="1:28" x14ac:dyDescent="0.25">
      <c r="A51" s="2">
        <v>39507</v>
      </c>
      <c r="B51" s="3">
        <f ca="1">'Rendements indices'!B51+1</f>
        <v>0.97</v>
      </c>
      <c r="C51" s="3">
        <f ca="1">'Rendements indices'!C51+1</f>
        <v>1.06</v>
      </c>
      <c r="D51" s="3">
        <f ca="1">'Rendements indices'!D51+1</f>
        <v>1.01</v>
      </c>
      <c r="E51" s="3">
        <f ca="1">'Rendements indices'!E51+1</f>
        <v>1.03</v>
      </c>
      <c r="F51" s="3">
        <f ca="1">'Rendements indices'!F51+1</f>
        <v>1.01</v>
      </c>
      <c r="G51" s="3">
        <f ca="1">'Rendements indices'!G51+1</f>
        <v>1.01</v>
      </c>
      <c r="H51" s="3">
        <f ca="1">'Rendements indices'!H51+1</f>
        <v>1.02</v>
      </c>
      <c r="I51" s="3">
        <f ca="1">'Rendements indices'!I51+1</f>
        <v>0.97</v>
      </c>
      <c r="J51" s="3"/>
      <c r="K51" s="3">
        <f ca="1">'Rendements indices'!K51+1</f>
        <v>0.96</v>
      </c>
      <c r="L51" s="3"/>
      <c r="M51" s="3"/>
      <c r="N51" s="3"/>
      <c r="O51" s="3">
        <f ca="1">'Rendements indices'!O51+1</f>
        <v>0.95</v>
      </c>
      <c r="P51" s="3"/>
      <c r="Q51" s="3">
        <f ca="1">'Rendements indices'!Q51+1</f>
        <v>0.95</v>
      </c>
      <c r="R51" s="3"/>
      <c r="S51" s="3"/>
      <c r="T51" s="3"/>
      <c r="U51" s="3"/>
      <c r="V51" s="3"/>
      <c r="W51" s="3"/>
      <c r="X51" s="3"/>
      <c r="Y51" s="3"/>
      <c r="Z51" s="3"/>
      <c r="AA51" s="3"/>
      <c r="AB51" s="3">
        <f ca="1">'Rendements indices'!AB51+1</f>
        <v>1.02</v>
      </c>
    </row>
    <row r="52" spans="1:28" x14ac:dyDescent="0.25">
      <c r="A52" s="2">
        <v>39538</v>
      </c>
      <c r="B52" s="3">
        <f ca="1">'Rendements indices'!B52+1</f>
        <v>1</v>
      </c>
      <c r="C52" s="3">
        <f ca="1">'Rendements indices'!C52+1</f>
        <v>0.98</v>
      </c>
      <c r="D52" s="3">
        <f ca="1">'Rendements indices'!D52+1</f>
        <v>0.95</v>
      </c>
      <c r="E52" s="3">
        <f ca="1">'Rendements indices'!E52+1</f>
        <v>1.05</v>
      </c>
      <c r="F52" s="3">
        <f ca="1">'Rendements indices'!F52+1</f>
        <v>1.06</v>
      </c>
      <c r="G52" s="3">
        <f ca="1">'Rendements indices'!G52+1</f>
        <v>0.95</v>
      </c>
      <c r="H52" s="3">
        <f ca="1">'Rendements indices'!H52+1</f>
        <v>0.96</v>
      </c>
      <c r="I52" s="3">
        <f ca="1">'Rendements indices'!I52+1</f>
        <v>1.02</v>
      </c>
      <c r="J52" s="3"/>
      <c r="K52" s="3">
        <f ca="1">'Rendements indices'!K52+1</f>
        <v>0.99</v>
      </c>
      <c r="L52" s="3"/>
      <c r="M52" s="3"/>
      <c r="N52" s="3"/>
      <c r="O52" s="3">
        <f ca="1">'Rendements indices'!O52+1</f>
        <v>1.04</v>
      </c>
      <c r="P52" s="3"/>
      <c r="Q52" s="3">
        <f ca="1">'Rendements indices'!Q52+1</f>
        <v>0.99</v>
      </c>
      <c r="R52" s="3"/>
      <c r="S52" s="3"/>
      <c r="T52" s="3"/>
      <c r="U52" s="3"/>
      <c r="V52" s="3"/>
      <c r="W52" s="3"/>
      <c r="X52" s="3"/>
      <c r="Y52" s="3"/>
      <c r="Z52" s="3"/>
      <c r="AA52" s="3"/>
      <c r="AB52" s="3">
        <f ca="1">'Rendements indices'!AB52+1</f>
        <v>1.06</v>
      </c>
    </row>
    <row r="53" spans="1:28" x14ac:dyDescent="0.25">
      <c r="A53" s="2">
        <v>39568</v>
      </c>
      <c r="B53" s="3">
        <f ca="1">'Rendements indices'!B53+1</f>
        <v>1.05</v>
      </c>
      <c r="C53" s="3">
        <f ca="1">'Rendements indices'!C53+1</f>
        <v>1.02</v>
      </c>
      <c r="D53" s="3">
        <f ca="1">'Rendements indices'!D53+1</f>
        <v>0.97</v>
      </c>
      <c r="E53" s="3">
        <f ca="1">'Rendements indices'!E53+1</f>
        <v>0.96</v>
      </c>
      <c r="F53" s="3">
        <f ca="1">'Rendements indices'!F53+1</f>
        <v>1</v>
      </c>
      <c r="G53" s="3">
        <f ca="1">'Rendements indices'!G53+1</f>
        <v>0.99</v>
      </c>
      <c r="H53" s="3">
        <f ca="1">'Rendements indices'!H53+1</f>
        <v>1.02</v>
      </c>
      <c r="I53" s="3">
        <f ca="1">'Rendements indices'!I53+1</f>
        <v>1.04</v>
      </c>
      <c r="J53" s="3"/>
      <c r="K53" s="3">
        <f ca="1">'Rendements indices'!K53+1</f>
        <v>0.97</v>
      </c>
      <c r="L53" s="3"/>
      <c r="M53" s="3"/>
      <c r="N53" s="3"/>
      <c r="O53" s="3">
        <f ca="1">'Rendements indices'!O53+1</f>
        <v>0.96</v>
      </c>
      <c r="P53" s="3"/>
      <c r="Q53" s="3">
        <f ca="1">'Rendements indices'!Q53+1</f>
        <v>0.97</v>
      </c>
      <c r="R53" s="3"/>
      <c r="S53" s="3"/>
      <c r="T53" s="3"/>
      <c r="U53" s="3"/>
      <c r="V53" s="3"/>
      <c r="W53" s="3"/>
      <c r="X53" s="3"/>
      <c r="Y53" s="3"/>
      <c r="Z53" s="3"/>
      <c r="AA53" s="3"/>
      <c r="AB53" s="3">
        <f ca="1">'Rendements indices'!AB53+1</f>
        <v>1.06</v>
      </c>
    </row>
    <row r="54" spans="1:28" x14ac:dyDescent="0.25">
      <c r="A54" s="2">
        <v>39599</v>
      </c>
      <c r="B54" s="3">
        <f ca="1">'Rendements indices'!B54+1</f>
        <v>1.05</v>
      </c>
      <c r="C54" s="3">
        <f ca="1">'Rendements indices'!C54+1</f>
        <v>1.05</v>
      </c>
      <c r="D54" s="3">
        <f ca="1">'Rendements indices'!D54+1</f>
        <v>1.05</v>
      </c>
      <c r="E54" s="3">
        <f ca="1">'Rendements indices'!E54+1</f>
        <v>0.98</v>
      </c>
      <c r="F54" s="3">
        <f ca="1">'Rendements indices'!F54+1</f>
        <v>0.98</v>
      </c>
      <c r="G54" s="3">
        <f ca="1">'Rendements indices'!G54+1</f>
        <v>1</v>
      </c>
      <c r="H54" s="3">
        <f ca="1">'Rendements indices'!H54+1</f>
        <v>1.05</v>
      </c>
      <c r="I54" s="3">
        <f ca="1">'Rendements indices'!I54+1</f>
        <v>1.01</v>
      </c>
      <c r="J54" s="3"/>
      <c r="K54" s="3">
        <f ca="1">'Rendements indices'!K54+1</f>
        <v>0.99</v>
      </c>
      <c r="L54" s="3"/>
      <c r="M54" s="3"/>
      <c r="N54" s="3"/>
      <c r="O54" s="3">
        <f ca="1">'Rendements indices'!O54+1</f>
        <v>1.01</v>
      </c>
      <c r="P54" s="3"/>
      <c r="Q54" s="3">
        <f ca="1">'Rendements indices'!Q54+1</f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  <c r="AB54" s="3">
        <f ca="1">'Rendements indices'!AB54+1</f>
        <v>1.03</v>
      </c>
    </row>
    <row r="55" spans="1:28" x14ac:dyDescent="0.25">
      <c r="A55" s="2">
        <v>39629</v>
      </c>
      <c r="B55" s="3">
        <f ca="1">'Rendements indices'!B55+1</f>
        <v>1</v>
      </c>
      <c r="C55" s="3">
        <f ca="1">'Rendements indices'!C55+1</f>
        <v>1.03</v>
      </c>
      <c r="D55" s="3">
        <f ca="1">'Rendements indices'!D55+1</f>
        <v>1.01</v>
      </c>
      <c r="E55" s="3">
        <f ca="1">'Rendements indices'!E55+1</f>
        <v>1.02</v>
      </c>
      <c r="F55" s="3">
        <f ca="1">'Rendements indices'!F55+1</f>
        <v>1</v>
      </c>
      <c r="G55" s="3">
        <f ca="1">'Rendements indices'!G55+1</f>
        <v>1.05</v>
      </c>
      <c r="H55" s="3">
        <f ca="1">'Rendements indices'!H55+1</f>
        <v>1.01</v>
      </c>
      <c r="I55" s="3">
        <f ca="1">'Rendements indices'!I55+1</f>
        <v>0.98</v>
      </c>
      <c r="J55" s="3"/>
      <c r="K55" s="3">
        <f ca="1">'Rendements indices'!K55+1</f>
        <v>1.03</v>
      </c>
      <c r="L55" s="3"/>
      <c r="M55" s="3"/>
      <c r="N55" s="3"/>
      <c r="O55" s="3">
        <f ca="1">'Rendements indices'!O55+1</f>
        <v>0.98</v>
      </c>
      <c r="P55" s="3"/>
      <c r="Q55" s="3">
        <f ca="1">'Rendements indices'!Q55+1</f>
        <v>0.97</v>
      </c>
      <c r="R55" s="3"/>
      <c r="S55" s="3"/>
      <c r="T55" s="3"/>
      <c r="U55" s="3"/>
      <c r="V55" s="3"/>
      <c r="W55" s="3"/>
      <c r="X55" s="3"/>
      <c r="Y55" s="3"/>
      <c r="Z55" s="3"/>
      <c r="AA55" s="3"/>
      <c r="AB55" s="3">
        <f ca="1">'Rendements indices'!AB55+1</f>
        <v>0.95</v>
      </c>
    </row>
    <row r="56" spans="1:28" x14ac:dyDescent="0.25">
      <c r="A56" s="2">
        <v>39660</v>
      </c>
      <c r="B56" s="3">
        <f ca="1">'Rendements indices'!B56+1</f>
        <v>1.05</v>
      </c>
      <c r="C56" s="3">
        <f ca="1">'Rendements indices'!C56+1</f>
        <v>0.99</v>
      </c>
      <c r="D56" s="3">
        <f ca="1">'Rendements indices'!D56+1</f>
        <v>1.04</v>
      </c>
      <c r="E56" s="3">
        <f ca="1">'Rendements indices'!E56+1</f>
        <v>0.96</v>
      </c>
      <c r="F56" s="3">
        <f ca="1">'Rendements indices'!F56+1</f>
        <v>1.04</v>
      </c>
      <c r="G56" s="3">
        <f ca="1">'Rendements indices'!G56+1</f>
        <v>1.01</v>
      </c>
      <c r="H56" s="3">
        <f ca="1">'Rendements indices'!H56+1</f>
        <v>1.03</v>
      </c>
      <c r="I56" s="3">
        <f ca="1">'Rendements indices'!I56+1</f>
        <v>1.03</v>
      </c>
      <c r="J56" s="3"/>
      <c r="K56" s="3">
        <f ca="1">'Rendements indices'!K56+1</f>
        <v>0.99</v>
      </c>
      <c r="L56" s="3"/>
      <c r="M56" s="3"/>
      <c r="N56" s="3"/>
      <c r="O56" s="3">
        <f ca="1">'Rendements indices'!O56+1</f>
        <v>1.05</v>
      </c>
      <c r="P56" s="3"/>
      <c r="Q56" s="3">
        <f ca="1">'Rendements indices'!Q56+1</f>
        <v>0.97</v>
      </c>
      <c r="R56" s="3"/>
      <c r="S56" s="3"/>
      <c r="T56" s="3"/>
      <c r="U56" s="3"/>
      <c r="V56" s="3"/>
      <c r="W56" s="3"/>
      <c r="X56" s="3"/>
      <c r="Y56" s="3"/>
      <c r="Z56" s="3"/>
      <c r="AA56" s="3"/>
      <c r="AB56" s="3">
        <f ca="1">'Rendements indices'!AB56+1</f>
        <v>1.05</v>
      </c>
    </row>
    <row r="57" spans="1:28" x14ac:dyDescent="0.25">
      <c r="A57" s="2">
        <v>39689</v>
      </c>
      <c r="B57" s="3">
        <f ca="1">'Rendements indices'!B57+1</f>
        <v>1.06</v>
      </c>
      <c r="C57" s="3">
        <f ca="1">'Rendements indices'!C57+1</f>
        <v>1.04</v>
      </c>
      <c r="D57" s="3">
        <f ca="1">'Rendements indices'!D57+1</f>
        <v>0.97</v>
      </c>
      <c r="E57" s="3">
        <f ca="1">'Rendements indices'!E57+1</f>
        <v>0.96</v>
      </c>
      <c r="F57" s="3">
        <f ca="1">'Rendements indices'!F57+1</f>
        <v>0.97</v>
      </c>
      <c r="G57" s="3">
        <f ca="1">'Rendements indices'!G57+1</f>
        <v>1</v>
      </c>
      <c r="H57" s="3">
        <f ca="1">'Rendements indices'!H57+1</f>
        <v>1.06</v>
      </c>
      <c r="I57" s="3">
        <f ca="1">'Rendements indices'!I57+1</f>
        <v>0.99</v>
      </c>
      <c r="J57" s="3"/>
      <c r="K57" s="3">
        <f ca="1">'Rendements indices'!K57+1</f>
        <v>1.04</v>
      </c>
      <c r="L57" s="3"/>
      <c r="M57" s="3"/>
      <c r="N57" s="3"/>
      <c r="O57" s="3">
        <f ca="1">'Rendements indices'!O57+1</f>
        <v>0.99</v>
      </c>
      <c r="P57" s="3"/>
      <c r="Q57" s="3">
        <f ca="1">'Rendements indices'!Q57+1</f>
        <v>1.01</v>
      </c>
      <c r="R57" s="3"/>
      <c r="S57" s="3"/>
      <c r="T57" s="3"/>
      <c r="U57" s="3"/>
      <c r="V57" s="3"/>
      <c r="W57" s="3"/>
      <c r="X57" s="3"/>
      <c r="Y57" s="3"/>
      <c r="Z57" s="3"/>
      <c r="AA57" s="3"/>
      <c r="AB57" s="3">
        <f ca="1">'Rendements indices'!AB57+1</f>
        <v>1.02</v>
      </c>
    </row>
    <row r="58" spans="1:28" x14ac:dyDescent="0.25">
      <c r="A58" s="2">
        <v>39721</v>
      </c>
      <c r="B58" s="3">
        <f ca="1">'Rendements indices'!B58+1</f>
        <v>1.04</v>
      </c>
      <c r="C58" s="3">
        <f ca="1">'Rendements indices'!C58+1</f>
        <v>0.98</v>
      </c>
      <c r="D58" s="3">
        <f ca="1">'Rendements indices'!D58+1</f>
        <v>1.02</v>
      </c>
      <c r="E58" s="3">
        <f ca="1">'Rendements indices'!E58+1</f>
        <v>1.04</v>
      </c>
      <c r="F58" s="3">
        <f ca="1">'Rendements indices'!F58+1</f>
        <v>0.98</v>
      </c>
      <c r="G58" s="3">
        <f ca="1">'Rendements indices'!G58+1</f>
        <v>0.97</v>
      </c>
      <c r="H58" s="3">
        <f ca="1">'Rendements indices'!H58+1</f>
        <v>1.05</v>
      </c>
      <c r="I58" s="3">
        <f ca="1">'Rendements indices'!I58+1</f>
        <v>1</v>
      </c>
      <c r="J58" s="3"/>
      <c r="K58" s="3">
        <f ca="1">'Rendements indices'!K58+1</f>
        <v>0.96</v>
      </c>
      <c r="L58" s="3"/>
      <c r="M58" s="3"/>
      <c r="N58" s="3"/>
      <c r="O58" s="3">
        <f ca="1">'Rendements indices'!O58+1</f>
        <v>1.05</v>
      </c>
      <c r="P58" s="3"/>
      <c r="Q58" s="3">
        <f ca="1">'Rendements indices'!Q58+1</f>
        <v>1.05</v>
      </c>
      <c r="R58" s="3"/>
      <c r="S58" s="3"/>
      <c r="T58" s="3"/>
      <c r="U58" s="3"/>
      <c r="V58" s="3"/>
      <c r="W58" s="3"/>
      <c r="X58" s="3"/>
      <c r="Y58" s="3"/>
      <c r="Z58" s="3"/>
      <c r="AA58" s="3"/>
      <c r="AB58" s="3">
        <f ca="1">'Rendements indices'!AB58+1</f>
        <v>1.05</v>
      </c>
    </row>
    <row r="59" spans="1:28" x14ac:dyDescent="0.25">
      <c r="A59" s="2">
        <v>39752</v>
      </c>
      <c r="B59" s="3">
        <f ca="1">'Rendements indices'!B59+1</f>
        <v>1.04</v>
      </c>
      <c r="C59" s="3">
        <f ca="1">'Rendements indices'!C59+1</f>
        <v>1.06</v>
      </c>
      <c r="D59" s="3">
        <f ca="1">'Rendements indices'!D59+1</f>
        <v>0.99</v>
      </c>
      <c r="E59" s="3">
        <f ca="1">'Rendements indices'!E59+1</f>
        <v>0.95</v>
      </c>
      <c r="F59" s="3">
        <f ca="1">'Rendements indices'!F59+1</f>
        <v>0.97</v>
      </c>
      <c r="G59" s="3">
        <f ca="1">'Rendements indices'!G59+1</f>
        <v>1.06</v>
      </c>
      <c r="H59" s="3">
        <f ca="1">'Rendements indices'!H59+1</f>
        <v>1</v>
      </c>
      <c r="I59" s="3">
        <f ca="1">'Rendements indices'!I59+1</f>
        <v>1.01</v>
      </c>
      <c r="J59" s="3"/>
      <c r="K59" s="3">
        <f ca="1">'Rendements indices'!K59+1</f>
        <v>0.97</v>
      </c>
      <c r="L59" s="3"/>
      <c r="M59" s="3"/>
      <c r="N59" s="3"/>
      <c r="O59" s="3">
        <f ca="1">'Rendements indices'!O59+1</f>
        <v>0.99</v>
      </c>
      <c r="P59" s="3"/>
      <c r="Q59" s="3">
        <f ca="1">'Rendements indices'!Q59+1</f>
        <v>0.98</v>
      </c>
      <c r="R59" s="3"/>
      <c r="S59" s="3"/>
      <c r="T59" s="3"/>
      <c r="U59" s="3"/>
      <c r="V59" s="3"/>
      <c r="W59" s="3"/>
      <c r="X59" s="3"/>
      <c r="Y59" s="3"/>
      <c r="Z59" s="3"/>
      <c r="AA59" s="3"/>
      <c r="AB59" s="3">
        <f ca="1">'Rendements indices'!AB59+1</f>
        <v>0.99</v>
      </c>
    </row>
    <row r="60" spans="1:28" x14ac:dyDescent="0.25">
      <c r="A60" s="2">
        <v>39782</v>
      </c>
      <c r="B60" s="3">
        <f ca="1">'Rendements indices'!B60+1</f>
        <v>1</v>
      </c>
      <c r="C60" s="3">
        <f ca="1">'Rendements indices'!C60+1</f>
        <v>0.95</v>
      </c>
      <c r="D60" s="3">
        <f ca="1">'Rendements indices'!D60+1</f>
        <v>0.96</v>
      </c>
      <c r="E60" s="3">
        <f ca="1">'Rendements indices'!E60+1</f>
        <v>1.03</v>
      </c>
      <c r="F60" s="3">
        <f ca="1">'Rendements indices'!F60+1</f>
        <v>1</v>
      </c>
      <c r="G60" s="3">
        <f ca="1">'Rendements indices'!G60+1</f>
        <v>0.95</v>
      </c>
      <c r="H60" s="3">
        <f ca="1">'Rendements indices'!H60+1</f>
        <v>1.06</v>
      </c>
      <c r="I60" s="3">
        <f ca="1">'Rendements indices'!I60+1</f>
        <v>1.03</v>
      </c>
      <c r="J60" s="3"/>
      <c r="K60" s="3">
        <f ca="1">'Rendements indices'!K60+1</f>
        <v>1.03</v>
      </c>
      <c r="L60" s="3"/>
      <c r="M60" s="3"/>
      <c r="N60" s="3"/>
      <c r="O60" s="3">
        <f ca="1">'Rendements indices'!O60+1</f>
        <v>0.98</v>
      </c>
      <c r="P60" s="3"/>
      <c r="Q60" s="3">
        <f ca="1">'Rendements indices'!Q60+1</f>
        <v>1.06</v>
      </c>
      <c r="R60" s="3"/>
      <c r="S60" s="3"/>
      <c r="T60" s="3"/>
      <c r="U60" s="3"/>
      <c r="V60" s="3"/>
      <c r="W60" s="3"/>
      <c r="X60" s="3"/>
      <c r="Y60" s="3"/>
      <c r="Z60" s="3"/>
      <c r="AA60" s="3"/>
      <c r="AB60" s="3">
        <f ca="1">'Rendements indices'!AB60+1</f>
        <v>1.04</v>
      </c>
    </row>
    <row r="61" spans="1:28" x14ac:dyDescent="0.25">
      <c r="A61" s="2">
        <v>39813</v>
      </c>
      <c r="B61" s="3">
        <f ca="1">'Rendements indices'!B61+1</f>
        <v>1.05</v>
      </c>
      <c r="C61" s="3">
        <f ca="1">'Rendements indices'!C61+1</f>
        <v>1.04</v>
      </c>
      <c r="D61" s="3">
        <f ca="1">'Rendements indices'!D61+1</f>
        <v>0.96</v>
      </c>
      <c r="E61" s="3">
        <f ca="1">'Rendements indices'!E61+1</f>
        <v>1.06</v>
      </c>
      <c r="F61" s="3">
        <f ca="1">'Rendements indices'!F61+1</f>
        <v>1.02</v>
      </c>
      <c r="G61" s="3">
        <f ca="1">'Rendements indices'!G61+1</f>
        <v>1</v>
      </c>
      <c r="H61" s="3">
        <f ca="1">'Rendements indices'!H61+1</f>
        <v>0.98</v>
      </c>
      <c r="I61" s="3">
        <f ca="1">'Rendements indices'!I61+1</f>
        <v>1.02</v>
      </c>
      <c r="J61" s="3"/>
      <c r="K61" s="3">
        <f ca="1">'Rendements indices'!K61+1</f>
        <v>1.02</v>
      </c>
      <c r="L61" s="3"/>
      <c r="M61" s="3"/>
      <c r="N61" s="3"/>
      <c r="O61" s="3">
        <f ca="1">'Rendements indices'!O61+1</f>
        <v>0.98</v>
      </c>
      <c r="P61" s="3"/>
      <c r="Q61" s="3">
        <f ca="1">'Rendements indices'!Q61+1</f>
        <v>0.97</v>
      </c>
      <c r="R61" s="3"/>
      <c r="S61" s="3"/>
      <c r="T61" s="3"/>
      <c r="U61" s="3"/>
      <c r="V61" s="3"/>
      <c r="W61" s="3"/>
      <c r="X61" s="3"/>
      <c r="Y61" s="3"/>
      <c r="Z61" s="3"/>
      <c r="AA61" s="3"/>
      <c r="AB61" s="3">
        <f ca="1">'Rendements indices'!AB61+1</f>
        <v>0.95</v>
      </c>
    </row>
    <row r="62" spans="1:28" x14ac:dyDescent="0.25">
      <c r="A62" s="2">
        <v>39844</v>
      </c>
      <c r="B62" s="3">
        <f ca="1">'Rendements indices'!B62+1</f>
        <v>0.97</v>
      </c>
      <c r="C62" s="3">
        <f ca="1">'Rendements indices'!C62+1</f>
        <v>0.98</v>
      </c>
      <c r="D62" s="3">
        <f ca="1">'Rendements indices'!D62+1</f>
        <v>1.05</v>
      </c>
      <c r="E62" s="3">
        <f ca="1">'Rendements indices'!E62+1</f>
        <v>0.98</v>
      </c>
      <c r="F62" s="3">
        <f ca="1">'Rendements indices'!F62+1</f>
        <v>0.98</v>
      </c>
      <c r="G62" s="3">
        <f ca="1">'Rendements indices'!G62+1</f>
        <v>0.99</v>
      </c>
      <c r="H62" s="3">
        <f ca="1">'Rendements indices'!H62+1</f>
        <v>1</v>
      </c>
      <c r="I62" s="3">
        <f ca="1">'Rendements indices'!I62+1</f>
        <v>0.99</v>
      </c>
      <c r="J62" s="3"/>
      <c r="K62" s="3">
        <f ca="1">'Rendements indices'!K62+1</f>
        <v>0.98</v>
      </c>
      <c r="L62" s="3"/>
      <c r="M62" s="3"/>
      <c r="N62" s="3"/>
      <c r="O62" s="3">
        <f ca="1">'Rendements indices'!O62+1</f>
        <v>0.95</v>
      </c>
      <c r="P62" s="3"/>
      <c r="Q62" s="3">
        <f ca="1">'Rendements indices'!Q62+1</f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  <c r="AB62" s="3">
        <f ca="1">'Rendements indices'!AB62+1</f>
        <v>1.05</v>
      </c>
    </row>
    <row r="63" spans="1:28" x14ac:dyDescent="0.25">
      <c r="A63" s="2">
        <v>39872</v>
      </c>
      <c r="B63" s="3">
        <f ca="1">'Rendements indices'!B63+1</f>
        <v>0.99</v>
      </c>
      <c r="C63" s="3">
        <f ca="1">'Rendements indices'!C63+1</f>
        <v>1.03</v>
      </c>
      <c r="D63" s="3">
        <f ca="1">'Rendements indices'!D63+1</f>
        <v>1.03</v>
      </c>
      <c r="E63" s="3">
        <f ca="1">'Rendements indices'!E63+1</f>
        <v>1.05</v>
      </c>
      <c r="F63" s="3">
        <f ca="1">'Rendements indices'!F63+1</f>
        <v>0.97</v>
      </c>
      <c r="G63" s="3">
        <f ca="1">'Rendements indices'!G63+1</f>
        <v>0.95</v>
      </c>
      <c r="H63" s="3">
        <f ca="1">'Rendements indices'!H63+1</f>
        <v>1.05</v>
      </c>
      <c r="I63" s="3">
        <f ca="1">'Rendements indices'!I63+1</f>
        <v>0.99</v>
      </c>
      <c r="J63" s="3"/>
      <c r="K63" s="3">
        <f ca="1">'Rendements indices'!K63+1</f>
        <v>0.99</v>
      </c>
      <c r="L63" s="3"/>
      <c r="M63" s="3"/>
      <c r="N63" s="3"/>
      <c r="O63" s="3">
        <f ca="1">'Rendements indices'!O63+1</f>
        <v>0.98</v>
      </c>
      <c r="P63" s="3"/>
      <c r="Q63" s="3">
        <f ca="1">'Rendements indices'!Q63+1</f>
        <v>1.04</v>
      </c>
      <c r="R63" s="3"/>
      <c r="S63" s="3"/>
      <c r="T63" s="3"/>
      <c r="U63" s="3"/>
      <c r="V63" s="3"/>
      <c r="W63" s="3"/>
      <c r="X63" s="3"/>
      <c r="Y63" s="3"/>
      <c r="Z63" s="3"/>
      <c r="AA63" s="3"/>
      <c r="AB63" s="3">
        <f ca="1">'Rendements indices'!AB63+1</f>
        <v>1.01</v>
      </c>
    </row>
    <row r="64" spans="1:28" x14ac:dyDescent="0.25">
      <c r="A64" s="2">
        <v>39903</v>
      </c>
      <c r="B64" s="3">
        <f ca="1">'Rendements indices'!B64+1</f>
        <v>1.02</v>
      </c>
      <c r="C64" s="3">
        <f ca="1">'Rendements indices'!C64+1</f>
        <v>0.98</v>
      </c>
      <c r="D64" s="3">
        <f ca="1">'Rendements indices'!D64+1</f>
        <v>0.97</v>
      </c>
      <c r="E64" s="3">
        <f ca="1">'Rendements indices'!E64+1</f>
        <v>0.96</v>
      </c>
      <c r="F64" s="3">
        <f ca="1">'Rendements indices'!F64+1</f>
        <v>0.95</v>
      </c>
      <c r="G64" s="3">
        <f ca="1">'Rendements indices'!G64+1</f>
        <v>0.97</v>
      </c>
      <c r="H64" s="3">
        <f ca="1">'Rendements indices'!H64+1</f>
        <v>1.02</v>
      </c>
      <c r="I64" s="3">
        <f ca="1">'Rendements indices'!I64+1</f>
        <v>0.96</v>
      </c>
      <c r="J64" s="3"/>
      <c r="K64" s="3">
        <f ca="1">'Rendements indices'!K64+1</f>
        <v>0.98</v>
      </c>
      <c r="L64" s="3"/>
      <c r="M64" s="3"/>
      <c r="N64" s="3"/>
      <c r="O64" s="3">
        <f ca="1">'Rendements indices'!O64+1</f>
        <v>1.03</v>
      </c>
      <c r="P64" s="3"/>
      <c r="Q64" s="3">
        <f ca="1">'Rendements indices'!Q64+1</f>
        <v>0.96</v>
      </c>
      <c r="R64" s="3"/>
      <c r="S64" s="3"/>
      <c r="T64" s="3"/>
      <c r="U64" s="3"/>
      <c r="V64" s="3"/>
      <c r="W64" s="3"/>
      <c r="X64" s="3"/>
      <c r="Y64" s="3"/>
      <c r="Z64" s="3"/>
      <c r="AA64" s="3"/>
      <c r="AB64" s="3">
        <f ca="1">'Rendements indices'!AB64+1</f>
        <v>1.05</v>
      </c>
    </row>
    <row r="65" spans="1:28" x14ac:dyDescent="0.25">
      <c r="A65" s="2">
        <v>39933</v>
      </c>
      <c r="B65" s="3">
        <f ca="1">'Rendements indices'!B65+1</f>
        <v>0.96</v>
      </c>
      <c r="C65" s="3">
        <f ca="1">'Rendements indices'!C65+1</f>
        <v>0.97</v>
      </c>
      <c r="D65" s="3">
        <f ca="1">'Rendements indices'!D65+1</f>
        <v>1</v>
      </c>
      <c r="E65" s="3">
        <f ca="1">'Rendements indices'!E65+1</f>
        <v>0.98</v>
      </c>
      <c r="F65" s="3">
        <f ca="1">'Rendements indices'!F65+1</f>
        <v>1.05</v>
      </c>
      <c r="G65" s="3">
        <f ca="1">'Rendements indices'!G65+1</f>
        <v>1.05</v>
      </c>
      <c r="H65" s="3">
        <f ca="1">'Rendements indices'!H65+1</f>
        <v>1</v>
      </c>
      <c r="I65" s="3">
        <f ca="1">'Rendements indices'!I65+1</f>
        <v>1.03</v>
      </c>
      <c r="J65" s="3"/>
      <c r="K65" s="3">
        <f ca="1">'Rendements indices'!K65+1</f>
        <v>1.04</v>
      </c>
      <c r="L65" s="3"/>
      <c r="M65" s="3"/>
      <c r="N65" s="3"/>
      <c r="O65" s="3">
        <f ca="1">'Rendements indices'!O65+1</f>
        <v>1.05</v>
      </c>
      <c r="P65" s="3"/>
      <c r="Q65" s="3">
        <f ca="1">'Rendements indices'!Q65+1</f>
        <v>0.97</v>
      </c>
      <c r="R65" s="3"/>
      <c r="S65" s="3"/>
      <c r="T65" s="3"/>
      <c r="U65" s="3"/>
      <c r="V65" s="3"/>
      <c r="W65" s="3"/>
      <c r="X65" s="3"/>
      <c r="Y65" s="3"/>
      <c r="Z65" s="3"/>
      <c r="AA65" s="3"/>
      <c r="AB65" s="3">
        <f ca="1">'Rendements indices'!AB65+1</f>
        <v>0.98</v>
      </c>
    </row>
    <row r="66" spans="1:28" x14ac:dyDescent="0.25">
      <c r="A66" s="2">
        <v>39964</v>
      </c>
      <c r="B66" s="3">
        <f ca="1">'Rendements indices'!B66+1</f>
        <v>0.97</v>
      </c>
      <c r="C66" s="3">
        <f ca="1">'Rendements indices'!C66+1</f>
        <v>1.02</v>
      </c>
      <c r="D66" s="3">
        <f ca="1">'Rendements indices'!D66+1</f>
        <v>1.06</v>
      </c>
      <c r="E66" s="3">
        <f ca="1">'Rendements indices'!E66+1</f>
        <v>0.97</v>
      </c>
      <c r="F66" s="3">
        <f ca="1">'Rendements indices'!F66+1</f>
        <v>0.99</v>
      </c>
      <c r="G66" s="3">
        <f ca="1">'Rendements indices'!G66+1</f>
        <v>1.06</v>
      </c>
      <c r="H66" s="3">
        <f ca="1">'Rendements indices'!H66+1</f>
        <v>0.95</v>
      </c>
      <c r="I66" s="3">
        <f ca="1">'Rendements indices'!I66+1</f>
        <v>1.01</v>
      </c>
      <c r="J66" s="3"/>
      <c r="K66" s="3">
        <f ca="1">'Rendements indices'!K66+1</f>
        <v>1.06</v>
      </c>
      <c r="L66" s="3"/>
      <c r="M66" s="3"/>
      <c r="N66" s="3"/>
      <c r="O66" s="3">
        <f ca="1">'Rendements indices'!O66+1</f>
        <v>1.03</v>
      </c>
      <c r="P66" s="3"/>
      <c r="Q66" s="3">
        <f ca="1">'Rendements indices'!Q66+1</f>
        <v>1.04</v>
      </c>
      <c r="R66" s="3"/>
      <c r="S66" s="3"/>
      <c r="T66" s="3"/>
      <c r="U66" s="3"/>
      <c r="V66" s="3"/>
      <c r="W66" s="3"/>
      <c r="X66" s="3"/>
      <c r="Y66" s="3"/>
      <c r="Z66" s="3"/>
      <c r="AA66" s="3"/>
      <c r="AB66" s="3">
        <f ca="1">'Rendements indices'!AB66+1</f>
        <v>0.98</v>
      </c>
    </row>
    <row r="67" spans="1:28" x14ac:dyDescent="0.25">
      <c r="A67" s="2">
        <v>39994</v>
      </c>
      <c r="B67" s="3">
        <f ca="1">'Rendements indices'!B67+1</f>
        <v>1.02</v>
      </c>
      <c r="C67" s="3">
        <f ca="1">'Rendements indices'!C67+1</f>
        <v>1.03</v>
      </c>
      <c r="D67" s="3">
        <f ca="1">'Rendements indices'!D67+1</f>
        <v>0.99</v>
      </c>
      <c r="E67" s="3">
        <f ca="1">'Rendements indices'!E67+1</f>
        <v>0.97</v>
      </c>
      <c r="F67" s="3">
        <f ca="1">'Rendements indices'!F67+1</f>
        <v>0.95</v>
      </c>
      <c r="G67" s="3">
        <f ca="1">'Rendements indices'!G67+1</f>
        <v>0.95</v>
      </c>
      <c r="H67" s="3">
        <f ca="1">'Rendements indices'!H67+1</f>
        <v>0.97</v>
      </c>
      <c r="I67" s="3">
        <f ca="1">'Rendements indices'!I67+1</f>
        <v>1.03</v>
      </c>
      <c r="J67" s="3"/>
      <c r="K67" s="3">
        <f ca="1">'Rendements indices'!K67+1</f>
        <v>1.03</v>
      </c>
      <c r="L67" s="3">
        <f ca="1">'Rendements indices'!L67+1</f>
        <v>1.04</v>
      </c>
      <c r="M67" s="3"/>
      <c r="N67" s="3"/>
      <c r="O67" s="3">
        <f ca="1">'Rendements indices'!O67+1</f>
        <v>1.03</v>
      </c>
      <c r="P67" s="3"/>
      <c r="Q67" s="3">
        <f ca="1">'Rendements indices'!Q67+1</f>
        <v>0.95</v>
      </c>
      <c r="R67" s="3"/>
      <c r="S67" s="3"/>
      <c r="T67" s="3"/>
      <c r="U67" s="3"/>
      <c r="V67" s="3"/>
      <c r="W67" s="3"/>
      <c r="X67" s="3"/>
      <c r="Y67" s="3"/>
      <c r="Z67" s="3"/>
      <c r="AA67" s="3"/>
      <c r="AB67" s="3">
        <f ca="1">'Rendements indices'!AB67+1</f>
        <v>0.95</v>
      </c>
    </row>
    <row r="68" spans="1:28" x14ac:dyDescent="0.25">
      <c r="A68" s="2">
        <v>40025</v>
      </c>
      <c r="B68" s="3">
        <f ca="1">'Rendements indices'!B68+1</f>
        <v>1.03</v>
      </c>
      <c r="C68" s="3">
        <f ca="1">'Rendements indices'!C68+1</f>
        <v>1.04</v>
      </c>
      <c r="D68" s="3">
        <f ca="1">'Rendements indices'!D68+1</f>
        <v>0.95</v>
      </c>
      <c r="E68" s="3">
        <f ca="1">'Rendements indices'!E68+1</f>
        <v>1.03</v>
      </c>
      <c r="F68" s="3">
        <f ca="1">'Rendements indices'!F68+1</f>
        <v>1.06</v>
      </c>
      <c r="G68" s="3">
        <f ca="1">'Rendements indices'!G68+1</f>
        <v>0.96</v>
      </c>
      <c r="H68" s="3">
        <f ca="1">'Rendements indices'!H68+1</f>
        <v>0.98</v>
      </c>
      <c r="I68" s="3">
        <f ca="1">'Rendements indices'!I68+1</f>
        <v>1.05</v>
      </c>
      <c r="J68" s="3"/>
      <c r="K68" s="3">
        <f ca="1">'Rendements indices'!K68+1</f>
        <v>0.98</v>
      </c>
      <c r="L68" s="3">
        <f ca="1">'Rendements indices'!L68+1</f>
        <v>0.99</v>
      </c>
      <c r="M68" s="3">
        <f ca="1">'Rendements indices'!M68+1</f>
        <v>1.03</v>
      </c>
      <c r="N68" s="3">
        <f ca="1">'Rendements indices'!N68+1</f>
        <v>1</v>
      </c>
      <c r="O68" s="3">
        <f ca="1">'Rendements indices'!O68+1</f>
        <v>0.96</v>
      </c>
      <c r="P68" s="3"/>
      <c r="Q68" s="3">
        <f ca="1">'Rendements indices'!Q68+1</f>
        <v>0.95</v>
      </c>
      <c r="R68" s="3"/>
      <c r="S68" s="3"/>
      <c r="T68" s="3"/>
      <c r="U68" s="3"/>
      <c r="V68" s="3"/>
      <c r="W68" s="3"/>
      <c r="X68" s="3"/>
      <c r="Y68" s="3"/>
      <c r="Z68" s="3"/>
      <c r="AA68" s="3"/>
      <c r="AB68" s="3">
        <f ca="1">'Rendements indices'!AB68+1</f>
        <v>0.99</v>
      </c>
    </row>
    <row r="69" spans="1:28" x14ac:dyDescent="0.25">
      <c r="A69" s="2">
        <v>40056</v>
      </c>
      <c r="B69" s="3">
        <f ca="1">'Rendements indices'!B69+1</f>
        <v>1.02</v>
      </c>
      <c r="C69" s="3">
        <f ca="1">'Rendements indices'!C69+1</f>
        <v>0.98</v>
      </c>
      <c r="D69" s="3">
        <f ca="1">'Rendements indices'!D69+1</f>
        <v>1.06</v>
      </c>
      <c r="E69" s="3">
        <f ca="1">'Rendements indices'!E69+1</f>
        <v>1.03</v>
      </c>
      <c r="F69" s="3">
        <f ca="1">'Rendements indices'!F69+1</f>
        <v>1.02</v>
      </c>
      <c r="G69" s="3">
        <f ca="1">'Rendements indices'!G69+1</f>
        <v>0.98</v>
      </c>
      <c r="H69" s="3">
        <f ca="1">'Rendements indices'!H69+1</f>
        <v>1.05</v>
      </c>
      <c r="I69" s="3">
        <f ca="1">'Rendements indices'!I69+1</f>
        <v>1.05</v>
      </c>
      <c r="J69" s="3"/>
      <c r="K69" s="3">
        <f ca="1">'Rendements indices'!K69+1</f>
        <v>1.06</v>
      </c>
      <c r="L69" s="3">
        <f ca="1">'Rendements indices'!L69+1</f>
        <v>0.97</v>
      </c>
      <c r="M69" s="3">
        <f ca="1">'Rendements indices'!M69+1</f>
        <v>1.03</v>
      </c>
      <c r="N69" s="3">
        <f ca="1">'Rendements indices'!N69+1</f>
        <v>0.99</v>
      </c>
      <c r="O69" s="3">
        <f ca="1">'Rendements indices'!O69+1</f>
        <v>1.04</v>
      </c>
      <c r="P69" s="3"/>
      <c r="Q69" s="3">
        <f ca="1">'Rendements indices'!Q69+1</f>
        <v>0.95</v>
      </c>
      <c r="R69" s="3"/>
      <c r="S69" s="3"/>
      <c r="T69" s="3"/>
      <c r="U69" s="3"/>
      <c r="V69" s="3"/>
      <c r="W69" s="3"/>
      <c r="X69" s="3"/>
      <c r="Y69" s="3"/>
      <c r="Z69" s="3"/>
      <c r="AA69" s="3"/>
      <c r="AB69" s="3">
        <f ca="1">'Rendements indices'!AB69+1</f>
        <v>0.99</v>
      </c>
    </row>
    <row r="70" spans="1:28" x14ac:dyDescent="0.25">
      <c r="A70" s="2">
        <v>40086</v>
      </c>
      <c r="B70" s="3">
        <f ca="1">'Rendements indices'!B70+1</f>
        <v>1.03</v>
      </c>
      <c r="C70" s="3">
        <f ca="1">'Rendements indices'!C70+1</f>
        <v>0.99</v>
      </c>
      <c r="D70" s="3">
        <f ca="1">'Rendements indices'!D70+1</f>
        <v>1.06</v>
      </c>
      <c r="E70" s="3">
        <f ca="1">'Rendements indices'!E70+1</f>
        <v>1.05</v>
      </c>
      <c r="F70" s="3">
        <f ca="1">'Rendements indices'!F70+1</f>
        <v>1.05</v>
      </c>
      <c r="G70" s="3">
        <f ca="1">'Rendements indices'!G70+1</f>
        <v>1.03</v>
      </c>
      <c r="H70" s="3">
        <f ca="1">'Rendements indices'!H70+1</f>
        <v>0.98</v>
      </c>
      <c r="I70" s="3">
        <f ca="1">'Rendements indices'!I70+1</f>
        <v>0.96</v>
      </c>
      <c r="J70" s="3"/>
      <c r="K70" s="3">
        <f ca="1">'Rendements indices'!K70+1</f>
        <v>1.01</v>
      </c>
      <c r="L70" s="3">
        <f ca="1">'Rendements indices'!L70+1</f>
        <v>1.06</v>
      </c>
      <c r="M70" s="3">
        <f ca="1">'Rendements indices'!M70+1</f>
        <v>0.96</v>
      </c>
      <c r="N70" s="3">
        <f ca="1">'Rendements indices'!N70+1</f>
        <v>1.04</v>
      </c>
      <c r="O70" s="3">
        <f ca="1">'Rendements indices'!O70+1</f>
        <v>1.05</v>
      </c>
      <c r="P70" s="3"/>
      <c r="Q70" s="3">
        <f ca="1">'Rendements indices'!Q70+1</f>
        <v>1.01</v>
      </c>
      <c r="R70" s="3"/>
      <c r="S70" s="3"/>
      <c r="T70" s="3"/>
      <c r="U70" s="3"/>
      <c r="V70" s="3"/>
      <c r="W70" s="3"/>
      <c r="X70" s="3"/>
      <c r="Y70" s="3"/>
      <c r="Z70" s="3"/>
      <c r="AA70" s="3"/>
      <c r="AB70" s="3">
        <f ca="1">'Rendements indices'!AB70+1</f>
        <v>1.03</v>
      </c>
    </row>
    <row r="71" spans="1:28" x14ac:dyDescent="0.25">
      <c r="A71" s="2">
        <v>40117</v>
      </c>
      <c r="B71" s="3">
        <f ca="1">'Rendements indices'!B71+1</f>
        <v>0.99</v>
      </c>
      <c r="C71" s="3">
        <f ca="1">'Rendements indices'!C71+1</f>
        <v>0.96</v>
      </c>
      <c r="D71" s="3">
        <f ca="1">'Rendements indices'!D71+1</f>
        <v>0.95</v>
      </c>
      <c r="E71" s="3">
        <f ca="1">'Rendements indices'!E71+1</f>
        <v>0.98</v>
      </c>
      <c r="F71" s="3">
        <f ca="1">'Rendements indices'!F71+1</f>
        <v>0.97</v>
      </c>
      <c r="G71" s="3">
        <f ca="1">'Rendements indices'!G71+1</f>
        <v>1.01</v>
      </c>
      <c r="H71" s="3">
        <f ca="1">'Rendements indices'!H71+1</f>
        <v>1</v>
      </c>
      <c r="I71" s="3">
        <f ca="1">'Rendements indices'!I71+1</f>
        <v>1.01</v>
      </c>
      <c r="J71" s="3"/>
      <c r="K71" s="3">
        <f ca="1">'Rendements indices'!K71+1</f>
        <v>1.02</v>
      </c>
      <c r="L71" s="3">
        <f ca="1">'Rendements indices'!L71+1</f>
        <v>0.98</v>
      </c>
      <c r="M71" s="3">
        <f ca="1">'Rendements indices'!M71+1</f>
        <v>1</v>
      </c>
      <c r="N71" s="3">
        <f ca="1">'Rendements indices'!N71+1</f>
        <v>0.95</v>
      </c>
      <c r="O71" s="3">
        <f ca="1">'Rendements indices'!O71+1</f>
        <v>1.04</v>
      </c>
      <c r="P71" s="3"/>
      <c r="Q71" s="3">
        <f ca="1">'Rendements indices'!Q71+1</f>
        <v>0.96</v>
      </c>
      <c r="R71" s="3"/>
      <c r="S71" s="3"/>
      <c r="T71" s="3"/>
      <c r="U71" s="3"/>
      <c r="V71" s="3"/>
      <c r="W71" s="3"/>
      <c r="X71" s="3"/>
      <c r="Y71" s="3"/>
      <c r="Z71" s="3"/>
      <c r="AA71" s="3"/>
      <c r="AB71" s="3">
        <f ca="1">'Rendements indices'!AB71+1</f>
        <v>1.05</v>
      </c>
    </row>
    <row r="72" spans="1:28" x14ac:dyDescent="0.25">
      <c r="A72" s="2">
        <v>40147</v>
      </c>
      <c r="B72" s="3">
        <f ca="1">'Rendements indices'!B72+1</f>
        <v>0.95</v>
      </c>
      <c r="C72" s="3">
        <f ca="1">'Rendements indices'!C72+1</f>
        <v>0.98</v>
      </c>
      <c r="D72" s="3">
        <f ca="1">'Rendements indices'!D72+1</f>
        <v>1.01</v>
      </c>
      <c r="E72" s="3">
        <f ca="1">'Rendements indices'!E72+1</f>
        <v>1.03</v>
      </c>
      <c r="F72" s="3">
        <f ca="1">'Rendements indices'!F72+1</f>
        <v>1.06</v>
      </c>
      <c r="G72" s="3">
        <f ca="1">'Rendements indices'!G72+1</f>
        <v>1.05</v>
      </c>
      <c r="H72" s="3">
        <f ca="1">'Rendements indices'!H72+1</f>
        <v>0.98</v>
      </c>
      <c r="I72" s="3">
        <f ca="1">'Rendements indices'!I72+1</f>
        <v>0.98</v>
      </c>
      <c r="J72" s="3"/>
      <c r="K72" s="3">
        <f ca="1">'Rendements indices'!K72+1</f>
        <v>1.03</v>
      </c>
      <c r="L72" s="3">
        <f ca="1">'Rendements indices'!L72+1</f>
        <v>0.96</v>
      </c>
      <c r="M72" s="3">
        <f ca="1">'Rendements indices'!M72+1</f>
        <v>1.01</v>
      </c>
      <c r="N72" s="3">
        <f ca="1">'Rendements indices'!N72+1</f>
        <v>0.96</v>
      </c>
      <c r="O72" s="3">
        <f ca="1">'Rendements indices'!O72+1</f>
        <v>1.01</v>
      </c>
      <c r="P72" s="3"/>
      <c r="Q72" s="3">
        <f ca="1">'Rendements indices'!Q72+1</f>
        <v>0.97</v>
      </c>
      <c r="R72" s="3"/>
      <c r="S72" s="3"/>
      <c r="T72" s="3"/>
      <c r="U72" s="3"/>
      <c r="V72" s="3"/>
      <c r="W72" s="3"/>
      <c r="X72" s="3"/>
      <c r="Y72" s="3"/>
      <c r="Z72" s="3"/>
      <c r="AA72" s="3"/>
      <c r="AB72" s="3">
        <f ca="1">'Rendements indices'!AB72+1</f>
        <v>1.03</v>
      </c>
    </row>
    <row r="73" spans="1:28" x14ac:dyDescent="0.25">
      <c r="A73" s="2">
        <v>40178</v>
      </c>
      <c r="B73" s="3">
        <f ca="1">'Rendements indices'!B73+1</f>
        <v>1</v>
      </c>
      <c r="C73" s="3">
        <f ca="1">'Rendements indices'!C73+1</f>
        <v>1</v>
      </c>
      <c r="D73" s="3">
        <f ca="1">'Rendements indices'!D73+1</f>
        <v>1.04</v>
      </c>
      <c r="E73" s="3">
        <f ca="1">'Rendements indices'!E73+1</f>
        <v>0.96</v>
      </c>
      <c r="F73" s="3">
        <f ca="1">'Rendements indices'!F73+1</f>
        <v>0.99</v>
      </c>
      <c r="G73" s="3">
        <f ca="1">'Rendements indices'!G73+1</f>
        <v>0.97</v>
      </c>
      <c r="H73" s="3">
        <f ca="1">'Rendements indices'!H73+1</f>
        <v>0.98</v>
      </c>
      <c r="I73" s="3">
        <f ca="1">'Rendements indices'!I73+1</f>
        <v>1.05</v>
      </c>
      <c r="J73" s="3"/>
      <c r="K73" s="3">
        <f ca="1">'Rendements indices'!K73+1</f>
        <v>1.04</v>
      </c>
      <c r="L73" s="3">
        <f ca="1">'Rendements indices'!L73+1</f>
        <v>1.05</v>
      </c>
      <c r="M73" s="3">
        <f ca="1">'Rendements indices'!M73+1</f>
        <v>1.04</v>
      </c>
      <c r="N73" s="3">
        <f ca="1">'Rendements indices'!N73+1</f>
        <v>1.03</v>
      </c>
      <c r="O73" s="3">
        <f ca="1">'Rendements indices'!O73+1</f>
        <v>0.97</v>
      </c>
      <c r="P73" s="3"/>
      <c r="Q73" s="3">
        <f ca="1">'Rendements indices'!Q73+1</f>
        <v>1.02</v>
      </c>
      <c r="R73" s="3"/>
      <c r="S73" s="3"/>
      <c r="T73" s="3"/>
      <c r="U73" s="3"/>
      <c r="V73" s="3"/>
      <c r="W73" s="3"/>
      <c r="X73" s="3"/>
      <c r="Y73" s="3"/>
      <c r="Z73" s="3"/>
      <c r="AA73" s="3"/>
      <c r="AB73" s="3">
        <f ca="1">'Rendements indices'!AB73+1</f>
        <v>0.99</v>
      </c>
    </row>
    <row r="74" spans="1:28" x14ac:dyDescent="0.25">
      <c r="A74" s="2">
        <v>40209</v>
      </c>
      <c r="B74" s="3">
        <f ca="1">'Rendements indices'!B74+1</f>
        <v>1.02</v>
      </c>
      <c r="C74" s="3">
        <f ca="1">'Rendements indices'!C74+1</f>
        <v>0.95</v>
      </c>
      <c r="D74" s="3">
        <f ca="1">'Rendements indices'!D74+1</f>
        <v>0.97</v>
      </c>
      <c r="E74" s="3">
        <f ca="1">'Rendements indices'!E74+1</f>
        <v>0.95</v>
      </c>
      <c r="F74" s="3">
        <f ca="1">'Rendements indices'!F74+1</f>
        <v>1</v>
      </c>
      <c r="G74" s="3">
        <f ca="1">'Rendements indices'!G74+1</f>
        <v>0.98</v>
      </c>
      <c r="H74" s="3">
        <f ca="1">'Rendements indices'!H74+1</f>
        <v>1</v>
      </c>
      <c r="I74" s="3">
        <f ca="1">'Rendements indices'!I74+1</f>
        <v>1</v>
      </c>
      <c r="J74" s="3"/>
      <c r="K74" s="3">
        <f ca="1">'Rendements indices'!K74+1</f>
        <v>1.06</v>
      </c>
      <c r="L74" s="3">
        <f ca="1">'Rendements indices'!L74+1</f>
        <v>0.99</v>
      </c>
      <c r="M74" s="3">
        <f ca="1">'Rendements indices'!M74+1</f>
        <v>1.06</v>
      </c>
      <c r="N74" s="3">
        <f ca="1">'Rendements indices'!N74+1</f>
        <v>0.95</v>
      </c>
      <c r="O74" s="3">
        <f ca="1">'Rendements indices'!O74+1</f>
        <v>1.02</v>
      </c>
      <c r="P74" s="3"/>
      <c r="Q74" s="3">
        <f ca="1">'Rendements indices'!Q74+1</f>
        <v>0.96</v>
      </c>
      <c r="R74" s="3"/>
      <c r="S74" s="3"/>
      <c r="T74" s="3"/>
      <c r="U74" s="3"/>
      <c r="V74" s="3"/>
      <c r="W74" s="3"/>
      <c r="X74" s="3"/>
      <c r="Y74" s="3"/>
      <c r="Z74" s="3"/>
      <c r="AA74" s="3"/>
      <c r="AB74" s="3">
        <f ca="1">'Rendements indices'!AB74+1</f>
        <v>1</v>
      </c>
    </row>
    <row r="75" spans="1:28" x14ac:dyDescent="0.25">
      <c r="A75" s="2">
        <v>40237</v>
      </c>
      <c r="B75" s="3">
        <f ca="1">'Rendements indices'!B75+1</f>
        <v>0.99</v>
      </c>
      <c r="C75" s="3">
        <f ca="1">'Rendements indices'!C75+1</f>
        <v>0.95</v>
      </c>
      <c r="D75" s="3">
        <f ca="1">'Rendements indices'!D75+1</f>
        <v>0.98</v>
      </c>
      <c r="E75" s="3">
        <f ca="1">'Rendements indices'!E75+1</f>
        <v>1.03</v>
      </c>
      <c r="F75" s="3">
        <f ca="1">'Rendements indices'!F75+1</f>
        <v>0.95</v>
      </c>
      <c r="G75" s="3">
        <f ca="1">'Rendements indices'!G75+1</f>
        <v>0.98</v>
      </c>
      <c r="H75" s="3">
        <f ca="1">'Rendements indices'!H75+1</f>
        <v>0.97</v>
      </c>
      <c r="I75" s="3">
        <f ca="1">'Rendements indices'!I75+1</f>
        <v>0.98</v>
      </c>
      <c r="J75" s="3"/>
      <c r="K75" s="3">
        <f ca="1">'Rendements indices'!K75+1</f>
        <v>0.95</v>
      </c>
      <c r="L75" s="3">
        <f ca="1">'Rendements indices'!L75+1</f>
        <v>1.02</v>
      </c>
      <c r="M75" s="3">
        <f ca="1">'Rendements indices'!M75+1</f>
        <v>1.02</v>
      </c>
      <c r="N75" s="3">
        <f ca="1">'Rendements indices'!N75+1</f>
        <v>1.03</v>
      </c>
      <c r="O75" s="3">
        <f ca="1">'Rendements indices'!O75+1</f>
        <v>1.04</v>
      </c>
      <c r="P75" s="3"/>
      <c r="Q75" s="3">
        <f ca="1">'Rendements indices'!Q75+1</f>
        <v>1.05</v>
      </c>
      <c r="R75" s="3"/>
      <c r="S75" s="3"/>
      <c r="T75" s="3"/>
      <c r="U75" s="3"/>
      <c r="V75" s="3"/>
      <c r="W75" s="3"/>
      <c r="X75" s="3"/>
      <c r="Y75" s="3"/>
      <c r="Z75" s="3"/>
      <c r="AA75" s="3"/>
      <c r="AB75" s="3">
        <f ca="1">'Rendements indices'!AB75+1</f>
        <v>1</v>
      </c>
    </row>
    <row r="76" spans="1:28" x14ac:dyDescent="0.25">
      <c r="A76" s="2">
        <v>40268</v>
      </c>
      <c r="B76" s="3">
        <f ca="1">'Rendements indices'!B76+1</f>
        <v>1.04</v>
      </c>
      <c r="C76" s="3">
        <f ca="1">'Rendements indices'!C76+1</f>
        <v>1.05</v>
      </c>
      <c r="D76" s="3">
        <f ca="1">'Rendements indices'!D76+1</f>
        <v>0.96</v>
      </c>
      <c r="E76" s="3">
        <f ca="1">'Rendements indices'!E76+1</f>
        <v>0.99</v>
      </c>
      <c r="F76" s="3">
        <f ca="1">'Rendements indices'!F76+1</f>
        <v>1.02</v>
      </c>
      <c r="G76" s="3">
        <f ca="1">'Rendements indices'!G76+1</f>
        <v>0.95</v>
      </c>
      <c r="H76" s="3">
        <f ca="1">'Rendements indices'!H76+1</f>
        <v>1.04</v>
      </c>
      <c r="I76" s="3">
        <f ca="1">'Rendements indices'!I76+1</f>
        <v>0.99</v>
      </c>
      <c r="J76" s="3"/>
      <c r="K76" s="3">
        <f ca="1">'Rendements indices'!K76+1</f>
        <v>1</v>
      </c>
      <c r="L76" s="3">
        <f ca="1">'Rendements indices'!L76+1</f>
        <v>0.97</v>
      </c>
      <c r="M76" s="3">
        <f ca="1">'Rendements indices'!M76+1</f>
        <v>1.04</v>
      </c>
      <c r="N76" s="3">
        <f ca="1">'Rendements indices'!N76+1</f>
        <v>1.06</v>
      </c>
      <c r="O76" s="3">
        <f ca="1">'Rendements indices'!O76+1</f>
        <v>1.02</v>
      </c>
      <c r="P76" s="3"/>
      <c r="Q76" s="3">
        <f ca="1">'Rendements indices'!Q76+1</f>
        <v>1.04</v>
      </c>
      <c r="R76" s="3"/>
      <c r="S76" s="3"/>
      <c r="T76" s="3"/>
      <c r="U76" s="3"/>
      <c r="V76" s="3"/>
      <c r="W76" s="3"/>
      <c r="X76" s="3"/>
      <c r="Y76" s="3"/>
      <c r="Z76" s="3"/>
      <c r="AA76" s="3"/>
      <c r="AB76" s="3">
        <f ca="1">'Rendements indices'!AB76+1</f>
        <v>1.04</v>
      </c>
    </row>
    <row r="77" spans="1:28" x14ac:dyDescent="0.25">
      <c r="A77" s="2">
        <v>40298</v>
      </c>
      <c r="B77" s="3">
        <f ca="1">'Rendements indices'!B77+1</f>
        <v>0.95</v>
      </c>
      <c r="C77" s="3">
        <f ca="1">'Rendements indices'!C77+1</f>
        <v>0.97</v>
      </c>
      <c r="D77" s="3">
        <f ca="1">'Rendements indices'!D77+1</f>
        <v>1.04</v>
      </c>
      <c r="E77" s="3">
        <f ca="1">'Rendements indices'!E77+1</f>
        <v>1.05</v>
      </c>
      <c r="F77" s="3">
        <f ca="1">'Rendements indices'!F77+1</f>
        <v>1.02</v>
      </c>
      <c r="G77" s="3">
        <f ca="1">'Rendements indices'!G77+1</f>
        <v>1.04</v>
      </c>
      <c r="H77" s="3">
        <f ca="1">'Rendements indices'!H77+1</f>
        <v>1.05</v>
      </c>
      <c r="I77" s="3">
        <f ca="1">'Rendements indices'!I77+1</f>
        <v>1.04</v>
      </c>
      <c r="J77" s="3"/>
      <c r="K77" s="3">
        <f ca="1">'Rendements indices'!K77+1</f>
        <v>0.95</v>
      </c>
      <c r="L77" s="3">
        <f ca="1">'Rendements indices'!L77+1</f>
        <v>1.01</v>
      </c>
      <c r="M77" s="3">
        <f ca="1">'Rendements indices'!M77+1</f>
        <v>1.05</v>
      </c>
      <c r="N77" s="3">
        <f ca="1">'Rendements indices'!N77+1</f>
        <v>0.95</v>
      </c>
      <c r="O77" s="3">
        <f ca="1">'Rendements indices'!O77+1</f>
        <v>1.02</v>
      </c>
      <c r="P77" s="3"/>
      <c r="Q77" s="3">
        <f ca="1">'Rendements indices'!Q77+1</f>
        <v>0.95</v>
      </c>
      <c r="R77" s="3"/>
      <c r="S77" s="3"/>
      <c r="T77" s="3"/>
      <c r="U77" s="3"/>
      <c r="V77" s="3"/>
      <c r="W77" s="3"/>
      <c r="X77" s="3"/>
      <c r="Y77" s="3"/>
      <c r="Z77" s="3"/>
      <c r="AA77" s="3"/>
      <c r="AB77" s="3">
        <f ca="1">'Rendements indices'!AB77+1</f>
        <v>0.95</v>
      </c>
    </row>
    <row r="78" spans="1:28" x14ac:dyDescent="0.25">
      <c r="A78" s="2">
        <v>40329</v>
      </c>
      <c r="B78" s="3">
        <f ca="1">'Rendements indices'!B78+1</f>
        <v>1</v>
      </c>
      <c r="C78" s="3">
        <f ca="1">'Rendements indices'!C78+1</f>
        <v>0.97</v>
      </c>
      <c r="D78" s="3">
        <f ca="1">'Rendements indices'!D78+1</f>
        <v>1.02</v>
      </c>
      <c r="E78" s="3">
        <f ca="1">'Rendements indices'!E78+1</f>
        <v>0.95</v>
      </c>
      <c r="F78" s="3">
        <f ca="1">'Rendements indices'!F78+1</f>
        <v>0.98</v>
      </c>
      <c r="G78" s="3">
        <f ca="1">'Rendements indices'!G78+1</f>
        <v>1.03</v>
      </c>
      <c r="H78" s="3">
        <f ca="1">'Rendements indices'!H78+1</f>
        <v>1.03</v>
      </c>
      <c r="I78" s="3">
        <f ca="1">'Rendements indices'!I78+1</f>
        <v>1.04</v>
      </c>
      <c r="J78" s="3"/>
      <c r="K78" s="3">
        <f ca="1">'Rendements indices'!K78+1</f>
        <v>1.01</v>
      </c>
      <c r="L78" s="3">
        <f ca="1">'Rendements indices'!L78+1</f>
        <v>0.99</v>
      </c>
      <c r="M78" s="3">
        <f ca="1">'Rendements indices'!M78+1</f>
        <v>0.99</v>
      </c>
      <c r="N78" s="3">
        <f ca="1">'Rendements indices'!N78+1</f>
        <v>1.03</v>
      </c>
      <c r="O78" s="3">
        <f ca="1">'Rendements indices'!O78+1</f>
        <v>1.06</v>
      </c>
      <c r="P78" s="3"/>
      <c r="Q78" s="3">
        <f ca="1">'Rendements indices'!Q78+1</f>
        <v>1.02</v>
      </c>
      <c r="R78" s="3"/>
      <c r="S78" s="3"/>
      <c r="T78" s="3"/>
      <c r="U78" s="3"/>
      <c r="V78" s="3"/>
      <c r="W78" s="3"/>
      <c r="X78" s="3"/>
      <c r="Y78" s="3"/>
      <c r="Z78" s="3"/>
      <c r="AA78" s="3"/>
      <c r="AB78" s="3">
        <f ca="1">'Rendements indices'!AB78+1</f>
        <v>0.98</v>
      </c>
    </row>
    <row r="79" spans="1:28" x14ac:dyDescent="0.25">
      <c r="A79" s="2">
        <v>40359</v>
      </c>
      <c r="B79" s="3">
        <f ca="1">'Rendements indices'!B79+1</f>
        <v>1</v>
      </c>
      <c r="C79" s="3">
        <f ca="1">'Rendements indices'!C79+1</f>
        <v>0.95</v>
      </c>
      <c r="D79" s="3">
        <f ca="1">'Rendements indices'!D79+1</f>
        <v>1</v>
      </c>
      <c r="E79" s="3">
        <f ca="1">'Rendements indices'!E79+1</f>
        <v>1.06</v>
      </c>
      <c r="F79" s="3">
        <f ca="1">'Rendements indices'!F79+1</f>
        <v>1.06</v>
      </c>
      <c r="G79" s="3">
        <f ca="1">'Rendements indices'!G79+1</f>
        <v>1.01</v>
      </c>
      <c r="H79" s="3">
        <f ca="1">'Rendements indices'!H79+1</f>
        <v>0.99</v>
      </c>
      <c r="I79" s="3">
        <f ca="1">'Rendements indices'!I79+1</f>
        <v>0.96</v>
      </c>
      <c r="J79" s="3"/>
      <c r="K79" s="3">
        <f ca="1">'Rendements indices'!K79+1</f>
        <v>1</v>
      </c>
      <c r="L79" s="3">
        <f ca="1">'Rendements indices'!L79+1</f>
        <v>1.02</v>
      </c>
      <c r="M79" s="3">
        <f ca="1">'Rendements indices'!M79+1</f>
        <v>1.03</v>
      </c>
      <c r="N79" s="3">
        <f ca="1">'Rendements indices'!N79+1</f>
        <v>1.01</v>
      </c>
      <c r="O79" s="3">
        <f ca="1">'Rendements indices'!O79+1</f>
        <v>0.99</v>
      </c>
      <c r="P79" s="3"/>
      <c r="Q79" s="3">
        <f ca="1">'Rendements indices'!Q79+1</f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  <c r="AB79" s="3">
        <f ca="1">'Rendements indices'!AB79+1</f>
        <v>0.96</v>
      </c>
    </row>
    <row r="80" spans="1:28" x14ac:dyDescent="0.25">
      <c r="A80" s="2">
        <v>40390</v>
      </c>
      <c r="B80" s="3">
        <f ca="1">'Rendements indices'!B80+1</f>
        <v>0.99</v>
      </c>
      <c r="C80" s="3">
        <f ca="1">'Rendements indices'!C80+1</f>
        <v>1.02</v>
      </c>
      <c r="D80" s="3">
        <f ca="1">'Rendements indices'!D80+1</f>
        <v>1.01</v>
      </c>
      <c r="E80" s="3">
        <f ca="1">'Rendements indices'!E80+1</f>
        <v>1.05</v>
      </c>
      <c r="F80" s="3">
        <f ca="1">'Rendements indices'!F80+1</f>
        <v>1.06</v>
      </c>
      <c r="G80" s="3">
        <f ca="1">'Rendements indices'!G80+1</f>
        <v>1.06</v>
      </c>
      <c r="H80" s="3">
        <f ca="1">'Rendements indices'!H80+1</f>
        <v>1</v>
      </c>
      <c r="I80" s="3">
        <f ca="1">'Rendements indices'!I80+1</f>
        <v>1.03</v>
      </c>
      <c r="J80" s="3">
        <f ca="1">'Rendements indices'!J80+1</f>
        <v>1.05</v>
      </c>
      <c r="K80" s="3">
        <f ca="1">'Rendements indices'!K80+1</f>
        <v>1.04</v>
      </c>
      <c r="L80" s="3">
        <f ca="1">'Rendements indices'!L80+1</f>
        <v>0.98</v>
      </c>
      <c r="M80" s="3">
        <f ca="1">'Rendements indices'!M80+1</f>
        <v>1.06</v>
      </c>
      <c r="N80" s="3">
        <f ca="1">'Rendements indices'!N80+1</f>
        <v>0.96</v>
      </c>
      <c r="O80" s="3"/>
      <c r="P80" s="3"/>
      <c r="Q80" s="3">
        <f ca="1">'Rendements indices'!Q80+1</f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  <c r="AB80" s="3">
        <f ca="1">'Rendements indices'!AB80+1</f>
        <v>1.06</v>
      </c>
    </row>
    <row r="81" spans="1:28" x14ac:dyDescent="0.25">
      <c r="A81" s="2">
        <v>40421</v>
      </c>
      <c r="B81" s="3">
        <f ca="1">'Rendements indices'!B81+1</f>
        <v>0.96</v>
      </c>
      <c r="C81" s="3">
        <f ca="1">'Rendements indices'!C81+1</f>
        <v>1.03</v>
      </c>
      <c r="D81" s="3">
        <f ca="1">'Rendements indices'!D81+1</f>
        <v>1.02</v>
      </c>
      <c r="E81" s="3">
        <f ca="1">'Rendements indices'!E81+1</f>
        <v>0.99</v>
      </c>
      <c r="F81" s="3">
        <f ca="1">'Rendements indices'!F81+1</f>
        <v>1.03</v>
      </c>
      <c r="G81" s="3">
        <f ca="1">'Rendements indices'!G81+1</f>
        <v>1.04</v>
      </c>
      <c r="H81" s="3">
        <f ca="1">'Rendements indices'!H81+1</f>
        <v>0.97</v>
      </c>
      <c r="I81" s="3">
        <f ca="1">'Rendements indices'!I81+1</f>
        <v>1.01</v>
      </c>
      <c r="J81" s="3">
        <f ca="1">'Rendements indices'!J81+1</f>
        <v>1.01</v>
      </c>
      <c r="K81" s="3">
        <f ca="1">'Rendements indices'!K81+1</f>
        <v>1.02</v>
      </c>
      <c r="L81" s="3">
        <f ca="1">'Rendements indices'!L81+1</f>
        <v>1.04</v>
      </c>
      <c r="M81" s="3">
        <f ca="1">'Rendements indices'!M81+1</f>
        <v>0.99</v>
      </c>
      <c r="N81" s="3">
        <f ca="1">'Rendements indices'!N81+1</f>
        <v>0.98</v>
      </c>
      <c r="O81" s="3"/>
      <c r="P81" s="3"/>
      <c r="Q81" s="3">
        <f ca="1">'Rendements indices'!Q81+1</f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  <c r="AB81" s="3">
        <f ca="1">'Rendements indices'!AB81+1</f>
        <v>1.04</v>
      </c>
    </row>
    <row r="82" spans="1:28" x14ac:dyDescent="0.25">
      <c r="A82" s="2">
        <v>40451</v>
      </c>
      <c r="B82" s="3">
        <f ca="1">'Rendements indices'!B82+1</f>
        <v>1.02</v>
      </c>
      <c r="C82" s="3">
        <f ca="1">'Rendements indices'!C82+1</f>
        <v>1.04</v>
      </c>
      <c r="D82" s="3">
        <f ca="1">'Rendements indices'!D82+1</f>
        <v>1</v>
      </c>
      <c r="E82" s="3">
        <f ca="1">'Rendements indices'!E82+1</f>
        <v>0.95</v>
      </c>
      <c r="F82" s="3">
        <f ca="1">'Rendements indices'!F82+1</f>
        <v>1.03</v>
      </c>
      <c r="G82" s="3">
        <f ca="1">'Rendements indices'!G82+1</f>
        <v>1.01</v>
      </c>
      <c r="H82" s="3">
        <f ca="1">'Rendements indices'!H82+1</f>
        <v>1.04</v>
      </c>
      <c r="I82" s="3">
        <f ca="1">'Rendements indices'!I82+1</f>
        <v>0.99</v>
      </c>
      <c r="J82" s="3">
        <f ca="1">'Rendements indices'!J82+1</f>
        <v>1.01</v>
      </c>
      <c r="K82" s="3">
        <f ca="1">'Rendements indices'!K82+1</f>
        <v>0.95</v>
      </c>
      <c r="L82" s="3">
        <f ca="1">'Rendements indices'!L82+1</f>
        <v>0.97</v>
      </c>
      <c r="M82" s="3">
        <f ca="1">'Rendements indices'!M82+1</f>
        <v>1.04</v>
      </c>
      <c r="N82" s="3">
        <f ca="1">'Rendements indices'!N82+1</f>
        <v>1.04</v>
      </c>
      <c r="O82" s="3"/>
      <c r="P82" s="3"/>
      <c r="Q82" s="3">
        <f ca="1">'Rendements indices'!Q82+1</f>
        <v>1.04</v>
      </c>
      <c r="R82" s="3"/>
      <c r="S82" s="3"/>
      <c r="T82" s="3"/>
      <c r="U82" s="3"/>
      <c r="V82" s="3"/>
      <c r="W82" s="3"/>
      <c r="X82" s="3"/>
      <c r="Y82" s="3"/>
      <c r="Z82" s="3"/>
      <c r="AA82" s="3"/>
      <c r="AB82" s="3">
        <f ca="1">'Rendements indices'!AB82+1</f>
        <v>0.98</v>
      </c>
    </row>
    <row r="83" spans="1:28" x14ac:dyDescent="0.25">
      <c r="A83" s="2">
        <v>40482</v>
      </c>
      <c r="B83" s="3">
        <f ca="1">'Rendements indices'!B83+1</f>
        <v>0.97</v>
      </c>
      <c r="C83" s="3">
        <f ca="1">'Rendements indices'!C83+1</f>
        <v>1.04</v>
      </c>
      <c r="D83" s="3">
        <f ca="1">'Rendements indices'!D83+1</f>
        <v>0.96</v>
      </c>
      <c r="E83" s="3">
        <f ca="1">'Rendements indices'!E83+1</f>
        <v>1.04</v>
      </c>
      <c r="F83" s="3">
        <f ca="1">'Rendements indices'!F83+1</f>
        <v>1.02</v>
      </c>
      <c r="G83" s="3">
        <f ca="1">'Rendements indices'!G83+1</f>
        <v>0.96</v>
      </c>
      <c r="H83" s="3">
        <f ca="1">'Rendements indices'!H83+1</f>
        <v>1.04</v>
      </c>
      <c r="I83" s="3">
        <f ca="1">'Rendements indices'!I83+1</f>
        <v>0.96</v>
      </c>
      <c r="J83" s="3">
        <f ca="1">'Rendements indices'!J83+1</f>
        <v>0.98</v>
      </c>
      <c r="K83" s="3">
        <f ca="1">'Rendements indices'!K83+1</f>
        <v>0.96</v>
      </c>
      <c r="L83" s="3">
        <f ca="1">'Rendements indices'!L83+1</f>
        <v>0.95</v>
      </c>
      <c r="M83" s="3">
        <f ca="1">'Rendements indices'!M83+1</f>
        <v>1.03</v>
      </c>
      <c r="N83" s="3">
        <f ca="1">'Rendements indices'!N83+1</f>
        <v>1.06</v>
      </c>
      <c r="O83" s="3"/>
      <c r="P83" s="3"/>
      <c r="Q83" s="3">
        <f ca="1">'Rendements indices'!Q83+1</f>
        <v>1.02</v>
      </c>
      <c r="R83" s="3"/>
      <c r="S83" s="3"/>
      <c r="T83" s="3"/>
      <c r="U83" s="3"/>
      <c r="V83" s="3"/>
      <c r="W83" s="3"/>
      <c r="X83" s="3"/>
      <c r="Y83" s="3"/>
      <c r="Z83" s="3"/>
      <c r="AA83" s="3"/>
      <c r="AB83" s="3">
        <f ca="1">'Rendements indices'!AB83+1</f>
        <v>0.99</v>
      </c>
    </row>
    <row r="84" spans="1:28" x14ac:dyDescent="0.25">
      <c r="A84" s="2">
        <v>40512</v>
      </c>
      <c r="B84" s="3">
        <f ca="1">'Rendements indices'!B84+1</f>
        <v>1.03</v>
      </c>
      <c r="C84" s="3">
        <f ca="1">'Rendements indices'!C84+1</f>
        <v>0.97</v>
      </c>
      <c r="D84" s="3">
        <f ca="1">'Rendements indices'!D84+1</f>
        <v>0.95</v>
      </c>
      <c r="E84" s="3">
        <f ca="1">'Rendements indices'!E84+1</f>
        <v>0.98</v>
      </c>
      <c r="F84" s="3">
        <f ca="1">'Rendements indices'!F84+1</f>
        <v>1</v>
      </c>
      <c r="G84" s="3">
        <f ca="1">'Rendements indices'!G84+1</f>
        <v>0.98</v>
      </c>
      <c r="H84" s="3">
        <f ca="1">'Rendements indices'!H84+1</f>
        <v>1.04</v>
      </c>
      <c r="I84" s="3">
        <f ca="1">'Rendements indices'!I84+1</f>
        <v>1.02</v>
      </c>
      <c r="J84" s="3">
        <f ca="1">'Rendements indices'!J84+1</f>
        <v>0.97</v>
      </c>
      <c r="K84" s="3">
        <f ca="1">'Rendements indices'!K84+1</f>
        <v>0.95</v>
      </c>
      <c r="L84" s="3">
        <f ca="1">'Rendements indices'!L84+1</f>
        <v>0.98</v>
      </c>
      <c r="M84" s="3">
        <f ca="1">'Rendements indices'!M84+1</f>
        <v>1.03</v>
      </c>
      <c r="N84" s="3">
        <f ca="1">'Rendements indices'!N84+1</f>
        <v>1.04</v>
      </c>
      <c r="O84" s="3"/>
      <c r="P84" s="3"/>
      <c r="Q84" s="3">
        <f ca="1">'Rendements indices'!Q84+1</f>
        <v>1.03</v>
      </c>
      <c r="R84" s="3"/>
      <c r="S84" s="3"/>
      <c r="T84" s="3"/>
      <c r="U84" s="3"/>
      <c r="V84" s="3"/>
      <c r="W84" s="3"/>
      <c r="X84" s="3"/>
      <c r="Y84" s="3"/>
      <c r="Z84" s="3"/>
      <c r="AA84" s="3"/>
      <c r="AB84" s="3">
        <f ca="1">'Rendements indices'!AB84+1</f>
        <v>0.97</v>
      </c>
    </row>
    <row r="85" spans="1:28" x14ac:dyDescent="0.25">
      <c r="A85" s="2">
        <v>40543</v>
      </c>
      <c r="B85" s="3">
        <f ca="1">'Rendements indices'!B85+1</f>
        <v>1.02</v>
      </c>
      <c r="C85" s="3">
        <f ca="1">'Rendements indices'!C85+1</f>
        <v>1.01</v>
      </c>
      <c r="D85" s="3">
        <f ca="1">'Rendements indices'!D85+1</f>
        <v>1.03</v>
      </c>
      <c r="E85" s="3">
        <f ca="1">'Rendements indices'!E85+1</f>
        <v>1.04</v>
      </c>
      <c r="F85" s="3">
        <f ca="1">'Rendements indices'!F85+1</f>
        <v>1.06</v>
      </c>
      <c r="G85" s="3">
        <f ca="1">'Rendements indices'!G85+1</f>
        <v>0.99</v>
      </c>
      <c r="H85" s="3">
        <f ca="1">'Rendements indices'!H85+1</f>
        <v>1.05</v>
      </c>
      <c r="I85" s="3">
        <f ca="1">'Rendements indices'!I85+1</f>
        <v>1</v>
      </c>
      <c r="J85" s="3">
        <f ca="1">'Rendements indices'!J85+1</f>
        <v>1.03</v>
      </c>
      <c r="K85" s="3">
        <f ca="1">'Rendements indices'!K85+1</f>
        <v>1.02</v>
      </c>
      <c r="L85" s="3">
        <f ca="1">'Rendements indices'!L85+1</f>
        <v>1.01</v>
      </c>
      <c r="M85" s="3">
        <f ca="1">'Rendements indices'!M85+1</f>
        <v>1.05</v>
      </c>
      <c r="N85" s="3">
        <f ca="1">'Rendements indices'!N85+1</f>
        <v>0.99</v>
      </c>
      <c r="O85" s="3"/>
      <c r="P85" s="3"/>
      <c r="Q85" s="3">
        <f ca="1">'Rendements indices'!Q85+1</f>
        <v>1.06</v>
      </c>
      <c r="R85" s="3"/>
      <c r="S85" s="3"/>
      <c r="T85" s="3"/>
      <c r="U85" s="3"/>
      <c r="V85" s="3"/>
      <c r="W85" s="3"/>
      <c r="X85" s="3"/>
      <c r="Y85" s="3"/>
      <c r="Z85" s="3"/>
      <c r="AA85" s="3"/>
      <c r="AB85" s="3">
        <f ca="1">'Rendements indices'!AB85+1</f>
        <v>1.04</v>
      </c>
    </row>
    <row r="86" spans="1:28" x14ac:dyDescent="0.25">
      <c r="A86" s="2">
        <v>40574</v>
      </c>
      <c r="B86" s="3">
        <f ca="1">'Rendements indices'!B86+1</f>
        <v>1.05</v>
      </c>
      <c r="C86" s="3">
        <f ca="1">'Rendements indices'!C86+1</f>
        <v>1.04</v>
      </c>
      <c r="D86" s="3">
        <f ca="1">'Rendements indices'!D86+1</f>
        <v>0.98</v>
      </c>
      <c r="E86" s="3">
        <f ca="1">'Rendements indices'!E86+1</f>
        <v>0.97</v>
      </c>
      <c r="F86" s="3">
        <f ca="1">'Rendements indices'!F86+1</f>
        <v>1.02</v>
      </c>
      <c r="G86" s="3">
        <f ca="1">'Rendements indices'!G86+1</f>
        <v>0.95</v>
      </c>
      <c r="H86" s="3">
        <f ca="1">'Rendements indices'!H86+1</f>
        <v>1.06</v>
      </c>
      <c r="I86" s="3">
        <f ca="1">'Rendements indices'!I86+1</f>
        <v>1</v>
      </c>
      <c r="J86" s="3">
        <f ca="1">'Rendements indices'!J86+1</f>
        <v>1</v>
      </c>
      <c r="K86" s="3">
        <f ca="1">'Rendements indices'!K86+1</f>
        <v>0.96</v>
      </c>
      <c r="L86" s="3">
        <f ca="1">'Rendements indices'!L86+1</f>
        <v>1.03</v>
      </c>
      <c r="M86" s="3">
        <f ca="1">'Rendements indices'!M86+1</f>
        <v>1.03</v>
      </c>
      <c r="N86" s="3">
        <f ca="1">'Rendements indices'!N86+1</f>
        <v>0.98</v>
      </c>
      <c r="O86" s="3"/>
      <c r="P86" s="3"/>
      <c r="Q86" s="3">
        <f ca="1">'Rendements indices'!Q86+1</f>
        <v>1.02</v>
      </c>
      <c r="R86" s="3"/>
      <c r="S86" s="3"/>
      <c r="T86" s="3"/>
      <c r="U86" s="3"/>
      <c r="V86" s="3"/>
      <c r="W86" s="3"/>
      <c r="X86" s="3"/>
      <c r="Y86" s="3"/>
      <c r="Z86" s="3"/>
      <c r="AA86" s="3"/>
      <c r="AB86" s="3">
        <f ca="1">'Rendements indices'!AB86+1</f>
        <v>1.05</v>
      </c>
    </row>
    <row r="87" spans="1:28" x14ac:dyDescent="0.25">
      <c r="A87" s="2">
        <v>40602</v>
      </c>
      <c r="B87" s="3">
        <f ca="1">'Rendements indices'!B87+1</f>
        <v>0.97</v>
      </c>
      <c r="C87" s="3">
        <f ca="1">'Rendements indices'!C87+1</f>
        <v>0.97</v>
      </c>
      <c r="D87" s="3">
        <f ca="1">'Rendements indices'!D87+1</f>
        <v>1.06</v>
      </c>
      <c r="E87" s="3">
        <f ca="1">'Rendements indices'!E87+1</f>
        <v>1</v>
      </c>
      <c r="F87" s="3">
        <f ca="1">'Rendements indices'!F87+1</f>
        <v>1.06</v>
      </c>
      <c r="G87" s="3">
        <f ca="1">'Rendements indices'!G87+1</f>
        <v>1.05</v>
      </c>
      <c r="H87" s="3">
        <f ca="1">'Rendements indices'!H87+1</f>
        <v>1.05</v>
      </c>
      <c r="I87" s="3">
        <f ca="1">'Rendements indices'!I87+1</f>
        <v>0.99</v>
      </c>
      <c r="J87" s="3">
        <f ca="1">'Rendements indices'!J87+1</f>
        <v>1.04</v>
      </c>
      <c r="K87" s="3">
        <f ca="1">'Rendements indices'!K87+1</f>
        <v>1</v>
      </c>
      <c r="L87" s="3">
        <f ca="1">'Rendements indices'!L87+1</f>
        <v>0.97</v>
      </c>
      <c r="M87" s="3">
        <f ca="1">'Rendements indices'!M87+1</f>
        <v>0.97</v>
      </c>
      <c r="N87" s="3">
        <f ca="1">'Rendements indices'!N87+1</f>
        <v>0.99</v>
      </c>
      <c r="O87" s="3"/>
      <c r="P87" s="3"/>
      <c r="Q87" s="3">
        <f ca="1">'Rendements indices'!Q87+1</f>
        <v>1.05</v>
      </c>
      <c r="R87" s="3"/>
      <c r="S87" s="3"/>
      <c r="T87" s="3"/>
      <c r="U87" s="3"/>
      <c r="V87" s="3"/>
      <c r="W87" s="3"/>
      <c r="X87" s="3"/>
      <c r="Y87" s="3"/>
      <c r="Z87" s="3"/>
      <c r="AA87" s="3"/>
      <c r="AB87" s="3">
        <f ca="1">'Rendements indices'!AB87+1</f>
        <v>1.06</v>
      </c>
    </row>
    <row r="88" spans="1:28" x14ac:dyDescent="0.25">
      <c r="A88" s="2">
        <v>40633</v>
      </c>
      <c r="B88" s="3">
        <f ca="1">'Rendements indices'!B88+1</f>
        <v>0.97</v>
      </c>
      <c r="C88" s="3">
        <f ca="1">'Rendements indices'!C88+1</f>
        <v>1.03</v>
      </c>
      <c r="D88" s="3">
        <f ca="1">'Rendements indices'!D88+1</f>
        <v>1.05</v>
      </c>
      <c r="E88" s="3">
        <f ca="1">'Rendements indices'!E88+1</f>
        <v>0.98</v>
      </c>
      <c r="F88" s="3">
        <f ca="1">'Rendements indices'!F88+1</f>
        <v>1.01</v>
      </c>
      <c r="G88" s="3">
        <f ca="1">'Rendements indices'!G88+1</f>
        <v>1.02</v>
      </c>
      <c r="H88" s="3">
        <f ca="1">'Rendements indices'!H88+1</f>
        <v>1</v>
      </c>
      <c r="I88" s="3">
        <f ca="1">'Rendements indices'!I88+1</f>
        <v>0.97</v>
      </c>
      <c r="J88" s="3">
        <f ca="1">'Rendements indices'!J88+1</f>
        <v>1.01</v>
      </c>
      <c r="K88" s="3">
        <f ca="1">'Rendements indices'!K88+1</f>
        <v>1.03</v>
      </c>
      <c r="L88" s="3">
        <f ca="1">'Rendements indices'!L88+1</f>
        <v>1</v>
      </c>
      <c r="M88" s="3">
        <f ca="1">'Rendements indices'!M88+1</f>
        <v>1</v>
      </c>
      <c r="N88" s="3">
        <f ca="1">'Rendements indices'!N88+1</f>
        <v>0.96</v>
      </c>
      <c r="O88" s="3"/>
      <c r="P88" s="3"/>
      <c r="Q88" s="3">
        <f ca="1">'Rendements indices'!Q88+1</f>
        <v>1</v>
      </c>
      <c r="R88" s="3"/>
      <c r="S88" s="3"/>
      <c r="T88" s="3"/>
      <c r="U88" s="3"/>
      <c r="V88" s="3"/>
      <c r="W88" s="3">
        <f ca="1">'Rendements indices'!W88+1</f>
        <v>0.97</v>
      </c>
      <c r="X88" s="3"/>
      <c r="Y88" s="3"/>
      <c r="Z88" s="3"/>
      <c r="AA88" s="3"/>
      <c r="AB88" s="3">
        <f ca="1">'Rendements indices'!AB88+1</f>
        <v>1.03</v>
      </c>
    </row>
    <row r="89" spans="1:28" x14ac:dyDescent="0.25">
      <c r="A89" s="2">
        <v>40663</v>
      </c>
      <c r="B89" s="3">
        <f ca="1">'Rendements indices'!B89+1</f>
        <v>1.06</v>
      </c>
      <c r="C89" s="3">
        <f ca="1">'Rendements indices'!C89+1</f>
        <v>1</v>
      </c>
      <c r="D89" s="3">
        <f ca="1">'Rendements indices'!D89+1</f>
        <v>0.98</v>
      </c>
      <c r="E89" s="3">
        <f ca="1">'Rendements indices'!E89+1</f>
        <v>0.96</v>
      </c>
      <c r="F89" s="3">
        <f ca="1">'Rendements indices'!F89+1</f>
        <v>1</v>
      </c>
      <c r="G89" s="3">
        <f ca="1">'Rendements indices'!G89+1</f>
        <v>1.05</v>
      </c>
      <c r="H89" s="3">
        <f ca="1">'Rendements indices'!H89+1</f>
        <v>0.96</v>
      </c>
      <c r="I89" s="3">
        <f ca="1">'Rendements indices'!I89+1</f>
        <v>0.96</v>
      </c>
      <c r="J89" s="3">
        <f ca="1">'Rendements indices'!J89+1</f>
        <v>0.95</v>
      </c>
      <c r="K89" s="3">
        <f ca="1">'Rendements indices'!K89+1</f>
        <v>1.01</v>
      </c>
      <c r="L89" s="3">
        <f ca="1">'Rendements indices'!L89+1</f>
        <v>1</v>
      </c>
      <c r="M89" s="3">
        <f ca="1">'Rendements indices'!M89+1</f>
        <v>0.96</v>
      </c>
      <c r="N89" s="3">
        <f ca="1">'Rendements indices'!N89+1</f>
        <v>1.06</v>
      </c>
      <c r="O89" s="3"/>
      <c r="P89" s="3"/>
      <c r="Q89" s="3">
        <f ca="1">'Rendements indices'!Q89+1</f>
        <v>0.96</v>
      </c>
      <c r="R89" s="3"/>
      <c r="S89" s="3"/>
      <c r="T89" s="3"/>
      <c r="U89" s="3"/>
      <c r="V89" s="3"/>
      <c r="W89" s="3">
        <f ca="1">'Rendements indices'!W89+1</f>
        <v>1.03</v>
      </c>
      <c r="X89" s="3"/>
      <c r="Y89" s="3"/>
      <c r="Z89" s="3"/>
      <c r="AA89" s="3"/>
      <c r="AB89" s="3">
        <f ca="1">'Rendements indices'!AB89+1</f>
        <v>0.96</v>
      </c>
    </row>
    <row r="90" spans="1:28" x14ac:dyDescent="0.25">
      <c r="A90" s="2">
        <v>40694</v>
      </c>
      <c r="B90" s="3">
        <f ca="1">'Rendements indices'!B90+1</f>
        <v>1.04</v>
      </c>
      <c r="C90" s="3">
        <f ca="1">'Rendements indices'!C90+1</f>
        <v>0.98</v>
      </c>
      <c r="D90" s="3">
        <f ca="1">'Rendements indices'!D90+1</f>
        <v>0.98</v>
      </c>
      <c r="E90" s="3">
        <f ca="1">'Rendements indices'!E90+1</f>
        <v>0.97</v>
      </c>
      <c r="F90" s="3">
        <f ca="1">'Rendements indices'!F90+1</f>
        <v>1.04</v>
      </c>
      <c r="G90" s="3">
        <f ca="1">'Rendements indices'!G90+1</f>
        <v>1</v>
      </c>
      <c r="H90" s="3">
        <f ca="1">'Rendements indices'!H90+1</f>
        <v>0.95</v>
      </c>
      <c r="I90" s="3">
        <f ca="1">'Rendements indices'!I90+1</f>
        <v>1.05</v>
      </c>
      <c r="J90" s="3">
        <f ca="1">'Rendements indices'!J90+1</f>
        <v>1.02</v>
      </c>
      <c r="K90" s="3">
        <f ca="1">'Rendements indices'!K90+1</f>
        <v>1.04</v>
      </c>
      <c r="L90" s="3">
        <f ca="1">'Rendements indices'!L90+1</f>
        <v>1.04</v>
      </c>
      <c r="M90" s="3">
        <f ca="1">'Rendements indices'!M90+1</f>
        <v>0.99</v>
      </c>
      <c r="N90" s="3">
        <f ca="1">'Rendements indices'!N90+1</f>
        <v>0.96</v>
      </c>
      <c r="O90" s="3"/>
      <c r="P90" s="3"/>
      <c r="Q90" s="3">
        <f ca="1">'Rendements indices'!Q90+1</f>
        <v>1.03</v>
      </c>
      <c r="R90" s="3"/>
      <c r="S90" s="3"/>
      <c r="T90" s="3"/>
      <c r="U90" s="3"/>
      <c r="V90" s="3"/>
      <c r="W90" s="3">
        <f ca="1">'Rendements indices'!W90+1</f>
        <v>1.06</v>
      </c>
      <c r="X90" s="3"/>
      <c r="Y90" s="3"/>
      <c r="Z90" s="3"/>
      <c r="AA90" s="3"/>
      <c r="AB90" s="3">
        <f ca="1">'Rendements indices'!AB90+1</f>
        <v>1.02</v>
      </c>
    </row>
    <row r="91" spans="1:28" x14ac:dyDescent="0.25">
      <c r="A91" s="2">
        <v>40724</v>
      </c>
      <c r="B91" s="3">
        <f ca="1">'Rendements indices'!B91+1</f>
        <v>1.03</v>
      </c>
      <c r="C91" s="3">
        <f ca="1">'Rendements indices'!C91+1</f>
        <v>0.99</v>
      </c>
      <c r="D91" s="3">
        <f ca="1">'Rendements indices'!D91+1</f>
        <v>1.05</v>
      </c>
      <c r="E91" s="3">
        <f ca="1">'Rendements indices'!E91+1</f>
        <v>0.98</v>
      </c>
      <c r="F91" s="3">
        <f ca="1">'Rendements indices'!F91+1</f>
        <v>0.96</v>
      </c>
      <c r="G91" s="3">
        <f ca="1">'Rendements indices'!G91+1</f>
        <v>1.02</v>
      </c>
      <c r="H91" s="3">
        <f ca="1">'Rendements indices'!H91+1</f>
        <v>0.99</v>
      </c>
      <c r="I91" s="3">
        <f ca="1">'Rendements indices'!I91+1</f>
        <v>1.05</v>
      </c>
      <c r="J91" s="3">
        <f ca="1">'Rendements indices'!J91+1</f>
        <v>0.96</v>
      </c>
      <c r="K91" s="3">
        <f ca="1">'Rendements indices'!K91+1</f>
        <v>1.03</v>
      </c>
      <c r="L91" s="3">
        <f ca="1">'Rendements indices'!L91+1</f>
        <v>0.99</v>
      </c>
      <c r="M91" s="3">
        <f ca="1">'Rendements indices'!M91+1</f>
        <v>0.96</v>
      </c>
      <c r="N91" s="3">
        <f ca="1">'Rendements indices'!N91+1</f>
        <v>1.01</v>
      </c>
      <c r="O91" s="3"/>
      <c r="P91" s="3"/>
      <c r="Q91" s="3">
        <f ca="1">'Rendements indices'!Q91+1</f>
        <v>1.04</v>
      </c>
      <c r="R91" s="3"/>
      <c r="S91" s="3"/>
      <c r="T91" s="3"/>
      <c r="U91" s="3"/>
      <c r="V91" s="3"/>
      <c r="W91" s="3">
        <f ca="1">'Rendements indices'!W91+1</f>
        <v>0.97</v>
      </c>
      <c r="X91" s="3"/>
      <c r="Y91" s="3"/>
      <c r="Z91" s="3"/>
      <c r="AA91" s="3"/>
      <c r="AB91" s="3">
        <f ca="1">'Rendements indices'!AB91+1</f>
        <v>0.99</v>
      </c>
    </row>
    <row r="92" spans="1:28" x14ac:dyDescent="0.25">
      <c r="A92" s="2">
        <v>40755</v>
      </c>
      <c r="B92" s="3">
        <f ca="1">'Rendements indices'!B92+1</f>
        <v>0.97</v>
      </c>
      <c r="C92" s="3">
        <f ca="1">'Rendements indices'!C92+1</f>
        <v>0.99</v>
      </c>
      <c r="D92" s="3">
        <f ca="1">'Rendements indices'!D92+1</f>
        <v>0.99</v>
      </c>
      <c r="E92" s="3">
        <f ca="1">'Rendements indices'!E92+1</f>
        <v>1.02</v>
      </c>
      <c r="F92" s="3">
        <f ca="1">'Rendements indices'!F92+1</f>
        <v>0.95</v>
      </c>
      <c r="G92" s="3">
        <f ca="1">'Rendements indices'!G92+1</f>
        <v>1.01</v>
      </c>
      <c r="H92" s="3">
        <f ca="1">'Rendements indices'!H92+1</f>
        <v>1.05</v>
      </c>
      <c r="I92" s="3">
        <f ca="1">'Rendements indices'!I92+1</f>
        <v>1.02</v>
      </c>
      <c r="J92" s="3">
        <f ca="1">'Rendements indices'!J92+1</f>
        <v>1.05</v>
      </c>
      <c r="K92" s="3">
        <f ca="1">'Rendements indices'!K92+1</f>
        <v>0.97</v>
      </c>
      <c r="L92" s="3">
        <f ca="1">'Rendements indices'!L92+1</f>
        <v>1.02</v>
      </c>
      <c r="M92" s="3">
        <f ca="1">'Rendements indices'!M92+1</f>
        <v>0.98</v>
      </c>
      <c r="N92" s="3">
        <f ca="1">'Rendements indices'!N92+1</f>
        <v>0.95</v>
      </c>
      <c r="O92" s="3"/>
      <c r="P92" s="3"/>
      <c r="Q92" s="3">
        <f ca="1">'Rendements indices'!Q92+1</f>
        <v>0.95</v>
      </c>
      <c r="R92" s="3"/>
      <c r="S92" s="3"/>
      <c r="T92" s="3"/>
      <c r="U92" s="3"/>
      <c r="V92" s="3"/>
      <c r="W92" s="3">
        <f ca="1">'Rendements indices'!W92+1</f>
        <v>1.01</v>
      </c>
      <c r="X92" s="3"/>
      <c r="Y92" s="3"/>
      <c r="Z92" s="3"/>
      <c r="AA92" s="3"/>
      <c r="AB92" s="3">
        <f ca="1">'Rendements indices'!AB92+1</f>
        <v>0.97</v>
      </c>
    </row>
    <row r="93" spans="1:28" x14ac:dyDescent="0.25">
      <c r="A93" s="2">
        <v>40786</v>
      </c>
      <c r="B93" s="3">
        <f ca="1">'Rendements indices'!B93+1</f>
        <v>1.05</v>
      </c>
      <c r="C93" s="3">
        <f ca="1">'Rendements indices'!C93+1</f>
        <v>0.99</v>
      </c>
      <c r="D93" s="3">
        <f ca="1">'Rendements indices'!D93+1</f>
        <v>0.99</v>
      </c>
      <c r="E93" s="3">
        <f ca="1">'Rendements indices'!E93+1</f>
        <v>1.05</v>
      </c>
      <c r="F93" s="3">
        <f ca="1">'Rendements indices'!F93+1</f>
        <v>0.96</v>
      </c>
      <c r="G93" s="3">
        <f ca="1">'Rendements indices'!G93+1</f>
        <v>0.97</v>
      </c>
      <c r="H93" s="3">
        <f ca="1">'Rendements indices'!H93+1</f>
        <v>0.97</v>
      </c>
      <c r="I93" s="3">
        <f ca="1">'Rendements indices'!I93+1</f>
        <v>1.04</v>
      </c>
      <c r="J93" s="3">
        <f ca="1">'Rendements indices'!J93+1</f>
        <v>1.05</v>
      </c>
      <c r="K93" s="3">
        <f ca="1">'Rendements indices'!K93+1</f>
        <v>1.02</v>
      </c>
      <c r="L93" s="3">
        <f ca="1">'Rendements indices'!L93+1</f>
        <v>0.97</v>
      </c>
      <c r="M93" s="3">
        <f ca="1">'Rendements indices'!M93+1</f>
        <v>1.02</v>
      </c>
      <c r="N93" s="3">
        <f ca="1">'Rendements indices'!N93+1</f>
        <v>1.02</v>
      </c>
      <c r="O93" s="3"/>
      <c r="P93" s="3"/>
      <c r="Q93" s="3">
        <f ca="1">'Rendements indices'!Q93+1</f>
        <v>1.03</v>
      </c>
      <c r="R93" s="3"/>
      <c r="S93" s="3"/>
      <c r="T93" s="3"/>
      <c r="U93" s="3"/>
      <c r="V93" s="3"/>
      <c r="W93" s="3">
        <f ca="1">'Rendements indices'!W93+1</f>
        <v>1.04</v>
      </c>
      <c r="X93" s="3"/>
      <c r="Y93" s="3"/>
      <c r="Z93" s="3"/>
      <c r="AA93" s="3"/>
      <c r="AB93" s="3">
        <f ca="1">'Rendements indices'!AB93+1</f>
        <v>1.06</v>
      </c>
    </row>
    <row r="94" spans="1:28" x14ac:dyDescent="0.25">
      <c r="A94" s="2">
        <v>40816</v>
      </c>
      <c r="B94" s="3">
        <f ca="1">'Rendements indices'!B94+1</f>
        <v>1</v>
      </c>
      <c r="C94" s="3">
        <f ca="1">'Rendements indices'!C94+1</f>
        <v>1</v>
      </c>
      <c r="D94" s="3">
        <f ca="1">'Rendements indices'!D94+1</f>
        <v>1.02</v>
      </c>
      <c r="E94" s="3">
        <f ca="1">'Rendements indices'!E94+1</f>
        <v>1.05</v>
      </c>
      <c r="F94" s="3">
        <f ca="1">'Rendements indices'!F94+1</f>
        <v>0.97</v>
      </c>
      <c r="G94" s="3">
        <f ca="1">'Rendements indices'!G94+1</f>
        <v>1</v>
      </c>
      <c r="H94" s="3">
        <f ca="1">'Rendements indices'!H94+1</f>
        <v>1.03</v>
      </c>
      <c r="I94" s="3">
        <f ca="1">'Rendements indices'!I94+1</f>
        <v>0.97</v>
      </c>
      <c r="J94" s="3">
        <f ca="1">'Rendements indices'!J94+1</f>
        <v>1.02</v>
      </c>
      <c r="K94" s="3">
        <f ca="1">'Rendements indices'!K94+1</f>
        <v>1</v>
      </c>
      <c r="L94" s="3">
        <f ca="1">'Rendements indices'!L94+1</f>
        <v>1</v>
      </c>
      <c r="M94" s="3">
        <f ca="1">'Rendements indices'!M94+1</f>
        <v>1.06</v>
      </c>
      <c r="N94" s="3">
        <f ca="1">'Rendements indices'!N94+1</f>
        <v>0.95</v>
      </c>
      <c r="O94" s="3"/>
      <c r="P94" s="3"/>
      <c r="Q94" s="3">
        <f ca="1">'Rendements indices'!Q94+1</f>
        <v>1</v>
      </c>
      <c r="R94" s="3"/>
      <c r="S94" s="3"/>
      <c r="T94" s="3"/>
      <c r="U94" s="3"/>
      <c r="V94" s="3"/>
      <c r="W94" s="3">
        <f ca="1">'Rendements indices'!W94+1</f>
        <v>1.03</v>
      </c>
      <c r="X94" s="3"/>
      <c r="Y94" s="3"/>
      <c r="Z94" s="3"/>
      <c r="AA94" s="3"/>
      <c r="AB94" s="3">
        <f ca="1">'Rendements indices'!AB94+1</f>
        <v>1</v>
      </c>
    </row>
    <row r="95" spans="1:28" x14ac:dyDescent="0.25">
      <c r="A95" s="2">
        <v>40847</v>
      </c>
      <c r="B95" s="3">
        <f ca="1">'Rendements indices'!B95+1</f>
        <v>0.97</v>
      </c>
      <c r="C95" s="3">
        <f ca="1">'Rendements indices'!C95+1</f>
        <v>0.95</v>
      </c>
      <c r="D95" s="3">
        <f ca="1">'Rendements indices'!D95+1</f>
        <v>0.98</v>
      </c>
      <c r="E95" s="3">
        <f ca="1">'Rendements indices'!E95+1</f>
        <v>1.03</v>
      </c>
      <c r="F95" s="3">
        <f ca="1">'Rendements indices'!F95+1</f>
        <v>0.97</v>
      </c>
      <c r="G95" s="3">
        <f ca="1">'Rendements indices'!G95+1</f>
        <v>0.95</v>
      </c>
      <c r="H95" s="3">
        <f ca="1">'Rendements indices'!H95+1</f>
        <v>1.01</v>
      </c>
      <c r="I95" s="3">
        <f ca="1">'Rendements indices'!I95+1</f>
        <v>1.04</v>
      </c>
      <c r="J95" s="3">
        <f ca="1">'Rendements indices'!J95+1</f>
        <v>0.95</v>
      </c>
      <c r="K95" s="3">
        <f ca="1">'Rendements indices'!K95+1</f>
        <v>1.05</v>
      </c>
      <c r="L95" s="3">
        <f ca="1">'Rendements indices'!L95+1</f>
        <v>1.01</v>
      </c>
      <c r="M95" s="3">
        <f ca="1">'Rendements indices'!M95+1</f>
        <v>0.96</v>
      </c>
      <c r="N95" s="3">
        <f ca="1">'Rendements indices'!N95+1</f>
        <v>0.99</v>
      </c>
      <c r="O95" s="3"/>
      <c r="P95" s="3"/>
      <c r="Q95" s="3">
        <f ca="1">'Rendements indices'!Q95+1</f>
        <v>1</v>
      </c>
      <c r="R95" s="3"/>
      <c r="S95" s="3"/>
      <c r="T95" s="3"/>
      <c r="U95" s="3"/>
      <c r="V95" s="3"/>
      <c r="W95" s="3">
        <f ca="1">'Rendements indices'!W95+1</f>
        <v>1.06</v>
      </c>
      <c r="X95" s="3"/>
      <c r="Y95" s="3"/>
      <c r="Z95" s="3"/>
      <c r="AA95" s="3"/>
      <c r="AB95" s="3">
        <f ca="1">'Rendements indices'!AB95+1</f>
        <v>0.95</v>
      </c>
    </row>
    <row r="96" spans="1:28" x14ac:dyDescent="0.25">
      <c r="A96" s="2">
        <v>40877</v>
      </c>
      <c r="B96" s="3">
        <f ca="1">'Rendements indices'!B96+1</f>
        <v>1.06</v>
      </c>
      <c r="C96" s="3">
        <f ca="1">'Rendements indices'!C96+1</f>
        <v>1.06</v>
      </c>
      <c r="D96" s="3">
        <f ca="1">'Rendements indices'!D96+1</f>
        <v>0.97</v>
      </c>
      <c r="E96" s="3">
        <f ca="1">'Rendements indices'!E96+1</f>
        <v>1.03</v>
      </c>
      <c r="F96" s="3">
        <f ca="1">'Rendements indices'!F96+1</f>
        <v>1.04</v>
      </c>
      <c r="G96" s="3">
        <f ca="1">'Rendements indices'!G96+1</f>
        <v>1.03</v>
      </c>
      <c r="H96" s="3">
        <f ca="1">'Rendements indices'!H96+1</f>
        <v>1</v>
      </c>
      <c r="I96" s="3">
        <f ca="1">'Rendements indices'!I96+1</f>
        <v>1</v>
      </c>
      <c r="J96" s="3">
        <f ca="1">'Rendements indices'!J96+1</f>
        <v>1.06</v>
      </c>
      <c r="K96" s="3">
        <f ca="1">'Rendements indices'!K96+1</f>
        <v>1.04</v>
      </c>
      <c r="L96" s="3">
        <f ca="1">'Rendements indices'!L96+1</f>
        <v>1.03</v>
      </c>
      <c r="M96" s="3">
        <f ca="1">'Rendements indices'!M96+1</f>
        <v>1.04</v>
      </c>
      <c r="N96" s="3">
        <f ca="1">'Rendements indices'!N96+1</f>
        <v>1.02</v>
      </c>
      <c r="O96" s="3"/>
      <c r="P96" s="3"/>
      <c r="Q96" s="3">
        <f ca="1">'Rendements indices'!Q96+1</f>
        <v>1.03</v>
      </c>
      <c r="R96" s="3"/>
      <c r="S96" s="3"/>
      <c r="T96" s="3"/>
      <c r="U96" s="3"/>
      <c r="V96" s="3"/>
      <c r="W96" s="3">
        <f ca="1">'Rendements indices'!W96+1</f>
        <v>1.05</v>
      </c>
      <c r="X96" s="3"/>
      <c r="Y96" s="3"/>
      <c r="Z96" s="3"/>
      <c r="AA96" s="3"/>
      <c r="AB96" s="3">
        <f ca="1">'Rendements indices'!AB96+1</f>
        <v>0.98</v>
      </c>
    </row>
    <row r="97" spans="1:28" x14ac:dyDescent="0.25">
      <c r="A97" s="2">
        <v>40908</v>
      </c>
      <c r="B97" s="3">
        <f ca="1">'Rendements indices'!B97+1</f>
        <v>1.01</v>
      </c>
      <c r="C97" s="3">
        <f ca="1">'Rendements indices'!C97+1</f>
        <v>1.04</v>
      </c>
      <c r="D97" s="3">
        <f ca="1">'Rendements indices'!D97+1</f>
        <v>1.01</v>
      </c>
      <c r="E97" s="3">
        <f ca="1">'Rendements indices'!E97+1</f>
        <v>1.04</v>
      </c>
      <c r="F97" s="3">
        <f ca="1">'Rendements indices'!F97+1</f>
        <v>1.04</v>
      </c>
      <c r="G97" s="3">
        <f ca="1">'Rendements indices'!G97+1</f>
        <v>1.06</v>
      </c>
      <c r="H97" s="3">
        <f ca="1">'Rendements indices'!H97+1</f>
        <v>1</v>
      </c>
      <c r="I97" s="3">
        <f ca="1">'Rendements indices'!I97+1</f>
        <v>1.04</v>
      </c>
      <c r="J97" s="3">
        <f ca="1">'Rendements indices'!J97+1</f>
        <v>0.98</v>
      </c>
      <c r="K97" s="3">
        <f ca="1">'Rendements indices'!K97+1</f>
        <v>1.05</v>
      </c>
      <c r="L97" s="3">
        <f ca="1">'Rendements indices'!L97+1</f>
        <v>0.98</v>
      </c>
      <c r="M97" s="3">
        <f ca="1">'Rendements indices'!M97+1</f>
        <v>1</v>
      </c>
      <c r="N97" s="3">
        <f ca="1">'Rendements indices'!N97+1</f>
        <v>0.95</v>
      </c>
      <c r="O97" s="3"/>
      <c r="P97" s="3"/>
      <c r="Q97" s="3">
        <f ca="1">'Rendements indices'!Q97+1</f>
        <v>0.96</v>
      </c>
      <c r="R97" s="3"/>
      <c r="S97" s="3"/>
      <c r="T97" s="3"/>
      <c r="U97" s="3"/>
      <c r="V97" s="3"/>
      <c r="W97" s="3">
        <f ca="1">'Rendements indices'!W97+1</f>
        <v>1.04</v>
      </c>
      <c r="X97" s="3"/>
      <c r="Y97" s="3"/>
      <c r="Z97" s="3"/>
      <c r="AA97" s="3"/>
      <c r="AB97" s="3">
        <f ca="1">'Rendements indices'!AB97+1</f>
        <v>1.06</v>
      </c>
    </row>
    <row r="98" spans="1:28" x14ac:dyDescent="0.25">
      <c r="A98" s="2">
        <v>40939</v>
      </c>
      <c r="B98" s="3">
        <f ca="1">'Rendements indices'!B98+1</f>
        <v>0.98</v>
      </c>
      <c r="C98" s="3">
        <f ca="1">'Rendements indices'!C98+1</f>
        <v>1.04</v>
      </c>
      <c r="D98" s="3">
        <f ca="1">'Rendements indices'!D98+1</f>
        <v>0.98</v>
      </c>
      <c r="E98" s="3">
        <f ca="1">'Rendements indices'!E98+1</f>
        <v>1.03</v>
      </c>
      <c r="F98" s="3">
        <f ca="1">'Rendements indices'!F98+1</f>
        <v>1.06</v>
      </c>
      <c r="G98" s="3">
        <f ca="1">'Rendements indices'!G98+1</f>
        <v>1.01</v>
      </c>
      <c r="H98" s="3">
        <f ca="1">'Rendements indices'!H98+1</f>
        <v>0.96</v>
      </c>
      <c r="I98" s="3">
        <f ca="1">'Rendements indices'!I98+1</f>
        <v>1.05</v>
      </c>
      <c r="J98" s="3">
        <f ca="1">'Rendements indices'!J98+1</f>
        <v>0.95</v>
      </c>
      <c r="K98" s="3">
        <f ca="1">'Rendements indices'!K98+1</f>
        <v>0.95</v>
      </c>
      <c r="L98" s="3">
        <f ca="1">'Rendements indices'!L98+1</f>
        <v>0.97</v>
      </c>
      <c r="M98" s="3">
        <f ca="1">'Rendements indices'!M98+1</f>
        <v>1.05</v>
      </c>
      <c r="N98" s="3">
        <f ca="1">'Rendements indices'!N98+1</f>
        <v>1.05</v>
      </c>
      <c r="O98" s="3"/>
      <c r="P98" s="3"/>
      <c r="Q98" s="3">
        <f ca="1">'Rendements indices'!Q98+1</f>
        <v>1.02</v>
      </c>
      <c r="R98" s="3"/>
      <c r="S98" s="3"/>
      <c r="T98" s="3"/>
      <c r="U98" s="3"/>
      <c r="V98" s="3"/>
      <c r="W98" s="3">
        <f ca="1">'Rendements indices'!W98+1</f>
        <v>1</v>
      </c>
      <c r="X98" s="3"/>
      <c r="Y98" s="3"/>
      <c r="Z98" s="3"/>
      <c r="AA98" s="3"/>
      <c r="AB98" s="3">
        <f ca="1">'Rendements indices'!AB98+1</f>
        <v>1</v>
      </c>
    </row>
    <row r="99" spans="1:28" x14ac:dyDescent="0.25">
      <c r="A99" s="2">
        <v>40968</v>
      </c>
      <c r="B99" s="3">
        <f ca="1">'Rendements indices'!B99+1</f>
        <v>0.99</v>
      </c>
      <c r="C99" s="3">
        <f ca="1">'Rendements indices'!C99+1</f>
        <v>0.97</v>
      </c>
      <c r="D99" s="3">
        <f ca="1">'Rendements indices'!D99+1</f>
        <v>1.06</v>
      </c>
      <c r="E99" s="3">
        <f ca="1">'Rendements indices'!E99+1</f>
        <v>1.05</v>
      </c>
      <c r="F99" s="3">
        <f ca="1">'Rendements indices'!F99+1</f>
        <v>1.01</v>
      </c>
      <c r="G99" s="3">
        <f ca="1">'Rendements indices'!G99+1</f>
        <v>1.03</v>
      </c>
      <c r="H99" s="3">
        <f ca="1">'Rendements indices'!H99+1</f>
        <v>0.95</v>
      </c>
      <c r="I99" s="3">
        <f ca="1">'Rendements indices'!I99+1</f>
        <v>1.03</v>
      </c>
      <c r="J99" s="3">
        <f ca="1">'Rendements indices'!J99+1</f>
        <v>0.97</v>
      </c>
      <c r="K99" s="3">
        <f ca="1">'Rendements indices'!K99+1</f>
        <v>1.05</v>
      </c>
      <c r="L99" s="3">
        <f ca="1">'Rendements indices'!L99+1</f>
        <v>1.04</v>
      </c>
      <c r="M99" s="3">
        <f ca="1">'Rendements indices'!M99+1</f>
        <v>1.04</v>
      </c>
      <c r="N99" s="3">
        <f ca="1">'Rendements indices'!N99+1</f>
        <v>1.02</v>
      </c>
      <c r="O99" s="3"/>
      <c r="P99" s="3"/>
      <c r="Q99" s="3">
        <f ca="1">'Rendements indices'!Q99+1</f>
        <v>1.05</v>
      </c>
      <c r="R99" s="3"/>
      <c r="S99" s="3"/>
      <c r="T99" s="3"/>
      <c r="U99" s="3"/>
      <c r="V99" s="3"/>
      <c r="W99" s="3">
        <f ca="1">'Rendements indices'!W99+1</f>
        <v>1.04</v>
      </c>
      <c r="X99" s="3"/>
      <c r="Y99" s="3"/>
      <c r="Z99" s="3"/>
      <c r="AA99" s="3"/>
      <c r="AB99" s="3">
        <f ca="1">'Rendements indices'!AB99+1</f>
        <v>1</v>
      </c>
    </row>
    <row r="100" spans="1:28" x14ac:dyDescent="0.25">
      <c r="A100" s="2">
        <v>40999</v>
      </c>
      <c r="B100" s="3">
        <f ca="1">'Rendements indices'!B100+1</f>
        <v>0.98</v>
      </c>
      <c r="C100" s="3">
        <f ca="1">'Rendements indices'!C100+1</f>
        <v>1.01</v>
      </c>
      <c r="D100" s="3">
        <f ca="1">'Rendements indices'!D100+1</f>
        <v>0.96</v>
      </c>
      <c r="E100" s="3">
        <f ca="1">'Rendements indices'!E100+1</f>
        <v>0.97</v>
      </c>
      <c r="F100" s="3">
        <f ca="1">'Rendements indices'!F100+1</f>
        <v>1.04</v>
      </c>
      <c r="G100" s="3">
        <f ca="1">'Rendements indices'!G100+1</f>
        <v>0.99</v>
      </c>
      <c r="H100" s="3">
        <f ca="1">'Rendements indices'!H100+1</f>
        <v>1.04</v>
      </c>
      <c r="I100" s="3">
        <f ca="1">'Rendements indices'!I100+1</f>
        <v>1.02</v>
      </c>
      <c r="J100" s="3">
        <f ca="1">'Rendements indices'!J100+1</f>
        <v>1.04</v>
      </c>
      <c r="K100" s="3">
        <f ca="1">'Rendements indices'!K100+1</f>
        <v>0.97</v>
      </c>
      <c r="L100" s="3">
        <f ca="1">'Rendements indices'!L100+1</f>
        <v>1</v>
      </c>
      <c r="M100" s="3">
        <f ca="1">'Rendements indices'!M100+1</f>
        <v>1.05</v>
      </c>
      <c r="N100" s="3">
        <f ca="1">'Rendements indices'!N100+1</f>
        <v>1.06</v>
      </c>
      <c r="O100" s="3"/>
      <c r="P100" s="3"/>
      <c r="Q100" s="3">
        <f ca="1">'Rendements indices'!Q100+1</f>
        <v>1.06</v>
      </c>
      <c r="R100" s="3"/>
      <c r="S100" s="3"/>
      <c r="T100" s="3"/>
      <c r="U100" s="3"/>
      <c r="V100" s="3"/>
      <c r="W100" s="3">
        <f ca="1">'Rendements indices'!W100+1</f>
        <v>0.95</v>
      </c>
      <c r="X100" s="3"/>
      <c r="Y100" s="3"/>
      <c r="Z100" s="3"/>
      <c r="AA100" s="3"/>
      <c r="AB100" s="3">
        <f ca="1">'Rendements indices'!AB100+1</f>
        <v>1.02</v>
      </c>
    </row>
    <row r="101" spans="1:28" x14ac:dyDescent="0.25">
      <c r="A101" s="2">
        <v>41029</v>
      </c>
      <c r="B101" s="3">
        <f ca="1">'Rendements indices'!B101+1</f>
        <v>1.05</v>
      </c>
      <c r="C101" s="3">
        <f ca="1">'Rendements indices'!C101+1</f>
        <v>0.95</v>
      </c>
      <c r="D101" s="3">
        <f ca="1">'Rendements indices'!D101+1</f>
        <v>0.96</v>
      </c>
      <c r="E101" s="3">
        <f ca="1">'Rendements indices'!E101+1</f>
        <v>1.04</v>
      </c>
      <c r="F101" s="3">
        <f ca="1">'Rendements indices'!F101+1</f>
        <v>0.99</v>
      </c>
      <c r="G101" s="3">
        <f ca="1">'Rendements indices'!G101+1</f>
        <v>0.95</v>
      </c>
      <c r="H101" s="3">
        <f ca="1">'Rendements indices'!H101+1</f>
        <v>1.05</v>
      </c>
      <c r="I101" s="3">
        <f ca="1">'Rendements indices'!I101+1</f>
        <v>0.98</v>
      </c>
      <c r="J101" s="3">
        <f ca="1">'Rendements indices'!J101+1</f>
        <v>1.06</v>
      </c>
      <c r="K101" s="3">
        <f ca="1">'Rendements indices'!K101+1</f>
        <v>1.05</v>
      </c>
      <c r="L101" s="3">
        <f ca="1">'Rendements indices'!L101+1</f>
        <v>0.99</v>
      </c>
      <c r="M101" s="3">
        <f ca="1">'Rendements indices'!M101+1</f>
        <v>1.02</v>
      </c>
      <c r="N101" s="3">
        <f ca="1">'Rendements indices'!N101+1</f>
        <v>0.98</v>
      </c>
      <c r="O101" s="3"/>
      <c r="P101" s="3"/>
      <c r="Q101" s="3">
        <f ca="1">'Rendements indices'!Q101+1</f>
        <v>0.97</v>
      </c>
      <c r="R101" s="3"/>
      <c r="S101" s="3"/>
      <c r="T101" s="3"/>
      <c r="U101" s="3"/>
      <c r="V101" s="3"/>
      <c r="W101" s="3">
        <f ca="1">'Rendements indices'!W101+1</f>
        <v>1.02</v>
      </c>
      <c r="X101" s="3"/>
      <c r="Y101" s="3"/>
      <c r="Z101" s="3"/>
      <c r="AA101" s="3"/>
      <c r="AB101" s="3">
        <f ca="1">'Rendements indices'!AB101+1</f>
        <v>1.02</v>
      </c>
    </row>
    <row r="102" spans="1:28" x14ac:dyDescent="0.25">
      <c r="A102" s="2">
        <v>41060</v>
      </c>
      <c r="B102" s="3">
        <f ca="1">'Rendements indices'!B102+1</f>
        <v>0.98</v>
      </c>
      <c r="C102" s="3">
        <f ca="1">'Rendements indices'!C102+1</f>
        <v>1.02</v>
      </c>
      <c r="D102" s="3">
        <f ca="1">'Rendements indices'!D102+1</f>
        <v>1.03</v>
      </c>
      <c r="E102" s="3">
        <f ca="1">'Rendements indices'!E102+1</f>
        <v>0.98</v>
      </c>
      <c r="F102" s="3">
        <f ca="1">'Rendements indices'!F102+1</f>
        <v>1.05</v>
      </c>
      <c r="G102" s="3">
        <f ca="1">'Rendements indices'!G102+1</f>
        <v>0.95</v>
      </c>
      <c r="H102" s="3">
        <f ca="1">'Rendements indices'!H102+1</f>
        <v>0.97</v>
      </c>
      <c r="I102" s="3">
        <f ca="1">'Rendements indices'!I102+1</f>
        <v>1.04</v>
      </c>
      <c r="J102" s="3">
        <f ca="1">'Rendements indices'!J102+1</f>
        <v>1.03</v>
      </c>
      <c r="K102" s="3">
        <f ca="1">'Rendements indices'!K102+1</f>
        <v>1.03</v>
      </c>
      <c r="L102" s="3">
        <f ca="1">'Rendements indices'!L102+1</f>
        <v>1.04</v>
      </c>
      <c r="M102" s="3">
        <f ca="1">'Rendements indices'!M102+1</f>
        <v>0.95</v>
      </c>
      <c r="N102" s="3">
        <f ca="1">'Rendements indices'!N102+1</f>
        <v>1.04</v>
      </c>
      <c r="O102" s="3"/>
      <c r="P102" s="3"/>
      <c r="Q102" s="3">
        <f ca="1">'Rendements indices'!Q102+1</f>
        <v>1.03</v>
      </c>
      <c r="R102" s="3"/>
      <c r="S102" s="3"/>
      <c r="T102" s="3"/>
      <c r="U102" s="3"/>
      <c r="V102" s="3"/>
      <c r="W102" s="3">
        <f ca="1">'Rendements indices'!W102+1</f>
        <v>1.05</v>
      </c>
      <c r="X102" s="3"/>
      <c r="Y102" s="3"/>
      <c r="Z102" s="3"/>
      <c r="AA102" s="3"/>
      <c r="AB102" s="3">
        <f ca="1">'Rendements indices'!AB102+1</f>
        <v>1.06</v>
      </c>
    </row>
    <row r="103" spans="1:28" x14ac:dyDescent="0.25">
      <c r="A103" s="2">
        <v>41090</v>
      </c>
      <c r="B103" s="3">
        <f ca="1">'Rendements indices'!B103+1</f>
        <v>1.01</v>
      </c>
      <c r="C103" s="3">
        <f ca="1">'Rendements indices'!C103+1</f>
        <v>1</v>
      </c>
      <c r="D103" s="3">
        <f ca="1">'Rendements indices'!D103+1</f>
        <v>0.95</v>
      </c>
      <c r="E103" s="3">
        <f ca="1">'Rendements indices'!E103+1</f>
        <v>1.03</v>
      </c>
      <c r="F103" s="3">
        <f ca="1">'Rendements indices'!F103+1</f>
        <v>0.97</v>
      </c>
      <c r="G103" s="3">
        <f ca="1">'Rendements indices'!G103+1</f>
        <v>1.03</v>
      </c>
      <c r="H103" s="3">
        <f ca="1">'Rendements indices'!H103+1</f>
        <v>1.01</v>
      </c>
      <c r="I103" s="3">
        <f ca="1">'Rendements indices'!I103+1</f>
        <v>0.98</v>
      </c>
      <c r="J103" s="3">
        <f ca="1">'Rendements indices'!J103+1</f>
        <v>1.04</v>
      </c>
      <c r="K103" s="3">
        <f ca="1">'Rendements indices'!K103+1</f>
        <v>1.01</v>
      </c>
      <c r="L103" s="3">
        <f ca="1">'Rendements indices'!L103+1</f>
        <v>0.98</v>
      </c>
      <c r="M103" s="3">
        <f ca="1">'Rendements indices'!M103+1</f>
        <v>1.01</v>
      </c>
      <c r="N103" s="3">
        <f ca="1">'Rendements indices'!N103+1</f>
        <v>0.95</v>
      </c>
      <c r="O103" s="3"/>
      <c r="P103" s="3"/>
      <c r="Q103" s="3">
        <f ca="1">'Rendements indices'!Q103+1</f>
        <v>1.06</v>
      </c>
      <c r="R103" s="3"/>
      <c r="S103" s="3"/>
      <c r="T103" s="3"/>
      <c r="U103" s="3"/>
      <c r="V103" s="3"/>
      <c r="W103" s="3">
        <f ca="1">'Rendements indices'!W103+1</f>
        <v>1.03</v>
      </c>
      <c r="X103" s="3"/>
      <c r="Y103" s="3"/>
      <c r="Z103" s="3"/>
      <c r="AA103" s="3"/>
      <c r="AB103" s="3">
        <f ca="1">'Rendements indices'!AB103+1</f>
        <v>1.06</v>
      </c>
    </row>
    <row r="104" spans="1:28" x14ac:dyDescent="0.25">
      <c r="A104" s="2">
        <v>41121</v>
      </c>
      <c r="B104" s="3">
        <f ca="1">'Rendements indices'!B104+1</f>
        <v>1.05</v>
      </c>
      <c r="C104" s="3">
        <f ca="1">'Rendements indices'!C104+1</f>
        <v>1.02</v>
      </c>
      <c r="D104" s="3">
        <f ca="1">'Rendements indices'!D104+1</f>
        <v>1.03</v>
      </c>
      <c r="E104" s="3">
        <f ca="1">'Rendements indices'!E104+1</f>
        <v>1.06</v>
      </c>
      <c r="F104" s="3">
        <f ca="1">'Rendements indices'!F104+1</f>
        <v>1.01</v>
      </c>
      <c r="G104" s="3">
        <f ca="1">'Rendements indices'!G104+1</f>
        <v>1.01</v>
      </c>
      <c r="H104" s="3">
        <f ca="1">'Rendements indices'!H104+1</f>
        <v>1.05</v>
      </c>
      <c r="I104" s="3">
        <f ca="1">'Rendements indices'!I104+1</f>
        <v>1.03</v>
      </c>
      <c r="J104" s="3">
        <f ca="1">'Rendements indices'!J104+1</f>
        <v>1.05</v>
      </c>
      <c r="K104" s="3">
        <f ca="1">'Rendements indices'!K104+1</f>
        <v>1.05</v>
      </c>
      <c r="L104" s="3">
        <f ca="1">'Rendements indices'!L104+1</f>
        <v>0.99</v>
      </c>
      <c r="M104" s="3">
        <f ca="1">'Rendements indices'!M104+1</f>
        <v>1.05</v>
      </c>
      <c r="N104" s="3">
        <f ca="1">'Rendements indices'!N104+1</f>
        <v>1.02</v>
      </c>
      <c r="O104" s="3"/>
      <c r="P104" s="3"/>
      <c r="Q104" s="3">
        <f ca="1">'Rendements indices'!Q104+1</f>
        <v>1.01</v>
      </c>
      <c r="R104" s="3"/>
      <c r="S104" s="3"/>
      <c r="T104" s="3"/>
      <c r="U104" s="3"/>
      <c r="V104" s="3"/>
      <c r="W104" s="3">
        <f ca="1">'Rendements indices'!W104+1</f>
        <v>1.04</v>
      </c>
      <c r="X104" s="3"/>
      <c r="Y104" s="3"/>
      <c r="Z104" s="3"/>
      <c r="AA104" s="3"/>
      <c r="AB104" s="3">
        <f ca="1">'Rendements indices'!AB104+1</f>
        <v>1.01</v>
      </c>
    </row>
    <row r="105" spans="1:28" x14ac:dyDescent="0.25">
      <c r="A105" s="2">
        <v>41152</v>
      </c>
      <c r="B105" s="3">
        <f ca="1">'Rendements indices'!B105+1</f>
        <v>0.99</v>
      </c>
      <c r="C105" s="3">
        <f ca="1">'Rendements indices'!C105+1</f>
        <v>1</v>
      </c>
      <c r="D105" s="3">
        <f ca="1">'Rendements indices'!D105+1</f>
        <v>1.04</v>
      </c>
      <c r="E105" s="3">
        <f ca="1">'Rendements indices'!E105+1</f>
        <v>1.06</v>
      </c>
      <c r="F105" s="3">
        <f ca="1">'Rendements indices'!F105+1</f>
        <v>0.98</v>
      </c>
      <c r="G105" s="3">
        <f ca="1">'Rendements indices'!G105+1</f>
        <v>0.97</v>
      </c>
      <c r="H105" s="3">
        <f ca="1">'Rendements indices'!H105+1</f>
        <v>1.06</v>
      </c>
      <c r="I105" s="3">
        <f ca="1">'Rendements indices'!I105+1</f>
        <v>1.02</v>
      </c>
      <c r="J105" s="3">
        <f ca="1">'Rendements indices'!J105+1</f>
        <v>1</v>
      </c>
      <c r="K105" s="3">
        <f ca="1">'Rendements indices'!K105+1</f>
        <v>1.02</v>
      </c>
      <c r="L105" s="3">
        <f ca="1">'Rendements indices'!L105+1</f>
        <v>1.01</v>
      </c>
      <c r="M105" s="3">
        <f ca="1">'Rendements indices'!M105+1</f>
        <v>0.99</v>
      </c>
      <c r="N105" s="3">
        <f ca="1">'Rendements indices'!N105+1</f>
        <v>1</v>
      </c>
      <c r="O105" s="3"/>
      <c r="P105" s="3"/>
      <c r="Q105" s="3">
        <f ca="1">'Rendements indices'!Q105+1</f>
        <v>0.97</v>
      </c>
      <c r="R105" s="3"/>
      <c r="S105" s="3"/>
      <c r="T105" s="3"/>
      <c r="U105" s="3"/>
      <c r="V105" s="3"/>
      <c r="W105" s="3">
        <f ca="1">'Rendements indices'!W105+1</f>
        <v>0.95</v>
      </c>
      <c r="X105" s="3"/>
      <c r="Y105" s="3"/>
      <c r="Z105" s="3"/>
      <c r="AA105" s="3"/>
      <c r="AB105" s="3">
        <f ca="1">'Rendements indices'!AB105+1</f>
        <v>0.96</v>
      </c>
    </row>
    <row r="106" spans="1:28" x14ac:dyDescent="0.25">
      <c r="A106" s="2">
        <v>41182</v>
      </c>
      <c r="B106" s="3">
        <f ca="1">'Rendements indices'!B106+1</f>
        <v>1.06</v>
      </c>
      <c r="C106" s="3">
        <f ca="1">'Rendements indices'!C106+1</f>
        <v>1.05</v>
      </c>
      <c r="D106" s="3">
        <f ca="1">'Rendements indices'!D106+1</f>
        <v>1.03</v>
      </c>
      <c r="E106" s="3">
        <f ca="1">'Rendements indices'!E106+1</f>
        <v>1</v>
      </c>
      <c r="F106" s="3">
        <f ca="1">'Rendements indices'!F106+1</f>
        <v>1.01</v>
      </c>
      <c r="G106" s="3">
        <f ca="1">'Rendements indices'!G106+1</f>
        <v>1.03</v>
      </c>
      <c r="H106" s="3">
        <f ca="1">'Rendements indices'!H106+1</f>
        <v>1.05</v>
      </c>
      <c r="I106" s="3">
        <f ca="1">'Rendements indices'!I106+1</f>
        <v>0.98</v>
      </c>
      <c r="J106" s="3">
        <f ca="1">'Rendements indices'!J106+1</f>
        <v>0.96</v>
      </c>
      <c r="K106" s="3">
        <f ca="1">'Rendements indices'!K106+1</f>
        <v>1</v>
      </c>
      <c r="L106" s="3">
        <f ca="1">'Rendements indices'!L106+1</f>
        <v>1.06</v>
      </c>
      <c r="M106" s="3">
        <f ca="1">'Rendements indices'!M106+1</f>
        <v>1.02</v>
      </c>
      <c r="N106" s="3">
        <f ca="1">'Rendements indices'!N106+1</f>
        <v>1</v>
      </c>
      <c r="O106" s="3"/>
      <c r="P106" s="3"/>
      <c r="Q106" s="3">
        <f ca="1">'Rendements indices'!Q106+1</f>
        <v>0.98</v>
      </c>
      <c r="R106" s="3"/>
      <c r="S106" s="3"/>
      <c r="T106" s="3"/>
      <c r="U106" s="3"/>
      <c r="V106" s="3"/>
      <c r="W106" s="3">
        <f ca="1">'Rendements indices'!W106+1</f>
        <v>1.04</v>
      </c>
      <c r="X106" s="3"/>
      <c r="Y106" s="3"/>
      <c r="Z106" s="3"/>
      <c r="AA106" s="3"/>
      <c r="AB106" s="3">
        <f ca="1">'Rendements indices'!AB106+1</f>
        <v>1.06</v>
      </c>
    </row>
    <row r="107" spans="1:28" x14ac:dyDescent="0.25">
      <c r="A107" s="2">
        <v>41213</v>
      </c>
      <c r="B107" s="3">
        <f ca="1">'Rendements indices'!B107+1</f>
        <v>1.04</v>
      </c>
      <c r="C107" s="3">
        <f ca="1">'Rendements indices'!C107+1</f>
        <v>1</v>
      </c>
      <c r="D107" s="3">
        <f ca="1">'Rendements indices'!D107+1</f>
        <v>1.05</v>
      </c>
      <c r="E107" s="3">
        <f ca="1">'Rendements indices'!E107+1</f>
        <v>0.96</v>
      </c>
      <c r="F107" s="3">
        <f ca="1">'Rendements indices'!F107+1</f>
        <v>1.05</v>
      </c>
      <c r="G107" s="3">
        <f ca="1">'Rendements indices'!G107+1</f>
        <v>0.97</v>
      </c>
      <c r="H107" s="3">
        <f ca="1">'Rendements indices'!H107+1</f>
        <v>0.97</v>
      </c>
      <c r="I107" s="3">
        <f ca="1">'Rendements indices'!I107+1</f>
        <v>1</v>
      </c>
      <c r="J107" s="3">
        <f ca="1">'Rendements indices'!J107+1</f>
        <v>1.05</v>
      </c>
      <c r="K107" s="3">
        <f ca="1">'Rendements indices'!K107+1</f>
        <v>1.04</v>
      </c>
      <c r="L107" s="3">
        <f ca="1">'Rendements indices'!L107+1</f>
        <v>0.99</v>
      </c>
      <c r="M107" s="3">
        <f ca="1">'Rendements indices'!M107+1</f>
        <v>0.95</v>
      </c>
      <c r="N107" s="3">
        <f ca="1">'Rendements indices'!N107+1</f>
        <v>1.04</v>
      </c>
      <c r="O107" s="3"/>
      <c r="P107" s="3"/>
      <c r="Q107" s="3">
        <f ca="1">'Rendements indices'!Q107+1</f>
        <v>1.02</v>
      </c>
      <c r="R107" s="3"/>
      <c r="S107" s="3"/>
      <c r="T107" s="3"/>
      <c r="U107" s="3"/>
      <c r="V107" s="3"/>
      <c r="W107" s="3">
        <f ca="1">'Rendements indices'!W107+1</f>
        <v>1.05</v>
      </c>
      <c r="X107" s="3"/>
      <c r="Y107" s="3"/>
      <c r="Z107" s="3"/>
      <c r="AA107" s="3"/>
      <c r="AB107" s="3">
        <f ca="1">'Rendements indices'!AB107+1</f>
        <v>1.05</v>
      </c>
    </row>
    <row r="108" spans="1:28" x14ac:dyDescent="0.25">
      <c r="A108" s="2">
        <v>41243</v>
      </c>
      <c r="B108" s="3">
        <f ca="1">'Rendements indices'!B108+1</f>
        <v>0.96</v>
      </c>
      <c r="C108" s="3">
        <f ca="1">'Rendements indices'!C108+1</f>
        <v>0.98</v>
      </c>
      <c r="D108" s="3">
        <f ca="1">'Rendements indices'!D108+1</f>
        <v>1.01</v>
      </c>
      <c r="E108" s="3">
        <f ca="1">'Rendements indices'!E108+1</f>
        <v>0.98</v>
      </c>
      <c r="F108" s="3">
        <f ca="1">'Rendements indices'!F108+1</f>
        <v>1.03</v>
      </c>
      <c r="G108" s="3">
        <f ca="1">'Rendements indices'!G108+1</f>
        <v>1</v>
      </c>
      <c r="H108" s="3">
        <f ca="1">'Rendements indices'!H108+1</f>
        <v>1.05</v>
      </c>
      <c r="I108" s="3">
        <f ca="1">'Rendements indices'!I108+1</f>
        <v>0.97</v>
      </c>
      <c r="J108" s="3">
        <f ca="1">'Rendements indices'!J108+1</f>
        <v>1.01</v>
      </c>
      <c r="K108" s="3">
        <f ca="1">'Rendements indices'!K108+1</f>
        <v>1.06</v>
      </c>
      <c r="L108" s="3">
        <f ca="1">'Rendements indices'!L108+1</f>
        <v>1</v>
      </c>
      <c r="M108" s="3">
        <f ca="1">'Rendements indices'!M108+1</f>
        <v>1.03</v>
      </c>
      <c r="N108" s="3">
        <f ca="1">'Rendements indices'!N108+1</f>
        <v>0.98</v>
      </c>
      <c r="O108" s="3"/>
      <c r="P108" s="3"/>
      <c r="Q108" s="3">
        <f ca="1">'Rendements indices'!Q108+1</f>
        <v>0.99</v>
      </c>
      <c r="R108" s="3"/>
      <c r="S108" s="3"/>
      <c r="T108" s="3"/>
      <c r="U108" s="3"/>
      <c r="V108" s="3"/>
      <c r="W108" s="3">
        <f ca="1">'Rendements indices'!W108+1</f>
        <v>1.03</v>
      </c>
      <c r="X108" s="3"/>
      <c r="Y108" s="3"/>
      <c r="Z108" s="3"/>
      <c r="AA108" s="3"/>
      <c r="AB108" s="3">
        <f ca="1">'Rendements indices'!AB108+1</f>
        <v>1.01</v>
      </c>
    </row>
    <row r="109" spans="1:28" x14ac:dyDescent="0.25">
      <c r="A109" s="2">
        <v>41274</v>
      </c>
      <c r="B109" s="3">
        <f ca="1">'Rendements indices'!B109+1</f>
        <v>1</v>
      </c>
      <c r="C109" s="3">
        <f ca="1">'Rendements indices'!C109+1</f>
        <v>0.97</v>
      </c>
      <c r="D109" s="3">
        <f ca="1">'Rendements indices'!D109+1</f>
        <v>1.05</v>
      </c>
      <c r="E109" s="3">
        <f ca="1">'Rendements indices'!E109+1</f>
        <v>0.96</v>
      </c>
      <c r="F109" s="3">
        <f ca="1">'Rendements indices'!F109+1</f>
        <v>0.97</v>
      </c>
      <c r="G109" s="3">
        <f ca="1">'Rendements indices'!G109+1</f>
        <v>0.98</v>
      </c>
      <c r="H109" s="3">
        <f ca="1">'Rendements indices'!H109+1</f>
        <v>1.04</v>
      </c>
      <c r="I109" s="3">
        <f ca="1">'Rendements indices'!I109+1</f>
        <v>0.97</v>
      </c>
      <c r="J109" s="3">
        <f ca="1">'Rendements indices'!J109+1</f>
        <v>1.01</v>
      </c>
      <c r="K109" s="3">
        <f ca="1">'Rendements indices'!K109+1</f>
        <v>1.02</v>
      </c>
      <c r="L109" s="3">
        <f ca="1">'Rendements indices'!L109+1</f>
        <v>0.98</v>
      </c>
      <c r="M109" s="3">
        <f ca="1">'Rendements indices'!M109+1</f>
        <v>0.97</v>
      </c>
      <c r="N109" s="3">
        <f ca="1">'Rendements indices'!N109+1</f>
        <v>1.01</v>
      </c>
      <c r="O109" s="3"/>
      <c r="P109" s="3"/>
      <c r="Q109" s="3">
        <f ca="1">'Rendements indices'!Q109+1</f>
        <v>0.96</v>
      </c>
      <c r="R109" s="3"/>
      <c r="S109" s="3"/>
      <c r="T109" s="3"/>
      <c r="U109" s="3"/>
      <c r="V109" s="3"/>
      <c r="W109" s="3">
        <f ca="1">'Rendements indices'!W109+1</f>
        <v>1.04</v>
      </c>
      <c r="X109" s="3"/>
      <c r="Y109" s="3"/>
      <c r="Z109" s="3"/>
      <c r="AA109" s="3"/>
      <c r="AB109" s="3">
        <f ca="1">'Rendements indices'!AB109+1</f>
        <v>0.95</v>
      </c>
    </row>
    <row r="110" spans="1:28" x14ac:dyDescent="0.25">
      <c r="A110" s="2">
        <v>41305</v>
      </c>
      <c r="B110" s="3">
        <f ca="1">'Rendements indices'!B110+1</f>
        <v>1.03</v>
      </c>
      <c r="C110" s="3">
        <f ca="1">'Rendements indices'!C110+1</f>
        <v>1.04</v>
      </c>
      <c r="D110" s="3">
        <f ca="1">'Rendements indices'!D110+1</f>
        <v>0.99</v>
      </c>
      <c r="E110" s="3">
        <f ca="1">'Rendements indices'!E110+1</f>
        <v>0.98</v>
      </c>
      <c r="F110" s="3">
        <f ca="1">'Rendements indices'!F110+1</f>
        <v>0.97</v>
      </c>
      <c r="G110" s="3">
        <f ca="1">'Rendements indices'!G110+1</f>
        <v>1</v>
      </c>
      <c r="H110" s="3">
        <f ca="1">'Rendements indices'!H110+1</f>
        <v>1</v>
      </c>
      <c r="I110" s="3">
        <f ca="1">'Rendements indices'!I110+1</f>
        <v>0.95</v>
      </c>
      <c r="J110" s="3">
        <f ca="1">'Rendements indices'!J110+1</f>
        <v>0.97</v>
      </c>
      <c r="K110" s="3">
        <f ca="1">'Rendements indices'!K110+1</f>
        <v>0.98</v>
      </c>
      <c r="L110" s="3">
        <f ca="1">'Rendements indices'!L110+1</f>
        <v>1.04</v>
      </c>
      <c r="M110" s="3">
        <f ca="1">'Rendements indices'!M110+1</f>
        <v>1.03</v>
      </c>
      <c r="N110" s="3">
        <f ca="1">'Rendements indices'!N110+1</f>
        <v>1.02</v>
      </c>
      <c r="O110" s="3"/>
      <c r="P110" s="3"/>
      <c r="Q110" s="3">
        <f ca="1">'Rendements indices'!Q110+1</f>
        <v>0.99</v>
      </c>
      <c r="R110" s="3"/>
      <c r="S110" s="3"/>
      <c r="T110" s="3"/>
      <c r="U110" s="3"/>
      <c r="V110" s="3"/>
      <c r="W110" s="3">
        <f ca="1">'Rendements indices'!W110+1</f>
        <v>1.04</v>
      </c>
      <c r="X110" s="3"/>
      <c r="Y110" s="3"/>
      <c r="Z110" s="3"/>
      <c r="AA110" s="3"/>
      <c r="AB110" s="3">
        <f ca="1">'Rendements indices'!AB110+1</f>
        <v>1.06</v>
      </c>
    </row>
    <row r="111" spans="1:28" x14ac:dyDescent="0.25">
      <c r="A111" s="2">
        <v>41333</v>
      </c>
      <c r="B111" s="3">
        <f ca="1">'Rendements indices'!B111+1</f>
        <v>0.97</v>
      </c>
      <c r="C111" s="3">
        <f ca="1">'Rendements indices'!C111+1</f>
        <v>1.02</v>
      </c>
      <c r="D111" s="3">
        <f ca="1">'Rendements indices'!D111+1</f>
        <v>1.03</v>
      </c>
      <c r="E111" s="3">
        <f ca="1">'Rendements indices'!E111+1</f>
        <v>0.97</v>
      </c>
      <c r="F111" s="3">
        <f ca="1">'Rendements indices'!F111+1</f>
        <v>0.98</v>
      </c>
      <c r="G111" s="3">
        <f ca="1">'Rendements indices'!G111+1</f>
        <v>1.06</v>
      </c>
      <c r="H111" s="3">
        <f ca="1">'Rendements indices'!H111+1</f>
        <v>0.95</v>
      </c>
      <c r="I111" s="3">
        <f ca="1">'Rendements indices'!I111+1</f>
        <v>1.01</v>
      </c>
      <c r="J111" s="3">
        <f ca="1">'Rendements indices'!J111+1</f>
        <v>0.97</v>
      </c>
      <c r="K111" s="3">
        <f ca="1">'Rendements indices'!K111+1</f>
        <v>1.04</v>
      </c>
      <c r="L111" s="3">
        <f ca="1">'Rendements indices'!L111+1</f>
        <v>0.96</v>
      </c>
      <c r="M111" s="3">
        <f ca="1">'Rendements indices'!M111+1</f>
        <v>1.05</v>
      </c>
      <c r="N111" s="3">
        <f ca="1">'Rendements indices'!N111+1</f>
        <v>0.98</v>
      </c>
      <c r="O111" s="3"/>
      <c r="P111" s="3"/>
      <c r="Q111" s="3">
        <f ca="1">'Rendements indices'!Q111+1</f>
        <v>0.96</v>
      </c>
      <c r="R111" s="3"/>
      <c r="S111" s="3"/>
      <c r="T111" s="3"/>
      <c r="U111" s="3"/>
      <c r="V111" s="3"/>
      <c r="W111" s="3">
        <f ca="1">'Rendements indices'!W111+1</f>
        <v>1</v>
      </c>
      <c r="X111" s="3"/>
      <c r="Y111" s="3"/>
      <c r="Z111" s="3"/>
      <c r="AA111" s="3"/>
      <c r="AB111" s="3">
        <f ca="1">'Rendements indices'!AB111+1</f>
        <v>1.02</v>
      </c>
    </row>
    <row r="112" spans="1:28" x14ac:dyDescent="0.25">
      <c r="A112" s="2">
        <v>41364</v>
      </c>
      <c r="B112" s="3">
        <f ca="1">'Rendements indices'!B112+1</f>
        <v>0.98</v>
      </c>
      <c r="C112" s="3">
        <f ca="1">'Rendements indices'!C112+1</f>
        <v>0.95</v>
      </c>
      <c r="D112" s="3">
        <f ca="1">'Rendements indices'!D112+1</f>
        <v>0.96</v>
      </c>
      <c r="E112" s="3">
        <f ca="1">'Rendements indices'!E112+1</f>
        <v>1.02</v>
      </c>
      <c r="F112" s="3">
        <f ca="1">'Rendements indices'!F112+1</f>
        <v>0.96</v>
      </c>
      <c r="G112" s="3">
        <f ca="1">'Rendements indices'!G112+1</f>
        <v>1.03</v>
      </c>
      <c r="H112" s="3">
        <f ca="1">'Rendements indices'!H112+1</f>
        <v>1</v>
      </c>
      <c r="I112" s="3">
        <f ca="1">'Rendements indices'!I112+1</f>
        <v>1.02</v>
      </c>
      <c r="J112" s="3">
        <f ca="1">'Rendements indices'!J112+1</f>
        <v>1.04</v>
      </c>
      <c r="K112" s="3">
        <f ca="1">'Rendements indices'!K112+1</f>
        <v>0.99</v>
      </c>
      <c r="L112" s="3">
        <f ca="1">'Rendements indices'!L112+1</f>
        <v>0.97</v>
      </c>
      <c r="M112" s="3">
        <f ca="1">'Rendements indices'!M112+1</f>
        <v>0.98</v>
      </c>
      <c r="N112" s="3">
        <f ca="1">'Rendements indices'!N112+1</f>
        <v>0.95</v>
      </c>
      <c r="O112" s="3"/>
      <c r="P112" s="3"/>
      <c r="Q112" s="3">
        <f ca="1">'Rendements indices'!Q112+1</f>
        <v>0.98</v>
      </c>
      <c r="R112" s="3"/>
      <c r="S112" s="3"/>
      <c r="T112" s="3"/>
      <c r="U112" s="3"/>
      <c r="V112" s="3"/>
      <c r="W112" s="3">
        <f ca="1">'Rendements indices'!W112+1</f>
        <v>0.99</v>
      </c>
      <c r="X112" s="3"/>
      <c r="Y112" s="3"/>
      <c r="Z112" s="3"/>
      <c r="AA112" s="3"/>
      <c r="AB112" s="3">
        <f ca="1">'Rendements indices'!AB112+1</f>
        <v>1</v>
      </c>
    </row>
    <row r="113" spans="1:28" x14ac:dyDescent="0.25">
      <c r="A113" s="2">
        <v>41394</v>
      </c>
      <c r="B113" s="3">
        <f ca="1">'Rendements indices'!B113+1</f>
        <v>0.96</v>
      </c>
      <c r="C113" s="3">
        <f ca="1">'Rendements indices'!C113+1</f>
        <v>0.97</v>
      </c>
      <c r="D113" s="3">
        <f ca="1">'Rendements indices'!D113+1</f>
        <v>1.05</v>
      </c>
      <c r="E113" s="3">
        <f ca="1">'Rendements indices'!E113+1</f>
        <v>1.06</v>
      </c>
      <c r="F113" s="3">
        <f ca="1">'Rendements indices'!F113+1</f>
        <v>0.97</v>
      </c>
      <c r="G113" s="3">
        <f ca="1">'Rendements indices'!G113+1</f>
        <v>1</v>
      </c>
      <c r="H113" s="3">
        <f ca="1">'Rendements indices'!H113+1</f>
        <v>1.06</v>
      </c>
      <c r="I113" s="3">
        <f ca="1">'Rendements indices'!I113+1</f>
        <v>1</v>
      </c>
      <c r="J113" s="3">
        <f ca="1">'Rendements indices'!J113+1</f>
        <v>1.01</v>
      </c>
      <c r="K113" s="3">
        <f ca="1">'Rendements indices'!K113+1</f>
        <v>1.01</v>
      </c>
      <c r="L113" s="3">
        <f ca="1">'Rendements indices'!L113+1</f>
        <v>1.05</v>
      </c>
      <c r="M113" s="3">
        <f ca="1">'Rendements indices'!M113+1</f>
        <v>1</v>
      </c>
      <c r="N113" s="3">
        <f ca="1">'Rendements indices'!N113+1</f>
        <v>0.98</v>
      </c>
      <c r="O113" s="3"/>
      <c r="P113" s="3"/>
      <c r="Q113" s="3">
        <f ca="1">'Rendements indices'!Q113+1</f>
        <v>0.95</v>
      </c>
      <c r="R113" s="3"/>
      <c r="S113" s="3"/>
      <c r="T113" s="3"/>
      <c r="U113" s="3"/>
      <c r="V113" s="3"/>
      <c r="W113" s="3">
        <f ca="1">'Rendements indices'!W113+1</f>
        <v>1</v>
      </c>
      <c r="X113" s="3"/>
      <c r="Y113" s="3"/>
      <c r="Z113" s="3"/>
      <c r="AA113" s="3"/>
      <c r="AB113" s="3">
        <f ca="1">'Rendements indices'!AB113+1</f>
        <v>1.01</v>
      </c>
    </row>
    <row r="114" spans="1:28" x14ac:dyDescent="0.25">
      <c r="A114" s="2">
        <v>41425</v>
      </c>
      <c r="B114" s="3">
        <f ca="1">'Rendements indices'!B114+1</f>
        <v>1</v>
      </c>
      <c r="C114" s="3">
        <f ca="1">'Rendements indices'!C114+1</f>
        <v>0.96</v>
      </c>
      <c r="D114" s="3">
        <f ca="1">'Rendements indices'!D114+1</f>
        <v>1.02</v>
      </c>
      <c r="E114" s="3">
        <f ca="1">'Rendements indices'!E114+1</f>
        <v>0.95</v>
      </c>
      <c r="F114" s="3">
        <f ca="1">'Rendements indices'!F114+1</f>
        <v>1.02</v>
      </c>
      <c r="G114" s="3">
        <f ca="1">'Rendements indices'!G114+1</f>
        <v>1.01</v>
      </c>
      <c r="H114" s="3">
        <f ca="1">'Rendements indices'!H114+1</f>
        <v>0.96</v>
      </c>
      <c r="I114" s="3">
        <f ca="1">'Rendements indices'!I114+1</f>
        <v>0.96</v>
      </c>
      <c r="J114" s="3">
        <f ca="1">'Rendements indices'!J114+1</f>
        <v>1.01</v>
      </c>
      <c r="K114" s="3">
        <f ca="1">'Rendements indices'!K114+1</f>
        <v>0.96</v>
      </c>
      <c r="L114" s="3">
        <f ca="1">'Rendements indices'!L114+1</f>
        <v>1.04</v>
      </c>
      <c r="M114" s="3">
        <f ca="1">'Rendements indices'!M114+1</f>
        <v>0.95</v>
      </c>
      <c r="N114" s="3">
        <f ca="1">'Rendements indices'!N114+1</f>
        <v>0.96</v>
      </c>
      <c r="O114" s="3"/>
      <c r="P114" s="3"/>
      <c r="Q114" s="3">
        <f ca="1">'Rendements indices'!Q114+1</f>
        <v>1.04</v>
      </c>
      <c r="R114" s="3"/>
      <c r="S114" s="3"/>
      <c r="T114" s="3"/>
      <c r="U114" s="3"/>
      <c r="V114" s="3"/>
      <c r="W114" s="3">
        <f ca="1">'Rendements indices'!W114+1</f>
        <v>0.97</v>
      </c>
      <c r="X114" s="3"/>
      <c r="Y114" s="3"/>
      <c r="Z114" s="3"/>
      <c r="AA114" s="3"/>
      <c r="AB114" s="3">
        <f ca="1">'Rendements indices'!AB114+1</f>
        <v>1.05</v>
      </c>
    </row>
    <row r="115" spans="1:28" x14ac:dyDescent="0.25">
      <c r="A115" s="2">
        <v>41455</v>
      </c>
      <c r="B115" s="3">
        <f ca="1">'Rendements indices'!B115+1</f>
        <v>1.04</v>
      </c>
      <c r="C115" s="3">
        <f ca="1">'Rendements indices'!C115+1</f>
        <v>1.04</v>
      </c>
      <c r="D115" s="3">
        <f ca="1">'Rendements indices'!D115+1</f>
        <v>1</v>
      </c>
      <c r="E115" s="3">
        <f ca="1">'Rendements indices'!E115+1</f>
        <v>0.99</v>
      </c>
      <c r="F115" s="3">
        <f ca="1">'Rendements indices'!F115+1</f>
        <v>1.04</v>
      </c>
      <c r="G115" s="3">
        <f ca="1">'Rendements indices'!G115+1</f>
        <v>1.04</v>
      </c>
      <c r="H115" s="3">
        <f ca="1">'Rendements indices'!H115+1</f>
        <v>1</v>
      </c>
      <c r="I115" s="3">
        <f ca="1">'Rendements indices'!I115+1</f>
        <v>0.96</v>
      </c>
      <c r="J115" s="3">
        <f ca="1">'Rendements indices'!J115+1</f>
        <v>0.95</v>
      </c>
      <c r="K115" s="3">
        <f ca="1">'Rendements indices'!K115+1</f>
        <v>0.99</v>
      </c>
      <c r="L115" s="3">
        <f ca="1">'Rendements indices'!L115+1</f>
        <v>1</v>
      </c>
      <c r="M115" s="3">
        <f ca="1">'Rendements indices'!M115+1</f>
        <v>1</v>
      </c>
      <c r="N115" s="3">
        <f ca="1">'Rendements indices'!N115+1</f>
        <v>1.05</v>
      </c>
      <c r="O115" s="3"/>
      <c r="P115" s="3"/>
      <c r="Q115" s="3">
        <f ca="1">'Rendements indices'!Q115+1</f>
        <v>0.99</v>
      </c>
      <c r="R115" s="3"/>
      <c r="S115" s="3"/>
      <c r="T115" s="3"/>
      <c r="U115" s="3"/>
      <c r="V115" s="3"/>
      <c r="W115" s="3">
        <f ca="1">'Rendements indices'!W115+1</f>
        <v>0.96</v>
      </c>
      <c r="X115" s="3"/>
      <c r="Y115" s="3"/>
      <c r="Z115" s="3"/>
      <c r="AA115" s="3"/>
      <c r="AB115" s="3">
        <f ca="1">'Rendements indices'!AB115+1</f>
        <v>1.02</v>
      </c>
    </row>
    <row r="116" spans="1:28" x14ac:dyDescent="0.25">
      <c r="A116" s="2">
        <v>41486</v>
      </c>
      <c r="B116" s="3">
        <f ca="1">'Rendements indices'!B116+1</f>
        <v>0.96</v>
      </c>
      <c r="C116" s="3">
        <f ca="1">'Rendements indices'!C116+1</f>
        <v>1.03</v>
      </c>
      <c r="D116" s="3">
        <f ca="1">'Rendements indices'!D116+1</f>
        <v>1.01</v>
      </c>
      <c r="E116" s="3">
        <f ca="1">'Rendements indices'!E116+1</f>
        <v>1.03</v>
      </c>
      <c r="F116" s="3">
        <f ca="1">'Rendements indices'!F116+1</f>
        <v>1.02</v>
      </c>
      <c r="G116" s="3">
        <f ca="1">'Rendements indices'!G116+1</f>
        <v>1.03</v>
      </c>
      <c r="H116" s="3">
        <f ca="1">'Rendements indices'!H116+1</f>
        <v>1.01</v>
      </c>
      <c r="I116" s="3">
        <f ca="1">'Rendements indices'!I116+1</f>
        <v>0.95</v>
      </c>
      <c r="J116" s="3">
        <f ca="1">'Rendements indices'!J116+1</f>
        <v>1.06</v>
      </c>
      <c r="K116" s="3">
        <f ca="1">'Rendements indices'!K116+1</f>
        <v>1</v>
      </c>
      <c r="L116" s="3">
        <f ca="1">'Rendements indices'!L116+1</f>
        <v>0.98</v>
      </c>
      <c r="M116" s="3">
        <f ca="1">'Rendements indices'!M116+1</f>
        <v>0.96</v>
      </c>
      <c r="N116" s="3">
        <f ca="1">'Rendements indices'!N116+1</f>
        <v>1.04</v>
      </c>
      <c r="O116" s="3"/>
      <c r="P116" s="3"/>
      <c r="Q116" s="3">
        <f ca="1">'Rendements indices'!Q116+1</f>
        <v>1.04</v>
      </c>
      <c r="R116" s="3"/>
      <c r="S116" s="3"/>
      <c r="T116" s="3"/>
      <c r="U116" s="3"/>
      <c r="V116" s="3"/>
      <c r="W116" s="3">
        <f ca="1">'Rendements indices'!W116+1</f>
        <v>1.06</v>
      </c>
      <c r="X116" s="3"/>
      <c r="Y116" s="3"/>
      <c r="Z116" s="3"/>
      <c r="AA116" s="3"/>
      <c r="AB116" s="3">
        <f ca="1">'Rendements indices'!AB116+1</f>
        <v>1.06</v>
      </c>
    </row>
    <row r="117" spans="1:28" x14ac:dyDescent="0.25">
      <c r="A117" s="2">
        <v>41517</v>
      </c>
      <c r="B117" s="3">
        <f ca="1">'Rendements indices'!B117+1</f>
        <v>0.98</v>
      </c>
      <c r="C117" s="3">
        <f ca="1">'Rendements indices'!C117+1</f>
        <v>1.03</v>
      </c>
      <c r="D117" s="3">
        <f ca="1">'Rendements indices'!D117+1</f>
        <v>0.99</v>
      </c>
      <c r="E117" s="3">
        <f ca="1">'Rendements indices'!E117+1</f>
        <v>0.95</v>
      </c>
      <c r="F117" s="3">
        <f ca="1">'Rendements indices'!F117+1</f>
        <v>1.01</v>
      </c>
      <c r="G117" s="3">
        <f ca="1">'Rendements indices'!G117+1</f>
        <v>1</v>
      </c>
      <c r="H117" s="3">
        <f ca="1">'Rendements indices'!H117+1</f>
        <v>1</v>
      </c>
      <c r="I117" s="3">
        <f ca="1">'Rendements indices'!I117+1</f>
        <v>0.96</v>
      </c>
      <c r="J117" s="3">
        <f ca="1">'Rendements indices'!J117+1</f>
        <v>1.03</v>
      </c>
      <c r="K117" s="3">
        <f ca="1">'Rendements indices'!K117+1</f>
        <v>1.01</v>
      </c>
      <c r="L117" s="3">
        <f ca="1">'Rendements indices'!L117+1</f>
        <v>1.01</v>
      </c>
      <c r="M117" s="3">
        <f ca="1">'Rendements indices'!M117+1</f>
        <v>1.01</v>
      </c>
      <c r="N117" s="3">
        <f ca="1">'Rendements indices'!N117+1</f>
        <v>1.05</v>
      </c>
      <c r="O117" s="3"/>
      <c r="P117" s="3">
        <f ca="1">'Rendements indices'!P117+1</f>
        <v>1.03</v>
      </c>
      <c r="Q117" s="3">
        <f ca="1">'Rendements indices'!Q117+1</f>
        <v>0.99</v>
      </c>
      <c r="R117" s="3"/>
      <c r="S117" s="3"/>
      <c r="T117" s="3"/>
      <c r="U117" s="3"/>
      <c r="V117" s="3"/>
      <c r="W117" s="3">
        <f ca="1">'Rendements indices'!W117+1</f>
        <v>1.02</v>
      </c>
      <c r="X117" s="3"/>
      <c r="Y117" s="3"/>
      <c r="Z117" s="3"/>
      <c r="AA117" s="3"/>
      <c r="AB117" s="3">
        <f ca="1">'Rendements indices'!AB117+1</f>
        <v>0.98</v>
      </c>
    </row>
    <row r="118" spans="1:28" x14ac:dyDescent="0.25">
      <c r="A118" s="2">
        <v>41547</v>
      </c>
      <c r="B118" s="3">
        <f ca="1">'Rendements indices'!B118+1</f>
        <v>0.97</v>
      </c>
      <c r="C118" s="3">
        <f ca="1">'Rendements indices'!C118+1</f>
        <v>0.96</v>
      </c>
      <c r="D118" s="3">
        <f ca="1">'Rendements indices'!D118+1</f>
        <v>0.99</v>
      </c>
      <c r="E118" s="3">
        <f ca="1">'Rendements indices'!E118+1</f>
        <v>1.03</v>
      </c>
      <c r="F118" s="3">
        <f ca="1">'Rendements indices'!F118+1</f>
        <v>1.01</v>
      </c>
      <c r="G118" s="3">
        <f ca="1">'Rendements indices'!G118+1</f>
        <v>0.96</v>
      </c>
      <c r="H118" s="3">
        <f ca="1">'Rendements indices'!H118+1</f>
        <v>1.01</v>
      </c>
      <c r="I118" s="3">
        <f ca="1">'Rendements indices'!I118+1</f>
        <v>1.05</v>
      </c>
      <c r="J118" s="3">
        <f ca="1">'Rendements indices'!J118+1</f>
        <v>0.98</v>
      </c>
      <c r="K118" s="3">
        <f ca="1">'Rendements indices'!K118+1</f>
        <v>0.97</v>
      </c>
      <c r="L118" s="3">
        <f ca="1">'Rendements indices'!L118+1</f>
        <v>0.98</v>
      </c>
      <c r="M118" s="3">
        <f ca="1">'Rendements indices'!M118+1</f>
        <v>1.06</v>
      </c>
      <c r="N118" s="3">
        <f ca="1">'Rendements indices'!N118+1</f>
        <v>0.99</v>
      </c>
      <c r="O118" s="3"/>
      <c r="P118" s="3">
        <f ca="1">'Rendements indices'!P118+1</f>
        <v>1</v>
      </c>
      <c r="Q118" s="3">
        <f ca="1">'Rendements indices'!Q118+1</f>
        <v>1.01</v>
      </c>
      <c r="R118" s="3"/>
      <c r="S118" s="3"/>
      <c r="T118" s="3"/>
      <c r="U118" s="3"/>
      <c r="V118" s="3"/>
      <c r="W118" s="3">
        <f ca="1">'Rendements indices'!W118+1</f>
        <v>1.05</v>
      </c>
      <c r="X118" s="3"/>
      <c r="Y118" s="3"/>
      <c r="Z118" s="3"/>
      <c r="AA118" s="3"/>
      <c r="AB118" s="3">
        <f ca="1">'Rendements indices'!AB118+1</f>
        <v>0.99</v>
      </c>
    </row>
    <row r="119" spans="1:28" x14ac:dyDescent="0.25">
      <c r="A119" s="2">
        <v>41578</v>
      </c>
      <c r="B119" s="3">
        <f ca="1">'Rendements indices'!B119+1</f>
        <v>0.96</v>
      </c>
      <c r="C119" s="3">
        <f ca="1">'Rendements indices'!C119+1</f>
        <v>0.98</v>
      </c>
      <c r="D119" s="3">
        <f ca="1">'Rendements indices'!D119+1</f>
        <v>1.01</v>
      </c>
      <c r="E119" s="3">
        <f ca="1">'Rendements indices'!E119+1</f>
        <v>1</v>
      </c>
      <c r="F119" s="3">
        <f ca="1">'Rendements indices'!F119+1</f>
        <v>0.96</v>
      </c>
      <c r="G119" s="3">
        <f ca="1">'Rendements indices'!G119+1</f>
        <v>0.99</v>
      </c>
      <c r="H119" s="3">
        <f ca="1">'Rendements indices'!H119+1</f>
        <v>0.99</v>
      </c>
      <c r="I119" s="3">
        <f ca="1">'Rendements indices'!I119+1</f>
        <v>1.02</v>
      </c>
      <c r="J119" s="3">
        <f ca="1">'Rendements indices'!J119+1</f>
        <v>1.04</v>
      </c>
      <c r="K119" s="3">
        <f ca="1">'Rendements indices'!K119+1</f>
        <v>0.98</v>
      </c>
      <c r="L119" s="3">
        <f ca="1">'Rendements indices'!L119+1</f>
        <v>1.01</v>
      </c>
      <c r="M119" s="3">
        <f ca="1">'Rendements indices'!M119+1</f>
        <v>0.99</v>
      </c>
      <c r="N119" s="3">
        <f ca="1">'Rendements indices'!N119+1</f>
        <v>1.02</v>
      </c>
      <c r="O119" s="3"/>
      <c r="P119" s="3">
        <f ca="1">'Rendements indices'!P119+1</f>
        <v>1.03</v>
      </c>
      <c r="Q119" s="3">
        <f ca="1">'Rendements indices'!Q119+1</f>
        <v>1</v>
      </c>
      <c r="R119" s="3"/>
      <c r="S119" s="3"/>
      <c r="T119" s="3"/>
      <c r="U119" s="3"/>
      <c r="V119" s="3"/>
      <c r="W119" s="3">
        <f ca="1">'Rendements indices'!W119+1</f>
        <v>1.03</v>
      </c>
      <c r="X119" s="3"/>
      <c r="Y119" s="3"/>
      <c r="Z119" s="3"/>
      <c r="AA119" s="3"/>
      <c r="AB119" s="3">
        <f ca="1">'Rendements indices'!AB119+1</f>
        <v>1.02</v>
      </c>
    </row>
    <row r="120" spans="1:28" x14ac:dyDescent="0.25">
      <c r="A120" s="2">
        <v>41608</v>
      </c>
      <c r="B120" s="3">
        <f ca="1">'Rendements indices'!B120+1</f>
        <v>0.95</v>
      </c>
      <c r="C120" s="3">
        <f ca="1">'Rendements indices'!C120+1</f>
        <v>1.02</v>
      </c>
      <c r="D120" s="3">
        <f ca="1">'Rendements indices'!D120+1</f>
        <v>1.04</v>
      </c>
      <c r="E120" s="3">
        <f ca="1">'Rendements indices'!E120+1</f>
        <v>0.99</v>
      </c>
      <c r="F120" s="3">
        <f ca="1">'Rendements indices'!F120+1</f>
        <v>0.97</v>
      </c>
      <c r="G120" s="3">
        <f ca="1">'Rendements indices'!G120+1</f>
        <v>0.95</v>
      </c>
      <c r="H120" s="3">
        <f ca="1">'Rendements indices'!H120+1</f>
        <v>1.01</v>
      </c>
      <c r="I120" s="3">
        <f ca="1">'Rendements indices'!I120+1</f>
        <v>0.99</v>
      </c>
      <c r="J120" s="3">
        <f ca="1">'Rendements indices'!J120+1</f>
        <v>0.98</v>
      </c>
      <c r="K120" s="3">
        <f ca="1">'Rendements indices'!K120+1</f>
        <v>1.01</v>
      </c>
      <c r="L120" s="3">
        <f ca="1">'Rendements indices'!L120+1</f>
        <v>1.05</v>
      </c>
      <c r="M120" s="3">
        <f ca="1">'Rendements indices'!M120+1</f>
        <v>1.04</v>
      </c>
      <c r="N120" s="3">
        <f ca="1">'Rendements indices'!N120+1</f>
        <v>1.06</v>
      </c>
      <c r="O120" s="3"/>
      <c r="P120" s="3">
        <f ca="1">'Rendements indices'!P120+1</f>
        <v>0.96</v>
      </c>
      <c r="Q120" s="3">
        <f ca="1">'Rendements indices'!Q120+1</f>
        <v>0.99</v>
      </c>
      <c r="R120" s="3"/>
      <c r="S120" s="3"/>
      <c r="T120" s="3"/>
      <c r="U120" s="3"/>
      <c r="V120" s="3"/>
      <c r="W120" s="3">
        <f ca="1">'Rendements indices'!W120+1</f>
        <v>1.06</v>
      </c>
      <c r="X120" s="3"/>
      <c r="Y120" s="3"/>
      <c r="Z120" s="3"/>
      <c r="AA120" s="3"/>
      <c r="AB120" s="3">
        <f ca="1">'Rendements indices'!AB120+1</f>
        <v>1</v>
      </c>
    </row>
    <row r="121" spans="1:28" x14ac:dyDescent="0.25">
      <c r="A121" s="2">
        <v>41639</v>
      </c>
      <c r="B121" s="3">
        <f ca="1">'Rendements indices'!B121+1</f>
        <v>0.97</v>
      </c>
      <c r="C121" s="3">
        <f ca="1">'Rendements indices'!C121+1</f>
        <v>1.02</v>
      </c>
      <c r="D121" s="3">
        <f ca="1">'Rendements indices'!D121+1</f>
        <v>1.03</v>
      </c>
      <c r="E121" s="3">
        <f ca="1">'Rendements indices'!E121+1</f>
        <v>1.05</v>
      </c>
      <c r="F121" s="3">
        <f ca="1">'Rendements indices'!F121+1</f>
        <v>0.96</v>
      </c>
      <c r="G121" s="3">
        <f ca="1">'Rendements indices'!G121+1</f>
        <v>1.01</v>
      </c>
      <c r="H121" s="3">
        <f ca="1">'Rendements indices'!H121+1</f>
        <v>0.97</v>
      </c>
      <c r="I121" s="3">
        <f ca="1">'Rendements indices'!I121+1</f>
        <v>0.97</v>
      </c>
      <c r="J121" s="3">
        <f ca="1">'Rendements indices'!J121+1</f>
        <v>1.05</v>
      </c>
      <c r="K121" s="3">
        <f ca="1">'Rendements indices'!K121+1</f>
        <v>1.03</v>
      </c>
      <c r="L121" s="3">
        <f ca="1">'Rendements indices'!L121+1</f>
        <v>1.04</v>
      </c>
      <c r="M121" s="3">
        <f ca="1">'Rendements indices'!M121+1</f>
        <v>1.06</v>
      </c>
      <c r="N121" s="3">
        <f ca="1">'Rendements indices'!N121+1</f>
        <v>0.96</v>
      </c>
      <c r="O121" s="3"/>
      <c r="P121" s="3">
        <f ca="1">'Rendements indices'!P121+1</f>
        <v>0.97</v>
      </c>
      <c r="Q121" s="3">
        <f ca="1">'Rendements indices'!Q121+1</f>
        <v>1.01</v>
      </c>
      <c r="R121" s="3"/>
      <c r="S121" s="3"/>
      <c r="T121" s="3"/>
      <c r="U121" s="3"/>
      <c r="V121" s="3"/>
      <c r="W121" s="3">
        <f ca="1">'Rendements indices'!W121+1</f>
        <v>0.99</v>
      </c>
      <c r="X121" s="3"/>
      <c r="Y121" s="3"/>
      <c r="Z121" s="3"/>
      <c r="AA121" s="3"/>
      <c r="AB121" s="3">
        <f ca="1">'Rendements indices'!AB121+1</f>
        <v>1.04</v>
      </c>
    </row>
    <row r="122" spans="1:28" x14ac:dyDescent="0.25">
      <c r="A122" s="2">
        <v>41670</v>
      </c>
      <c r="B122" s="3">
        <f ca="1">'Rendements indices'!B122+1</f>
        <v>1.05</v>
      </c>
      <c r="C122" s="3">
        <f ca="1">'Rendements indices'!C122+1</f>
        <v>1.01</v>
      </c>
      <c r="D122" s="3">
        <f ca="1">'Rendements indices'!D122+1</f>
        <v>1.03</v>
      </c>
      <c r="E122" s="3">
        <f ca="1">'Rendements indices'!E122+1</f>
        <v>0.96</v>
      </c>
      <c r="F122" s="3">
        <f ca="1">'Rendements indices'!F122+1</f>
        <v>0.98</v>
      </c>
      <c r="G122" s="3">
        <f ca="1">'Rendements indices'!G122+1</f>
        <v>0.96</v>
      </c>
      <c r="H122" s="3">
        <f ca="1">'Rendements indices'!H122+1</f>
        <v>1.01</v>
      </c>
      <c r="I122" s="3">
        <f ca="1">'Rendements indices'!I122+1</f>
        <v>0.96</v>
      </c>
      <c r="J122" s="3">
        <f ca="1">'Rendements indices'!J122+1</f>
        <v>0.97</v>
      </c>
      <c r="K122" s="3">
        <f ca="1">'Rendements indices'!K122+1</f>
        <v>0.97</v>
      </c>
      <c r="L122" s="3">
        <f ca="1">'Rendements indices'!L122+1</f>
        <v>0.99</v>
      </c>
      <c r="M122" s="3">
        <f ca="1">'Rendements indices'!M122+1</f>
        <v>1.01</v>
      </c>
      <c r="N122" s="3">
        <f ca="1">'Rendements indices'!N122+1</f>
        <v>0.95</v>
      </c>
      <c r="O122" s="3"/>
      <c r="P122" s="3">
        <f ca="1">'Rendements indices'!P122+1</f>
        <v>1.04</v>
      </c>
      <c r="Q122" s="3">
        <f ca="1">'Rendements indices'!Q122+1</f>
        <v>0.95</v>
      </c>
      <c r="R122" s="3"/>
      <c r="S122" s="3"/>
      <c r="T122" s="3"/>
      <c r="U122" s="3"/>
      <c r="V122" s="3"/>
      <c r="W122" s="3">
        <f ca="1">'Rendements indices'!W122+1</f>
        <v>0.96</v>
      </c>
      <c r="X122" s="3"/>
      <c r="Y122" s="3"/>
      <c r="Z122" s="3"/>
      <c r="AA122" s="3"/>
      <c r="AB122" s="3">
        <f ca="1">'Rendements indices'!AB122+1</f>
        <v>0.98</v>
      </c>
    </row>
    <row r="123" spans="1:28" x14ac:dyDescent="0.25">
      <c r="A123" s="2">
        <v>41698</v>
      </c>
      <c r="B123" s="3">
        <f ca="1">'Rendements indices'!B123+1</f>
        <v>1.04</v>
      </c>
      <c r="C123" s="3">
        <f ca="1">'Rendements indices'!C123+1</f>
        <v>0.99</v>
      </c>
      <c r="D123" s="3">
        <f ca="1">'Rendements indices'!D123+1</f>
        <v>1.03</v>
      </c>
      <c r="E123" s="3">
        <f ca="1">'Rendements indices'!E123+1</f>
        <v>1.04</v>
      </c>
      <c r="F123" s="3">
        <f ca="1">'Rendements indices'!F123+1</f>
        <v>0.98</v>
      </c>
      <c r="G123" s="3">
        <f ca="1">'Rendements indices'!G123+1</f>
        <v>0.97</v>
      </c>
      <c r="H123" s="3">
        <f ca="1">'Rendements indices'!H123+1</f>
        <v>1.06</v>
      </c>
      <c r="I123" s="3">
        <f ca="1">'Rendements indices'!I123+1</f>
        <v>1.05</v>
      </c>
      <c r="J123" s="3">
        <f ca="1">'Rendements indices'!J123+1</f>
        <v>1.03</v>
      </c>
      <c r="K123" s="3">
        <f ca="1">'Rendements indices'!K123+1</f>
        <v>1.01</v>
      </c>
      <c r="L123" s="3">
        <f ca="1">'Rendements indices'!L123+1</f>
        <v>1.03</v>
      </c>
      <c r="M123" s="3">
        <f ca="1">'Rendements indices'!M123+1</f>
        <v>1.02</v>
      </c>
      <c r="N123" s="3">
        <f ca="1">'Rendements indices'!N123+1</f>
        <v>1.01</v>
      </c>
      <c r="O123" s="3"/>
      <c r="P123" s="3">
        <f ca="1">'Rendements indices'!P123+1</f>
        <v>0.97</v>
      </c>
      <c r="Q123" s="3">
        <f ca="1">'Rendements indices'!Q123+1</f>
        <v>1.04</v>
      </c>
      <c r="R123" s="3"/>
      <c r="S123" s="3"/>
      <c r="T123" s="3"/>
      <c r="U123" s="3"/>
      <c r="V123" s="3"/>
      <c r="W123" s="3">
        <f ca="1">'Rendements indices'!W123+1</f>
        <v>1</v>
      </c>
      <c r="X123" s="3"/>
      <c r="Y123" s="3"/>
      <c r="Z123" s="3"/>
      <c r="AA123" s="3"/>
      <c r="AB123" s="3">
        <f ca="1">'Rendements indices'!AB123+1</f>
        <v>1</v>
      </c>
    </row>
    <row r="124" spans="1:28" x14ac:dyDescent="0.25">
      <c r="A124" s="2">
        <v>41729</v>
      </c>
      <c r="B124" s="3">
        <f ca="1">'Rendements indices'!B124+1</f>
        <v>1</v>
      </c>
      <c r="C124" s="3">
        <f ca="1">'Rendements indices'!C124+1</f>
        <v>1.01</v>
      </c>
      <c r="D124" s="3">
        <f ca="1">'Rendements indices'!D124+1</f>
        <v>1.04</v>
      </c>
      <c r="E124" s="3">
        <f ca="1">'Rendements indices'!E124+1</f>
        <v>1.01</v>
      </c>
      <c r="F124" s="3">
        <f ca="1">'Rendements indices'!F124+1</f>
        <v>1.02</v>
      </c>
      <c r="G124" s="3">
        <f ca="1">'Rendements indices'!G124+1</f>
        <v>0.97</v>
      </c>
      <c r="H124" s="3">
        <f ca="1">'Rendements indices'!H124+1</f>
        <v>1.02</v>
      </c>
      <c r="I124" s="3">
        <f ca="1">'Rendements indices'!I124+1</f>
        <v>0.98</v>
      </c>
      <c r="J124" s="3">
        <f ca="1">'Rendements indices'!J124+1</f>
        <v>0.99</v>
      </c>
      <c r="K124" s="3">
        <f ca="1">'Rendements indices'!K124+1</f>
        <v>0.95</v>
      </c>
      <c r="L124" s="3">
        <f ca="1">'Rendements indices'!L124+1</f>
        <v>0.96</v>
      </c>
      <c r="M124" s="3">
        <f ca="1">'Rendements indices'!M124+1</f>
        <v>0.96</v>
      </c>
      <c r="N124" s="3">
        <f ca="1">'Rendements indices'!N124+1</f>
        <v>1.01</v>
      </c>
      <c r="O124" s="3"/>
      <c r="P124" s="3">
        <f ca="1">'Rendements indices'!P124+1</f>
        <v>0.97</v>
      </c>
      <c r="Q124" s="3">
        <f ca="1">'Rendements indices'!Q124+1</f>
        <v>0.96</v>
      </c>
      <c r="R124" s="3"/>
      <c r="S124" s="3"/>
      <c r="T124" s="3"/>
      <c r="U124" s="3"/>
      <c r="V124" s="3"/>
      <c r="W124" s="3">
        <f ca="1">'Rendements indices'!W124+1</f>
        <v>1</v>
      </c>
      <c r="X124" s="3"/>
      <c r="Y124" s="3"/>
      <c r="Z124" s="3"/>
      <c r="AA124" s="3"/>
      <c r="AB124" s="3">
        <f ca="1">'Rendements indices'!AB124+1</f>
        <v>0.95</v>
      </c>
    </row>
    <row r="125" spans="1:28" x14ac:dyDescent="0.25">
      <c r="A125" s="2">
        <v>41759</v>
      </c>
      <c r="B125" s="3">
        <f ca="1">'Rendements indices'!B125+1</f>
        <v>1.06</v>
      </c>
      <c r="C125" s="3">
        <f ca="1">'Rendements indices'!C125+1</f>
        <v>0.95</v>
      </c>
      <c r="D125" s="3">
        <f ca="1">'Rendements indices'!D125+1</f>
        <v>0.98</v>
      </c>
      <c r="E125" s="3">
        <f ca="1">'Rendements indices'!E125+1</f>
        <v>0.95</v>
      </c>
      <c r="F125" s="3">
        <f ca="1">'Rendements indices'!F125+1</f>
        <v>1</v>
      </c>
      <c r="G125" s="3">
        <f ca="1">'Rendements indices'!G125+1</f>
        <v>0.97</v>
      </c>
      <c r="H125" s="3">
        <f ca="1">'Rendements indices'!H125+1</f>
        <v>1.05</v>
      </c>
      <c r="I125" s="3">
        <f ca="1">'Rendements indices'!I125+1</f>
        <v>1</v>
      </c>
      <c r="J125" s="3">
        <f ca="1">'Rendements indices'!J125+1</f>
        <v>1.01</v>
      </c>
      <c r="K125" s="3">
        <f ca="1">'Rendements indices'!K125+1</f>
        <v>0.99</v>
      </c>
      <c r="L125" s="3">
        <f ca="1">'Rendements indices'!L125+1</f>
        <v>1.05</v>
      </c>
      <c r="M125" s="3">
        <f ca="1">'Rendements indices'!M125+1</f>
        <v>0.97</v>
      </c>
      <c r="N125" s="3">
        <f ca="1">'Rendements indices'!N125+1</f>
        <v>0.98</v>
      </c>
      <c r="O125" s="3"/>
      <c r="P125" s="3">
        <f ca="1">'Rendements indices'!P125+1</f>
        <v>1.03</v>
      </c>
      <c r="Q125" s="3">
        <f ca="1">'Rendements indices'!Q125+1</f>
        <v>1.03</v>
      </c>
      <c r="R125" s="3"/>
      <c r="S125" s="3"/>
      <c r="T125" s="3"/>
      <c r="U125" s="3"/>
      <c r="V125" s="3"/>
      <c r="W125" s="3">
        <f ca="1">'Rendements indices'!W125+1</f>
        <v>0.99</v>
      </c>
      <c r="X125" s="3"/>
      <c r="Y125" s="3"/>
      <c r="Z125" s="3"/>
      <c r="AA125" s="3"/>
      <c r="AB125" s="3">
        <f ca="1">'Rendements indices'!AB125+1</f>
        <v>0.98</v>
      </c>
    </row>
    <row r="126" spans="1:28" x14ac:dyDescent="0.25">
      <c r="A126" s="2">
        <v>41790</v>
      </c>
      <c r="B126" s="3">
        <f ca="1">'Rendements indices'!B126+1</f>
        <v>1.01</v>
      </c>
      <c r="C126" s="3">
        <f ca="1">'Rendements indices'!C126+1</f>
        <v>1</v>
      </c>
      <c r="D126" s="3">
        <f ca="1">'Rendements indices'!D126+1</f>
        <v>1.02</v>
      </c>
      <c r="E126" s="3">
        <f ca="1">'Rendements indices'!E126+1</f>
        <v>0.99</v>
      </c>
      <c r="F126" s="3">
        <f ca="1">'Rendements indices'!F126+1</f>
        <v>0.99</v>
      </c>
      <c r="G126" s="3">
        <f ca="1">'Rendements indices'!G126+1</f>
        <v>1</v>
      </c>
      <c r="H126" s="3">
        <f ca="1">'Rendements indices'!H126+1</f>
        <v>1.04</v>
      </c>
      <c r="I126" s="3">
        <f ca="1">'Rendements indices'!I126+1</f>
        <v>1.04</v>
      </c>
      <c r="J126" s="3">
        <f ca="1">'Rendements indices'!J126+1</f>
        <v>0.95</v>
      </c>
      <c r="K126" s="3">
        <f ca="1">'Rendements indices'!K126+1</f>
        <v>0.95</v>
      </c>
      <c r="L126" s="3">
        <f ca="1">'Rendements indices'!L126+1</f>
        <v>1.02</v>
      </c>
      <c r="M126" s="3">
        <f ca="1">'Rendements indices'!M126+1</f>
        <v>1.05</v>
      </c>
      <c r="N126" s="3">
        <f ca="1">'Rendements indices'!N126+1</f>
        <v>1.02</v>
      </c>
      <c r="O126" s="3"/>
      <c r="P126" s="3">
        <f ca="1">'Rendements indices'!P126+1</f>
        <v>1.02</v>
      </c>
      <c r="Q126" s="3">
        <f ca="1">'Rendements indices'!Q126+1</f>
        <v>0.99</v>
      </c>
      <c r="R126" s="3"/>
      <c r="S126" s="3"/>
      <c r="T126" s="3"/>
      <c r="U126" s="3"/>
      <c r="V126" s="3"/>
      <c r="W126" s="3">
        <f ca="1">'Rendements indices'!W126+1</f>
        <v>0.95</v>
      </c>
      <c r="X126" s="3"/>
      <c r="Y126" s="3"/>
      <c r="Z126" s="3"/>
      <c r="AA126" s="3"/>
      <c r="AB126" s="3">
        <f ca="1">'Rendements indices'!AB126+1</f>
        <v>0.98</v>
      </c>
    </row>
    <row r="127" spans="1:28" x14ac:dyDescent="0.25">
      <c r="A127" s="2">
        <v>41820</v>
      </c>
      <c r="B127" s="3">
        <f ca="1">'Rendements indices'!B127+1</f>
        <v>0.95</v>
      </c>
      <c r="C127" s="3">
        <f ca="1">'Rendements indices'!C127+1</f>
        <v>1.01</v>
      </c>
      <c r="D127" s="3">
        <f ca="1">'Rendements indices'!D127+1</f>
        <v>1.02</v>
      </c>
      <c r="E127" s="3">
        <f ca="1">'Rendements indices'!E127+1</f>
        <v>0.97</v>
      </c>
      <c r="F127" s="3">
        <f ca="1">'Rendements indices'!F127+1</f>
        <v>0.95</v>
      </c>
      <c r="G127" s="3">
        <f ca="1">'Rendements indices'!G127+1</f>
        <v>0.98</v>
      </c>
      <c r="H127" s="3">
        <f ca="1">'Rendements indices'!H127+1</f>
        <v>1.04</v>
      </c>
      <c r="I127" s="3">
        <f ca="1">'Rendements indices'!I127+1</f>
        <v>0.99</v>
      </c>
      <c r="J127" s="3">
        <f ca="1">'Rendements indices'!J127+1</f>
        <v>1.03</v>
      </c>
      <c r="K127" s="3">
        <f ca="1">'Rendements indices'!K127+1</f>
        <v>0.95</v>
      </c>
      <c r="L127" s="3">
        <f ca="1">'Rendements indices'!L127+1</f>
        <v>1.06</v>
      </c>
      <c r="M127" s="3">
        <f ca="1">'Rendements indices'!M127+1</f>
        <v>1</v>
      </c>
      <c r="N127" s="3">
        <f ca="1">'Rendements indices'!N127+1</f>
        <v>1</v>
      </c>
      <c r="O127" s="3"/>
      <c r="P127" s="3">
        <f ca="1">'Rendements indices'!P127+1</f>
        <v>0.96</v>
      </c>
      <c r="Q127" s="3">
        <f ca="1">'Rendements indices'!Q127+1</f>
        <v>0.99</v>
      </c>
      <c r="R127" s="3"/>
      <c r="S127" s="3"/>
      <c r="T127" s="3"/>
      <c r="U127" s="3"/>
      <c r="V127" s="3"/>
      <c r="W127" s="3">
        <f ca="1">'Rendements indices'!W127+1</f>
        <v>0.96</v>
      </c>
      <c r="X127" s="3"/>
      <c r="Y127" s="3"/>
      <c r="Z127" s="3"/>
      <c r="AA127" s="3"/>
      <c r="AB127" s="3">
        <f ca="1">'Rendements indices'!AB127+1</f>
        <v>0.98</v>
      </c>
    </row>
    <row r="128" spans="1:28" x14ac:dyDescent="0.25">
      <c r="A128" s="2">
        <v>41851</v>
      </c>
      <c r="B128" s="3">
        <f ca="1">'Rendements indices'!B128+1</f>
        <v>1.02</v>
      </c>
      <c r="C128" s="3">
        <f ca="1">'Rendements indices'!C128+1</f>
        <v>1.02</v>
      </c>
      <c r="D128" s="3">
        <f ca="1">'Rendements indices'!D128+1</f>
        <v>1.06</v>
      </c>
      <c r="E128" s="3">
        <f ca="1">'Rendements indices'!E128+1</f>
        <v>0.97</v>
      </c>
      <c r="F128" s="3">
        <f ca="1">'Rendements indices'!F128+1</f>
        <v>0.95</v>
      </c>
      <c r="G128" s="3">
        <f ca="1">'Rendements indices'!G128+1</f>
        <v>0.98</v>
      </c>
      <c r="H128" s="3">
        <f ca="1">'Rendements indices'!H128+1</f>
        <v>1.03</v>
      </c>
      <c r="I128" s="3">
        <f ca="1">'Rendements indices'!I128+1</f>
        <v>0.99</v>
      </c>
      <c r="J128" s="3">
        <f ca="1">'Rendements indices'!J128+1</f>
        <v>0.96</v>
      </c>
      <c r="K128" s="3">
        <f ca="1">'Rendements indices'!K128+1</f>
        <v>0.97</v>
      </c>
      <c r="L128" s="3">
        <f ca="1">'Rendements indices'!L128+1</f>
        <v>1.06</v>
      </c>
      <c r="M128" s="3">
        <f ca="1">'Rendements indices'!M128+1</f>
        <v>1.05</v>
      </c>
      <c r="N128" s="3">
        <f ca="1">'Rendements indices'!N128+1</f>
        <v>1</v>
      </c>
      <c r="O128" s="3"/>
      <c r="P128" s="3">
        <f ca="1">'Rendements indices'!P128+1</f>
        <v>1</v>
      </c>
      <c r="Q128" s="3">
        <f ca="1">'Rendements indices'!Q128+1</f>
        <v>0.97</v>
      </c>
      <c r="R128" s="3"/>
      <c r="S128" s="3"/>
      <c r="T128" s="3"/>
      <c r="U128" s="3"/>
      <c r="V128" s="3"/>
      <c r="W128" s="3">
        <f ca="1">'Rendements indices'!W128+1</f>
        <v>1.06</v>
      </c>
      <c r="X128" s="3"/>
      <c r="Y128" s="3"/>
      <c r="Z128" s="3"/>
      <c r="AA128" s="3"/>
      <c r="AB128" s="3">
        <f ca="1">'Rendements indices'!AB128+1</f>
        <v>1.04</v>
      </c>
    </row>
    <row r="129" spans="1:28" x14ac:dyDescent="0.25">
      <c r="A129" s="2">
        <v>41882</v>
      </c>
      <c r="B129" s="3">
        <f ca="1">'Rendements indices'!B129+1</f>
        <v>0.99</v>
      </c>
      <c r="C129" s="3">
        <f ca="1">'Rendements indices'!C129+1</f>
        <v>1.05</v>
      </c>
      <c r="D129" s="3">
        <f ca="1">'Rendements indices'!D129+1</f>
        <v>0.96</v>
      </c>
      <c r="E129" s="3">
        <f ca="1">'Rendements indices'!E129+1</f>
        <v>1.04</v>
      </c>
      <c r="F129" s="3">
        <f ca="1">'Rendements indices'!F129+1</f>
        <v>0.99</v>
      </c>
      <c r="G129" s="3">
        <f ca="1">'Rendements indices'!G129+1</f>
        <v>1.06</v>
      </c>
      <c r="H129" s="3">
        <f ca="1">'Rendements indices'!H129+1</f>
        <v>0.98</v>
      </c>
      <c r="I129" s="3">
        <f ca="1">'Rendements indices'!I129+1</f>
        <v>0.95</v>
      </c>
      <c r="J129" s="3">
        <f ca="1">'Rendements indices'!J129+1</f>
        <v>1.02</v>
      </c>
      <c r="K129" s="3">
        <f ca="1">'Rendements indices'!K129+1</f>
        <v>1.06</v>
      </c>
      <c r="L129" s="3">
        <f ca="1">'Rendements indices'!L129+1</f>
        <v>0.99</v>
      </c>
      <c r="M129" s="3">
        <f ca="1">'Rendements indices'!M129+1</f>
        <v>1.05</v>
      </c>
      <c r="N129" s="3">
        <f ca="1">'Rendements indices'!N129+1</f>
        <v>0.96</v>
      </c>
      <c r="O129" s="3"/>
      <c r="P129" s="3">
        <f ca="1">'Rendements indices'!P129+1</f>
        <v>0.97</v>
      </c>
      <c r="Q129" s="3">
        <f ca="1">'Rendements indices'!Q129+1</f>
        <v>0.97</v>
      </c>
      <c r="R129" s="3"/>
      <c r="S129" s="3"/>
      <c r="T129" s="3"/>
      <c r="U129" s="3"/>
      <c r="V129" s="3"/>
      <c r="W129" s="3">
        <f ca="1">'Rendements indices'!W129+1</f>
        <v>0.99</v>
      </c>
      <c r="X129" s="3"/>
      <c r="Y129" s="3"/>
      <c r="Z129" s="3"/>
      <c r="AA129" s="3"/>
      <c r="AB129" s="3">
        <f ca="1">'Rendements indices'!AB129+1</f>
        <v>1.02</v>
      </c>
    </row>
    <row r="130" spans="1:28" x14ac:dyDescent="0.25">
      <c r="A130" s="2">
        <v>41912</v>
      </c>
      <c r="B130" s="3">
        <f ca="1">'Rendements indices'!B130+1</f>
        <v>1.06</v>
      </c>
      <c r="C130" s="3">
        <f ca="1">'Rendements indices'!C130+1</f>
        <v>1.03</v>
      </c>
      <c r="D130" s="3">
        <f ca="1">'Rendements indices'!D130+1</f>
        <v>1.06</v>
      </c>
      <c r="E130" s="3">
        <f ca="1">'Rendements indices'!E130+1</f>
        <v>1.03</v>
      </c>
      <c r="F130" s="3">
        <f ca="1">'Rendements indices'!F130+1</f>
        <v>0.96</v>
      </c>
      <c r="G130" s="3">
        <f ca="1">'Rendements indices'!G130+1</f>
        <v>0.99</v>
      </c>
      <c r="H130" s="3">
        <f ca="1">'Rendements indices'!H130+1</f>
        <v>0.95</v>
      </c>
      <c r="I130" s="3">
        <f ca="1">'Rendements indices'!I130+1</f>
        <v>1.01</v>
      </c>
      <c r="J130" s="3">
        <f ca="1">'Rendements indices'!J130+1</f>
        <v>1.03</v>
      </c>
      <c r="K130" s="3">
        <f ca="1">'Rendements indices'!K130+1</f>
        <v>1.01</v>
      </c>
      <c r="L130" s="3">
        <f ca="1">'Rendements indices'!L130+1</f>
        <v>1.03</v>
      </c>
      <c r="M130" s="3">
        <f ca="1">'Rendements indices'!M130+1</f>
        <v>0.98</v>
      </c>
      <c r="N130" s="3">
        <f ca="1">'Rendements indices'!N130+1</f>
        <v>0.98</v>
      </c>
      <c r="O130" s="3"/>
      <c r="P130" s="3">
        <f ca="1">'Rendements indices'!P130+1</f>
        <v>1.05</v>
      </c>
      <c r="Q130" s="3">
        <f ca="1">'Rendements indices'!Q130+1</f>
        <v>1.01</v>
      </c>
      <c r="R130" s="3"/>
      <c r="S130" s="3"/>
      <c r="T130" s="3"/>
      <c r="U130" s="3"/>
      <c r="V130" s="3"/>
      <c r="W130" s="3">
        <f ca="1">'Rendements indices'!W130+1</f>
        <v>1.04</v>
      </c>
      <c r="X130" s="3"/>
      <c r="Y130" s="3"/>
      <c r="Z130" s="3"/>
      <c r="AA130" s="3"/>
      <c r="AB130" s="3">
        <f ca="1">'Rendements indices'!AB130+1</f>
        <v>1.02</v>
      </c>
    </row>
    <row r="131" spans="1:28" x14ac:dyDescent="0.25">
      <c r="A131" s="2">
        <v>41943</v>
      </c>
      <c r="B131" s="3">
        <f ca="1">'Rendements indices'!B131+1</f>
        <v>1.03</v>
      </c>
      <c r="C131" s="3">
        <f ca="1">'Rendements indices'!C131+1</f>
        <v>0.97</v>
      </c>
      <c r="D131" s="3">
        <f ca="1">'Rendements indices'!D131+1</f>
        <v>1.02</v>
      </c>
      <c r="E131" s="3">
        <f ca="1">'Rendements indices'!E131+1</f>
        <v>0.95</v>
      </c>
      <c r="F131" s="3">
        <f ca="1">'Rendements indices'!F131+1</f>
        <v>0.95</v>
      </c>
      <c r="G131" s="3">
        <f ca="1">'Rendements indices'!G131+1</f>
        <v>1.02</v>
      </c>
      <c r="H131" s="3">
        <f ca="1">'Rendements indices'!H131+1</f>
        <v>1.04</v>
      </c>
      <c r="I131" s="3">
        <f ca="1">'Rendements indices'!I131+1</f>
        <v>1.04</v>
      </c>
      <c r="J131" s="3">
        <f ca="1">'Rendements indices'!J131+1</f>
        <v>1.03</v>
      </c>
      <c r="K131" s="3">
        <f ca="1">'Rendements indices'!K131+1</f>
        <v>0.97</v>
      </c>
      <c r="L131" s="3">
        <f ca="1">'Rendements indices'!L131+1</f>
        <v>0.99</v>
      </c>
      <c r="M131" s="3">
        <f ca="1">'Rendements indices'!M131+1</f>
        <v>1.02</v>
      </c>
      <c r="N131" s="3">
        <f ca="1">'Rendements indices'!N131+1</f>
        <v>0.97</v>
      </c>
      <c r="O131" s="3"/>
      <c r="P131" s="3">
        <f ca="1">'Rendements indices'!P131+1</f>
        <v>1.04</v>
      </c>
      <c r="Q131" s="3">
        <f ca="1">'Rendements indices'!Q131+1</f>
        <v>1</v>
      </c>
      <c r="R131" s="3"/>
      <c r="S131" s="3"/>
      <c r="T131" s="3"/>
      <c r="U131" s="3"/>
      <c r="V131" s="3"/>
      <c r="W131" s="3">
        <f ca="1">'Rendements indices'!W131+1</f>
        <v>0.99</v>
      </c>
      <c r="X131" s="3"/>
      <c r="Y131" s="3"/>
      <c r="Z131" s="3"/>
      <c r="AA131" s="3"/>
      <c r="AB131" s="3">
        <f ca="1">'Rendements indices'!AB131+1</f>
        <v>1</v>
      </c>
    </row>
    <row r="132" spans="1:28" x14ac:dyDescent="0.25">
      <c r="A132" s="2">
        <v>41973</v>
      </c>
      <c r="B132" s="3">
        <f ca="1">'Rendements indices'!B132+1</f>
        <v>0.99</v>
      </c>
      <c r="C132" s="3">
        <f ca="1">'Rendements indices'!C132+1</f>
        <v>1.06</v>
      </c>
      <c r="D132" s="3">
        <f ca="1">'Rendements indices'!D132+1</f>
        <v>0.97</v>
      </c>
      <c r="E132" s="3">
        <f ca="1">'Rendements indices'!E132+1</f>
        <v>0.97</v>
      </c>
      <c r="F132" s="3">
        <f ca="1">'Rendements indices'!F132+1</f>
        <v>0.97</v>
      </c>
      <c r="G132" s="3">
        <f ca="1">'Rendements indices'!G132+1</f>
        <v>0.96</v>
      </c>
      <c r="H132" s="3">
        <f ca="1">'Rendements indices'!H132+1</f>
        <v>0.96</v>
      </c>
      <c r="I132" s="3">
        <f ca="1">'Rendements indices'!I132+1</f>
        <v>1</v>
      </c>
      <c r="J132" s="3">
        <f ca="1">'Rendements indices'!J132+1</f>
        <v>1.03</v>
      </c>
      <c r="K132" s="3">
        <f ca="1">'Rendements indices'!K132+1</f>
        <v>0.96</v>
      </c>
      <c r="L132" s="3">
        <f ca="1">'Rendements indices'!L132+1</f>
        <v>0.98</v>
      </c>
      <c r="M132" s="3">
        <f ca="1">'Rendements indices'!M132+1</f>
        <v>0.97</v>
      </c>
      <c r="N132" s="3">
        <f ca="1">'Rendements indices'!N132+1</f>
        <v>1.02</v>
      </c>
      <c r="O132" s="3"/>
      <c r="P132" s="3">
        <f ca="1">'Rendements indices'!P132+1</f>
        <v>1.01</v>
      </c>
      <c r="Q132" s="3">
        <f ca="1">'Rendements indices'!Q132+1</f>
        <v>0.97</v>
      </c>
      <c r="R132" s="3"/>
      <c r="S132" s="3"/>
      <c r="T132" s="3"/>
      <c r="U132" s="3"/>
      <c r="V132" s="3"/>
      <c r="W132" s="3">
        <f ca="1">'Rendements indices'!W132+1</f>
        <v>0.99</v>
      </c>
      <c r="X132" s="3"/>
      <c r="Y132" s="3"/>
      <c r="Z132" s="3"/>
      <c r="AA132" s="3"/>
      <c r="AB132" s="3">
        <f ca="1">'Rendements indices'!AB132+1</f>
        <v>1.02</v>
      </c>
    </row>
    <row r="133" spans="1:28" x14ac:dyDescent="0.25">
      <c r="A133" s="2">
        <v>42004</v>
      </c>
      <c r="B133" s="3">
        <f ca="1">'Rendements indices'!B133+1</f>
        <v>1.05</v>
      </c>
      <c r="C133" s="3">
        <f ca="1">'Rendements indices'!C133+1</f>
        <v>0.97</v>
      </c>
      <c r="D133" s="3">
        <f ca="1">'Rendements indices'!D133+1</f>
        <v>1.03</v>
      </c>
      <c r="E133" s="3">
        <f ca="1">'Rendements indices'!E133+1</f>
        <v>0.98</v>
      </c>
      <c r="F133" s="3">
        <f ca="1">'Rendements indices'!F133+1</f>
        <v>1.03</v>
      </c>
      <c r="G133" s="3">
        <f ca="1">'Rendements indices'!G133+1</f>
        <v>0.97</v>
      </c>
      <c r="H133" s="3">
        <f ca="1">'Rendements indices'!H133+1</f>
        <v>1.02</v>
      </c>
      <c r="I133" s="3">
        <f ca="1">'Rendements indices'!I133+1</f>
        <v>1.04</v>
      </c>
      <c r="J133" s="3">
        <f ca="1">'Rendements indices'!J133+1</f>
        <v>1.03</v>
      </c>
      <c r="K133" s="3">
        <f ca="1">'Rendements indices'!K133+1</f>
        <v>0.95</v>
      </c>
      <c r="L133" s="3">
        <f ca="1">'Rendements indices'!L133+1</f>
        <v>1</v>
      </c>
      <c r="M133" s="3">
        <f ca="1">'Rendements indices'!M133+1</f>
        <v>0.97</v>
      </c>
      <c r="N133" s="3">
        <f ca="1">'Rendements indices'!N133+1</f>
        <v>1</v>
      </c>
      <c r="O133" s="3"/>
      <c r="P133" s="3">
        <f ca="1">'Rendements indices'!P133+1</f>
        <v>1.04</v>
      </c>
      <c r="Q133" s="3">
        <f ca="1">'Rendements indices'!Q133+1</f>
        <v>1.06</v>
      </c>
      <c r="R133" s="3"/>
      <c r="S133" s="3"/>
      <c r="T133" s="3"/>
      <c r="U133" s="3"/>
      <c r="V133" s="3"/>
      <c r="W133" s="3">
        <f ca="1">'Rendements indices'!W133+1</f>
        <v>0.96</v>
      </c>
      <c r="X133" s="3"/>
      <c r="Y133" s="3"/>
      <c r="Z133" s="3"/>
      <c r="AA133" s="3"/>
      <c r="AB133" s="3">
        <f ca="1">'Rendements indices'!AB133+1</f>
        <v>1.06</v>
      </c>
    </row>
    <row r="134" spans="1:28" x14ac:dyDescent="0.25">
      <c r="A134" s="2">
        <v>42034</v>
      </c>
      <c r="B134" s="3">
        <f ca="1">'Rendements indices'!B134+1</f>
        <v>0.98</v>
      </c>
      <c r="C134" s="3">
        <f ca="1">'Rendements indices'!C134+1</f>
        <v>1.05</v>
      </c>
      <c r="D134" s="3">
        <f ca="1">'Rendements indices'!D134+1</f>
        <v>0.95</v>
      </c>
      <c r="E134" s="3">
        <f ca="1">'Rendements indices'!E134+1</f>
        <v>1</v>
      </c>
      <c r="F134" s="3">
        <f ca="1">'Rendements indices'!F134+1</f>
        <v>1.01</v>
      </c>
      <c r="G134" s="3">
        <f ca="1">'Rendements indices'!G134+1</f>
        <v>1.03</v>
      </c>
      <c r="H134" s="3">
        <f ca="1">'Rendements indices'!H134+1</f>
        <v>1</v>
      </c>
      <c r="I134" s="3">
        <f ca="1">'Rendements indices'!I134+1</f>
        <v>1.01</v>
      </c>
      <c r="J134" s="3">
        <f ca="1">'Rendements indices'!J134+1</f>
        <v>1.06</v>
      </c>
      <c r="K134" s="3">
        <f ca="1">'Rendements indices'!K134+1</f>
        <v>0.96</v>
      </c>
      <c r="L134" s="3">
        <f ca="1">'Rendements indices'!L134+1</f>
        <v>0.95</v>
      </c>
      <c r="M134" s="3">
        <f ca="1">'Rendements indices'!M134+1</f>
        <v>0.96</v>
      </c>
      <c r="N134" s="3">
        <f ca="1">'Rendements indices'!N134+1</f>
        <v>1.03</v>
      </c>
      <c r="O134" s="3"/>
      <c r="P134" s="3">
        <f ca="1">'Rendements indices'!P134+1</f>
        <v>0.99</v>
      </c>
      <c r="Q134" s="3">
        <f ca="1">'Rendements indices'!Q134+1</f>
        <v>1.02</v>
      </c>
      <c r="R134" s="3"/>
      <c r="S134" s="3"/>
      <c r="T134" s="3"/>
      <c r="U134" s="3"/>
      <c r="V134" s="3"/>
      <c r="W134" s="3">
        <f ca="1">'Rendements indices'!W134+1</f>
        <v>0.95</v>
      </c>
      <c r="X134" s="3"/>
      <c r="Y134" s="3"/>
      <c r="Z134" s="3"/>
      <c r="AA134" s="3"/>
      <c r="AB134" s="3">
        <f ca="1">'Rendements indices'!AB134+1</f>
        <v>1.05</v>
      </c>
    </row>
    <row r="135" spans="1:28" x14ac:dyDescent="0.25">
      <c r="A135" s="2">
        <v>42062</v>
      </c>
      <c r="B135" s="3">
        <f ca="1">'Rendements indices'!B135+1</f>
        <v>1</v>
      </c>
      <c r="C135" s="3">
        <f ca="1">'Rendements indices'!C135+1</f>
        <v>0.99</v>
      </c>
      <c r="D135" s="3">
        <f ca="1">'Rendements indices'!D135+1</f>
        <v>0.96</v>
      </c>
      <c r="E135" s="3">
        <f ca="1">'Rendements indices'!E135+1</f>
        <v>0.96</v>
      </c>
      <c r="F135" s="3">
        <f ca="1">'Rendements indices'!F135+1</f>
        <v>0.99</v>
      </c>
      <c r="G135" s="3">
        <f ca="1">'Rendements indices'!G135+1</f>
        <v>1.02</v>
      </c>
      <c r="H135" s="3">
        <f ca="1">'Rendements indices'!H135+1</f>
        <v>0.97</v>
      </c>
      <c r="I135" s="3">
        <f ca="1">'Rendements indices'!I135+1</f>
        <v>0.96</v>
      </c>
      <c r="J135" s="3">
        <f ca="1">'Rendements indices'!J135+1</f>
        <v>0.99</v>
      </c>
      <c r="K135" s="3">
        <f ca="1">'Rendements indices'!K135+1</f>
        <v>0.98</v>
      </c>
      <c r="L135" s="3">
        <f ca="1">'Rendements indices'!L135+1</f>
        <v>1.03</v>
      </c>
      <c r="M135" s="3">
        <f ca="1">'Rendements indices'!M135+1</f>
        <v>1.06</v>
      </c>
      <c r="N135" s="3">
        <f ca="1">'Rendements indices'!N135+1</f>
        <v>0.98</v>
      </c>
      <c r="O135" s="3"/>
      <c r="P135" s="3">
        <f ca="1">'Rendements indices'!P135+1</f>
        <v>1.04</v>
      </c>
      <c r="Q135" s="3">
        <f ca="1">'Rendements indices'!Q135+1</f>
        <v>1.01</v>
      </c>
      <c r="R135" s="3"/>
      <c r="S135" s="3"/>
      <c r="T135" s="3"/>
      <c r="U135" s="3"/>
      <c r="V135" s="3"/>
      <c r="W135" s="3">
        <f ca="1">'Rendements indices'!W135+1</f>
        <v>1.01</v>
      </c>
      <c r="X135" s="3"/>
      <c r="Y135" s="3"/>
      <c r="Z135" s="3"/>
      <c r="AA135" s="3"/>
      <c r="AB135" s="3">
        <f ca="1">'Rendements indices'!AB135+1</f>
        <v>0.98</v>
      </c>
    </row>
    <row r="136" spans="1:28" x14ac:dyDescent="0.25">
      <c r="A136" s="2">
        <v>42094</v>
      </c>
      <c r="B136" s="3">
        <f ca="1">'Rendements indices'!B136+1</f>
        <v>1</v>
      </c>
      <c r="C136" s="3">
        <f ca="1">'Rendements indices'!C136+1</f>
        <v>0.95</v>
      </c>
      <c r="D136" s="3">
        <f ca="1">'Rendements indices'!D136+1</f>
        <v>1.01</v>
      </c>
      <c r="E136" s="3">
        <f ca="1">'Rendements indices'!E136+1</f>
        <v>1.05</v>
      </c>
      <c r="F136" s="3">
        <f ca="1">'Rendements indices'!F136+1</f>
        <v>1.06</v>
      </c>
      <c r="G136" s="3">
        <f ca="1">'Rendements indices'!G136+1</f>
        <v>1.03</v>
      </c>
      <c r="H136" s="3">
        <f ca="1">'Rendements indices'!H136+1</f>
        <v>1.06</v>
      </c>
      <c r="I136" s="3">
        <f ca="1">'Rendements indices'!I136+1</f>
        <v>1.04</v>
      </c>
      <c r="J136" s="3">
        <f ca="1">'Rendements indices'!J136+1</f>
        <v>1.06</v>
      </c>
      <c r="K136" s="3">
        <f ca="1">'Rendements indices'!K136+1</f>
        <v>1.03</v>
      </c>
      <c r="L136" s="3">
        <f ca="1">'Rendements indices'!L136+1</f>
        <v>1.05</v>
      </c>
      <c r="M136" s="3">
        <f ca="1">'Rendements indices'!M136+1</f>
        <v>1.05</v>
      </c>
      <c r="N136" s="3">
        <f ca="1">'Rendements indices'!N136+1</f>
        <v>1.01</v>
      </c>
      <c r="O136" s="3"/>
      <c r="P136" s="3">
        <f ca="1">'Rendements indices'!P136+1</f>
        <v>1.05</v>
      </c>
      <c r="Q136" s="3">
        <f ca="1">'Rendements indices'!Q136+1</f>
        <v>1.04</v>
      </c>
      <c r="R136" s="3">
        <f ca="1">'Rendements indices'!R136+1</f>
        <v>0.95</v>
      </c>
      <c r="S136" s="3"/>
      <c r="T136" s="3"/>
      <c r="U136" s="3"/>
      <c r="V136" s="3"/>
      <c r="W136" s="3">
        <f ca="1">'Rendements indices'!W136+1</f>
        <v>1</v>
      </c>
      <c r="X136" s="3"/>
      <c r="Y136" s="3"/>
      <c r="Z136" s="3"/>
      <c r="AA136" s="3"/>
      <c r="AB136" s="3">
        <f ca="1">'Rendements indices'!AB136+1</f>
        <v>1</v>
      </c>
    </row>
    <row r="137" spans="1:28" x14ac:dyDescent="0.25">
      <c r="A137" s="2">
        <v>42124</v>
      </c>
      <c r="B137" s="3">
        <f ca="1">'Rendements indices'!B137+1</f>
        <v>1.06</v>
      </c>
      <c r="C137" s="3">
        <f ca="1">'Rendements indices'!C137+1</f>
        <v>0.95</v>
      </c>
      <c r="D137" s="3">
        <f ca="1">'Rendements indices'!D137+1</f>
        <v>1</v>
      </c>
      <c r="E137" s="3">
        <f ca="1">'Rendements indices'!E137+1</f>
        <v>1</v>
      </c>
      <c r="F137" s="3">
        <f ca="1">'Rendements indices'!F137+1</f>
        <v>0.97</v>
      </c>
      <c r="G137" s="3">
        <f ca="1">'Rendements indices'!G137+1</f>
        <v>0.95</v>
      </c>
      <c r="H137" s="3">
        <f ca="1">'Rendements indices'!H137+1</f>
        <v>0.95</v>
      </c>
      <c r="I137" s="3">
        <f ca="1">'Rendements indices'!I137+1</f>
        <v>0.96</v>
      </c>
      <c r="J137" s="3">
        <f ca="1">'Rendements indices'!J137+1</f>
        <v>1.05</v>
      </c>
      <c r="K137" s="3">
        <f ca="1">'Rendements indices'!K137+1</f>
        <v>0.98</v>
      </c>
      <c r="L137" s="3">
        <f ca="1">'Rendements indices'!L137+1</f>
        <v>1.02</v>
      </c>
      <c r="M137" s="3">
        <f ca="1">'Rendements indices'!M137+1</f>
        <v>0.98</v>
      </c>
      <c r="N137" s="3">
        <f ca="1">'Rendements indices'!N137+1</f>
        <v>1.06</v>
      </c>
      <c r="O137" s="3"/>
      <c r="P137" s="3">
        <f ca="1">'Rendements indices'!P137+1</f>
        <v>1</v>
      </c>
      <c r="Q137" s="3">
        <f ca="1">'Rendements indices'!Q137+1</f>
        <v>0.96</v>
      </c>
      <c r="R137" s="3">
        <f ca="1">'Rendements indices'!R137+1</f>
        <v>1.04</v>
      </c>
      <c r="S137" s="3"/>
      <c r="T137" s="3"/>
      <c r="U137" s="3"/>
      <c r="V137" s="3"/>
      <c r="W137" s="3">
        <f ca="1">'Rendements indices'!W137+1</f>
        <v>0.96</v>
      </c>
      <c r="X137" s="3"/>
      <c r="Y137" s="3"/>
      <c r="Z137" s="3"/>
      <c r="AA137" s="3"/>
      <c r="AB137" s="3">
        <f ca="1">'Rendements indices'!AB137+1</f>
        <v>1.03</v>
      </c>
    </row>
    <row r="138" spans="1:28" x14ac:dyDescent="0.25">
      <c r="A138" s="2">
        <v>42153</v>
      </c>
      <c r="B138" s="3">
        <f ca="1">'Rendements indices'!B138+1</f>
        <v>0.95</v>
      </c>
      <c r="C138" s="3">
        <f ca="1">'Rendements indices'!C138+1</f>
        <v>1.06</v>
      </c>
      <c r="D138" s="3">
        <f ca="1">'Rendements indices'!D138+1</f>
        <v>1.06</v>
      </c>
      <c r="E138" s="3">
        <f ca="1">'Rendements indices'!E138+1</f>
        <v>0.96</v>
      </c>
      <c r="F138" s="3">
        <f ca="1">'Rendements indices'!F138+1</f>
        <v>1.05</v>
      </c>
      <c r="G138" s="3">
        <f ca="1">'Rendements indices'!G138+1</f>
        <v>0.99</v>
      </c>
      <c r="H138" s="3">
        <f ca="1">'Rendements indices'!H138+1</f>
        <v>0.97</v>
      </c>
      <c r="I138" s="3">
        <f ca="1">'Rendements indices'!I138+1</f>
        <v>1</v>
      </c>
      <c r="J138" s="3">
        <f ca="1">'Rendements indices'!J138+1</f>
        <v>0.95</v>
      </c>
      <c r="K138" s="3">
        <f ca="1">'Rendements indices'!K138+1</f>
        <v>1.05</v>
      </c>
      <c r="L138" s="3">
        <f ca="1">'Rendements indices'!L138+1</f>
        <v>0.97</v>
      </c>
      <c r="M138" s="3">
        <f ca="1">'Rendements indices'!M138+1</f>
        <v>1.02</v>
      </c>
      <c r="N138" s="3">
        <f ca="1">'Rendements indices'!N138+1</f>
        <v>1.06</v>
      </c>
      <c r="O138" s="3"/>
      <c r="P138" s="3">
        <f ca="1">'Rendements indices'!P138+1</f>
        <v>0.97</v>
      </c>
      <c r="Q138" s="3">
        <f ca="1">'Rendements indices'!Q138+1</f>
        <v>0.99</v>
      </c>
      <c r="R138" s="3">
        <f ca="1">'Rendements indices'!R138+1</f>
        <v>1.01</v>
      </c>
      <c r="S138" s="3"/>
      <c r="T138" s="3"/>
      <c r="U138" s="3"/>
      <c r="V138" s="3"/>
      <c r="W138" s="3">
        <f ca="1">'Rendements indices'!W138+1</f>
        <v>1.04</v>
      </c>
      <c r="X138" s="3"/>
      <c r="Y138" s="3"/>
      <c r="Z138" s="3"/>
      <c r="AA138" s="3"/>
      <c r="AB138" s="3">
        <f ca="1">'Rendements indices'!AB138+1</f>
        <v>0.98</v>
      </c>
    </row>
    <row r="139" spans="1:28" x14ac:dyDescent="0.25">
      <c r="A139" s="2">
        <v>42185</v>
      </c>
      <c r="B139" s="3">
        <f ca="1">'Rendements indices'!B139+1</f>
        <v>1.01</v>
      </c>
      <c r="C139" s="3">
        <f ca="1">'Rendements indices'!C139+1</f>
        <v>1.04</v>
      </c>
      <c r="D139" s="3">
        <f ca="1">'Rendements indices'!D139+1</f>
        <v>0.97</v>
      </c>
      <c r="E139" s="3">
        <f ca="1">'Rendements indices'!E139+1</f>
        <v>0.95</v>
      </c>
      <c r="F139" s="3">
        <f ca="1">'Rendements indices'!F139+1</f>
        <v>1.06</v>
      </c>
      <c r="G139" s="3">
        <f ca="1">'Rendements indices'!G139+1</f>
        <v>0.97</v>
      </c>
      <c r="H139" s="3">
        <f ca="1">'Rendements indices'!H139+1</f>
        <v>0.97</v>
      </c>
      <c r="I139" s="3">
        <f ca="1">'Rendements indices'!I139+1</f>
        <v>1.01</v>
      </c>
      <c r="J139" s="3">
        <f ca="1">'Rendements indices'!J139+1</f>
        <v>0.99</v>
      </c>
      <c r="K139" s="3">
        <f ca="1">'Rendements indices'!K139+1</f>
        <v>0.99</v>
      </c>
      <c r="L139" s="3">
        <f ca="1">'Rendements indices'!L139+1</f>
        <v>1.05</v>
      </c>
      <c r="M139" s="3">
        <f ca="1">'Rendements indices'!M139+1</f>
        <v>0.98</v>
      </c>
      <c r="N139" s="3">
        <f ca="1">'Rendements indices'!N139+1</f>
        <v>1.02</v>
      </c>
      <c r="O139" s="3"/>
      <c r="P139" s="3">
        <f ca="1">'Rendements indices'!P139+1</f>
        <v>0.95</v>
      </c>
      <c r="Q139" s="3">
        <f ca="1">'Rendements indices'!Q139+1</f>
        <v>1.04</v>
      </c>
      <c r="R139" s="3">
        <f ca="1">'Rendements indices'!R139+1</f>
        <v>1</v>
      </c>
      <c r="S139" s="3"/>
      <c r="T139" s="3"/>
      <c r="U139" s="3"/>
      <c r="V139" s="3"/>
      <c r="W139" s="3">
        <f ca="1">'Rendements indices'!W139+1</f>
        <v>0.99</v>
      </c>
      <c r="X139" s="3"/>
      <c r="Y139" s="3"/>
      <c r="Z139" s="3"/>
      <c r="AA139" s="3"/>
      <c r="AB139" s="3">
        <f ca="1">'Rendements indices'!AB139+1</f>
        <v>0.96</v>
      </c>
    </row>
    <row r="140" spans="1:28" x14ac:dyDescent="0.25">
      <c r="A140" s="2">
        <v>42216</v>
      </c>
      <c r="B140" s="3">
        <f ca="1">'Rendements indices'!B140+1</f>
        <v>1.05</v>
      </c>
      <c r="C140" s="3">
        <f ca="1">'Rendements indices'!C140+1</f>
        <v>1</v>
      </c>
      <c r="D140" s="3">
        <f ca="1">'Rendements indices'!D140+1</f>
        <v>1.04</v>
      </c>
      <c r="E140" s="3">
        <f ca="1">'Rendements indices'!E140+1</f>
        <v>1.06</v>
      </c>
      <c r="F140" s="3">
        <f ca="1">'Rendements indices'!F140+1</f>
        <v>0.99</v>
      </c>
      <c r="G140" s="3">
        <f ca="1">'Rendements indices'!G140+1</f>
        <v>1.03</v>
      </c>
      <c r="H140" s="3">
        <f ca="1">'Rendements indices'!H140+1</f>
        <v>1.05</v>
      </c>
      <c r="I140" s="3">
        <f ca="1">'Rendements indices'!I140+1</f>
        <v>0.95</v>
      </c>
      <c r="J140" s="3">
        <f ca="1">'Rendements indices'!J140+1</f>
        <v>1.04</v>
      </c>
      <c r="K140" s="3">
        <f ca="1">'Rendements indices'!K140+1</f>
        <v>1.05</v>
      </c>
      <c r="L140" s="3">
        <f ca="1">'Rendements indices'!L140+1</f>
        <v>1.01</v>
      </c>
      <c r="M140" s="3">
        <f ca="1">'Rendements indices'!M140+1</f>
        <v>0.97</v>
      </c>
      <c r="N140" s="3">
        <f ca="1">'Rendements indices'!N140+1</f>
        <v>1.05</v>
      </c>
      <c r="O140" s="3"/>
      <c r="P140" s="3">
        <f ca="1">'Rendements indices'!P140+1</f>
        <v>0.96</v>
      </c>
      <c r="Q140" s="3">
        <f ca="1">'Rendements indices'!Q140+1</f>
        <v>1.05</v>
      </c>
      <c r="R140" s="3">
        <f ca="1">'Rendements indices'!R140+1</f>
        <v>0.98</v>
      </c>
      <c r="S140" s="3"/>
      <c r="T140" s="3"/>
      <c r="U140" s="3"/>
      <c r="V140" s="3"/>
      <c r="W140" s="3">
        <f ca="1">'Rendements indices'!W140+1</f>
        <v>1.05</v>
      </c>
      <c r="X140" s="3"/>
      <c r="Y140" s="3"/>
      <c r="Z140" s="3"/>
      <c r="AA140" s="3"/>
      <c r="AB140" s="3">
        <f ca="1">'Rendements indices'!AB140+1</f>
        <v>0.97</v>
      </c>
    </row>
    <row r="141" spans="1:28" x14ac:dyDescent="0.25">
      <c r="A141" s="2">
        <v>42247</v>
      </c>
      <c r="B141" s="3">
        <f ca="1">'Rendements indices'!B141+1</f>
        <v>0.96</v>
      </c>
      <c r="C141" s="3">
        <f ca="1">'Rendements indices'!C141+1</f>
        <v>1</v>
      </c>
      <c r="D141" s="3">
        <f ca="1">'Rendements indices'!D141+1</f>
        <v>0.99</v>
      </c>
      <c r="E141" s="3">
        <f ca="1">'Rendements indices'!E141+1</f>
        <v>1.06</v>
      </c>
      <c r="F141" s="3">
        <f ca="1">'Rendements indices'!F141+1</f>
        <v>0.96</v>
      </c>
      <c r="G141" s="3">
        <f ca="1">'Rendements indices'!G141+1</f>
        <v>1.03</v>
      </c>
      <c r="H141" s="3">
        <f ca="1">'Rendements indices'!H141+1</f>
        <v>1.04</v>
      </c>
      <c r="I141" s="3">
        <f ca="1">'Rendements indices'!I141+1</f>
        <v>0.98</v>
      </c>
      <c r="J141" s="3">
        <f ca="1">'Rendements indices'!J141+1</f>
        <v>1.05</v>
      </c>
      <c r="K141" s="3">
        <f ca="1">'Rendements indices'!K141+1</f>
        <v>1.05</v>
      </c>
      <c r="L141" s="3">
        <f ca="1">'Rendements indices'!L141+1</f>
        <v>1.02</v>
      </c>
      <c r="M141" s="3">
        <f ca="1">'Rendements indices'!M141+1</f>
        <v>1.03</v>
      </c>
      <c r="N141" s="3">
        <f ca="1">'Rendements indices'!N141+1</f>
        <v>1.01</v>
      </c>
      <c r="O141" s="3"/>
      <c r="P141" s="3">
        <f ca="1">'Rendements indices'!P141+1</f>
        <v>1.05</v>
      </c>
      <c r="Q141" s="3">
        <f ca="1">'Rendements indices'!Q141+1</f>
        <v>1.01</v>
      </c>
      <c r="R141" s="3">
        <f ca="1">'Rendements indices'!R141+1</f>
        <v>0.98</v>
      </c>
      <c r="S141" s="3"/>
      <c r="T141" s="3"/>
      <c r="U141" s="3"/>
      <c r="V141" s="3"/>
      <c r="W141" s="3">
        <f ca="1">'Rendements indices'!W141+1</f>
        <v>1.01</v>
      </c>
      <c r="X141" s="3"/>
      <c r="Y141" s="3"/>
      <c r="Z141" s="3"/>
      <c r="AA141" s="3"/>
      <c r="AB141" s="3">
        <f ca="1">'Rendements indices'!AB141+1</f>
        <v>1.06</v>
      </c>
    </row>
    <row r="142" spans="1:28" x14ac:dyDescent="0.25">
      <c r="A142" s="2">
        <v>42277</v>
      </c>
      <c r="B142" s="3">
        <f ca="1">'Rendements indices'!B142+1</f>
        <v>1.01</v>
      </c>
      <c r="C142" s="3">
        <f ca="1">'Rendements indices'!C142+1</f>
        <v>1</v>
      </c>
      <c r="D142" s="3">
        <f ca="1">'Rendements indices'!D142+1</f>
        <v>1.05</v>
      </c>
      <c r="E142" s="3">
        <f ca="1">'Rendements indices'!E142+1</f>
        <v>1</v>
      </c>
      <c r="F142" s="3">
        <f ca="1">'Rendements indices'!F142+1</f>
        <v>1</v>
      </c>
      <c r="G142" s="3">
        <f ca="1">'Rendements indices'!G142+1</f>
        <v>0.98</v>
      </c>
      <c r="H142" s="3">
        <f ca="1">'Rendements indices'!H142+1</f>
        <v>1.02</v>
      </c>
      <c r="I142" s="3">
        <f ca="1">'Rendements indices'!I142+1</f>
        <v>1.02</v>
      </c>
      <c r="J142" s="3">
        <f ca="1">'Rendements indices'!J142+1</f>
        <v>1.06</v>
      </c>
      <c r="K142" s="3">
        <f ca="1">'Rendements indices'!K142+1</f>
        <v>1.05</v>
      </c>
      <c r="L142" s="3">
        <f ca="1">'Rendements indices'!L142+1</f>
        <v>0.97</v>
      </c>
      <c r="M142" s="3">
        <f ca="1">'Rendements indices'!M142+1</f>
        <v>1.02</v>
      </c>
      <c r="N142" s="3">
        <f ca="1">'Rendements indices'!N142+1</f>
        <v>0.95</v>
      </c>
      <c r="O142" s="3"/>
      <c r="P142" s="3">
        <f ca="1">'Rendements indices'!P142+1</f>
        <v>0.95</v>
      </c>
      <c r="Q142" s="3">
        <f ca="1">'Rendements indices'!Q142+1</f>
        <v>0.97</v>
      </c>
      <c r="R142" s="3">
        <f ca="1">'Rendements indices'!R142+1</f>
        <v>0.96</v>
      </c>
      <c r="S142" s="3"/>
      <c r="T142" s="3"/>
      <c r="U142" s="3"/>
      <c r="V142" s="3"/>
      <c r="W142" s="3">
        <f ca="1">'Rendements indices'!W142+1</f>
        <v>0.95</v>
      </c>
      <c r="X142" s="3"/>
      <c r="Y142" s="3"/>
      <c r="Z142" s="3"/>
      <c r="AA142" s="3"/>
      <c r="AB142" s="3">
        <f ca="1">'Rendements indices'!AB142+1</f>
        <v>0.98</v>
      </c>
    </row>
    <row r="143" spans="1:28" x14ac:dyDescent="0.25">
      <c r="A143" s="2">
        <v>42308</v>
      </c>
      <c r="B143" s="3">
        <f ca="1">'Rendements indices'!B143+1</f>
        <v>1</v>
      </c>
      <c r="C143" s="3">
        <f ca="1">'Rendements indices'!C143+1</f>
        <v>0.98</v>
      </c>
      <c r="D143" s="3">
        <f ca="1">'Rendements indices'!D143+1</f>
        <v>1.05</v>
      </c>
      <c r="E143" s="3">
        <f ca="1">'Rendements indices'!E143+1</f>
        <v>0.97</v>
      </c>
      <c r="F143" s="3">
        <f ca="1">'Rendements indices'!F143+1</f>
        <v>1</v>
      </c>
      <c r="G143" s="3">
        <f ca="1">'Rendements indices'!G143+1</f>
        <v>0.96</v>
      </c>
      <c r="H143" s="3">
        <f ca="1">'Rendements indices'!H143+1</f>
        <v>0.98</v>
      </c>
      <c r="I143" s="3">
        <f ca="1">'Rendements indices'!I143+1</f>
        <v>1.01</v>
      </c>
      <c r="J143" s="3">
        <f ca="1">'Rendements indices'!J143+1</f>
        <v>1.03</v>
      </c>
      <c r="K143" s="3">
        <f ca="1">'Rendements indices'!K143+1</f>
        <v>0.99</v>
      </c>
      <c r="L143" s="3">
        <f ca="1">'Rendements indices'!L143+1</f>
        <v>0.99</v>
      </c>
      <c r="M143" s="3">
        <f ca="1">'Rendements indices'!M143+1</f>
        <v>1.05</v>
      </c>
      <c r="N143" s="3">
        <f ca="1">'Rendements indices'!N143+1</f>
        <v>0.95</v>
      </c>
      <c r="O143" s="3"/>
      <c r="P143" s="3">
        <f ca="1">'Rendements indices'!P143+1</f>
        <v>0.97</v>
      </c>
      <c r="Q143" s="3">
        <f ca="1">'Rendements indices'!Q143+1</f>
        <v>1.02</v>
      </c>
      <c r="R143" s="3">
        <f ca="1">'Rendements indices'!R143+1</f>
        <v>0.97</v>
      </c>
      <c r="S143" s="3"/>
      <c r="T143" s="3"/>
      <c r="U143" s="3"/>
      <c r="V143" s="3"/>
      <c r="W143" s="3">
        <f ca="1">'Rendements indices'!W143+1</f>
        <v>0.99</v>
      </c>
      <c r="X143" s="3"/>
      <c r="Y143" s="3"/>
      <c r="Z143" s="3"/>
      <c r="AA143" s="3"/>
      <c r="AB143" s="3">
        <f ca="1">'Rendements indices'!AB143+1</f>
        <v>1.06</v>
      </c>
    </row>
    <row r="144" spans="1:28" x14ac:dyDescent="0.25">
      <c r="A144" s="2">
        <v>42338</v>
      </c>
      <c r="B144" s="3">
        <f ca="1">'Rendements indices'!B144+1</f>
        <v>1.02</v>
      </c>
      <c r="C144" s="3">
        <f ca="1">'Rendements indices'!C144+1</f>
        <v>1.05</v>
      </c>
      <c r="D144" s="3">
        <f ca="1">'Rendements indices'!D144+1</f>
        <v>1.01</v>
      </c>
      <c r="E144" s="3">
        <f ca="1">'Rendements indices'!E144+1</f>
        <v>0.99</v>
      </c>
      <c r="F144" s="3">
        <f ca="1">'Rendements indices'!F144+1</f>
        <v>0.95</v>
      </c>
      <c r="G144" s="3">
        <f ca="1">'Rendements indices'!G144+1</f>
        <v>0.97</v>
      </c>
      <c r="H144" s="3">
        <f ca="1">'Rendements indices'!H144+1</f>
        <v>1.02</v>
      </c>
      <c r="I144" s="3">
        <f ca="1">'Rendements indices'!I144+1</f>
        <v>1.06</v>
      </c>
      <c r="J144" s="3">
        <f ca="1">'Rendements indices'!J144+1</f>
        <v>0.99</v>
      </c>
      <c r="K144" s="3">
        <f ca="1">'Rendements indices'!K144+1</f>
        <v>1.06</v>
      </c>
      <c r="L144" s="3">
        <f ca="1">'Rendements indices'!L144+1</f>
        <v>1</v>
      </c>
      <c r="M144" s="3">
        <f ca="1">'Rendements indices'!M144+1</f>
        <v>0.99</v>
      </c>
      <c r="N144" s="3">
        <f ca="1">'Rendements indices'!N144+1</f>
        <v>0.98</v>
      </c>
      <c r="O144" s="3"/>
      <c r="P144" s="3">
        <f ca="1">'Rendements indices'!P144+1</f>
        <v>1</v>
      </c>
      <c r="Q144" s="3">
        <f ca="1">'Rendements indices'!Q144+1</f>
        <v>0.97</v>
      </c>
      <c r="R144" s="3">
        <f ca="1">'Rendements indices'!R144+1</f>
        <v>1.01</v>
      </c>
      <c r="S144" s="3"/>
      <c r="T144" s="3"/>
      <c r="U144" s="3"/>
      <c r="V144" s="3"/>
      <c r="W144" s="3">
        <f ca="1">'Rendements indices'!W144+1</f>
        <v>0.98</v>
      </c>
      <c r="X144" s="3"/>
      <c r="Y144" s="3"/>
      <c r="Z144" s="3"/>
      <c r="AA144" s="3"/>
      <c r="AB144" s="3">
        <f ca="1">'Rendements indices'!AB144+1</f>
        <v>1.06</v>
      </c>
    </row>
    <row r="145" spans="1:28" x14ac:dyDescent="0.25">
      <c r="A145" s="2">
        <v>42369</v>
      </c>
      <c r="B145" s="3">
        <f ca="1">'Rendements indices'!B145+1</f>
        <v>1</v>
      </c>
      <c r="C145" s="3">
        <f ca="1">'Rendements indices'!C145+1</f>
        <v>1</v>
      </c>
      <c r="D145" s="3">
        <f ca="1">'Rendements indices'!D145+1</f>
        <v>0.96</v>
      </c>
      <c r="E145" s="3">
        <f ca="1">'Rendements indices'!E145+1</f>
        <v>0.95</v>
      </c>
      <c r="F145" s="3">
        <f ca="1">'Rendements indices'!F145+1</f>
        <v>1.03</v>
      </c>
      <c r="G145" s="3">
        <f ca="1">'Rendements indices'!G145+1</f>
        <v>1</v>
      </c>
      <c r="H145" s="3">
        <f ca="1">'Rendements indices'!H145+1</f>
        <v>1</v>
      </c>
      <c r="I145" s="3">
        <f ca="1">'Rendements indices'!I145+1</f>
        <v>1.06</v>
      </c>
      <c r="J145" s="3">
        <f ca="1">'Rendements indices'!J145+1</f>
        <v>1.05</v>
      </c>
      <c r="K145" s="3">
        <f ca="1">'Rendements indices'!K145+1</f>
        <v>0.95</v>
      </c>
      <c r="L145" s="3">
        <f ca="1">'Rendements indices'!L145+1</f>
        <v>0.99</v>
      </c>
      <c r="M145" s="3">
        <f ca="1">'Rendements indices'!M145+1</f>
        <v>0.99</v>
      </c>
      <c r="N145" s="3">
        <f ca="1">'Rendements indices'!N145+1</f>
        <v>0.96</v>
      </c>
      <c r="O145" s="3"/>
      <c r="P145" s="3">
        <f ca="1">'Rendements indices'!P145+1</f>
        <v>1.02</v>
      </c>
      <c r="Q145" s="3">
        <f ca="1">'Rendements indices'!Q145+1</f>
        <v>1.04</v>
      </c>
      <c r="R145" s="3">
        <f ca="1">'Rendements indices'!R145+1</f>
        <v>1.01</v>
      </c>
      <c r="S145" s="3"/>
      <c r="T145" s="3"/>
      <c r="U145" s="3"/>
      <c r="V145" s="3"/>
      <c r="W145" s="3">
        <f ca="1">'Rendements indices'!W145+1</f>
        <v>1.01</v>
      </c>
      <c r="X145" s="3"/>
      <c r="Y145" s="3"/>
      <c r="Z145" s="3"/>
      <c r="AA145" s="3"/>
      <c r="AB145" s="3">
        <f ca="1">'Rendements indices'!AB145+1</f>
        <v>1.06</v>
      </c>
    </row>
    <row r="146" spans="1:28" x14ac:dyDescent="0.25">
      <c r="A146" s="2">
        <v>42398</v>
      </c>
      <c r="B146" s="3">
        <f ca="1">'Rendements indices'!B146+1</f>
        <v>1.02</v>
      </c>
      <c r="C146" s="3">
        <f ca="1">'Rendements indices'!C146+1</f>
        <v>1.04</v>
      </c>
      <c r="D146" s="3">
        <f ca="1">'Rendements indices'!D146+1</f>
        <v>1.03</v>
      </c>
      <c r="E146" s="3">
        <f ca="1">'Rendements indices'!E146+1</f>
        <v>1.02</v>
      </c>
      <c r="F146" s="3">
        <f ca="1">'Rendements indices'!F146+1</f>
        <v>0.95</v>
      </c>
      <c r="G146" s="3">
        <f ca="1">'Rendements indices'!G146+1</f>
        <v>1.05</v>
      </c>
      <c r="H146" s="3">
        <f ca="1">'Rendements indices'!H146+1</f>
        <v>0.96</v>
      </c>
      <c r="I146" s="3">
        <f ca="1">'Rendements indices'!I146+1</f>
        <v>0.97</v>
      </c>
      <c r="J146" s="3">
        <f ca="1">'Rendements indices'!J146+1</f>
        <v>1.06</v>
      </c>
      <c r="K146" s="3">
        <f ca="1">'Rendements indices'!K146+1</f>
        <v>1.03</v>
      </c>
      <c r="L146" s="3">
        <f ca="1">'Rendements indices'!L146+1</f>
        <v>1</v>
      </c>
      <c r="M146" s="3">
        <f ca="1">'Rendements indices'!M146+1</f>
        <v>0.97</v>
      </c>
      <c r="N146" s="3">
        <f ca="1">'Rendements indices'!N146+1</f>
        <v>1.01</v>
      </c>
      <c r="O146" s="3"/>
      <c r="P146" s="3">
        <f ca="1">'Rendements indices'!P146+1</f>
        <v>1</v>
      </c>
      <c r="Q146" s="3">
        <f ca="1">'Rendements indices'!Q146+1</f>
        <v>0.95</v>
      </c>
      <c r="R146" s="3">
        <f ca="1">'Rendements indices'!R146+1</f>
        <v>0.99</v>
      </c>
      <c r="S146" s="3"/>
      <c r="T146" s="3"/>
      <c r="U146" s="3"/>
      <c r="V146" s="3"/>
      <c r="W146" s="3">
        <f ca="1">'Rendements indices'!W146+1</f>
        <v>0.97</v>
      </c>
      <c r="X146" s="3"/>
      <c r="Y146" s="3"/>
      <c r="Z146" s="3"/>
      <c r="AA146" s="3"/>
      <c r="AB146" s="3">
        <f ca="1">'Rendements indices'!AB146+1</f>
        <v>0.95</v>
      </c>
    </row>
    <row r="147" spans="1:28" x14ac:dyDescent="0.25">
      <c r="A147" s="2">
        <v>42429</v>
      </c>
      <c r="B147" s="3">
        <f ca="1">'Rendements indices'!B147+1</f>
        <v>1.05</v>
      </c>
      <c r="C147" s="3">
        <f ca="1">'Rendements indices'!C147+1</f>
        <v>0.97</v>
      </c>
      <c r="D147" s="3">
        <f ca="1">'Rendements indices'!D147+1</f>
        <v>0.95</v>
      </c>
      <c r="E147" s="3">
        <f ca="1">'Rendements indices'!E147+1</f>
        <v>0.96</v>
      </c>
      <c r="F147" s="3">
        <f ca="1">'Rendements indices'!F147+1</f>
        <v>1.04</v>
      </c>
      <c r="G147" s="3">
        <f ca="1">'Rendements indices'!G147+1</f>
        <v>1.05</v>
      </c>
      <c r="H147" s="3">
        <f ca="1">'Rendements indices'!H147+1</f>
        <v>1.03</v>
      </c>
      <c r="I147" s="3">
        <f ca="1">'Rendements indices'!I147+1</f>
        <v>1.05</v>
      </c>
      <c r="J147" s="3">
        <f ca="1">'Rendements indices'!J147+1</f>
        <v>1</v>
      </c>
      <c r="K147" s="3">
        <f ca="1">'Rendements indices'!K147+1</f>
        <v>1</v>
      </c>
      <c r="L147" s="3">
        <f ca="1">'Rendements indices'!L147+1</f>
        <v>1.05</v>
      </c>
      <c r="M147" s="3">
        <f ca="1">'Rendements indices'!M147+1</f>
        <v>1.06</v>
      </c>
      <c r="N147" s="3">
        <f ca="1">'Rendements indices'!N147+1</f>
        <v>1.04</v>
      </c>
      <c r="O147" s="3"/>
      <c r="P147" s="3">
        <f ca="1">'Rendements indices'!P147+1</f>
        <v>0.99</v>
      </c>
      <c r="Q147" s="3">
        <f ca="1">'Rendements indices'!Q147+1</f>
        <v>1.01</v>
      </c>
      <c r="R147" s="3">
        <f ca="1">'Rendements indices'!R147+1</f>
        <v>1.01</v>
      </c>
      <c r="S147" s="3"/>
      <c r="T147" s="3"/>
      <c r="U147" s="3"/>
      <c r="V147" s="3"/>
      <c r="W147" s="3">
        <f ca="1">'Rendements indices'!W147+1</f>
        <v>1.01</v>
      </c>
      <c r="X147" s="3"/>
      <c r="Y147" s="3"/>
      <c r="Z147" s="3"/>
      <c r="AA147" s="3"/>
      <c r="AB147" s="3">
        <f ca="1">'Rendements indices'!AB147+1</f>
        <v>1.03</v>
      </c>
    </row>
    <row r="148" spans="1:28" x14ac:dyDescent="0.25">
      <c r="A148" s="2">
        <v>42460</v>
      </c>
      <c r="B148" s="3">
        <f ca="1">'Rendements indices'!B148+1</f>
        <v>1.06</v>
      </c>
      <c r="C148" s="3">
        <f ca="1">'Rendements indices'!C148+1</f>
        <v>0.97</v>
      </c>
      <c r="D148" s="3">
        <f ca="1">'Rendements indices'!D148+1</f>
        <v>0.98</v>
      </c>
      <c r="E148" s="3">
        <f ca="1">'Rendements indices'!E148+1</f>
        <v>0.95</v>
      </c>
      <c r="F148" s="3">
        <f ca="1">'Rendements indices'!F148+1</f>
        <v>1.04</v>
      </c>
      <c r="G148" s="3">
        <f ca="1">'Rendements indices'!G148+1</f>
        <v>0.98</v>
      </c>
      <c r="H148" s="3">
        <f ca="1">'Rendements indices'!H148+1</f>
        <v>1.04</v>
      </c>
      <c r="I148" s="3">
        <f ca="1">'Rendements indices'!I148+1</f>
        <v>0.97</v>
      </c>
      <c r="J148" s="3">
        <f ca="1">'Rendements indices'!J148+1</f>
        <v>1</v>
      </c>
      <c r="K148" s="3">
        <f ca="1">'Rendements indices'!K148+1</f>
        <v>0.97</v>
      </c>
      <c r="L148" s="3">
        <f ca="1">'Rendements indices'!L148+1</f>
        <v>0.99</v>
      </c>
      <c r="M148" s="3">
        <f ca="1">'Rendements indices'!M148+1</f>
        <v>1.03</v>
      </c>
      <c r="N148" s="3">
        <f ca="1">'Rendements indices'!N148+1</f>
        <v>1.03</v>
      </c>
      <c r="O148" s="3"/>
      <c r="P148" s="3">
        <f ca="1">'Rendements indices'!P148+1</f>
        <v>1.06</v>
      </c>
      <c r="Q148" s="3">
        <f ca="1">'Rendements indices'!Q148+1</f>
        <v>0.95</v>
      </c>
      <c r="R148" s="3">
        <f ca="1">'Rendements indices'!R148+1</f>
        <v>0.96</v>
      </c>
      <c r="S148" s="3"/>
      <c r="T148" s="3"/>
      <c r="U148" s="3"/>
      <c r="V148" s="3"/>
      <c r="W148" s="3">
        <f ca="1">'Rendements indices'!W148+1</f>
        <v>0.95</v>
      </c>
      <c r="X148" s="3"/>
      <c r="Y148" s="3"/>
      <c r="Z148" s="3"/>
      <c r="AA148" s="3"/>
      <c r="AB148" s="3">
        <f ca="1">'Rendements indices'!AB148+1</f>
        <v>0.95</v>
      </c>
    </row>
    <row r="149" spans="1:28" x14ac:dyDescent="0.25">
      <c r="A149" s="2">
        <v>42489</v>
      </c>
      <c r="B149" s="3">
        <f ca="1">'Rendements indices'!B149+1</f>
        <v>0.98</v>
      </c>
      <c r="C149" s="3">
        <f ca="1">'Rendements indices'!C149+1</f>
        <v>0.99</v>
      </c>
      <c r="D149" s="3">
        <f ca="1">'Rendements indices'!D149+1</f>
        <v>0.98</v>
      </c>
      <c r="E149" s="3">
        <f ca="1">'Rendements indices'!E149+1</f>
        <v>0.95</v>
      </c>
      <c r="F149" s="3">
        <f ca="1">'Rendements indices'!F149+1</f>
        <v>0.97</v>
      </c>
      <c r="G149" s="3">
        <f ca="1">'Rendements indices'!G149+1</f>
        <v>0.98</v>
      </c>
      <c r="H149" s="3">
        <f ca="1">'Rendements indices'!H149+1</f>
        <v>0.98</v>
      </c>
      <c r="I149" s="3">
        <f ca="1">'Rendements indices'!I149+1</f>
        <v>1</v>
      </c>
      <c r="J149" s="3">
        <f ca="1">'Rendements indices'!J149+1</f>
        <v>0.97</v>
      </c>
      <c r="K149" s="3">
        <f ca="1">'Rendements indices'!K149+1</f>
        <v>0.95</v>
      </c>
      <c r="L149" s="3">
        <f ca="1">'Rendements indices'!L149+1</f>
        <v>1.02</v>
      </c>
      <c r="M149" s="3">
        <f ca="1">'Rendements indices'!M149+1</f>
        <v>0.99</v>
      </c>
      <c r="N149" s="3">
        <f ca="1">'Rendements indices'!N149+1</f>
        <v>0.97</v>
      </c>
      <c r="O149" s="3"/>
      <c r="P149" s="3">
        <f ca="1">'Rendements indices'!P149+1</f>
        <v>1.06</v>
      </c>
      <c r="Q149" s="3">
        <f ca="1">'Rendements indices'!Q149+1</f>
        <v>1.05</v>
      </c>
      <c r="R149" s="3">
        <f ca="1">'Rendements indices'!R149+1</f>
        <v>0.99</v>
      </c>
      <c r="S149" s="3">
        <f ca="1">'Rendements indices'!S149+1</f>
        <v>1.01</v>
      </c>
      <c r="T149" s="3">
        <f ca="1">'Rendements indices'!T149+1</f>
        <v>1.02</v>
      </c>
      <c r="U149" s="3"/>
      <c r="V149" s="3"/>
      <c r="W149" s="3">
        <f ca="1">'Rendements indices'!W149+1</f>
        <v>0.99</v>
      </c>
      <c r="X149" s="3"/>
      <c r="Y149" s="3"/>
      <c r="Z149" s="3"/>
      <c r="AA149" s="3"/>
      <c r="AB149" s="3">
        <f ca="1">'Rendements indices'!AB149+1</f>
        <v>0.96</v>
      </c>
    </row>
    <row r="150" spans="1:28" x14ac:dyDescent="0.25">
      <c r="A150" s="2">
        <v>42521</v>
      </c>
      <c r="B150" s="3">
        <f ca="1">'Rendements indices'!B150+1</f>
        <v>0.97</v>
      </c>
      <c r="C150" s="3">
        <f ca="1">'Rendements indices'!C150+1</f>
        <v>1.04</v>
      </c>
      <c r="D150" s="3">
        <f ca="1">'Rendements indices'!D150+1</f>
        <v>1.03</v>
      </c>
      <c r="E150" s="3">
        <f ca="1">'Rendements indices'!E150+1</f>
        <v>0.95</v>
      </c>
      <c r="F150" s="3">
        <f ca="1">'Rendements indices'!F150+1</f>
        <v>0.97</v>
      </c>
      <c r="G150" s="3">
        <f ca="1">'Rendements indices'!G150+1</f>
        <v>0.97</v>
      </c>
      <c r="H150" s="3">
        <f ca="1">'Rendements indices'!H150+1</f>
        <v>1.06</v>
      </c>
      <c r="I150" s="3">
        <f ca="1">'Rendements indices'!I150+1</f>
        <v>0.95</v>
      </c>
      <c r="J150" s="3">
        <f ca="1">'Rendements indices'!J150+1</f>
        <v>1.06</v>
      </c>
      <c r="K150" s="3">
        <f ca="1">'Rendements indices'!K150+1</f>
        <v>1.04</v>
      </c>
      <c r="L150" s="3">
        <f ca="1">'Rendements indices'!L150+1</f>
        <v>1.03</v>
      </c>
      <c r="M150" s="3">
        <f ca="1">'Rendements indices'!M150+1</f>
        <v>1.02</v>
      </c>
      <c r="N150" s="3">
        <f ca="1">'Rendements indices'!N150+1</f>
        <v>1.02</v>
      </c>
      <c r="O150" s="3"/>
      <c r="P150" s="3">
        <f ca="1">'Rendements indices'!P150+1</f>
        <v>1.04</v>
      </c>
      <c r="Q150" s="3">
        <f ca="1">'Rendements indices'!Q150+1</f>
        <v>0.95</v>
      </c>
      <c r="R150" s="3">
        <f ca="1">'Rendements indices'!R150+1</f>
        <v>1.01</v>
      </c>
      <c r="S150" s="3">
        <f ca="1">'Rendements indices'!S150+1</f>
        <v>0.96</v>
      </c>
      <c r="T150" s="3">
        <f ca="1">'Rendements indices'!T150+1</f>
        <v>1</v>
      </c>
      <c r="U150" s="3"/>
      <c r="V150" s="3"/>
      <c r="W150" s="3">
        <f ca="1">'Rendements indices'!W150+1</f>
        <v>1.02</v>
      </c>
      <c r="X150" s="3"/>
      <c r="Y150" s="3"/>
      <c r="Z150" s="3"/>
      <c r="AA150" s="3"/>
      <c r="AB150" s="3">
        <f ca="1">'Rendements indices'!AB150+1</f>
        <v>1</v>
      </c>
    </row>
    <row r="151" spans="1:28" x14ac:dyDescent="0.25">
      <c r="A151" s="2">
        <v>42551</v>
      </c>
      <c r="B151" s="3">
        <f ca="1">'Rendements indices'!B151+1</f>
        <v>1.06</v>
      </c>
      <c r="C151" s="3">
        <f ca="1">'Rendements indices'!C151+1</f>
        <v>0.95</v>
      </c>
      <c r="D151" s="3">
        <f ca="1">'Rendements indices'!D151+1</f>
        <v>0.99</v>
      </c>
      <c r="E151" s="3">
        <f ca="1">'Rendements indices'!E151+1</f>
        <v>0.99</v>
      </c>
      <c r="F151" s="3">
        <f ca="1">'Rendements indices'!F151+1</f>
        <v>1.04</v>
      </c>
      <c r="G151" s="3">
        <f ca="1">'Rendements indices'!G151+1</f>
        <v>0.95</v>
      </c>
      <c r="H151" s="3">
        <f ca="1">'Rendements indices'!H151+1</f>
        <v>1.04</v>
      </c>
      <c r="I151" s="3">
        <f ca="1">'Rendements indices'!I151+1</f>
        <v>1.03</v>
      </c>
      <c r="J151" s="3">
        <f ca="1">'Rendements indices'!J151+1</f>
        <v>1.06</v>
      </c>
      <c r="K151" s="3">
        <f ca="1">'Rendements indices'!K151+1</f>
        <v>1.06</v>
      </c>
      <c r="L151" s="3">
        <f ca="1">'Rendements indices'!L151+1</f>
        <v>0.96</v>
      </c>
      <c r="M151" s="3">
        <f ca="1">'Rendements indices'!M151+1</f>
        <v>1.01</v>
      </c>
      <c r="N151" s="3">
        <f ca="1">'Rendements indices'!N151+1</f>
        <v>0.95</v>
      </c>
      <c r="O151" s="3"/>
      <c r="P151" s="3">
        <f ca="1">'Rendements indices'!P151+1</f>
        <v>1.04</v>
      </c>
      <c r="Q151" s="3">
        <f ca="1">'Rendements indices'!Q151+1</f>
        <v>0.99</v>
      </c>
      <c r="R151" s="3">
        <f ca="1">'Rendements indices'!R151+1</f>
        <v>0.99</v>
      </c>
      <c r="S151" s="3">
        <f ca="1">'Rendements indices'!S151+1</f>
        <v>0.96</v>
      </c>
      <c r="T151" s="3">
        <f ca="1">'Rendements indices'!T151+1</f>
        <v>1.04</v>
      </c>
      <c r="U151" s="3"/>
      <c r="V151" s="3"/>
      <c r="W151" s="3">
        <f ca="1">'Rendements indices'!W151+1</f>
        <v>1.01</v>
      </c>
      <c r="X151" s="3"/>
      <c r="Y151" s="3"/>
      <c r="Z151" s="3"/>
      <c r="AA151" s="3"/>
      <c r="AB151" s="3">
        <f ca="1">'Rendements indices'!AB151+1</f>
        <v>1</v>
      </c>
    </row>
    <row r="152" spans="1:28" x14ac:dyDescent="0.25">
      <c r="A152" s="2">
        <v>42580</v>
      </c>
      <c r="B152" s="3">
        <f ca="1">'Rendements indices'!B152+1</f>
        <v>1.05</v>
      </c>
      <c r="C152" s="3">
        <f ca="1">'Rendements indices'!C152+1</f>
        <v>0.99</v>
      </c>
      <c r="D152" s="3">
        <f ca="1">'Rendements indices'!D152+1</f>
        <v>0.96</v>
      </c>
      <c r="E152" s="3">
        <f ca="1">'Rendements indices'!E152+1</f>
        <v>1.06</v>
      </c>
      <c r="F152" s="3">
        <f ca="1">'Rendements indices'!F152+1</f>
        <v>1.01</v>
      </c>
      <c r="G152" s="3">
        <f ca="1">'Rendements indices'!G152+1</f>
        <v>0.97</v>
      </c>
      <c r="H152" s="3">
        <f ca="1">'Rendements indices'!H152+1</f>
        <v>1.02</v>
      </c>
      <c r="I152" s="3">
        <f ca="1">'Rendements indices'!I152+1</f>
        <v>1.01</v>
      </c>
      <c r="J152" s="3">
        <f ca="1">'Rendements indices'!J152+1</f>
        <v>1.05</v>
      </c>
      <c r="K152" s="3">
        <f ca="1">'Rendements indices'!K152+1</f>
        <v>1.06</v>
      </c>
      <c r="L152" s="3">
        <f ca="1">'Rendements indices'!L152+1</f>
        <v>1.03</v>
      </c>
      <c r="M152" s="3">
        <f ca="1">'Rendements indices'!M152+1</f>
        <v>0.95</v>
      </c>
      <c r="N152" s="3">
        <f ca="1">'Rendements indices'!N152+1</f>
        <v>0.95</v>
      </c>
      <c r="O152" s="3"/>
      <c r="P152" s="3">
        <f ca="1">'Rendements indices'!P152+1</f>
        <v>1.04</v>
      </c>
      <c r="Q152" s="3">
        <f ca="1">'Rendements indices'!Q152+1</f>
        <v>0.95</v>
      </c>
      <c r="R152" s="3">
        <f ca="1">'Rendements indices'!R152+1</f>
        <v>0.98</v>
      </c>
      <c r="S152" s="3">
        <f ca="1">'Rendements indices'!S152+1</f>
        <v>0.99</v>
      </c>
      <c r="T152" s="3">
        <f ca="1">'Rendements indices'!T152+1</f>
        <v>1</v>
      </c>
      <c r="U152" s="3"/>
      <c r="V152" s="3"/>
      <c r="W152" s="3">
        <f ca="1">'Rendements indices'!W152+1</f>
        <v>0.99</v>
      </c>
      <c r="X152" s="3"/>
      <c r="Y152" s="3"/>
      <c r="Z152" s="3"/>
      <c r="AA152" s="3"/>
      <c r="AB152" s="3">
        <f ca="1">'Rendements indices'!AB152+1</f>
        <v>0.99</v>
      </c>
    </row>
    <row r="153" spans="1:28" x14ac:dyDescent="0.25">
      <c r="A153" s="2">
        <v>42613</v>
      </c>
      <c r="B153" s="3">
        <f ca="1">'Rendements indices'!B153+1</f>
        <v>1.01</v>
      </c>
      <c r="C153" s="3">
        <f ca="1">'Rendements indices'!C153+1</f>
        <v>0.96</v>
      </c>
      <c r="D153" s="3">
        <f ca="1">'Rendements indices'!D153+1</f>
        <v>0.97</v>
      </c>
      <c r="E153" s="3">
        <f ca="1">'Rendements indices'!E153+1</f>
        <v>0.98</v>
      </c>
      <c r="F153" s="3">
        <f ca="1">'Rendements indices'!F153+1</f>
        <v>1.02</v>
      </c>
      <c r="G153" s="3">
        <f ca="1">'Rendements indices'!G153+1</f>
        <v>1.06</v>
      </c>
      <c r="H153" s="3">
        <f ca="1">'Rendements indices'!H153+1</f>
        <v>1.03</v>
      </c>
      <c r="I153" s="3">
        <f ca="1">'Rendements indices'!I153+1</f>
        <v>0.95</v>
      </c>
      <c r="J153" s="3">
        <f ca="1">'Rendements indices'!J153+1</f>
        <v>0.98</v>
      </c>
      <c r="K153" s="3">
        <f ca="1">'Rendements indices'!K153+1</f>
        <v>1</v>
      </c>
      <c r="L153" s="3">
        <f ca="1">'Rendements indices'!L153+1</f>
        <v>1.05</v>
      </c>
      <c r="M153" s="3">
        <f ca="1">'Rendements indices'!M153+1</f>
        <v>0.98</v>
      </c>
      <c r="N153" s="3">
        <f ca="1">'Rendements indices'!N153+1</f>
        <v>1</v>
      </c>
      <c r="O153" s="3"/>
      <c r="P153" s="3">
        <f ca="1">'Rendements indices'!P153+1</f>
        <v>0.97</v>
      </c>
      <c r="Q153" s="3">
        <f ca="1">'Rendements indices'!Q153+1</f>
        <v>1.01</v>
      </c>
      <c r="R153" s="3">
        <f ca="1">'Rendements indices'!R153+1</f>
        <v>0.99</v>
      </c>
      <c r="S153" s="3">
        <f ca="1">'Rendements indices'!S153+1</f>
        <v>0.97</v>
      </c>
      <c r="T153" s="3">
        <f ca="1">'Rendements indices'!T153+1</f>
        <v>1.04</v>
      </c>
      <c r="U153" s="3"/>
      <c r="V153" s="3"/>
      <c r="W153" s="3">
        <f ca="1">'Rendements indices'!W153+1</f>
        <v>0.96</v>
      </c>
      <c r="X153" s="3"/>
      <c r="Y153" s="3"/>
      <c r="Z153" s="3"/>
      <c r="AA153" s="3"/>
      <c r="AB153" s="3">
        <f ca="1">'Rendements indices'!AB153+1</f>
        <v>0.97</v>
      </c>
    </row>
    <row r="154" spans="1:28" x14ac:dyDescent="0.25">
      <c r="A154" s="2">
        <v>42643</v>
      </c>
      <c r="B154" s="3">
        <f ca="1">'Rendements indices'!B154+1</f>
        <v>1.04</v>
      </c>
      <c r="C154" s="3">
        <f ca="1">'Rendements indices'!C154+1</f>
        <v>0.95</v>
      </c>
      <c r="D154" s="3">
        <f ca="1">'Rendements indices'!D154+1</f>
        <v>1.05</v>
      </c>
      <c r="E154" s="3">
        <f ca="1">'Rendements indices'!E154+1</f>
        <v>1.02</v>
      </c>
      <c r="F154" s="3">
        <f ca="1">'Rendements indices'!F154+1</f>
        <v>0.99</v>
      </c>
      <c r="G154" s="3">
        <f ca="1">'Rendements indices'!G154+1</f>
        <v>0.99</v>
      </c>
      <c r="H154" s="3">
        <f ca="1">'Rendements indices'!H154+1</f>
        <v>1.02</v>
      </c>
      <c r="I154" s="3">
        <f ca="1">'Rendements indices'!I154+1</f>
        <v>1.05</v>
      </c>
      <c r="J154" s="3">
        <f ca="1">'Rendements indices'!J154+1</f>
        <v>1.06</v>
      </c>
      <c r="K154" s="3">
        <f ca="1">'Rendements indices'!K154+1</f>
        <v>0.99</v>
      </c>
      <c r="L154" s="3">
        <f ca="1">'Rendements indices'!L154+1</f>
        <v>1.04</v>
      </c>
      <c r="M154" s="3">
        <f ca="1">'Rendements indices'!M154+1</f>
        <v>1.05</v>
      </c>
      <c r="N154" s="3">
        <f ca="1">'Rendements indices'!N154+1</f>
        <v>1.06</v>
      </c>
      <c r="O154" s="3"/>
      <c r="P154" s="3">
        <f ca="1">'Rendements indices'!P154+1</f>
        <v>1</v>
      </c>
      <c r="Q154" s="3">
        <f ca="1">'Rendements indices'!Q154+1</f>
        <v>0.96</v>
      </c>
      <c r="R154" s="3">
        <f ca="1">'Rendements indices'!R154+1</f>
        <v>1.02</v>
      </c>
      <c r="S154" s="3">
        <f ca="1">'Rendements indices'!S154+1</f>
        <v>0.99</v>
      </c>
      <c r="T154" s="3">
        <f ca="1">'Rendements indices'!T154+1</f>
        <v>0.96</v>
      </c>
      <c r="U154" s="3"/>
      <c r="V154" s="3"/>
      <c r="W154" s="3">
        <f ca="1">'Rendements indices'!W154+1</f>
        <v>0.98</v>
      </c>
      <c r="X154" s="3"/>
      <c r="Y154" s="3"/>
      <c r="Z154" s="3"/>
      <c r="AA154" s="3"/>
      <c r="AB154" s="3">
        <f ca="1">'Rendements indices'!AB154+1</f>
        <v>1.02</v>
      </c>
    </row>
    <row r="155" spans="1:28" x14ac:dyDescent="0.25">
      <c r="A155" s="2">
        <v>42674</v>
      </c>
      <c r="B155" s="3">
        <f ca="1">'Rendements indices'!B155+1</f>
        <v>1.06</v>
      </c>
      <c r="C155" s="3">
        <f ca="1">'Rendements indices'!C155+1</f>
        <v>1</v>
      </c>
      <c r="D155" s="3">
        <f ca="1">'Rendements indices'!D155+1</f>
        <v>0.99</v>
      </c>
      <c r="E155" s="3">
        <f ca="1">'Rendements indices'!E155+1</f>
        <v>1.03</v>
      </c>
      <c r="F155" s="3">
        <f ca="1">'Rendements indices'!F155+1</f>
        <v>1.03</v>
      </c>
      <c r="G155" s="3">
        <f ca="1">'Rendements indices'!G155+1</f>
        <v>1.02</v>
      </c>
      <c r="H155" s="3">
        <f ca="1">'Rendements indices'!H155+1</f>
        <v>0.96</v>
      </c>
      <c r="I155" s="3">
        <f ca="1">'Rendements indices'!I155+1</f>
        <v>1.05</v>
      </c>
      <c r="J155" s="3">
        <f ca="1">'Rendements indices'!J155+1</f>
        <v>1.01</v>
      </c>
      <c r="K155" s="3">
        <f ca="1">'Rendements indices'!K155+1</f>
        <v>1.05</v>
      </c>
      <c r="L155" s="3">
        <f ca="1">'Rendements indices'!L155+1</f>
        <v>0.98</v>
      </c>
      <c r="M155" s="3">
        <f ca="1">'Rendements indices'!M155+1</f>
        <v>0.98</v>
      </c>
      <c r="N155" s="3">
        <f ca="1">'Rendements indices'!N155+1</f>
        <v>1.01</v>
      </c>
      <c r="O155" s="3"/>
      <c r="P155" s="3">
        <f ca="1">'Rendements indices'!P155+1</f>
        <v>1.04</v>
      </c>
      <c r="Q155" s="3">
        <f ca="1">'Rendements indices'!Q155+1</f>
        <v>1.04</v>
      </c>
      <c r="R155" s="3">
        <f ca="1">'Rendements indices'!R155+1</f>
        <v>0.98</v>
      </c>
      <c r="S155" s="3">
        <f ca="1">'Rendements indices'!S155+1</f>
        <v>1</v>
      </c>
      <c r="T155" s="3">
        <f ca="1">'Rendements indices'!T155+1</f>
        <v>1</v>
      </c>
      <c r="U155" s="3"/>
      <c r="V155" s="3"/>
      <c r="W155" s="3">
        <f ca="1">'Rendements indices'!W155+1</f>
        <v>0.99</v>
      </c>
      <c r="X155" s="3"/>
      <c r="Y155" s="3"/>
      <c r="Z155" s="3"/>
      <c r="AA155" s="3"/>
      <c r="AB155" s="3">
        <f ca="1">'Rendements indices'!AB155+1</f>
        <v>1.02</v>
      </c>
    </row>
    <row r="156" spans="1:28" x14ac:dyDescent="0.25">
      <c r="A156" s="2">
        <v>42704</v>
      </c>
      <c r="B156" s="3">
        <f ca="1">'Rendements indices'!B156+1</f>
        <v>1.01</v>
      </c>
      <c r="C156" s="3">
        <f ca="1">'Rendements indices'!C156+1</f>
        <v>1.05</v>
      </c>
      <c r="D156" s="3">
        <f ca="1">'Rendements indices'!D156+1</f>
        <v>1.02</v>
      </c>
      <c r="E156" s="3">
        <f ca="1">'Rendements indices'!E156+1</f>
        <v>1.06</v>
      </c>
      <c r="F156" s="3">
        <f ca="1">'Rendements indices'!F156+1</f>
        <v>1.03</v>
      </c>
      <c r="G156" s="3">
        <f ca="1">'Rendements indices'!G156+1</f>
        <v>1.04</v>
      </c>
      <c r="H156" s="3">
        <f ca="1">'Rendements indices'!H156+1</f>
        <v>1.01</v>
      </c>
      <c r="I156" s="3">
        <f ca="1">'Rendements indices'!I156+1</f>
        <v>0.97</v>
      </c>
      <c r="J156" s="3">
        <f ca="1">'Rendements indices'!J156+1</f>
        <v>0.97</v>
      </c>
      <c r="K156" s="3">
        <f ca="1">'Rendements indices'!K156+1</f>
        <v>1.01</v>
      </c>
      <c r="L156" s="3">
        <f ca="1">'Rendements indices'!L156+1</f>
        <v>1.05</v>
      </c>
      <c r="M156" s="3">
        <f ca="1">'Rendements indices'!M156+1</f>
        <v>0.99</v>
      </c>
      <c r="N156" s="3">
        <f ca="1">'Rendements indices'!N156+1</f>
        <v>1.02</v>
      </c>
      <c r="O156" s="3"/>
      <c r="P156" s="3">
        <f ca="1">'Rendements indices'!P156+1</f>
        <v>1.02</v>
      </c>
      <c r="Q156" s="3">
        <f ca="1">'Rendements indices'!Q156+1</f>
        <v>0.96</v>
      </c>
      <c r="R156" s="3">
        <f ca="1">'Rendements indices'!R156+1</f>
        <v>1.04</v>
      </c>
      <c r="S156" s="3">
        <f ca="1">'Rendements indices'!S156+1</f>
        <v>1</v>
      </c>
      <c r="T156" s="3">
        <f ca="1">'Rendements indices'!T156+1</f>
        <v>1.04</v>
      </c>
      <c r="U156" s="3"/>
      <c r="V156" s="3"/>
      <c r="W156" s="3">
        <f ca="1">'Rendements indices'!W156+1</f>
        <v>1.02</v>
      </c>
      <c r="X156" s="3"/>
      <c r="Y156" s="3"/>
      <c r="Z156" s="3"/>
      <c r="AA156" s="3"/>
      <c r="AB156" s="3">
        <f ca="1">'Rendements indices'!AB156+1</f>
        <v>0.99</v>
      </c>
    </row>
    <row r="157" spans="1:28" x14ac:dyDescent="0.25">
      <c r="A157" s="2">
        <f>+'Rendements bruts'!A157</f>
        <v>42734</v>
      </c>
      <c r="B157" s="3">
        <f ca="1">'Rendements indices'!B157+1</f>
        <v>1.04</v>
      </c>
      <c r="C157" s="3">
        <f ca="1">'Rendements indices'!C157+1</f>
        <v>1.03</v>
      </c>
      <c r="D157" s="3">
        <f ca="1">'Rendements indices'!D157+1</f>
        <v>0.95</v>
      </c>
      <c r="E157" s="3">
        <f ca="1">'Rendements indices'!E157+1</f>
        <v>1.06</v>
      </c>
      <c r="F157" s="3">
        <f ca="1">'Rendements indices'!F157+1</f>
        <v>1.05</v>
      </c>
      <c r="G157" s="3">
        <f ca="1">'Rendements indices'!G157+1</f>
        <v>1.05</v>
      </c>
      <c r="H157" s="3">
        <f ca="1">'Rendements indices'!H157+1</f>
        <v>0.97</v>
      </c>
      <c r="I157" s="3">
        <f ca="1">'Rendements indices'!I157+1</f>
        <v>0.96</v>
      </c>
      <c r="J157" s="3">
        <f ca="1">'Rendements indices'!J157+1</f>
        <v>1.01</v>
      </c>
      <c r="K157" s="3">
        <f ca="1">'Rendements indices'!K157+1</f>
        <v>1.04</v>
      </c>
      <c r="L157" s="3">
        <f ca="1">'Rendements indices'!L157+1</f>
        <v>0.96</v>
      </c>
      <c r="M157" s="3">
        <f ca="1">'Rendements indices'!M157+1</f>
        <v>0.99</v>
      </c>
      <c r="N157" s="3">
        <f ca="1">'Rendements indices'!N157+1</f>
        <v>1</v>
      </c>
      <c r="O157" s="3"/>
      <c r="P157" s="3">
        <f ca="1">'Rendements indices'!P157+1</f>
        <v>0.98</v>
      </c>
      <c r="Q157" s="3">
        <f ca="1">'Rendements indices'!Q157+1</f>
        <v>0.97</v>
      </c>
      <c r="R157" s="3"/>
      <c r="S157" s="3">
        <f ca="1">'Rendements indices'!S157+1</f>
        <v>0.95</v>
      </c>
      <c r="T157" s="3">
        <f ca="1">'Rendements indices'!T157+1</f>
        <v>1.05</v>
      </c>
      <c r="U157" s="3"/>
      <c r="V157" s="3"/>
      <c r="W157" s="3">
        <f ca="1">'Rendements indices'!W157+1</f>
        <v>1.02</v>
      </c>
      <c r="X157" s="3"/>
      <c r="Y157" s="3"/>
      <c r="Z157" s="3"/>
      <c r="AA157" s="3"/>
      <c r="AB157" s="3">
        <f ca="1">'Rendements indices'!AB157+1</f>
        <v>0.99</v>
      </c>
    </row>
    <row r="158" spans="1:28" x14ac:dyDescent="0.25">
      <c r="A158" s="2">
        <f>+'[2]VA Mensuel'!A218</f>
        <v>42766</v>
      </c>
      <c r="B158" s="3">
        <f ca="1">'Rendements indices'!B158+1</f>
        <v>1</v>
      </c>
      <c r="C158" s="3">
        <f ca="1">'Rendements indices'!C158+1</f>
        <v>1.05</v>
      </c>
      <c r="D158" s="3">
        <f ca="1">'Rendements indices'!D158+1</f>
        <v>1.03</v>
      </c>
      <c r="E158" s="3">
        <f ca="1">'Rendements indices'!E158+1</f>
        <v>1.06</v>
      </c>
      <c r="F158" s="3">
        <f ca="1">'Rendements indices'!F158+1</f>
        <v>0.96</v>
      </c>
      <c r="G158" s="3">
        <f ca="1">'Rendements indices'!G158+1</f>
        <v>1.03</v>
      </c>
      <c r="H158" s="3">
        <f ca="1">'Rendements indices'!H158+1</f>
        <v>1</v>
      </c>
      <c r="I158" s="3">
        <f ca="1">'Rendements indices'!I158+1</f>
        <v>0.97</v>
      </c>
      <c r="J158" s="3">
        <f ca="1">'Rendements indices'!J158+1</f>
        <v>0.98</v>
      </c>
      <c r="K158" s="3">
        <f ca="1">'Rendements indices'!K158+1</f>
        <v>1.01</v>
      </c>
      <c r="L158" s="3">
        <f ca="1">'Rendements indices'!L158+1</f>
        <v>0.99</v>
      </c>
      <c r="M158" s="3">
        <f ca="1">'Rendements indices'!M158+1</f>
        <v>1.03</v>
      </c>
      <c r="N158" s="3">
        <f ca="1">'Rendements indices'!N158+1</f>
        <v>1</v>
      </c>
      <c r="O158" s="3"/>
      <c r="P158" s="3">
        <f ca="1">'Rendements indices'!P158+1</f>
        <v>0.98</v>
      </c>
      <c r="Q158" s="3">
        <f ca="1">'Rendements indices'!Q158+1</f>
        <v>0.98</v>
      </c>
      <c r="R158" s="3"/>
      <c r="S158" s="3">
        <f ca="1">'Rendements indices'!S158+1</f>
        <v>0.98</v>
      </c>
      <c r="T158" s="3">
        <f ca="1">'Rendements indices'!T158+1</f>
        <v>1.06</v>
      </c>
      <c r="U158" s="3"/>
      <c r="V158" s="3"/>
      <c r="W158" s="3">
        <f ca="1">'Rendements indices'!W158+1</f>
        <v>1.06</v>
      </c>
      <c r="X158" s="3"/>
      <c r="Y158" s="3"/>
      <c r="Z158" s="3"/>
      <c r="AA158" s="3"/>
      <c r="AB158" s="3">
        <f ca="1">'Rendements indices'!AB158+1</f>
        <v>1.06</v>
      </c>
    </row>
    <row r="159" spans="1:28" x14ac:dyDescent="0.25">
      <c r="A159" s="2">
        <f>+'[2]VA Mensuel'!A219</f>
        <v>42794</v>
      </c>
      <c r="B159" s="3">
        <f ca="1">'Rendements indices'!B159+1</f>
        <v>1.03</v>
      </c>
      <c r="C159" s="3">
        <f ca="1">'Rendements indices'!C159+1</f>
        <v>0.98</v>
      </c>
      <c r="D159" s="3">
        <f ca="1">'Rendements indices'!D159+1</f>
        <v>0.98</v>
      </c>
      <c r="E159" s="3">
        <f ca="1">'Rendements indices'!E159+1</f>
        <v>0.97</v>
      </c>
      <c r="F159" s="3">
        <f ca="1">'Rendements indices'!F159+1</f>
        <v>0.95</v>
      </c>
      <c r="G159" s="3">
        <f ca="1">'Rendements indices'!G159+1</f>
        <v>1.05</v>
      </c>
      <c r="H159" s="3">
        <f ca="1">'Rendements indices'!H159+1</f>
        <v>0.99</v>
      </c>
      <c r="I159" s="3">
        <f ca="1">'Rendements indices'!I159+1</f>
        <v>0.96</v>
      </c>
      <c r="J159" s="3">
        <f ca="1">'Rendements indices'!J159+1</f>
        <v>1.03</v>
      </c>
      <c r="K159" s="3">
        <f ca="1">'Rendements indices'!K159+1</f>
        <v>0.99</v>
      </c>
      <c r="L159" s="3">
        <f ca="1">'Rendements indices'!L159+1</f>
        <v>1.04</v>
      </c>
      <c r="M159" s="3">
        <f ca="1">'Rendements indices'!M159+1</f>
        <v>0.98</v>
      </c>
      <c r="N159" s="3">
        <f ca="1">'Rendements indices'!N159+1</f>
        <v>0.97</v>
      </c>
      <c r="O159" s="3"/>
      <c r="P159" s="3">
        <f ca="1">'Rendements indices'!P159+1</f>
        <v>1</v>
      </c>
      <c r="Q159" s="3">
        <f ca="1">'Rendements indices'!Q159+1</f>
        <v>0.99</v>
      </c>
      <c r="R159" s="3"/>
      <c r="S159" s="3">
        <f ca="1">'Rendements indices'!S159+1</f>
        <v>0.99</v>
      </c>
      <c r="T159" s="3">
        <f ca="1">'Rendements indices'!T159+1</f>
        <v>1.03</v>
      </c>
      <c r="U159" s="3"/>
      <c r="V159" s="3"/>
      <c r="W159" s="3">
        <f ca="1">'Rendements indices'!W159+1</f>
        <v>1.02</v>
      </c>
      <c r="X159" s="3"/>
      <c r="Y159" s="3"/>
      <c r="Z159" s="3"/>
      <c r="AA159" s="3"/>
      <c r="AB159" s="3">
        <f ca="1">'Rendements indices'!AB159+1</f>
        <v>1.02</v>
      </c>
    </row>
    <row r="160" spans="1:28" x14ac:dyDescent="0.25">
      <c r="A160" s="2">
        <f>+'[2]VA Mensuel'!A220</f>
        <v>42825</v>
      </c>
      <c r="B160" s="3">
        <f ca="1">'Rendements indices'!B160+1</f>
        <v>0.97</v>
      </c>
      <c r="C160" s="3">
        <f ca="1">'Rendements indices'!C160+1</f>
        <v>1.06</v>
      </c>
      <c r="D160" s="3">
        <f ca="1">'Rendements indices'!D160+1</f>
        <v>0.97</v>
      </c>
      <c r="E160" s="3">
        <f ca="1">'Rendements indices'!E160+1</f>
        <v>1.03</v>
      </c>
      <c r="F160" s="3">
        <f ca="1">'Rendements indices'!F160+1</f>
        <v>1</v>
      </c>
      <c r="G160" s="3">
        <f ca="1">'Rendements indices'!G160+1</f>
        <v>0.97</v>
      </c>
      <c r="H160" s="3">
        <f ca="1">'Rendements indices'!H160+1</f>
        <v>1.03</v>
      </c>
      <c r="I160" s="3">
        <f ca="1">'Rendements indices'!I160+1</f>
        <v>1.02</v>
      </c>
      <c r="J160" s="3">
        <f ca="1">'Rendements indices'!J160+1</f>
        <v>0.98</v>
      </c>
      <c r="K160" s="3">
        <f ca="1">'Rendements indices'!K160+1</f>
        <v>1.06</v>
      </c>
      <c r="L160" s="3">
        <f ca="1">'Rendements indices'!L160+1</f>
        <v>0.95</v>
      </c>
      <c r="M160" s="3">
        <f ca="1">'Rendements indices'!M160+1</f>
        <v>1</v>
      </c>
      <c r="N160" s="3">
        <f ca="1">'Rendements indices'!N160+1</f>
        <v>1.01</v>
      </c>
      <c r="O160" s="3"/>
      <c r="P160" s="3">
        <f ca="1">'Rendements indices'!P160+1</f>
        <v>1.05</v>
      </c>
      <c r="Q160" s="3">
        <f ca="1">'Rendements indices'!Q160+1</f>
        <v>1.03</v>
      </c>
      <c r="R160" s="3"/>
      <c r="S160" s="3">
        <f ca="1">'Rendements indices'!S160+1</f>
        <v>0.99</v>
      </c>
      <c r="T160" s="3">
        <f ca="1">'Rendements indices'!T160+1</f>
        <v>0.97</v>
      </c>
      <c r="U160" s="3"/>
      <c r="V160" s="3"/>
      <c r="W160" s="3">
        <f ca="1">'Rendements indices'!W160+1</f>
        <v>0.96</v>
      </c>
      <c r="X160" s="3"/>
      <c r="Y160" s="3"/>
      <c r="Z160" s="3"/>
      <c r="AA160" s="3"/>
      <c r="AB160" s="3">
        <f ca="1">'Rendements indices'!AB160+1</f>
        <v>1.04</v>
      </c>
    </row>
    <row r="161" spans="1:28" x14ac:dyDescent="0.25">
      <c r="A161" s="2">
        <f>+'[2]VA Mensuel'!A221</f>
        <v>42853</v>
      </c>
      <c r="B161" s="3">
        <f ca="1">'Rendements indices'!B161+1</f>
        <v>1.01</v>
      </c>
      <c r="C161" s="3">
        <f ca="1">'Rendements indices'!C161+1</f>
        <v>1.04</v>
      </c>
      <c r="D161" s="3">
        <f ca="1">'Rendements indices'!D161+1</f>
        <v>0.99</v>
      </c>
      <c r="E161" s="3">
        <f ca="1">'Rendements indices'!E161+1</f>
        <v>1.01</v>
      </c>
      <c r="F161" s="3">
        <f ca="1">'Rendements indices'!F161+1</f>
        <v>0.96</v>
      </c>
      <c r="G161" s="3">
        <f ca="1">'Rendements indices'!G161+1</f>
        <v>1.05</v>
      </c>
      <c r="H161" s="3">
        <f ca="1">'Rendements indices'!H161+1</f>
        <v>0.96</v>
      </c>
      <c r="I161" s="3">
        <f ca="1">'Rendements indices'!I161+1</f>
        <v>0.96</v>
      </c>
      <c r="J161" s="3">
        <f ca="1">'Rendements indices'!J161+1</f>
        <v>1.04</v>
      </c>
      <c r="K161" s="3">
        <f ca="1">'Rendements indices'!K161+1</f>
        <v>1.02</v>
      </c>
      <c r="L161" s="3">
        <f ca="1">'Rendements indices'!L161+1</f>
        <v>0.95</v>
      </c>
      <c r="M161" s="3">
        <f ca="1">'Rendements indices'!M161+1</f>
        <v>1.05</v>
      </c>
      <c r="N161" s="3">
        <f ca="1">'Rendements indices'!N161+1</f>
        <v>1.01</v>
      </c>
      <c r="O161" s="3"/>
      <c r="P161" s="3">
        <f ca="1">'Rendements indices'!P161+1</f>
        <v>1.05</v>
      </c>
      <c r="Q161" s="3">
        <f ca="1">'Rendements indices'!Q161+1</f>
        <v>0.96</v>
      </c>
      <c r="R161" s="3"/>
      <c r="S161" s="3">
        <f ca="1">'Rendements indices'!S161+1</f>
        <v>0.99</v>
      </c>
      <c r="T161" s="3">
        <f ca="1">'Rendements indices'!T161+1</f>
        <v>1</v>
      </c>
      <c r="U161" s="3"/>
      <c r="V161" s="3"/>
      <c r="W161" s="3">
        <f ca="1">'Rendements indices'!W161+1</f>
        <v>0.99</v>
      </c>
      <c r="X161" s="3"/>
      <c r="Y161" s="3"/>
      <c r="Z161" s="3"/>
      <c r="AA161" s="3"/>
      <c r="AB161" s="3">
        <f ca="1">'Rendements indices'!AB161+1</f>
        <v>0.98</v>
      </c>
    </row>
    <row r="162" spans="1:28" x14ac:dyDescent="0.25">
      <c r="A162" s="2">
        <f>+'[2]VA Mensuel'!A222</f>
        <v>42886</v>
      </c>
      <c r="B162" s="3">
        <f ca="1">'Rendements indices'!B162+1</f>
        <v>0.98</v>
      </c>
      <c r="C162" s="3">
        <f ca="1">'Rendements indices'!C162+1</f>
        <v>0.99</v>
      </c>
      <c r="D162" s="3">
        <f ca="1">'Rendements indices'!D162+1</f>
        <v>1.04</v>
      </c>
      <c r="E162" s="3">
        <f ca="1">'Rendements indices'!E162+1</f>
        <v>0.95</v>
      </c>
      <c r="F162" s="3">
        <f ca="1">'Rendements indices'!F162+1</f>
        <v>1</v>
      </c>
      <c r="G162" s="3">
        <f ca="1">'Rendements indices'!G162+1</f>
        <v>1</v>
      </c>
      <c r="H162" s="3">
        <f ca="1">'Rendements indices'!H162+1</f>
        <v>1.04</v>
      </c>
      <c r="I162" s="3">
        <f ca="1">'Rendements indices'!I162+1</f>
        <v>0.95</v>
      </c>
      <c r="J162" s="3">
        <f ca="1">'Rendements indices'!J162+1</f>
        <v>1.04</v>
      </c>
      <c r="K162" s="3">
        <f ca="1">'Rendements indices'!K162+1</f>
        <v>1</v>
      </c>
      <c r="L162" s="3">
        <f ca="1">'Rendements indices'!L162+1</f>
        <v>0.98</v>
      </c>
      <c r="M162" s="3">
        <f ca="1">'Rendements indices'!M162+1</f>
        <v>0.96</v>
      </c>
      <c r="N162" s="3">
        <f ca="1">'Rendements indices'!N162+1</f>
        <v>1.03</v>
      </c>
      <c r="O162" s="3"/>
      <c r="P162" s="3">
        <f ca="1">'Rendements indices'!P162+1</f>
        <v>0.98</v>
      </c>
      <c r="Q162" s="3">
        <f ca="1">'Rendements indices'!Q162+1</f>
        <v>1.02</v>
      </c>
      <c r="R162" s="3"/>
      <c r="S162" s="3">
        <f ca="1">'Rendements indices'!S162+1</f>
        <v>1.04</v>
      </c>
      <c r="T162" s="3">
        <f ca="1">'Rendements indices'!T162+1</f>
        <v>1.03</v>
      </c>
      <c r="U162" s="3"/>
      <c r="V162" s="3"/>
      <c r="W162" s="3">
        <f ca="1">'Rendements indices'!W162+1</f>
        <v>1.04</v>
      </c>
      <c r="X162" s="3"/>
      <c r="Y162" s="3"/>
      <c r="Z162" s="3"/>
      <c r="AA162" s="3"/>
      <c r="AB162" s="3">
        <f ca="1">'Rendements indices'!AB162+1</f>
        <v>1.04</v>
      </c>
    </row>
    <row r="163" spans="1:28" x14ac:dyDescent="0.25">
      <c r="A163" s="2">
        <f>+'[2]VA Mensuel'!A223</f>
        <v>42916</v>
      </c>
      <c r="B163" s="3">
        <f ca="1">'Rendements indices'!B163+1</f>
        <v>1.06</v>
      </c>
      <c r="C163" s="3">
        <f ca="1">'Rendements indices'!C163+1</f>
        <v>1.02</v>
      </c>
      <c r="D163" s="3">
        <f ca="1">'Rendements indices'!D163+1</f>
        <v>0.97</v>
      </c>
      <c r="E163" s="3">
        <f ca="1">'Rendements indices'!E163+1</f>
        <v>1.03</v>
      </c>
      <c r="F163" s="3">
        <f ca="1">'Rendements indices'!F163+1</f>
        <v>1.04</v>
      </c>
      <c r="G163" s="3">
        <f ca="1">'Rendements indices'!G163+1</f>
        <v>0.98</v>
      </c>
      <c r="H163" s="3">
        <f ca="1">'Rendements indices'!H163+1</f>
        <v>0.98</v>
      </c>
      <c r="I163" s="3">
        <f ca="1">'Rendements indices'!I163+1</f>
        <v>1.02</v>
      </c>
      <c r="J163" s="3">
        <f ca="1">'Rendements indices'!J163+1</f>
        <v>1.03</v>
      </c>
      <c r="K163" s="3">
        <f ca="1">'Rendements indices'!K163+1</f>
        <v>0.96</v>
      </c>
      <c r="L163" s="3">
        <f ca="1">'Rendements indices'!L163+1</f>
        <v>1.02</v>
      </c>
      <c r="M163" s="3">
        <f ca="1">'Rendements indices'!M163+1</f>
        <v>0.98</v>
      </c>
      <c r="N163" s="3">
        <f ca="1">'Rendements indices'!N163+1</f>
        <v>0.99</v>
      </c>
      <c r="O163" s="3"/>
      <c r="P163" s="3">
        <f ca="1">'Rendements indices'!P163+1</f>
        <v>0.97</v>
      </c>
      <c r="Q163" s="3">
        <f ca="1">'Rendements indices'!Q163+1</f>
        <v>0.98</v>
      </c>
      <c r="R163" s="3"/>
      <c r="S163" s="3">
        <f ca="1">'Rendements indices'!S163+1</f>
        <v>1.02</v>
      </c>
      <c r="T163" s="3">
        <f ca="1">'Rendements indices'!T163+1</f>
        <v>0.95</v>
      </c>
      <c r="U163" s="3"/>
      <c r="V163" s="3"/>
      <c r="W163" s="3">
        <f ca="1">'Rendements indices'!W163+1</f>
        <v>1</v>
      </c>
      <c r="X163" s="3"/>
      <c r="Y163" s="3"/>
      <c r="Z163" s="3"/>
      <c r="AA163" s="3"/>
      <c r="AB163" s="3">
        <f ca="1">'Rendements indices'!AB163+1</f>
        <v>0.97</v>
      </c>
    </row>
    <row r="164" spans="1:28" x14ac:dyDescent="0.25">
      <c r="A164" s="2">
        <f>+'[2]VA Mensuel'!A224</f>
        <v>42947</v>
      </c>
      <c r="B164" s="3">
        <f ca="1">'Rendements indices'!B164+1</f>
        <v>1.02</v>
      </c>
      <c r="C164" s="3">
        <f ca="1">'Rendements indices'!C164+1</f>
        <v>1</v>
      </c>
      <c r="D164" s="3">
        <f ca="1">'Rendements indices'!D164+1</f>
        <v>0.97</v>
      </c>
      <c r="E164" s="3">
        <f ca="1">'Rendements indices'!E164+1</f>
        <v>1.05</v>
      </c>
      <c r="F164" s="3">
        <f ca="1">'Rendements indices'!F164+1</f>
        <v>1.01</v>
      </c>
      <c r="G164" s="3">
        <f ca="1">'Rendements indices'!G164+1</f>
        <v>1</v>
      </c>
      <c r="H164" s="3">
        <f ca="1">'Rendements indices'!H164+1</f>
        <v>0.96</v>
      </c>
      <c r="I164" s="3">
        <f ca="1">'Rendements indices'!I164+1</f>
        <v>0.96</v>
      </c>
      <c r="J164" s="3">
        <f ca="1">'Rendements indices'!J164+1</f>
        <v>1.01</v>
      </c>
      <c r="K164" s="3">
        <f ca="1">'Rendements indices'!K164+1</f>
        <v>1.04</v>
      </c>
      <c r="L164" s="3">
        <f ca="1">'Rendements indices'!L164+1</f>
        <v>1.04</v>
      </c>
      <c r="M164" s="3">
        <f ca="1">'Rendements indices'!M164+1</f>
        <v>0.99</v>
      </c>
      <c r="N164" s="3">
        <f ca="1">'Rendements indices'!N164+1</f>
        <v>0.95</v>
      </c>
      <c r="O164" s="3"/>
      <c r="P164" s="3">
        <f ca="1">'Rendements indices'!P164+1</f>
        <v>0.96</v>
      </c>
      <c r="Q164" s="3">
        <f ca="1">'Rendements indices'!Q164+1</f>
        <v>0.95</v>
      </c>
      <c r="R164" s="3"/>
      <c r="S164" s="3">
        <f ca="1">'Rendements indices'!S164+1</f>
        <v>0.98</v>
      </c>
      <c r="T164" s="3">
        <f ca="1">'Rendements indices'!T164+1</f>
        <v>0.97</v>
      </c>
      <c r="U164" s="3"/>
      <c r="V164" s="3"/>
      <c r="W164" s="3">
        <f ca="1">'Rendements indices'!W164+1</f>
        <v>0.98</v>
      </c>
      <c r="X164" s="3"/>
      <c r="Y164" s="3"/>
      <c r="Z164" s="3"/>
      <c r="AA164" s="3"/>
      <c r="AB164" s="3">
        <f ca="1">'Rendements indices'!AB164+1</f>
        <v>0.95</v>
      </c>
    </row>
    <row r="165" spans="1:28" x14ac:dyDescent="0.25">
      <c r="A165" s="2">
        <f>+'[2]VA Mensuel'!A225</f>
        <v>42978</v>
      </c>
      <c r="B165" s="3">
        <f ca="1">'Rendements indices'!B165+1</f>
        <v>0.96</v>
      </c>
      <c r="C165" s="3">
        <f ca="1">'Rendements indices'!C165+1</f>
        <v>0.99</v>
      </c>
      <c r="D165" s="3">
        <f ca="1">'Rendements indices'!D165+1</f>
        <v>0.99</v>
      </c>
      <c r="E165" s="3">
        <f ca="1">'Rendements indices'!E165+1</f>
        <v>0.96</v>
      </c>
      <c r="F165" s="3">
        <f ca="1">'Rendements indices'!F165+1</f>
        <v>1.03</v>
      </c>
      <c r="G165" s="3">
        <f ca="1">'Rendements indices'!G165+1</f>
        <v>1.06</v>
      </c>
      <c r="H165" s="3">
        <f ca="1">'Rendements indices'!H165+1</f>
        <v>0.98</v>
      </c>
      <c r="I165" s="3">
        <f ca="1">'Rendements indices'!I165+1</f>
        <v>0.96</v>
      </c>
      <c r="J165" s="3">
        <f ca="1">'Rendements indices'!J165+1</f>
        <v>0.99</v>
      </c>
      <c r="K165" s="3">
        <f ca="1">'Rendements indices'!K165+1</f>
        <v>0.96</v>
      </c>
      <c r="L165" s="3">
        <f ca="1">'Rendements indices'!L165+1</f>
        <v>1</v>
      </c>
      <c r="M165" s="3">
        <f ca="1">'Rendements indices'!M165+1</f>
        <v>0.96</v>
      </c>
      <c r="N165" s="3">
        <f ca="1">'Rendements indices'!N165+1</f>
        <v>1.04</v>
      </c>
      <c r="O165" s="3"/>
      <c r="P165" s="3">
        <f ca="1">'Rendements indices'!P165+1</f>
        <v>1.05</v>
      </c>
      <c r="Q165" s="3">
        <f ca="1">'Rendements indices'!Q165+1</f>
        <v>0.98</v>
      </c>
      <c r="R165" s="3"/>
      <c r="S165" s="3">
        <f ca="1">'Rendements indices'!S165+1</f>
        <v>0.98</v>
      </c>
      <c r="T165" s="3">
        <f ca="1">'Rendements indices'!T165+1</f>
        <v>0.99</v>
      </c>
      <c r="U165" s="3"/>
      <c r="V165" s="3"/>
      <c r="W165" s="3">
        <f ca="1">'Rendements indices'!W165+1</f>
        <v>0.95</v>
      </c>
      <c r="X165" s="3"/>
      <c r="Y165" s="3"/>
      <c r="Z165" s="3"/>
      <c r="AA165" s="3"/>
      <c r="AB165" s="3">
        <f ca="1">'Rendements indices'!AB165+1</f>
        <v>0.97</v>
      </c>
    </row>
    <row r="166" spans="1:28" x14ac:dyDescent="0.25">
      <c r="A166" s="2">
        <f>+'[2]VA Mensuel'!A226</f>
        <v>43007</v>
      </c>
      <c r="B166" s="3">
        <f ca="1">'Rendements indices'!B166+1</f>
        <v>1.01</v>
      </c>
      <c r="C166" s="3">
        <f ca="1">'Rendements indices'!C166+1</f>
        <v>0.97</v>
      </c>
      <c r="D166" s="3">
        <f ca="1">'Rendements indices'!D166+1</f>
        <v>1.06</v>
      </c>
      <c r="E166" s="3">
        <f ca="1">'Rendements indices'!E166+1</f>
        <v>1.02</v>
      </c>
      <c r="F166" s="3">
        <f ca="1">'Rendements indices'!F166+1</f>
        <v>1.03</v>
      </c>
      <c r="G166" s="3">
        <f ca="1">'Rendements indices'!G166+1</f>
        <v>1.02</v>
      </c>
      <c r="H166" s="3">
        <f ca="1">'Rendements indices'!H166+1</f>
        <v>1.03</v>
      </c>
      <c r="I166" s="3">
        <f ca="1">'Rendements indices'!I166+1</f>
        <v>1.02</v>
      </c>
      <c r="J166" s="3">
        <f ca="1">'Rendements indices'!J166+1</f>
        <v>1.03</v>
      </c>
      <c r="K166" s="3">
        <f ca="1">'Rendements indices'!K166+1</f>
        <v>1.02</v>
      </c>
      <c r="L166" s="3">
        <f ca="1">'Rendements indices'!L166+1</f>
        <v>0.98</v>
      </c>
      <c r="M166" s="3">
        <f ca="1">'Rendements indices'!M166+1</f>
        <v>0.97</v>
      </c>
      <c r="N166" s="3">
        <f ca="1">'Rendements indices'!N166+1</f>
        <v>1.02</v>
      </c>
      <c r="O166" s="3"/>
      <c r="P166" s="3">
        <f ca="1">'Rendements indices'!P166+1</f>
        <v>1.05</v>
      </c>
      <c r="Q166" s="3">
        <f ca="1">'Rendements indices'!Q166+1</f>
        <v>0.97</v>
      </c>
      <c r="R166" s="3"/>
      <c r="S166" s="3">
        <f ca="1">'Rendements indices'!S166+1</f>
        <v>1.04</v>
      </c>
      <c r="T166" s="3">
        <f ca="1">'Rendements indices'!T166+1</f>
        <v>0.96</v>
      </c>
      <c r="U166" s="3"/>
      <c r="V166" s="3"/>
      <c r="W166" s="3">
        <f ca="1">'Rendements indices'!W166+1</f>
        <v>1.06</v>
      </c>
      <c r="X166" s="3"/>
      <c r="Y166" s="3"/>
      <c r="Z166" s="3"/>
      <c r="AA166" s="3"/>
      <c r="AB166" s="3">
        <f ca="1">'Rendements indices'!AB166+1</f>
        <v>0.97</v>
      </c>
    </row>
    <row r="167" spans="1:28" x14ac:dyDescent="0.25">
      <c r="A167" s="2">
        <f>+'[2]VA Mensuel'!A227</f>
        <v>43039</v>
      </c>
      <c r="B167" s="3">
        <f ca="1">'Rendements indices'!B167+1</f>
        <v>0.97</v>
      </c>
      <c r="C167" s="3">
        <f ca="1">'Rendements indices'!C167+1</f>
        <v>1.04</v>
      </c>
      <c r="D167" s="3">
        <f ca="1">'Rendements indices'!D167+1</f>
        <v>1.01</v>
      </c>
      <c r="E167" s="3">
        <f ca="1">'Rendements indices'!E167+1</f>
        <v>0.98</v>
      </c>
      <c r="F167" s="3">
        <f ca="1">'Rendements indices'!F167+1</f>
        <v>1.04</v>
      </c>
      <c r="G167" s="3">
        <f ca="1">'Rendements indices'!G167+1</f>
        <v>1.01</v>
      </c>
      <c r="H167" s="3">
        <f ca="1">'Rendements indices'!H167+1</f>
        <v>0.97</v>
      </c>
      <c r="I167" s="3">
        <f ca="1">'Rendements indices'!I167+1</f>
        <v>1.04</v>
      </c>
      <c r="J167" s="3">
        <f ca="1">'Rendements indices'!J167+1</f>
        <v>0.96</v>
      </c>
      <c r="K167" s="3">
        <f ca="1">'Rendements indices'!K167+1</f>
        <v>1.06</v>
      </c>
      <c r="L167" s="3">
        <f ca="1">'Rendements indices'!L167+1</f>
        <v>1.05</v>
      </c>
      <c r="M167" s="3">
        <f ca="1">'Rendements indices'!M167+1</f>
        <v>1.02</v>
      </c>
      <c r="N167" s="3">
        <f ca="1">'Rendements indices'!N167+1</f>
        <v>0.95</v>
      </c>
      <c r="O167" s="3"/>
      <c r="P167" s="3">
        <f ca="1">'Rendements indices'!P167+1</f>
        <v>0.95</v>
      </c>
      <c r="Q167" s="3">
        <f ca="1">'Rendements indices'!Q167+1</f>
        <v>0.99</v>
      </c>
      <c r="R167" s="3"/>
      <c r="S167" s="3">
        <f ca="1">'Rendements indices'!S167+1</f>
        <v>1</v>
      </c>
      <c r="T167" s="3">
        <f ca="1">'Rendements indices'!T167+1</f>
        <v>0.96</v>
      </c>
      <c r="U167" s="3"/>
      <c r="V167" s="3"/>
      <c r="W167" s="3">
        <f ca="1">'Rendements indices'!W167+1</f>
        <v>1</v>
      </c>
      <c r="X167" s="3"/>
      <c r="Y167" s="3"/>
      <c r="Z167" s="3"/>
      <c r="AA167" s="3"/>
      <c r="AB167" s="3">
        <f ca="1">'Rendements indices'!AB167+1</f>
        <v>1.01</v>
      </c>
    </row>
    <row r="168" spans="1:28" x14ac:dyDescent="0.25">
      <c r="A168" s="2">
        <f>+'[2]VA Mensuel'!A228</f>
        <v>43069</v>
      </c>
      <c r="B168" s="3">
        <f ca="1">'Rendements indices'!B168+1</f>
        <v>1.03</v>
      </c>
      <c r="C168" s="3">
        <f ca="1">'Rendements indices'!C168+1</f>
        <v>1.01</v>
      </c>
      <c r="D168" s="3">
        <f ca="1">'Rendements indices'!D168+1</f>
        <v>1.01</v>
      </c>
      <c r="E168" s="3">
        <f ca="1">'Rendements indices'!E168+1</f>
        <v>1.06</v>
      </c>
      <c r="F168" s="3">
        <f ca="1">'Rendements indices'!F168+1</f>
        <v>1.01</v>
      </c>
      <c r="G168" s="3">
        <f ca="1">'Rendements indices'!G168+1</f>
        <v>1</v>
      </c>
      <c r="H168" s="3">
        <f ca="1">'Rendements indices'!H168+1</f>
        <v>1.01</v>
      </c>
      <c r="I168" s="3">
        <f ca="1">'Rendements indices'!I168+1</f>
        <v>1.03</v>
      </c>
      <c r="J168" s="3">
        <f ca="1">'Rendements indices'!J168+1</f>
        <v>0.95</v>
      </c>
      <c r="K168" s="3">
        <f ca="1">'Rendements indices'!K168+1</f>
        <v>1.06</v>
      </c>
      <c r="L168" s="3">
        <f ca="1">'Rendements indices'!L168+1</f>
        <v>1.02</v>
      </c>
      <c r="M168" s="3">
        <f ca="1">'Rendements indices'!M168+1</f>
        <v>0.98</v>
      </c>
      <c r="N168" s="3">
        <f ca="1">'Rendements indices'!N168+1</f>
        <v>1.06</v>
      </c>
      <c r="O168" s="3"/>
      <c r="P168" s="3">
        <f ca="1">'Rendements indices'!P168+1</f>
        <v>1.06</v>
      </c>
      <c r="Q168" s="3">
        <f ca="1">'Rendements indices'!Q168+1</f>
        <v>1.05</v>
      </c>
      <c r="R168" s="3"/>
      <c r="S168" s="3">
        <f ca="1">'Rendements indices'!S168+1</f>
        <v>1.02</v>
      </c>
      <c r="T168" s="3">
        <f ca="1">'Rendements indices'!T168+1</f>
        <v>0.95</v>
      </c>
      <c r="U168" s="3"/>
      <c r="V168" s="3"/>
      <c r="W168" s="3">
        <f ca="1">'Rendements indices'!W168+1</f>
        <v>1.05</v>
      </c>
      <c r="X168" s="3"/>
      <c r="Y168" s="3"/>
      <c r="Z168" s="3"/>
      <c r="AA168" s="3"/>
      <c r="AB168" s="3">
        <f ca="1">'Rendements indices'!AB168+1</f>
        <v>1.02</v>
      </c>
    </row>
    <row r="169" spans="1:28" x14ac:dyDescent="0.25">
      <c r="A169" s="2">
        <f>+'[2]VA Mensuel'!A229</f>
        <v>43098</v>
      </c>
      <c r="B169" s="3">
        <f ca="1">'Rendements indices'!B169+1</f>
        <v>0.99</v>
      </c>
      <c r="C169" s="3">
        <f ca="1">'Rendements indices'!C169+1</f>
        <v>0.96</v>
      </c>
      <c r="D169" s="3">
        <f ca="1">'Rendements indices'!D169+1</f>
        <v>1.02</v>
      </c>
      <c r="E169" s="3">
        <f ca="1">'Rendements indices'!E169+1</f>
        <v>0.98</v>
      </c>
      <c r="F169" s="3">
        <f ca="1">'Rendements indices'!F169+1</f>
        <v>1.06</v>
      </c>
      <c r="G169" s="3">
        <f ca="1">'Rendements indices'!G169+1</f>
        <v>1.01</v>
      </c>
      <c r="H169" s="3">
        <f ca="1">'Rendements indices'!H169+1</f>
        <v>1.04</v>
      </c>
      <c r="I169" s="3">
        <f ca="1">'Rendements indices'!I169+1</f>
        <v>0.95</v>
      </c>
      <c r="J169" s="3">
        <f ca="1">'Rendements indices'!J169+1</f>
        <v>1.06</v>
      </c>
      <c r="K169" s="3">
        <f ca="1">'Rendements indices'!K169+1</f>
        <v>0.95</v>
      </c>
      <c r="L169" s="3">
        <f ca="1">'Rendements indices'!L169+1</f>
        <v>0.99</v>
      </c>
      <c r="M169" s="3">
        <f ca="1">'Rendements indices'!M169+1</f>
        <v>0.98</v>
      </c>
      <c r="N169" s="3">
        <f ca="1">'Rendements indices'!N169+1</f>
        <v>1</v>
      </c>
      <c r="O169" s="3"/>
      <c r="P169" s="3">
        <f ca="1">'Rendements indices'!P169+1</f>
        <v>1.05</v>
      </c>
      <c r="Q169" s="3">
        <f ca="1">'Rendements indices'!Q169+1</f>
        <v>1.03</v>
      </c>
      <c r="R169" s="3"/>
      <c r="S169" s="3">
        <f ca="1">'Rendements indices'!S169+1</f>
        <v>0.96</v>
      </c>
      <c r="T169" s="3">
        <f ca="1">'Rendements indices'!T169+1</f>
        <v>0.98</v>
      </c>
      <c r="U169" s="3"/>
      <c r="V169" s="3"/>
      <c r="W169" s="3">
        <f ca="1">'Rendements indices'!W169+1</f>
        <v>0.97</v>
      </c>
      <c r="X169" s="3"/>
      <c r="Y169" s="3"/>
      <c r="Z169" s="3"/>
      <c r="AA169" s="3"/>
      <c r="AB169" s="3">
        <f ca="1">'Rendements indices'!AB169+1</f>
        <v>0.95</v>
      </c>
    </row>
    <row r="170" spans="1:28" x14ac:dyDescent="0.25">
      <c r="A170" s="2">
        <f>+'[2]VA Mensuel'!A230</f>
        <v>43131</v>
      </c>
      <c r="B170" s="3">
        <f ca="1">'Rendements indices'!B170+1</f>
        <v>1</v>
      </c>
      <c r="C170" s="3">
        <f ca="1">'Rendements indices'!C170+1</f>
        <v>1.05</v>
      </c>
      <c r="D170" s="3">
        <f ca="1">'Rendements indices'!D170+1</f>
        <v>0.98</v>
      </c>
      <c r="E170" s="3">
        <f ca="1">'Rendements indices'!E170+1</f>
        <v>1.04</v>
      </c>
      <c r="F170" s="3">
        <f ca="1">'Rendements indices'!F170+1</f>
        <v>0.96</v>
      </c>
      <c r="G170" s="3">
        <f ca="1">'Rendements indices'!G170+1</f>
        <v>1.06</v>
      </c>
      <c r="H170" s="3">
        <f ca="1">'Rendements indices'!H170+1</f>
        <v>1.03</v>
      </c>
      <c r="I170" s="3">
        <f ca="1">'Rendements indices'!I170+1</f>
        <v>0.99</v>
      </c>
      <c r="J170" s="3">
        <f ca="1">'Rendements indices'!J170+1</f>
        <v>1.04</v>
      </c>
      <c r="K170" s="3">
        <f ca="1">'Rendements indices'!K170+1</f>
        <v>1.04</v>
      </c>
      <c r="L170" s="3">
        <f ca="1">'Rendements indices'!L170+1</f>
        <v>1.06</v>
      </c>
      <c r="M170" s="3">
        <f ca="1">'Rendements indices'!M170+1</f>
        <v>1.01</v>
      </c>
      <c r="N170" s="3">
        <f ca="1">'Rendements indices'!N170+1</f>
        <v>1.06</v>
      </c>
      <c r="O170" s="3"/>
      <c r="P170" s="3">
        <f ca="1">'Rendements indices'!P170+1</f>
        <v>0.99</v>
      </c>
      <c r="Q170" s="3">
        <f ca="1">'Rendements indices'!Q170+1</f>
        <v>1.01</v>
      </c>
      <c r="R170" s="3"/>
      <c r="S170" s="3">
        <f ca="1">'Rendements indices'!S170+1</f>
        <v>1.01</v>
      </c>
      <c r="T170" s="3">
        <f ca="1">'Rendements indices'!T170+1</f>
        <v>1</v>
      </c>
      <c r="U170" s="3"/>
      <c r="V170" s="3"/>
      <c r="W170" s="3">
        <f ca="1">'Rendements indices'!W170+1</f>
        <v>1.05</v>
      </c>
      <c r="X170" s="3"/>
      <c r="Y170" s="3"/>
      <c r="Z170" s="3"/>
      <c r="AA170" s="3"/>
      <c r="AB170" s="3">
        <f ca="1">'Rendements indices'!AB170+1</f>
        <v>1</v>
      </c>
    </row>
    <row r="171" spans="1:28" x14ac:dyDescent="0.25">
      <c r="A171" s="2">
        <f>+'[2]VA Mensuel'!A231</f>
        <v>43159</v>
      </c>
      <c r="B171" s="3">
        <f ca="1">'Rendements indices'!B171+1</f>
        <v>1.06</v>
      </c>
      <c r="C171" s="3">
        <f ca="1">'Rendements indices'!C171+1</f>
        <v>0.96</v>
      </c>
      <c r="D171" s="3">
        <f ca="1">'Rendements indices'!D171+1</f>
        <v>1.03</v>
      </c>
      <c r="E171" s="3">
        <f ca="1">'Rendements indices'!E171+1</f>
        <v>0.97</v>
      </c>
      <c r="F171" s="3">
        <f ca="1">'Rendements indices'!F171+1</f>
        <v>1.02</v>
      </c>
      <c r="G171" s="3">
        <f ca="1">'Rendements indices'!G171+1</f>
        <v>0.95</v>
      </c>
      <c r="H171" s="3">
        <f ca="1">'Rendements indices'!H171+1</f>
        <v>1.06</v>
      </c>
      <c r="I171" s="3">
        <f ca="1">'Rendements indices'!I171+1</f>
        <v>0.98</v>
      </c>
      <c r="J171" s="3">
        <f ca="1">'Rendements indices'!J171+1</f>
        <v>1.06</v>
      </c>
      <c r="K171" s="3">
        <f ca="1">'Rendements indices'!K171+1</f>
        <v>0.95</v>
      </c>
      <c r="L171" s="3">
        <f ca="1">'Rendements indices'!L171+1</f>
        <v>0.95</v>
      </c>
      <c r="M171" s="3">
        <f ca="1">'Rendements indices'!M171+1</f>
        <v>1.03</v>
      </c>
      <c r="N171" s="3">
        <f ca="1">'Rendements indices'!N171+1</f>
        <v>0.99</v>
      </c>
      <c r="O171" s="3"/>
      <c r="P171" s="3">
        <f ca="1">'Rendements indices'!P171+1</f>
        <v>0.98</v>
      </c>
      <c r="Q171" s="3">
        <f ca="1">'Rendements indices'!Q171+1</f>
        <v>1.06</v>
      </c>
      <c r="R171" s="3"/>
      <c r="S171" s="3">
        <f ca="1">'Rendements indices'!S171+1</f>
        <v>1.04</v>
      </c>
      <c r="T171" s="3">
        <f ca="1">'Rendements indices'!T171+1</f>
        <v>0.99</v>
      </c>
      <c r="U171" s="3"/>
      <c r="V171" s="3"/>
      <c r="W171" s="3">
        <f ca="1">'Rendements indices'!W171+1</f>
        <v>0.96</v>
      </c>
      <c r="X171" s="3"/>
      <c r="Y171" s="3"/>
      <c r="Z171" s="3"/>
      <c r="AA171" s="3"/>
      <c r="AB171" s="3">
        <f ca="1">'Rendements indices'!AB171+1</f>
        <v>1.02</v>
      </c>
    </row>
    <row r="172" spans="1:28" x14ac:dyDescent="0.25">
      <c r="A172" s="2">
        <f>+'[2]VA Mensuel'!A232</f>
        <v>43189</v>
      </c>
      <c r="B172" s="3">
        <f ca="1">'Rendements indices'!B172+1</f>
        <v>1.02</v>
      </c>
      <c r="C172" s="3">
        <f ca="1">'Rendements indices'!C172+1</f>
        <v>1.01</v>
      </c>
      <c r="D172" s="3">
        <f ca="1">'Rendements indices'!D172+1</f>
        <v>0.97</v>
      </c>
      <c r="E172" s="3">
        <f ca="1">'Rendements indices'!E172+1</f>
        <v>1.05</v>
      </c>
      <c r="F172" s="3">
        <f ca="1">'Rendements indices'!F172+1</f>
        <v>1.03</v>
      </c>
      <c r="G172" s="3">
        <f ca="1">'Rendements indices'!G172+1</f>
        <v>1.04</v>
      </c>
      <c r="H172" s="3">
        <f ca="1">'Rendements indices'!H172+1</f>
        <v>0.95</v>
      </c>
      <c r="I172" s="3">
        <f ca="1">'Rendements indices'!I172+1</f>
        <v>0.97</v>
      </c>
      <c r="J172" s="3">
        <f ca="1">'Rendements indices'!J172+1</f>
        <v>1.03</v>
      </c>
      <c r="K172" s="3">
        <f ca="1">'Rendements indices'!K172+1</f>
        <v>0.97</v>
      </c>
      <c r="L172" s="3">
        <f ca="1">'Rendements indices'!L172+1</f>
        <v>1.06</v>
      </c>
      <c r="M172" s="3">
        <f ca="1">'Rendements indices'!M172+1</f>
        <v>0.96</v>
      </c>
      <c r="N172" s="3">
        <f ca="1">'Rendements indices'!N172+1</f>
        <v>0.96</v>
      </c>
      <c r="O172" s="3"/>
      <c r="P172" s="3">
        <f ca="1">'Rendements indices'!P172+1</f>
        <v>0.98</v>
      </c>
      <c r="Q172" s="3">
        <f ca="1">'Rendements indices'!Q172+1</f>
        <v>0.96</v>
      </c>
      <c r="R172" s="3"/>
      <c r="S172" s="3">
        <f ca="1">'Rendements indices'!S172+1</f>
        <v>1.04</v>
      </c>
      <c r="T172" s="3">
        <f ca="1">'Rendements indices'!T172+1</f>
        <v>0.96</v>
      </c>
      <c r="U172" s="3"/>
      <c r="V172" s="3"/>
      <c r="W172" s="3">
        <f ca="1">'Rendements indices'!W172+1</f>
        <v>0.98</v>
      </c>
      <c r="X172" s="3"/>
      <c r="Y172" s="3"/>
      <c r="Z172" s="3"/>
      <c r="AA172" s="3"/>
      <c r="AB172" s="3">
        <f ca="1">'Rendements indices'!AB172+1</f>
        <v>1</v>
      </c>
    </row>
    <row r="173" spans="1:28" x14ac:dyDescent="0.25">
      <c r="A173" s="2">
        <f>+'[2]VA Mensuel'!A233</f>
        <v>43220</v>
      </c>
      <c r="B173" s="3">
        <f ca="1">'Rendements indices'!B173+1</f>
        <v>1</v>
      </c>
      <c r="C173" s="3">
        <f ca="1">'Rendements indices'!C173+1</f>
        <v>0.96</v>
      </c>
      <c r="D173" s="3">
        <f ca="1">'Rendements indices'!D173+1</f>
        <v>0.96</v>
      </c>
      <c r="E173" s="3">
        <f ca="1">'Rendements indices'!E173+1</f>
        <v>1.02</v>
      </c>
      <c r="F173" s="3">
        <f ca="1">'Rendements indices'!F173+1</f>
        <v>0.96</v>
      </c>
      <c r="G173" s="3">
        <f ca="1">'Rendements indices'!G173+1</f>
        <v>0.97</v>
      </c>
      <c r="H173" s="3">
        <f ca="1">'Rendements indices'!H173+1</f>
        <v>0.99</v>
      </c>
      <c r="I173" s="3">
        <f ca="1">'Rendements indices'!I173+1</f>
        <v>0.95</v>
      </c>
      <c r="J173" s="3">
        <f ca="1">'Rendements indices'!J173+1</f>
        <v>0.96</v>
      </c>
      <c r="K173" s="3">
        <f ca="1">'Rendements indices'!K173+1</f>
        <v>0.95</v>
      </c>
      <c r="L173" s="3">
        <f ca="1">'Rendements indices'!L173+1</f>
        <v>1.02</v>
      </c>
      <c r="M173" s="3">
        <f ca="1">'Rendements indices'!M173+1</f>
        <v>1.05</v>
      </c>
      <c r="N173" s="3">
        <f ca="1">'Rendements indices'!N173+1</f>
        <v>0.98</v>
      </c>
      <c r="O173" s="3"/>
      <c r="P173" s="3">
        <f ca="1">'Rendements indices'!P173+1</f>
        <v>0.99</v>
      </c>
      <c r="Q173" s="3">
        <f ca="1">'Rendements indices'!Q173+1</f>
        <v>0.97</v>
      </c>
      <c r="R173" s="3"/>
      <c r="S173" s="3">
        <f ca="1">'Rendements indices'!S173+1</f>
        <v>1.02</v>
      </c>
      <c r="T173" s="3">
        <f ca="1">'Rendements indices'!T173+1</f>
        <v>1.06</v>
      </c>
      <c r="U173" s="3"/>
      <c r="V173" s="3"/>
      <c r="W173" s="3">
        <f ca="1">'Rendements indices'!W173+1</f>
        <v>1</v>
      </c>
      <c r="X173" s="3"/>
      <c r="Y173" s="3"/>
      <c r="Z173" s="3"/>
      <c r="AA173" s="3"/>
      <c r="AB173" s="3">
        <f ca="1">'Rendements indices'!AB173+1</f>
        <v>1.03</v>
      </c>
    </row>
    <row r="174" spans="1:28" x14ac:dyDescent="0.25">
      <c r="A174" s="2">
        <f>+'[2]VA Mensuel'!A234</f>
        <v>43251</v>
      </c>
      <c r="B174" s="3">
        <f ca="1">'Rendements indices'!B174+1</f>
        <v>0.98</v>
      </c>
      <c r="C174" s="3">
        <f ca="1">'Rendements indices'!C174+1</f>
        <v>0.99</v>
      </c>
      <c r="D174" s="3">
        <f ca="1">'Rendements indices'!D174+1</f>
        <v>0.95</v>
      </c>
      <c r="E174" s="3">
        <f ca="1">'Rendements indices'!E174+1</f>
        <v>1.03</v>
      </c>
      <c r="F174" s="3">
        <f ca="1">'Rendements indices'!F174+1</f>
        <v>1.01</v>
      </c>
      <c r="G174" s="3">
        <f ca="1">'Rendements indices'!G174+1</f>
        <v>1.02</v>
      </c>
      <c r="H174" s="3">
        <f ca="1">'Rendements indices'!H174+1</f>
        <v>0.98</v>
      </c>
      <c r="I174" s="3">
        <f ca="1">'Rendements indices'!I174+1</f>
        <v>1</v>
      </c>
      <c r="J174" s="3">
        <f ca="1">'Rendements indices'!J174+1</f>
        <v>1.02</v>
      </c>
      <c r="K174" s="3">
        <f ca="1">'Rendements indices'!K174+1</f>
        <v>1.05</v>
      </c>
      <c r="L174" s="3">
        <f ca="1">'Rendements indices'!L174+1</f>
        <v>0.97</v>
      </c>
      <c r="M174" s="3">
        <f ca="1">'Rendements indices'!M174+1</f>
        <v>0.98</v>
      </c>
      <c r="N174" s="3">
        <f ca="1">'Rendements indices'!N174+1</f>
        <v>0.99</v>
      </c>
      <c r="O174" s="3"/>
      <c r="P174" s="3">
        <f ca="1">'Rendements indices'!P174+1</f>
        <v>0.97</v>
      </c>
      <c r="Q174" s="3">
        <f ca="1">'Rendements indices'!Q174+1</f>
        <v>1.03</v>
      </c>
      <c r="R174" s="3"/>
      <c r="S174" s="3">
        <f ca="1">'Rendements indices'!S174+1</f>
        <v>1.03</v>
      </c>
      <c r="T174" s="3">
        <f ca="1">'Rendements indices'!T174+1</f>
        <v>1.06</v>
      </c>
      <c r="U174" s="3">
        <f ca="1">'Rendements indices'!U174+1</f>
        <v>0.98</v>
      </c>
      <c r="V174" s="3"/>
      <c r="W174" s="3">
        <f ca="1">'Rendements indices'!W174+1</f>
        <v>1.03</v>
      </c>
      <c r="X174" s="3"/>
      <c r="Y174" s="3"/>
      <c r="Z174" s="3"/>
      <c r="AA174" s="3"/>
      <c r="AB174" s="3">
        <f ca="1">'Rendements indices'!AB174+1</f>
        <v>1.06</v>
      </c>
    </row>
    <row r="175" spans="1:28" x14ac:dyDescent="0.25">
      <c r="A175" s="2">
        <f>+'[2]VA Mensuel'!A235</f>
        <v>43280</v>
      </c>
      <c r="B175" s="3">
        <f ca="1">'Rendements indices'!B175+1</f>
        <v>1.02</v>
      </c>
      <c r="C175" s="3">
        <f ca="1">'Rendements indices'!C175+1</f>
        <v>1.06</v>
      </c>
      <c r="D175" s="3">
        <f ca="1">'Rendements indices'!D175+1</f>
        <v>1.01</v>
      </c>
      <c r="E175" s="3">
        <f ca="1">'Rendements indices'!E175+1</f>
        <v>0.99</v>
      </c>
      <c r="F175" s="3">
        <f ca="1">'Rendements indices'!F175+1</f>
        <v>1.06</v>
      </c>
      <c r="G175" s="3">
        <f ca="1">'Rendements indices'!G175+1</f>
        <v>1.01</v>
      </c>
      <c r="H175" s="3">
        <f ca="1">'Rendements indices'!H175+1</f>
        <v>0.99</v>
      </c>
      <c r="I175" s="3">
        <f ca="1">'Rendements indices'!I175+1</f>
        <v>0.97</v>
      </c>
      <c r="J175" s="3">
        <f ca="1">'Rendements indices'!J175+1</f>
        <v>1.04</v>
      </c>
      <c r="K175" s="3">
        <f ca="1">'Rendements indices'!K175+1</f>
        <v>0.95</v>
      </c>
      <c r="L175" s="3">
        <f ca="1">'Rendements indices'!L175+1</f>
        <v>0.99</v>
      </c>
      <c r="M175" s="3">
        <f ca="1">'Rendements indices'!M175+1</f>
        <v>1.01</v>
      </c>
      <c r="N175" s="3">
        <f ca="1">'Rendements indices'!N175+1</f>
        <v>0.96</v>
      </c>
      <c r="O175" s="3"/>
      <c r="P175" s="3">
        <f ca="1">'Rendements indices'!P175+1</f>
        <v>1.03</v>
      </c>
      <c r="Q175" s="3">
        <f ca="1">'Rendements indices'!Q175+1</f>
        <v>0.99</v>
      </c>
      <c r="R175" s="3"/>
      <c r="S175" s="3">
        <f ca="1">'Rendements indices'!S175+1</f>
        <v>0.96</v>
      </c>
      <c r="T175" s="3">
        <f ca="1">'Rendements indices'!T175+1</f>
        <v>0.97</v>
      </c>
      <c r="U175" s="3">
        <f ca="1">'Rendements indices'!U175+1</f>
        <v>0.98</v>
      </c>
      <c r="V175" s="3"/>
      <c r="W175" s="3">
        <f ca="1">'Rendements indices'!W175+1</f>
        <v>0.98</v>
      </c>
      <c r="X175" s="3"/>
      <c r="Y175" s="3"/>
      <c r="Z175" s="3"/>
      <c r="AA175" s="3"/>
      <c r="AB175" s="3">
        <f ca="1">'Rendements indices'!AB175+1</f>
        <v>1.06</v>
      </c>
    </row>
    <row r="176" spans="1:28" x14ac:dyDescent="0.25">
      <c r="A176" s="2">
        <f>+'[2]VA Mensuel'!A236</f>
        <v>43312</v>
      </c>
      <c r="B176" s="3">
        <f ca="1">'Rendements indices'!B176+1</f>
        <v>0.97</v>
      </c>
      <c r="C176" s="3">
        <f ca="1">'Rendements indices'!C176+1</f>
        <v>0.95</v>
      </c>
      <c r="D176" s="3">
        <f ca="1">'Rendements indices'!D176+1</f>
        <v>1.02</v>
      </c>
      <c r="E176" s="3">
        <f ca="1">'Rendements indices'!E176+1</f>
        <v>1.05</v>
      </c>
      <c r="F176" s="3">
        <f ca="1">'Rendements indices'!F176+1</f>
        <v>1.04</v>
      </c>
      <c r="G176" s="3">
        <f ca="1">'Rendements indices'!G176+1</f>
        <v>0.96</v>
      </c>
      <c r="H176" s="3">
        <f ca="1">'Rendements indices'!H176+1</f>
        <v>1.03</v>
      </c>
      <c r="I176" s="3">
        <f ca="1">'Rendements indices'!I176+1</f>
        <v>1</v>
      </c>
      <c r="J176" s="3">
        <f ca="1">'Rendements indices'!J176+1</f>
        <v>1.04</v>
      </c>
      <c r="K176" s="3">
        <f ca="1">'Rendements indices'!K176+1</f>
        <v>1.04</v>
      </c>
      <c r="L176" s="3">
        <f ca="1">'Rendements indices'!L176+1</f>
        <v>1.05</v>
      </c>
      <c r="M176" s="3">
        <f ca="1">'Rendements indices'!M176+1</f>
        <v>1.02</v>
      </c>
      <c r="N176" s="3">
        <f ca="1">'Rendements indices'!N176+1</f>
        <v>1.03</v>
      </c>
      <c r="O176" s="3"/>
      <c r="P176" s="3">
        <f ca="1">'Rendements indices'!P176+1</f>
        <v>0.99</v>
      </c>
      <c r="Q176" s="3">
        <f ca="1">'Rendements indices'!Q176+1</f>
        <v>0.96</v>
      </c>
      <c r="R176" s="3"/>
      <c r="S176" s="3">
        <f ca="1">'Rendements indices'!S176+1</f>
        <v>0.98</v>
      </c>
      <c r="T176" s="3">
        <f ca="1">'Rendements indices'!T176+1</f>
        <v>1.04</v>
      </c>
      <c r="U176" s="3">
        <f ca="1">'Rendements indices'!U176+1</f>
        <v>0.98</v>
      </c>
      <c r="V176" s="3"/>
      <c r="W176" s="3">
        <f ca="1">'Rendements indices'!W176+1</f>
        <v>1.04</v>
      </c>
      <c r="X176" s="3"/>
      <c r="Y176" s="3"/>
      <c r="Z176" s="3"/>
      <c r="AA176" s="3"/>
      <c r="AB176" s="3">
        <f ca="1">'Rendements indices'!AB176+1</f>
        <v>1.04</v>
      </c>
    </row>
    <row r="177" spans="1:28" x14ac:dyDescent="0.25">
      <c r="A177" s="2">
        <f>+'[2]VA Mensuel'!A237</f>
        <v>43343</v>
      </c>
      <c r="B177" s="3">
        <f ca="1">'Rendements indices'!B177+1</f>
        <v>1.02</v>
      </c>
      <c r="C177" s="3">
        <f ca="1">'Rendements indices'!C177+1</f>
        <v>0.97</v>
      </c>
      <c r="D177" s="3">
        <f ca="1">'Rendements indices'!D177+1</f>
        <v>0.95</v>
      </c>
      <c r="E177" s="3">
        <f ca="1">'Rendements indices'!E177+1</f>
        <v>1</v>
      </c>
      <c r="F177" s="3">
        <f ca="1">'Rendements indices'!F177+1</f>
        <v>1.06</v>
      </c>
      <c r="G177" s="3">
        <f ca="1">'Rendements indices'!G177+1</f>
        <v>1.01</v>
      </c>
      <c r="H177" s="3">
        <f ca="1">'Rendements indices'!H177+1</f>
        <v>1.04</v>
      </c>
      <c r="I177" s="3">
        <f ca="1">'Rendements indices'!I177+1</f>
        <v>1.01</v>
      </c>
      <c r="J177" s="3">
        <f ca="1">'Rendements indices'!J177+1</f>
        <v>1.03</v>
      </c>
      <c r="K177" s="3">
        <f ca="1">'Rendements indices'!K177+1</f>
        <v>0.96</v>
      </c>
      <c r="L177" s="3">
        <f ca="1">'Rendements indices'!L177+1</f>
        <v>1.03</v>
      </c>
      <c r="M177" s="3">
        <f ca="1">'Rendements indices'!M177+1</f>
        <v>1.05</v>
      </c>
      <c r="N177" s="3">
        <f ca="1">'Rendements indices'!N177+1</f>
        <v>1</v>
      </c>
      <c r="O177" s="3"/>
      <c r="P177" s="3">
        <f ca="1">'Rendements indices'!P177+1</f>
        <v>0.98</v>
      </c>
      <c r="Q177" s="3">
        <f ca="1">'Rendements indices'!Q177+1</f>
        <v>1.02</v>
      </c>
      <c r="R177" s="3"/>
      <c r="S177" s="3">
        <f ca="1">'Rendements indices'!S177+1</f>
        <v>1.06</v>
      </c>
      <c r="T177" s="3">
        <f ca="1">'Rendements indices'!T177+1</f>
        <v>0.98</v>
      </c>
      <c r="U177" s="3">
        <f ca="1">'Rendements indices'!U177+1</f>
        <v>0.96</v>
      </c>
      <c r="V177" s="3"/>
      <c r="W177" s="3">
        <f ca="1">'Rendements indices'!W177+1</f>
        <v>1.03</v>
      </c>
      <c r="X177" s="3"/>
      <c r="Y177" s="3"/>
      <c r="Z177" s="3"/>
      <c r="AA177" s="3"/>
      <c r="AB177" s="3">
        <f ca="1">'Rendements indices'!AB177+1</f>
        <v>1.06</v>
      </c>
    </row>
    <row r="178" spans="1:28" x14ac:dyDescent="0.25">
      <c r="A178" s="2">
        <f>+'[2]VA Mensuel'!A238</f>
        <v>43371</v>
      </c>
      <c r="B178" s="3">
        <f ca="1">'Rendements indices'!B178+1</f>
        <v>1.06</v>
      </c>
      <c r="C178" s="3">
        <f ca="1">'Rendements indices'!C178+1</f>
        <v>1.04</v>
      </c>
      <c r="D178" s="3">
        <f ca="1">'Rendements indices'!D178+1</f>
        <v>0.97</v>
      </c>
      <c r="E178" s="3">
        <f ca="1">'Rendements indices'!E178+1</f>
        <v>0.99</v>
      </c>
      <c r="F178" s="3">
        <f ca="1">'Rendements indices'!F178+1</f>
        <v>0.95</v>
      </c>
      <c r="G178" s="3">
        <f ca="1">'Rendements indices'!G178+1</f>
        <v>0.95</v>
      </c>
      <c r="H178" s="3">
        <f ca="1">'Rendements indices'!H178+1</f>
        <v>0.98</v>
      </c>
      <c r="I178" s="3">
        <f ca="1">'Rendements indices'!I178+1</f>
        <v>1.06</v>
      </c>
      <c r="J178" s="3">
        <f ca="1">'Rendements indices'!J178+1</f>
        <v>1.06</v>
      </c>
      <c r="K178" s="3">
        <f ca="1">'Rendements indices'!K178+1</f>
        <v>1</v>
      </c>
      <c r="L178" s="3">
        <f ca="1">'Rendements indices'!L178+1</f>
        <v>0.96</v>
      </c>
      <c r="M178" s="3">
        <f ca="1">'Rendements indices'!M178+1</f>
        <v>1.06</v>
      </c>
      <c r="N178" s="3">
        <f ca="1">'Rendements indices'!N178+1</f>
        <v>1</v>
      </c>
      <c r="O178" s="3"/>
      <c r="P178" s="3">
        <f ca="1">'Rendements indices'!P178+1</f>
        <v>0.95</v>
      </c>
      <c r="Q178" s="3">
        <f ca="1">'Rendements indices'!Q178+1</f>
        <v>1.01</v>
      </c>
      <c r="R178" s="3"/>
      <c r="S178" s="3">
        <f ca="1">'Rendements indices'!S178+1</f>
        <v>1.01</v>
      </c>
      <c r="T178" s="3">
        <f ca="1">'Rendements indices'!T178+1</f>
        <v>1.03</v>
      </c>
      <c r="U178" s="3">
        <f ca="1">'Rendements indices'!U178+1</f>
        <v>0.96</v>
      </c>
      <c r="V178" s="3"/>
      <c r="W178" s="3">
        <f ca="1">'Rendements indices'!W178+1</f>
        <v>1.05</v>
      </c>
      <c r="X178" s="3"/>
      <c r="Y178" s="3"/>
      <c r="Z178" s="3"/>
      <c r="AA178" s="3"/>
      <c r="AB178" s="3">
        <f ca="1">'Rendements indices'!AB178+1</f>
        <v>1.05</v>
      </c>
    </row>
    <row r="179" spans="1:28" x14ac:dyDescent="0.25">
      <c r="A179" s="2">
        <f>+'[2]VA Mensuel'!A239</f>
        <v>43404</v>
      </c>
      <c r="B179" s="3">
        <f ca="1">'Rendements indices'!B179+1</f>
        <v>0.97</v>
      </c>
      <c r="C179" s="3">
        <f ca="1">'Rendements indices'!C179+1</f>
        <v>1.02</v>
      </c>
      <c r="D179" s="3">
        <f ca="1">'Rendements indices'!D179+1</f>
        <v>1.06</v>
      </c>
      <c r="E179" s="3">
        <f ca="1">'Rendements indices'!E179+1</f>
        <v>1.06</v>
      </c>
      <c r="F179" s="3">
        <f ca="1">'Rendements indices'!F179+1</f>
        <v>0.99</v>
      </c>
      <c r="G179" s="3">
        <f ca="1">'Rendements indices'!G179+1</f>
        <v>0.98</v>
      </c>
      <c r="H179" s="3">
        <f ca="1">'Rendements indices'!H179+1</f>
        <v>0.98</v>
      </c>
      <c r="I179" s="3">
        <f ca="1">'Rendements indices'!I179+1</f>
        <v>0.96</v>
      </c>
      <c r="J179" s="3">
        <f ca="1">'Rendements indices'!J179+1</f>
        <v>1.04</v>
      </c>
      <c r="K179" s="3">
        <f ca="1">'Rendements indices'!K179+1</f>
        <v>1.05</v>
      </c>
      <c r="L179" s="3">
        <f ca="1">'Rendements indices'!L179+1</f>
        <v>1.06</v>
      </c>
      <c r="M179" s="3">
        <f ca="1">'Rendements indices'!M179+1</f>
        <v>1.03</v>
      </c>
      <c r="N179" s="3">
        <f ca="1">'Rendements indices'!N179+1</f>
        <v>0.97</v>
      </c>
      <c r="O179" s="3"/>
      <c r="P179" s="3">
        <f ca="1">'Rendements indices'!P179+1</f>
        <v>1.04</v>
      </c>
      <c r="Q179" s="3">
        <f ca="1">'Rendements indices'!Q179+1</f>
        <v>1.04</v>
      </c>
      <c r="R179" s="3"/>
      <c r="S179" s="3">
        <f ca="1">'Rendements indices'!S179+1</f>
        <v>1.05</v>
      </c>
      <c r="T179" s="3">
        <f ca="1">'Rendements indices'!T179+1</f>
        <v>1.02</v>
      </c>
      <c r="U179" s="3">
        <f ca="1">'Rendements indices'!U179+1</f>
        <v>1.05</v>
      </c>
      <c r="V179" s="3"/>
      <c r="W179" s="3">
        <f ca="1">'Rendements indices'!W179+1</f>
        <v>1</v>
      </c>
      <c r="X179" s="3"/>
      <c r="Y179" s="3"/>
      <c r="Z179" s="3"/>
      <c r="AA179" s="3"/>
      <c r="AB179" s="3">
        <f ca="1">'Rendements indices'!AB179+1</f>
        <v>1.06</v>
      </c>
    </row>
    <row r="180" spans="1:28" x14ac:dyDescent="0.25">
      <c r="A180" s="2">
        <f>+'[2]VA Mensuel'!A240</f>
        <v>43434</v>
      </c>
      <c r="B180" s="3">
        <f ca="1">'Rendements indices'!B180+1</f>
        <v>0.95</v>
      </c>
      <c r="C180" s="3">
        <f ca="1">'Rendements indices'!C180+1</f>
        <v>1.06</v>
      </c>
      <c r="D180" s="3">
        <f ca="1">'Rendements indices'!D180+1</f>
        <v>0.99</v>
      </c>
      <c r="E180" s="3">
        <f ca="1">'Rendements indices'!E180+1</f>
        <v>0.96</v>
      </c>
      <c r="F180" s="3">
        <f ca="1">'Rendements indices'!F180+1</f>
        <v>0.95</v>
      </c>
      <c r="G180" s="3">
        <f ca="1">'Rendements indices'!G180+1</f>
        <v>0.98</v>
      </c>
      <c r="H180" s="3">
        <f ca="1">'Rendements indices'!H180+1</f>
        <v>0.97</v>
      </c>
      <c r="I180" s="3">
        <f ca="1">'Rendements indices'!I180+1</f>
        <v>1.06</v>
      </c>
      <c r="J180" s="3">
        <f ca="1">'Rendements indices'!J180+1</f>
        <v>0.98</v>
      </c>
      <c r="K180" s="3">
        <f ca="1">'Rendements indices'!K180+1</f>
        <v>1.06</v>
      </c>
      <c r="L180" s="3">
        <f ca="1">'Rendements indices'!L180+1</f>
        <v>0.99</v>
      </c>
      <c r="M180" s="3">
        <f ca="1">'Rendements indices'!M180+1</f>
        <v>1.03</v>
      </c>
      <c r="N180" s="3">
        <f ca="1">'Rendements indices'!N180+1</f>
        <v>1.04</v>
      </c>
      <c r="O180" s="3"/>
      <c r="P180" s="3">
        <f ca="1">'Rendements indices'!P180+1</f>
        <v>1.02</v>
      </c>
      <c r="Q180" s="3">
        <f ca="1">'Rendements indices'!Q180+1</f>
        <v>0.96</v>
      </c>
      <c r="R180" s="3"/>
      <c r="S180" s="3">
        <f ca="1">'Rendements indices'!S180+1</f>
        <v>0.99</v>
      </c>
      <c r="T180" s="3">
        <f ca="1">'Rendements indices'!T180+1</f>
        <v>0.98</v>
      </c>
      <c r="U180" s="3">
        <f ca="1">'Rendements indices'!U180+1</f>
        <v>1.06</v>
      </c>
      <c r="V180" s="3"/>
      <c r="W180" s="3">
        <f ca="1">'Rendements indices'!W180+1</f>
        <v>0.96</v>
      </c>
      <c r="X180" s="3"/>
      <c r="Y180" s="3"/>
      <c r="Z180" s="3"/>
      <c r="AA180" s="3"/>
      <c r="AB180" s="3">
        <f ca="1">'Rendements indices'!AB180+1</f>
        <v>0.98</v>
      </c>
    </row>
    <row r="181" spans="1:28" x14ac:dyDescent="0.25">
      <c r="A181" s="2">
        <f>+'[2]VA Mensuel'!A241</f>
        <v>43465</v>
      </c>
      <c r="B181" s="3">
        <f ca="1">'Rendements indices'!B181+1</f>
        <v>0.96</v>
      </c>
      <c r="C181" s="3">
        <f ca="1">'Rendements indices'!C181+1</f>
        <v>1.05</v>
      </c>
      <c r="D181" s="3">
        <f ca="1">'Rendements indices'!D181+1</f>
        <v>0.95</v>
      </c>
      <c r="E181" s="3">
        <f ca="1">'Rendements indices'!E181+1</f>
        <v>0.97</v>
      </c>
      <c r="F181" s="3">
        <f ca="1">'Rendements indices'!F181+1</f>
        <v>0.97</v>
      </c>
      <c r="G181" s="3">
        <f ca="1">'Rendements indices'!G181+1</f>
        <v>0.97</v>
      </c>
      <c r="H181" s="3">
        <f ca="1">'Rendements indices'!H181+1</f>
        <v>0.97</v>
      </c>
      <c r="I181" s="3">
        <f ca="1">'Rendements indices'!I181+1</f>
        <v>1.03</v>
      </c>
      <c r="J181" s="3">
        <f ca="1">'Rendements indices'!J181+1</f>
        <v>1.04</v>
      </c>
      <c r="K181" s="3">
        <f ca="1">'Rendements indices'!K181+1</f>
        <v>0.99</v>
      </c>
      <c r="L181" s="3">
        <f ca="1">'Rendements indices'!L181+1</f>
        <v>1.03</v>
      </c>
      <c r="M181" s="3">
        <f ca="1">'Rendements indices'!M181+1</f>
        <v>1.05</v>
      </c>
      <c r="N181" s="3">
        <f ca="1">'Rendements indices'!N181+1</f>
        <v>1.02</v>
      </c>
      <c r="O181" s="3"/>
      <c r="P181" s="3">
        <f ca="1">'Rendements indices'!P181+1</f>
        <v>1.03</v>
      </c>
      <c r="Q181" s="3">
        <f ca="1">'Rendements indices'!Q181+1</f>
        <v>0.98</v>
      </c>
      <c r="R181" s="3"/>
      <c r="S181" s="3">
        <f ca="1">'Rendements indices'!S181+1</f>
        <v>1.03</v>
      </c>
      <c r="T181" s="3">
        <f ca="1">'Rendements indices'!T181+1</f>
        <v>1.01</v>
      </c>
      <c r="U181" s="3">
        <f ca="1">'Rendements indices'!U181+1</f>
        <v>0.99</v>
      </c>
      <c r="V181" s="3"/>
      <c r="W181" s="3">
        <f ca="1">'Rendements indices'!W181+1</f>
        <v>1.03</v>
      </c>
      <c r="X181" s="3"/>
      <c r="Y181" s="3"/>
      <c r="Z181" s="3"/>
      <c r="AA181" s="3"/>
      <c r="AB181" s="3">
        <f ca="1">'Rendements indices'!AB181+1</f>
        <v>0.97</v>
      </c>
    </row>
    <row r="182" spans="1:28" x14ac:dyDescent="0.25">
      <c r="A182" s="2">
        <f>+'[2]VA Mensuel'!A242</f>
        <v>43496</v>
      </c>
      <c r="B182" s="3">
        <f ca="1">'Rendements indices'!B182+1</f>
        <v>0.97</v>
      </c>
      <c r="C182" s="3">
        <f ca="1">'Rendements indices'!C182+1</f>
        <v>1.03</v>
      </c>
      <c r="D182" s="3">
        <f ca="1">'Rendements indices'!D182+1</f>
        <v>0.96</v>
      </c>
      <c r="E182" s="3">
        <f ca="1">'Rendements indices'!E182+1</f>
        <v>1.02</v>
      </c>
      <c r="F182" s="3">
        <f ca="1">'Rendements indices'!F182+1</f>
        <v>1.03</v>
      </c>
      <c r="G182" s="3">
        <f ca="1">'Rendements indices'!G182+1</f>
        <v>0.97</v>
      </c>
      <c r="H182" s="3">
        <f ca="1">'Rendements indices'!H182+1</f>
        <v>0.96</v>
      </c>
      <c r="I182" s="3">
        <f ca="1">'Rendements indices'!I182+1</f>
        <v>1.02</v>
      </c>
      <c r="J182" s="3">
        <f ca="1">'Rendements indices'!J182+1</f>
        <v>1.03</v>
      </c>
      <c r="K182" s="3">
        <f ca="1">'Rendements indices'!K182+1</f>
        <v>0.96</v>
      </c>
      <c r="L182" s="3">
        <f ca="1">'Rendements indices'!L182+1</f>
        <v>0.96</v>
      </c>
      <c r="M182" s="3">
        <f ca="1">'Rendements indices'!M182+1</f>
        <v>1.04</v>
      </c>
      <c r="N182" s="3">
        <f ca="1">'Rendements indices'!N182+1</f>
        <v>0.95</v>
      </c>
      <c r="O182" s="3"/>
      <c r="P182" s="3">
        <f ca="1">'Rendements indices'!P182+1</f>
        <v>1.02</v>
      </c>
      <c r="Q182" s="3">
        <f ca="1">'Rendements indices'!Q182+1</f>
        <v>0.95</v>
      </c>
      <c r="R182" s="3"/>
      <c r="S182" s="3">
        <f ca="1">'Rendements indices'!S182+1</f>
        <v>0.99</v>
      </c>
      <c r="T182" s="3">
        <f ca="1">'Rendements indices'!T182+1</f>
        <v>0.95</v>
      </c>
      <c r="U182" s="3">
        <f ca="1">'Rendements indices'!U182+1</f>
        <v>1.04</v>
      </c>
      <c r="V182" s="3"/>
      <c r="W182" s="3">
        <f ca="1">'Rendements indices'!W182+1</f>
        <v>1.05</v>
      </c>
      <c r="X182" s="3"/>
      <c r="Y182" s="3"/>
      <c r="Z182" s="3"/>
      <c r="AA182" s="3"/>
      <c r="AB182" s="3">
        <f ca="1">'Rendements indices'!AB182+1</f>
        <v>0.95</v>
      </c>
    </row>
    <row r="183" spans="1:28" x14ac:dyDescent="0.25">
      <c r="A183" s="2">
        <f>+'[2]VA Mensuel'!A243</f>
        <v>43524</v>
      </c>
      <c r="B183" s="3">
        <f ca="1">'Rendements indices'!B183+1</f>
        <v>1.01</v>
      </c>
      <c r="C183" s="3">
        <f ca="1">'Rendements indices'!C183+1</f>
        <v>1.04</v>
      </c>
      <c r="D183" s="3">
        <f ca="1">'Rendements indices'!D183+1</f>
        <v>1.03</v>
      </c>
      <c r="E183" s="3">
        <f ca="1">'Rendements indices'!E183+1</f>
        <v>0.96</v>
      </c>
      <c r="F183" s="3">
        <f ca="1">'Rendements indices'!F183+1</f>
        <v>0.98</v>
      </c>
      <c r="G183" s="3">
        <f ca="1">'Rendements indices'!G183+1</f>
        <v>0.99</v>
      </c>
      <c r="H183" s="3">
        <f ca="1">'Rendements indices'!H183+1</f>
        <v>1.03</v>
      </c>
      <c r="I183" s="3">
        <f ca="1">'Rendements indices'!I183+1</f>
        <v>1</v>
      </c>
      <c r="J183" s="3">
        <f ca="1">'Rendements indices'!J183+1</f>
        <v>0.97</v>
      </c>
      <c r="K183" s="3">
        <f ca="1">'Rendements indices'!K183+1</f>
        <v>1.05</v>
      </c>
      <c r="L183" s="3">
        <f ca="1">'Rendements indices'!L183+1</f>
        <v>0.98</v>
      </c>
      <c r="M183" s="3">
        <f ca="1">'Rendements indices'!M183+1</f>
        <v>1.01</v>
      </c>
      <c r="N183" s="3">
        <f ca="1">'Rendements indices'!N183+1</f>
        <v>0.97</v>
      </c>
      <c r="O183" s="3"/>
      <c r="P183" s="3">
        <f ca="1">'Rendements indices'!P183+1</f>
        <v>0.99</v>
      </c>
      <c r="Q183" s="3">
        <f ca="1">'Rendements indices'!Q183+1</f>
        <v>1</v>
      </c>
      <c r="R183" s="3"/>
      <c r="S183" s="3">
        <f ca="1">'Rendements indices'!S183+1</f>
        <v>1.04</v>
      </c>
      <c r="T183" s="3">
        <f ca="1">'Rendements indices'!T183+1</f>
        <v>1.01</v>
      </c>
      <c r="U183" s="3">
        <f ca="1">'Rendements indices'!U183+1</f>
        <v>0.96</v>
      </c>
      <c r="V183" s="3"/>
      <c r="W183" s="3">
        <f ca="1">'Rendements indices'!W183+1</f>
        <v>0.99</v>
      </c>
      <c r="X183" s="3"/>
      <c r="Y183" s="3"/>
      <c r="Z183" s="3"/>
      <c r="AA183" s="3"/>
      <c r="AB183" s="3">
        <f ca="1">'Rendements indices'!AB183+1</f>
        <v>0.97</v>
      </c>
    </row>
    <row r="184" spans="1:28" x14ac:dyDescent="0.25">
      <c r="A184" s="2">
        <f>+'[2]VA Mensuel'!A244</f>
        <v>43553</v>
      </c>
      <c r="B184" s="3">
        <f ca="1">'Rendements indices'!B184+1</f>
        <v>1.06</v>
      </c>
      <c r="C184" s="3">
        <f ca="1">'Rendements indices'!C184+1</f>
        <v>1.01</v>
      </c>
      <c r="D184" s="3">
        <f ca="1">'Rendements indices'!D184+1</f>
        <v>0.98</v>
      </c>
      <c r="E184" s="3">
        <f ca="1">'Rendements indices'!E184+1</f>
        <v>1.04</v>
      </c>
      <c r="F184" s="3">
        <f ca="1">'Rendements indices'!F184+1</f>
        <v>1.06</v>
      </c>
      <c r="G184" s="3">
        <f ca="1">'Rendements indices'!G184+1</f>
        <v>1.03</v>
      </c>
      <c r="H184" s="3">
        <f ca="1">'Rendements indices'!H184+1</f>
        <v>1.06</v>
      </c>
      <c r="I184" s="3">
        <f ca="1">'Rendements indices'!I184+1</f>
        <v>0.95</v>
      </c>
      <c r="J184" s="3">
        <f ca="1">'Rendements indices'!J184+1</f>
        <v>1</v>
      </c>
      <c r="K184" s="3">
        <f ca="1">'Rendements indices'!K184+1</f>
        <v>0.95</v>
      </c>
      <c r="L184" s="3">
        <f ca="1">'Rendements indices'!L184+1</f>
        <v>0.96</v>
      </c>
      <c r="M184" s="3">
        <f ca="1">'Rendements indices'!M184+1</f>
        <v>0.96</v>
      </c>
      <c r="N184" s="3">
        <f ca="1">'Rendements indices'!N184+1</f>
        <v>0.95</v>
      </c>
      <c r="O184" s="3"/>
      <c r="P184" s="3">
        <f ca="1">'Rendements indices'!P184+1</f>
        <v>1.05</v>
      </c>
      <c r="Q184" s="3">
        <f ca="1">'Rendements indices'!Q184+1</f>
        <v>1.04</v>
      </c>
      <c r="R184" s="3"/>
      <c r="S184" s="3">
        <f ca="1">'Rendements indices'!S184+1</f>
        <v>0.97</v>
      </c>
      <c r="T184" s="3">
        <f ca="1">'Rendements indices'!T184+1</f>
        <v>1.02</v>
      </c>
      <c r="U184" s="3">
        <f ca="1">'Rendements indices'!U184+1</f>
        <v>0.99</v>
      </c>
      <c r="V184" s="3"/>
      <c r="W184" s="3">
        <f ca="1">'Rendements indices'!W184+1</f>
        <v>0.98</v>
      </c>
      <c r="X184" s="3"/>
      <c r="Y184" s="3"/>
      <c r="Z184" s="3"/>
      <c r="AA184" s="3"/>
      <c r="AB184" s="3">
        <f ca="1">'Rendements indices'!AB184+1</f>
        <v>1.04</v>
      </c>
    </row>
    <row r="185" spans="1:28" x14ac:dyDescent="0.25">
      <c r="A185" s="2">
        <f>+'[2]VA Mensuel'!A245</f>
        <v>43585</v>
      </c>
      <c r="B185" s="3">
        <f ca="1">'Rendements indices'!B185+1</f>
        <v>1.01</v>
      </c>
      <c r="C185" s="3">
        <f ca="1">'Rendements indices'!C185+1</f>
        <v>1.06</v>
      </c>
      <c r="D185" s="3">
        <f ca="1">'Rendements indices'!D185+1</f>
        <v>0.95</v>
      </c>
      <c r="E185" s="3">
        <f ca="1">'Rendements indices'!E185+1</f>
        <v>0.98</v>
      </c>
      <c r="F185" s="3">
        <f ca="1">'Rendements indices'!F185+1</f>
        <v>0.96</v>
      </c>
      <c r="G185" s="3">
        <f ca="1">'Rendements indices'!G185+1</f>
        <v>1.02</v>
      </c>
      <c r="H185" s="3">
        <f ca="1">'Rendements indices'!H185+1</f>
        <v>0.96</v>
      </c>
      <c r="I185" s="3">
        <f ca="1">'Rendements indices'!I185+1</f>
        <v>0.98</v>
      </c>
      <c r="J185" s="3">
        <f ca="1">'Rendements indices'!J185+1</f>
        <v>1.05</v>
      </c>
      <c r="K185" s="3">
        <f ca="1">'Rendements indices'!K185+1</f>
        <v>1.03</v>
      </c>
      <c r="L185" s="3">
        <f ca="1">'Rendements indices'!L185+1</f>
        <v>1.06</v>
      </c>
      <c r="M185" s="3">
        <f ca="1">'Rendements indices'!M185+1</f>
        <v>1.06</v>
      </c>
      <c r="N185" s="3">
        <f ca="1">'Rendements indices'!N185+1</f>
        <v>0.96</v>
      </c>
      <c r="O185" s="3"/>
      <c r="P185" s="3">
        <f ca="1">'Rendements indices'!P185+1</f>
        <v>1.01</v>
      </c>
      <c r="Q185" s="3">
        <f ca="1">'Rendements indices'!Q185+1</f>
        <v>1.02</v>
      </c>
      <c r="R185" s="3"/>
      <c r="S185" s="3">
        <f ca="1">'Rendements indices'!S185+1</f>
        <v>0.96</v>
      </c>
      <c r="T185" s="3">
        <f ca="1">'Rendements indices'!T185+1</f>
        <v>0.98</v>
      </c>
      <c r="U185" s="3">
        <f ca="1">'Rendements indices'!U185+1</f>
        <v>1.06</v>
      </c>
      <c r="V185" s="3"/>
      <c r="W185" s="3">
        <f ca="1">'Rendements indices'!W185+1</f>
        <v>1.04</v>
      </c>
      <c r="X185" s="3"/>
      <c r="Y185" s="3"/>
      <c r="Z185" s="3"/>
      <c r="AA185" s="3"/>
      <c r="AB185" s="3">
        <f ca="1">'Rendements indices'!AB185+1</f>
        <v>1.05</v>
      </c>
    </row>
    <row r="186" spans="1:28" x14ac:dyDescent="0.25">
      <c r="A186" s="2">
        <f>+'[2]VA Mensuel'!A246</f>
        <v>43616</v>
      </c>
      <c r="B186" s="3">
        <f ca="1">'Rendements indices'!B186+1</f>
        <v>1.01</v>
      </c>
      <c r="C186" s="3">
        <f ca="1">'Rendements indices'!C186+1</f>
        <v>0.95</v>
      </c>
      <c r="D186" s="3">
        <f ca="1">'Rendements indices'!D186+1</f>
        <v>1</v>
      </c>
      <c r="E186" s="3">
        <f ca="1">'Rendements indices'!E186+1</f>
        <v>1.06</v>
      </c>
      <c r="F186" s="3">
        <f ca="1">'Rendements indices'!F186+1</f>
        <v>1.05</v>
      </c>
      <c r="G186" s="3">
        <f ca="1">'Rendements indices'!G186+1</f>
        <v>0.95</v>
      </c>
      <c r="H186" s="3">
        <f ca="1">'Rendements indices'!H186+1</f>
        <v>1</v>
      </c>
      <c r="I186" s="3">
        <f ca="1">'Rendements indices'!I186+1</f>
        <v>1.06</v>
      </c>
      <c r="J186" s="3">
        <f ca="1">'Rendements indices'!J186+1</f>
        <v>0.96</v>
      </c>
      <c r="K186" s="3">
        <f ca="1">'Rendements indices'!K186+1</f>
        <v>1.03</v>
      </c>
      <c r="L186" s="3">
        <f ca="1">'Rendements indices'!L186+1</f>
        <v>1.01</v>
      </c>
      <c r="M186" s="3">
        <f ca="1">'Rendements indices'!M186+1</f>
        <v>1.03</v>
      </c>
      <c r="N186" s="3">
        <f ca="1">'Rendements indices'!N186+1</f>
        <v>1.05</v>
      </c>
      <c r="O186" s="3"/>
      <c r="P186" s="3">
        <f ca="1">'Rendements indices'!P186+1</f>
        <v>0.98</v>
      </c>
      <c r="Q186" s="3">
        <f ca="1">'Rendements indices'!Q186+1</f>
        <v>1.01</v>
      </c>
      <c r="R186" s="3"/>
      <c r="S186" s="3">
        <f ca="1">'Rendements indices'!S186+1</f>
        <v>1.04</v>
      </c>
      <c r="T186" s="3">
        <f ca="1">'Rendements indices'!T186+1</f>
        <v>1.06</v>
      </c>
      <c r="U186" s="3">
        <f ca="1">'Rendements indices'!U186+1</f>
        <v>1.05</v>
      </c>
      <c r="V186" s="3"/>
      <c r="W186" s="3">
        <f ca="1">'Rendements indices'!W186+1</f>
        <v>1.04</v>
      </c>
      <c r="X186" s="3"/>
      <c r="Y186" s="3"/>
      <c r="Z186" s="3"/>
      <c r="AA186" s="3"/>
      <c r="AB186" s="3">
        <f ca="1">'Rendements indices'!AB186+1</f>
        <v>1.03</v>
      </c>
    </row>
    <row r="187" spans="1:28" x14ac:dyDescent="0.25">
      <c r="A187" s="2">
        <f>+'[2]VA Mensuel'!A247</f>
        <v>43644</v>
      </c>
      <c r="B187" s="3">
        <f ca="1">'Rendements indices'!B187+1</f>
        <v>1</v>
      </c>
      <c r="C187" s="3">
        <f ca="1">'Rendements indices'!C187+1</f>
        <v>1.03</v>
      </c>
      <c r="D187" s="3">
        <f ca="1">'Rendements indices'!D187+1</f>
        <v>0.98</v>
      </c>
      <c r="E187" s="3">
        <f ca="1">'Rendements indices'!E187+1</f>
        <v>0.95</v>
      </c>
      <c r="F187" s="3">
        <f ca="1">'Rendements indices'!F187+1</f>
        <v>1.05</v>
      </c>
      <c r="G187" s="3">
        <f ca="1">'Rendements indices'!G187+1</f>
        <v>0.95</v>
      </c>
      <c r="H187" s="3">
        <f ca="1">'Rendements indices'!H187+1</f>
        <v>1.04</v>
      </c>
      <c r="I187" s="3">
        <f ca="1">'Rendements indices'!I187+1</f>
        <v>1.04</v>
      </c>
      <c r="J187" s="3">
        <f ca="1">'Rendements indices'!J187+1</f>
        <v>1.02</v>
      </c>
      <c r="K187" s="3">
        <f ca="1">'Rendements indices'!K187+1</f>
        <v>1.06</v>
      </c>
      <c r="L187" s="3">
        <f ca="1">'Rendements indices'!L187+1</f>
        <v>1.01</v>
      </c>
      <c r="M187" s="3">
        <f ca="1">'Rendements indices'!M187+1</f>
        <v>1.06</v>
      </c>
      <c r="N187" s="3">
        <f ca="1">'Rendements indices'!N187+1</f>
        <v>1.01</v>
      </c>
      <c r="O187" s="3"/>
      <c r="P187" s="3">
        <f ca="1">'Rendements indices'!P187+1</f>
        <v>1.04</v>
      </c>
      <c r="Q187" s="3">
        <f ca="1">'Rendements indices'!Q187+1</f>
        <v>0.96</v>
      </c>
      <c r="R187" s="3"/>
      <c r="S187" s="3">
        <f ca="1">'Rendements indices'!S187+1</f>
        <v>0.96</v>
      </c>
      <c r="T187" s="3">
        <f ca="1">'Rendements indices'!T187+1</f>
        <v>0.96</v>
      </c>
      <c r="U187" s="3">
        <f ca="1">'Rendements indices'!U187+1</f>
        <v>1.04</v>
      </c>
      <c r="V187" s="3"/>
      <c r="W187" s="3">
        <f ca="1">'Rendements indices'!W187+1</f>
        <v>1.04</v>
      </c>
      <c r="X187" s="3"/>
      <c r="Y187" s="3"/>
      <c r="Z187" s="3"/>
      <c r="AA187" s="3"/>
      <c r="AB187" s="3">
        <f ca="1">'Rendements indices'!AB187+1</f>
        <v>0.96</v>
      </c>
    </row>
    <row r="188" spans="1:28" x14ac:dyDescent="0.25">
      <c r="A188" s="2">
        <f>+'[2]VA Mensuel'!A248</f>
        <v>43677</v>
      </c>
      <c r="B188" s="3">
        <f ca="1">'Rendements indices'!B188+1</f>
        <v>0.98</v>
      </c>
      <c r="C188" s="3">
        <f ca="1">'Rendements indices'!C188+1</f>
        <v>0.98</v>
      </c>
      <c r="D188" s="3">
        <f ca="1">'Rendements indices'!D188+1</f>
        <v>0.99</v>
      </c>
      <c r="E188" s="3">
        <f ca="1">'Rendements indices'!E188+1</f>
        <v>1.04</v>
      </c>
      <c r="F188" s="3">
        <f ca="1">'Rendements indices'!F188+1</f>
        <v>0.98</v>
      </c>
      <c r="G188" s="3">
        <f ca="1">'Rendements indices'!G188+1</f>
        <v>0.98</v>
      </c>
      <c r="H188" s="3">
        <f ca="1">'Rendements indices'!H188+1</f>
        <v>0.99</v>
      </c>
      <c r="I188" s="3">
        <f ca="1">'Rendements indices'!I188+1</f>
        <v>1.05</v>
      </c>
      <c r="J188" s="3">
        <f ca="1">'Rendements indices'!J188+1</f>
        <v>0.98</v>
      </c>
      <c r="K188" s="3">
        <f ca="1">'Rendements indices'!K188+1</f>
        <v>1</v>
      </c>
      <c r="L188" s="3">
        <f ca="1">'Rendements indices'!L188+1</f>
        <v>0.95</v>
      </c>
      <c r="M188" s="3">
        <f ca="1">'Rendements indices'!M188+1</f>
        <v>1</v>
      </c>
      <c r="N188" s="3">
        <f ca="1">'Rendements indices'!N188+1</f>
        <v>0.97</v>
      </c>
      <c r="O188" s="3"/>
      <c r="P188" s="3">
        <f ca="1">'Rendements indices'!P188+1</f>
        <v>1.02</v>
      </c>
      <c r="Q188" s="3">
        <f ca="1">'Rendements indices'!Q188+1</f>
        <v>1.04</v>
      </c>
      <c r="R188" s="3"/>
      <c r="S188" s="3">
        <f ca="1">'Rendements indices'!S188+1</f>
        <v>1</v>
      </c>
      <c r="T188" s="3">
        <f ca="1">'Rendements indices'!T188+1</f>
        <v>1.04</v>
      </c>
      <c r="U188" s="3">
        <f ca="1">'Rendements indices'!U188+1</f>
        <v>1.01</v>
      </c>
      <c r="V188" s="3"/>
      <c r="W188" s="3">
        <f ca="1">'Rendements indices'!W188+1</f>
        <v>1.03</v>
      </c>
      <c r="X188" s="3"/>
      <c r="Y188" s="3"/>
      <c r="Z188" s="3"/>
      <c r="AA188" s="3"/>
      <c r="AB188" s="3">
        <f ca="1">'Rendements indices'!AB188+1</f>
        <v>1.04</v>
      </c>
    </row>
    <row r="189" spans="1:28" x14ac:dyDescent="0.25">
      <c r="A189" s="2">
        <f>+'[2]VA Mensuel'!A249</f>
        <v>43707</v>
      </c>
      <c r="B189" s="3">
        <f ca="1">'Rendements indices'!B189+1</f>
        <v>0.95</v>
      </c>
      <c r="C189" s="3">
        <f ca="1">'Rendements indices'!C189+1</f>
        <v>1.05</v>
      </c>
      <c r="D189" s="3">
        <f ca="1">'Rendements indices'!D189+1</f>
        <v>1.02</v>
      </c>
      <c r="E189" s="3">
        <f ca="1">'Rendements indices'!E189+1</f>
        <v>0.97</v>
      </c>
      <c r="F189" s="3">
        <f ca="1">'Rendements indices'!F189+1</f>
        <v>1.03</v>
      </c>
      <c r="G189" s="3">
        <f ca="1">'Rendements indices'!G189+1</f>
        <v>1.02</v>
      </c>
      <c r="H189" s="3">
        <f ca="1">'Rendements indices'!H189+1</f>
        <v>1.06</v>
      </c>
      <c r="I189" s="3">
        <f ca="1">'Rendements indices'!I189+1</f>
        <v>0.99</v>
      </c>
      <c r="J189" s="3">
        <f ca="1">'Rendements indices'!J189+1</f>
        <v>1</v>
      </c>
      <c r="K189" s="3">
        <f ca="1">'Rendements indices'!K189+1</f>
        <v>1.02</v>
      </c>
      <c r="L189" s="3">
        <f ca="1">'Rendements indices'!L189+1</f>
        <v>1.06</v>
      </c>
      <c r="M189" s="3">
        <f ca="1">'Rendements indices'!M189+1</f>
        <v>1.06</v>
      </c>
      <c r="N189" s="3">
        <f ca="1">'Rendements indices'!N189+1</f>
        <v>1.06</v>
      </c>
      <c r="O189" s="3"/>
      <c r="P189" s="3">
        <f ca="1">'Rendements indices'!P189+1</f>
        <v>1.02</v>
      </c>
      <c r="Q189" s="3">
        <f ca="1">'Rendements indices'!Q189+1</f>
        <v>0.96</v>
      </c>
      <c r="R189" s="3"/>
      <c r="S189" s="3">
        <f ca="1">'Rendements indices'!S189+1</f>
        <v>1.02</v>
      </c>
      <c r="T189" s="3">
        <f ca="1">'Rendements indices'!T189+1</f>
        <v>0.96</v>
      </c>
      <c r="U189" s="3">
        <f ca="1">'Rendements indices'!U189+1</f>
        <v>1</v>
      </c>
      <c r="V189" s="3"/>
      <c r="W189" s="3">
        <f ca="1">'Rendements indices'!W189+1</f>
        <v>1.01</v>
      </c>
      <c r="X189" s="3"/>
      <c r="Y189" s="3"/>
      <c r="Z189" s="3"/>
      <c r="AA189" s="3"/>
      <c r="AB189" s="3">
        <f ca="1">'Rendements indices'!AB189+1</f>
        <v>1.01</v>
      </c>
    </row>
    <row r="190" spans="1:28" x14ac:dyDescent="0.25">
      <c r="A190" s="2">
        <f>+'[2]VA Mensuel'!A250</f>
        <v>43738</v>
      </c>
      <c r="B190" s="3">
        <f ca="1">'Rendements indices'!B190+1</f>
        <v>1.01</v>
      </c>
      <c r="C190" s="3">
        <f ca="1">'Rendements indices'!C190+1</f>
        <v>0.99</v>
      </c>
      <c r="D190" s="3">
        <f ca="1">'Rendements indices'!D190+1</f>
        <v>0.96</v>
      </c>
      <c r="E190" s="3">
        <f ca="1">'Rendements indices'!E190+1</f>
        <v>0.95</v>
      </c>
      <c r="F190" s="3">
        <f ca="1">'Rendements indices'!F190+1</f>
        <v>0.95</v>
      </c>
      <c r="G190" s="3">
        <f ca="1">'Rendements indices'!G190+1</f>
        <v>1.01</v>
      </c>
      <c r="H190" s="3">
        <f ca="1">'Rendements indices'!H190+1</f>
        <v>1.02</v>
      </c>
      <c r="I190" s="3">
        <f ca="1">'Rendements indices'!I190+1</f>
        <v>0.95</v>
      </c>
      <c r="J190" s="3">
        <f ca="1">'Rendements indices'!J190+1</f>
        <v>0.96</v>
      </c>
      <c r="K190" s="3">
        <f ca="1">'Rendements indices'!K190+1</f>
        <v>0.97</v>
      </c>
      <c r="L190" s="3">
        <f ca="1">'Rendements indices'!L190+1</f>
        <v>0.97</v>
      </c>
      <c r="M190" s="3">
        <f ca="1">'Rendements indices'!M190+1</f>
        <v>1.03</v>
      </c>
      <c r="N190" s="3">
        <f ca="1">'Rendements indices'!N190+1</f>
        <v>0.97</v>
      </c>
      <c r="O190" s="3"/>
      <c r="P190" s="3"/>
      <c r="Q190" s="3">
        <f ca="1">'Rendements indices'!Q190+1</f>
        <v>0.95</v>
      </c>
      <c r="R190" s="3"/>
      <c r="S190" s="3">
        <f ca="1">'Rendements indices'!S190+1</f>
        <v>0.98</v>
      </c>
      <c r="T190" s="3">
        <f ca="1">'Rendements indices'!T190+1</f>
        <v>0.99</v>
      </c>
      <c r="U190" s="3">
        <f ca="1">'Rendements indices'!U190+1</f>
        <v>1</v>
      </c>
      <c r="V190" s="3"/>
      <c r="W190" s="3">
        <f ca="1">'Rendements indices'!W190+1</f>
        <v>1</v>
      </c>
      <c r="X190" s="3"/>
      <c r="Y190" s="3"/>
      <c r="Z190" s="3"/>
      <c r="AA190" s="3"/>
      <c r="AB190" s="3">
        <f ca="1">'Rendements indices'!AB190+1</f>
        <v>1.06</v>
      </c>
    </row>
    <row r="191" spans="1:28" x14ac:dyDescent="0.25">
      <c r="A191" s="2">
        <f>+'[2]VA Mensuel'!A251</f>
        <v>43769</v>
      </c>
      <c r="B191" s="3">
        <f ca="1">'Rendements indices'!B191+1</f>
        <v>1.04</v>
      </c>
      <c r="C191" s="3">
        <f ca="1">'Rendements indices'!C191+1</f>
        <v>1.05</v>
      </c>
      <c r="D191" s="3">
        <f ca="1">'Rendements indices'!D191+1</f>
        <v>1.02</v>
      </c>
      <c r="E191" s="3">
        <f ca="1">'Rendements indices'!E191+1</f>
        <v>1.02</v>
      </c>
      <c r="F191" s="3">
        <f ca="1">'Rendements indices'!F191+1</f>
        <v>1.01</v>
      </c>
      <c r="G191" s="3">
        <f ca="1">'Rendements indices'!G191+1</f>
        <v>0.95</v>
      </c>
      <c r="H191" s="3">
        <f ca="1">'Rendements indices'!H191+1</f>
        <v>1.01</v>
      </c>
      <c r="I191" s="3">
        <f ca="1">'Rendements indices'!I191+1</f>
        <v>0.97</v>
      </c>
      <c r="J191" s="3">
        <f ca="1">'Rendements indices'!J191+1</f>
        <v>1.05</v>
      </c>
      <c r="K191" s="3">
        <f ca="1">'Rendements indices'!K191+1</f>
        <v>1.06</v>
      </c>
      <c r="L191" s="3">
        <f ca="1">'Rendements indices'!L191+1</f>
        <v>0.99</v>
      </c>
      <c r="M191" s="3">
        <f ca="1">'Rendements indices'!M191+1</f>
        <v>1.05</v>
      </c>
      <c r="N191" s="3">
        <f ca="1">'Rendements indices'!N191+1</f>
        <v>1</v>
      </c>
      <c r="O191" s="3"/>
      <c r="P191" s="3"/>
      <c r="Q191" s="3">
        <f ca="1">'Rendements indices'!Q191+1</f>
        <v>1.06</v>
      </c>
      <c r="R191" s="3"/>
      <c r="S191" s="3">
        <f ca="1">'Rendements indices'!S191+1</f>
        <v>0.97</v>
      </c>
      <c r="T191" s="3">
        <f ca="1">'Rendements indices'!T191+1</f>
        <v>0.98</v>
      </c>
      <c r="U191" s="3">
        <f ca="1">'Rendements indices'!U191+1</f>
        <v>1</v>
      </c>
      <c r="V191" s="3"/>
      <c r="W191" s="3">
        <f ca="1">'Rendements indices'!W191+1</f>
        <v>1</v>
      </c>
      <c r="X191" s="3"/>
      <c r="Y191" s="3"/>
      <c r="Z191" s="3"/>
      <c r="AA191" s="3"/>
      <c r="AB191" s="3">
        <f ca="1">'Rendements indices'!AB191+1</f>
        <v>0.96</v>
      </c>
    </row>
    <row r="192" spans="1:28" x14ac:dyDescent="0.25">
      <c r="A192" s="2">
        <f>+'[2]VA Mensuel'!A252</f>
        <v>43798</v>
      </c>
      <c r="B192" s="3">
        <f ca="1">'Rendements indices'!B192+1</f>
        <v>1.02</v>
      </c>
      <c r="C192" s="3">
        <f ca="1">'Rendements indices'!C192+1</f>
        <v>1</v>
      </c>
      <c r="D192" s="3">
        <f ca="1">'Rendements indices'!D192+1</f>
        <v>0.97</v>
      </c>
      <c r="E192" s="3">
        <f ca="1">'Rendements indices'!E192+1</f>
        <v>1.05</v>
      </c>
      <c r="F192" s="3">
        <f ca="1">'Rendements indices'!F192+1</f>
        <v>0.95</v>
      </c>
      <c r="G192" s="3">
        <f ca="1">'Rendements indices'!G192+1</f>
        <v>1.03</v>
      </c>
      <c r="H192" s="3">
        <f ca="1">'Rendements indices'!H192+1</f>
        <v>1.05</v>
      </c>
      <c r="I192" s="3">
        <f ca="1">'Rendements indices'!I192+1</f>
        <v>1.04</v>
      </c>
      <c r="J192" s="3">
        <f ca="1">'Rendements indices'!J192+1</f>
        <v>1.01</v>
      </c>
      <c r="K192" s="3">
        <f ca="1">'Rendements indices'!K192+1</f>
        <v>0.97</v>
      </c>
      <c r="L192" s="3">
        <f ca="1">'Rendements indices'!L192+1</f>
        <v>1.05</v>
      </c>
      <c r="M192" s="3">
        <f ca="1">'Rendements indices'!M192+1</f>
        <v>1.06</v>
      </c>
      <c r="N192" s="3">
        <f ca="1">'Rendements indices'!N192+1</f>
        <v>1.03</v>
      </c>
      <c r="O192" s="3"/>
      <c r="P192" s="3"/>
      <c r="Q192" s="3">
        <f ca="1">'Rendements indices'!Q192+1</f>
        <v>0.99</v>
      </c>
      <c r="R192" s="3"/>
      <c r="S192" s="3">
        <f ca="1">'Rendements indices'!S192+1</f>
        <v>1</v>
      </c>
      <c r="T192" s="3">
        <f ca="1">'Rendements indices'!T192+1</f>
        <v>0.99</v>
      </c>
      <c r="U192" s="3">
        <f ca="1">'Rendements indices'!U192+1</f>
        <v>1.03</v>
      </c>
      <c r="V192" s="3"/>
      <c r="W192" s="3">
        <f ca="1">'Rendements indices'!W192+1</f>
        <v>0.96</v>
      </c>
      <c r="X192" s="3"/>
      <c r="Y192" s="3"/>
      <c r="Z192" s="3"/>
      <c r="AA192" s="3"/>
      <c r="AB192" s="3">
        <f ca="1">'Rendements indices'!AB192+1</f>
        <v>1</v>
      </c>
    </row>
    <row r="193" spans="1:28" x14ac:dyDescent="0.25">
      <c r="A193" s="2">
        <f>+'[2]VA Mensuel'!A253</f>
        <v>43830</v>
      </c>
      <c r="B193" s="3">
        <f ca="1">'Rendements indices'!B193+1</f>
        <v>1.03</v>
      </c>
      <c r="C193" s="3">
        <f ca="1">'Rendements indices'!C193+1</f>
        <v>1</v>
      </c>
      <c r="D193" s="3">
        <f ca="1">'Rendements indices'!D193+1</f>
        <v>1.03</v>
      </c>
      <c r="E193" s="3">
        <f ca="1">'Rendements indices'!E193+1</f>
        <v>0.96</v>
      </c>
      <c r="F193" s="3">
        <f ca="1">'Rendements indices'!F193+1</f>
        <v>1</v>
      </c>
      <c r="G193" s="3">
        <f ca="1">'Rendements indices'!G193+1</f>
        <v>1.04</v>
      </c>
      <c r="H193" s="3">
        <f ca="1">'Rendements indices'!H193+1</f>
        <v>0.99</v>
      </c>
      <c r="I193" s="3">
        <f ca="1">'Rendements indices'!I193+1</f>
        <v>0.95</v>
      </c>
      <c r="J193" s="3">
        <f ca="1">'Rendements indices'!J193+1</f>
        <v>0.97</v>
      </c>
      <c r="K193" s="3">
        <f ca="1">'Rendements indices'!K193+1</f>
        <v>1.01</v>
      </c>
      <c r="L193" s="3">
        <f ca="1">'Rendements indices'!L193+1</f>
        <v>0.97</v>
      </c>
      <c r="M193" s="3">
        <f ca="1">'Rendements indices'!M193+1</f>
        <v>0.95</v>
      </c>
      <c r="N193" s="3">
        <f ca="1">'Rendements indices'!N193+1</f>
        <v>0.97</v>
      </c>
      <c r="O193" s="3"/>
      <c r="P193" s="3"/>
      <c r="Q193" s="3">
        <f ca="1">'Rendements indices'!Q193+1</f>
        <v>0.95</v>
      </c>
      <c r="R193" s="3"/>
      <c r="S193" s="3">
        <f ca="1">'Rendements indices'!S193+1</f>
        <v>1.01</v>
      </c>
      <c r="T193" s="3">
        <f ca="1">'Rendements indices'!T193+1</f>
        <v>1.05</v>
      </c>
      <c r="U193" s="3">
        <f ca="1">'Rendements indices'!U193+1</f>
        <v>1.04</v>
      </c>
      <c r="V193" s="3"/>
      <c r="W193" s="3">
        <f ca="1">'Rendements indices'!W193+1</f>
        <v>0.98</v>
      </c>
      <c r="X193" s="3"/>
      <c r="Y193" s="3"/>
      <c r="Z193" s="3"/>
      <c r="AA193" s="3"/>
      <c r="AB193" s="3">
        <f ca="1">'Rendements indices'!AB193+1</f>
        <v>1.04</v>
      </c>
    </row>
    <row r="194" spans="1:28" x14ac:dyDescent="0.25">
      <c r="A194" s="2">
        <f>+'[2]VA Mensuel'!A254</f>
        <v>43861</v>
      </c>
      <c r="B194" s="3">
        <f ca="1">'Rendements indices'!B194+1</f>
        <v>0.99</v>
      </c>
      <c r="C194" s="3">
        <f ca="1">'Rendements indices'!C194+1</f>
        <v>1.01</v>
      </c>
      <c r="D194" s="3">
        <f ca="1">'Rendements indices'!D194+1</f>
        <v>1</v>
      </c>
      <c r="E194" s="3">
        <f ca="1">'Rendements indices'!E194+1</f>
        <v>0.99</v>
      </c>
      <c r="F194" s="3">
        <f ca="1">'Rendements indices'!F194+1</f>
        <v>1.04</v>
      </c>
      <c r="G194" s="3">
        <f ca="1">'Rendements indices'!G194+1</f>
        <v>1.01</v>
      </c>
      <c r="H194" s="3">
        <f ca="1">'Rendements indices'!H194+1</f>
        <v>0.95</v>
      </c>
      <c r="I194" s="3">
        <f ca="1">'Rendements indices'!I194+1</f>
        <v>0.96</v>
      </c>
      <c r="J194" s="3">
        <f ca="1">'Rendements indices'!J194+1</f>
        <v>1.04</v>
      </c>
      <c r="K194" s="3">
        <f ca="1">'Rendements indices'!K194+1</f>
        <v>1</v>
      </c>
      <c r="L194" s="3">
        <f ca="1">'Rendements indices'!L194+1</f>
        <v>0.96</v>
      </c>
      <c r="M194" s="3">
        <f ca="1">'Rendements indices'!M194+1</f>
        <v>1.04</v>
      </c>
      <c r="N194" s="3">
        <f ca="1">'Rendements indices'!N194+1</f>
        <v>0.99</v>
      </c>
      <c r="O194" s="3"/>
      <c r="P194" s="3"/>
      <c r="Q194" s="3">
        <f ca="1">'Rendements indices'!Q194+1</f>
        <v>1.05</v>
      </c>
      <c r="R194" s="3"/>
      <c r="S194" s="3">
        <f ca="1">'Rendements indices'!S194+1</f>
        <v>1.06</v>
      </c>
      <c r="T194" s="3">
        <f ca="1">'Rendements indices'!T194+1</f>
        <v>1.04</v>
      </c>
      <c r="U194" s="3">
        <f ca="1">'Rendements indices'!U194+1</f>
        <v>0.98</v>
      </c>
      <c r="V194" s="3"/>
      <c r="W194" s="3">
        <f ca="1">'Rendements indices'!W194+1</f>
        <v>1.04</v>
      </c>
      <c r="X194" s="3"/>
      <c r="Y194" s="3"/>
      <c r="Z194" s="3"/>
      <c r="AA194" s="3"/>
      <c r="AB194" s="3">
        <f ca="1">'Rendements indices'!AB194+1</f>
        <v>1.03</v>
      </c>
    </row>
    <row r="195" spans="1:28" x14ac:dyDescent="0.25">
      <c r="A195" s="2">
        <f>+'[2]VA Mensuel'!A255</f>
        <v>43889</v>
      </c>
      <c r="B195" s="3">
        <f ca="1">'Rendements indices'!B195+1</f>
        <v>1.03</v>
      </c>
      <c r="C195" s="3">
        <f ca="1">'Rendements indices'!C195+1</f>
        <v>1.06</v>
      </c>
      <c r="D195" s="3">
        <f ca="1">'Rendements indices'!D195+1</f>
        <v>0.99</v>
      </c>
      <c r="E195" s="3">
        <f ca="1">'Rendements indices'!E195+1</f>
        <v>0.99</v>
      </c>
      <c r="F195" s="3">
        <f ca="1">'Rendements indices'!F195+1</f>
        <v>1.06</v>
      </c>
      <c r="G195" s="3">
        <f ca="1">'Rendements indices'!G195+1</f>
        <v>0.99</v>
      </c>
      <c r="H195" s="3">
        <f ca="1">'Rendements indices'!H195+1</f>
        <v>0.96</v>
      </c>
      <c r="I195" s="3">
        <f ca="1">'Rendements indices'!I195+1</f>
        <v>0.96</v>
      </c>
      <c r="J195" s="3">
        <f ca="1">'Rendements indices'!J195+1</f>
        <v>0.98</v>
      </c>
      <c r="K195" s="3">
        <f ca="1">'Rendements indices'!K195+1</f>
        <v>1.06</v>
      </c>
      <c r="L195" s="3">
        <f ca="1">'Rendements indices'!L195+1</f>
        <v>0.95</v>
      </c>
      <c r="M195" s="3">
        <f ca="1">'Rendements indices'!M195+1</f>
        <v>1.04</v>
      </c>
      <c r="N195" s="3">
        <f ca="1">'Rendements indices'!N195+1</f>
        <v>0.99</v>
      </c>
      <c r="O195" s="3"/>
      <c r="P195" s="3"/>
      <c r="Q195" s="3">
        <f ca="1">'Rendements indices'!Q195+1</f>
        <v>0.97</v>
      </c>
      <c r="R195" s="3"/>
      <c r="S195" s="3">
        <f ca="1">'Rendements indices'!S195+1</f>
        <v>0.99</v>
      </c>
      <c r="T195" s="3">
        <f ca="1">'Rendements indices'!T195+1</f>
        <v>1.01</v>
      </c>
      <c r="U195" s="3">
        <f ca="1">'Rendements indices'!U195+1</f>
        <v>0.97</v>
      </c>
      <c r="V195" s="3"/>
      <c r="W195" s="3">
        <f ca="1">'Rendements indices'!W195+1</f>
        <v>0.98</v>
      </c>
      <c r="X195" s="3"/>
      <c r="Y195" s="3"/>
      <c r="Z195" s="3"/>
      <c r="AA195" s="3"/>
      <c r="AB195" s="3">
        <f ca="1">'Rendements indices'!AB195+1</f>
        <v>0.98</v>
      </c>
    </row>
    <row r="196" spans="1:28" x14ac:dyDescent="0.25">
      <c r="A196" s="2">
        <f>+'[2]VA Mensuel'!A256</f>
        <v>43921</v>
      </c>
      <c r="B196" s="3">
        <f ca="1">'Rendements indices'!B196+1</f>
        <v>1.04</v>
      </c>
      <c r="C196" s="3">
        <f ca="1">'Rendements indices'!C196+1</f>
        <v>1.05</v>
      </c>
      <c r="D196" s="3">
        <f ca="1">'Rendements indices'!D196+1</f>
        <v>1.06</v>
      </c>
      <c r="E196" s="3">
        <f ca="1">'Rendements indices'!E196+1</f>
        <v>1.04</v>
      </c>
      <c r="F196" s="3">
        <f ca="1">'Rendements indices'!F196+1</f>
        <v>0.99</v>
      </c>
      <c r="G196" s="3">
        <f ca="1">'Rendements indices'!G196+1</f>
        <v>0.95</v>
      </c>
      <c r="H196" s="3">
        <f ca="1">'Rendements indices'!H196+1</f>
        <v>1.06</v>
      </c>
      <c r="I196" s="3">
        <f ca="1">'Rendements indices'!I196+1</f>
        <v>0.99</v>
      </c>
      <c r="J196" s="3">
        <f ca="1">'Rendements indices'!J196+1</f>
        <v>0.95</v>
      </c>
      <c r="K196" s="3">
        <f ca="1">'Rendements indices'!K196+1</f>
        <v>0.99</v>
      </c>
      <c r="L196" s="3">
        <f ca="1">'Rendements indices'!L196+1</f>
        <v>0.97</v>
      </c>
      <c r="M196" s="3">
        <f ca="1">'Rendements indices'!M196+1</f>
        <v>1.03</v>
      </c>
      <c r="N196" s="3">
        <f ca="1">'Rendements indices'!N196+1</f>
        <v>1.05</v>
      </c>
      <c r="O196" s="3"/>
      <c r="P196" s="3"/>
      <c r="Q196" s="3">
        <f ca="1">'Rendements indices'!Q196+1</f>
        <v>1.02</v>
      </c>
      <c r="R196" s="3"/>
      <c r="S196" s="3">
        <f ca="1">'Rendements indices'!S196+1</f>
        <v>0.97</v>
      </c>
      <c r="T196" s="3">
        <f ca="1">'Rendements indices'!T196+1</f>
        <v>0.95</v>
      </c>
      <c r="U196" s="3">
        <f ca="1">'Rendements indices'!U196+1</f>
        <v>1.05</v>
      </c>
      <c r="V196" s="3"/>
      <c r="W196" s="3">
        <f ca="1">'Rendements indices'!W196+1</f>
        <v>0.97</v>
      </c>
      <c r="X196" s="3"/>
      <c r="Y196" s="3"/>
      <c r="Z196" s="3"/>
      <c r="AA196" s="3"/>
      <c r="AB196" s="3">
        <f ca="1">'Rendements indices'!AB196+1</f>
        <v>1.02</v>
      </c>
    </row>
    <row r="197" spans="1:28" x14ac:dyDescent="0.25">
      <c r="A197" s="2">
        <f>+'[2]VA Mensuel'!A257</f>
        <v>43951</v>
      </c>
      <c r="B197" s="3">
        <f ca="1">'Rendements indices'!B197+1</f>
        <v>0.97</v>
      </c>
      <c r="C197" s="3">
        <f ca="1">'Rendements indices'!C197+1</f>
        <v>1.01</v>
      </c>
      <c r="D197" s="3">
        <f ca="1">'Rendements indices'!D197+1</f>
        <v>0.97</v>
      </c>
      <c r="E197" s="3">
        <f ca="1">'Rendements indices'!E197+1</f>
        <v>0.99</v>
      </c>
      <c r="F197" s="3">
        <f ca="1">'Rendements indices'!F197+1</f>
        <v>0.99</v>
      </c>
      <c r="G197" s="3">
        <f ca="1">'Rendements indices'!G197+1</f>
        <v>1.05</v>
      </c>
      <c r="H197" s="3">
        <f ca="1">'Rendements indices'!H197+1</f>
        <v>1.02</v>
      </c>
      <c r="I197" s="3">
        <f ca="1">'Rendements indices'!I197+1</f>
        <v>1.02</v>
      </c>
      <c r="J197" s="3">
        <f ca="1">'Rendements indices'!J197+1</f>
        <v>0.95</v>
      </c>
      <c r="K197" s="3">
        <f ca="1">'Rendements indices'!K197+1</f>
        <v>1.02</v>
      </c>
      <c r="L197" s="3">
        <f ca="1">'Rendements indices'!L197+1</f>
        <v>1.04</v>
      </c>
      <c r="M197" s="3">
        <f ca="1">'Rendements indices'!M197+1</f>
        <v>1.02</v>
      </c>
      <c r="N197" s="3">
        <f ca="1">'Rendements indices'!N197+1</f>
        <v>1.03</v>
      </c>
      <c r="O197" s="3"/>
      <c r="P197" s="3"/>
      <c r="Q197" s="3">
        <f ca="1">'Rendements indices'!Q197+1</f>
        <v>0.98</v>
      </c>
      <c r="R197" s="3"/>
      <c r="S197" s="3">
        <f ca="1">'Rendements indices'!S197+1</f>
        <v>1.02</v>
      </c>
      <c r="T197" s="3">
        <f ca="1">'Rendements indices'!T197+1</f>
        <v>0.99</v>
      </c>
      <c r="U197" s="3">
        <f ca="1">'Rendements indices'!U197+1</f>
        <v>0.95</v>
      </c>
      <c r="V197" s="3"/>
      <c r="W197" s="3">
        <f ca="1">'Rendements indices'!W197+1</f>
        <v>1.03</v>
      </c>
      <c r="X197" s="3"/>
      <c r="Y197" s="3"/>
      <c r="Z197" s="3"/>
      <c r="AA197" s="3"/>
      <c r="AB197" s="3">
        <f ca="1">'Rendements indices'!AB197+1</f>
        <v>1.05</v>
      </c>
    </row>
    <row r="198" spans="1:28" x14ac:dyDescent="0.25">
      <c r="A198" s="2">
        <f>+'[2]VA Mensuel'!A258</f>
        <v>43980</v>
      </c>
      <c r="B198" s="3">
        <f ca="1">'Rendements indices'!B198+1</f>
        <v>0.95</v>
      </c>
      <c r="C198" s="3">
        <f ca="1">'Rendements indices'!C198+1</f>
        <v>1.05</v>
      </c>
      <c r="D198" s="3">
        <f ca="1">'Rendements indices'!D198+1</f>
        <v>0.96</v>
      </c>
      <c r="E198" s="3">
        <f ca="1">'Rendements indices'!E198+1</f>
        <v>0.97</v>
      </c>
      <c r="F198" s="3">
        <f ca="1">'Rendements indices'!F198+1</f>
        <v>0.99</v>
      </c>
      <c r="G198" s="3">
        <f ca="1">'Rendements indices'!G198+1</f>
        <v>1.03</v>
      </c>
      <c r="H198" s="3">
        <f ca="1">'Rendements indices'!H198+1</f>
        <v>0.97</v>
      </c>
      <c r="I198" s="3">
        <f ca="1">'Rendements indices'!I198+1</f>
        <v>1.04</v>
      </c>
      <c r="J198" s="3">
        <f ca="1">'Rendements indices'!J198+1</f>
        <v>1.06</v>
      </c>
      <c r="K198" s="3">
        <f ca="1">'Rendements indices'!K198+1</f>
        <v>1</v>
      </c>
      <c r="L198" s="3">
        <f ca="1">'Rendements indices'!L198+1</f>
        <v>1.05</v>
      </c>
      <c r="M198" s="3">
        <f ca="1">'Rendements indices'!M198+1</f>
        <v>1.03</v>
      </c>
      <c r="N198" s="3">
        <f ca="1">'Rendements indices'!N198+1</f>
        <v>1.06</v>
      </c>
      <c r="O198" s="3"/>
      <c r="P198" s="3"/>
      <c r="Q198" s="3">
        <f ca="1">'Rendements indices'!Q198+1</f>
        <v>1</v>
      </c>
      <c r="R198" s="3"/>
      <c r="S198" s="3">
        <f ca="1">'Rendements indices'!S198+1</f>
        <v>1.01</v>
      </c>
      <c r="T198" s="3">
        <f ca="1">'Rendements indices'!T198+1</f>
        <v>0.99</v>
      </c>
      <c r="U198" s="3">
        <f ca="1">'Rendements indices'!U198+1</f>
        <v>1</v>
      </c>
      <c r="V198" s="3"/>
      <c r="W198" s="3">
        <f ca="1">'Rendements indices'!W198+1</f>
        <v>0.97</v>
      </c>
      <c r="X198" s="3"/>
      <c r="Y198" s="3"/>
      <c r="Z198" s="3"/>
      <c r="AA198" s="3"/>
      <c r="AB198" s="3">
        <f ca="1">'Rendements indices'!AB198+1</f>
        <v>0.96</v>
      </c>
    </row>
    <row r="199" spans="1:28" x14ac:dyDescent="0.25">
      <c r="A199" s="2">
        <f>+'[2]VA Mensuel'!A259</f>
        <v>44012</v>
      </c>
      <c r="B199" s="3">
        <f ca="1">'Rendements indices'!B199+1</f>
        <v>1.03</v>
      </c>
      <c r="C199" s="3">
        <f ca="1">'Rendements indices'!C199+1</f>
        <v>1.01</v>
      </c>
      <c r="D199" s="3">
        <f ca="1">'Rendements indices'!D199+1</f>
        <v>1.01</v>
      </c>
      <c r="E199" s="3">
        <f ca="1">'Rendements indices'!E199+1</f>
        <v>1</v>
      </c>
      <c r="F199" s="3">
        <f ca="1">'Rendements indices'!F199+1</f>
        <v>0.96</v>
      </c>
      <c r="G199" s="3">
        <f ca="1">'Rendements indices'!G199+1</f>
        <v>0.96</v>
      </c>
      <c r="H199" s="3">
        <f ca="1">'Rendements indices'!H199+1</f>
        <v>1.03</v>
      </c>
      <c r="I199" s="3">
        <f ca="1">'Rendements indices'!I199+1</f>
        <v>1</v>
      </c>
      <c r="J199" s="3">
        <f ca="1">'Rendements indices'!J199+1</f>
        <v>1</v>
      </c>
      <c r="K199" s="3">
        <f ca="1">'Rendements indices'!K199+1</f>
        <v>1.01</v>
      </c>
      <c r="L199" s="3">
        <f ca="1">'Rendements indices'!L199+1</f>
        <v>0.97</v>
      </c>
      <c r="M199" s="3">
        <f ca="1">'Rendements indices'!M199+1</f>
        <v>1.03</v>
      </c>
      <c r="N199" s="3">
        <f ca="1">'Rendements indices'!N199+1</f>
        <v>0.99</v>
      </c>
      <c r="O199" s="3"/>
      <c r="P199" s="3"/>
      <c r="Q199" s="3">
        <f ca="1">'Rendements indices'!Q199+1</f>
        <v>1.04</v>
      </c>
      <c r="R199" s="3"/>
      <c r="S199" s="3">
        <f ca="1">'Rendements indices'!S199+1</f>
        <v>1.06</v>
      </c>
      <c r="T199" s="3">
        <f ca="1">'Rendements indices'!T199+1</f>
        <v>0.98</v>
      </c>
      <c r="U199" s="3">
        <f ca="1">'Rendements indices'!U199+1</f>
        <v>1.05</v>
      </c>
      <c r="V199" s="3"/>
      <c r="W199" s="3">
        <f ca="1">'Rendements indices'!W199+1</f>
        <v>0.97</v>
      </c>
      <c r="X199" s="3"/>
      <c r="Y199" s="3"/>
      <c r="Z199" s="3"/>
      <c r="AA199" s="3"/>
      <c r="AB199" s="3">
        <f ca="1">'Rendements indices'!AB199+1</f>
        <v>1.01</v>
      </c>
    </row>
    <row r="200" spans="1:28" x14ac:dyDescent="0.25">
      <c r="A200" s="2">
        <f>+'[2]VA Mensuel'!A260</f>
        <v>44043</v>
      </c>
      <c r="B200" s="3">
        <f ca="1">'Rendements indices'!B200+1</f>
        <v>0.96</v>
      </c>
      <c r="C200" s="3">
        <f ca="1">'Rendements indices'!C200+1</f>
        <v>0.97</v>
      </c>
      <c r="D200" s="3">
        <f ca="1">'Rendements indices'!D200+1</f>
        <v>1.03</v>
      </c>
      <c r="E200" s="3">
        <f ca="1">'Rendements indices'!E200+1</f>
        <v>0.95</v>
      </c>
      <c r="F200" s="3">
        <f ca="1">'Rendements indices'!F200+1</f>
        <v>1.02</v>
      </c>
      <c r="G200" s="3">
        <f ca="1">'Rendements indices'!G200+1</f>
        <v>0.95</v>
      </c>
      <c r="H200" s="3">
        <f ca="1">'Rendements indices'!H200+1</f>
        <v>0.98</v>
      </c>
      <c r="I200" s="3">
        <f ca="1">'Rendements indices'!I200+1</f>
        <v>1.06</v>
      </c>
      <c r="J200" s="3">
        <f ca="1">'Rendements indices'!J200+1</f>
        <v>1.06</v>
      </c>
      <c r="K200" s="3">
        <f ca="1">'Rendements indices'!K200+1</f>
        <v>0.99</v>
      </c>
      <c r="L200" s="3">
        <f ca="1">'Rendements indices'!L200+1</f>
        <v>1</v>
      </c>
      <c r="M200" s="3">
        <f ca="1">'Rendements indices'!M200+1</f>
        <v>1.04</v>
      </c>
      <c r="N200" s="3">
        <f ca="1">'Rendements indices'!N200+1</f>
        <v>1.03</v>
      </c>
      <c r="O200" s="3"/>
      <c r="P200" s="3"/>
      <c r="Q200" s="3">
        <f ca="1">'Rendements indices'!Q200+1</f>
        <v>0.96</v>
      </c>
      <c r="R200" s="3"/>
      <c r="S200" s="3">
        <f ca="1">'Rendements indices'!S200+1</f>
        <v>1.01</v>
      </c>
      <c r="T200" s="3">
        <f ca="1">'Rendements indices'!T200+1</f>
        <v>1.01</v>
      </c>
      <c r="U200" s="3">
        <f ca="1">'Rendements indices'!U200+1</f>
        <v>0.98</v>
      </c>
      <c r="V200" s="3"/>
      <c r="W200" s="3">
        <f ca="1">'Rendements indices'!W200+1</f>
        <v>0.99</v>
      </c>
      <c r="X200" s="3"/>
      <c r="Y200" s="3"/>
      <c r="Z200" s="3"/>
      <c r="AA200" s="3"/>
      <c r="AB200" s="3">
        <f ca="1">'Rendements indices'!AB200+1</f>
        <v>0.96</v>
      </c>
    </row>
    <row r="201" spans="1:28" x14ac:dyDescent="0.25">
      <c r="A201" s="2">
        <f>+'[2]VA Mensuel'!A261</f>
        <v>44074</v>
      </c>
      <c r="B201" s="3">
        <f ca="1">'Rendements indices'!B201+1</f>
        <v>0.95</v>
      </c>
      <c r="C201" s="3">
        <f ca="1">'Rendements indices'!C201+1</f>
        <v>0.96</v>
      </c>
      <c r="D201" s="3">
        <f ca="1">'Rendements indices'!D201+1</f>
        <v>1.02</v>
      </c>
      <c r="E201" s="3">
        <f ca="1">'Rendements indices'!E201+1</f>
        <v>1.02</v>
      </c>
      <c r="F201" s="3">
        <f ca="1">'Rendements indices'!F201+1</f>
        <v>0.95</v>
      </c>
      <c r="G201" s="3">
        <f ca="1">'Rendements indices'!G201+1</f>
        <v>1.05</v>
      </c>
      <c r="H201" s="3">
        <f ca="1">'Rendements indices'!H201+1</f>
        <v>1.04</v>
      </c>
      <c r="I201" s="3">
        <f ca="1">'Rendements indices'!I201+1</f>
        <v>0.96</v>
      </c>
      <c r="J201" s="3">
        <f ca="1">'Rendements indices'!J201+1</f>
        <v>1.01</v>
      </c>
      <c r="K201" s="3">
        <f ca="1">'Rendements indices'!K201+1</f>
        <v>1.03</v>
      </c>
      <c r="L201" s="3">
        <f ca="1">'Rendements indices'!L201+1</f>
        <v>1.06</v>
      </c>
      <c r="M201" s="3">
        <f ca="1">'Rendements indices'!M201+1</f>
        <v>1.05</v>
      </c>
      <c r="N201" s="3">
        <f ca="1">'Rendements indices'!N201+1</f>
        <v>1.05</v>
      </c>
      <c r="O201" s="3"/>
      <c r="P201" s="3"/>
      <c r="Q201" s="3">
        <f ca="1">'Rendements indices'!Q201+1</f>
        <v>1.03</v>
      </c>
      <c r="R201" s="3"/>
      <c r="S201" s="3">
        <f ca="1">'Rendements indices'!S201+1</f>
        <v>1.06</v>
      </c>
      <c r="T201" s="3">
        <f ca="1">'Rendements indices'!T201+1</f>
        <v>1.04</v>
      </c>
      <c r="U201" s="3">
        <f ca="1">'Rendements indices'!U201+1</f>
        <v>1.03</v>
      </c>
      <c r="V201" s="3"/>
      <c r="W201" s="3">
        <f ca="1">'Rendements indices'!W201+1</f>
        <v>1.01</v>
      </c>
      <c r="X201" s="3"/>
      <c r="Y201" s="3"/>
      <c r="Z201" s="3"/>
      <c r="AA201" s="3"/>
      <c r="AB201" s="3">
        <f ca="1">'Rendements indices'!AB201+1</f>
        <v>1.04</v>
      </c>
    </row>
    <row r="202" spans="1:28" x14ac:dyDescent="0.25">
      <c r="A202" s="2">
        <f>+'[2]VA Mensuel'!A262</f>
        <v>44104</v>
      </c>
      <c r="B202" s="3">
        <f ca="1">'Rendements indices'!B202+1</f>
        <v>1.02</v>
      </c>
      <c r="C202" s="3">
        <f ca="1">'Rendements indices'!C202+1</f>
        <v>0.97</v>
      </c>
      <c r="D202" s="3">
        <f ca="1">'Rendements indices'!D202+1</f>
        <v>1.03</v>
      </c>
      <c r="E202" s="3">
        <f ca="1">'Rendements indices'!E202+1</f>
        <v>1</v>
      </c>
      <c r="F202" s="3">
        <f ca="1">'Rendements indices'!F202+1</f>
        <v>0.99</v>
      </c>
      <c r="G202" s="3">
        <f ca="1">'Rendements indices'!G202+1</f>
        <v>0.98</v>
      </c>
      <c r="H202" s="3">
        <f ca="1">'Rendements indices'!H202+1</f>
        <v>1.04</v>
      </c>
      <c r="I202" s="3">
        <f ca="1">'Rendements indices'!I202+1</f>
        <v>0.98</v>
      </c>
      <c r="J202" s="3">
        <f ca="1">'Rendements indices'!J202+1</f>
        <v>1.03</v>
      </c>
      <c r="K202" s="3">
        <f ca="1">'Rendements indices'!K202+1</f>
        <v>1.01</v>
      </c>
      <c r="L202" s="3">
        <f ca="1">'Rendements indices'!L202+1</f>
        <v>1</v>
      </c>
      <c r="M202" s="3">
        <f ca="1">'Rendements indices'!M202+1</f>
        <v>0.95</v>
      </c>
      <c r="N202" s="3">
        <f ca="1">'Rendements indices'!N202+1</f>
        <v>0.96</v>
      </c>
      <c r="O202" s="3"/>
      <c r="P202" s="3"/>
      <c r="Q202" s="3">
        <f ca="1">'Rendements indices'!Q202+1</f>
        <v>1.06</v>
      </c>
      <c r="R202" s="3"/>
      <c r="S202" s="3">
        <f ca="1">'Rendements indices'!S202+1</f>
        <v>1</v>
      </c>
      <c r="T202" s="3">
        <f ca="1">'Rendements indices'!T202+1</f>
        <v>1.04</v>
      </c>
      <c r="U202" s="3">
        <f ca="1">'Rendements indices'!U202+1</f>
        <v>0.99</v>
      </c>
      <c r="V202" s="3"/>
      <c r="W202" s="3">
        <f ca="1">'Rendements indices'!W202+1</f>
        <v>1.06</v>
      </c>
      <c r="X202" s="3"/>
      <c r="Y202" s="3"/>
      <c r="Z202" s="3"/>
      <c r="AA202" s="3"/>
      <c r="AB202" s="3">
        <f ca="1">'Rendements indices'!AB202+1</f>
        <v>1.04</v>
      </c>
    </row>
    <row r="203" spans="1:28" x14ac:dyDescent="0.25">
      <c r="A203" s="2">
        <f>+'[2]VA Mensuel'!A263</f>
        <v>44134</v>
      </c>
      <c r="B203" s="3">
        <f ca="1">'Rendements indices'!B203+1</f>
        <v>1.03</v>
      </c>
      <c r="C203" s="3">
        <f ca="1">'Rendements indices'!C203+1</f>
        <v>1.04</v>
      </c>
      <c r="D203" s="3">
        <f ca="1">'Rendements indices'!D203+1</f>
        <v>1</v>
      </c>
      <c r="E203" s="3">
        <f ca="1">'Rendements indices'!E203+1</f>
        <v>1</v>
      </c>
      <c r="F203" s="3">
        <f ca="1">'Rendements indices'!F203+1</f>
        <v>0.95</v>
      </c>
      <c r="G203" s="3">
        <f ca="1">'Rendements indices'!G203+1</f>
        <v>1.05</v>
      </c>
      <c r="H203" s="3">
        <f ca="1">'Rendements indices'!H203+1</f>
        <v>0.95</v>
      </c>
      <c r="I203" s="3">
        <f ca="1">'Rendements indices'!I203+1</f>
        <v>0.95</v>
      </c>
      <c r="J203" s="3">
        <f ca="1">'Rendements indices'!J203+1</f>
        <v>0.97</v>
      </c>
      <c r="K203" s="3">
        <f ca="1">'Rendements indices'!K203+1</f>
        <v>1.01</v>
      </c>
      <c r="L203" s="3">
        <f ca="1">'Rendements indices'!L203+1</f>
        <v>1.06</v>
      </c>
      <c r="M203" s="3">
        <f ca="1">'Rendements indices'!M203+1</f>
        <v>1</v>
      </c>
      <c r="N203" s="3">
        <f ca="1">'Rendements indices'!N203+1</f>
        <v>0.96</v>
      </c>
      <c r="O203" s="3"/>
      <c r="P203" s="3"/>
      <c r="Q203" s="3">
        <f ca="1">'Rendements indices'!Q203+1</f>
        <v>0.97</v>
      </c>
      <c r="R203" s="3"/>
      <c r="S203" s="3">
        <f ca="1">'Rendements indices'!S203+1</f>
        <v>1.04</v>
      </c>
      <c r="T203" s="3">
        <f ca="1">'Rendements indices'!T203+1</f>
        <v>1.02</v>
      </c>
      <c r="U203" s="3">
        <f ca="1">'Rendements indices'!U203+1</f>
        <v>1.03</v>
      </c>
      <c r="V203" s="3"/>
      <c r="W203" s="3">
        <f ca="1">'Rendements indices'!W203+1</f>
        <v>1.04</v>
      </c>
      <c r="X203" s="3"/>
      <c r="Y203" s="3"/>
      <c r="Z203" s="3"/>
      <c r="AA203" s="3"/>
      <c r="AB203" s="3">
        <f ca="1">'Rendements indices'!AB203+1</f>
        <v>1.05</v>
      </c>
    </row>
    <row r="204" spans="1:28" x14ac:dyDescent="0.25">
      <c r="A204" s="2">
        <f>+'[2]VA Mensuel'!A264</f>
        <v>44165</v>
      </c>
      <c r="B204" s="3">
        <f ca="1">'Rendements indices'!B204+1</f>
        <v>1.05</v>
      </c>
      <c r="C204" s="3">
        <f ca="1">'Rendements indices'!C204+1</f>
        <v>1</v>
      </c>
      <c r="D204" s="3">
        <f ca="1">'Rendements indices'!D204+1</f>
        <v>1</v>
      </c>
      <c r="E204" s="3">
        <f ca="1">'Rendements indices'!E204+1</f>
        <v>0.98</v>
      </c>
      <c r="F204" s="3">
        <f ca="1">'Rendements indices'!F204+1</f>
        <v>1.06</v>
      </c>
      <c r="G204" s="3">
        <f ca="1">'Rendements indices'!G204+1</f>
        <v>1.03</v>
      </c>
      <c r="H204" s="3">
        <f ca="1">'Rendements indices'!H204+1</f>
        <v>1.05</v>
      </c>
      <c r="I204" s="3">
        <f ca="1">'Rendements indices'!I204+1</f>
        <v>0.95</v>
      </c>
      <c r="J204" s="3">
        <f ca="1">'Rendements indices'!J204+1</f>
        <v>0.96</v>
      </c>
      <c r="K204" s="3">
        <f ca="1">'Rendements indices'!K204+1</f>
        <v>1</v>
      </c>
      <c r="L204" s="3">
        <f ca="1">'Rendements indices'!L204+1</f>
        <v>1.01</v>
      </c>
      <c r="M204" s="3">
        <f ca="1">'Rendements indices'!M204+1</f>
        <v>1.02</v>
      </c>
      <c r="N204" s="3">
        <f ca="1">'Rendements indices'!N204+1</f>
        <v>0.97</v>
      </c>
      <c r="O204" s="3"/>
      <c r="P204" s="3"/>
      <c r="Q204" s="3">
        <f ca="1">'Rendements indices'!Q204+1</f>
        <v>0.96</v>
      </c>
      <c r="R204" s="3"/>
      <c r="S204" s="3">
        <f ca="1">'Rendements indices'!S204+1</f>
        <v>1.05</v>
      </c>
      <c r="T204" s="3">
        <f ca="1">'Rendements indices'!T204+1</f>
        <v>1.01</v>
      </c>
      <c r="U204" s="3">
        <f ca="1">'Rendements indices'!U204+1</f>
        <v>0.99</v>
      </c>
      <c r="V204" s="3"/>
      <c r="W204" s="3">
        <f ca="1">'Rendements indices'!W204+1</f>
        <v>0.95</v>
      </c>
      <c r="X204" s="3"/>
      <c r="Y204" s="3"/>
      <c r="Z204" s="3"/>
      <c r="AA204" s="3"/>
      <c r="AB204" s="3">
        <f ca="1">'Rendements indices'!AB204+1</f>
        <v>1.02</v>
      </c>
    </row>
    <row r="205" spans="1:28" x14ac:dyDescent="0.25">
      <c r="A205" s="2">
        <f>+'[2]VA Mensuel'!A265</f>
        <v>44196</v>
      </c>
      <c r="B205" s="3">
        <f ca="1">'Rendements indices'!B205+1</f>
        <v>0.95</v>
      </c>
      <c r="C205" s="3">
        <f ca="1">'Rendements indices'!C205+1</f>
        <v>1</v>
      </c>
      <c r="D205" s="3">
        <f ca="1">'Rendements indices'!D205+1</f>
        <v>0.95</v>
      </c>
      <c r="E205" s="3">
        <f ca="1">'Rendements indices'!E205+1</f>
        <v>0.98</v>
      </c>
      <c r="F205" s="3">
        <f ca="1">'Rendements indices'!F205+1</f>
        <v>1.03</v>
      </c>
      <c r="G205" s="3">
        <f ca="1">'Rendements indices'!G205+1</f>
        <v>0.98</v>
      </c>
      <c r="H205" s="3">
        <f ca="1">'Rendements indices'!H205+1</f>
        <v>1.04</v>
      </c>
      <c r="I205" s="3">
        <f ca="1">'Rendements indices'!I205+1</f>
        <v>1.03</v>
      </c>
      <c r="J205" s="3">
        <f ca="1">'Rendements indices'!J205+1</f>
        <v>1.06</v>
      </c>
      <c r="K205" s="3">
        <f ca="1">'Rendements indices'!K205+1</f>
        <v>0.97</v>
      </c>
      <c r="L205" s="3">
        <f ca="1">'Rendements indices'!L205+1</f>
        <v>1.02</v>
      </c>
      <c r="M205" s="3">
        <f ca="1">'Rendements indices'!M205+1</f>
        <v>0.96</v>
      </c>
      <c r="N205" s="3">
        <f ca="1">'Rendements indices'!N205+1</f>
        <v>1.02</v>
      </c>
      <c r="O205" s="3"/>
      <c r="P205" s="3"/>
      <c r="Q205" s="3">
        <f ca="1">'Rendements indices'!Q205+1</f>
        <v>1.04</v>
      </c>
      <c r="R205" s="3"/>
      <c r="S205" s="3">
        <f ca="1">'Rendements indices'!S205+1</f>
        <v>0.96</v>
      </c>
      <c r="T205" s="3">
        <f ca="1">'Rendements indices'!T205+1</f>
        <v>0.95</v>
      </c>
      <c r="U205" s="3">
        <f ca="1">'Rendements indices'!U205+1</f>
        <v>1.04</v>
      </c>
      <c r="V205" s="3"/>
      <c r="W205" s="3">
        <f ca="1">'Rendements indices'!W205+1</f>
        <v>0.96</v>
      </c>
      <c r="X205" s="3"/>
      <c r="Y205" s="3"/>
      <c r="Z205" s="3"/>
      <c r="AA205" s="3"/>
      <c r="AB205" s="3">
        <f ca="1">'Rendements indices'!AB205+1</f>
        <v>1</v>
      </c>
    </row>
    <row r="206" spans="1:28" x14ac:dyDescent="0.25">
      <c r="A206" s="2">
        <f>+'[2]VA Mensuel'!A266</f>
        <v>44225</v>
      </c>
      <c r="B206" s="3">
        <f ca="1">'Rendements indices'!B206+1</f>
        <v>0.97</v>
      </c>
      <c r="C206" s="3">
        <f ca="1">'Rendements indices'!C206+1</f>
        <v>0.98</v>
      </c>
      <c r="D206" s="3">
        <f ca="1">'Rendements indices'!D206+1</f>
        <v>1</v>
      </c>
      <c r="E206" s="3">
        <f ca="1">'Rendements indices'!E206+1</f>
        <v>1.01</v>
      </c>
      <c r="F206" s="3">
        <f ca="1">'Rendements indices'!F206+1</f>
        <v>1.05</v>
      </c>
      <c r="G206" s="3">
        <f ca="1">'Rendements indices'!G206+1</f>
        <v>1.02</v>
      </c>
      <c r="H206" s="3">
        <f ca="1">'Rendements indices'!H206+1</f>
        <v>1.06</v>
      </c>
      <c r="I206" s="3">
        <f ca="1">'Rendements indices'!I206+1</f>
        <v>0.95</v>
      </c>
      <c r="J206" s="3">
        <f ca="1">'Rendements indices'!J206+1</f>
        <v>0.97</v>
      </c>
      <c r="K206" s="3">
        <f ca="1">'Rendements indices'!K206+1</f>
        <v>1.01</v>
      </c>
      <c r="L206" s="3">
        <f ca="1">'Rendements indices'!L206+1</f>
        <v>1.05</v>
      </c>
      <c r="M206" s="3">
        <f ca="1">'Rendements indices'!M206+1</f>
        <v>0.97</v>
      </c>
      <c r="N206" s="3">
        <f ca="1">'Rendements indices'!N206+1</f>
        <v>1</v>
      </c>
      <c r="O206" s="3"/>
      <c r="P206" s="3"/>
      <c r="Q206" s="3">
        <f ca="1">'Rendements indices'!Q206+1</f>
        <v>1.02</v>
      </c>
      <c r="R206" s="3"/>
      <c r="S206" s="3">
        <f ca="1">'Rendements indices'!S206+1</f>
        <v>0.95</v>
      </c>
      <c r="T206" s="3">
        <f ca="1">'Rendements indices'!T206+1</f>
        <v>0.98</v>
      </c>
      <c r="U206" s="3">
        <f ca="1">'Rendements indices'!U206+1</f>
        <v>1.01</v>
      </c>
      <c r="V206" s="3"/>
      <c r="W206" s="3">
        <f ca="1">'Rendements indices'!W206+1</f>
        <v>1.05</v>
      </c>
      <c r="X206" s="3"/>
      <c r="Y206" s="3"/>
      <c r="Z206" s="3"/>
      <c r="AA206" s="3"/>
      <c r="AB206" s="3">
        <f ca="1">'Rendements indices'!AB206+1</f>
        <v>1.01</v>
      </c>
    </row>
    <row r="207" spans="1:28" x14ac:dyDescent="0.25">
      <c r="A207" s="2">
        <f>+'[2]VA Mensuel'!A267</f>
        <v>44253</v>
      </c>
      <c r="B207" s="3">
        <f ca="1">'Rendements indices'!B207+1</f>
        <v>1.04</v>
      </c>
      <c r="C207" s="3">
        <f ca="1">'Rendements indices'!C207+1</f>
        <v>1</v>
      </c>
      <c r="D207" s="3">
        <f ca="1">'Rendements indices'!D207+1</f>
        <v>0.96</v>
      </c>
      <c r="E207" s="3">
        <f ca="1">'Rendements indices'!E207+1</f>
        <v>1.03</v>
      </c>
      <c r="F207" s="3">
        <f ca="1">'Rendements indices'!F207+1</f>
        <v>0.96</v>
      </c>
      <c r="G207" s="3">
        <f ca="1">'Rendements indices'!G207+1</f>
        <v>1.02</v>
      </c>
      <c r="H207" s="3">
        <f ca="1">'Rendements indices'!H207+1</f>
        <v>1.03</v>
      </c>
      <c r="I207" s="3">
        <f ca="1">'Rendements indices'!I207+1</f>
        <v>0.98</v>
      </c>
      <c r="J207" s="3">
        <f ca="1">'Rendements indices'!J207+1</f>
        <v>1.02</v>
      </c>
      <c r="K207" s="3">
        <f ca="1">'Rendements indices'!K207+1</f>
        <v>1.05</v>
      </c>
      <c r="L207" s="3">
        <f ca="1">'Rendements indices'!L207+1</f>
        <v>1</v>
      </c>
      <c r="M207" s="3">
        <f ca="1">'Rendements indices'!M207+1</f>
        <v>1.05</v>
      </c>
      <c r="N207" s="3">
        <f ca="1">'Rendements indices'!N207+1</f>
        <v>0.97</v>
      </c>
      <c r="O207" s="3"/>
      <c r="P207" s="3"/>
      <c r="Q207" s="3">
        <f ca="1">'Rendements indices'!Q207+1</f>
        <v>1.04</v>
      </c>
      <c r="R207" s="3"/>
      <c r="S207" s="3">
        <f ca="1">'Rendements indices'!S207+1</f>
        <v>1.04</v>
      </c>
      <c r="T207" s="3">
        <f ca="1">'Rendements indices'!T207+1</f>
        <v>1.04</v>
      </c>
      <c r="U207" s="3">
        <f ca="1">'Rendements indices'!U207+1</f>
        <v>1.03</v>
      </c>
      <c r="V207" s="3"/>
      <c r="W207" s="3">
        <f ca="1">'Rendements indices'!W207+1</f>
        <v>0.99</v>
      </c>
      <c r="X207" s="3"/>
      <c r="Y207" s="3"/>
      <c r="Z207" s="3"/>
      <c r="AA207" s="3"/>
      <c r="AB207" s="3">
        <f ca="1">'Rendements indices'!AB207+1</f>
        <v>0.99</v>
      </c>
    </row>
    <row r="208" spans="1:28" x14ac:dyDescent="0.25">
      <c r="A208" s="2">
        <f>+'[2]VA Mensuel'!A268</f>
        <v>44286</v>
      </c>
      <c r="B208" s="3">
        <f ca="1">'Rendements indices'!B208+1</f>
        <v>0.95</v>
      </c>
      <c r="C208" s="3">
        <f ca="1">'Rendements indices'!C208+1</f>
        <v>1.04</v>
      </c>
      <c r="D208" s="3">
        <f ca="1">'Rendements indices'!D208+1</f>
        <v>0.97</v>
      </c>
      <c r="E208" s="3">
        <f ca="1">'Rendements indices'!E208+1</f>
        <v>0.96</v>
      </c>
      <c r="F208" s="3">
        <f ca="1">'Rendements indices'!F208+1</f>
        <v>0.99</v>
      </c>
      <c r="G208" s="3">
        <f ca="1">'Rendements indices'!G208+1</f>
        <v>1.05</v>
      </c>
      <c r="H208" s="3">
        <f ca="1">'Rendements indices'!H208+1</f>
        <v>1.04</v>
      </c>
      <c r="I208" s="3">
        <f ca="1">'Rendements indices'!I208+1</f>
        <v>0.95</v>
      </c>
      <c r="J208" s="3">
        <f ca="1">'Rendements indices'!J208+1</f>
        <v>0.99</v>
      </c>
      <c r="K208" s="3">
        <f ca="1">'Rendements indices'!K208+1</f>
        <v>1.05</v>
      </c>
      <c r="L208" s="3">
        <f ca="1">'Rendements indices'!L208+1</f>
        <v>1.06</v>
      </c>
      <c r="M208" s="3">
        <f ca="1">'Rendements indices'!M208+1</f>
        <v>0.97</v>
      </c>
      <c r="N208" s="3">
        <f ca="1">'Rendements indices'!N208+1</f>
        <v>0.99</v>
      </c>
      <c r="O208" s="3"/>
      <c r="P208" s="3"/>
      <c r="Q208" s="3">
        <f ca="1">'Rendements indices'!Q208+1</f>
        <v>1.02</v>
      </c>
      <c r="R208" s="3"/>
      <c r="S208" s="3">
        <f ca="1">'Rendements indices'!S208+1</f>
        <v>0.96</v>
      </c>
      <c r="T208" s="3">
        <f ca="1">'Rendements indices'!T208+1</f>
        <v>1.05</v>
      </c>
      <c r="U208" s="3">
        <f ca="1">'Rendements indices'!U208+1</f>
        <v>1.06</v>
      </c>
      <c r="V208" s="3">
        <f ca="1">'Rendements indices'!V208+1</f>
        <v>1.02</v>
      </c>
      <c r="W208" s="3">
        <f ca="1">'Rendements indices'!W208+1</f>
        <v>1.04</v>
      </c>
      <c r="X208" s="3"/>
      <c r="Y208" s="3"/>
      <c r="Z208" s="3"/>
      <c r="AA208" s="3"/>
      <c r="AB208" s="3">
        <f ca="1">'Rendements indices'!AB208+1</f>
        <v>0.98</v>
      </c>
    </row>
    <row r="209" spans="1:28" x14ac:dyDescent="0.25">
      <c r="A209" s="2">
        <f>+'[2]VA Mensuel'!A269</f>
        <v>44316</v>
      </c>
      <c r="B209" s="3">
        <f ca="1">'Rendements indices'!B209+1</f>
        <v>1.04</v>
      </c>
      <c r="C209" s="3">
        <f ca="1">'Rendements indices'!C209+1</f>
        <v>1.02</v>
      </c>
      <c r="D209" s="3">
        <f ca="1">'Rendements indices'!D209+1</f>
        <v>1.06</v>
      </c>
      <c r="E209" s="3">
        <f ca="1">'Rendements indices'!E209+1</f>
        <v>1.03</v>
      </c>
      <c r="F209" s="3">
        <f ca="1">'Rendements indices'!F209+1</f>
        <v>1</v>
      </c>
      <c r="G209" s="3">
        <f ca="1">'Rendements indices'!G209+1</f>
        <v>0.99</v>
      </c>
      <c r="H209" s="3">
        <f ca="1">'Rendements indices'!H209+1</f>
        <v>1.05</v>
      </c>
      <c r="I209" s="3">
        <f ca="1">'Rendements indices'!I209+1</f>
        <v>0.95</v>
      </c>
      <c r="J209" s="3">
        <f ca="1">'Rendements indices'!J209+1</f>
        <v>1.02</v>
      </c>
      <c r="K209" s="3">
        <f ca="1">'Rendements indices'!K209+1</f>
        <v>1</v>
      </c>
      <c r="L209" s="3">
        <f ca="1">'Rendements indices'!L209+1</f>
        <v>1.01</v>
      </c>
      <c r="M209" s="3">
        <f ca="1">'Rendements indices'!M209+1</f>
        <v>1.04</v>
      </c>
      <c r="N209" s="3">
        <f ca="1">'Rendements indices'!N209+1</f>
        <v>0.96</v>
      </c>
      <c r="O209" s="3"/>
      <c r="P209" s="3"/>
      <c r="Q209" s="3">
        <f ca="1">'Rendements indices'!Q209+1</f>
        <v>0.97</v>
      </c>
      <c r="R209" s="3"/>
      <c r="S209" s="3">
        <f ca="1">'Rendements indices'!S209+1</f>
        <v>1.04</v>
      </c>
      <c r="T209" s="3">
        <f ca="1">'Rendements indices'!T209+1</f>
        <v>1</v>
      </c>
      <c r="U209" s="3">
        <f ca="1">'Rendements indices'!U209+1</f>
        <v>0.96</v>
      </c>
      <c r="V209" s="3">
        <f ca="1">'Rendements indices'!V209+1</f>
        <v>0.99</v>
      </c>
      <c r="W209" s="3">
        <f ca="1">'Rendements indices'!W209+1</f>
        <v>0.96</v>
      </c>
      <c r="X209" s="3"/>
      <c r="Y209" s="3"/>
      <c r="Z209" s="3"/>
      <c r="AA209" s="3"/>
      <c r="AB209" s="3">
        <f ca="1">'Rendements indices'!AB209+1</f>
        <v>0.97</v>
      </c>
    </row>
    <row r="210" spans="1:28" x14ac:dyDescent="0.25">
      <c r="A210" s="2">
        <f>+'[2]VA Mensuel'!A270</f>
        <v>44347</v>
      </c>
      <c r="B210" s="3">
        <f ca="1">'Rendements indices'!B210+1</f>
        <v>0.99</v>
      </c>
      <c r="C210" s="3">
        <f ca="1">'Rendements indices'!C210+1</f>
        <v>0.99</v>
      </c>
      <c r="D210" s="3">
        <f ca="1">'Rendements indices'!D210+1</f>
        <v>1.06</v>
      </c>
      <c r="E210" s="3">
        <f ca="1">'Rendements indices'!E210+1</f>
        <v>1.01</v>
      </c>
      <c r="F210" s="3">
        <f ca="1">'Rendements indices'!F210+1</f>
        <v>0.98</v>
      </c>
      <c r="G210" s="3">
        <f ca="1">'Rendements indices'!G210+1</f>
        <v>0.96</v>
      </c>
      <c r="H210" s="3">
        <f ca="1">'Rendements indices'!H210+1</f>
        <v>0.99</v>
      </c>
      <c r="I210" s="3">
        <f ca="1">'Rendements indices'!I210+1</f>
        <v>0.95</v>
      </c>
      <c r="J210" s="3">
        <f ca="1">'Rendements indices'!J210+1</f>
        <v>1.03</v>
      </c>
      <c r="K210" s="3">
        <f ca="1">'Rendements indices'!K210+1</f>
        <v>1.02</v>
      </c>
      <c r="L210" s="3">
        <f ca="1">'Rendements indices'!L210+1</f>
        <v>0.96</v>
      </c>
      <c r="M210" s="3">
        <f ca="1">'Rendements indices'!M210+1</f>
        <v>0.99</v>
      </c>
      <c r="N210" s="3">
        <f ca="1">'Rendements indices'!N210+1</f>
        <v>0.96</v>
      </c>
      <c r="O210" s="3"/>
      <c r="P210" s="3"/>
      <c r="Q210" s="3">
        <f ca="1">'Rendements indices'!Q210+1</f>
        <v>1</v>
      </c>
      <c r="R210" s="3"/>
      <c r="S210" s="3">
        <f ca="1">'Rendements indices'!S210+1</f>
        <v>1.02</v>
      </c>
      <c r="T210" s="3">
        <f ca="1">'Rendements indices'!T210+1</f>
        <v>1.01</v>
      </c>
      <c r="U210" s="3">
        <f ca="1">'Rendements indices'!U210+1</f>
        <v>0.97</v>
      </c>
      <c r="V210" s="3">
        <f ca="1">'Rendements indices'!V210+1</f>
        <v>0.98</v>
      </c>
      <c r="W210" s="3">
        <f ca="1">'Rendements indices'!W210+1</f>
        <v>0.98</v>
      </c>
      <c r="X210" s="3"/>
      <c r="Y210" s="3"/>
      <c r="Z210" s="3"/>
      <c r="AA210" s="3"/>
      <c r="AB210" s="3">
        <f ca="1">'Rendements indices'!AB210+1</f>
        <v>0.95</v>
      </c>
    </row>
    <row r="211" spans="1:28" x14ac:dyDescent="0.25">
      <c r="A211" s="2">
        <f>+'[2]VA Mensuel'!A271</f>
        <v>44377</v>
      </c>
      <c r="B211" s="3">
        <f ca="1">'Rendements indices'!B211+1</f>
        <v>1.01</v>
      </c>
      <c r="C211" s="3">
        <f ca="1">'Rendements indices'!C211+1</f>
        <v>1.05</v>
      </c>
      <c r="D211" s="3">
        <f ca="1">'Rendements indices'!D211+1</f>
        <v>1.04</v>
      </c>
      <c r="E211" s="3">
        <f ca="1">'Rendements indices'!E211+1</f>
        <v>1</v>
      </c>
      <c r="F211" s="3">
        <f ca="1">'Rendements indices'!F211+1</f>
        <v>0.97</v>
      </c>
      <c r="G211" s="3">
        <f ca="1">'Rendements indices'!G211+1</f>
        <v>1</v>
      </c>
      <c r="H211" s="3">
        <f ca="1">'Rendements indices'!H211+1</f>
        <v>0.96</v>
      </c>
      <c r="I211" s="3">
        <f ca="1">'Rendements indices'!I211+1</f>
        <v>0.97</v>
      </c>
      <c r="J211" s="3">
        <f ca="1">'Rendements indices'!J211+1</f>
        <v>1.06</v>
      </c>
      <c r="K211" s="3">
        <f ca="1">'Rendements indices'!K211+1</f>
        <v>0.98</v>
      </c>
      <c r="L211" s="3">
        <f ca="1">'Rendements indices'!L211+1</f>
        <v>0.99</v>
      </c>
      <c r="M211" s="3">
        <f ca="1">'Rendements indices'!M211+1</f>
        <v>0.97</v>
      </c>
      <c r="N211" s="3">
        <f ca="1">'Rendements indices'!N211+1</f>
        <v>1.06</v>
      </c>
      <c r="O211" s="3"/>
      <c r="P211" s="3"/>
      <c r="Q211" s="3">
        <f ca="1">'Rendements indices'!Q211+1</f>
        <v>0.95</v>
      </c>
      <c r="R211" s="3"/>
      <c r="S211" s="3">
        <f ca="1">'Rendements indices'!S211+1</f>
        <v>1.02</v>
      </c>
      <c r="T211" s="3">
        <f ca="1">'Rendements indices'!T211+1</f>
        <v>0.98</v>
      </c>
      <c r="U211" s="3">
        <f ca="1">'Rendements indices'!U211+1</f>
        <v>0.96</v>
      </c>
      <c r="V211" s="3">
        <f ca="1">'Rendements indices'!V211+1</f>
        <v>0.98</v>
      </c>
      <c r="W211" s="3">
        <f ca="1">'Rendements indices'!W211+1</f>
        <v>0.99</v>
      </c>
      <c r="X211" s="3"/>
      <c r="Y211" s="3"/>
      <c r="Z211" s="3"/>
      <c r="AA211" s="3"/>
      <c r="AB211" s="3">
        <f ca="1">'Rendements indices'!AB211+1</f>
        <v>0.97</v>
      </c>
    </row>
    <row r="212" spans="1:28" x14ac:dyDescent="0.25">
      <c r="A212" s="2">
        <f>+'[2]VA Mensuel'!A272</f>
        <v>44407</v>
      </c>
      <c r="B212" s="3">
        <f ca="1">'Rendements indices'!B212+1</f>
        <v>0.96</v>
      </c>
      <c r="C212" s="3">
        <f ca="1">'Rendements indices'!C212+1</f>
        <v>1.06</v>
      </c>
      <c r="D212" s="3">
        <f ca="1">'Rendements indices'!D212+1</f>
        <v>0.95</v>
      </c>
      <c r="E212" s="3">
        <f ca="1">'Rendements indices'!E212+1</f>
        <v>0.96</v>
      </c>
      <c r="F212" s="3">
        <f ca="1">'Rendements indices'!F212+1</f>
        <v>1.04</v>
      </c>
      <c r="G212" s="3">
        <f ca="1">'Rendements indices'!G212+1</f>
        <v>1.01</v>
      </c>
      <c r="H212" s="3">
        <f ca="1">'Rendements indices'!H212+1</f>
        <v>1.02</v>
      </c>
      <c r="I212" s="3">
        <f ca="1">'Rendements indices'!I212+1</f>
        <v>0.96</v>
      </c>
      <c r="J212" s="3">
        <f ca="1">'Rendements indices'!J212+1</f>
        <v>1</v>
      </c>
      <c r="K212" s="3">
        <f ca="1">'Rendements indices'!K212+1</f>
        <v>0.96</v>
      </c>
      <c r="L212" s="3">
        <f ca="1">'Rendements indices'!L212+1</f>
        <v>0.96</v>
      </c>
      <c r="M212" s="3">
        <f ca="1">'Rendements indices'!M212+1</f>
        <v>1.01</v>
      </c>
      <c r="N212" s="3">
        <f ca="1">'Rendements indices'!N212+1</f>
        <v>0.96</v>
      </c>
      <c r="O212" s="3"/>
      <c r="P212" s="3"/>
      <c r="Q212" s="3">
        <f ca="1">'Rendements indices'!Q212+1</f>
        <v>0.95</v>
      </c>
      <c r="R212" s="3"/>
      <c r="S212" s="3">
        <f ca="1">'Rendements indices'!S212+1</f>
        <v>1</v>
      </c>
      <c r="T212" s="3">
        <f ca="1">'Rendements indices'!T212+1</f>
        <v>1.03</v>
      </c>
      <c r="U212" s="3">
        <f ca="1">'Rendements indices'!U212+1</f>
        <v>1</v>
      </c>
      <c r="V212" s="3">
        <f ca="1">'Rendements indices'!V212+1</f>
        <v>1</v>
      </c>
      <c r="W212" s="3">
        <f ca="1">'Rendements indices'!W212+1</f>
        <v>1.01</v>
      </c>
      <c r="X212" s="3"/>
      <c r="Y212" s="3"/>
      <c r="Z212" s="3"/>
      <c r="AA212" s="3"/>
      <c r="AB212" s="3">
        <f ca="1">'Rendements indices'!AB212+1</f>
        <v>0.95</v>
      </c>
    </row>
    <row r="213" spans="1:28" x14ac:dyDescent="0.25">
      <c r="A213" s="2">
        <f>+'[2]VA Mensuel'!A273</f>
        <v>44439</v>
      </c>
      <c r="B213" s="3">
        <f ca="1">'Rendements indices'!B213+1</f>
        <v>1.03</v>
      </c>
      <c r="C213" s="3">
        <f ca="1">'Rendements indices'!C213+1</f>
        <v>1.01</v>
      </c>
      <c r="D213" s="3">
        <f ca="1">'Rendements indices'!D213+1</f>
        <v>1.04</v>
      </c>
      <c r="E213" s="3">
        <f ca="1">'Rendements indices'!E213+1</f>
        <v>1.03</v>
      </c>
      <c r="F213" s="3">
        <f ca="1">'Rendements indices'!F213+1</f>
        <v>0.98</v>
      </c>
      <c r="G213" s="3">
        <f ca="1">'Rendements indices'!G213+1</f>
        <v>0.98</v>
      </c>
      <c r="H213" s="3">
        <f ca="1">'Rendements indices'!H213+1</f>
        <v>1</v>
      </c>
      <c r="I213" s="3">
        <f ca="1">'Rendements indices'!I213+1</f>
        <v>1.01</v>
      </c>
      <c r="J213" s="3">
        <f ca="1">'Rendements indices'!J213+1</f>
        <v>0.95</v>
      </c>
      <c r="K213" s="3">
        <f ca="1">'Rendements indices'!K213+1</f>
        <v>1.06</v>
      </c>
      <c r="L213" s="3">
        <f ca="1">'Rendements indices'!L213+1</f>
        <v>1.02</v>
      </c>
      <c r="M213" s="3">
        <f ca="1">'Rendements indices'!M213+1</f>
        <v>1.06</v>
      </c>
      <c r="N213" s="3">
        <f ca="1">'Rendements indices'!N213+1</f>
        <v>1.06</v>
      </c>
      <c r="O213" s="3"/>
      <c r="P213" s="3"/>
      <c r="Q213" s="3">
        <f ca="1">'Rendements indices'!Q213+1</f>
        <v>0.99</v>
      </c>
      <c r="R213" s="3"/>
      <c r="S213" s="3">
        <f ca="1">'Rendements indices'!S213+1</f>
        <v>0.96</v>
      </c>
      <c r="T213" s="3">
        <f ca="1">'Rendements indices'!T213+1</f>
        <v>0.95</v>
      </c>
      <c r="U213" s="3">
        <f ca="1">'Rendements indices'!U213+1</f>
        <v>0.96</v>
      </c>
      <c r="V213" s="3">
        <f ca="1">'Rendements indices'!V213+1</f>
        <v>0.97</v>
      </c>
      <c r="W213" s="3">
        <f ca="1">'Rendements indices'!W213+1</f>
        <v>1.03</v>
      </c>
      <c r="X213" s="3"/>
      <c r="Y213" s="3"/>
      <c r="Z213" s="3"/>
      <c r="AA213" s="3"/>
      <c r="AB213" s="3">
        <f ca="1">'Rendements indices'!AB213+1</f>
        <v>1.05</v>
      </c>
    </row>
    <row r="214" spans="1:28" x14ac:dyDescent="0.25">
      <c r="A214" s="2">
        <f>+'[2]VA Mensuel'!A274</f>
        <v>44469</v>
      </c>
      <c r="B214" s="3">
        <f ca="1">'Rendements indices'!B214+1</f>
        <v>0.95</v>
      </c>
      <c r="C214" s="3">
        <f ca="1">'Rendements indices'!C214+1</f>
        <v>1.02</v>
      </c>
      <c r="D214" s="3">
        <f ca="1">'Rendements indices'!D214+1</f>
        <v>0.96</v>
      </c>
      <c r="E214" s="3">
        <f ca="1">'Rendements indices'!E214+1</f>
        <v>0.98</v>
      </c>
      <c r="F214" s="3">
        <f ca="1">'Rendements indices'!F214+1</f>
        <v>1.03</v>
      </c>
      <c r="G214" s="3">
        <f ca="1">'Rendements indices'!G214+1</f>
        <v>1.02</v>
      </c>
      <c r="H214" s="3">
        <f ca="1">'Rendements indices'!H214+1</f>
        <v>1.06</v>
      </c>
      <c r="I214" s="3">
        <f ca="1">'Rendements indices'!I214+1</f>
        <v>1.04</v>
      </c>
      <c r="J214" s="3">
        <f ca="1">'Rendements indices'!J214+1</f>
        <v>0.95</v>
      </c>
      <c r="K214" s="3">
        <f ca="1">'Rendements indices'!K214+1</f>
        <v>0.95</v>
      </c>
      <c r="L214" s="3">
        <f ca="1">'Rendements indices'!L214+1</f>
        <v>1.06</v>
      </c>
      <c r="M214" s="3">
        <f ca="1">'Rendements indices'!M214+1</f>
        <v>0.95</v>
      </c>
      <c r="N214" s="3">
        <f ca="1">'Rendements indices'!N214+1</f>
        <v>1.06</v>
      </c>
      <c r="O214" s="3"/>
      <c r="P214" s="3"/>
      <c r="Q214" s="3">
        <f ca="1">'Rendements indices'!Q214+1</f>
        <v>0.97</v>
      </c>
      <c r="R214" s="3"/>
      <c r="S214" s="3">
        <f ca="1">'Rendements indices'!S214+1</f>
        <v>0.96</v>
      </c>
      <c r="T214" s="3">
        <f ca="1">'Rendements indices'!T214+1</f>
        <v>1.05</v>
      </c>
      <c r="U214" s="3">
        <f ca="1">'Rendements indices'!U214+1</f>
        <v>0.99</v>
      </c>
      <c r="V214" s="3">
        <f ca="1">'Rendements indices'!V214+1</f>
        <v>0.95</v>
      </c>
      <c r="W214" s="3">
        <f ca="1">'Rendements indices'!W214+1</f>
        <v>1.03</v>
      </c>
      <c r="X214" s="3"/>
      <c r="Y214" s="3"/>
      <c r="Z214" s="3"/>
      <c r="AA214" s="3"/>
      <c r="AB214" s="3">
        <f ca="1">'Rendements indices'!AB214+1</f>
        <v>1.03</v>
      </c>
    </row>
    <row r="215" spans="1:28" x14ac:dyDescent="0.25">
      <c r="A215" s="2">
        <f>+'[2]VA Mensuel'!A275</f>
        <v>44498</v>
      </c>
      <c r="B215" s="3">
        <f ca="1">'Rendements indices'!B215+1</f>
        <v>1.03</v>
      </c>
      <c r="C215" s="3">
        <f ca="1">'Rendements indices'!C215+1</f>
        <v>1</v>
      </c>
      <c r="D215" s="3">
        <f ca="1">'Rendements indices'!D215+1</f>
        <v>0.98</v>
      </c>
      <c r="E215" s="3">
        <f ca="1">'Rendements indices'!E215+1</f>
        <v>0.95</v>
      </c>
      <c r="F215" s="3">
        <f ca="1">'Rendements indices'!F215+1</f>
        <v>1.02</v>
      </c>
      <c r="G215" s="3">
        <f ca="1">'Rendements indices'!G215+1</f>
        <v>1</v>
      </c>
      <c r="H215" s="3">
        <f ca="1">'Rendements indices'!H215+1</f>
        <v>1.01</v>
      </c>
      <c r="I215" s="3">
        <f ca="1">'Rendements indices'!I215+1</f>
        <v>1.03</v>
      </c>
      <c r="J215" s="3">
        <f ca="1">'Rendements indices'!J215+1</f>
        <v>0.97</v>
      </c>
      <c r="K215" s="3">
        <f ca="1">'Rendements indices'!K215+1</f>
        <v>0.97</v>
      </c>
      <c r="L215" s="3">
        <f ca="1">'Rendements indices'!L215+1</f>
        <v>0.99</v>
      </c>
      <c r="M215" s="3">
        <f ca="1">'Rendements indices'!M215+1</f>
        <v>0.97</v>
      </c>
      <c r="N215" s="3">
        <f ca="1">'Rendements indices'!N215+1</f>
        <v>0.97</v>
      </c>
      <c r="O215" s="3"/>
      <c r="P215" s="3"/>
      <c r="Q215" s="3">
        <f ca="1">'Rendements indices'!Q215+1</f>
        <v>1.01</v>
      </c>
      <c r="R215" s="3"/>
      <c r="S215" s="3">
        <f ca="1">'Rendements indices'!S215+1</f>
        <v>1.06</v>
      </c>
      <c r="T215" s="3">
        <f ca="1">'Rendements indices'!T215+1</f>
        <v>1.01</v>
      </c>
      <c r="U215" s="3">
        <f ca="1">'Rendements indices'!U215+1</f>
        <v>1.04</v>
      </c>
      <c r="V215" s="3">
        <f ca="1">'Rendements indices'!V215+1</f>
        <v>0.96</v>
      </c>
      <c r="W215" s="3">
        <f ca="1">'Rendements indices'!W215+1</f>
        <v>0.96</v>
      </c>
      <c r="X215" s="3"/>
      <c r="Y215" s="3"/>
      <c r="Z215" s="3"/>
      <c r="AA215" s="3"/>
      <c r="AB215" s="3">
        <f ca="1">'Rendements indices'!AB215+1</f>
        <v>1.01</v>
      </c>
    </row>
    <row r="216" spans="1:28" x14ac:dyDescent="0.25">
      <c r="A216" s="2">
        <f>+'[2]VA Mensuel'!A276</f>
        <v>44530</v>
      </c>
      <c r="B216" s="3">
        <f ca="1">'Rendements indices'!B216+1</f>
        <v>1</v>
      </c>
      <c r="C216" s="3">
        <f ca="1">'Rendements indices'!C216+1</f>
        <v>0.97</v>
      </c>
      <c r="D216" s="3">
        <f ca="1">'Rendements indices'!D216+1</f>
        <v>1.01</v>
      </c>
      <c r="E216" s="3">
        <f ca="1">'Rendements indices'!E216+1</f>
        <v>0.98</v>
      </c>
      <c r="F216" s="3">
        <f ca="1">'Rendements indices'!F216+1</f>
        <v>0.96</v>
      </c>
      <c r="G216" s="3">
        <f ca="1">'Rendements indices'!G216+1</f>
        <v>1.03</v>
      </c>
      <c r="H216" s="3">
        <f ca="1">'Rendements indices'!H216+1</f>
        <v>0.96</v>
      </c>
      <c r="I216" s="3">
        <f ca="1">'Rendements indices'!I216+1</f>
        <v>0.98</v>
      </c>
      <c r="J216" s="3">
        <f ca="1">'Rendements indices'!J216+1</f>
        <v>1.03</v>
      </c>
      <c r="K216" s="3">
        <f ca="1">'Rendements indices'!K216+1</f>
        <v>1.01</v>
      </c>
      <c r="L216" s="3">
        <f ca="1">'Rendements indices'!L216+1</f>
        <v>1.05</v>
      </c>
      <c r="M216" s="3">
        <f ca="1">'Rendements indices'!M216+1</f>
        <v>1.02</v>
      </c>
      <c r="N216" s="3">
        <f ca="1">'Rendements indices'!N216+1</f>
        <v>1.01</v>
      </c>
      <c r="O216" s="3"/>
      <c r="P216" s="3"/>
      <c r="Q216" s="3">
        <f ca="1">'Rendements indices'!Q216+1</f>
        <v>1.01</v>
      </c>
      <c r="R216" s="3"/>
      <c r="S216" s="3">
        <f ca="1">'Rendements indices'!S216+1</f>
        <v>0.98</v>
      </c>
      <c r="T216" s="3">
        <f ca="1">'Rendements indices'!T216+1</f>
        <v>0.96</v>
      </c>
      <c r="U216" s="3">
        <f ca="1">'Rendements indices'!U216+1</f>
        <v>0.96</v>
      </c>
      <c r="V216" s="3">
        <f ca="1">'Rendements indices'!V216+1</f>
        <v>1.06</v>
      </c>
      <c r="W216" s="3">
        <f ca="1">'Rendements indices'!W216+1</f>
        <v>1.05</v>
      </c>
      <c r="X216" s="3"/>
      <c r="Y216" s="3"/>
      <c r="Z216" s="3"/>
      <c r="AA216" s="3"/>
      <c r="AB216" s="3">
        <f ca="1">'Rendements indices'!AB216+1</f>
        <v>1.02</v>
      </c>
    </row>
    <row r="217" spans="1:28" x14ac:dyDescent="0.25">
      <c r="A217" s="2">
        <f>+'[2]VA Mensuel'!A277</f>
        <v>44561</v>
      </c>
      <c r="B217" s="3">
        <f ca="1">'Rendements indices'!B217+1</f>
        <v>0.98</v>
      </c>
      <c r="C217" s="3">
        <f ca="1">'Rendements indices'!C217+1</f>
        <v>0.97</v>
      </c>
      <c r="D217" s="3">
        <f ca="1">'Rendements indices'!D217+1</f>
        <v>1.03</v>
      </c>
      <c r="E217" s="3">
        <f ca="1">'Rendements indices'!E217+1</f>
        <v>0.99</v>
      </c>
      <c r="F217" s="3">
        <f ca="1">'Rendements indices'!F217+1</f>
        <v>1.02</v>
      </c>
      <c r="G217" s="3">
        <f ca="1">'Rendements indices'!G217+1</f>
        <v>0.96</v>
      </c>
      <c r="H217" s="3">
        <f ca="1">'Rendements indices'!H217+1</f>
        <v>1.04</v>
      </c>
      <c r="I217" s="3">
        <f ca="1">'Rendements indices'!I217+1</f>
        <v>1.01</v>
      </c>
      <c r="J217" s="3">
        <f ca="1">'Rendements indices'!J217+1</f>
        <v>1.05</v>
      </c>
      <c r="K217" s="3">
        <f ca="1">'Rendements indices'!K217+1</f>
        <v>0.99</v>
      </c>
      <c r="L217" s="3">
        <f ca="1">'Rendements indices'!L217+1</f>
        <v>0.97</v>
      </c>
      <c r="M217" s="3">
        <f ca="1">'Rendements indices'!M217+1</f>
        <v>1.04</v>
      </c>
      <c r="N217" s="3">
        <f ca="1">'Rendements indices'!N217+1</f>
        <v>1.03</v>
      </c>
      <c r="O217" s="3"/>
      <c r="P217" s="3"/>
      <c r="Q217" s="3">
        <f ca="1">'Rendements indices'!Q217+1</f>
        <v>1.05</v>
      </c>
      <c r="R217" s="3"/>
      <c r="S217" s="3">
        <f ca="1">'Rendements indices'!S217+1</f>
        <v>1.02</v>
      </c>
      <c r="T217" s="3">
        <f ca="1">'Rendements indices'!T217+1</f>
        <v>1.03</v>
      </c>
      <c r="U217" s="3">
        <f ca="1">'Rendements indices'!U217+1</f>
        <v>0.95</v>
      </c>
      <c r="V217" s="3">
        <f ca="1">'Rendements indices'!V217+1</f>
        <v>1.02</v>
      </c>
      <c r="W217" s="3">
        <f ca="1">'Rendements indices'!W217+1</f>
        <v>1.06</v>
      </c>
      <c r="X217" s="3"/>
      <c r="Y217" s="3"/>
      <c r="Z217" s="3"/>
      <c r="AA217" s="3"/>
      <c r="AB217" s="3">
        <f ca="1">'Rendements indices'!AB217+1</f>
        <v>0.98</v>
      </c>
    </row>
    <row r="218" spans="1:28" x14ac:dyDescent="0.25">
      <c r="A218" s="2">
        <f>+'[2]VA Mensuel'!A278</f>
        <v>44592</v>
      </c>
      <c r="B218" s="3">
        <f ca="1">'Rendements indices'!B218+1</f>
        <v>0.95</v>
      </c>
      <c r="C218" s="3">
        <f ca="1">'Rendements indices'!C218+1</f>
        <v>0.98</v>
      </c>
      <c r="D218" s="3">
        <f ca="1">'Rendements indices'!D218+1</f>
        <v>1.04</v>
      </c>
      <c r="E218" s="3">
        <f ca="1">'Rendements indices'!E218+1</f>
        <v>0.97</v>
      </c>
      <c r="F218" s="3">
        <f ca="1">'Rendements indices'!F218+1</f>
        <v>0.95</v>
      </c>
      <c r="G218" s="3">
        <f ca="1">'Rendements indices'!G218+1</f>
        <v>1</v>
      </c>
      <c r="H218" s="3">
        <f ca="1">'Rendements indices'!H218+1</f>
        <v>1.05</v>
      </c>
      <c r="I218" s="3">
        <f ca="1">'Rendements indices'!I218+1</f>
        <v>0.96</v>
      </c>
      <c r="J218" s="3">
        <f ca="1">'Rendements indices'!J218+1</f>
        <v>1</v>
      </c>
      <c r="K218" s="3">
        <f ca="1">'Rendements indices'!K218+1</f>
        <v>0.96</v>
      </c>
      <c r="L218" s="3">
        <f ca="1">'Rendements indices'!L218+1</f>
        <v>1.03</v>
      </c>
      <c r="M218" s="3">
        <f ca="1">'Rendements indices'!M218+1</f>
        <v>1.05</v>
      </c>
      <c r="N218" s="3">
        <f ca="1">'Rendements indices'!N218+1</f>
        <v>0.97</v>
      </c>
      <c r="O218" s="3"/>
      <c r="P218" s="3"/>
      <c r="Q218" s="3">
        <f ca="1">'Rendements indices'!Q218+1</f>
        <v>1.01</v>
      </c>
      <c r="R218" s="3"/>
      <c r="S218" s="3">
        <f ca="1">'Rendements indices'!S218+1</f>
        <v>1.06</v>
      </c>
      <c r="T218" s="3">
        <f ca="1">'Rendements indices'!T218+1</f>
        <v>0.96</v>
      </c>
      <c r="U218" s="3">
        <f ca="1">'Rendements indices'!U218+1</f>
        <v>1.03</v>
      </c>
      <c r="V218" s="3">
        <f ca="1">'Rendements indices'!V218+1</f>
        <v>1.01</v>
      </c>
      <c r="W218" s="3">
        <f ca="1">'Rendements indices'!W218+1</f>
        <v>0.96</v>
      </c>
      <c r="X218" s="3"/>
      <c r="Y218" s="3"/>
      <c r="Z218" s="3"/>
      <c r="AA218" s="3"/>
      <c r="AB218" s="3">
        <f ca="1">'Rendements indices'!AB218+1</f>
        <v>1.05</v>
      </c>
    </row>
    <row r="219" spans="1:28" x14ac:dyDescent="0.25">
      <c r="A219" s="2">
        <f>+'[2]VA Mensuel'!A279</f>
        <v>44620</v>
      </c>
      <c r="B219" s="3">
        <f ca="1">'Rendements indices'!B219+1</f>
        <v>1.03</v>
      </c>
      <c r="C219" s="3">
        <f ca="1">'Rendements indices'!C219+1</f>
        <v>0.95</v>
      </c>
      <c r="D219" s="3">
        <f ca="1">'Rendements indices'!D219+1</f>
        <v>1.02</v>
      </c>
      <c r="E219" s="3">
        <f ca="1">'Rendements indices'!E219+1</f>
        <v>0.96</v>
      </c>
      <c r="F219" s="3">
        <f ca="1">'Rendements indices'!F219+1</f>
        <v>0.95</v>
      </c>
      <c r="G219" s="3">
        <f ca="1">'Rendements indices'!G219+1</f>
        <v>0.98</v>
      </c>
      <c r="H219" s="3">
        <f ca="1">'Rendements indices'!H219+1</f>
        <v>1.05</v>
      </c>
      <c r="I219" s="3">
        <f ca="1">'Rendements indices'!I219+1</f>
        <v>0.95</v>
      </c>
      <c r="J219" s="3">
        <f ca="1">'Rendements indices'!J219+1</f>
        <v>0.98</v>
      </c>
      <c r="K219" s="3">
        <f ca="1">'Rendements indices'!K219+1</f>
        <v>1.03</v>
      </c>
      <c r="L219" s="3">
        <f ca="1">'Rendements indices'!L219+1</f>
        <v>1.01</v>
      </c>
      <c r="M219" s="3">
        <f ca="1">'Rendements indices'!M219+1</f>
        <v>1</v>
      </c>
      <c r="N219" s="3">
        <f ca="1">'Rendements indices'!N219+1</f>
        <v>1.04</v>
      </c>
      <c r="O219" s="3"/>
      <c r="P219" s="3"/>
      <c r="Q219" s="3">
        <f ca="1">'Rendements indices'!Q219+1</f>
        <v>1.06</v>
      </c>
      <c r="R219" s="3"/>
      <c r="S219" s="3">
        <f ca="1">'Rendements indices'!S219+1</f>
        <v>1.05</v>
      </c>
      <c r="T219" s="3">
        <f ca="1">'Rendements indices'!T219+1</f>
        <v>1</v>
      </c>
      <c r="U219" s="3">
        <f ca="1">'Rendements indices'!U219+1</f>
        <v>1.02</v>
      </c>
      <c r="V219" s="3">
        <f ca="1">'Rendements indices'!V219+1</f>
        <v>0.97</v>
      </c>
      <c r="W219" s="3">
        <f ca="1">'Rendements indices'!W219+1</f>
        <v>0.96</v>
      </c>
      <c r="X219" s="3"/>
      <c r="Y219" s="3"/>
      <c r="Z219" s="3"/>
      <c r="AA219" s="3"/>
      <c r="AB219" s="3">
        <f ca="1">'Rendements indices'!AB219+1</f>
        <v>1.01</v>
      </c>
    </row>
    <row r="220" spans="1:28" x14ac:dyDescent="0.25">
      <c r="A220" s="2">
        <f>+'[2]VA Mensuel'!A280</f>
        <v>44651</v>
      </c>
      <c r="B220" s="3">
        <f ca="1">'Rendements indices'!B220+1</f>
        <v>0.99</v>
      </c>
      <c r="C220" s="3">
        <f ca="1">'Rendements indices'!C220+1</f>
        <v>0.97</v>
      </c>
      <c r="D220" s="3">
        <f ca="1">'Rendements indices'!D220+1</f>
        <v>0.97</v>
      </c>
      <c r="E220" s="3">
        <f ca="1">'Rendements indices'!E220+1</f>
        <v>0.98</v>
      </c>
      <c r="F220" s="3">
        <f ca="1">'Rendements indices'!F220+1</f>
        <v>0.96</v>
      </c>
      <c r="G220" s="3">
        <f ca="1">'Rendements indices'!G220+1</f>
        <v>0.97</v>
      </c>
      <c r="H220" s="3">
        <f ca="1">'Rendements indices'!H220+1</f>
        <v>1</v>
      </c>
      <c r="I220" s="3">
        <f ca="1">'Rendements indices'!I220+1</f>
        <v>0.96</v>
      </c>
      <c r="J220" s="3">
        <f ca="1">'Rendements indices'!J220+1</f>
        <v>0.95</v>
      </c>
      <c r="K220" s="3">
        <f ca="1">'Rendements indices'!K220+1</f>
        <v>0.97</v>
      </c>
      <c r="L220" s="3">
        <f ca="1">'Rendements indices'!L220+1</f>
        <v>1.03</v>
      </c>
      <c r="M220" s="3">
        <f ca="1">'Rendements indices'!M220+1</f>
        <v>1</v>
      </c>
      <c r="N220" s="3">
        <f ca="1">'Rendements indices'!N220+1</f>
        <v>1.06</v>
      </c>
      <c r="O220" s="3"/>
      <c r="P220" s="3"/>
      <c r="Q220" s="3">
        <f ca="1">'Rendements indices'!Q220+1</f>
        <v>1.06</v>
      </c>
      <c r="R220" s="3"/>
      <c r="S220" s="3">
        <f ca="1">'Rendements indices'!S220+1</f>
        <v>1.02</v>
      </c>
      <c r="T220" s="3">
        <f ca="1">'Rendements indices'!T220+1</f>
        <v>1.01</v>
      </c>
      <c r="U220" s="3">
        <f ca="1">'Rendements indices'!U220+1</f>
        <v>1.05</v>
      </c>
      <c r="V220" s="3">
        <f ca="1">'Rendements indices'!V220+1</f>
        <v>0.95</v>
      </c>
      <c r="W220" s="3">
        <f ca="1">'Rendements indices'!W220+1</f>
        <v>0.99</v>
      </c>
      <c r="X220" s="3"/>
      <c r="Y220" s="3"/>
      <c r="Z220" s="3"/>
      <c r="AA220" s="3"/>
      <c r="AB220" s="3">
        <f ca="1">'Rendements indices'!AB220+1</f>
        <v>1.06</v>
      </c>
    </row>
    <row r="221" spans="1:28" x14ac:dyDescent="0.25">
      <c r="A221" s="2">
        <f>+'[2]VA Mensuel'!A281</f>
        <v>44680</v>
      </c>
      <c r="B221" s="3">
        <f ca="1">'Rendements indices'!B221+1</f>
        <v>0.97</v>
      </c>
      <c r="C221" s="3">
        <f ca="1">'Rendements indices'!C221+1</f>
        <v>1.03</v>
      </c>
      <c r="D221" s="3">
        <f ca="1">'Rendements indices'!D221+1</f>
        <v>1.04</v>
      </c>
      <c r="E221" s="3">
        <f ca="1">'Rendements indices'!E221+1</f>
        <v>0.96</v>
      </c>
      <c r="F221" s="3">
        <f ca="1">'Rendements indices'!F221+1</f>
        <v>1</v>
      </c>
      <c r="G221" s="3">
        <f ca="1">'Rendements indices'!G221+1</f>
        <v>1.03</v>
      </c>
      <c r="H221" s="3">
        <f ca="1">'Rendements indices'!H221+1</f>
        <v>1.03</v>
      </c>
      <c r="I221" s="3">
        <f ca="1">'Rendements indices'!I221+1</f>
        <v>0.96</v>
      </c>
      <c r="J221" s="3">
        <f ca="1">'Rendements indices'!J221+1</f>
        <v>0.99</v>
      </c>
      <c r="K221" s="3">
        <f ca="1">'Rendements indices'!K221+1</f>
        <v>1.04</v>
      </c>
      <c r="L221" s="3">
        <f ca="1">'Rendements indices'!L221+1</f>
        <v>1.04</v>
      </c>
      <c r="M221" s="3">
        <f ca="1">'Rendements indices'!M221+1</f>
        <v>1.04</v>
      </c>
      <c r="N221" s="3">
        <f ca="1">'Rendements indices'!N221+1</f>
        <v>0.95</v>
      </c>
      <c r="O221" s="3"/>
      <c r="P221" s="3"/>
      <c r="Q221" s="3">
        <f ca="1">'Rendements indices'!Q221+1</f>
        <v>0.98</v>
      </c>
      <c r="R221" s="3"/>
      <c r="S221" s="3">
        <f ca="1">'Rendements indices'!S221+1</f>
        <v>0.97</v>
      </c>
      <c r="T221" s="3">
        <f ca="1">'Rendements indices'!T221+1</f>
        <v>0.96</v>
      </c>
      <c r="U221" s="3">
        <f ca="1">'Rendements indices'!U221+1</f>
        <v>0.98</v>
      </c>
      <c r="V221" s="3">
        <f ca="1">'Rendements indices'!V221+1</f>
        <v>1.01</v>
      </c>
      <c r="W221" s="3">
        <f ca="1">'Rendements indices'!W221+1</f>
        <v>1.05</v>
      </c>
      <c r="X221" s="3"/>
      <c r="Y221" s="3"/>
      <c r="Z221" s="3"/>
      <c r="AA221" s="3"/>
      <c r="AB221" s="3">
        <f ca="1">'Rendements indices'!AB221+1</f>
        <v>1.06</v>
      </c>
    </row>
    <row r="222" spans="1:28" x14ac:dyDescent="0.25">
      <c r="A222" s="2">
        <f>+'[2]VA Mensuel'!A282</f>
        <v>44712</v>
      </c>
      <c r="B222" s="3">
        <f ca="1">'Rendements indices'!B222+1</f>
        <v>0.99</v>
      </c>
      <c r="C222" s="3">
        <f ca="1">'Rendements indices'!C222+1</f>
        <v>0.95</v>
      </c>
      <c r="D222" s="3">
        <f ca="1">'Rendements indices'!D222+1</f>
        <v>0.97</v>
      </c>
      <c r="E222" s="3">
        <f ca="1">'Rendements indices'!E222+1</f>
        <v>0.99</v>
      </c>
      <c r="F222" s="3">
        <f ca="1">'Rendements indices'!F222+1</f>
        <v>1.03</v>
      </c>
      <c r="G222" s="3">
        <f ca="1">'Rendements indices'!G222+1</f>
        <v>0.98</v>
      </c>
      <c r="H222" s="3">
        <f ca="1">'Rendements indices'!H222+1</f>
        <v>1.05</v>
      </c>
      <c r="I222" s="3">
        <f ca="1">'Rendements indices'!I222+1</f>
        <v>1.05</v>
      </c>
      <c r="J222" s="3">
        <f ca="1">'Rendements indices'!J222+1</f>
        <v>0.96</v>
      </c>
      <c r="K222" s="3">
        <f ca="1">'Rendements indices'!K222+1</f>
        <v>1.01</v>
      </c>
      <c r="L222" s="3">
        <f ca="1">'Rendements indices'!L222+1</f>
        <v>1</v>
      </c>
      <c r="M222" s="3">
        <f ca="1">'Rendements indices'!M222+1</f>
        <v>0.98</v>
      </c>
      <c r="N222" s="3">
        <f ca="1">'Rendements indices'!N222+1</f>
        <v>1</v>
      </c>
      <c r="O222" s="3"/>
      <c r="P222" s="3"/>
      <c r="Q222" s="3">
        <f ca="1">'Rendements indices'!Q222+1</f>
        <v>0.99</v>
      </c>
      <c r="R222" s="3"/>
      <c r="S222" s="3">
        <f ca="1">'Rendements indices'!S222+1</f>
        <v>0.99</v>
      </c>
      <c r="T222" s="3">
        <f ca="1">'Rendements indices'!T222+1</f>
        <v>1.02</v>
      </c>
      <c r="U222" s="3">
        <f ca="1">'Rendements indices'!U222+1</f>
        <v>0.96</v>
      </c>
      <c r="V222" s="3">
        <f ca="1">'Rendements indices'!V222+1</f>
        <v>0.98</v>
      </c>
      <c r="W222" s="3">
        <f ca="1">'Rendements indices'!W222+1</f>
        <v>0.98</v>
      </c>
      <c r="X222" s="3"/>
      <c r="Y222" s="3"/>
      <c r="Z222" s="3"/>
      <c r="AA222" s="3"/>
      <c r="AB222" s="3">
        <f ca="1">'Rendements indices'!AB222+1</f>
        <v>1.02</v>
      </c>
    </row>
    <row r="223" spans="1:28" x14ac:dyDescent="0.25">
      <c r="A223" s="2">
        <f>+'[2]VA Mensuel'!A283</f>
        <v>44742</v>
      </c>
      <c r="B223" s="3">
        <f ca="1">'Rendements indices'!B223+1</f>
        <v>1</v>
      </c>
      <c r="C223" s="3">
        <f ca="1">'Rendements indices'!C223+1</f>
        <v>0.96</v>
      </c>
      <c r="D223" s="3">
        <f ca="1">'Rendements indices'!D223+1</f>
        <v>0.99</v>
      </c>
      <c r="E223" s="3">
        <f ca="1">'Rendements indices'!E223+1</f>
        <v>1</v>
      </c>
      <c r="F223" s="3">
        <f ca="1">'Rendements indices'!F223+1</f>
        <v>0.95</v>
      </c>
      <c r="G223" s="3">
        <f ca="1">'Rendements indices'!G223+1</f>
        <v>0.98</v>
      </c>
      <c r="H223" s="3">
        <f ca="1">'Rendements indices'!H223+1</f>
        <v>1.05</v>
      </c>
      <c r="I223" s="3">
        <f ca="1">'Rendements indices'!I223+1</f>
        <v>0.95</v>
      </c>
      <c r="J223" s="3">
        <f ca="1">'Rendements indices'!J223+1</f>
        <v>0.98</v>
      </c>
      <c r="K223" s="3">
        <f ca="1">'Rendements indices'!K223+1</f>
        <v>1</v>
      </c>
      <c r="L223" s="3">
        <f ca="1">'Rendements indices'!L223+1</f>
        <v>1.04</v>
      </c>
      <c r="M223" s="3">
        <f ca="1">'Rendements indices'!M223+1</f>
        <v>1.06</v>
      </c>
      <c r="N223" s="3">
        <f ca="1">'Rendements indices'!N223+1</f>
        <v>1.05</v>
      </c>
      <c r="O223" s="3"/>
      <c r="P223" s="3"/>
      <c r="Q223" s="3">
        <f ca="1">'Rendements indices'!Q223+1</f>
        <v>1.01</v>
      </c>
      <c r="R223" s="3"/>
      <c r="S223" s="3">
        <f ca="1">'Rendements indices'!S223+1</f>
        <v>1.02</v>
      </c>
      <c r="T223" s="3">
        <f ca="1">'Rendements indices'!T223+1</f>
        <v>1.05</v>
      </c>
      <c r="U223" s="3">
        <f ca="1">'Rendements indices'!U223+1</f>
        <v>0.95</v>
      </c>
      <c r="V223" s="3">
        <f ca="1">'Rendements indices'!V223+1</f>
        <v>1.04</v>
      </c>
      <c r="W223" s="3">
        <f ca="1">'Rendements indices'!W223+1</f>
        <v>1.02</v>
      </c>
      <c r="X223" s="3"/>
      <c r="Y223" s="3"/>
      <c r="Z223" s="3"/>
      <c r="AA223" s="3"/>
      <c r="AB223" s="3">
        <f ca="1">'Rendements indices'!AB223+1</f>
        <v>0.99</v>
      </c>
    </row>
    <row r="224" spans="1:28" ht="14.4" x14ac:dyDescent="0.3">
      <c r="A224" s="65">
        <v>44771</v>
      </c>
      <c r="B224" s="3">
        <f ca="1">'Rendements indices'!B224+1</f>
        <v>1.02</v>
      </c>
      <c r="C224" s="3">
        <f ca="1">'Rendements indices'!C224+1</f>
        <v>0.97</v>
      </c>
      <c r="D224" s="3">
        <f ca="1">'Rendements indices'!D224+1</f>
        <v>1.01</v>
      </c>
      <c r="E224" s="3">
        <f ca="1">'Rendements indices'!E224+1</f>
        <v>1.03</v>
      </c>
      <c r="F224" s="3">
        <f ca="1">'Rendements indices'!F224+1</f>
        <v>1.04</v>
      </c>
      <c r="G224" s="3">
        <f ca="1">'Rendements indices'!G224+1</f>
        <v>1.03</v>
      </c>
      <c r="H224" s="3">
        <f ca="1">'Rendements indices'!H224+1</f>
        <v>0.97</v>
      </c>
      <c r="I224" s="3">
        <f ca="1">'Rendements indices'!I224+1</f>
        <v>0.97</v>
      </c>
      <c r="J224" s="3">
        <f ca="1">'Rendements indices'!J224+1</f>
        <v>0.98</v>
      </c>
      <c r="K224" s="3">
        <f ca="1">'Rendements indices'!K224+1</f>
        <v>0.98</v>
      </c>
      <c r="L224" s="3">
        <f ca="1">'Rendements indices'!L224+1</f>
        <v>1.01</v>
      </c>
      <c r="M224" s="3">
        <f ca="1">'Rendements indices'!M224+1</f>
        <v>1.01</v>
      </c>
      <c r="N224" s="3">
        <f ca="1">'Rendements indices'!N224+1</f>
        <v>1.01</v>
      </c>
      <c r="O224" s="3"/>
      <c r="P224" s="3"/>
      <c r="Q224" s="3">
        <f ca="1">'Rendements indices'!Q224+1</f>
        <v>1.03</v>
      </c>
      <c r="R224" s="3"/>
      <c r="S224" s="3">
        <f ca="1">'Rendements indices'!S224+1</f>
        <v>0.98</v>
      </c>
      <c r="T224" s="3">
        <f ca="1">'Rendements indices'!T224+1</f>
        <v>1.01</v>
      </c>
      <c r="U224" s="3">
        <f ca="1">'Rendements indices'!U224+1</f>
        <v>1.02</v>
      </c>
      <c r="V224" s="3">
        <f ca="1">'Rendements indices'!V224+1</f>
        <v>1.06</v>
      </c>
      <c r="W224" s="3">
        <f ca="1">'Rendements indices'!W224+1</f>
        <v>1</v>
      </c>
      <c r="X224" s="3"/>
      <c r="Y224" s="3"/>
      <c r="Z224" s="3"/>
      <c r="AA224" s="3"/>
      <c r="AB224" s="3">
        <f ca="1">'Rendements indices'!AB224+1</f>
        <v>0.97</v>
      </c>
    </row>
    <row r="225" spans="1:28" ht="14.4" x14ac:dyDescent="0.3">
      <c r="A225" s="65">
        <v>44804</v>
      </c>
      <c r="B225" s="3">
        <f ca="1">'Rendements indices'!B225+1</f>
        <v>0.96</v>
      </c>
      <c r="C225" s="3">
        <f ca="1">'Rendements indices'!C225+1</f>
        <v>1.04</v>
      </c>
      <c r="D225" s="3">
        <f ca="1">'Rendements indices'!D225+1</f>
        <v>1.03</v>
      </c>
      <c r="E225" s="3">
        <f ca="1">'Rendements indices'!E225+1</f>
        <v>0.99</v>
      </c>
      <c r="F225" s="3">
        <f ca="1">'Rendements indices'!F225+1</f>
        <v>0.99</v>
      </c>
      <c r="G225" s="3">
        <f ca="1">'Rendements indices'!G225+1</f>
        <v>1.04</v>
      </c>
      <c r="H225" s="3">
        <f ca="1">'Rendements indices'!H225+1</f>
        <v>1.01</v>
      </c>
      <c r="I225" s="3">
        <f ca="1">'Rendements indices'!I225+1</f>
        <v>0.96</v>
      </c>
      <c r="J225" s="3">
        <f ca="1">'Rendements indices'!J225+1</f>
        <v>1.06</v>
      </c>
      <c r="K225" s="3">
        <f ca="1">'Rendements indices'!K225+1</f>
        <v>1.01</v>
      </c>
      <c r="L225" s="3">
        <f ca="1">'Rendements indices'!L225+1</f>
        <v>1.02</v>
      </c>
      <c r="M225" s="3">
        <f ca="1">'Rendements indices'!M225+1</f>
        <v>1.01</v>
      </c>
      <c r="N225" s="3">
        <f ca="1">'Rendements indices'!N225+1</f>
        <v>0.96</v>
      </c>
      <c r="O225" s="3"/>
      <c r="P225" s="3"/>
      <c r="Q225" s="3">
        <f ca="1">'Rendements indices'!Q225+1</f>
        <v>0.96</v>
      </c>
      <c r="R225" s="3"/>
      <c r="S225" s="3">
        <f ca="1">'Rendements indices'!S225+1</f>
        <v>0.97</v>
      </c>
      <c r="T225" s="3">
        <f ca="1">'Rendements indices'!T225+1</f>
        <v>1.04</v>
      </c>
      <c r="U225" s="3">
        <f ca="1">'Rendements indices'!U225+1</f>
        <v>1</v>
      </c>
      <c r="V225" s="3">
        <f ca="1">'Rendements indices'!V225+1</f>
        <v>0.96</v>
      </c>
      <c r="W225" s="3">
        <f ca="1">'Rendements indices'!W225+1</f>
        <v>1.01</v>
      </c>
      <c r="X225" s="3"/>
      <c r="Y225" s="3"/>
      <c r="Z225" s="3"/>
      <c r="AA225" s="3"/>
      <c r="AB225" s="3">
        <f ca="1">'Rendements indices'!AB225+1</f>
        <v>1.02</v>
      </c>
    </row>
    <row r="226" spans="1:28" ht="14.4" x14ac:dyDescent="0.3">
      <c r="A226" s="65">
        <v>44834</v>
      </c>
      <c r="B226" s="3">
        <f ca="1">'Rendements indices'!B226+1</f>
        <v>1.01</v>
      </c>
      <c r="C226" s="3">
        <f ca="1">'Rendements indices'!C226+1</f>
        <v>1.01</v>
      </c>
      <c r="D226" s="3">
        <f ca="1">'Rendements indices'!D226+1</f>
        <v>1.04</v>
      </c>
      <c r="E226" s="3">
        <f ca="1">'Rendements indices'!E226+1</f>
        <v>0.96</v>
      </c>
      <c r="F226" s="3">
        <f ca="1">'Rendements indices'!F226+1</f>
        <v>1.05</v>
      </c>
      <c r="G226" s="3">
        <f ca="1">'Rendements indices'!G226+1</f>
        <v>0.95</v>
      </c>
      <c r="H226" s="3">
        <f ca="1">'Rendements indices'!H226+1</f>
        <v>0.98</v>
      </c>
      <c r="I226" s="3">
        <f ca="1">'Rendements indices'!I226+1</f>
        <v>1</v>
      </c>
      <c r="J226" s="3">
        <f ca="1">'Rendements indices'!J226+1</f>
        <v>0.95</v>
      </c>
      <c r="K226" s="3">
        <f ca="1">'Rendements indices'!K226+1</f>
        <v>1.06</v>
      </c>
      <c r="L226" s="3">
        <f ca="1">'Rendements indices'!L226+1</f>
        <v>0.99</v>
      </c>
      <c r="M226" s="3">
        <f ca="1">'Rendements indices'!M226+1</f>
        <v>0.96</v>
      </c>
      <c r="N226" s="3">
        <f ca="1">'Rendements indices'!N226+1</f>
        <v>0.97</v>
      </c>
      <c r="O226" s="3"/>
      <c r="P226" s="3"/>
      <c r="Q226" s="3">
        <f ca="1">'Rendements indices'!Q226+1</f>
        <v>1.03</v>
      </c>
      <c r="R226" s="3"/>
      <c r="S226" s="3">
        <f ca="1">'Rendements indices'!S226+1</f>
        <v>1.06</v>
      </c>
      <c r="T226" s="3">
        <f ca="1">'Rendements indices'!T226+1</f>
        <v>0.95</v>
      </c>
      <c r="U226" s="3">
        <f ca="1">'Rendements indices'!U226+1</f>
        <v>0.95</v>
      </c>
      <c r="V226" s="3">
        <f ca="1">'Rendements indices'!V226+1</f>
        <v>0.99</v>
      </c>
      <c r="W226" s="3">
        <f ca="1">'Rendements indices'!W226+1</f>
        <v>0.97</v>
      </c>
      <c r="X226" s="3">
        <f ca="1">'Rendements indices'!X226+1</f>
        <v>1.02</v>
      </c>
      <c r="Y226" s="3">
        <f ca="1">'Rendements indices'!Y226+1</f>
        <v>1.03</v>
      </c>
      <c r="Z226" s="3">
        <f ca="1">'Rendements indices'!Z226+1</f>
        <v>1.02</v>
      </c>
      <c r="AA226" s="3">
        <f ca="1">'Rendements indices'!AA226+1</f>
        <v>1.02</v>
      </c>
      <c r="AB226" s="3">
        <f ca="1">'Rendements indices'!AB226+1</f>
        <v>0.98</v>
      </c>
    </row>
    <row r="227" spans="1:28" x14ac:dyDescent="0.25">
      <c r="A227" s="2">
        <v>44865</v>
      </c>
      <c r="B227" s="3">
        <f ca="1">'Rendements indices'!B227+1</f>
        <v>0.96</v>
      </c>
      <c r="C227" s="3">
        <f ca="1">'Rendements indices'!C227+1</f>
        <v>1.05</v>
      </c>
      <c r="D227" s="3">
        <f ca="1">'Rendements indices'!D227+1</f>
        <v>0.95</v>
      </c>
      <c r="E227" s="3">
        <f ca="1">'Rendements indices'!E227+1</f>
        <v>1.05</v>
      </c>
      <c r="F227" s="3">
        <f ca="1">'Rendements indices'!F227+1</f>
        <v>1.06</v>
      </c>
      <c r="G227" s="3">
        <f ca="1">'Rendements indices'!G227+1</f>
        <v>1.01</v>
      </c>
      <c r="H227" s="3">
        <f ca="1">'Rendements indices'!H227+1</f>
        <v>1</v>
      </c>
      <c r="I227" s="3">
        <f ca="1">'Rendements indices'!I227+1</f>
        <v>1</v>
      </c>
      <c r="J227" s="3">
        <f ca="1">'Rendements indices'!J227+1</f>
        <v>0.95</v>
      </c>
      <c r="K227" s="3">
        <f ca="1">'Rendements indices'!K227+1</f>
        <v>0.97</v>
      </c>
      <c r="L227" s="3">
        <f ca="1">'Rendements indices'!L227+1</f>
        <v>0.98</v>
      </c>
      <c r="M227" s="3">
        <f ca="1">'Rendements indices'!M227+1</f>
        <v>1.02</v>
      </c>
      <c r="N227" s="3">
        <f ca="1">'Rendements indices'!N227+1</f>
        <v>0.96</v>
      </c>
      <c r="O227" s="3"/>
      <c r="P227" s="3"/>
      <c r="Q227" s="3">
        <f ca="1">'Rendements indices'!Q227+1</f>
        <v>0.97</v>
      </c>
      <c r="R227" s="3"/>
      <c r="S227" s="3">
        <f ca="1">'Rendements indices'!S227+1</f>
        <v>0.98</v>
      </c>
      <c r="T227" s="3">
        <f ca="1">'Rendements indices'!T227+1</f>
        <v>0.98</v>
      </c>
      <c r="U227" s="3">
        <f ca="1">'Rendements indices'!U227+1</f>
        <v>1.02</v>
      </c>
      <c r="V227" s="3">
        <f ca="1">'Rendements indices'!V227+1</f>
        <v>1.05</v>
      </c>
      <c r="W227" s="3">
        <f ca="1">'Rendements indices'!W227+1</f>
        <v>1.03</v>
      </c>
      <c r="X227" s="3">
        <f ca="1">'Rendements indices'!X227+1</f>
        <v>1.05</v>
      </c>
      <c r="Y227" s="3">
        <f ca="1">'Rendements indices'!Y227+1</f>
        <v>0.96</v>
      </c>
      <c r="Z227" s="3">
        <f ca="1">'Rendements indices'!Z227+1</f>
        <v>1.04</v>
      </c>
      <c r="AA227" s="3">
        <f ca="1">'Rendements indices'!AA227+1</f>
        <v>0.98</v>
      </c>
      <c r="AB227" s="3">
        <f ca="1">'Rendements indices'!AB227+1</f>
        <v>1.02</v>
      </c>
    </row>
    <row r="228" spans="1:28" x14ac:dyDescent="0.25">
      <c r="A228" s="2">
        <v>44895</v>
      </c>
      <c r="B228" s="3">
        <f ca="1">'Rendements indices'!B228+1</f>
        <v>1.05</v>
      </c>
      <c r="C228" s="3">
        <f ca="1">'Rendements indices'!C228+1</f>
        <v>1.03</v>
      </c>
      <c r="D228" s="3">
        <f ca="1">'Rendements indices'!D228+1</f>
        <v>1.01</v>
      </c>
      <c r="E228" s="3">
        <f ca="1">'Rendements indices'!E228+1</f>
        <v>0.96</v>
      </c>
      <c r="F228" s="3">
        <f ca="1">'Rendements indices'!F228+1</f>
        <v>0.99</v>
      </c>
      <c r="G228" s="3">
        <f ca="1">'Rendements indices'!G228+1</f>
        <v>1</v>
      </c>
      <c r="H228" s="3">
        <f ca="1">'Rendements indices'!H228+1</f>
        <v>1.05</v>
      </c>
      <c r="I228" s="3">
        <f ca="1">'Rendements indices'!I228+1</f>
        <v>1.01</v>
      </c>
      <c r="J228" s="3">
        <f ca="1">'Rendements indices'!J228+1</f>
        <v>0.98</v>
      </c>
      <c r="K228" s="3">
        <f ca="1">'Rendements indices'!K228+1</f>
        <v>0.96</v>
      </c>
      <c r="L228" s="3">
        <f ca="1">'Rendements indices'!L228+1</f>
        <v>0.95</v>
      </c>
      <c r="M228" s="3">
        <f ca="1">'Rendements indices'!M228+1</f>
        <v>0.95</v>
      </c>
      <c r="N228" s="3">
        <f ca="1">'Rendements indices'!N228+1</f>
        <v>0.97</v>
      </c>
      <c r="O228" s="3"/>
      <c r="P228" s="3"/>
      <c r="Q228" s="3">
        <f ca="1">'Rendements indices'!Q228+1</f>
        <v>1.03</v>
      </c>
      <c r="R228" s="3"/>
      <c r="S228" s="3">
        <f ca="1">'Rendements indices'!S228+1</f>
        <v>1.05</v>
      </c>
      <c r="T228" s="3">
        <f ca="1">'Rendements indices'!T228+1</f>
        <v>1.03</v>
      </c>
      <c r="U228" s="3">
        <f ca="1">'Rendements indices'!U228+1</f>
        <v>1.05</v>
      </c>
      <c r="V228" s="3">
        <f ca="1">'Rendements indices'!V228+1</f>
        <v>1.02</v>
      </c>
      <c r="W228" s="3">
        <f ca="1">'Rendements indices'!W228+1</f>
        <v>0.99</v>
      </c>
      <c r="X228" s="3">
        <f ca="1">'Rendements indices'!X228+1</f>
        <v>1.06</v>
      </c>
      <c r="Y228" s="3">
        <f ca="1">'Rendements indices'!Y228+1</f>
        <v>1.02</v>
      </c>
      <c r="Z228" s="3">
        <f ca="1">'Rendements indices'!Z228+1</f>
        <v>1.04</v>
      </c>
      <c r="AA228" s="3">
        <f ca="1">'Rendements indices'!AA228+1</f>
        <v>0.99</v>
      </c>
      <c r="AB228" s="3">
        <f ca="1">'Rendements indices'!AB228+1</f>
        <v>0.97</v>
      </c>
    </row>
    <row r="229" spans="1:28" x14ac:dyDescent="0.25">
      <c r="A229" s="2">
        <v>44926</v>
      </c>
      <c r="B229" s="3">
        <f ca="1">'Rendements indices'!B229+1</f>
        <v>1.03</v>
      </c>
      <c r="C229" s="3">
        <f ca="1">'Rendements indices'!C229+1</f>
        <v>1.05</v>
      </c>
      <c r="D229" s="3">
        <f ca="1">'Rendements indices'!D229+1</f>
        <v>1.02</v>
      </c>
      <c r="E229" s="3">
        <f ca="1">'Rendements indices'!E229+1</f>
        <v>1</v>
      </c>
      <c r="F229" s="3">
        <f ca="1">'Rendements indices'!F229+1</f>
        <v>1.06</v>
      </c>
      <c r="G229" s="3">
        <f ca="1">'Rendements indices'!G229+1</f>
        <v>0.95</v>
      </c>
      <c r="H229" s="3">
        <f ca="1">'Rendements indices'!H229+1</f>
        <v>0.98</v>
      </c>
      <c r="I229" s="3">
        <f ca="1">'Rendements indices'!I229+1</f>
        <v>0.99</v>
      </c>
      <c r="J229" s="3">
        <f ca="1">'Rendements indices'!J229+1</f>
        <v>0.96</v>
      </c>
      <c r="K229" s="3">
        <f ca="1">'Rendements indices'!K229+1</f>
        <v>1.06</v>
      </c>
      <c r="L229" s="3">
        <f ca="1">'Rendements indices'!L229+1</f>
        <v>0.99</v>
      </c>
      <c r="M229" s="3">
        <f ca="1">'Rendements indices'!M229+1</f>
        <v>0.96</v>
      </c>
      <c r="N229" s="3">
        <f ca="1">'Rendements indices'!N229+1</f>
        <v>0.97</v>
      </c>
      <c r="O229" s="3">
        <f>'Rendements indices'!O229+1</f>
        <v>1</v>
      </c>
      <c r="P229" s="3">
        <f>'Rendements indices'!P229+1</f>
        <v>1</v>
      </c>
      <c r="Q229" s="3">
        <f ca="1">'Rendements indices'!Q229+1</f>
        <v>0.99</v>
      </c>
      <c r="R229" s="3">
        <f>'Rendements indices'!R229+1</f>
        <v>1</v>
      </c>
      <c r="S229" s="3">
        <f ca="1">'Rendements indices'!S229+1</f>
        <v>0.98</v>
      </c>
      <c r="T229" s="3">
        <f ca="1">'Rendements indices'!T229+1</f>
        <v>0.96</v>
      </c>
      <c r="U229" s="3">
        <f ca="1">'Rendements indices'!U229+1</f>
        <v>0.95</v>
      </c>
      <c r="V229" s="3">
        <f ca="1">'Rendements indices'!V229+1</f>
        <v>0.95</v>
      </c>
      <c r="W229" s="3">
        <f ca="1">'Rendements indices'!W229+1</f>
        <v>0.97</v>
      </c>
      <c r="X229" s="3">
        <f ca="1">'Rendements indices'!X229+1</f>
        <v>0.97</v>
      </c>
      <c r="Y229" s="3">
        <f ca="1">'Rendements indices'!Y229+1</f>
        <v>1.06</v>
      </c>
      <c r="Z229" s="3">
        <f ca="1">'Rendements indices'!Z229+1</f>
        <v>1.04</v>
      </c>
      <c r="AA229" s="3">
        <f ca="1">'Rendements indices'!AA229+1</f>
        <v>0.96</v>
      </c>
      <c r="AB229" s="3">
        <f ca="1">'Rendements indices'!AB229+1</f>
        <v>0.97</v>
      </c>
    </row>
    <row r="230" spans="1:28" x14ac:dyDescent="0.25">
      <c r="A230" s="2">
        <v>44957</v>
      </c>
      <c r="B230" s="3">
        <f ca="1">'Rendements indices'!B230+1</f>
        <v>1.04</v>
      </c>
      <c r="C230" s="3">
        <f ca="1">'Rendements indices'!C230+1</f>
        <v>1</v>
      </c>
      <c r="D230" s="3">
        <f ca="1">'Rendements indices'!D230+1</f>
        <v>0.96</v>
      </c>
      <c r="E230" s="3">
        <f ca="1">'Rendements indices'!E230+1</f>
        <v>0.96</v>
      </c>
      <c r="F230" s="3">
        <f ca="1">'Rendements indices'!F230+1</f>
        <v>1.04</v>
      </c>
      <c r="G230" s="3">
        <f ca="1">'Rendements indices'!G230+1</f>
        <v>0.98</v>
      </c>
      <c r="H230" s="3">
        <f ca="1">'Rendements indices'!H230+1</f>
        <v>1.05</v>
      </c>
      <c r="I230" s="3">
        <f ca="1">'Rendements indices'!I230+1</f>
        <v>1.05</v>
      </c>
      <c r="J230" s="3">
        <f ca="1">'Rendements indices'!J230+1</f>
        <v>1.03</v>
      </c>
      <c r="K230" s="3">
        <f ca="1">'Rendements indices'!K230+1</f>
        <v>1.01</v>
      </c>
      <c r="L230" s="3">
        <f ca="1">'Rendements indices'!L230+1</f>
        <v>1.01</v>
      </c>
      <c r="M230" s="3">
        <f ca="1">'Rendements indices'!M230+1</f>
        <v>0.96</v>
      </c>
      <c r="N230" s="3">
        <f ca="1">'Rendements indices'!N230+1</f>
        <v>1.04</v>
      </c>
      <c r="O230" s="3">
        <f>'Rendements indices'!O230+1</f>
        <v>1</v>
      </c>
      <c r="P230" s="3">
        <f>'Rendements indices'!P230+1</f>
        <v>1</v>
      </c>
      <c r="Q230" s="3">
        <f ca="1">'Rendements indices'!Q230+1</f>
        <v>0.98</v>
      </c>
      <c r="R230" s="3">
        <f>'Rendements indices'!R230+1</f>
        <v>1</v>
      </c>
      <c r="S230" s="3">
        <f ca="1">'Rendements indices'!S230+1</f>
        <v>1.02</v>
      </c>
      <c r="T230" s="3">
        <f ca="1">'Rendements indices'!T230+1</f>
        <v>1.05</v>
      </c>
      <c r="U230" s="3">
        <f ca="1">'Rendements indices'!U230+1</f>
        <v>1.06</v>
      </c>
      <c r="V230" s="3">
        <f ca="1">'Rendements indices'!V230+1</f>
        <v>1.02</v>
      </c>
      <c r="W230" s="3">
        <f ca="1">'Rendements indices'!W230+1</f>
        <v>1.03</v>
      </c>
      <c r="X230" s="3">
        <f ca="1">'Rendements indices'!X230+1</f>
        <v>1.05</v>
      </c>
      <c r="Y230" s="3">
        <f ca="1">'Rendements indices'!Y230+1</f>
        <v>0.95</v>
      </c>
      <c r="Z230" s="3">
        <f ca="1">'Rendements indices'!Z230+1</f>
        <v>1.04</v>
      </c>
      <c r="AA230" s="3">
        <f ca="1">'Rendements indices'!AA230+1</f>
        <v>1.03</v>
      </c>
      <c r="AB230" s="3" t="e">
        <f>'Rendements indices'!#REF!+1</f>
        <v>#REF!</v>
      </c>
    </row>
    <row r="231" spans="1:28" x14ac:dyDescent="0.25">
      <c r="A231" s="2">
        <v>44985</v>
      </c>
      <c r="B231" s="3">
        <f ca="1">'Rendements indices'!B231+1</f>
        <v>1.06</v>
      </c>
      <c r="C231" s="3">
        <f ca="1">'Rendements indices'!C231+1</f>
        <v>1.06</v>
      </c>
      <c r="D231" s="3">
        <f ca="1">'Rendements indices'!D231+1</f>
        <v>0.97</v>
      </c>
      <c r="E231" s="3">
        <f ca="1">'Rendements indices'!E231+1</f>
        <v>0.95</v>
      </c>
      <c r="F231" s="3">
        <f ca="1">'Rendements indices'!F231+1</f>
        <v>0.96</v>
      </c>
      <c r="G231" s="3">
        <f ca="1">'Rendements indices'!G231+1</f>
        <v>1</v>
      </c>
      <c r="H231" s="3">
        <f ca="1">'Rendements indices'!H231+1</f>
        <v>1.02</v>
      </c>
      <c r="I231" s="3">
        <f ca="1">'Rendements indices'!I231+1</f>
        <v>0.96</v>
      </c>
      <c r="J231" s="3">
        <f ca="1">'Rendements indices'!J231+1</f>
        <v>0.96</v>
      </c>
      <c r="K231" s="3">
        <f ca="1">'Rendements indices'!K231+1</f>
        <v>1.05</v>
      </c>
      <c r="L231" s="3">
        <f ca="1">'Rendements indices'!L231+1</f>
        <v>0.96</v>
      </c>
      <c r="M231" s="3">
        <f ca="1">'Rendements indices'!M231+1</f>
        <v>1.05</v>
      </c>
      <c r="N231" s="3">
        <f ca="1">'Rendements indices'!N231+1</f>
        <v>1.01</v>
      </c>
      <c r="O231" s="3">
        <f>'Rendements indices'!O231+1</f>
        <v>1</v>
      </c>
      <c r="P231" s="3">
        <f>'Rendements indices'!P231+1</f>
        <v>1</v>
      </c>
      <c r="Q231" s="3">
        <f ca="1">'Rendements indices'!Q231+1</f>
        <v>1.03</v>
      </c>
      <c r="R231" s="3">
        <f>'Rendements indices'!R231+1</f>
        <v>1</v>
      </c>
      <c r="S231" s="3">
        <f ca="1">'Rendements indices'!S231+1</f>
        <v>1.04</v>
      </c>
      <c r="T231" s="3">
        <f ca="1">'Rendements indices'!T231+1</f>
        <v>0.97</v>
      </c>
      <c r="U231" s="3">
        <f ca="1">'Rendements indices'!U231+1</f>
        <v>0.96</v>
      </c>
      <c r="V231" s="3">
        <f ca="1">'Rendements indices'!V231+1</f>
        <v>1.05</v>
      </c>
      <c r="W231" s="3">
        <f ca="1">'Rendements indices'!W231+1</f>
        <v>1.02</v>
      </c>
      <c r="X231" s="3">
        <f ca="1">'Rendements indices'!X231+1</f>
        <v>1.03</v>
      </c>
      <c r="Y231" s="3">
        <f ca="1">'Rendements indices'!Y231+1</f>
        <v>1</v>
      </c>
      <c r="Z231" s="3">
        <f ca="1">'Rendements indices'!Z231+1</f>
        <v>1</v>
      </c>
      <c r="AA231" s="3">
        <f ca="1">'Rendements indices'!AA231+1</f>
        <v>1.06</v>
      </c>
      <c r="AB231" s="3" t="e">
        <f>'Rendements indices'!#REF!+1</f>
        <v>#REF!</v>
      </c>
    </row>
    <row r="232" spans="1:28" x14ac:dyDescent="0.25">
      <c r="A232" s="2">
        <v>45016</v>
      </c>
      <c r="B232" s="3">
        <f ca="1">'Rendements indices'!B232+1</f>
        <v>0.98</v>
      </c>
      <c r="C232" s="3">
        <f ca="1">'Rendements indices'!C232+1</f>
        <v>0.98</v>
      </c>
      <c r="D232" s="3">
        <f ca="1">'Rendements indices'!D232+1</f>
        <v>1.01</v>
      </c>
      <c r="E232" s="3">
        <f ca="1">'Rendements indices'!E232+1</f>
        <v>1.02</v>
      </c>
      <c r="F232" s="3">
        <f ca="1">'Rendements indices'!F232+1</f>
        <v>0.95</v>
      </c>
      <c r="G232" s="3">
        <f ca="1">'Rendements indices'!G232+1</f>
        <v>1.04</v>
      </c>
      <c r="H232" s="3">
        <f ca="1">'Rendements indices'!H232+1</f>
        <v>1</v>
      </c>
      <c r="I232" s="3">
        <f ca="1">'Rendements indices'!I232+1</f>
        <v>0.95</v>
      </c>
      <c r="J232" s="3">
        <f ca="1">'Rendements indices'!J232+1</f>
        <v>1.06</v>
      </c>
      <c r="K232" s="3">
        <f ca="1">'Rendements indices'!K232+1</f>
        <v>0.97</v>
      </c>
      <c r="L232" s="3">
        <f ca="1">'Rendements indices'!L232+1</f>
        <v>0.95</v>
      </c>
      <c r="M232" s="3">
        <f ca="1">'Rendements indices'!M232+1</f>
        <v>1.01</v>
      </c>
      <c r="N232" s="3">
        <f ca="1">'Rendements indices'!N232+1</f>
        <v>1.02</v>
      </c>
      <c r="O232" s="3">
        <f>'Rendements indices'!O232+1</f>
        <v>1</v>
      </c>
      <c r="P232" s="3">
        <f>'Rendements indices'!P232+1</f>
        <v>1</v>
      </c>
      <c r="Q232" s="3">
        <f ca="1">'Rendements indices'!Q232+1</f>
        <v>1.06</v>
      </c>
      <c r="R232" s="3">
        <f>'Rendements indices'!R232+1</f>
        <v>1</v>
      </c>
      <c r="S232" s="3">
        <f ca="1">'Rendements indices'!S232+1</f>
        <v>1.01</v>
      </c>
      <c r="T232" s="3">
        <f ca="1">'Rendements indices'!T232+1</f>
        <v>0.98</v>
      </c>
      <c r="U232" s="3">
        <f ca="1">'Rendements indices'!U232+1</f>
        <v>1</v>
      </c>
      <c r="V232" s="3">
        <f ca="1">'Rendements indices'!V232+1</f>
        <v>1.02</v>
      </c>
      <c r="W232" s="3">
        <f ca="1">'Rendements indices'!W232+1</f>
        <v>0.99</v>
      </c>
      <c r="X232" s="3">
        <f ca="1">'Rendements indices'!X232+1</f>
        <v>1.01</v>
      </c>
      <c r="Y232" s="3">
        <f ca="1">'Rendements indices'!Y232+1</f>
        <v>1</v>
      </c>
      <c r="Z232" s="3">
        <f ca="1">'Rendements indices'!Z232+1</f>
        <v>1.03</v>
      </c>
      <c r="AA232" s="3">
        <f ca="1">'Rendements indices'!AA232+1</f>
        <v>0.96</v>
      </c>
      <c r="AB232" s="3" t="e">
        <f>'Rendements indices'!#REF!+1</f>
        <v>#REF!</v>
      </c>
    </row>
    <row r="233" spans="1:28" x14ac:dyDescent="0.25">
      <c r="A233" s="2">
        <v>45046</v>
      </c>
      <c r="B233" s="3">
        <f ca="1">'Rendements indices'!B233+1</f>
        <v>1.06</v>
      </c>
      <c r="C233" s="3">
        <f ca="1">'Rendements indices'!C233+1</f>
        <v>0.96</v>
      </c>
      <c r="D233" s="3">
        <f ca="1">'Rendements indices'!D233+1</f>
        <v>1</v>
      </c>
      <c r="E233" s="3">
        <f ca="1">'Rendements indices'!E233+1</f>
        <v>0.95</v>
      </c>
      <c r="F233" s="3">
        <f ca="1">'Rendements indices'!F233+1</f>
        <v>0.95</v>
      </c>
      <c r="G233" s="3">
        <f ca="1">'Rendements indices'!G233+1</f>
        <v>1.01</v>
      </c>
      <c r="H233" s="3">
        <f ca="1">'Rendements indices'!H233+1</f>
        <v>1</v>
      </c>
      <c r="I233" s="3">
        <f ca="1">'Rendements indices'!I233+1</f>
        <v>1.03</v>
      </c>
      <c r="J233" s="3">
        <f ca="1">'Rendements indices'!J233+1</f>
        <v>1.03</v>
      </c>
      <c r="K233" s="3">
        <f ca="1">'Rendements indices'!K233+1</f>
        <v>0.96</v>
      </c>
      <c r="L233" s="3">
        <f ca="1">'Rendements indices'!L233+1</f>
        <v>0.96</v>
      </c>
      <c r="M233" s="3">
        <f ca="1">'Rendements indices'!M233+1</f>
        <v>0.97</v>
      </c>
      <c r="N233" s="3">
        <f ca="1">'Rendements indices'!N233+1</f>
        <v>1.06</v>
      </c>
      <c r="O233" s="3">
        <f>'Rendements indices'!O233+1</f>
        <v>1</v>
      </c>
      <c r="P233" s="3">
        <f>'Rendements indices'!P233+1</f>
        <v>1</v>
      </c>
      <c r="Q233" s="3">
        <f ca="1">'Rendements indices'!Q233+1</f>
        <v>1.06</v>
      </c>
      <c r="R233" s="3">
        <f>'Rendements indices'!R233+1</f>
        <v>1</v>
      </c>
      <c r="S233" s="3">
        <f ca="1">'Rendements indices'!S233+1</f>
        <v>1.03</v>
      </c>
      <c r="T233" s="3">
        <f ca="1">'Rendements indices'!T233+1</f>
        <v>1.04</v>
      </c>
      <c r="U233" s="3">
        <f ca="1">'Rendements indices'!U233+1</f>
        <v>1.01</v>
      </c>
      <c r="V233" s="3">
        <f ca="1">'Rendements indices'!V233+1</f>
        <v>1.04</v>
      </c>
      <c r="W233" s="3">
        <f ca="1">'Rendements indices'!W233+1</f>
        <v>0.96</v>
      </c>
      <c r="X233" s="3">
        <f ca="1">'Rendements indices'!X233+1</f>
        <v>0.95</v>
      </c>
      <c r="Y233" s="3">
        <f ca="1">'Rendements indices'!Y233+1</f>
        <v>1.01</v>
      </c>
      <c r="Z233" s="3">
        <f ca="1">'Rendements indices'!Z233+1</f>
        <v>1.02</v>
      </c>
      <c r="AA233" s="3">
        <f ca="1">'Rendements indices'!AA233+1</f>
        <v>1.06</v>
      </c>
      <c r="AB233" s="3" t="e">
        <f>'Rendements indices'!#REF!+1</f>
        <v>#REF!</v>
      </c>
    </row>
  </sheetData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E4D9F-A096-40C6-9A02-BB235CF3DCEB}">
  <sheetPr codeName="Sheet10"/>
  <dimension ref="A1:AA233"/>
  <sheetViews>
    <sheetView topLeftCell="K217" workbookViewId="0">
      <selection activeCell="B233" sqref="B233:AA233"/>
    </sheetView>
  </sheetViews>
  <sheetFormatPr defaultColWidth="11.19921875" defaultRowHeight="13.8" x14ac:dyDescent="0.25"/>
  <cols>
    <col min="3" max="3" width="14.5" bestFit="1" customWidth="1"/>
    <col min="4" max="4" width="17.19921875" bestFit="1" customWidth="1"/>
    <col min="5" max="5" width="13.59765625" bestFit="1" customWidth="1"/>
    <col min="6" max="6" width="12" bestFit="1" customWidth="1"/>
    <col min="11" max="11" width="20.8984375" style="122" bestFit="1" customWidth="1"/>
    <col min="16" max="19" width="11.19921875" style="35"/>
    <col min="20" max="20" width="13.19921875" style="35" customWidth="1"/>
    <col min="21" max="23" width="12.8984375" style="35" customWidth="1"/>
  </cols>
  <sheetData>
    <row r="1" spans="1:27" s="1" customFormat="1" ht="44.25" customHeight="1" x14ac:dyDescent="0.3">
      <c r="A1" s="1" t="s">
        <v>4</v>
      </c>
      <c r="B1" s="1" t="s">
        <v>2</v>
      </c>
      <c r="C1" s="1" t="str">
        <f>+'Rendements nets'!F3</f>
        <v>Actions cdns grande cap</v>
      </c>
      <c r="D1" s="1" t="str">
        <f>+'Rendements nets'!G3</f>
        <v>Actions cdns pet cap</v>
      </c>
      <c r="E1" s="1" t="str">
        <f>+'Rendements nets'!H3</f>
        <v>Actions US N-Tax</v>
      </c>
      <c r="F1" s="1" t="str">
        <f>+'Rendements nets'!I3</f>
        <v>Actions US Tax</v>
      </c>
      <c r="G1" s="1" t="str">
        <f>+'Rendements nets'!J3</f>
        <v>Actions EAEO</v>
      </c>
      <c r="H1" s="1" t="str">
        <f>+'Rendements nets'!K3</f>
        <v>Obligations gouvernementales</v>
      </c>
      <c r="I1" s="1" t="str">
        <f>+'Rendements nets'!L3</f>
        <v>Obligations corporatives</v>
      </c>
      <c r="J1" s="1" t="str">
        <f>+'Rendements nets'!M3</f>
        <v>Stratégies complémentaires</v>
      </c>
      <c r="K1" s="120" t="str">
        <f>+'Rendements nets'!N3</f>
        <v>Équilibré</v>
      </c>
      <c r="L1" s="1" t="s">
        <v>76</v>
      </c>
      <c r="M1" s="1" t="str">
        <f>+'Rendements nets'!P3</f>
        <v>Revenu à distribution mensuelle</v>
      </c>
      <c r="N1" s="1" t="str">
        <f>+'Rendements nets'!Q3</f>
        <v>Croissance à distribution mensuelle</v>
      </c>
      <c r="O1" s="1" t="str">
        <f>+'Rendements nets'!R3</f>
        <v>Stratégies alternatives</v>
      </c>
      <c r="P1" s="36" t="str">
        <f>+'Rendements nets'!S3</f>
        <v>Mandat Actions européennes</v>
      </c>
      <c r="Q1" s="36" t="str">
        <f>+'Rendements nets'!T3</f>
        <v>Mandat Oblig corp canadiennes</v>
      </c>
      <c r="R1" s="36" t="str">
        <f>+'Rendements nets'!U3</f>
        <v>Mandat Oblig corp européennes</v>
      </c>
      <c r="S1" s="36" t="str">
        <f>+'Rendements nets'!V3</f>
        <v>Mandat Prêts bancaires</v>
      </c>
      <c r="T1" s="36" t="str">
        <f>+'Rendements nets'!W3</f>
        <v>Mandat Fixed Income Core Plus</v>
      </c>
      <c r="U1" s="47" t="s">
        <v>72</v>
      </c>
      <c r="V1" s="47" t="s">
        <v>73</v>
      </c>
      <c r="W1" s="47" t="s">
        <v>74</v>
      </c>
      <c r="X1" s="127" t="s">
        <v>284</v>
      </c>
      <c r="Y1" s="127" t="s">
        <v>283</v>
      </c>
      <c r="Z1" s="127" t="s">
        <v>285</v>
      </c>
      <c r="AA1" s="127" t="s">
        <v>282</v>
      </c>
    </row>
    <row r="2" spans="1:27" x14ac:dyDescent="0.25">
      <c r="A2" s="2">
        <v>38016</v>
      </c>
      <c r="B2" s="3">
        <v>1.0109052420280338</v>
      </c>
      <c r="C2" s="3">
        <f ca="1">'Rendements bruts'!C2+1</f>
        <v>1.04</v>
      </c>
      <c r="D2" s="3">
        <f ca="1">'Rendements bruts'!D2+1</f>
        <v>1.02</v>
      </c>
      <c r="E2" s="3">
        <f ca="1">'Rendements bruts'!E2+1</f>
        <v>0.98</v>
      </c>
      <c r="F2" s="3">
        <f ca="1">'Rendements bruts'!F2+1</f>
        <v>1.04</v>
      </c>
      <c r="G2" s="3">
        <f ca="1">'Rendements bruts'!G2+1</f>
        <v>1.01</v>
      </c>
      <c r="H2" s="3"/>
      <c r="I2" s="3"/>
      <c r="J2" s="3"/>
      <c r="K2" s="121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x14ac:dyDescent="0.25">
      <c r="A3" s="2">
        <v>38044</v>
      </c>
      <c r="B3" s="3">
        <v>1.0122504542830122</v>
      </c>
      <c r="C3" s="3">
        <f ca="1">'Rendements bruts'!C3+1</f>
        <v>0.96</v>
      </c>
      <c r="D3" s="3">
        <f ca="1">'Rendements bruts'!D3+1</f>
        <v>0.99</v>
      </c>
      <c r="E3" s="3">
        <f ca="1">'Rendements bruts'!E3+1</f>
        <v>0.97</v>
      </c>
      <c r="F3" s="3">
        <f ca="1">'Rendements bruts'!F3+1</f>
        <v>0.96</v>
      </c>
      <c r="G3" s="3">
        <f ca="1">'Rendements bruts'!G3+1</f>
        <v>0.96</v>
      </c>
      <c r="H3" s="3"/>
      <c r="I3" s="3"/>
      <c r="J3" s="3"/>
      <c r="K3" s="121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x14ac:dyDescent="0.25">
      <c r="A4" s="2">
        <v>38077</v>
      </c>
      <c r="B4" s="3">
        <v>1.0050871470197154</v>
      </c>
      <c r="C4" s="3">
        <f ca="1">'Rendements bruts'!C4+1</f>
        <v>0.98</v>
      </c>
      <c r="D4" s="3">
        <f ca="1">'Rendements bruts'!D4+1</f>
        <v>1.06</v>
      </c>
      <c r="E4" s="3">
        <f ca="1">'Rendements bruts'!E4+1</f>
        <v>0.99</v>
      </c>
      <c r="F4" s="3">
        <f ca="1">'Rendements bruts'!F4+1</f>
        <v>0.95</v>
      </c>
      <c r="G4" s="3">
        <f ca="1">'Rendements bruts'!G4+1</f>
        <v>1.04</v>
      </c>
      <c r="H4" s="3"/>
      <c r="I4" s="3"/>
      <c r="J4" s="3"/>
      <c r="K4" s="12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x14ac:dyDescent="0.25">
      <c r="A5" s="2">
        <v>38107</v>
      </c>
      <c r="B5" s="3">
        <v>0.99084176273662761</v>
      </c>
      <c r="C5" s="3">
        <f ca="1">'Rendements bruts'!C5+1</f>
        <v>1.06</v>
      </c>
      <c r="D5" s="3">
        <f ca="1">'Rendements bruts'!D5+1</f>
        <v>0.98</v>
      </c>
      <c r="E5" s="3">
        <f ca="1">'Rendements bruts'!E5+1</f>
        <v>0.99</v>
      </c>
      <c r="F5" s="3">
        <f ca="1">'Rendements bruts'!F5+1</f>
        <v>0.98</v>
      </c>
      <c r="G5" s="3">
        <f ca="1">'Rendements bruts'!G5+1</f>
        <v>1.02</v>
      </c>
      <c r="H5" s="3"/>
      <c r="I5" s="3"/>
      <c r="J5" s="3"/>
      <c r="K5" s="12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x14ac:dyDescent="0.25">
      <c r="A6" s="2">
        <v>38138</v>
      </c>
      <c r="B6" s="3">
        <v>0.99438423572107226</v>
      </c>
      <c r="C6" s="3">
        <f ca="1">'Rendements bruts'!C6+1</f>
        <v>0.97</v>
      </c>
      <c r="D6" s="3">
        <f ca="1">'Rendements bruts'!D6+1</f>
        <v>1.01</v>
      </c>
      <c r="E6" s="3">
        <f ca="1">'Rendements bruts'!E6+1</f>
        <v>1.03</v>
      </c>
      <c r="F6" s="3">
        <f ca="1">'Rendements bruts'!F6+1</f>
        <v>1.05</v>
      </c>
      <c r="G6" s="3">
        <f ca="1">'Rendements bruts'!G6+1</f>
        <v>0.95</v>
      </c>
      <c r="H6" s="3"/>
      <c r="I6" s="3"/>
      <c r="J6" s="3"/>
      <c r="K6" s="121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x14ac:dyDescent="0.25">
      <c r="A7" s="2">
        <v>38168</v>
      </c>
      <c r="B7" s="3">
        <v>0.99878092947379449</v>
      </c>
      <c r="C7" s="3">
        <f ca="1">'Rendements bruts'!C7+1</f>
        <v>1</v>
      </c>
      <c r="D7" s="3">
        <f ca="1">'Rendements bruts'!D7+1</f>
        <v>0.99</v>
      </c>
      <c r="E7" s="3">
        <f ca="1">'Rendements bruts'!E7+1</f>
        <v>1.04</v>
      </c>
      <c r="F7" s="3">
        <f ca="1">'Rendements bruts'!F7+1</f>
        <v>1.01</v>
      </c>
      <c r="G7" s="3">
        <f ca="1">'Rendements bruts'!G7+1</f>
        <v>1.06</v>
      </c>
      <c r="H7" s="3"/>
      <c r="I7" s="3"/>
      <c r="J7" s="3"/>
      <c r="K7" s="121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x14ac:dyDescent="0.25">
      <c r="A8" s="2">
        <v>38198</v>
      </c>
      <c r="B8" s="3">
        <v>1.007383433975175</v>
      </c>
      <c r="C8" s="3">
        <f ca="1">'Rendements bruts'!C8+1</f>
        <v>1</v>
      </c>
      <c r="D8" s="3">
        <f ca="1">'Rendements bruts'!D8+1</f>
        <v>1.03</v>
      </c>
      <c r="E8" s="3">
        <f ca="1">'Rendements bruts'!E8+1</f>
        <v>0.99</v>
      </c>
      <c r="F8" s="3">
        <f ca="1">'Rendements bruts'!F8+1</f>
        <v>1.03</v>
      </c>
      <c r="G8" s="3">
        <f ca="1">'Rendements bruts'!G8+1</f>
        <v>1.04</v>
      </c>
      <c r="H8" s="3"/>
      <c r="I8" s="3"/>
      <c r="J8" s="3"/>
      <c r="K8" s="121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x14ac:dyDescent="0.25">
      <c r="A9" s="2">
        <v>38230</v>
      </c>
      <c r="B9" s="3">
        <v>1.0122960694274943</v>
      </c>
      <c r="C9" s="3">
        <f ca="1">'Rendements bruts'!C9+1</f>
        <v>0.96</v>
      </c>
      <c r="D9" s="3">
        <f ca="1">'Rendements bruts'!D9+1</f>
        <v>1.02</v>
      </c>
      <c r="E9" s="3">
        <f ca="1">'Rendements bruts'!E9+1</f>
        <v>0.95</v>
      </c>
      <c r="F9" s="3">
        <f ca="1">'Rendements bruts'!F9+1</f>
        <v>1.03</v>
      </c>
      <c r="G9" s="3">
        <f ca="1">'Rendements bruts'!G9+1</f>
        <v>1.04</v>
      </c>
      <c r="H9" s="3"/>
      <c r="I9" s="3"/>
      <c r="J9" s="3"/>
      <c r="K9" s="121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x14ac:dyDescent="0.25">
      <c r="A10" s="2">
        <v>38260</v>
      </c>
      <c r="B10" s="3">
        <v>1.0019258553604733</v>
      </c>
      <c r="C10" s="3">
        <f ca="1">'Rendements bruts'!C10+1</f>
        <v>0.97</v>
      </c>
      <c r="D10" s="3">
        <f ca="1">'Rendements bruts'!D10+1</f>
        <v>1.02</v>
      </c>
      <c r="E10" s="3">
        <f ca="1">'Rendements bruts'!E10+1</f>
        <v>1.06</v>
      </c>
      <c r="F10" s="3">
        <f ca="1">'Rendements bruts'!F10+1</f>
        <v>0.98</v>
      </c>
      <c r="G10" s="3">
        <f ca="1">'Rendements bruts'!G10+1</f>
        <v>1.01</v>
      </c>
      <c r="H10" s="3"/>
      <c r="I10" s="3"/>
      <c r="J10" s="3"/>
      <c r="K10" s="121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x14ac:dyDescent="0.25">
      <c r="A11" s="2">
        <v>38289</v>
      </c>
      <c r="B11" s="3">
        <v>1.0065732391007975</v>
      </c>
      <c r="C11" s="3">
        <f ca="1">'Rendements bruts'!C11+1</f>
        <v>1.03</v>
      </c>
      <c r="D11" s="3">
        <f ca="1">'Rendements bruts'!D11+1</f>
        <v>0.95</v>
      </c>
      <c r="E11" s="3">
        <f ca="1">'Rendements bruts'!E11+1</f>
        <v>0.99</v>
      </c>
      <c r="F11" s="3">
        <f ca="1">'Rendements bruts'!F11+1</f>
        <v>1</v>
      </c>
      <c r="G11" s="3">
        <f ca="1">'Rendements bruts'!G11+1</f>
        <v>1.04</v>
      </c>
      <c r="H11" s="3"/>
      <c r="I11" s="3"/>
      <c r="J11" s="3"/>
      <c r="K11" s="121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x14ac:dyDescent="0.25">
      <c r="A12" s="2">
        <v>38321</v>
      </c>
      <c r="B12" s="3">
        <v>1.006141404148553</v>
      </c>
      <c r="C12" s="3">
        <f ca="1">'Rendements bruts'!C12+1</f>
        <v>0.96</v>
      </c>
      <c r="D12" s="3">
        <f ca="1">'Rendements bruts'!D12+1</f>
        <v>1.04</v>
      </c>
      <c r="E12" s="3">
        <f ca="1">'Rendements bruts'!E12+1</f>
        <v>0.95</v>
      </c>
      <c r="F12" s="3">
        <f ca="1">'Rendements bruts'!F12+1</f>
        <v>1.02</v>
      </c>
      <c r="G12" s="3">
        <f ca="1">'Rendements bruts'!G12+1</f>
        <v>1.03</v>
      </c>
      <c r="H12" s="3"/>
      <c r="I12" s="3"/>
      <c r="J12" s="3"/>
      <c r="K12" s="121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5">
      <c r="A13" s="2">
        <v>38352</v>
      </c>
      <c r="B13" s="3">
        <v>1.0067217095731718</v>
      </c>
      <c r="C13" s="3">
        <f ca="1">'Rendements bruts'!C13+1</f>
        <v>0.97</v>
      </c>
      <c r="D13" s="3">
        <f ca="1">'Rendements bruts'!D13+1</f>
        <v>1.02</v>
      </c>
      <c r="E13" s="3">
        <f ca="1">'Rendements bruts'!E13+1</f>
        <v>0.99</v>
      </c>
      <c r="F13" s="3">
        <f ca="1">'Rendements bruts'!F13+1</f>
        <v>1.01</v>
      </c>
      <c r="G13" s="3">
        <f ca="1">'Rendements bruts'!G13+1</f>
        <v>1</v>
      </c>
      <c r="H13" s="3">
        <f ca="1">'Rendements bruts'!H13+1</f>
        <v>0.95</v>
      </c>
      <c r="I13" s="3">
        <f ca="1">'Rendements bruts'!I13+1</f>
        <v>1.03</v>
      </c>
      <c r="J13" s="3"/>
      <c r="K13" s="121"/>
      <c r="L13" s="3"/>
      <c r="M13" s="3"/>
      <c r="N13" s="3"/>
      <c r="O13" s="3"/>
      <c r="P13" s="3"/>
      <c r="Q13" s="3">
        <f ca="1">'Rendements bruts'!Q13+1</f>
        <v>0.97</v>
      </c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25">
      <c r="A14" s="2">
        <v>38383</v>
      </c>
      <c r="B14" s="3">
        <v>1.0059457954809337</v>
      </c>
      <c r="C14" s="3">
        <f ca="1">'Rendements bruts'!C14+1</f>
        <v>0.97</v>
      </c>
      <c r="D14" s="3">
        <f ca="1">'Rendements bruts'!D14+1</f>
        <v>0.99</v>
      </c>
      <c r="E14" s="3">
        <f ca="1">'Rendements bruts'!E14+1</f>
        <v>1.05</v>
      </c>
      <c r="F14" s="3">
        <f ca="1">'Rendements bruts'!F14+1</f>
        <v>1</v>
      </c>
      <c r="G14" s="3">
        <f ca="1">'Rendements bruts'!G14+1</f>
        <v>0.99</v>
      </c>
      <c r="H14" s="3">
        <f ca="1">'Rendements bruts'!H14+1</f>
        <v>1</v>
      </c>
      <c r="I14" s="3">
        <f ca="1">'Rendements bruts'!I14+1</f>
        <v>0.98</v>
      </c>
      <c r="J14" s="3"/>
      <c r="K14" s="121"/>
      <c r="L14" s="3"/>
      <c r="M14" s="3"/>
      <c r="N14" s="3"/>
      <c r="O14" s="3"/>
      <c r="P14" s="3"/>
      <c r="Q14" s="3">
        <f ca="1">'Rendements bruts'!Q14+1</f>
        <v>0.95</v>
      </c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25">
      <c r="A15" s="2">
        <v>38411</v>
      </c>
      <c r="B15" s="3">
        <v>1.0001005523275863</v>
      </c>
      <c r="C15" s="3">
        <f ca="1">'Rendements bruts'!C15+1</f>
        <v>0.99</v>
      </c>
      <c r="D15" s="3">
        <f ca="1">'Rendements bruts'!D15+1</f>
        <v>0.99</v>
      </c>
      <c r="E15" s="3">
        <f ca="1">'Rendements bruts'!E15+1</f>
        <v>0.98</v>
      </c>
      <c r="F15" s="3">
        <f ca="1">'Rendements bruts'!F15+1</f>
        <v>0.98</v>
      </c>
      <c r="G15" s="3">
        <f ca="1">'Rendements bruts'!G15+1</f>
        <v>0.97</v>
      </c>
      <c r="H15" s="3">
        <f ca="1">'Rendements bruts'!H15+1</f>
        <v>0.97</v>
      </c>
      <c r="I15" s="3">
        <f ca="1">'Rendements bruts'!I15+1</f>
        <v>0.95</v>
      </c>
      <c r="J15" s="3"/>
      <c r="K15" s="121"/>
      <c r="L15" s="3"/>
      <c r="M15" s="3"/>
      <c r="N15" s="3"/>
      <c r="O15" s="3"/>
      <c r="P15" s="3"/>
      <c r="Q15" s="3">
        <f ca="1">'Rendements bruts'!Q15+1</f>
        <v>1.01</v>
      </c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x14ac:dyDescent="0.25">
      <c r="A16" s="2">
        <v>38442</v>
      </c>
      <c r="B16" s="3">
        <v>1.0006819553379775</v>
      </c>
      <c r="C16" s="3">
        <f ca="1">'Rendements bruts'!C16+1</f>
        <v>1.05</v>
      </c>
      <c r="D16" s="3">
        <f ca="1">'Rendements bruts'!D16+1</f>
        <v>0.98</v>
      </c>
      <c r="E16" s="3">
        <f ca="1">'Rendements bruts'!E16+1</f>
        <v>0.96</v>
      </c>
      <c r="F16" s="3">
        <f ca="1">'Rendements bruts'!F16+1</f>
        <v>0.98</v>
      </c>
      <c r="G16" s="3">
        <f ca="1">'Rendements bruts'!G16+1</f>
        <v>0.96</v>
      </c>
      <c r="H16" s="3">
        <f ca="1">'Rendements bruts'!H16+1</f>
        <v>1.05</v>
      </c>
      <c r="I16" s="3">
        <f ca="1">'Rendements bruts'!I16+1</f>
        <v>1.01</v>
      </c>
      <c r="J16" s="3"/>
      <c r="K16" s="121">
        <f ca="1">'Rendements bruts'!K16+1</f>
        <v>0.95</v>
      </c>
      <c r="L16" s="3"/>
      <c r="M16" s="3"/>
      <c r="N16" s="3"/>
      <c r="O16" s="3"/>
      <c r="P16" s="3"/>
      <c r="Q16" s="3">
        <f ca="1">'Rendements bruts'!Q16+1</f>
        <v>1.04</v>
      </c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x14ac:dyDescent="0.25">
      <c r="A17" s="2">
        <v>38471</v>
      </c>
      <c r="B17" s="3">
        <v>1.006273051534136</v>
      </c>
      <c r="C17" s="3">
        <f ca="1">'Rendements bruts'!C17+1</f>
        <v>1.06</v>
      </c>
      <c r="D17" s="3">
        <f ca="1">'Rendements bruts'!D17+1</f>
        <v>1.02</v>
      </c>
      <c r="E17" s="3">
        <f ca="1">'Rendements bruts'!E17+1</f>
        <v>0.96</v>
      </c>
      <c r="F17" s="3">
        <f ca="1">'Rendements bruts'!F17+1</f>
        <v>1.04</v>
      </c>
      <c r="G17" s="3">
        <f ca="1">'Rendements bruts'!G17+1</f>
        <v>1.05</v>
      </c>
      <c r="H17" s="3">
        <f ca="1">'Rendements bruts'!H17+1</f>
        <v>0.99</v>
      </c>
      <c r="I17" s="3">
        <f ca="1">'Rendements bruts'!I17+1</f>
        <v>1.01</v>
      </c>
      <c r="J17" s="3"/>
      <c r="K17" s="121">
        <f ca="1">'Rendements bruts'!K17+1</f>
        <v>1.06</v>
      </c>
      <c r="L17" s="3"/>
      <c r="M17" s="3"/>
      <c r="N17" s="3"/>
      <c r="O17" s="3"/>
      <c r="P17" s="3"/>
      <c r="Q17" s="3">
        <f ca="1">'Rendements bruts'!Q17+1</f>
        <v>1.01</v>
      </c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x14ac:dyDescent="0.25">
      <c r="A18" s="2">
        <v>38503</v>
      </c>
      <c r="B18" s="3">
        <v>1.0107801677067083</v>
      </c>
      <c r="C18" s="3">
        <f ca="1">'Rendements bruts'!C18+1</f>
        <v>0.96</v>
      </c>
      <c r="D18" s="3">
        <f ca="1">'Rendements bruts'!D18+1</f>
        <v>1.02</v>
      </c>
      <c r="E18" s="3">
        <f ca="1">'Rendements bruts'!E18+1</f>
        <v>0.95</v>
      </c>
      <c r="F18" s="3">
        <f ca="1">'Rendements bruts'!F18+1</f>
        <v>1.03</v>
      </c>
      <c r="G18" s="3">
        <f ca="1">'Rendements bruts'!G18+1</f>
        <v>0.98</v>
      </c>
      <c r="H18" s="3">
        <f ca="1">'Rendements bruts'!H18+1</f>
        <v>1.05</v>
      </c>
      <c r="I18" s="3">
        <f ca="1">'Rendements bruts'!I18+1</f>
        <v>0.97</v>
      </c>
      <c r="J18" s="3"/>
      <c r="K18" s="121">
        <f ca="1">'Rendements bruts'!K18+1</f>
        <v>0.95</v>
      </c>
      <c r="L18" s="3"/>
      <c r="M18" s="3"/>
      <c r="N18" s="3"/>
      <c r="O18" s="3"/>
      <c r="P18" s="3"/>
      <c r="Q18" s="3">
        <f ca="1">'Rendements bruts'!Q18+1</f>
        <v>0.95</v>
      </c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x14ac:dyDescent="0.25">
      <c r="A19" s="2">
        <v>38533</v>
      </c>
      <c r="B19" s="3">
        <v>1.0088538829354874</v>
      </c>
      <c r="C19" s="3">
        <f ca="1">'Rendements bruts'!C19+1</f>
        <v>1.04</v>
      </c>
      <c r="D19" s="3">
        <f ca="1">'Rendements bruts'!D19+1</f>
        <v>1.05</v>
      </c>
      <c r="E19" s="3">
        <f ca="1">'Rendements bruts'!E19+1</f>
        <v>1.05</v>
      </c>
      <c r="F19" s="3">
        <f ca="1">'Rendements bruts'!F19+1</f>
        <v>1</v>
      </c>
      <c r="G19" s="3">
        <f ca="1">'Rendements bruts'!G19+1</f>
        <v>0.99</v>
      </c>
      <c r="H19" s="3">
        <f ca="1">'Rendements bruts'!H19+1</f>
        <v>1.04</v>
      </c>
      <c r="I19" s="3">
        <f ca="1">'Rendements bruts'!I19+1</f>
        <v>1.04</v>
      </c>
      <c r="J19" s="3"/>
      <c r="K19" s="121">
        <f ca="1">'Rendements bruts'!K19+1</f>
        <v>0.99</v>
      </c>
      <c r="L19" s="3"/>
      <c r="M19" s="3"/>
      <c r="N19" s="3"/>
      <c r="O19" s="3"/>
      <c r="P19" s="3"/>
      <c r="Q19" s="3">
        <f ca="1">'Rendements bruts'!Q19+1</f>
        <v>1.04</v>
      </c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x14ac:dyDescent="0.25">
      <c r="A20" s="2">
        <v>38562</v>
      </c>
      <c r="B20" s="3">
        <v>0.99858742768993458</v>
      </c>
      <c r="C20" s="3">
        <f ca="1">'Rendements bruts'!C20+1</f>
        <v>0.99</v>
      </c>
      <c r="D20" s="3">
        <f ca="1">'Rendements bruts'!D20+1</f>
        <v>0.99</v>
      </c>
      <c r="E20" s="3">
        <f ca="1">'Rendements bruts'!E20+1</f>
        <v>1.02</v>
      </c>
      <c r="F20" s="3">
        <f ca="1">'Rendements bruts'!F20+1</f>
        <v>0.99</v>
      </c>
      <c r="G20" s="3">
        <f ca="1">'Rendements bruts'!G20+1</f>
        <v>1.02</v>
      </c>
      <c r="H20" s="3">
        <f ca="1">'Rendements bruts'!H20+1</f>
        <v>1.01</v>
      </c>
      <c r="I20" s="3">
        <f ca="1">'Rendements bruts'!I20+1</f>
        <v>1.05</v>
      </c>
      <c r="J20" s="3"/>
      <c r="K20" s="121">
        <f ca="1">'Rendements bruts'!K20+1</f>
        <v>1.04</v>
      </c>
      <c r="L20" s="3"/>
      <c r="M20" s="3"/>
      <c r="N20" s="3"/>
      <c r="O20" s="3"/>
      <c r="P20" s="3"/>
      <c r="Q20" s="3">
        <f ca="1">'Rendements bruts'!Q20+1</f>
        <v>0.99</v>
      </c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5">
      <c r="A21" s="2">
        <v>38595</v>
      </c>
      <c r="B21" s="3">
        <v>1.007891200426646</v>
      </c>
      <c r="C21" s="3">
        <f ca="1">'Rendements bruts'!C21+1</f>
        <v>1.03</v>
      </c>
      <c r="D21" s="3">
        <f ca="1">'Rendements bruts'!D21+1</f>
        <v>1</v>
      </c>
      <c r="E21" s="3">
        <f ca="1">'Rendements bruts'!E21+1</f>
        <v>1.05</v>
      </c>
      <c r="F21" s="3">
        <f ca="1">'Rendements bruts'!F21+1</f>
        <v>0.97</v>
      </c>
      <c r="G21" s="3">
        <f ca="1">'Rendements bruts'!G21+1</f>
        <v>0.99</v>
      </c>
      <c r="H21" s="3">
        <f ca="1">'Rendements bruts'!H21+1</f>
        <v>0.97</v>
      </c>
      <c r="I21" s="3">
        <f ca="1">'Rendements bruts'!I21+1</f>
        <v>0.98</v>
      </c>
      <c r="J21" s="3"/>
      <c r="K21" s="121">
        <f ca="1">'Rendements bruts'!K21+1</f>
        <v>1.06</v>
      </c>
      <c r="L21" s="3"/>
      <c r="M21" s="3"/>
      <c r="N21" s="3"/>
      <c r="O21" s="3"/>
      <c r="P21" s="3"/>
      <c r="Q21" s="3">
        <f ca="1">'Rendements bruts'!Q21+1</f>
        <v>1.05</v>
      </c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x14ac:dyDescent="0.25">
      <c r="A22" s="2">
        <v>38625</v>
      </c>
      <c r="B22" s="3">
        <v>0.99571101564008491</v>
      </c>
      <c r="C22" s="3">
        <f ca="1">'Rendements bruts'!C22+1</f>
        <v>1.01</v>
      </c>
      <c r="D22" s="3">
        <f ca="1">'Rendements bruts'!D22+1</f>
        <v>0.97</v>
      </c>
      <c r="E22" s="3">
        <f ca="1">'Rendements bruts'!E22+1</f>
        <v>0.96</v>
      </c>
      <c r="F22" s="3">
        <f ca="1">'Rendements bruts'!F22+1</f>
        <v>1.01</v>
      </c>
      <c r="G22" s="3">
        <f ca="1">'Rendements bruts'!G22+1</f>
        <v>1.01</v>
      </c>
      <c r="H22" s="3">
        <f ca="1">'Rendements bruts'!H22+1</f>
        <v>1.01</v>
      </c>
      <c r="I22" s="3">
        <f ca="1">'Rendements bruts'!I22+1</f>
        <v>1.06</v>
      </c>
      <c r="J22" s="3"/>
      <c r="K22" s="121">
        <f ca="1">'Rendements bruts'!K22+1</f>
        <v>1.01</v>
      </c>
      <c r="L22" s="3"/>
      <c r="M22" s="3"/>
      <c r="N22" s="3"/>
      <c r="O22" s="3">
        <f ca="1">'Rendements bruts'!O22+1</f>
        <v>1</v>
      </c>
      <c r="P22" s="3"/>
      <c r="Q22" s="3">
        <f ca="1">'Rendements bruts'!Q22+1</f>
        <v>0.99</v>
      </c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x14ac:dyDescent="0.25">
      <c r="A23" s="2">
        <v>38656</v>
      </c>
      <c r="B23" s="3">
        <v>0.99585437068042448</v>
      </c>
      <c r="C23" s="3">
        <f ca="1">'Rendements bruts'!C23+1</f>
        <v>0.98</v>
      </c>
      <c r="D23" s="3">
        <f ca="1">'Rendements bruts'!D23+1</f>
        <v>0.99</v>
      </c>
      <c r="E23" s="3">
        <f ca="1">'Rendements bruts'!E23+1</f>
        <v>0.99</v>
      </c>
      <c r="F23" s="3">
        <f ca="1">'Rendements bruts'!F23+1</f>
        <v>1.04</v>
      </c>
      <c r="G23" s="3">
        <f ca="1">'Rendements bruts'!G23+1</f>
        <v>1.04</v>
      </c>
      <c r="H23" s="3">
        <f ca="1">'Rendements bruts'!H23+1</f>
        <v>1.01</v>
      </c>
      <c r="I23" s="3">
        <f ca="1">'Rendements bruts'!I23+1</f>
        <v>0.97</v>
      </c>
      <c r="J23" s="3"/>
      <c r="K23" s="121">
        <f ca="1">'Rendements bruts'!K23+1</f>
        <v>1.04</v>
      </c>
      <c r="L23" s="3"/>
      <c r="M23" s="3"/>
      <c r="N23" s="3"/>
      <c r="O23" s="3">
        <f ca="1">'Rendements bruts'!O23+1</f>
        <v>0.97</v>
      </c>
      <c r="P23" s="3"/>
      <c r="Q23" s="3">
        <f ca="1">'Rendements bruts'!Q23+1</f>
        <v>1</v>
      </c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x14ac:dyDescent="0.25">
      <c r="A24" s="2">
        <v>38686</v>
      </c>
      <c r="B24" s="3">
        <v>1.0048717918292898</v>
      </c>
      <c r="C24" s="3">
        <f ca="1">'Rendements bruts'!C24+1</f>
        <v>1.01</v>
      </c>
      <c r="D24" s="3">
        <f ca="1">'Rendements bruts'!D24+1</f>
        <v>1.06</v>
      </c>
      <c r="E24" s="3">
        <f ca="1">'Rendements bruts'!E24+1</f>
        <v>0.95</v>
      </c>
      <c r="F24" s="3">
        <f ca="1">'Rendements bruts'!F24+1</f>
        <v>0.99</v>
      </c>
      <c r="G24" s="3">
        <f ca="1">'Rendements bruts'!G24+1</f>
        <v>1.03</v>
      </c>
      <c r="H24" s="3">
        <f ca="1">'Rendements bruts'!H24+1</f>
        <v>0.99</v>
      </c>
      <c r="I24" s="3">
        <f ca="1">'Rendements bruts'!I24+1</f>
        <v>1.05</v>
      </c>
      <c r="J24" s="3"/>
      <c r="K24" s="121">
        <f ca="1">'Rendements bruts'!K24+1</f>
        <v>1.04</v>
      </c>
      <c r="L24" s="3"/>
      <c r="M24" s="3"/>
      <c r="N24" s="3"/>
      <c r="O24" s="3">
        <f ca="1">'Rendements bruts'!O24+1</f>
        <v>1</v>
      </c>
      <c r="P24" s="3"/>
      <c r="Q24" s="3">
        <f ca="1">'Rendements bruts'!Q24+1</f>
        <v>0.99</v>
      </c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x14ac:dyDescent="0.25">
      <c r="A25" s="2">
        <v>38716</v>
      </c>
      <c r="B25" s="3">
        <v>1.0035528389623105</v>
      </c>
      <c r="C25" s="3">
        <f ca="1">'Rendements bruts'!C25+1</f>
        <v>0.98</v>
      </c>
      <c r="D25" s="3">
        <f ca="1">'Rendements bruts'!D25+1</f>
        <v>1.06</v>
      </c>
      <c r="E25" s="3">
        <f ca="1">'Rendements bruts'!E25+1</f>
        <v>1.04</v>
      </c>
      <c r="F25" s="3">
        <f ca="1">'Rendements bruts'!F25+1</f>
        <v>1.03</v>
      </c>
      <c r="G25" s="3">
        <f ca="1">'Rendements bruts'!G25+1</f>
        <v>1.02</v>
      </c>
      <c r="H25" s="3">
        <f ca="1">'Rendements bruts'!H25+1</f>
        <v>0.97</v>
      </c>
      <c r="I25" s="3">
        <f ca="1">'Rendements bruts'!I25+1</f>
        <v>1.03</v>
      </c>
      <c r="J25" s="3"/>
      <c r="K25" s="121">
        <f ca="1">'Rendements bruts'!K25+1</f>
        <v>1.05</v>
      </c>
      <c r="L25" s="3"/>
      <c r="M25" s="3"/>
      <c r="N25" s="3"/>
      <c r="O25" s="3">
        <f ca="1">'Rendements bruts'!O25+1</f>
        <v>0.96</v>
      </c>
      <c r="P25" s="3"/>
      <c r="Q25" s="3">
        <f ca="1">'Rendements bruts'!Q25+1</f>
        <v>1.04</v>
      </c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x14ac:dyDescent="0.25">
      <c r="A26" s="2">
        <v>38748</v>
      </c>
      <c r="B26" s="3">
        <v>0.99892752574631738</v>
      </c>
      <c r="C26" s="3">
        <f ca="1">'Rendements bruts'!C26+1</f>
        <v>1.05</v>
      </c>
      <c r="D26" s="3">
        <f ca="1">'Rendements bruts'!D26+1</f>
        <v>0.95</v>
      </c>
      <c r="E26" s="3">
        <f ca="1">'Rendements bruts'!E26+1</f>
        <v>1.02</v>
      </c>
      <c r="F26" s="3">
        <f ca="1">'Rendements bruts'!F26+1</f>
        <v>1.03</v>
      </c>
      <c r="G26" s="3">
        <f ca="1">'Rendements bruts'!G26+1</f>
        <v>0.99</v>
      </c>
      <c r="H26" s="3">
        <f ca="1">'Rendements bruts'!H26+1</f>
        <v>0.98</v>
      </c>
      <c r="I26" s="3">
        <f ca="1">'Rendements bruts'!I26+1</f>
        <v>1.06</v>
      </c>
      <c r="J26" s="3"/>
      <c r="K26" s="121">
        <f ca="1">'Rendements bruts'!K26+1</f>
        <v>1.06</v>
      </c>
      <c r="L26" s="3"/>
      <c r="M26" s="3"/>
      <c r="N26" s="3"/>
      <c r="O26" s="3">
        <f ca="1">'Rendements bruts'!O26+1</f>
        <v>0.98</v>
      </c>
      <c r="P26" s="3"/>
      <c r="Q26" s="3">
        <f ca="1">'Rendements bruts'!Q26+1</f>
        <v>1.01</v>
      </c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x14ac:dyDescent="0.25">
      <c r="A27" s="2">
        <v>38776</v>
      </c>
      <c r="B27" s="3">
        <v>1.0033056047197639</v>
      </c>
      <c r="C27" s="3">
        <f ca="1">'Rendements bruts'!C27+1</f>
        <v>0.97</v>
      </c>
      <c r="D27" s="3">
        <f ca="1">'Rendements bruts'!D27+1</f>
        <v>1.03</v>
      </c>
      <c r="E27" s="3">
        <f ca="1">'Rendements bruts'!E27+1</f>
        <v>1</v>
      </c>
      <c r="F27" s="3">
        <f ca="1">'Rendements bruts'!F27+1</f>
        <v>1.06</v>
      </c>
      <c r="G27" s="3">
        <f ca="1">'Rendements bruts'!G27+1</f>
        <v>1.01</v>
      </c>
      <c r="H27" s="3">
        <f ca="1">'Rendements bruts'!H27+1</f>
        <v>0.97</v>
      </c>
      <c r="I27" s="3">
        <f ca="1">'Rendements bruts'!I27+1</f>
        <v>1.02</v>
      </c>
      <c r="J27" s="3"/>
      <c r="K27" s="121">
        <f ca="1">'Rendements bruts'!K27+1</f>
        <v>0.95</v>
      </c>
      <c r="L27" s="3"/>
      <c r="M27" s="3"/>
      <c r="N27" s="3"/>
      <c r="O27" s="3">
        <f ca="1">'Rendements bruts'!O27+1</f>
        <v>1.06</v>
      </c>
      <c r="P27" s="3"/>
      <c r="Q27" s="3">
        <f ca="1">'Rendements bruts'!Q27+1</f>
        <v>1</v>
      </c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x14ac:dyDescent="0.25">
      <c r="A28" s="2">
        <v>38807</v>
      </c>
      <c r="B28" s="3">
        <v>0.99807640677743914</v>
      </c>
      <c r="C28" s="3">
        <f ca="1">'Rendements bruts'!C28+1</f>
        <v>1.05</v>
      </c>
      <c r="D28" s="3">
        <f ca="1">'Rendements bruts'!D28+1</f>
        <v>0.98</v>
      </c>
      <c r="E28" s="3">
        <f ca="1">'Rendements bruts'!E28+1</f>
        <v>0.98</v>
      </c>
      <c r="F28" s="3">
        <f ca="1">'Rendements bruts'!F28+1</f>
        <v>0.98</v>
      </c>
      <c r="G28" s="3">
        <f ca="1">'Rendements bruts'!G28+1</f>
        <v>1.06</v>
      </c>
      <c r="H28" s="3">
        <f ca="1">'Rendements bruts'!H28+1</f>
        <v>1.06</v>
      </c>
      <c r="I28" s="3">
        <f ca="1">'Rendements bruts'!I28+1</f>
        <v>1.01</v>
      </c>
      <c r="J28" s="3"/>
      <c r="K28" s="121">
        <f ca="1">'Rendements bruts'!K28+1</f>
        <v>0.95</v>
      </c>
      <c r="L28" s="3"/>
      <c r="M28" s="3"/>
      <c r="N28" s="3"/>
      <c r="O28" s="3">
        <f ca="1">'Rendements bruts'!O28+1</f>
        <v>1.05</v>
      </c>
      <c r="P28" s="3"/>
      <c r="Q28" s="3">
        <f ca="1">'Rendements bruts'!Q28+1</f>
        <v>0.96</v>
      </c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5">
      <c r="A29" s="2">
        <v>38835</v>
      </c>
      <c r="B29" s="3">
        <v>0.99635054401582612</v>
      </c>
      <c r="C29" s="3">
        <f ca="1">'Rendements bruts'!C29+1</f>
        <v>0.99</v>
      </c>
      <c r="D29" s="3">
        <f ca="1">'Rendements bruts'!D29+1</f>
        <v>1.06</v>
      </c>
      <c r="E29" s="3">
        <f ca="1">'Rendements bruts'!E29+1</f>
        <v>1.02</v>
      </c>
      <c r="F29" s="3">
        <f ca="1">'Rendements bruts'!F29+1</f>
        <v>0.96</v>
      </c>
      <c r="G29" s="3">
        <f ca="1">'Rendements bruts'!G29+1</f>
        <v>1.02</v>
      </c>
      <c r="H29" s="3">
        <f ca="1">'Rendements bruts'!H29+1</f>
        <v>1.04</v>
      </c>
      <c r="I29" s="3">
        <f ca="1">'Rendements bruts'!I29+1</f>
        <v>0.95</v>
      </c>
      <c r="J29" s="3"/>
      <c r="K29" s="121">
        <f ca="1">'Rendements bruts'!K29+1</f>
        <v>0.96</v>
      </c>
      <c r="L29" s="3"/>
      <c r="M29" s="3"/>
      <c r="N29" s="3"/>
      <c r="O29" s="3">
        <f ca="1">'Rendements bruts'!O29+1</f>
        <v>1.06</v>
      </c>
      <c r="P29" s="3"/>
      <c r="Q29" s="3">
        <f ca="1">'Rendements bruts'!Q29+1</f>
        <v>1.06</v>
      </c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5">
      <c r="A30" s="2">
        <v>38868</v>
      </c>
      <c r="B30" s="3">
        <v>1.003240070427214</v>
      </c>
      <c r="C30" s="3">
        <f ca="1">'Rendements bruts'!C30+1</f>
        <v>0.97</v>
      </c>
      <c r="D30" s="3">
        <f ca="1">'Rendements bruts'!D30+1</f>
        <v>0.99</v>
      </c>
      <c r="E30" s="3">
        <f ca="1">'Rendements bruts'!E30+1</f>
        <v>1</v>
      </c>
      <c r="F30" s="3">
        <f ca="1">'Rendements bruts'!F30+1</f>
        <v>0.99</v>
      </c>
      <c r="G30" s="3">
        <f ca="1">'Rendements bruts'!G30+1</f>
        <v>1.02</v>
      </c>
      <c r="H30" s="3">
        <f ca="1">'Rendements bruts'!H30+1</f>
        <v>1.03</v>
      </c>
      <c r="I30" s="3">
        <f ca="1">'Rendements bruts'!I30+1</f>
        <v>1.06</v>
      </c>
      <c r="J30" s="3"/>
      <c r="K30" s="121">
        <f ca="1">'Rendements bruts'!K30+1</f>
        <v>1.03</v>
      </c>
      <c r="L30" s="3"/>
      <c r="M30" s="3"/>
      <c r="N30" s="3"/>
      <c r="O30" s="3">
        <f ca="1">'Rendements bruts'!O30+1</f>
        <v>1.03</v>
      </c>
      <c r="P30" s="3"/>
      <c r="Q30" s="3">
        <f ca="1">'Rendements bruts'!Q30+1</f>
        <v>0.96</v>
      </c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x14ac:dyDescent="0.25">
      <c r="A31" s="2">
        <v>38898</v>
      </c>
      <c r="B31" s="3">
        <v>0.99662366041749773</v>
      </c>
      <c r="C31" s="3">
        <f ca="1">'Rendements bruts'!C31+1</f>
        <v>0.99</v>
      </c>
      <c r="D31" s="3">
        <f ca="1">'Rendements bruts'!D31+1</f>
        <v>0.98</v>
      </c>
      <c r="E31" s="3">
        <f ca="1">'Rendements bruts'!E31+1</f>
        <v>1.06</v>
      </c>
      <c r="F31" s="3">
        <f ca="1">'Rendements bruts'!F31+1</f>
        <v>1.02</v>
      </c>
      <c r="G31" s="3">
        <f ca="1">'Rendements bruts'!G31+1</f>
        <v>1.01</v>
      </c>
      <c r="H31" s="3">
        <f ca="1">'Rendements bruts'!H31+1</f>
        <v>1.01</v>
      </c>
      <c r="I31" s="3">
        <f ca="1">'Rendements bruts'!I31+1</f>
        <v>1.04</v>
      </c>
      <c r="J31" s="3"/>
      <c r="K31" s="121">
        <f ca="1">'Rendements bruts'!K31+1</f>
        <v>1</v>
      </c>
      <c r="L31" s="3"/>
      <c r="M31" s="3"/>
      <c r="N31" s="3"/>
      <c r="O31" s="3">
        <f ca="1">'Rendements bruts'!O31+1</f>
        <v>0.96</v>
      </c>
      <c r="P31" s="3"/>
      <c r="Q31" s="3">
        <f ca="1">'Rendements bruts'!Q31+1</f>
        <v>0.95</v>
      </c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x14ac:dyDescent="0.25">
      <c r="A32" s="2">
        <v>38929</v>
      </c>
      <c r="B32" s="3">
        <v>1.0144693478115154</v>
      </c>
      <c r="C32" s="3">
        <f ca="1">'Rendements bruts'!C32+1</f>
        <v>1.05</v>
      </c>
      <c r="D32" s="3">
        <f ca="1">'Rendements bruts'!D32+1</f>
        <v>1.01</v>
      </c>
      <c r="E32" s="3">
        <f ca="1">'Rendements bruts'!E32+1</f>
        <v>0.95</v>
      </c>
      <c r="F32" s="3">
        <f ca="1">'Rendements bruts'!F32+1</f>
        <v>1.03</v>
      </c>
      <c r="G32" s="3">
        <f ca="1">'Rendements bruts'!G32+1</f>
        <v>0.95</v>
      </c>
      <c r="H32" s="3">
        <f ca="1">'Rendements bruts'!H32+1</f>
        <v>0.96</v>
      </c>
      <c r="I32" s="3">
        <f ca="1">'Rendements bruts'!I32+1</f>
        <v>1</v>
      </c>
      <c r="J32" s="3"/>
      <c r="K32" s="121">
        <f ca="1">'Rendements bruts'!K32+1</f>
        <v>1.05</v>
      </c>
      <c r="L32" s="3"/>
      <c r="M32" s="3"/>
      <c r="N32" s="3"/>
      <c r="O32" s="3">
        <f ca="1">'Rendements bruts'!O32+1</f>
        <v>0.95</v>
      </c>
      <c r="P32" s="3"/>
      <c r="Q32" s="3">
        <f ca="1">'Rendements bruts'!Q32+1</f>
        <v>0.97</v>
      </c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x14ac:dyDescent="0.25">
      <c r="A33" s="2">
        <v>38960</v>
      </c>
      <c r="B33" s="3">
        <v>1.0153756731662025</v>
      </c>
      <c r="C33" s="3">
        <f ca="1">'Rendements bruts'!C33+1</f>
        <v>0.95</v>
      </c>
      <c r="D33" s="3">
        <f ca="1">'Rendements bruts'!D33+1</f>
        <v>1.01</v>
      </c>
      <c r="E33" s="3">
        <f ca="1">'Rendements bruts'!E33+1</f>
        <v>1.02</v>
      </c>
      <c r="F33" s="3">
        <f ca="1">'Rendements bruts'!F33+1</f>
        <v>1.04</v>
      </c>
      <c r="G33" s="3">
        <f ca="1">'Rendements bruts'!G33+1</f>
        <v>1.06</v>
      </c>
      <c r="H33" s="3">
        <f ca="1">'Rendements bruts'!H33+1</f>
        <v>1.05</v>
      </c>
      <c r="I33" s="3">
        <f ca="1">'Rendements bruts'!I33+1</f>
        <v>1</v>
      </c>
      <c r="J33" s="3"/>
      <c r="K33" s="121">
        <f ca="1">'Rendements bruts'!K33+1</f>
        <v>0.98</v>
      </c>
      <c r="L33" s="3"/>
      <c r="M33" s="3"/>
      <c r="N33" s="3"/>
      <c r="O33" s="3">
        <f ca="1">'Rendements bruts'!O33+1</f>
        <v>1.03</v>
      </c>
      <c r="P33" s="3"/>
      <c r="Q33" s="3">
        <f ca="1">'Rendements bruts'!Q33+1</f>
        <v>1.03</v>
      </c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x14ac:dyDescent="0.25">
      <c r="A34" s="2">
        <v>38989</v>
      </c>
      <c r="B34" s="3">
        <v>1.0081939155520587</v>
      </c>
      <c r="C34" s="3">
        <f ca="1">'Rendements bruts'!C34+1</f>
        <v>0.95</v>
      </c>
      <c r="D34" s="3">
        <f ca="1">'Rendements bruts'!D34+1</f>
        <v>1.02</v>
      </c>
      <c r="E34" s="3">
        <f ca="1">'Rendements bruts'!E34+1</f>
        <v>0.96</v>
      </c>
      <c r="F34" s="3">
        <f ca="1">'Rendements bruts'!F34+1</f>
        <v>0.98</v>
      </c>
      <c r="G34" s="3">
        <f ca="1">'Rendements bruts'!G34+1</f>
        <v>1.06</v>
      </c>
      <c r="H34" s="3">
        <f ca="1">'Rendements bruts'!H34+1</f>
        <v>0.96</v>
      </c>
      <c r="I34" s="3">
        <f ca="1">'Rendements bruts'!I34+1</f>
        <v>0.97</v>
      </c>
      <c r="J34" s="3"/>
      <c r="K34" s="121">
        <f ca="1">'Rendements bruts'!K34+1</f>
        <v>1.05</v>
      </c>
      <c r="L34" s="3"/>
      <c r="M34" s="3"/>
      <c r="N34" s="3"/>
      <c r="O34" s="3">
        <f ca="1">'Rendements bruts'!O34+1</f>
        <v>0.99</v>
      </c>
      <c r="P34" s="3"/>
      <c r="Q34" s="3">
        <f ca="1">'Rendements bruts'!Q34+1</f>
        <v>1.01</v>
      </c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x14ac:dyDescent="0.25">
      <c r="A35" s="2">
        <v>39021</v>
      </c>
      <c r="B35" s="3">
        <v>1.0030450346269435</v>
      </c>
      <c r="C35" s="3">
        <f ca="1">'Rendements bruts'!C35+1</f>
        <v>1.02</v>
      </c>
      <c r="D35" s="3">
        <f ca="1">'Rendements bruts'!D35+1</f>
        <v>1.06</v>
      </c>
      <c r="E35" s="3">
        <f ca="1">'Rendements bruts'!E35+1</f>
        <v>0.95</v>
      </c>
      <c r="F35" s="3">
        <f ca="1">'Rendements bruts'!F35+1</f>
        <v>1.03</v>
      </c>
      <c r="G35" s="3">
        <f ca="1">'Rendements bruts'!G35+1</f>
        <v>0.99</v>
      </c>
      <c r="H35" s="3">
        <f ca="1">'Rendements bruts'!H35+1</f>
        <v>1.02</v>
      </c>
      <c r="I35" s="3">
        <f ca="1">'Rendements bruts'!I35+1</f>
        <v>0.99</v>
      </c>
      <c r="J35" s="3"/>
      <c r="K35" s="121">
        <f ca="1">'Rendements bruts'!K35+1</f>
        <v>0.99</v>
      </c>
      <c r="L35" s="3"/>
      <c r="M35" s="3"/>
      <c r="N35" s="3"/>
      <c r="O35" s="3">
        <f ca="1">'Rendements bruts'!O35+1</f>
        <v>1.02</v>
      </c>
      <c r="P35" s="3"/>
      <c r="Q35" s="3">
        <f ca="1">'Rendements bruts'!Q35+1</f>
        <v>0.99</v>
      </c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x14ac:dyDescent="0.25">
      <c r="A36" s="2">
        <v>39051</v>
      </c>
      <c r="B36" s="3">
        <v>1.0091974635549454</v>
      </c>
      <c r="C36" s="3">
        <f ca="1">'Rendements bruts'!C36+1</f>
        <v>1.04</v>
      </c>
      <c r="D36" s="3">
        <f ca="1">'Rendements bruts'!D36+1</f>
        <v>0.95</v>
      </c>
      <c r="E36" s="3">
        <f ca="1">'Rendements bruts'!E36+1</f>
        <v>0.99</v>
      </c>
      <c r="F36" s="3">
        <f ca="1">'Rendements bruts'!F36+1</f>
        <v>1.02</v>
      </c>
      <c r="G36" s="3">
        <f ca="1">'Rendements bruts'!G36+1</f>
        <v>0.98</v>
      </c>
      <c r="H36" s="3">
        <f ca="1">'Rendements bruts'!H36+1</f>
        <v>0.97</v>
      </c>
      <c r="I36" s="3">
        <f ca="1">'Rendements bruts'!I36+1</f>
        <v>1.05</v>
      </c>
      <c r="J36" s="3"/>
      <c r="K36" s="121">
        <f ca="1">'Rendements bruts'!K36+1</f>
        <v>1.03</v>
      </c>
      <c r="L36" s="3"/>
      <c r="M36" s="3"/>
      <c r="N36" s="3"/>
      <c r="O36" s="3">
        <f ca="1">'Rendements bruts'!O36+1</f>
        <v>1.06</v>
      </c>
      <c r="P36" s="3"/>
      <c r="Q36" s="3">
        <f ca="1">'Rendements bruts'!Q36+1</f>
        <v>1.06</v>
      </c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x14ac:dyDescent="0.25">
      <c r="A37" s="2">
        <v>39080</v>
      </c>
      <c r="B37" s="3">
        <v>0.99527709613446469</v>
      </c>
      <c r="C37" s="3">
        <f ca="1">'Rendements bruts'!C37+1</f>
        <v>1</v>
      </c>
      <c r="D37" s="3">
        <f ca="1">'Rendements bruts'!D37+1</f>
        <v>1.03</v>
      </c>
      <c r="E37" s="3">
        <f ca="1">'Rendements bruts'!E37+1</f>
        <v>0.97</v>
      </c>
      <c r="F37" s="3">
        <f ca="1">'Rendements bruts'!F37+1</f>
        <v>0.98</v>
      </c>
      <c r="G37" s="3">
        <f ca="1">'Rendements bruts'!G37+1</f>
        <v>1.03</v>
      </c>
      <c r="H37" s="3">
        <f ca="1">'Rendements bruts'!H37+1</f>
        <v>0.95</v>
      </c>
      <c r="I37" s="3">
        <f ca="1">'Rendements bruts'!I37+1</f>
        <v>1.06</v>
      </c>
      <c r="J37" s="3"/>
      <c r="K37" s="121">
        <f ca="1">'Rendements bruts'!K37+1</f>
        <v>0.96</v>
      </c>
      <c r="L37" s="3"/>
      <c r="M37" s="3"/>
      <c r="N37" s="3"/>
      <c r="O37" s="3">
        <f ca="1">'Rendements bruts'!O37+1</f>
        <v>1</v>
      </c>
      <c r="P37" s="3"/>
      <c r="Q37" s="3">
        <f ca="1">'Rendements bruts'!Q37+1</f>
        <v>1.02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x14ac:dyDescent="0.25">
      <c r="A38" s="2">
        <v>39113</v>
      </c>
      <c r="B38" s="3">
        <v>1.0001442888036962</v>
      </c>
      <c r="C38" s="3">
        <f ca="1">'Rendements bruts'!C38+1</f>
        <v>0.97</v>
      </c>
      <c r="D38" s="3">
        <f ca="1">'Rendements bruts'!D38+1</f>
        <v>0.96</v>
      </c>
      <c r="E38" s="3">
        <f ca="1">'Rendements bruts'!E38+1</f>
        <v>0.95</v>
      </c>
      <c r="F38" s="3">
        <f ca="1">'Rendements bruts'!F38+1</f>
        <v>1.04</v>
      </c>
      <c r="G38" s="3">
        <f ca="1">'Rendements bruts'!G38+1</f>
        <v>1.02</v>
      </c>
      <c r="H38" s="3">
        <f ca="1">'Rendements bruts'!H38+1</f>
        <v>1.05</v>
      </c>
      <c r="I38" s="3">
        <f ca="1">'Rendements bruts'!I38+1</f>
        <v>0.98</v>
      </c>
      <c r="J38" s="3"/>
      <c r="K38" s="121">
        <f ca="1">'Rendements bruts'!K38+1</f>
        <v>0.97</v>
      </c>
      <c r="L38" s="3"/>
      <c r="M38" s="3"/>
      <c r="N38" s="3"/>
      <c r="O38" s="3">
        <f ca="1">'Rendements bruts'!O38+1</f>
        <v>0.95</v>
      </c>
      <c r="P38" s="3"/>
      <c r="Q38" s="3">
        <f ca="1">'Rendements bruts'!Q38+1</f>
        <v>1.05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x14ac:dyDescent="0.25">
      <c r="A39" s="2">
        <v>39141</v>
      </c>
      <c r="B39" s="3">
        <v>1.0098129505172302</v>
      </c>
      <c r="C39" s="3">
        <f ca="1">'Rendements bruts'!C39+1</f>
        <v>1.05</v>
      </c>
      <c r="D39" s="3">
        <f ca="1">'Rendements bruts'!D39+1</f>
        <v>1.06</v>
      </c>
      <c r="E39" s="3">
        <f ca="1">'Rendements bruts'!E39+1</f>
        <v>1.02</v>
      </c>
      <c r="F39" s="3">
        <f ca="1">'Rendements bruts'!F39+1</f>
        <v>1.05</v>
      </c>
      <c r="G39" s="3">
        <f ca="1">'Rendements bruts'!G39+1</f>
        <v>1.04</v>
      </c>
      <c r="H39" s="3">
        <f ca="1">'Rendements bruts'!H39+1</f>
        <v>1.02</v>
      </c>
      <c r="I39" s="3">
        <f ca="1">'Rendements bruts'!I39+1</f>
        <v>1</v>
      </c>
      <c r="J39" s="3"/>
      <c r="K39" s="121">
        <f ca="1">'Rendements bruts'!K39+1</f>
        <v>0.99</v>
      </c>
      <c r="L39" s="3"/>
      <c r="M39" s="3"/>
      <c r="N39" s="3"/>
      <c r="O39" s="3">
        <f ca="1">'Rendements bruts'!O39+1</f>
        <v>1.06</v>
      </c>
      <c r="P39" s="3"/>
      <c r="Q39" s="3">
        <f ca="1">'Rendements bruts'!Q39+1</f>
        <v>1.03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x14ac:dyDescent="0.25">
      <c r="A40" s="2">
        <v>39171</v>
      </c>
      <c r="B40" s="3">
        <v>1.00089061302682</v>
      </c>
      <c r="C40" s="3">
        <f ca="1">'Rendements bruts'!C40+1</f>
        <v>1.04</v>
      </c>
      <c r="D40" s="3">
        <f ca="1">'Rendements bruts'!D40+1</f>
        <v>0.97</v>
      </c>
      <c r="E40" s="3">
        <f ca="1">'Rendements bruts'!E40+1</f>
        <v>1.01</v>
      </c>
      <c r="F40" s="3">
        <f ca="1">'Rendements bruts'!F40+1</f>
        <v>1.05</v>
      </c>
      <c r="G40" s="3">
        <f ca="1">'Rendements bruts'!G40+1</f>
        <v>0.96</v>
      </c>
      <c r="H40" s="3">
        <f ca="1">'Rendements bruts'!H40+1</f>
        <v>1.01</v>
      </c>
      <c r="I40" s="3">
        <f ca="1">'Rendements bruts'!I40+1</f>
        <v>0.95</v>
      </c>
      <c r="J40" s="3"/>
      <c r="K40" s="121">
        <f ca="1">'Rendements bruts'!K40+1</f>
        <v>0.98</v>
      </c>
      <c r="L40" s="3"/>
      <c r="M40" s="3"/>
      <c r="N40" s="3"/>
      <c r="O40" s="3">
        <f ca="1">'Rendements bruts'!O40+1</f>
        <v>1.04</v>
      </c>
      <c r="P40" s="3"/>
      <c r="Q40" s="3">
        <f ca="1">'Rendements bruts'!Q40+1</f>
        <v>0.96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x14ac:dyDescent="0.25">
      <c r="A41" s="2">
        <v>39202</v>
      </c>
      <c r="B41" s="3">
        <v>0.999936309699898</v>
      </c>
      <c r="C41" s="3">
        <f ca="1">'Rendements bruts'!C41+1</f>
        <v>1.05</v>
      </c>
      <c r="D41" s="3">
        <f ca="1">'Rendements bruts'!D41+1</f>
        <v>0.95</v>
      </c>
      <c r="E41" s="3">
        <f ca="1">'Rendements bruts'!E41+1</f>
        <v>1.02</v>
      </c>
      <c r="F41" s="3">
        <f ca="1">'Rendements bruts'!F41+1</f>
        <v>1.04</v>
      </c>
      <c r="G41" s="3">
        <f ca="1">'Rendements bruts'!G41+1</f>
        <v>1.02</v>
      </c>
      <c r="H41" s="3">
        <f ca="1">'Rendements bruts'!H41+1</f>
        <v>1.05</v>
      </c>
      <c r="I41" s="3">
        <f ca="1">'Rendements bruts'!I41+1</f>
        <v>0.96</v>
      </c>
      <c r="J41" s="3"/>
      <c r="K41" s="121">
        <f ca="1">'Rendements bruts'!K41+1</f>
        <v>1</v>
      </c>
      <c r="L41" s="3"/>
      <c r="M41" s="3"/>
      <c r="N41" s="3"/>
      <c r="O41" s="3">
        <f ca="1">'Rendements bruts'!O41+1</f>
        <v>0.95</v>
      </c>
      <c r="P41" s="3"/>
      <c r="Q41" s="3">
        <f ca="1">'Rendements bruts'!Q41+1</f>
        <v>0.98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x14ac:dyDescent="0.25">
      <c r="A42" s="2">
        <v>39233</v>
      </c>
      <c r="B42" s="3">
        <v>0.98658696369636967</v>
      </c>
      <c r="C42" s="3">
        <f ca="1">'Rendements bruts'!C42+1</f>
        <v>1.05</v>
      </c>
      <c r="D42" s="3">
        <f ca="1">'Rendements bruts'!D42+1</f>
        <v>1.06</v>
      </c>
      <c r="E42" s="3">
        <f ca="1">'Rendements bruts'!E42+1</f>
        <v>1.02</v>
      </c>
      <c r="F42" s="3">
        <f ca="1">'Rendements bruts'!F42+1</f>
        <v>0.96</v>
      </c>
      <c r="G42" s="3">
        <f ca="1">'Rendements bruts'!G42+1</f>
        <v>0.99</v>
      </c>
      <c r="H42" s="3">
        <f ca="1">'Rendements bruts'!H42+1</f>
        <v>1.01</v>
      </c>
      <c r="I42" s="3">
        <f ca="1">'Rendements bruts'!I42+1</f>
        <v>1.03</v>
      </c>
      <c r="J42" s="3"/>
      <c r="K42" s="121">
        <f ca="1">'Rendements bruts'!K42+1</f>
        <v>0.98</v>
      </c>
      <c r="L42" s="3"/>
      <c r="M42" s="3"/>
      <c r="N42" s="3"/>
      <c r="O42" s="3">
        <f ca="1">'Rendements bruts'!O42+1</f>
        <v>1.06</v>
      </c>
      <c r="P42" s="3"/>
      <c r="Q42" s="3">
        <f ca="1">'Rendements bruts'!Q42+1</f>
        <v>1.05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x14ac:dyDescent="0.25">
      <c r="A43" s="2">
        <v>39263</v>
      </c>
      <c r="B43" s="3">
        <v>1.0016978675532273</v>
      </c>
      <c r="C43" s="3">
        <f ca="1">'Rendements bruts'!C43+1</f>
        <v>0.95</v>
      </c>
      <c r="D43" s="3">
        <f ca="1">'Rendements bruts'!D43+1</f>
        <v>0.95</v>
      </c>
      <c r="E43" s="3">
        <f ca="1">'Rendements bruts'!E43+1</f>
        <v>1.01</v>
      </c>
      <c r="F43" s="3">
        <f ca="1">'Rendements bruts'!F43+1</f>
        <v>0.99</v>
      </c>
      <c r="G43" s="3">
        <f ca="1">'Rendements bruts'!G43+1</f>
        <v>1.04</v>
      </c>
      <c r="H43" s="3">
        <f ca="1">'Rendements bruts'!H43+1</f>
        <v>1</v>
      </c>
      <c r="I43" s="3">
        <f ca="1">'Rendements bruts'!I43+1</f>
        <v>1.03</v>
      </c>
      <c r="J43" s="3"/>
      <c r="K43" s="121">
        <f ca="1">'Rendements bruts'!K43+1</f>
        <v>1.05</v>
      </c>
      <c r="L43" s="3"/>
      <c r="M43" s="3"/>
      <c r="N43" s="3"/>
      <c r="O43" s="3">
        <f ca="1">'Rendements bruts'!O43+1</f>
        <v>0.95</v>
      </c>
      <c r="P43" s="3"/>
      <c r="Q43" s="3">
        <f ca="1">'Rendements bruts'!Q43+1</f>
        <v>1.06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x14ac:dyDescent="0.25">
      <c r="A44" s="2">
        <v>39294</v>
      </c>
      <c r="B44" s="3">
        <v>1.0019826595923869</v>
      </c>
      <c r="C44" s="3">
        <f ca="1">'Rendements bruts'!C44+1</f>
        <v>1.06</v>
      </c>
      <c r="D44" s="3">
        <f ca="1">'Rendements bruts'!D44+1</f>
        <v>0.98</v>
      </c>
      <c r="E44" s="3">
        <f ca="1">'Rendements bruts'!E44+1</f>
        <v>1.05</v>
      </c>
      <c r="F44" s="3">
        <f ca="1">'Rendements bruts'!F44+1</f>
        <v>0.99</v>
      </c>
      <c r="G44" s="3">
        <f ca="1">'Rendements bruts'!G44+1</f>
        <v>1.02</v>
      </c>
      <c r="H44" s="3">
        <f ca="1">'Rendements bruts'!H44+1</f>
        <v>1.05</v>
      </c>
      <c r="I44" s="3">
        <f ca="1">'Rendements bruts'!I44+1</f>
        <v>1.03</v>
      </c>
      <c r="J44" s="3"/>
      <c r="K44" s="121">
        <f ca="1">'Rendements bruts'!K44+1</f>
        <v>0.98</v>
      </c>
      <c r="L44" s="3"/>
      <c r="M44" s="3"/>
      <c r="N44" s="3"/>
      <c r="O44" s="3">
        <f ca="1">'Rendements bruts'!O44+1</f>
        <v>1.01</v>
      </c>
      <c r="P44" s="3"/>
      <c r="Q44" s="3">
        <f ca="1">'Rendements bruts'!Q44+1</f>
        <v>0.95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x14ac:dyDescent="0.25">
      <c r="A45" s="2">
        <v>39325</v>
      </c>
      <c r="B45" s="3">
        <v>1.0087216686917782</v>
      </c>
      <c r="C45" s="3">
        <f ca="1">'Rendements bruts'!C45+1</f>
        <v>0.97</v>
      </c>
      <c r="D45" s="3">
        <f ca="1">'Rendements bruts'!D45+1</f>
        <v>0.95</v>
      </c>
      <c r="E45" s="3">
        <f ca="1">'Rendements bruts'!E45+1</f>
        <v>1.01</v>
      </c>
      <c r="F45" s="3">
        <f ca="1">'Rendements bruts'!F45+1</f>
        <v>1.05</v>
      </c>
      <c r="G45" s="3">
        <f ca="1">'Rendements bruts'!G45+1</f>
        <v>1.04</v>
      </c>
      <c r="H45" s="3">
        <f ca="1">'Rendements bruts'!H45+1</f>
        <v>0.99</v>
      </c>
      <c r="I45" s="3">
        <f ca="1">'Rendements bruts'!I45+1</f>
        <v>1.04</v>
      </c>
      <c r="J45" s="3"/>
      <c r="K45" s="121">
        <f ca="1">'Rendements bruts'!K45+1</f>
        <v>1.05</v>
      </c>
      <c r="L45" s="3"/>
      <c r="M45" s="3"/>
      <c r="N45" s="3"/>
      <c r="O45" s="3">
        <f ca="1">'Rendements bruts'!O45+1</f>
        <v>0.99</v>
      </c>
      <c r="P45" s="3"/>
      <c r="Q45" s="3">
        <f ca="1">'Rendements bruts'!Q45+1</f>
        <v>0.95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x14ac:dyDescent="0.25">
      <c r="A46" s="2">
        <v>39353</v>
      </c>
      <c r="B46" s="3">
        <v>1.0087101708022326</v>
      </c>
      <c r="C46" s="3">
        <f ca="1">'Rendements bruts'!C46+1</f>
        <v>1.05</v>
      </c>
      <c r="D46" s="3">
        <f ca="1">'Rendements bruts'!D46+1</f>
        <v>1.05</v>
      </c>
      <c r="E46" s="3">
        <f ca="1">'Rendements bruts'!E46+1</f>
        <v>1.03</v>
      </c>
      <c r="F46" s="3">
        <f ca="1">'Rendements bruts'!F46+1</f>
        <v>0.97</v>
      </c>
      <c r="G46" s="3">
        <f ca="1">'Rendements bruts'!G46+1</f>
        <v>1.02</v>
      </c>
      <c r="H46" s="3">
        <f ca="1">'Rendements bruts'!H46+1</f>
        <v>0.98</v>
      </c>
      <c r="I46" s="3">
        <f ca="1">'Rendements bruts'!I46+1</f>
        <v>1.01</v>
      </c>
      <c r="J46" s="3"/>
      <c r="K46" s="121">
        <f ca="1">'Rendements bruts'!K46+1</f>
        <v>1.06</v>
      </c>
      <c r="L46" s="3"/>
      <c r="M46" s="3"/>
      <c r="N46" s="3"/>
      <c r="O46" s="3">
        <f ca="1">'Rendements bruts'!O46+1</f>
        <v>1.02</v>
      </c>
      <c r="P46" s="3"/>
      <c r="Q46" s="3">
        <f ca="1">'Rendements bruts'!Q46+1</f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x14ac:dyDescent="0.25">
      <c r="A47" s="2">
        <v>39386</v>
      </c>
      <c r="B47" s="3">
        <v>1.0025952854179216</v>
      </c>
      <c r="C47" s="3">
        <f ca="1">'Rendements bruts'!C47+1</f>
        <v>1.03</v>
      </c>
      <c r="D47" s="3">
        <f ca="1">'Rendements bruts'!D47+1</f>
        <v>1.06</v>
      </c>
      <c r="E47" s="3">
        <f ca="1">'Rendements bruts'!E47+1</f>
        <v>0.99</v>
      </c>
      <c r="F47" s="3">
        <f ca="1">'Rendements bruts'!F47+1</f>
        <v>0.96</v>
      </c>
      <c r="G47" s="3">
        <f ca="1">'Rendements bruts'!G47+1</f>
        <v>1.05</v>
      </c>
      <c r="H47" s="3">
        <f ca="1">'Rendements bruts'!H47+1</f>
        <v>0.95</v>
      </c>
      <c r="I47" s="3">
        <f ca="1">'Rendements bruts'!I47+1</f>
        <v>1</v>
      </c>
      <c r="J47" s="3"/>
      <c r="K47" s="121">
        <f ca="1">'Rendements bruts'!K47+1</f>
        <v>0.95</v>
      </c>
      <c r="L47" s="3"/>
      <c r="M47" s="3"/>
      <c r="N47" s="3"/>
      <c r="O47" s="3">
        <f ca="1">'Rendements bruts'!O47+1</f>
        <v>0.99</v>
      </c>
      <c r="P47" s="3"/>
      <c r="Q47" s="3">
        <f ca="1">'Rendements bruts'!Q47+1</f>
        <v>1.03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x14ac:dyDescent="0.25">
      <c r="A48" s="2">
        <v>39416</v>
      </c>
      <c r="B48" s="3">
        <v>1.0141104342581424</v>
      </c>
      <c r="C48" s="3">
        <f ca="1">'Rendements bruts'!C48+1</f>
        <v>1</v>
      </c>
      <c r="D48" s="3">
        <f ca="1">'Rendements bruts'!D48+1</f>
        <v>0.98</v>
      </c>
      <c r="E48" s="3">
        <f ca="1">'Rendements bruts'!E48+1</f>
        <v>0.95</v>
      </c>
      <c r="F48" s="3">
        <f ca="1">'Rendements bruts'!F48+1</f>
        <v>1.06</v>
      </c>
      <c r="G48" s="3">
        <f ca="1">'Rendements bruts'!G48+1</f>
        <v>1.05</v>
      </c>
      <c r="H48" s="3">
        <f ca="1">'Rendements bruts'!H48+1</f>
        <v>1.06</v>
      </c>
      <c r="I48" s="3">
        <f ca="1">'Rendements bruts'!I48+1</f>
        <v>1.05</v>
      </c>
      <c r="J48" s="3"/>
      <c r="K48" s="121">
        <f ca="1">'Rendements bruts'!K48+1</f>
        <v>0.96</v>
      </c>
      <c r="L48" s="3"/>
      <c r="M48" s="3"/>
      <c r="N48" s="3"/>
      <c r="O48" s="3">
        <f ca="1">'Rendements bruts'!O48+1</f>
        <v>0.98</v>
      </c>
      <c r="P48" s="3"/>
      <c r="Q48" s="3">
        <f ca="1">'Rendements bruts'!Q48+1</f>
        <v>0.98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x14ac:dyDescent="0.25">
      <c r="A49" s="2">
        <v>39447</v>
      </c>
      <c r="B49" s="3">
        <v>1.0004016552113426</v>
      </c>
      <c r="C49" s="3">
        <f ca="1">'Rendements bruts'!C49+1</f>
        <v>1.01</v>
      </c>
      <c r="D49" s="3">
        <f ca="1">'Rendements bruts'!D49+1</f>
        <v>1.01</v>
      </c>
      <c r="E49" s="3">
        <f ca="1">'Rendements bruts'!E49+1</f>
        <v>1.05</v>
      </c>
      <c r="F49" s="3">
        <f ca="1">'Rendements bruts'!F49+1</f>
        <v>0.97</v>
      </c>
      <c r="G49" s="3">
        <f ca="1">'Rendements bruts'!G49+1</f>
        <v>1.04</v>
      </c>
      <c r="H49" s="3">
        <f ca="1">'Rendements bruts'!H49+1</f>
        <v>1.06</v>
      </c>
      <c r="I49" s="3">
        <f ca="1">'Rendements bruts'!I49+1</f>
        <v>0.97</v>
      </c>
      <c r="J49" s="3"/>
      <c r="K49" s="121">
        <f ca="1">'Rendements bruts'!K49+1</f>
        <v>1.06</v>
      </c>
      <c r="L49" s="3"/>
      <c r="M49" s="3"/>
      <c r="N49" s="3"/>
      <c r="O49" s="3">
        <f ca="1">'Rendements bruts'!O49+1</f>
        <v>0.96</v>
      </c>
      <c r="P49" s="3"/>
      <c r="Q49" s="3">
        <f ca="1">'Rendements bruts'!Q49+1</f>
        <v>0.98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x14ac:dyDescent="0.25">
      <c r="A50" s="2">
        <v>39478</v>
      </c>
      <c r="B50" s="3">
        <v>1.0133166666666666</v>
      </c>
      <c r="C50" s="3">
        <f ca="1">'Rendements bruts'!C50+1</f>
        <v>1.03</v>
      </c>
      <c r="D50" s="3">
        <f ca="1">'Rendements bruts'!D50+1</f>
        <v>1.04</v>
      </c>
      <c r="E50" s="3">
        <f ca="1">'Rendements bruts'!E50+1</f>
        <v>1.06</v>
      </c>
      <c r="F50" s="3">
        <f ca="1">'Rendements bruts'!F50+1</f>
        <v>0.97</v>
      </c>
      <c r="G50" s="3">
        <f ca="1">'Rendements bruts'!G50+1</f>
        <v>1</v>
      </c>
      <c r="H50" s="3">
        <f ca="1">'Rendements bruts'!H50+1</f>
        <v>0.95</v>
      </c>
      <c r="I50" s="3">
        <f ca="1">'Rendements bruts'!I50+1</f>
        <v>1.02</v>
      </c>
      <c r="J50" s="3"/>
      <c r="K50" s="121">
        <f ca="1">'Rendements bruts'!K50+1</f>
        <v>1.04</v>
      </c>
      <c r="L50" s="3"/>
      <c r="M50" s="3"/>
      <c r="N50" s="3"/>
      <c r="O50" s="3">
        <f ca="1">'Rendements bruts'!O50+1</f>
        <v>1.04</v>
      </c>
      <c r="P50" s="3"/>
      <c r="Q50" s="3">
        <f ca="1">'Rendements bruts'!Q50+1</f>
        <v>1.03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x14ac:dyDescent="0.25">
      <c r="A51" s="2">
        <v>39507</v>
      </c>
      <c r="B51" s="3">
        <v>1.0150166666666667</v>
      </c>
      <c r="C51" s="3">
        <f ca="1">'Rendements bruts'!C51+1</f>
        <v>0.99</v>
      </c>
      <c r="D51" s="3">
        <f ca="1">'Rendements bruts'!D51+1</f>
        <v>0.99</v>
      </c>
      <c r="E51" s="3">
        <f ca="1">'Rendements bruts'!E51+1</f>
        <v>0.96</v>
      </c>
      <c r="F51" s="3">
        <f ca="1">'Rendements bruts'!F51+1</f>
        <v>1.01</v>
      </c>
      <c r="G51" s="3">
        <f ca="1">'Rendements bruts'!G51+1</f>
        <v>1.03</v>
      </c>
      <c r="H51" s="3">
        <f ca="1">'Rendements bruts'!H51+1</f>
        <v>1.05</v>
      </c>
      <c r="I51" s="3">
        <f ca="1">'Rendements bruts'!I51+1</f>
        <v>0.98</v>
      </c>
      <c r="J51" s="3"/>
      <c r="K51" s="121">
        <f ca="1">'Rendements bruts'!K51+1</f>
        <v>1.02</v>
      </c>
      <c r="L51" s="3"/>
      <c r="M51" s="3"/>
      <c r="N51" s="3"/>
      <c r="O51" s="3">
        <f ca="1">'Rendements bruts'!O51+1</f>
        <v>1.04</v>
      </c>
      <c r="P51" s="3"/>
      <c r="Q51" s="3">
        <f ca="1">'Rendements bruts'!Q51+1</f>
        <v>0.99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x14ac:dyDescent="0.25">
      <c r="A52" s="2">
        <v>39538</v>
      </c>
      <c r="B52" s="3">
        <v>1.0060166666666666</v>
      </c>
      <c r="C52" s="3">
        <f ca="1">'Rendements bruts'!C52+1</f>
        <v>1.04</v>
      </c>
      <c r="D52" s="3">
        <f ca="1">'Rendements bruts'!D52+1</f>
        <v>1.04</v>
      </c>
      <c r="E52" s="3">
        <f ca="1">'Rendements bruts'!E52+1</f>
        <v>0.99</v>
      </c>
      <c r="F52" s="3">
        <f ca="1">'Rendements bruts'!F52+1</f>
        <v>1.01</v>
      </c>
      <c r="G52" s="3">
        <f ca="1">'Rendements bruts'!G52+1</f>
        <v>0.98</v>
      </c>
      <c r="H52" s="3">
        <f ca="1">'Rendements bruts'!H52+1</f>
        <v>0.95</v>
      </c>
      <c r="I52" s="3">
        <f ca="1">'Rendements bruts'!I52+1</f>
        <v>0.99</v>
      </c>
      <c r="J52" s="3"/>
      <c r="K52" s="121">
        <f ca="1">'Rendements bruts'!K52+1</f>
        <v>1.02</v>
      </c>
      <c r="L52" s="3"/>
      <c r="M52" s="3"/>
      <c r="N52" s="3"/>
      <c r="O52" s="3">
        <f ca="1">'Rendements bruts'!O52+1</f>
        <v>0.96</v>
      </c>
      <c r="P52" s="3"/>
      <c r="Q52" s="3">
        <f ca="1">'Rendements bruts'!Q52+1</f>
        <v>1.02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x14ac:dyDescent="0.25">
      <c r="A53" s="2">
        <v>39568</v>
      </c>
      <c r="B53" s="3">
        <v>0.99911666666666665</v>
      </c>
      <c r="C53" s="3">
        <f ca="1">'Rendements bruts'!C53+1</f>
        <v>1.04</v>
      </c>
      <c r="D53" s="3">
        <f ca="1">'Rendements bruts'!D53+1</f>
        <v>1.06</v>
      </c>
      <c r="E53" s="3">
        <f ca="1">'Rendements bruts'!E53+1</f>
        <v>1.03</v>
      </c>
      <c r="F53" s="3">
        <f ca="1">'Rendements bruts'!F53+1</f>
        <v>1.03</v>
      </c>
      <c r="G53" s="3">
        <f ca="1">'Rendements bruts'!G53+1</f>
        <v>1.01</v>
      </c>
      <c r="H53" s="3">
        <f ca="1">'Rendements bruts'!H53+1</f>
        <v>0.99</v>
      </c>
      <c r="I53" s="3">
        <f ca="1">'Rendements bruts'!I53+1</f>
        <v>1.04</v>
      </c>
      <c r="J53" s="3"/>
      <c r="K53" s="121">
        <f ca="1">'Rendements bruts'!K53+1</f>
        <v>1.02</v>
      </c>
      <c r="L53" s="3"/>
      <c r="M53" s="3"/>
      <c r="N53" s="3"/>
      <c r="O53" s="3">
        <f ca="1">'Rendements bruts'!O53+1</f>
        <v>0.97</v>
      </c>
      <c r="P53" s="3"/>
      <c r="Q53" s="3">
        <f ca="1">'Rendements bruts'!Q53+1</f>
        <v>1.06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x14ac:dyDescent="0.25">
      <c r="A54" s="2">
        <v>39599</v>
      </c>
      <c r="B54" s="3">
        <v>0.99701666666666666</v>
      </c>
      <c r="C54" s="3">
        <f ca="1">'Rendements bruts'!C54+1</f>
        <v>1.03</v>
      </c>
      <c r="D54" s="3">
        <f ca="1">'Rendements bruts'!D54+1</f>
        <v>1.01</v>
      </c>
      <c r="E54" s="3">
        <f ca="1">'Rendements bruts'!E54+1</f>
        <v>1.03</v>
      </c>
      <c r="F54" s="3">
        <f ca="1">'Rendements bruts'!F54+1</f>
        <v>1.05</v>
      </c>
      <c r="G54" s="3">
        <f ca="1">'Rendements bruts'!G54+1</f>
        <v>1.05</v>
      </c>
      <c r="H54" s="3">
        <f ca="1">'Rendements bruts'!H54+1</f>
        <v>1.01</v>
      </c>
      <c r="I54" s="3">
        <f ca="1">'Rendements bruts'!I54+1</f>
        <v>1.01</v>
      </c>
      <c r="J54" s="3"/>
      <c r="K54" s="121">
        <f ca="1">'Rendements bruts'!K54+1</f>
        <v>0.99</v>
      </c>
      <c r="L54" s="3"/>
      <c r="M54" s="3"/>
      <c r="N54" s="3"/>
      <c r="O54" s="3">
        <f ca="1">'Rendements bruts'!O54+1</f>
        <v>1.03</v>
      </c>
      <c r="P54" s="3"/>
      <c r="Q54" s="3">
        <f ca="1">'Rendements bruts'!Q54+1</f>
        <v>1.02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x14ac:dyDescent="0.25">
      <c r="A55" s="2">
        <v>39629</v>
      </c>
      <c r="B55" s="3">
        <v>0.99741666666666662</v>
      </c>
      <c r="C55" s="3">
        <f ca="1">'Rendements bruts'!C55+1</f>
        <v>1</v>
      </c>
      <c r="D55" s="3">
        <f ca="1">'Rendements bruts'!D55+1</f>
        <v>1.01</v>
      </c>
      <c r="E55" s="3">
        <f ca="1">'Rendements bruts'!E55+1</f>
        <v>0.95</v>
      </c>
      <c r="F55" s="3">
        <f ca="1">'Rendements bruts'!F55+1</f>
        <v>1.01</v>
      </c>
      <c r="G55" s="3">
        <f ca="1">'Rendements bruts'!G55+1</f>
        <v>1.01</v>
      </c>
      <c r="H55" s="3">
        <f ca="1">'Rendements bruts'!H55+1</f>
        <v>0.99</v>
      </c>
      <c r="I55" s="3">
        <f ca="1">'Rendements bruts'!I55+1</f>
        <v>0.95</v>
      </c>
      <c r="J55" s="3"/>
      <c r="K55" s="121">
        <f ca="1">'Rendements bruts'!K55+1</f>
        <v>1.03</v>
      </c>
      <c r="L55" s="3"/>
      <c r="M55" s="3"/>
      <c r="N55" s="3"/>
      <c r="O55" s="3">
        <f ca="1">'Rendements bruts'!O55+1</f>
        <v>0.99</v>
      </c>
      <c r="P55" s="3"/>
      <c r="Q55" s="3">
        <f ca="1">'Rendements bruts'!Q55+1</f>
        <v>0.99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x14ac:dyDescent="0.25">
      <c r="A56" s="2">
        <v>39660</v>
      </c>
      <c r="B56" s="3">
        <v>1.0101166666666668</v>
      </c>
      <c r="C56" s="3">
        <f ca="1">'Rendements bruts'!C56+1</f>
        <v>0.98</v>
      </c>
      <c r="D56" s="3">
        <f ca="1">'Rendements bruts'!D56+1</f>
        <v>0.97</v>
      </c>
      <c r="E56" s="3">
        <f ca="1">'Rendements bruts'!E56+1</f>
        <v>1</v>
      </c>
      <c r="F56" s="3">
        <f ca="1">'Rendements bruts'!F56+1</f>
        <v>1.01</v>
      </c>
      <c r="G56" s="3">
        <f ca="1">'Rendements bruts'!G56+1</f>
        <v>0.97</v>
      </c>
      <c r="H56" s="3">
        <f ca="1">'Rendements bruts'!H56+1</f>
        <v>1</v>
      </c>
      <c r="I56" s="3">
        <f ca="1">'Rendements bruts'!I56+1</f>
        <v>0.97</v>
      </c>
      <c r="J56" s="3"/>
      <c r="K56" s="121">
        <f ca="1">'Rendements bruts'!K56+1</f>
        <v>0.98</v>
      </c>
      <c r="L56" s="3"/>
      <c r="M56" s="3"/>
      <c r="N56" s="3"/>
      <c r="O56" s="3">
        <f ca="1">'Rendements bruts'!O56+1</f>
        <v>1.06</v>
      </c>
      <c r="P56" s="3"/>
      <c r="Q56" s="3">
        <f ca="1">'Rendements bruts'!Q56+1</f>
        <v>0.99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x14ac:dyDescent="0.25">
      <c r="A57" s="2">
        <v>39689</v>
      </c>
      <c r="B57" s="3">
        <v>1.0079166666666666</v>
      </c>
      <c r="C57" s="3">
        <f ca="1">'Rendements bruts'!C57+1</f>
        <v>0.98</v>
      </c>
      <c r="D57" s="3">
        <f ca="1">'Rendements bruts'!D57+1</f>
        <v>0.95</v>
      </c>
      <c r="E57" s="3">
        <f ca="1">'Rendements bruts'!E57+1</f>
        <v>0.95</v>
      </c>
      <c r="F57" s="3">
        <f ca="1">'Rendements bruts'!F57+1</f>
        <v>0.99</v>
      </c>
      <c r="G57" s="3">
        <f ca="1">'Rendements bruts'!G57+1</f>
        <v>0.95</v>
      </c>
      <c r="H57" s="3">
        <f ca="1">'Rendements bruts'!H57+1</f>
        <v>0.96</v>
      </c>
      <c r="I57" s="3">
        <f ca="1">'Rendements bruts'!I57+1</f>
        <v>1.05</v>
      </c>
      <c r="J57" s="3"/>
      <c r="K57" s="121">
        <f ca="1">'Rendements bruts'!K57+1</f>
        <v>1.01</v>
      </c>
      <c r="L57" s="3"/>
      <c r="M57" s="3"/>
      <c r="N57" s="3"/>
      <c r="O57" s="3">
        <f ca="1">'Rendements bruts'!O57+1</f>
        <v>0.99</v>
      </c>
      <c r="P57" s="3"/>
      <c r="Q57" s="3">
        <f ca="1">'Rendements bruts'!Q57+1</f>
        <v>1.03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x14ac:dyDescent="0.25">
      <c r="A58" s="2">
        <v>39721</v>
      </c>
      <c r="B58" s="3">
        <v>0.98481666666666667</v>
      </c>
      <c r="C58" s="3">
        <f ca="1">'Rendements bruts'!C58+1</f>
        <v>1.02</v>
      </c>
      <c r="D58" s="3">
        <f ca="1">'Rendements bruts'!D58+1</f>
        <v>1</v>
      </c>
      <c r="E58" s="3">
        <f ca="1">'Rendements bruts'!E58+1</f>
        <v>0.99</v>
      </c>
      <c r="F58" s="3">
        <f ca="1">'Rendements bruts'!F58+1</f>
        <v>1</v>
      </c>
      <c r="G58" s="3">
        <f ca="1">'Rendements bruts'!G58+1</f>
        <v>0.97</v>
      </c>
      <c r="H58" s="3">
        <f ca="1">'Rendements bruts'!H58+1</f>
        <v>0.95</v>
      </c>
      <c r="I58" s="3">
        <f ca="1">'Rendements bruts'!I58+1</f>
        <v>0.96</v>
      </c>
      <c r="J58" s="3"/>
      <c r="K58" s="121">
        <f ca="1">'Rendements bruts'!K58+1</f>
        <v>0.96</v>
      </c>
      <c r="L58" s="3"/>
      <c r="M58" s="3"/>
      <c r="N58" s="3"/>
      <c r="O58" s="3">
        <f ca="1">'Rendements bruts'!O58+1</f>
        <v>1.01</v>
      </c>
      <c r="P58" s="3"/>
      <c r="Q58" s="3">
        <f ca="1">'Rendements bruts'!Q58+1</f>
        <v>1.02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x14ac:dyDescent="0.25">
      <c r="A59" s="2">
        <v>39752</v>
      </c>
      <c r="B59" s="3">
        <v>1.0017166666666666</v>
      </c>
      <c r="C59" s="3">
        <f ca="1">'Rendements bruts'!C59+1</f>
        <v>0.98</v>
      </c>
      <c r="D59" s="3">
        <f ca="1">'Rendements bruts'!D59+1</f>
        <v>1.05</v>
      </c>
      <c r="E59" s="3">
        <f ca="1">'Rendements bruts'!E59+1</f>
        <v>1.04</v>
      </c>
      <c r="F59" s="3">
        <f ca="1">'Rendements bruts'!F59+1</f>
        <v>0.95</v>
      </c>
      <c r="G59" s="3">
        <f ca="1">'Rendements bruts'!G59+1</f>
        <v>1.04</v>
      </c>
      <c r="H59" s="3">
        <f ca="1">'Rendements bruts'!H59+1</f>
        <v>1</v>
      </c>
      <c r="I59" s="3">
        <f ca="1">'Rendements bruts'!I59+1</f>
        <v>0.98</v>
      </c>
      <c r="J59" s="3"/>
      <c r="K59" s="121">
        <f ca="1">'Rendements bruts'!K59+1</f>
        <v>1.02</v>
      </c>
      <c r="L59" s="3"/>
      <c r="M59" s="3"/>
      <c r="N59" s="3"/>
      <c r="O59" s="3">
        <f ca="1">'Rendements bruts'!O59+1</f>
        <v>0.95</v>
      </c>
      <c r="P59" s="3"/>
      <c r="Q59" s="3">
        <f ca="1">'Rendements bruts'!Q59+1</f>
        <v>1.04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x14ac:dyDescent="0.25">
      <c r="A60" s="2">
        <v>39782</v>
      </c>
      <c r="B60" s="3">
        <v>1.0136166666666666</v>
      </c>
      <c r="C60" s="3">
        <f ca="1">'Rendements bruts'!C60+1</f>
        <v>1.06</v>
      </c>
      <c r="D60" s="3">
        <f ca="1">'Rendements bruts'!D60+1</f>
        <v>1.03</v>
      </c>
      <c r="E60" s="3">
        <f ca="1">'Rendements bruts'!E60+1</f>
        <v>0.95</v>
      </c>
      <c r="F60" s="3">
        <f ca="1">'Rendements bruts'!F60+1</f>
        <v>1.05</v>
      </c>
      <c r="G60" s="3">
        <f ca="1">'Rendements bruts'!G60+1</f>
        <v>1.06</v>
      </c>
      <c r="H60" s="3">
        <f ca="1">'Rendements bruts'!H60+1</f>
        <v>1.01</v>
      </c>
      <c r="I60" s="3">
        <f ca="1">'Rendements bruts'!I60+1</f>
        <v>1.02</v>
      </c>
      <c r="J60" s="3"/>
      <c r="K60" s="121">
        <f ca="1">'Rendements bruts'!K60+1</f>
        <v>0.98</v>
      </c>
      <c r="L60" s="3"/>
      <c r="M60" s="3"/>
      <c r="N60" s="3"/>
      <c r="O60" s="3">
        <f ca="1">'Rendements bruts'!O60+1</f>
        <v>1.03</v>
      </c>
      <c r="P60" s="3"/>
      <c r="Q60" s="3">
        <f ca="1">'Rendements bruts'!Q60+1</f>
        <v>0.99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x14ac:dyDescent="0.25">
      <c r="A61" s="2">
        <v>39813</v>
      </c>
      <c r="B61" s="3">
        <v>1.0197166666666666</v>
      </c>
      <c r="C61" s="3">
        <f ca="1">'Rendements bruts'!C61+1</f>
        <v>1.01</v>
      </c>
      <c r="D61" s="3">
        <f ca="1">'Rendements bruts'!D61+1</f>
        <v>0.98</v>
      </c>
      <c r="E61" s="3">
        <f ca="1">'Rendements bruts'!E61+1</f>
        <v>1</v>
      </c>
      <c r="F61" s="3">
        <f ca="1">'Rendements bruts'!F61+1</f>
        <v>0.98</v>
      </c>
      <c r="G61" s="3">
        <f ca="1">'Rendements bruts'!G61+1</f>
        <v>0.97</v>
      </c>
      <c r="H61" s="3">
        <f ca="1">'Rendements bruts'!H61+1</f>
        <v>1</v>
      </c>
      <c r="I61" s="3">
        <f ca="1">'Rendements bruts'!I61+1</f>
        <v>1.04</v>
      </c>
      <c r="J61" s="3"/>
      <c r="K61" s="121">
        <f ca="1">'Rendements bruts'!K61+1</f>
        <v>0.97</v>
      </c>
      <c r="L61" s="3"/>
      <c r="M61" s="3"/>
      <c r="N61" s="3"/>
      <c r="O61" s="3">
        <f ca="1">'Rendements bruts'!O61+1</f>
        <v>0.96</v>
      </c>
      <c r="P61" s="3"/>
      <c r="Q61" s="3">
        <f ca="1">'Rendements bruts'!Q61+1</f>
        <v>0.96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x14ac:dyDescent="0.25">
      <c r="A62" s="2">
        <v>39844</v>
      </c>
      <c r="B62" s="3">
        <v>0.99386666666666668</v>
      </c>
      <c r="C62" s="3">
        <f ca="1">'Rendements bruts'!C62+1</f>
        <v>1.05</v>
      </c>
      <c r="D62" s="3">
        <f ca="1">'Rendements bruts'!D62+1</f>
        <v>1.05</v>
      </c>
      <c r="E62" s="3">
        <f ca="1">'Rendements bruts'!E62+1</f>
        <v>0.95</v>
      </c>
      <c r="F62" s="3">
        <f ca="1">'Rendements bruts'!F62+1</f>
        <v>1.01</v>
      </c>
      <c r="G62" s="3">
        <f ca="1">'Rendements bruts'!G62+1</f>
        <v>1.02</v>
      </c>
      <c r="H62" s="3">
        <f ca="1">'Rendements bruts'!H62+1</f>
        <v>1.01</v>
      </c>
      <c r="I62" s="3">
        <f ca="1">'Rendements bruts'!I62+1</f>
        <v>0.99</v>
      </c>
      <c r="J62" s="3"/>
      <c r="K62" s="121">
        <f ca="1">'Rendements bruts'!K62+1</f>
        <v>1.02</v>
      </c>
      <c r="L62" s="3"/>
      <c r="M62" s="3"/>
      <c r="N62" s="3"/>
      <c r="O62" s="3">
        <f ca="1">'Rendements bruts'!O62+1</f>
        <v>1.04</v>
      </c>
      <c r="P62" s="3"/>
      <c r="Q62" s="3">
        <f ca="1">'Rendements bruts'!Q62+1</f>
        <v>0.97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x14ac:dyDescent="0.25">
      <c r="A63" s="2">
        <v>39872</v>
      </c>
      <c r="B63" s="3">
        <v>1.0063666666666666</v>
      </c>
      <c r="C63" s="3">
        <f ca="1">'Rendements bruts'!C63+1</f>
        <v>1.05</v>
      </c>
      <c r="D63" s="3">
        <f ca="1">'Rendements bruts'!D63+1</f>
        <v>0.99</v>
      </c>
      <c r="E63" s="3">
        <f ca="1">'Rendements bruts'!E63+1</f>
        <v>1.02</v>
      </c>
      <c r="F63" s="3">
        <f ca="1">'Rendements bruts'!F63+1</f>
        <v>1.05</v>
      </c>
      <c r="G63" s="3">
        <f ca="1">'Rendements bruts'!G63+1</f>
        <v>1.01</v>
      </c>
      <c r="H63" s="3">
        <f ca="1">'Rendements bruts'!H63+1</f>
        <v>1.05</v>
      </c>
      <c r="I63" s="3">
        <f ca="1">'Rendements bruts'!I63+1</f>
        <v>1.01</v>
      </c>
      <c r="J63" s="3"/>
      <c r="K63" s="121">
        <f ca="1">'Rendements bruts'!K63+1</f>
        <v>0.99</v>
      </c>
      <c r="L63" s="3"/>
      <c r="M63" s="3"/>
      <c r="N63" s="3"/>
      <c r="O63" s="3">
        <f ca="1">'Rendements bruts'!O63+1</f>
        <v>1.06</v>
      </c>
      <c r="P63" s="3"/>
      <c r="Q63" s="3">
        <f ca="1">'Rendements bruts'!Q63+1</f>
        <v>1.02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x14ac:dyDescent="0.25">
      <c r="A64" s="2">
        <v>39903</v>
      </c>
      <c r="B64" s="3">
        <v>1.0152666666666668</v>
      </c>
      <c r="C64" s="3">
        <f ca="1">'Rendements bruts'!C64+1</f>
        <v>1.06</v>
      </c>
      <c r="D64" s="3">
        <f ca="1">'Rendements bruts'!D64+1</f>
        <v>0.96</v>
      </c>
      <c r="E64" s="3">
        <f ca="1">'Rendements bruts'!E64+1</f>
        <v>1.04</v>
      </c>
      <c r="F64" s="3">
        <f ca="1">'Rendements bruts'!F64+1</f>
        <v>0.95</v>
      </c>
      <c r="G64" s="3">
        <f ca="1">'Rendements bruts'!G64+1</f>
        <v>1.02</v>
      </c>
      <c r="H64" s="3">
        <f ca="1">'Rendements bruts'!H64+1</f>
        <v>0.98</v>
      </c>
      <c r="I64" s="3">
        <f ca="1">'Rendements bruts'!I64+1</f>
        <v>0.97</v>
      </c>
      <c r="J64" s="3"/>
      <c r="K64" s="121">
        <f ca="1">'Rendements bruts'!K64+1</f>
        <v>0.95</v>
      </c>
      <c r="L64" s="3"/>
      <c r="M64" s="3"/>
      <c r="N64" s="3"/>
      <c r="O64" s="3">
        <f ca="1">'Rendements bruts'!O64+1</f>
        <v>0.96</v>
      </c>
      <c r="P64" s="3"/>
      <c r="Q64" s="3">
        <f ca="1">'Rendements bruts'!Q64+1</f>
        <v>0.99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5">
      <c r="A65" s="2">
        <v>39933</v>
      </c>
      <c r="B65" s="3">
        <v>1.0014666666666667</v>
      </c>
      <c r="C65" s="3">
        <f ca="1">'Rendements bruts'!C65+1</f>
        <v>0.99</v>
      </c>
      <c r="D65" s="3">
        <f ca="1">'Rendements bruts'!D65+1</f>
        <v>0.98</v>
      </c>
      <c r="E65" s="3">
        <f ca="1">'Rendements bruts'!E65+1</f>
        <v>1.02</v>
      </c>
      <c r="F65" s="3">
        <f ca="1">'Rendements bruts'!F65+1</f>
        <v>1.06</v>
      </c>
      <c r="G65" s="3">
        <f ca="1">'Rendements bruts'!G65+1</f>
        <v>1.05</v>
      </c>
      <c r="H65" s="3">
        <f ca="1">'Rendements bruts'!H65+1</f>
        <v>1.05</v>
      </c>
      <c r="I65" s="3">
        <f ca="1">'Rendements bruts'!I65+1</f>
        <v>1.03</v>
      </c>
      <c r="J65" s="3"/>
      <c r="K65" s="121">
        <f ca="1">'Rendements bruts'!K65+1</f>
        <v>0.98</v>
      </c>
      <c r="L65" s="3"/>
      <c r="M65" s="3"/>
      <c r="N65" s="3"/>
      <c r="O65" s="3">
        <f ca="1">'Rendements bruts'!O65+1</f>
        <v>0.98</v>
      </c>
      <c r="P65" s="3"/>
      <c r="Q65" s="3">
        <f ca="1">'Rendements bruts'!Q65+1</f>
        <v>1.02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5">
      <c r="A66" s="2">
        <v>39964</v>
      </c>
      <c r="B66" s="3">
        <v>0.99926666666666664</v>
      </c>
      <c r="C66" s="3">
        <f ca="1">'Rendements bruts'!C66+1</f>
        <v>1.06</v>
      </c>
      <c r="D66" s="3">
        <f ca="1">'Rendements bruts'!D66+1</f>
        <v>1.06</v>
      </c>
      <c r="E66" s="3">
        <f ca="1">'Rendements bruts'!E66+1</f>
        <v>1.03</v>
      </c>
      <c r="F66" s="3">
        <f ca="1">'Rendements bruts'!F66+1</f>
        <v>1.05</v>
      </c>
      <c r="G66" s="3">
        <f ca="1">'Rendements bruts'!G66+1</f>
        <v>1.03</v>
      </c>
      <c r="H66" s="3">
        <f ca="1">'Rendements bruts'!H66+1</f>
        <v>1.04</v>
      </c>
      <c r="I66" s="3">
        <f ca="1">'Rendements bruts'!I66+1</f>
        <v>1</v>
      </c>
      <c r="J66" s="3"/>
      <c r="K66" s="121">
        <f ca="1">'Rendements bruts'!K66+1</f>
        <v>0.96</v>
      </c>
      <c r="L66" s="3"/>
      <c r="M66" s="3"/>
      <c r="N66" s="3"/>
      <c r="O66" s="3">
        <f ca="1">'Rendements bruts'!O66+1</f>
        <v>1</v>
      </c>
      <c r="P66" s="3"/>
      <c r="Q66" s="3">
        <f ca="1">'Rendements bruts'!Q66+1</f>
        <v>0.98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x14ac:dyDescent="0.25">
      <c r="A67" s="2">
        <v>39994</v>
      </c>
      <c r="B67" s="3">
        <v>1.0094666666666667</v>
      </c>
      <c r="C67" s="3">
        <f ca="1">'Rendements bruts'!C67+1</f>
        <v>1.03</v>
      </c>
      <c r="D67" s="3">
        <f ca="1">'Rendements bruts'!D67+1</f>
        <v>1.04</v>
      </c>
      <c r="E67" s="3">
        <f ca="1">'Rendements bruts'!E67+1</f>
        <v>1.03</v>
      </c>
      <c r="F67" s="3">
        <f ca="1">'Rendements bruts'!F67+1</f>
        <v>1</v>
      </c>
      <c r="G67" s="3">
        <f ca="1">'Rendements bruts'!G67+1</f>
        <v>0.99</v>
      </c>
      <c r="H67" s="3">
        <f ca="1">'Rendements bruts'!H67+1</f>
        <v>1.01</v>
      </c>
      <c r="I67" s="3">
        <f ca="1">'Rendements bruts'!I67+1</f>
        <v>1.06</v>
      </c>
      <c r="J67" s="3"/>
      <c r="K67" s="121">
        <f ca="1">'Rendements bruts'!K67+1</f>
        <v>0.99</v>
      </c>
      <c r="L67" s="3">
        <f ca="1">'Rendements bruts'!L67+1</f>
        <v>0.96</v>
      </c>
      <c r="M67" s="3"/>
      <c r="N67" s="3"/>
      <c r="O67" s="3">
        <f ca="1">'Rendements bruts'!O67+1</f>
        <v>1.06</v>
      </c>
      <c r="P67" s="3"/>
      <c r="Q67" s="3">
        <f ca="1">'Rendements bruts'!Q67+1</f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x14ac:dyDescent="0.25">
      <c r="A68" s="2">
        <v>40025</v>
      </c>
      <c r="B68" s="3">
        <v>1.0062666666666666</v>
      </c>
      <c r="C68" s="3">
        <f ca="1">'Rendements bruts'!C68+1</f>
        <v>1.04</v>
      </c>
      <c r="D68" s="3">
        <f ca="1">'Rendements bruts'!D68+1</f>
        <v>1.03</v>
      </c>
      <c r="E68" s="3">
        <f ca="1">'Rendements bruts'!E68+1</f>
        <v>0.99</v>
      </c>
      <c r="F68" s="3">
        <f ca="1">'Rendements bruts'!F68+1</f>
        <v>0.96</v>
      </c>
      <c r="G68" s="3">
        <f ca="1">'Rendements bruts'!G68+1</f>
        <v>0.95</v>
      </c>
      <c r="H68" s="3">
        <f ca="1">'Rendements bruts'!H68+1</f>
        <v>1</v>
      </c>
      <c r="I68" s="3">
        <f ca="1">'Rendements bruts'!I68+1</f>
        <v>1.06</v>
      </c>
      <c r="J68" s="3"/>
      <c r="K68" s="121">
        <f ca="1">'Rendements bruts'!K68+1</f>
        <v>0.97</v>
      </c>
      <c r="L68" s="3">
        <f ca="1">'Rendements bruts'!L68+1</f>
        <v>0.98</v>
      </c>
      <c r="M68" s="3">
        <f ca="1">'Rendements bruts'!M68+1</f>
        <v>1.03</v>
      </c>
      <c r="N68" s="3">
        <f ca="1">'Rendements bruts'!N68+1</f>
        <v>1.03</v>
      </c>
      <c r="O68" s="3">
        <f ca="1">'Rendements bruts'!O68+1</f>
        <v>1</v>
      </c>
      <c r="P68" s="3"/>
      <c r="Q68" s="3">
        <f ca="1">'Rendements bruts'!Q68+1</f>
        <v>0.95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x14ac:dyDescent="0.25">
      <c r="A69" s="2">
        <v>40056</v>
      </c>
      <c r="B69" s="3">
        <v>1.0118666666666667</v>
      </c>
      <c r="C69" s="3">
        <f ca="1">'Rendements bruts'!C69+1</f>
        <v>1.05</v>
      </c>
      <c r="D69" s="3">
        <f ca="1">'Rendements bruts'!D69+1</f>
        <v>0.95</v>
      </c>
      <c r="E69" s="3">
        <f ca="1">'Rendements bruts'!E69+1</f>
        <v>1.05</v>
      </c>
      <c r="F69" s="3">
        <f ca="1">'Rendements bruts'!F69+1</f>
        <v>1.03</v>
      </c>
      <c r="G69" s="3">
        <f ca="1">'Rendements bruts'!G69+1</f>
        <v>1.06</v>
      </c>
      <c r="H69" s="3">
        <f ca="1">'Rendements bruts'!H69+1</f>
        <v>0.96</v>
      </c>
      <c r="I69" s="3">
        <f ca="1">'Rendements bruts'!I69+1</f>
        <v>1</v>
      </c>
      <c r="J69" s="3"/>
      <c r="K69" s="121">
        <f ca="1">'Rendements bruts'!K69+1</f>
        <v>1.02</v>
      </c>
      <c r="L69" s="3">
        <f ca="1">'Rendements bruts'!L69+1</f>
        <v>1.02</v>
      </c>
      <c r="M69" s="3">
        <f ca="1">'Rendements bruts'!M69+1</f>
        <v>1.02</v>
      </c>
      <c r="N69" s="3">
        <f ca="1">'Rendements bruts'!N69+1</f>
        <v>0.97</v>
      </c>
      <c r="O69" s="3">
        <f ca="1">'Rendements bruts'!O69+1</f>
        <v>0.98</v>
      </c>
      <c r="P69" s="3"/>
      <c r="Q69" s="3">
        <f ca="1">'Rendements bruts'!Q69+1</f>
        <v>0.95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x14ac:dyDescent="0.25">
      <c r="A70" s="2">
        <v>40086</v>
      </c>
      <c r="B70" s="3">
        <v>1.0091666666666668</v>
      </c>
      <c r="C70" s="3">
        <f ca="1">'Rendements bruts'!C70+1</f>
        <v>1.06</v>
      </c>
      <c r="D70" s="3">
        <f ca="1">'Rendements bruts'!D70+1</f>
        <v>1.02</v>
      </c>
      <c r="E70" s="3">
        <f ca="1">'Rendements bruts'!E70+1</f>
        <v>1.03</v>
      </c>
      <c r="F70" s="3">
        <f ca="1">'Rendements bruts'!F70+1</f>
        <v>1.05</v>
      </c>
      <c r="G70" s="3">
        <f ca="1">'Rendements bruts'!G70+1</f>
        <v>1</v>
      </c>
      <c r="H70" s="3">
        <f ca="1">'Rendements bruts'!H70+1</f>
        <v>0.95</v>
      </c>
      <c r="I70" s="3">
        <f ca="1">'Rendements bruts'!I70+1</f>
        <v>1.05</v>
      </c>
      <c r="J70" s="3"/>
      <c r="K70" s="121">
        <f ca="1">'Rendements bruts'!K70+1</f>
        <v>1.01</v>
      </c>
      <c r="L70" s="3">
        <f ca="1">'Rendements bruts'!L70+1</f>
        <v>0.97</v>
      </c>
      <c r="M70" s="3">
        <f ca="1">'Rendements bruts'!M70+1</f>
        <v>1</v>
      </c>
      <c r="N70" s="3">
        <f ca="1">'Rendements bruts'!N70+1</f>
        <v>1.03</v>
      </c>
      <c r="O70" s="3">
        <f ca="1">'Rendements bruts'!O70+1</f>
        <v>1.04</v>
      </c>
      <c r="P70" s="3"/>
      <c r="Q70" s="3">
        <f ca="1">'Rendements bruts'!Q70+1</f>
        <v>1.05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x14ac:dyDescent="0.25">
      <c r="A71" s="2">
        <v>40117</v>
      </c>
      <c r="B71" s="3">
        <v>1.0009666666666666</v>
      </c>
      <c r="C71" s="3">
        <f ca="1">'Rendements bruts'!C71+1</f>
        <v>1.03</v>
      </c>
      <c r="D71" s="3">
        <f ca="1">'Rendements bruts'!D71+1</f>
        <v>1</v>
      </c>
      <c r="E71" s="3">
        <f ca="1">'Rendements bruts'!E71+1</f>
        <v>1.02</v>
      </c>
      <c r="F71" s="3">
        <f ca="1">'Rendements bruts'!F71+1</f>
        <v>1.01</v>
      </c>
      <c r="G71" s="3">
        <f ca="1">'Rendements bruts'!G71+1</f>
        <v>1.01</v>
      </c>
      <c r="H71" s="3">
        <f ca="1">'Rendements bruts'!H71+1</f>
        <v>1.06</v>
      </c>
      <c r="I71" s="3">
        <f ca="1">'Rendements bruts'!I71+1</f>
        <v>1.05</v>
      </c>
      <c r="J71" s="3"/>
      <c r="K71" s="121">
        <f ca="1">'Rendements bruts'!K71+1</f>
        <v>1.03</v>
      </c>
      <c r="L71" s="3">
        <f ca="1">'Rendements bruts'!L71+1</f>
        <v>1.06</v>
      </c>
      <c r="M71" s="3">
        <f ca="1">'Rendements bruts'!M71+1</f>
        <v>0.95</v>
      </c>
      <c r="N71" s="3">
        <f ca="1">'Rendements bruts'!N71+1</f>
        <v>1.04</v>
      </c>
      <c r="O71" s="3">
        <f ca="1">'Rendements bruts'!O71+1</f>
        <v>1.06</v>
      </c>
      <c r="P71" s="3"/>
      <c r="Q71" s="3">
        <f ca="1">'Rendements bruts'!Q71+1</f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x14ac:dyDescent="0.25">
      <c r="A72" s="2">
        <v>40147</v>
      </c>
      <c r="B72" s="3">
        <v>1.0142666666666666</v>
      </c>
      <c r="C72" s="3">
        <f ca="1">'Rendements bruts'!C72+1</f>
        <v>0.96</v>
      </c>
      <c r="D72" s="3">
        <f ca="1">'Rendements bruts'!D72+1</f>
        <v>1.05</v>
      </c>
      <c r="E72" s="3">
        <f ca="1">'Rendements bruts'!E72+1</f>
        <v>1.02</v>
      </c>
      <c r="F72" s="3">
        <f ca="1">'Rendements bruts'!F72+1</f>
        <v>1</v>
      </c>
      <c r="G72" s="3">
        <f ca="1">'Rendements bruts'!G72+1</f>
        <v>0.99</v>
      </c>
      <c r="H72" s="3">
        <f ca="1">'Rendements bruts'!H72+1</f>
        <v>0.96</v>
      </c>
      <c r="I72" s="3">
        <f ca="1">'Rendements bruts'!I72+1</f>
        <v>0.98</v>
      </c>
      <c r="J72" s="3"/>
      <c r="K72" s="121">
        <f ca="1">'Rendements bruts'!K72+1</f>
        <v>0.95</v>
      </c>
      <c r="L72" s="3">
        <f ca="1">'Rendements bruts'!L72+1</f>
        <v>0.98</v>
      </c>
      <c r="M72" s="3">
        <f ca="1">'Rendements bruts'!M72+1</f>
        <v>1.05</v>
      </c>
      <c r="N72" s="3">
        <f ca="1">'Rendements bruts'!N72+1</f>
        <v>1.03</v>
      </c>
      <c r="O72" s="3">
        <f ca="1">'Rendements bruts'!O72+1</f>
        <v>0.99</v>
      </c>
      <c r="P72" s="3"/>
      <c r="Q72" s="3">
        <f ca="1">'Rendements bruts'!Q72+1</f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x14ac:dyDescent="0.25">
      <c r="A73" s="2">
        <v>40178</v>
      </c>
      <c r="B73" s="3">
        <v>0.98706666666666665</v>
      </c>
      <c r="C73" s="3">
        <f ca="1">'Rendements bruts'!C73+1</f>
        <v>1.06</v>
      </c>
      <c r="D73" s="3">
        <f ca="1">'Rendements bruts'!D73+1</f>
        <v>0.97</v>
      </c>
      <c r="E73" s="3">
        <f ca="1">'Rendements bruts'!E73+1</f>
        <v>1.06</v>
      </c>
      <c r="F73" s="3">
        <f ca="1">'Rendements bruts'!F73+1</f>
        <v>0.97</v>
      </c>
      <c r="G73" s="3">
        <f ca="1">'Rendements bruts'!G73+1</f>
        <v>1.04</v>
      </c>
      <c r="H73" s="3">
        <f ca="1">'Rendements bruts'!H73+1</f>
        <v>1.03</v>
      </c>
      <c r="I73" s="3">
        <f ca="1">'Rendements bruts'!I73+1</f>
        <v>0.95</v>
      </c>
      <c r="J73" s="3"/>
      <c r="K73" s="121">
        <f ca="1">'Rendements bruts'!K73+1</f>
        <v>1</v>
      </c>
      <c r="L73" s="3">
        <f ca="1">'Rendements bruts'!L73+1</f>
        <v>1.03</v>
      </c>
      <c r="M73" s="3">
        <f ca="1">'Rendements bruts'!M73+1</f>
        <v>0.95</v>
      </c>
      <c r="N73" s="3">
        <f ca="1">'Rendements bruts'!N73+1</f>
        <v>0.97</v>
      </c>
      <c r="O73" s="3">
        <f ca="1">'Rendements bruts'!O73+1</f>
        <v>0.95</v>
      </c>
      <c r="P73" s="3"/>
      <c r="Q73" s="3">
        <f ca="1">'Rendements bruts'!Q73+1</f>
        <v>0.96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x14ac:dyDescent="0.25">
      <c r="A74" s="2">
        <v>40209</v>
      </c>
      <c r="B74" s="3">
        <v>1.0177666666666667</v>
      </c>
      <c r="C74" s="3">
        <f ca="1">'Rendements bruts'!C74+1</f>
        <v>1.06</v>
      </c>
      <c r="D74" s="3">
        <f ca="1">'Rendements bruts'!D74+1</f>
        <v>1.06</v>
      </c>
      <c r="E74" s="3">
        <f ca="1">'Rendements bruts'!E74+1</f>
        <v>0.98</v>
      </c>
      <c r="F74" s="3">
        <f ca="1">'Rendements bruts'!F74+1</f>
        <v>0.96</v>
      </c>
      <c r="G74" s="3">
        <f ca="1">'Rendements bruts'!G74+1</f>
        <v>0.96</v>
      </c>
      <c r="H74" s="3">
        <f ca="1">'Rendements bruts'!H74+1</f>
        <v>0.97</v>
      </c>
      <c r="I74" s="3">
        <f ca="1">'Rendements bruts'!I74+1</f>
        <v>1.04</v>
      </c>
      <c r="J74" s="3"/>
      <c r="K74" s="121">
        <f ca="1">'Rendements bruts'!K74+1</f>
        <v>1.03</v>
      </c>
      <c r="L74" s="3">
        <f ca="1">'Rendements bruts'!L74+1</f>
        <v>1.01</v>
      </c>
      <c r="M74" s="3">
        <f ca="1">'Rendements bruts'!M74+1</f>
        <v>1.05</v>
      </c>
      <c r="N74" s="3">
        <f ca="1">'Rendements bruts'!N74+1</f>
        <v>0.98</v>
      </c>
      <c r="O74" s="3">
        <f ca="1">'Rendements bruts'!O74+1</f>
        <v>0.99</v>
      </c>
      <c r="P74" s="3"/>
      <c r="Q74" s="3">
        <f ca="1">'Rendements bruts'!Q74+1</f>
        <v>0.95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x14ac:dyDescent="0.25">
      <c r="A75" s="2">
        <v>40237</v>
      </c>
      <c r="B75" s="3">
        <v>1.0023666666666666</v>
      </c>
      <c r="C75" s="3">
        <f ca="1">'Rendements bruts'!C75+1</f>
        <v>0.95</v>
      </c>
      <c r="D75" s="3">
        <f ca="1">'Rendements bruts'!D75+1</f>
        <v>0.99</v>
      </c>
      <c r="E75" s="3">
        <f ca="1">'Rendements bruts'!E75+1</f>
        <v>1</v>
      </c>
      <c r="F75" s="3">
        <f ca="1">'Rendements bruts'!F75+1</f>
        <v>0.99</v>
      </c>
      <c r="G75" s="3">
        <f ca="1">'Rendements bruts'!G75+1</f>
        <v>1</v>
      </c>
      <c r="H75" s="3">
        <f ca="1">'Rendements bruts'!H75+1</f>
        <v>1.06</v>
      </c>
      <c r="I75" s="3">
        <f ca="1">'Rendements bruts'!I75+1</f>
        <v>0.99</v>
      </c>
      <c r="J75" s="3"/>
      <c r="K75" s="121">
        <f ca="1">'Rendements bruts'!K75+1</f>
        <v>1.02</v>
      </c>
      <c r="L75" s="3">
        <f ca="1">'Rendements bruts'!L75+1</f>
        <v>1</v>
      </c>
      <c r="M75" s="3">
        <f ca="1">'Rendements bruts'!M75+1</f>
        <v>1.03</v>
      </c>
      <c r="N75" s="3">
        <f ca="1">'Rendements bruts'!N75+1</f>
        <v>1.02</v>
      </c>
      <c r="O75" s="3">
        <f ca="1">'Rendements bruts'!O75+1</f>
        <v>1.06</v>
      </c>
      <c r="P75" s="3"/>
      <c r="Q75" s="3">
        <f ca="1">'Rendements bruts'!Q75+1</f>
        <v>0.99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x14ac:dyDescent="0.25">
      <c r="A76" s="2">
        <v>40268</v>
      </c>
      <c r="B76" s="3">
        <v>0.99146666666666672</v>
      </c>
      <c r="C76" s="3">
        <f ca="1">'Rendements bruts'!C76+1</f>
        <v>0.97</v>
      </c>
      <c r="D76" s="3">
        <f ca="1">'Rendements bruts'!D76+1</f>
        <v>0.98</v>
      </c>
      <c r="E76" s="3">
        <f ca="1">'Rendements bruts'!E76+1</f>
        <v>0.95</v>
      </c>
      <c r="F76" s="3">
        <f ca="1">'Rendements bruts'!F76+1</f>
        <v>0.95</v>
      </c>
      <c r="G76" s="3">
        <f ca="1">'Rendements bruts'!G76+1</f>
        <v>0.97</v>
      </c>
      <c r="H76" s="3">
        <f ca="1">'Rendements bruts'!H76+1</f>
        <v>1.05</v>
      </c>
      <c r="I76" s="3">
        <f ca="1">'Rendements bruts'!I76+1</f>
        <v>0.96</v>
      </c>
      <c r="J76" s="3"/>
      <c r="K76" s="121">
        <f ca="1">'Rendements bruts'!K76+1</f>
        <v>0.97</v>
      </c>
      <c r="L76" s="3">
        <f ca="1">'Rendements bruts'!L76+1</f>
        <v>1.01</v>
      </c>
      <c r="M76" s="3">
        <f ca="1">'Rendements bruts'!M76+1</f>
        <v>1.01</v>
      </c>
      <c r="N76" s="3">
        <f ca="1">'Rendements bruts'!N76+1</f>
        <v>0.95</v>
      </c>
      <c r="O76" s="3">
        <f ca="1">'Rendements bruts'!O76+1</f>
        <v>1.05</v>
      </c>
      <c r="P76" s="3"/>
      <c r="Q76" s="3">
        <f ca="1">'Rendements bruts'!Q76+1</f>
        <v>0.95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x14ac:dyDescent="0.25">
      <c r="A77" s="2">
        <v>40298</v>
      </c>
      <c r="B77" s="3">
        <v>0.99836666666666662</v>
      </c>
      <c r="C77" s="3">
        <f ca="1">'Rendements bruts'!C77+1</f>
        <v>0.97</v>
      </c>
      <c r="D77" s="3">
        <f ca="1">'Rendements bruts'!D77+1</f>
        <v>1.02</v>
      </c>
      <c r="E77" s="3">
        <f ca="1">'Rendements bruts'!E77+1</f>
        <v>1.05</v>
      </c>
      <c r="F77" s="3">
        <f ca="1">'Rendements bruts'!F77+1</f>
        <v>0.98</v>
      </c>
      <c r="G77" s="3">
        <f ca="1">'Rendements bruts'!G77+1</f>
        <v>1.02</v>
      </c>
      <c r="H77" s="3">
        <f ca="1">'Rendements bruts'!H77+1</f>
        <v>0.96</v>
      </c>
      <c r="I77" s="3">
        <f ca="1">'Rendements bruts'!I77+1</f>
        <v>1.03</v>
      </c>
      <c r="J77" s="3"/>
      <c r="K77" s="121">
        <f ca="1">'Rendements bruts'!K77+1</f>
        <v>1.04</v>
      </c>
      <c r="L77" s="3">
        <f ca="1">'Rendements bruts'!L77+1</f>
        <v>1</v>
      </c>
      <c r="M77" s="3">
        <f ca="1">'Rendements bruts'!M77+1</f>
        <v>0.96</v>
      </c>
      <c r="N77" s="3">
        <f ca="1">'Rendements bruts'!N77+1</f>
        <v>1.05</v>
      </c>
      <c r="O77" s="3">
        <f ca="1">'Rendements bruts'!O77+1</f>
        <v>1.06</v>
      </c>
      <c r="P77" s="3"/>
      <c r="Q77" s="3">
        <f ca="1">'Rendements bruts'!Q77+1</f>
        <v>1.03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x14ac:dyDescent="0.25">
      <c r="A78" s="2">
        <v>40329</v>
      </c>
      <c r="B78" s="3">
        <v>1.0088666666666666</v>
      </c>
      <c r="C78" s="3">
        <f ca="1">'Rendements bruts'!C78+1</f>
        <v>1.06</v>
      </c>
      <c r="D78" s="3">
        <f ca="1">'Rendements bruts'!D78+1</f>
        <v>1.01</v>
      </c>
      <c r="E78" s="3">
        <f ca="1">'Rendements bruts'!E78+1</f>
        <v>1.01</v>
      </c>
      <c r="F78" s="3">
        <f ca="1">'Rendements bruts'!F78+1</f>
        <v>0.97</v>
      </c>
      <c r="G78" s="3">
        <f ca="1">'Rendements bruts'!G78+1</f>
        <v>1.06</v>
      </c>
      <c r="H78" s="3">
        <f ca="1">'Rendements bruts'!H78+1</f>
        <v>0.99</v>
      </c>
      <c r="I78" s="3">
        <f ca="1">'Rendements bruts'!I78+1</f>
        <v>1.01</v>
      </c>
      <c r="J78" s="3"/>
      <c r="K78" s="121">
        <f ca="1">'Rendements bruts'!K78+1</f>
        <v>0.99</v>
      </c>
      <c r="L78" s="3">
        <f ca="1">'Rendements bruts'!L78+1</f>
        <v>0.96</v>
      </c>
      <c r="M78" s="3">
        <f ca="1">'Rendements bruts'!M78+1</f>
        <v>1.04</v>
      </c>
      <c r="N78" s="3">
        <f ca="1">'Rendements bruts'!N78+1</f>
        <v>1.01</v>
      </c>
      <c r="O78" s="3">
        <f ca="1">'Rendements bruts'!O78+1</f>
        <v>1.03</v>
      </c>
      <c r="P78" s="3"/>
      <c r="Q78" s="3">
        <f ca="1">'Rendements bruts'!Q78+1</f>
        <v>1.06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x14ac:dyDescent="0.25">
      <c r="A79" s="2">
        <v>40359</v>
      </c>
      <c r="B79" s="3">
        <v>1.0190666666666666</v>
      </c>
      <c r="C79" s="3">
        <f ca="1">'Rendements bruts'!C79+1</f>
        <v>0.99</v>
      </c>
      <c r="D79" s="3">
        <f ca="1">'Rendements bruts'!D79+1</f>
        <v>0.97</v>
      </c>
      <c r="E79" s="3">
        <f ca="1">'Rendements bruts'!E79+1</f>
        <v>1.06</v>
      </c>
      <c r="F79" s="3">
        <f ca="1">'Rendements bruts'!F79+1</f>
        <v>1.06</v>
      </c>
      <c r="G79" s="3">
        <f ca="1">'Rendements bruts'!G79+1</f>
        <v>0.99</v>
      </c>
      <c r="H79" s="3">
        <f ca="1">'Rendements bruts'!H79+1</f>
        <v>0.96</v>
      </c>
      <c r="I79" s="3">
        <f ca="1">'Rendements bruts'!I79+1</f>
        <v>0.99</v>
      </c>
      <c r="J79" s="3"/>
      <c r="K79" s="121">
        <f ca="1">'Rendements bruts'!K79+1</f>
        <v>1.01</v>
      </c>
      <c r="L79" s="3">
        <f ca="1">'Rendements bruts'!L79+1</f>
        <v>0.99</v>
      </c>
      <c r="M79" s="3">
        <f ca="1">'Rendements bruts'!M79+1</f>
        <v>0.99</v>
      </c>
      <c r="N79" s="3">
        <f ca="1">'Rendements bruts'!N79+1</f>
        <v>0.97</v>
      </c>
      <c r="O79" s="3">
        <f ca="1">'Rendements bruts'!O79+1</f>
        <v>1</v>
      </c>
      <c r="P79" s="3"/>
      <c r="Q79" s="3">
        <f ca="1">'Rendements bruts'!Q79+1</f>
        <v>0.99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x14ac:dyDescent="0.25">
      <c r="A80" s="2">
        <v>40390</v>
      </c>
      <c r="B80" s="3">
        <v>1.0057666666666667</v>
      </c>
      <c r="C80" s="3">
        <f ca="1">'Rendements bruts'!C80+1</f>
        <v>1.02</v>
      </c>
      <c r="D80" s="3">
        <f ca="1">'Rendements bruts'!D80+1</f>
        <v>0.99</v>
      </c>
      <c r="E80" s="3">
        <f ca="1">'Rendements bruts'!E80+1</f>
        <v>0.97</v>
      </c>
      <c r="F80" s="3">
        <f ca="1">'Rendements bruts'!F80+1</f>
        <v>1</v>
      </c>
      <c r="G80" s="3">
        <f ca="1">'Rendements bruts'!G80+1</f>
        <v>1.04</v>
      </c>
      <c r="H80" s="3">
        <f ca="1">'Rendements bruts'!H80+1</f>
        <v>1.05</v>
      </c>
      <c r="I80" s="3">
        <f ca="1">'Rendements bruts'!I80+1</f>
        <v>1</v>
      </c>
      <c r="J80" s="3">
        <f ca="1">'Rendements bruts'!J80+1</f>
        <v>1.04</v>
      </c>
      <c r="K80" s="121">
        <f ca="1">'Rendements bruts'!K80+1</f>
        <v>0.97</v>
      </c>
      <c r="L80" s="3">
        <f ca="1">'Rendements bruts'!L80+1</f>
        <v>1.02</v>
      </c>
      <c r="M80" s="3">
        <f ca="1">'Rendements bruts'!M80+1</f>
        <v>1.01</v>
      </c>
      <c r="N80" s="3">
        <f ca="1">'Rendements bruts'!N80+1</f>
        <v>1.01</v>
      </c>
      <c r="O80" s="3"/>
      <c r="P80" s="3"/>
      <c r="Q80" s="3">
        <f ca="1">'Rendements bruts'!Q80+1</f>
        <v>0.95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x14ac:dyDescent="0.25">
      <c r="A81" s="2">
        <v>40421</v>
      </c>
      <c r="B81" s="3">
        <v>1.0175666666666667</v>
      </c>
      <c r="C81" s="3">
        <f ca="1">'Rendements bruts'!C81+1</f>
        <v>0.95</v>
      </c>
      <c r="D81" s="3">
        <f ca="1">'Rendements bruts'!D81+1</f>
        <v>0.99</v>
      </c>
      <c r="E81" s="3">
        <f ca="1">'Rendements bruts'!E81+1</f>
        <v>1.06</v>
      </c>
      <c r="F81" s="3">
        <f ca="1">'Rendements bruts'!F81+1</f>
        <v>0.98</v>
      </c>
      <c r="G81" s="3">
        <f ca="1">'Rendements bruts'!G81+1</f>
        <v>1.06</v>
      </c>
      <c r="H81" s="3">
        <f ca="1">'Rendements bruts'!H81+1</f>
        <v>1.03</v>
      </c>
      <c r="I81" s="3">
        <f ca="1">'Rendements bruts'!I81+1</f>
        <v>0.99</v>
      </c>
      <c r="J81" s="3">
        <f ca="1">'Rendements bruts'!J81+1</f>
        <v>0.95</v>
      </c>
      <c r="K81" s="121">
        <f ca="1">'Rendements bruts'!K81+1</f>
        <v>1.01</v>
      </c>
      <c r="L81" s="3">
        <f ca="1">'Rendements bruts'!L81+1</f>
        <v>0.99</v>
      </c>
      <c r="M81" s="3">
        <f ca="1">'Rendements bruts'!M81+1</f>
        <v>0.99</v>
      </c>
      <c r="N81" s="3">
        <f ca="1">'Rendements bruts'!N81+1</f>
        <v>1.04</v>
      </c>
      <c r="O81" s="3"/>
      <c r="P81" s="3"/>
      <c r="Q81" s="3">
        <f ca="1">'Rendements bruts'!Q81+1</f>
        <v>1.06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x14ac:dyDescent="0.25">
      <c r="A82" s="2">
        <v>40451</v>
      </c>
      <c r="B82" s="3">
        <v>1.0025666666666666</v>
      </c>
      <c r="C82" s="3">
        <f ca="1">'Rendements bruts'!C82+1</f>
        <v>1.05</v>
      </c>
      <c r="D82" s="3">
        <f ca="1">'Rendements bruts'!D82+1</f>
        <v>0.99</v>
      </c>
      <c r="E82" s="3">
        <f ca="1">'Rendements bruts'!E82+1</f>
        <v>0.97</v>
      </c>
      <c r="F82" s="3">
        <f ca="1">'Rendements bruts'!F82+1</f>
        <v>1.02</v>
      </c>
      <c r="G82" s="3">
        <f ca="1">'Rendements bruts'!G82+1</f>
        <v>0.95</v>
      </c>
      <c r="H82" s="3">
        <f ca="1">'Rendements bruts'!H82+1</f>
        <v>1.01</v>
      </c>
      <c r="I82" s="3">
        <f ca="1">'Rendements bruts'!I82+1</f>
        <v>1.06</v>
      </c>
      <c r="J82" s="3">
        <f ca="1">'Rendements bruts'!J82+1</f>
        <v>0.95</v>
      </c>
      <c r="K82" s="121">
        <f ca="1">'Rendements bruts'!K82+1</f>
        <v>1.04</v>
      </c>
      <c r="L82" s="3">
        <f ca="1">'Rendements bruts'!L82+1</f>
        <v>1.05</v>
      </c>
      <c r="M82" s="3">
        <f ca="1">'Rendements bruts'!M82+1</f>
        <v>0.95</v>
      </c>
      <c r="N82" s="3">
        <f ca="1">'Rendements bruts'!N82+1</f>
        <v>1.06</v>
      </c>
      <c r="O82" s="3"/>
      <c r="P82" s="3"/>
      <c r="Q82" s="3">
        <f ca="1">'Rendements bruts'!Q82+1</f>
        <v>0.99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x14ac:dyDescent="0.25">
      <c r="A83" s="2">
        <v>40482</v>
      </c>
      <c r="B83" s="3">
        <v>1.0038666666666667</v>
      </c>
      <c r="C83" s="3">
        <f ca="1">'Rendements bruts'!C83+1</f>
        <v>1.02</v>
      </c>
      <c r="D83" s="3">
        <f ca="1">'Rendements bruts'!D83+1</f>
        <v>0.98</v>
      </c>
      <c r="E83" s="3">
        <f ca="1">'Rendements bruts'!E83+1</f>
        <v>1.04</v>
      </c>
      <c r="F83" s="3">
        <f ca="1">'Rendements bruts'!F83+1</f>
        <v>1</v>
      </c>
      <c r="G83" s="3">
        <f ca="1">'Rendements bruts'!G83+1</f>
        <v>0.97</v>
      </c>
      <c r="H83" s="3">
        <f ca="1">'Rendements bruts'!H83+1</f>
        <v>0.97</v>
      </c>
      <c r="I83" s="3">
        <f ca="1">'Rendements bruts'!I83+1</f>
        <v>0.95</v>
      </c>
      <c r="J83" s="3">
        <f ca="1">'Rendements bruts'!J83+1</f>
        <v>0.95</v>
      </c>
      <c r="K83" s="121">
        <f ca="1">'Rendements bruts'!K83+1</f>
        <v>0.99</v>
      </c>
      <c r="L83" s="3">
        <f ca="1">'Rendements bruts'!L83+1</f>
        <v>1.03</v>
      </c>
      <c r="M83" s="3">
        <f ca="1">'Rendements bruts'!M83+1</f>
        <v>0.96</v>
      </c>
      <c r="N83" s="3">
        <f ca="1">'Rendements bruts'!N83+1</f>
        <v>1.06</v>
      </c>
      <c r="O83" s="3"/>
      <c r="P83" s="3"/>
      <c r="Q83" s="3">
        <f ca="1">'Rendements bruts'!Q83+1</f>
        <v>0.96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x14ac:dyDescent="0.25">
      <c r="A84" s="2">
        <v>40512</v>
      </c>
      <c r="B84" s="3">
        <v>0.98886666666666667</v>
      </c>
      <c r="C84" s="3">
        <f ca="1">'Rendements bruts'!C84+1</f>
        <v>1.05</v>
      </c>
      <c r="D84" s="3">
        <f ca="1">'Rendements bruts'!D84+1</f>
        <v>1.02</v>
      </c>
      <c r="E84" s="3">
        <f ca="1">'Rendements bruts'!E84+1</f>
        <v>1.02</v>
      </c>
      <c r="F84" s="3">
        <f ca="1">'Rendements bruts'!F84+1</f>
        <v>0.96</v>
      </c>
      <c r="G84" s="3">
        <f ca="1">'Rendements bruts'!G84+1</f>
        <v>0.96</v>
      </c>
      <c r="H84" s="3">
        <f ca="1">'Rendements bruts'!H84+1</f>
        <v>0.99</v>
      </c>
      <c r="I84" s="3">
        <f ca="1">'Rendements bruts'!I84+1</f>
        <v>0.96</v>
      </c>
      <c r="J84" s="3">
        <f ca="1">'Rendements bruts'!J84+1</f>
        <v>0.98</v>
      </c>
      <c r="K84" s="121">
        <f ca="1">'Rendements bruts'!K84+1</f>
        <v>1.05</v>
      </c>
      <c r="L84" s="3">
        <f ca="1">'Rendements bruts'!L84+1</f>
        <v>0.99</v>
      </c>
      <c r="M84" s="3">
        <f ca="1">'Rendements bruts'!M84+1</f>
        <v>1.03</v>
      </c>
      <c r="N84" s="3">
        <f ca="1">'Rendements bruts'!N84+1</f>
        <v>1.03</v>
      </c>
      <c r="O84" s="3"/>
      <c r="P84" s="3"/>
      <c r="Q84" s="3">
        <f ca="1">'Rendements bruts'!Q84+1</f>
        <v>0.95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x14ac:dyDescent="0.25">
      <c r="A85" s="2">
        <v>40543</v>
      </c>
      <c r="B85" s="3">
        <v>1.0014666666666667</v>
      </c>
      <c r="C85" s="3">
        <f ca="1">'Rendements bruts'!C85+1</f>
        <v>0.99</v>
      </c>
      <c r="D85" s="3">
        <f ca="1">'Rendements bruts'!D85+1</f>
        <v>1.06</v>
      </c>
      <c r="E85" s="3">
        <f ca="1">'Rendements bruts'!E85+1</f>
        <v>0.98</v>
      </c>
      <c r="F85" s="3">
        <f ca="1">'Rendements bruts'!F85+1</f>
        <v>1.02</v>
      </c>
      <c r="G85" s="3">
        <f ca="1">'Rendements bruts'!G85+1</f>
        <v>0.99</v>
      </c>
      <c r="H85" s="3">
        <f ca="1">'Rendements bruts'!H85+1</f>
        <v>0.98</v>
      </c>
      <c r="I85" s="3">
        <f ca="1">'Rendements bruts'!I85+1</f>
        <v>1.01</v>
      </c>
      <c r="J85" s="3">
        <f ca="1">'Rendements bruts'!J85+1</f>
        <v>1.04</v>
      </c>
      <c r="K85" s="121">
        <f ca="1">'Rendements bruts'!K85+1</f>
        <v>1</v>
      </c>
      <c r="L85" s="3">
        <f ca="1">'Rendements bruts'!L85+1</f>
        <v>0.96</v>
      </c>
      <c r="M85" s="3">
        <f ca="1">'Rendements bruts'!M85+1</f>
        <v>0.97</v>
      </c>
      <c r="N85" s="3">
        <f ca="1">'Rendements bruts'!N85+1</f>
        <v>0.98</v>
      </c>
      <c r="O85" s="3"/>
      <c r="P85" s="3"/>
      <c r="Q85" s="3">
        <f ca="1">'Rendements bruts'!Q85+1</f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x14ac:dyDescent="0.25">
      <c r="A86" s="2">
        <v>40574</v>
      </c>
      <c r="B86" s="3">
        <v>0.99996666666666667</v>
      </c>
      <c r="C86" s="3">
        <f ca="1">'Rendements bruts'!C86+1</f>
        <v>0.98</v>
      </c>
      <c r="D86" s="3">
        <f ca="1">'Rendements bruts'!D86+1</f>
        <v>1.06</v>
      </c>
      <c r="E86" s="3">
        <f ca="1">'Rendements bruts'!E86+1</f>
        <v>1.06</v>
      </c>
      <c r="F86" s="3">
        <f ca="1">'Rendements bruts'!F86+1</f>
        <v>1.05</v>
      </c>
      <c r="G86" s="3">
        <f ca="1">'Rendements bruts'!G86+1</f>
        <v>1.03</v>
      </c>
      <c r="H86" s="3">
        <f ca="1">'Rendements bruts'!H86+1</f>
        <v>0.95</v>
      </c>
      <c r="I86" s="3">
        <f ca="1">'Rendements bruts'!I86+1</f>
        <v>1.06</v>
      </c>
      <c r="J86" s="3">
        <f ca="1">'Rendements bruts'!J86+1</f>
        <v>1.06</v>
      </c>
      <c r="K86" s="121">
        <f ca="1">'Rendements bruts'!K86+1</f>
        <v>1.01</v>
      </c>
      <c r="L86" s="3">
        <f ca="1">'Rendements bruts'!L86+1</f>
        <v>1.06</v>
      </c>
      <c r="M86" s="3">
        <f ca="1">'Rendements bruts'!M86+1</f>
        <v>1.02</v>
      </c>
      <c r="N86" s="3">
        <f ca="1">'Rendements bruts'!N86+1</f>
        <v>1.03</v>
      </c>
      <c r="O86" s="3"/>
      <c r="P86" s="3"/>
      <c r="Q86" s="3">
        <f ca="1">'Rendements bruts'!Q86+1</f>
        <v>1.05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x14ac:dyDescent="0.25">
      <c r="A87" s="2">
        <v>40602</v>
      </c>
      <c r="B87" s="3">
        <v>1.0010666666666668</v>
      </c>
      <c r="C87" s="3">
        <f ca="1">'Rendements bruts'!C87+1</f>
        <v>1.03</v>
      </c>
      <c r="D87" s="3">
        <f ca="1">'Rendements bruts'!D87+1</f>
        <v>1.01</v>
      </c>
      <c r="E87" s="3">
        <f ca="1">'Rendements bruts'!E87+1</f>
        <v>1.01</v>
      </c>
      <c r="F87" s="3">
        <f ca="1">'Rendements bruts'!F87+1</f>
        <v>0.95</v>
      </c>
      <c r="G87" s="3">
        <f ca="1">'Rendements bruts'!G87+1</f>
        <v>0.96</v>
      </c>
      <c r="H87" s="3">
        <f ca="1">'Rendements bruts'!H87+1</f>
        <v>0.98</v>
      </c>
      <c r="I87" s="3">
        <f ca="1">'Rendements bruts'!I87+1</f>
        <v>0.96</v>
      </c>
      <c r="J87" s="3">
        <f ca="1">'Rendements bruts'!J87+1</f>
        <v>1</v>
      </c>
      <c r="K87" s="121">
        <f ca="1">'Rendements bruts'!K87+1</f>
        <v>0.97</v>
      </c>
      <c r="L87" s="3">
        <f ca="1">'Rendements bruts'!L87+1</f>
        <v>0.95</v>
      </c>
      <c r="M87" s="3">
        <f ca="1">'Rendements bruts'!M87+1</f>
        <v>1</v>
      </c>
      <c r="N87" s="3">
        <f ca="1">'Rendements bruts'!N87+1</f>
        <v>1</v>
      </c>
      <c r="O87" s="3"/>
      <c r="P87" s="3"/>
      <c r="Q87" s="3">
        <f ca="1">'Rendements bruts'!Q87+1</f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x14ac:dyDescent="0.25">
      <c r="A88" s="2">
        <v>40633</v>
      </c>
      <c r="B88" s="3">
        <v>1.0002666666666666</v>
      </c>
      <c r="C88" s="3">
        <f ca="1">'Rendements bruts'!C88+1</f>
        <v>1.02</v>
      </c>
      <c r="D88" s="3">
        <f ca="1">'Rendements bruts'!D88+1</f>
        <v>1.02</v>
      </c>
      <c r="E88" s="3">
        <f ca="1">'Rendements bruts'!E88+1</f>
        <v>0.99</v>
      </c>
      <c r="F88" s="3">
        <f ca="1">'Rendements bruts'!F88+1</f>
        <v>1.02</v>
      </c>
      <c r="G88" s="3">
        <f ca="1">'Rendements bruts'!G88+1</f>
        <v>0.98</v>
      </c>
      <c r="H88" s="3">
        <f ca="1">'Rendements bruts'!H88+1</f>
        <v>0.96</v>
      </c>
      <c r="I88" s="3">
        <f ca="1">'Rendements bruts'!I88+1</f>
        <v>0.97</v>
      </c>
      <c r="J88" s="3">
        <f ca="1">'Rendements bruts'!J88+1</f>
        <v>0.96</v>
      </c>
      <c r="K88" s="121">
        <f ca="1">'Rendements bruts'!K88+1</f>
        <v>0.97</v>
      </c>
      <c r="L88" s="3">
        <f ca="1">'Rendements bruts'!L88+1</f>
        <v>1.06</v>
      </c>
      <c r="M88" s="3">
        <f ca="1">'Rendements bruts'!M88+1</f>
        <v>1.01</v>
      </c>
      <c r="N88" s="3">
        <f ca="1">'Rendements bruts'!N88+1</f>
        <v>0.97</v>
      </c>
      <c r="O88" s="3"/>
      <c r="P88" s="3"/>
      <c r="Q88" s="3">
        <f ca="1">'Rendements bruts'!Q88+1</f>
        <v>1.06</v>
      </c>
      <c r="R88" s="3"/>
      <c r="S88" s="3"/>
      <c r="T88" s="3"/>
      <c r="U88" s="3"/>
      <c r="V88" s="3"/>
      <c r="W88" s="3">
        <f ca="1">'Rendements bruts'!W88+1</f>
        <v>1.01</v>
      </c>
      <c r="X88" s="3"/>
      <c r="Y88" s="3"/>
      <c r="Z88" s="3"/>
      <c r="AA88" s="3"/>
    </row>
    <row r="89" spans="1:27" x14ac:dyDescent="0.25">
      <c r="A89" s="2">
        <v>40663</v>
      </c>
      <c r="B89" s="3">
        <v>1.0089666666666666</v>
      </c>
      <c r="C89" s="3">
        <f ca="1">'Rendements bruts'!C89+1</f>
        <v>0.97</v>
      </c>
      <c r="D89" s="3">
        <f ca="1">'Rendements bruts'!D89+1</f>
        <v>1.02</v>
      </c>
      <c r="E89" s="3">
        <f ca="1">'Rendements bruts'!E89+1</f>
        <v>1.01</v>
      </c>
      <c r="F89" s="3">
        <f ca="1">'Rendements bruts'!F89+1</f>
        <v>1.02</v>
      </c>
      <c r="G89" s="3">
        <f ca="1">'Rendements bruts'!G89+1</f>
        <v>1</v>
      </c>
      <c r="H89" s="3">
        <f ca="1">'Rendements bruts'!H89+1</f>
        <v>0.97</v>
      </c>
      <c r="I89" s="3">
        <f ca="1">'Rendements bruts'!I89+1</f>
        <v>1.04</v>
      </c>
      <c r="J89" s="3">
        <f ca="1">'Rendements bruts'!J89+1</f>
        <v>0.95</v>
      </c>
      <c r="K89" s="121">
        <f ca="1">'Rendements bruts'!K89+1</f>
        <v>0.97</v>
      </c>
      <c r="L89" s="3">
        <f ca="1">'Rendements bruts'!L89+1</f>
        <v>0.97</v>
      </c>
      <c r="M89" s="3">
        <f ca="1">'Rendements bruts'!M89+1</f>
        <v>1.03</v>
      </c>
      <c r="N89" s="3">
        <f ca="1">'Rendements bruts'!N89+1</f>
        <v>1.01</v>
      </c>
      <c r="O89" s="3"/>
      <c r="P89" s="3"/>
      <c r="Q89" s="3">
        <f ca="1">'Rendements bruts'!Q89+1</f>
        <v>1.02</v>
      </c>
      <c r="R89" s="3"/>
      <c r="S89" s="3"/>
      <c r="T89" s="3"/>
      <c r="U89" s="3"/>
      <c r="V89" s="3"/>
      <c r="W89" s="3">
        <f ca="1">'Rendements bruts'!W89+1</f>
        <v>1.01</v>
      </c>
      <c r="X89" s="3"/>
      <c r="Y89" s="3"/>
      <c r="Z89" s="3"/>
      <c r="AA89" s="3"/>
    </row>
    <row r="90" spans="1:27" x14ac:dyDescent="0.25">
      <c r="A90" s="2">
        <v>40694</v>
      </c>
      <c r="B90" s="3">
        <v>1.0114666666666667</v>
      </c>
      <c r="C90" s="3">
        <f ca="1">'Rendements bruts'!C90+1</f>
        <v>1.04</v>
      </c>
      <c r="D90" s="3">
        <f ca="1">'Rendements bruts'!D90+1</f>
        <v>0.96</v>
      </c>
      <c r="E90" s="3">
        <f ca="1">'Rendements bruts'!E90+1</f>
        <v>1.02</v>
      </c>
      <c r="F90" s="3">
        <f ca="1">'Rendements bruts'!F90+1</f>
        <v>0.96</v>
      </c>
      <c r="G90" s="3">
        <f ca="1">'Rendements bruts'!G90+1</f>
        <v>1</v>
      </c>
      <c r="H90" s="3">
        <f ca="1">'Rendements bruts'!H90+1</f>
        <v>1.03</v>
      </c>
      <c r="I90" s="3">
        <f ca="1">'Rendements bruts'!I90+1</f>
        <v>1.01</v>
      </c>
      <c r="J90" s="3">
        <f ca="1">'Rendements bruts'!J90+1</f>
        <v>0.96</v>
      </c>
      <c r="K90" s="121">
        <f ca="1">'Rendements bruts'!K90+1</f>
        <v>1.05</v>
      </c>
      <c r="L90" s="3">
        <f ca="1">'Rendements bruts'!L90+1</f>
        <v>1.02</v>
      </c>
      <c r="M90" s="3">
        <f ca="1">'Rendements bruts'!M90+1</f>
        <v>0.96</v>
      </c>
      <c r="N90" s="3">
        <f ca="1">'Rendements bruts'!N90+1</f>
        <v>1.02</v>
      </c>
      <c r="O90" s="3"/>
      <c r="P90" s="3"/>
      <c r="Q90" s="3">
        <f ca="1">'Rendements bruts'!Q90+1</f>
        <v>1.01</v>
      </c>
      <c r="R90" s="3"/>
      <c r="S90" s="3"/>
      <c r="T90" s="3"/>
      <c r="U90" s="3"/>
      <c r="V90" s="3"/>
      <c r="W90" s="3">
        <f ca="1">'Rendements bruts'!W90+1</f>
        <v>0.99</v>
      </c>
      <c r="X90" s="3"/>
      <c r="Y90" s="3"/>
      <c r="Z90" s="3"/>
      <c r="AA90" s="3"/>
    </row>
    <row r="91" spans="1:27" x14ac:dyDescent="0.25">
      <c r="A91" s="2">
        <v>40724</v>
      </c>
      <c r="B91" s="3">
        <v>1.0014666666666667</v>
      </c>
      <c r="C91" s="3">
        <f ca="1">'Rendements bruts'!C91+1</f>
        <v>0.98</v>
      </c>
      <c r="D91" s="3">
        <f ca="1">'Rendements bruts'!D91+1</f>
        <v>1</v>
      </c>
      <c r="E91" s="3">
        <f ca="1">'Rendements bruts'!E91+1</f>
        <v>0.98</v>
      </c>
      <c r="F91" s="3">
        <f ca="1">'Rendements bruts'!F91+1</f>
        <v>0.96</v>
      </c>
      <c r="G91" s="3">
        <f ca="1">'Rendements bruts'!G91+1</f>
        <v>1.03</v>
      </c>
      <c r="H91" s="3">
        <f ca="1">'Rendements bruts'!H91+1</f>
        <v>0.98</v>
      </c>
      <c r="I91" s="3">
        <f ca="1">'Rendements bruts'!I91+1</f>
        <v>1.06</v>
      </c>
      <c r="J91" s="3">
        <f ca="1">'Rendements bruts'!J91+1</f>
        <v>1.05</v>
      </c>
      <c r="K91" s="121">
        <f ca="1">'Rendements bruts'!K91+1</f>
        <v>1.03</v>
      </c>
      <c r="L91" s="3">
        <f ca="1">'Rendements bruts'!L91+1</f>
        <v>0.98</v>
      </c>
      <c r="M91" s="3">
        <f ca="1">'Rendements bruts'!M91+1</f>
        <v>0.96</v>
      </c>
      <c r="N91" s="3">
        <f ca="1">'Rendements bruts'!N91+1</f>
        <v>1.05</v>
      </c>
      <c r="O91" s="3"/>
      <c r="P91" s="3"/>
      <c r="Q91" s="3">
        <f ca="1">'Rendements bruts'!Q91+1</f>
        <v>0.99</v>
      </c>
      <c r="R91" s="3"/>
      <c r="S91" s="3"/>
      <c r="T91" s="3"/>
      <c r="U91" s="3"/>
      <c r="V91" s="3"/>
      <c r="W91" s="3">
        <f ca="1">'Rendements bruts'!W91+1</f>
        <v>0.97</v>
      </c>
      <c r="X91" s="3"/>
      <c r="Y91" s="3"/>
      <c r="Z91" s="3"/>
      <c r="AA91" s="3"/>
    </row>
    <row r="92" spans="1:27" x14ac:dyDescent="0.25">
      <c r="A92" s="2">
        <v>40755</v>
      </c>
      <c r="B92" s="3">
        <v>1.0165666666666666</v>
      </c>
      <c r="C92" s="3">
        <f ca="1">'Rendements bruts'!C92+1</f>
        <v>0.95</v>
      </c>
      <c r="D92" s="3">
        <f ca="1">'Rendements bruts'!D92+1</f>
        <v>1</v>
      </c>
      <c r="E92" s="3">
        <f ca="1">'Rendements bruts'!E92+1</f>
        <v>0.96</v>
      </c>
      <c r="F92" s="3">
        <f ca="1">'Rendements bruts'!F92+1</f>
        <v>1.05</v>
      </c>
      <c r="G92" s="3">
        <f ca="1">'Rendements bruts'!G92+1</f>
        <v>0.96</v>
      </c>
      <c r="H92" s="3">
        <f ca="1">'Rendements bruts'!H92+1</f>
        <v>1.01</v>
      </c>
      <c r="I92" s="3">
        <f ca="1">'Rendements bruts'!I92+1</f>
        <v>0.95</v>
      </c>
      <c r="J92" s="3">
        <f ca="1">'Rendements bruts'!J92+1</f>
        <v>1.05</v>
      </c>
      <c r="K92" s="121">
        <f ca="1">'Rendements bruts'!K92+1</f>
        <v>1.01</v>
      </c>
      <c r="L92" s="3">
        <f ca="1">'Rendements bruts'!L92+1</f>
        <v>1.04</v>
      </c>
      <c r="M92" s="3">
        <f ca="1">'Rendements bruts'!M92+1</f>
        <v>1.02</v>
      </c>
      <c r="N92" s="3">
        <f ca="1">'Rendements bruts'!N92+1</f>
        <v>0.97</v>
      </c>
      <c r="O92" s="3"/>
      <c r="P92" s="3"/>
      <c r="Q92" s="3">
        <f ca="1">'Rendements bruts'!Q92+1</f>
        <v>0.99</v>
      </c>
      <c r="R92" s="3"/>
      <c r="S92" s="3"/>
      <c r="T92" s="3"/>
      <c r="U92" s="3"/>
      <c r="V92" s="3"/>
      <c r="W92" s="3">
        <f ca="1">'Rendements bruts'!W92+1</f>
        <v>1.04</v>
      </c>
      <c r="X92" s="3"/>
      <c r="Y92" s="3"/>
      <c r="Z92" s="3"/>
      <c r="AA92" s="3"/>
    </row>
    <row r="93" spans="1:27" x14ac:dyDescent="0.25">
      <c r="A93" s="2">
        <v>40786</v>
      </c>
      <c r="B93" s="3">
        <v>1.0107666666666666</v>
      </c>
      <c r="C93" s="3">
        <f ca="1">'Rendements bruts'!C93+1</f>
        <v>0.97</v>
      </c>
      <c r="D93" s="3">
        <f ca="1">'Rendements bruts'!D93+1</f>
        <v>1.02</v>
      </c>
      <c r="E93" s="3">
        <f ca="1">'Rendements bruts'!E93+1</f>
        <v>1.02</v>
      </c>
      <c r="F93" s="3">
        <f ca="1">'Rendements bruts'!F93+1</f>
        <v>1.02</v>
      </c>
      <c r="G93" s="3">
        <f ca="1">'Rendements bruts'!G93+1</f>
        <v>1.05</v>
      </c>
      <c r="H93" s="3">
        <f ca="1">'Rendements bruts'!H93+1</f>
        <v>0.97</v>
      </c>
      <c r="I93" s="3">
        <f ca="1">'Rendements bruts'!I93+1</f>
        <v>0.95</v>
      </c>
      <c r="J93" s="3">
        <f ca="1">'Rendements bruts'!J93+1</f>
        <v>0.96</v>
      </c>
      <c r="K93" s="121">
        <f ca="1">'Rendements bruts'!K93+1</f>
        <v>0.97</v>
      </c>
      <c r="L93" s="3">
        <f ca="1">'Rendements bruts'!L93+1</f>
        <v>0.96</v>
      </c>
      <c r="M93" s="3">
        <f ca="1">'Rendements bruts'!M93+1</f>
        <v>0.98</v>
      </c>
      <c r="N93" s="3">
        <f ca="1">'Rendements bruts'!N93+1</f>
        <v>1.02</v>
      </c>
      <c r="O93" s="3"/>
      <c r="P93" s="3"/>
      <c r="Q93" s="3">
        <f ca="1">'Rendements bruts'!Q93+1</f>
        <v>1.03</v>
      </c>
      <c r="R93" s="3"/>
      <c r="S93" s="3"/>
      <c r="T93" s="3"/>
      <c r="U93" s="3"/>
      <c r="V93" s="3"/>
      <c r="W93" s="3">
        <f ca="1">'Rendements bruts'!W93+1</f>
        <v>1.03</v>
      </c>
      <c r="X93" s="3"/>
      <c r="Y93" s="3"/>
      <c r="Z93" s="3"/>
      <c r="AA93" s="3"/>
    </row>
    <row r="94" spans="1:27" x14ac:dyDescent="0.25">
      <c r="A94" s="2">
        <v>40816</v>
      </c>
      <c r="B94" s="3">
        <v>1.0132666666666668</v>
      </c>
      <c r="C94" s="3">
        <f ca="1">'Rendements bruts'!C94+1</f>
        <v>1.01</v>
      </c>
      <c r="D94" s="3">
        <f ca="1">'Rendements bruts'!D94+1</f>
        <v>0.95</v>
      </c>
      <c r="E94" s="3">
        <f ca="1">'Rendements bruts'!E94+1</f>
        <v>0.98</v>
      </c>
      <c r="F94" s="3">
        <f ca="1">'Rendements bruts'!F94+1</f>
        <v>0.95</v>
      </c>
      <c r="G94" s="3">
        <f ca="1">'Rendements bruts'!G94+1</f>
        <v>0.95</v>
      </c>
      <c r="H94" s="3">
        <f ca="1">'Rendements bruts'!H94+1</f>
        <v>1.05</v>
      </c>
      <c r="I94" s="3">
        <f ca="1">'Rendements bruts'!I94+1</f>
        <v>0.95</v>
      </c>
      <c r="J94" s="3">
        <f ca="1">'Rendements bruts'!J94+1</f>
        <v>1.06</v>
      </c>
      <c r="K94" s="121">
        <f ca="1">'Rendements bruts'!K94+1</f>
        <v>0.96</v>
      </c>
      <c r="L94" s="3">
        <f ca="1">'Rendements bruts'!L94+1</f>
        <v>1.06</v>
      </c>
      <c r="M94" s="3">
        <f ca="1">'Rendements bruts'!M94+1</f>
        <v>0.96</v>
      </c>
      <c r="N94" s="3">
        <f ca="1">'Rendements bruts'!N94+1</f>
        <v>1.06</v>
      </c>
      <c r="O94" s="3"/>
      <c r="P94" s="3"/>
      <c r="Q94" s="3">
        <f ca="1">'Rendements bruts'!Q94+1</f>
        <v>1.05</v>
      </c>
      <c r="R94" s="3"/>
      <c r="S94" s="3"/>
      <c r="T94" s="3"/>
      <c r="U94" s="3"/>
      <c r="V94" s="3"/>
      <c r="W94" s="3">
        <f ca="1">'Rendements bruts'!W94+1</f>
        <v>1</v>
      </c>
      <c r="X94" s="3"/>
      <c r="Y94" s="3"/>
      <c r="Z94" s="3"/>
      <c r="AA94" s="3"/>
    </row>
    <row r="95" spans="1:27" x14ac:dyDescent="0.25">
      <c r="A95" s="2">
        <v>40847</v>
      </c>
      <c r="B95" s="3">
        <v>0.99726666666666663</v>
      </c>
      <c r="C95" s="3">
        <f ca="1">'Rendements bruts'!C95+1</f>
        <v>0.99</v>
      </c>
      <c r="D95" s="3">
        <f ca="1">'Rendements bruts'!D95+1</f>
        <v>1.02</v>
      </c>
      <c r="E95" s="3">
        <f ca="1">'Rendements bruts'!E95+1</f>
        <v>1.04</v>
      </c>
      <c r="F95" s="3">
        <f ca="1">'Rendements bruts'!F95+1</f>
        <v>0.96</v>
      </c>
      <c r="G95" s="3">
        <f ca="1">'Rendements bruts'!G95+1</f>
        <v>1.01</v>
      </c>
      <c r="H95" s="3">
        <f ca="1">'Rendements bruts'!H95+1</f>
        <v>1.03</v>
      </c>
      <c r="I95" s="3">
        <f ca="1">'Rendements bruts'!I95+1</f>
        <v>1.05</v>
      </c>
      <c r="J95" s="3">
        <f ca="1">'Rendements bruts'!J95+1</f>
        <v>1.06</v>
      </c>
      <c r="K95" s="121">
        <f ca="1">'Rendements bruts'!K95+1</f>
        <v>0.98</v>
      </c>
      <c r="L95" s="3">
        <f ca="1">'Rendements bruts'!L95+1</f>
        <v>0.96</v>
      </c>
      <c r="M95" s="3">
        <f ca="1">'Rendements bruts'!M95+1</f>
        <v>0.99</v>
      </c>
      <c r="N95" s="3">
        <f ca="1">'Rendements bruts'!N95+1</f>
        <v>1.03</v>
      </c>
      <c r="O95" s="3"/>
      <c r="P95" s="3"/>
      <c r="Q95" s="3">
        <f ca="1">'Rendements bruts'!Q95+1</f>
        <v>0.95</v>
      </c>
      <c r="R95" s="3"/>
      <c r="S95" s="3"/>
      <c r="T95" s="3"/>
      <c r="U95" s="3"/>
      <c r="V95" s="3"/>
      <c r="W95" s="3">
        <f ca="1">'Rendements bruts'!W95+1</f>
        <v>0.98</v>
      </c>
      <c r="X95" s="3"/>
      <c r="Y95" s="3"/>
      <c r="Z95" s="3"/>
      <c r="AA95" s="3"/>
    </row>
    <row r="96" spans="1:27" x14ac:dyDescent="0.25">
      <c r="A96" s="2">
        <v>40877</v>
      </c>
      <c r="B96" s="3">
        <v>1.0033666666666667</v>
      </c>
      <c r="C96" s="3">
        <f ca="1">'Rendements bruts'!C96+1</f>
        <v>1.04</v>
      </c>
      <c r="D96" s="3">
        <f ca="1">'Rendements bruts'!D96+1</f>
        <v>0.95</v>
      </c>
      <c r="E96" s="3">
        <f ca="1">'Rendements bruts'!E96+1</f>
        <v>1.06</v>
      </c>
      <c r="F96" s="3">
        <f ca="1">'Rendements bruts'!F96+1</f>
        <v>0.97</v>
      </c>
      <c r="G96" s="3">
        <f ca="1">'Rendements bruts'!G96+1</f>
        <v>1.05</v>
      </c>
      <c r="H96" s="3">
        <f ca="1">'Rendements bruts'!H96+1</f>
        <v>0.96</v>
      </c>
      <c r="I96" s="3">
        <f ca="1">'Rendements bruts'!I96+1</f>
        <v>1.06</v>
      </c>
      <c r="J96" s="3">
        <f ca="1">'Rendements bruts'!J96+1</f>
        <v>1.05</v>
      </c>
      <c r="K96" s="121">
        <f ca="1">'Rendements bruts'!K96+1</f>
        <v>0.99</v>
      </c>
      <c r="L96" s="3">
        <f ca="1">'Rendements bruts'!L96+1</f>
        <v>0.95</v>
      </c>
      <c r="M96" s="3">
        <f ca="1">'Rendements bruts'!M96+1</f>
        <v>1.04</v>
      </c>
      <c r="N96" s="3">
        <f ca="1">'Rendements bruts'!N96+1</f>
        <v>1.06</v>
      </c>
      <c r="O96" s="3"/>
      <c r="P96" s="3"/>
      <c r="Q96" s="3">
        <f ca="1">'Rendements bruts'!Q96+1</f>
        <v>1.06</v>
      </c>
      <c r="R96" s="3"/>
      <c r="S96" s="3"/>
      <c r="T96" s="3"/>
      <c r="U96" s="3"/>
      <c r="V96" s="3"/>
      <c r="W96" s="3">
        <f ca="1">'Rendements bruts'!W96+1</f>
        <v>1.03</v>
      </c>
      <c r="X96" s="3"/>
      <c r="Y96" s="3"/>
      <c r="Z96" s="3"/>
      <c r="AA96" s="3"/>
    </row>
    <row r="97" spans="1:27" x14ac:dyDescent="0.25">
      <c r="A97" s="2">
        <v>40908</v>
      </c>
      <c r="B97" s="3">
        <v>1.0109666666666666</v>
      </c>
      <c r="C97" s="3">
        <f ca="1">'Rendements bruts'!C97+1</f>
        <v>1.06</v>
      </c>
      <c r="D97" s="3">
        <f ca="1">'Rendements bruts'!D97+1</f>
        <v>1.06</v>
      </c>
      <c r="E97" s="3">
        <f ca="1">'Rendements bruts'!E97+1</f>
        <v>1.02</v>
      </c>
      <c r="F97" s="3">
        <f ca="1">'Rendements bruts'!F97+1</f>
        <v>0.98</v>
      </c>
      <c r="G97" s="3">
        <f ca="1">'Rendements bruts'!G97+1</f>
        <v>1</v>
      </c>
      <c r="H97" s="3">
        <f ca="1">'Rendements bruts'!H97+1</f>
        <v>1.06</v>
      </c>
      <c r="I97" s="3">
        <f ca="1">'Rendements bruts'!I97+1</f>
        <v>0.99</v>
      </c>
      <c r="J97" s="3">
        <f ca="1">'Rendements bruts'!J97+1</f>
        <v>1</v>
      </c>
      <c r="K97" s="121">
        <f ca="1">'Rendements bruts'!K97+1</f>
        <v>0.98</v>
      </c>
      <c r="L97" s="3">
        <f ca="1">'Rendements bruts'!L97+1</f>
        <v>0.98</v>
      </c>
      <c r="M97" s="3">
        <f ca="1">'Rendements bruts'!M97+1</f>
        <v>1.01</v>
      </c>
      <c r="N97" s="3">
        <f ca="1">'Rendements bruts'!N97+1</f>
        <v>0.96</v>
      </c>
      <c r="O97" s="3"/>
      <c r="P97" s="3"/>
      <c r="Q97" s="3">
        <f ca="1">'Rendements bruts'!Q97+1</f>
        <v>0.96</v>
      </c>
      <c r="R97" s="3"/>
      <c r="S97" s="3"/>
      <c r="T97" s="3"/>
      <c r="U97" s="3"/>
      <c r="V97" s="3"/>
      <c r="W97" s="3">
        <f ca="1">'Rendements bruts'!W97+1</f>
        <v>0.98</v>
      </c>
      <c r="X97" s="3"/>
      <c r="Y97" s="3"/>
      <c r="Z97" s="3"/>
      <c r="AA97" s="3"/>
    </row>
    <row r="98" spans="1:27" x14ac:dyDescent="0.25">
      <c r="A98" s="2">
        <v>40939</v>
      </c>
      <c r="B98" s="3">
        <v>1.0059665277777778</v>
      </c>
      <c r="C98" s="3">
        <f ca="1">'Rendements bruts'!C98+1</f>
        <v>0.96</v>
      </c>
      <c r="D98" s="3">
        <f ca="1">'Rendements bruts'!D98+1</f>
        <v>0.95</v>
      </c>
      <c r="E98" s="3">
        <f ca="1">'Rendements bruts'!E98+1</f>
        <v>1.03</v>
      </c>
      <c r="F98" s="3">
        <f ca="1">'Rendements bruts'!F98+1</f>
        <v>0.98</v>
      </c>
      <c r="G98" s="3">
        <f ca="1">'Rendements bruts'!G98+1</f>
        <v>0.99</v>
      </c>
      <c r="H98" s="3">
        <f ca="1">'Rendements bruts'!H98+1</f>
        <v>0.97</v>
      </c>
      <c r="I98" s="3">
        <f ca="1">'Rendements bruts'!I98+1</f>
        <v>1.02</v>
      </c>
      <c r="J98" s="3">
        <f ca="1">'Rendements bruts'!J98+1</f>
        <v>1.04</v>
      </c>
      <c r="K98" s="121">
        <f ca="1">'Rendements bruts'!K98+1</f>
        <v>1.06</v>
      </c>
      <c r="L98" s="3">
        <f ca="1">'Rendements bruts'!L98+1</f>
        <v>1.01</v>
      </c>
      <c r="M98" s="3">
        <f ca="1">'Rendements bruts'!M98+1</f>
        <v>1</v>
      </c>
      <c r="N98" s="3">
        <f ca="1">'Rendements bruts'!N98+1</f>
        <v>0.98</v>
      </c>
      <c r="O98" s="3"/>
      <c r="P98" s="3"/>
      <c r="Q98" s="3">
        <f ca="1">'Rendements bruts'!Q98+1</f>
        <v>0.99</v>
      </c>
      <c r="R98" s="3"/>
      <c r="S98" s="3"/>
      <c r="T98" s="3"/>
      <c r="U98" s="3"/>
      <c r="V98" s="3"/>
      <c r="W98" s="3">
        <f ca="1">'Rendements bruts'!W98+1</f>
        <v>1.01</v>
      </c>
      <c r="X98" s="3"/>
      <c r="Y98" s="3"/>
      <c r="Z98" s="3"/>
      <c r="AA98" s="3"/>
    </row>
    <row r="99" spans="1:27" x14ac:dyDescent="0.25">
      <c r="A99" s="2">
        <v>40968</v>
      </c>
      <c r="B99" s="3">
        <v>0.99766652777777776</v>
      </c>
      <c r="C99" s="3">
        <f ca="1">'Rendements bruts'!C99+1</f>
        <v>0.99</v>
      </c>
      <c r="D99" s="3">
        <f ca="1">'Rendements bruts'!D99+1</f>
        <v>1.05</v>
      </c>
      <c r="E99" s="3">
        <f ca="1">'Rendements bruts'!E99+1</f>
        <v>1.02</v>
      </c>
      <c r="F99" s="3">
        <f ca="1">'Rendements bruts'!F99+1</f>
        <v>1.05</v>
      </c>
      <c r="G99" s="3">
        <f ca="1">'Rendements bruts'!G99+1</f>
        <v>0.99</v>
      </c>
      <c r="H99" s="3">
        <f ca="1">'Rendements bruts'!H99+1</f>
        <v>0.98</v>
      </c>
      <c r="I99" s="3">
        <f ca="1">'Rendements bruts'!I99+1</f>
        <v>1.06</v>
      </c>
      <c r="J99" s="3">
        <f ca="1">'Rendements bruts'!J99+1</f>
        <v>0.96</v>
      </c>
      <c r="K99" s="121">
        <f ca="1">'Rendements bruts'!K99+1</f>
        <v>1.04</v>
      </c>
      <c r="L99" s="3">
        <f ca="1">'Rendements bruts'!L99+1</f>
        <v>0.96</v>
      </c>
      <c r="M99" s="3">
        <f ca="1">'Rendements bruts'!M99+1</f>
        <v>0.95</v>
      </c>
      <c r="N99" s="3">
        <f ca="1">'Rendements bruts'!N99+1</f>
        <v>1.04</v>
      </c>
      <c r="O99" s="3"/>
      <c r="P99" s="3"/>
      <c r="Q99" s="3">
        <f ca="1">'Rendements bruts'!Q99+1</f>
        <v>0.96</v>
      </c>
      <c r="R99" s="3"/>
      <c r="S99" s="3"/>
      <c r="T99" s="3"/>
      <c r="U99" s="3"/>
      <c r="V99" s="3"/>
      <c r="W99" s="3">
        <f ca="1">'Rendements bruts'!W99+1</f>
        <v>0.96</v>
      </c>
      <c r="X99" s="3"/>
      <c r="Y99" s="3"/>
      <c r="Z99" s="3"/>
      <c r="AA99" s="3"/>
    </row>
    <row r="100" spans="1:27" x14ac:dyDescent="0.25">
      <c r="A100" s="2">
        <v>40999</v>
      </c>
      <c r="B100" s="3">
        <v>0.99686652777777773</v>
      </c>
      <c r="C100" s="3">
        <f ca="1">'Rendements bruts'!C100+1</f>
        <v>1.02</v>
      </c>
      <c r="D100" s="3">
        <f ca="1">'Rendements bruts'!D100+1</f>
        <v>0.96</v>
      </c>
      <c r="E100" s="3">
        <f ca="1">'Rendements bruts'!E100+1</f>
        <v>1.05</v>
      </c>
      <c r="F100" s="3">
        <f ca="1">'Rendements bruts'!F100+1</f>
        <v>1.03</v>
      </c>
      <c r="G100" s="3">
        <f ca="1">'Rendements bruts'!G100+1</f>
        <v>0.99</v>
      </c>
      <c r="H100" s="3">
        <f ca="1">'Rendements bruts'!H100+1</f>
        <v>1.05</v>
      </c>
      <c r="I100" s="3">
        <f ca="1">'Rendements bruts'!I100+1</f>
        <v>1.06</v>
      </c>
      <c r="J100" s="3">
        <f ca="1">'Rendements bruts'!J100+1</f>
        <v>1.02</v>
      </c>
      <c r="K100" s="121">
        <f ca="1">'Rendements bruts'!K100+1</f>
        <v>0.97</v>
      </c>
      <c r="L100" s="3">
        <f ca="1">'Rendements bruts'!L100+1</f>
        <v>1.03</v>
      </c>
      <c r="M100" s="3">
        <f ca="1">'Rendements bruts'!M100+1</f>
        <v>0.98</v>
      </c>
      <c r="N100" s="3">
        <f ca="1">'Rendements bruts'!N100+1</f>
        <v>0.97</v>
      </c>
      <c r="O100" s="3"/>
      <c r="P100" s="3"/>
      <c r="Q100" s="3">
        <f ca="1">'Rendements bruts'!Q100+1</f>
        <v>0.97</v>
      </c>
      <c r="R100" s="3"/>
      <c r="S100" s="3"/>
      <c r="T100" s="3"/>
      <c r="U100" s="3"/>
      <c r="V100" s="3"/>
      <c r="W100" s="3">
        <f ca="1">'Rendements bruts'!W100+1</f>
        <v>1</v>
      </c>
      <c r="X100" s="3"/>
      <c r="Y100" s="3"/>
      <c r="Z100" s="3"/>
      <c r="AA100" s="3"/>
    </row>
    <row r="101" spans="1:27" x14ac:dyDescent="0.25">
      <c r="A101" s="2">
        <v>41029</v>
      </c>
      <c r="B101" s="3">
        <v>1.0015665277777779</v>
      </c>
      <c r="C101" s="3">
        <f ca="1">'Rendements bruts'!C101+1</f>
        <v>1.01</v>
      </c>
      <c r="D101" s="3">
        <f ca="1">'Rendements bruts'!D101+1</f>
        <v>0.99</v>
      </c>
      <c r="E101" s="3">
        <f ca="1">'Rendements bruts'!E101+1</f>
        <v>1.02</v>
      </c>
      <c r="F101" s="3">
        <f ca="1">'Rendements bruts'!F101+1</f>
        <v>0.99</v>
      </c>
      <c r="G101" s="3">
        <f ca="1">'Rendements bruts'!G101+1</f>
        <v>0.99</v>
      </c>
      <c r="H101" s="3">
        <f ca="1">'Rendements bruts'!H101+1</f>
        <v>1.04</v>
      </c>
      <c r="I101" s="3">
        <f ca="1">'Rendements bruts'!I101+1</f>
        <v>0.97</v>
      </c>
      <c r="J101" s="3">
        <f ca="1">'Rendements bruts'!J101+1</f>
        <v>1.01</v>
      </c>
      <c r="K101" s="121">
        <f ca="1">'Rendements bruts'!K101+1</f>
        <v>0.97</v>
      </c>
      <c r="L101" s="3">
        <f ca="1">'Rendements bruts'!L101+1</f>
        <v>1.04</v>
      </c>
      <c r="M101" s="3">
        <f ca="1">'Rendements bruts'!M101+1</f>
        <v>1.05</v>
      </c>
      <c r="N101" s="3">
        <f ca="1">'Rendements bruts'!N101+1</f>
        <v>1.02</v>
      </c>
      <c r="O101" s="3"/>
      <c r="P101" s="3"/>
      <c r="Q101" s="3">
        <f ca="1">'Rendements bruts'!Q101+1</f>
        <v>0.96</v>
      </c>
      <c r="R101" s="3"/>
      <c r="S101" s="3"/>
      <c r="T101" s="3"/>
      <c r="U101" s="3"/>
      <c r="V101" s="3"/>
      <c r="W101" s="3">
        <f ca="1">'Rendements bruts'!W101+1</f>
        <v>1.05</v>
      </c>
      <c r="X101" s="3"/>
      <c r="Y101" s="3"/>
      <c r="Z101" s="3"/>
      <c r="AA101" s="3"/>
    </row>
    <row r="102" spans="1:27" x14ac:dyDescent="0.25">
      <c r="A102" s="2">
        <v>41060</v>
      </c>
      <c r="B102" s="3">
        <v>1.0149665277777777</v>
      </c>
      <c r="C102" s="3">
        <f ca="1">'Rendements bruts'!C102+1</f>
        <v>1.01</v>
      </c>
      <c r="D102" s="3">
        <f ca="1">'Rendements bruts'!D102+1</f>
        <v>0.96</v>
      </c>
      <c r="E102" s="3">
        <f ca="1">'Rendements bruts'!E102+1</f>
        <v>0.97</v>
      </c>
      <c r="F102" s="3">
        <f ca="1">'Rendements bruts'!F102+1</f>
        <v>1.05</v>
      </c>
      <c r="G102" s="3">
        <f ca="1">'Rendements bruts'!G102+1</f>
        <v>1.06</v>
      </c>
      <c r="H102" s="3">
        <f ca="1">'Rendements bruts'!H102+1</f>
        <v>1.02</v>
      </c>
      <c r="I102" s="3">
        <f ca="1">'Rendements bruts'!I102+1</f>
        <v>1.01</v>
      </c>
      <c r="J102" s="3">
        <f ca="1">'Rendements bruts'!J102+1</f>
        <v>0.99</v>
      </c>
      <c r="K102" s="121">
        <f ca="1">'Rendements bruts'!K102+1</f>
        <v>0.95</v>
      </c>
      <c r="L102" s="3">
        <f ca="1">'Rendements bruts'!L102+1</f>
        <v>1.03</v>
      </c>
      <c r="M102" s="3">
        <f ca="1">'Rendements bruts'!M102+1</f>
        <v>1.02</v>
      </c>
      <c r="N102" s="3">
        <f ca="1">'Rendements bruts'!N102+1</f>
        <v>0.97</v>
      </c>
      <c r="O102" s="3"/>
      <c r="P102" s="3"/>
      <c r="Q102" s="3">
        <f ca="1">'Rendements bruts'!Q102+1</f>
        <v>1</v>
      </c>
      <c r="R102" s="3"/>
      <c r="S102" s="3"/>
      <c r="T102" s="3"/>
      <c r="U102" s="3"/>
      <c r="V102" s="3"/>
      <c r="W102" s="3">
        <f ca="1">'Rendements bruts'!W102+1</f>
        <v>1.03</v>
      </c>
      <c r="X102" s="3"/>
      <c r="Y102" s="3"/>
      <c r="Z102" s="3"/>
      <c r="AA102" s="3"/>
    </row>
    <row r="103" spans="1:27" x14ac:dyDescent="0.25">
      <c r="A103" s="2">
        <v>41090</v>
      </c>
      <c r="B103" s="3">
        <v>1.0023665277777778</v>
      </c>
      <c r="C103" s="3">
        <f ca="1">'Rendements bruts'!C103+1</f>
        <v>0.97</v>
      </c>
      <c r="D103" s="3">
        <f ca="1">'Rendements bruts'!D103+1</f>
        <v>0.95</v>
      </c>
      <c r="E103" s="3">
        <f ca="1">'Rendements bruts'!E103+1</f>
        <v>1</v>
      </c>
      <c r="F103" s="3">
        <f ca="1">'Rendements bruts'!F103+1</f>
        <v>1.03</v>
      </c>
      <c r="G103" s="3">
        <f ca="1">'Rendements bruts'!G103+1</f>
        <v>1.02</v>
      </c>
      <c r="H103" s="3">
        <f ca="1">'Rendements bruts'!H103+1</f>
        <v>1.02</v>
      </c>
      <c r="I103" s="3">
        <f ca="1">'Rendements bruts'!I103+1</f>
        <v>1.01</v>
      </c>
      <c r="J103" s="3">
        <f ca="1">'Rendements bruts'!J103+1</f>
        <v>1.01</v>
      </c>
      <c r="K103" s="121">
        <f ca="1">'Rendements bruts'!K103+1</f>
        <v>1.02</v>
      </c>
      <c r="L103" s="3">
        <f ca="1">'Rendements bruts'!L103+1</f>
        <v>0.98</v>
      </c>
      <c r="M103" s="3">
        <f ca="1">'Rendements bruts'!M103+1</f>
        <v>1.03</v>
      </c>
      <c r="N103" s="3">
        <f ca="1">'Rendements bruts'!N103+1</f>
        <v>0.96</v>
      </c>
      <c r="O103" s="3"/>
      <c r="P103" s="3"/>
      <c r="Q103" s="3">
        <f ca="1">'Rendements bruts'!Q103+1</f>
        <v>1.04</v>
      </c>
      <c r="R103" s="3"/>
      <c r="S103" s="3"/>
      <c r="T103" s="3"/>
      <c r="U103" s="3"/>
      <c r="V103" s="3"/>
      <c r="W103" s="3">
        <f ca="1">'Rendements bruts'!W103+1</f>
        <v>0.99</v>
      </c>
      <c r="X103" s="3"/>
      <c r="Y103" s="3"/>
      <c r="Z103" s="3"/>
      <c r="AA103" s="3"/>
    </row>
    <row r="104" spans="1:27" x14ac:dyDescent="0.25">
      <c r="A104" s="2">
        <v>41121</v>
      </c>
      <c r="B104" s="3">
        <v>1.0039665277777778</v>
      </c>
      <c r="C104" s="3">
        <f ca="1">'Rendements bruts'!C104+1</f>
        <v>1.05</v>
      </c>
      <c r="D104" s="3">
        <f ca="1">'Rendements bruts'!D104+1</f>
        <v>1.02</v>
      </c>
      <c r="E104" s="3">
        <f ca="1">'Rendements bruts'!E104+1</f>
        <v>0.99</v>
      </c>
      <c r="F104" s="3">
        <f ca="1">'Rendements bruts'!F104+1</f>
        <v>0.96</v>
      </c>
      <c r="G104" s="3">
        <f ca="1">'Rendements bruts'!G104+1</f>
        <v>0.98</v>
      </c>
      <c r="H104" s="3">
        <f ca="1">'Rendements bruts'!H104+1</f>
        <v>1.02</v>
      </c>
      <c r="I104" s="3">
        <f ca="1">'Rendements bruts'!I104+1</f>
        <v>1.04</v>
      </c>
      <c r="J104" s="3">
        <f ca="1">'Rendements bruts'!J104+1</f>
        <v>1.03</v>
      </c>
      <c r="K104" s="121">
        <f ca="1">'Rendements bruts'!K104+1</f>
        <v>1.03</v>
      </c>
      <c r="L104" s="3">
        <f ca="1">'Rendements bruts'!L104+1</f>
        <v>0.99</v>
      </c>
      <c r="M104" s="3">
        <f ca="1">'Rendements bruts'!M104+1</f>
        <v>0.95</v>
      </c>
      <c r="N104" s="3">
        <f ca="1">'Rendements bruts'!N104+1</f>
        <v>1.06</v>
      </c>
      <c r="O104" s="3"/>
      <c r="P104" s="3"/>
      <c r="Q104" s="3">
        <f ca="1">'Rendements bruts'!Q104+1</f>
        <v>1.05</v>
      </c>
      <c r="R104" s="3"/>
      <c r="S104" s="3"/>
      <c r="T104" s="3"/>
      <c r="U104" s="3"/>
      <c r="V104" s="3"/>
      <c r="W104" s="3">
        <f ca="1">'Rendements bruts'!W104+1</f>
        <v>1</v>
      </c>
      <c r="X104" s="3"/>
      <c r="Y104" s="3"/>
      <c r="Z104" s="3"/>
      <c r="AA104" s="3"/>
    </row>
    <row r="105" spans="1:27" x14ac:dyDescent="0.25">
      <c r="A105" s="2">
        <v>41152</v>
      </c>
      <c r="B105" s="3">
        <v>1.0002665277777778</v>
      </c>
      <c r="C105" s="3">
        <f ca="1">'Rendements bruts'!C105+1</f>
        <v>0.95</v>
      </c>
      <c r="D105" s="3">
        <f ca="1">'Rendements bruts'!D105+1</f>
        <v>1.02</v>
      </c>
      <c r="E105" s="3">
        <f ca="1">'Rendements bruts'!E105+1</f>
        <v>0.99</v>
      </c>
      <c r="F105" s="3">
        <f ca="1">'Rendements bruts'!F105+1</f>
        <v>1.01</v>
      </c>
      <c r="G105" s="3">
        <f ca="1">'Rendements bruts'!G105+1</f>
        <v>1.01</v>
      </c>
      <c r="H105" s="3">
        <f ca="1">'Rendements bruts'!H105+1</f>
        <v>1.02</v>
      </c>
      <c r="I105" s="3">
        <f ca="1">'Rendements bruts'!I105+1</f>
        <v>0.98</v>
      </c>
      <c r="J105" s="3">
        <f ca="1">'Rendements bruts'!J105+1</f>
        <v>1.03</v>
      </c>
      <c r="K105" s="121">
        <f ca="1">'Rendements bruts'!K105+1</f>
        <v>1.02</v>
      </c>
      <c r="L105" s="3">
        <f ca="1">'Rendements bruts'!L105+1</f>
        <v>0.99</v>
      </c>
      <c r="M105" s="3">
        <f ca="1">'Rendements bruts'!M105+1</f>
        <v>0.99</v>
      </c>
      <c r="N105" s="3">
        <f ca="1">'Rendements bruts'!N105+1</f>
        <v>1.04</v>
      </c>
      <c r="O105" s="3"/>
      <c r="P105" s="3"/>
      <c r="Q105" s="3">
        <f ca="1">'Rendements bruts'!Q105+1</f>
        <v>0.97</v>
      </c>
      <c r="R105" s="3"/>
      <c r="S105" s="3"/>
      <c r="T105" s="3"/>
      <c r="U105" s="3"/>
      <c r="V105" s="3"/>
      <c r="W105" s="3">
        <f ca="1">'Rendements bruts'!W105+1</f>
        <v>1.05</v>
      </c>
      <c r="X105" s="3"/>
      <c r="Y105" s="3"/>
      <c r="Z105" s="3"/>
      <c r="AA105" s="3"/>
    </row>
    <row r="106" spans="1:27" x14ac:dyDescent="0.25">
      <c r="A106" s="2">
        <v>41182</v>
      </c>
      <c r="B106" s="3">
        <v>1.0067665277777778</v>
      </c>
      <c r="C106" s="3">
        <f ca="1">'Rendements bruts'!C106+1</f>
        <v>1.03</v>
      </c>
      <c r="D106" s="3">
        <f ca="1">'Rendements bruts'!D106+1</f>
        <v>0.96</v>
      </c>
      <c r="E106" s="3">
        <f ca="1">'Rendements bruts'!E106+1</f>
        <v>1.03</v>
      </c>
      <c r="F106" s="3">
        <f ca="1">'Rendements bruts'!F106+1</f>
        <v>1.06</v>
      </c>
      <c r="G106" s="3">
        <f ca="1">'Rendements bruts'!G106+1</f>
        <v>1.03</v>
      </c>
      <c r="H106" s="3">
        <f ca="1">'Rendements bruts'!H106+1</f>
        <v>1.04</v>
      </c>
      <c r="I106" s="3">
        <f ca="1">'Rendements bruts'!I106+1</f>
        <v>0.98</v>
      </c>
      <c r="J106" s="3">
        <f ca="1">'Rendements bruts'!J106+1</f>
        <v>1.04</v>
      </c>
      <c r="K106" s="121">
        <f ca="1">'Rendements bruts'!K106+1</f>
        <v>1.06</v>
      </c>
      <c r="L106" s="3">
        <f ca="1">'Rendements bruts'!L106+1</f>
        <v>1.02</v>
      </c>
      <c r="M106" s="3">
        <f ca="1">'Rendements bruts'!M106+1</f>
        <v>1.04</v>
      </c>
      <c r="N106" s="3">
        <f ca="1">'Rendements bruts'!N106+1</f>
        <v>1.03</v>
      </c>
      <c r="O106" s="3"/>
      <c r="P106" s="3"/>
      <c r="Q106" s="3">
        <f ca="1">'Rendements bruts'!Q106+1</f>
        <v>0.99</v>
      </c>
      <c r="R106" s="3"/>
      <c r="S106" s="3"/>
      <c r="T106" s="3"/>
      <c r="U106" s="3"/>
      <c r="V106" s="3"/>
      <c r="W106" s="3">
        <f ca="1">'Rendements bruts'!W106+1</f>
        <v>0.96</v>
      </c>
      <c r="X106" s="3"/>
      <c r="Y106" s="3"/>
      <c r="Z106" s="3"/>
      <c r="AA106" s="3"/>
    </row>
    <row r="107" spans="1:27" x14ac:dyDescent="0.25">
      <c r="A107" s="2">
        <v>41213</v>
      </c>
      <c r="B107" s="3">
        <v>1.0004665277777778</v>
      </c>
      <c r="C107" s="3">
        <f ca="1">'Rendements bruts'!C107+1</f>
        <v>1.05</v>
      </c>
      <c r="D107" s="3">
        <f ca="1">'Rendements bruts'!D107+1</f>
        <v>0.98</v>
      </c>
      <c r="E107" s="3">
        <f ca="1">'Rendements bruts'!E107+1</f>
        <v>0.95</v>
      </c>
      <c r="F107" s="3">
        <f ca="1">'Rendements bruts'!F107+1</f>
        <v>1.04</v>
      </c>
      <c r="G107" s="3">
        <f ca="1">'Rendements bruts'!G107+1</f>
        <v>1.02</v>
      </c>
      <c r="H107" s="3">
        <f ca="1">'Rendements bruts'!H107+1</f>
        <v>0.97</v>
      </c>
      <c r="I107" s="3">
        <f ca="1">'Rendements bruts'!I107+1</f>
        <v>0.95</v>
      </c>
      <c r="J107" s="3">
        <f ca="1">'Rendements bruts'!J107+1</f>
        <v>1.01</v>
      </c>
      <c r="K107" s="121">
        <f ca="1">'Rendements bruts'!K107+1</f>
        <v>1</v>
      </c>
      <c r="L107" s="3">
        <f ca="1">'Rendements bruts'!L107+1</f>
        <v>1.05</v>
      </c>
      <c r="M107" s="3">
        <f ca="1">'Rendements bruts'!M107+1</f>
        <v>0.99</v>
      </c>
      <c r="N107" s="3">
        <f ca="1">'Rendements bruts'!N107+1</f>
        <v>1.06</v>
      </c>
      <c r="O107" s="3"/>
      <c r="P107" s="3"/>
      <c r="Q107" s="3">
        <f ca="1">'Rendements bruts'!Q107+1</f>
        <v>1.01</v>
      </c>
      <c r="R107" s="3"/>
      <c r="S107" s="3"/>
      <c r="T107" s="3"/>
      <c r="U107" s="3"/>
      <c r="V107" s="3"/>
      <c r="W107" s="3">
        <f ca="1">'Rendements bruts'!W107+1</f>
        <v>0.96</v>
      </c>
      <c r="X107" s="3"/>
      <c r="Y107" s="3"/>
      <c r="Z107" s="3"/>
      <c r="AA107" s="3"/>
    </row>
    <row r="108" spans="1:27" x14ac:dyDescent="0.25">
      <c r="A108" s="2">
        <v>41243</v>
      </c>
      <c r="B108" s="3">
        <v>1.0042665277777778</v>
      </c>
      <c r="C108" s="3">
        <f ca="1">'Rendements bruts'!C108+1</f>
        <v>0.98</v>
      </c>
      <c r="D108" s="3">
        <f ca="1">'Rendements bruts'!D108+1</f>
        <v>0.97</v>
      </c>
      <c r="E108" s="3">
        <f ca="1">'Rendements bruts'!E108+1</f>
        <v>0.98</v>
      </c>
      <c r="F108" s="3">
        <f ca="1">'Rendements bruts'!F108+1</f>
        <v>1.01</v>
      </c>
      <c r="G108" s="3">
        <f ca="1">'Rendements bruts'!G108+1</f>
        <v>1.05</v>
      </c>
      <c r="H108" s="3">
        <f ca="1">'Rendements bruts'!H108+1</f>
        <v>1.01</v>
      </c>
      <c r="I108" s="3">
        <f ca="1">'Rendements bruts'!I108+1</f>
        <v>0.98</v>
      </c>
      <c r="J108" s="3">
        <f ca="1">'Rendements bruts'!J108+1</f>
        <v>0.99</v>
      </c>
      <c r="K108" s="121">
        <f ca="1">'Rendements bruts'!K108+1</f>
        <v>0.98</v>
      </c>
      <c r="L108" s="3">
        <f ca="1">'Rendements bruts'!L108+1</f>
        <v>0.98</v>
      </c>
      <c r="M108" s="3">
        <f ca="1">'Rendements bruts'!M108+1</f>
        <v>1.04</v>
      </c>
      <c r="N108" s="3">
        <f ca="1">'Rendements bruts'!N108+1</f>
        <v>0.97</v>
      </c>
      <c r="O108" s="3"/>
      <c r="P108" s="3"/>
      <c r="Q108" s="3">
        <f ca="1">'Rendements bruts'!Q108+1</f>
        <v>1.03</v>
      </c>
      <c r="R108" s="3"/>
      <c r="S108" s="3"/>
      <c r="T108" s="3"/>
      <c r="U108" s="3"/>
      <c r="V108" s="3"/>
      <c r="W108" s="3">
        <f ca="1">'Rendements bruts'!W108+1</f>
        <v>1.03</v>
      </c>
      <c r="X108" s="3"/>
      <c r="Y108" s="3"/>
      <c r="Z108" s="3"/>
      <c r="AA108" s="3"/>
    </row>
    <row r="109" spans="1:27" x14ac:dyDescent="0.25">
      <c r="A109" s="2">
        <v>41274</v>
      </c>
      <c r="B109" s="3">
        <v>0.99956652777777777</v>
      </c>
      <c r="C109" s="3">
        <f ca="1">'Rendements bruts'!C109+1</f>
        <v>1</v>
      </c>
      <c r="D109" s="3">
        <f ca="1">'Rendements bruts'!D109+1</f>
        <v>1.04</v>
      </c>
      <c r="E109" s="3">
        <f ca="1">'Rendements bruts'!E109+1</f>
        <v>1</v>
      </c>
      <c r="F109" s="3">
        <f ca="1">'Rendements bruts'!F109+1</f>
        <v>0.99</v>
      </c>
      <c r="G109" s="3">
        <f ca="1">'Rendements bruts'!G109+1</f>
        <v>0.96</v>
      </c>
      <c r="H109" s="3">
        <f ca="1">'Rendements bruts'!H109+1</f>
        <v>1.05</v>
      </c>
      <c r="I109" s="3">
        <f ca="1">'Rendements bruts'!I109+1</f>
        <v>1.06</v>
      </c>
      <c r="J109" s="3">
        <f ca="1">'Rendements bruts'!J109+1</f>
        <v>1.02</v>
      </c>
      <c r="K109" s="121">
        <f ca="1">'Rendements bruts'!K109+1</f>
        <v>1</v>
      </c>
      <c r="L109" s="3">
        <f ca="1">'Rendements bruts'!L109+1</f>
        <v>0.95</v>
      </c>
      <c r="M109" s="3">
        <f ca="1">'Rendements bruts'!M109+1</f>
        <v>1.05</v>
      </c>
      <c r="N109" s="3">
        <f ca="1">'Rendements bruts'!N109+1</f>
        <v>0.95</v>
      </c>
      <c r="O109" s="3"/>
      <c r="P109" s="3"/>
      <c r="Q109" s="3">
        <f ca="1">'Rendements bruts'!Q109+1</f>
        <v>1.01</v>
      </c>
      <c r="R109" s="3"/>
      <c r="S109" s="3"/>
      <c r="T109" s="3"/>
      <c r="U109" s="3"/>
      <c r="V109" s="3"/>
      <c r="W109" s="3">
        <f ca="1">'Rendements bruts'!W109+1</f>
        <v>0.99</v>
      </c>
      <c r="X109" s="3"/>
      <c r="Y109" s="3"/>
      <c r="Z109" s="3"/>
      <c r="AA109" s="3"/>
    </row>
    <row r="110" spans="1:27" x14ac:dyDescent="0.25">
      <c r="A110" s="2">
        <v>41305</v>
      </c>
      <c r="B110" s="3">
        <v>0.99755957441666665</v>
      </c>
      <c r="C110" s="3">
        <f ca="1">'Rendements bruts'!C110+1</f>
        <v>1</v>
      </c>
      <c r="D110" s="3">
        <f ca="1">'Rendements bruts'!D110+1</f>
        <v>0.98</v>
      </c>
      <c r="E110" s="3">
        <f ca="1">'Rendements bruts'!E110+1</f>
        <v>1.04</v>
      </c>
      <c r="F110" s="3">
        <f ca="1">'Rendements bruts'!F110+1</f>
        <v>0.99</v>
      </c>
      <c r="G110" s="3">
        <f ca="1">'Rendements bruts'!G110+1</f>
        <v>1</v>
      </c>
      <c r="H110" s="3">
        <f ca="1">'Rendements bruts'!H110+1</f>
        <v>0.95</v>
      </c>
      <c r="I110" s="3">
        <f ca="1">'Rendements bruts'!I110+1</f>
        <v>0.97</v>
      </c>
      <c r="J110" s="3">
        <f ca="1">'Rendements bruts'!J110+1</f>
        <v>1.01</v>
      </c>
      <c r="K110" s="121">
        <f ca="1">'Rendements bruts'!K110+1</f>
        <v>1.06</v>
      </c>
      <c r="L110" s="3">
        <f ca="1">'Rendements bruts'!L110+1</f>
        <v>0.98</v>
      </c>
      <c r="M110" s="3">
        <f ca="1">'Rendements bruts'!M110+1</f>
        <v>0.98</v>
      </c>
      <c r="N110" s="3">
        <f ca="1">'Rendements bruts'!N110+1</f>
        <v>1.03</v>
      </c>
      <c r="O110" s="3"/>
      <c r="P110" s="3"/>
      <c r="Q110" s="3">
        <f ca="1">'Rendements bruts'!Q110+1</f>
        <v>1.02</v>
      </c>
      <c r="R110" s="3"/>
      <c r="S110" s="3"/>
      <c r="T110" s="3"/>
      <c r="U110" s="3"/>
      <c r="V110" s="3"/>
      <c r="W110" s="3">
        <f ca="1">'Rendements bruts'!W110+1</f>
        <v>0.99</v>
      </c>
      <c r="X110" s="3"/>
      <c r="Y110" s="3"/>
      <c r="Z110" s="3"/>
      <c r="AA110" s="3"/>
    </row>
    <row r="111" spans="1:27" x14ac:dyDescent="0.25">
      <c r="A111" s="2">
        <v>41333</v>
      </c>
      <c r="B111" s="3">
        <v>1.0108595744166666</v>
      </c>
      <c r="C111" s="3">
        <f ca="1">'Rendements bruts'!C111+1</f>
        <v>1.04</v>
      </c>
      <c r="D111" s="3">
        <f ca="1">'Rendements bruts'!D111+1</f>
        <v>0.97</v>
      </c>
      <c r="E111" s="3">
        <f ca="1">'Rendements bruts'!E111+1</f>
        <v>0.96</v>
      </c>
      <c r="F111" s="3">
        <f ca="1">'Rendements bruts'!F111+1</f>
        <v>0.98</v>
      </c>
      <c r="G111" s="3">
        <f ca="1">'Rendements bruts'!G111+1</f>
        <v>1.01</v>
      </c>
      <c r="H111" s="3">
        <f ca="1">'Rendements bruts'!H111+1</f>
        <v>1.03</v>
      </c>
      <c r="I111" s="3">
        <f ca="1">'Rendements bruts'!I111+1</f>
        <v>1.01</v>
      </c>
      <c r="J111" s="3">
        <f ca="1">'Rendements bruts'!J111+1</f>
        <v>1.04</v>
      </c>
      <c r="K111" s="121">
        <f ca="1">'Rendements bruts'!K111+1</f>
        <v>1.06</v>
      </c>
      <c r="L111" s="3">
        <f ca="1">'Rendements bruts'!L111+1</f>
        <v>1.02</v>
      </c>
      <c r="M111" s="3">
        <f ca="1">'Rendements bruts'!M111+1</f>
        <v>1</v>
      </c>
      <c r="N111" s="3">
        <f ca="1">'Rendements bruts'!N111+1</f>
        <v>0.98</v>
      </c>
      <c r="O111" s="3"/>
      <c r="P111" s="3"/>
      <c r="Q111" s="3">
        <f ca="1">'Rendements bruts'!Q111+1</f>
        <v>1.01</v>
      </c>
      <c r="R111" s="3"/>
      <c r="S111" s="3"/>
      <c r="T111" s="3"/>
      <c r="U111" s="3"/>
      <c r="V111" s="3"/>
      <c r="W111" s="3">
        <f ca="1">'Rendements bruts'!W111+1</f>
        <v>1.01</v>
      </c>
      <c r="X111" s="3"/>
      <c r="Y111" s="3"/>
      <c r="Z111" s="3"/>
      <c r="AA111" s="3"/>
    </row>
    <row r="112" spans="1:27" x14ac:dyDescent="0.25">
      <c r="A112" s="2">
        <v>41364</v>
      </c>
      <c r="B112" s="3">
        <v>1.0038595744166667</v>
      </c>
      <c r="C112" s="3">
        <f ca="1">'Rendements bruts'!C112+1</f>
        <v>1.01</v>
      </c>
      <c r="D112" s="3">
        <f ca="1">'Rendements bruts'!D112+1</f>
        <v>1.02</v>
      </c>
      <c r="E112" s="3">
        <f ca="1">'Rendements bruts'!E112+1</f>
        <v>0.97</v>
      </c>
      <c r="F112" s="3">
        <f ca="1">'Rendements bruts'!F112+1</f>
        <v>1.06</v>
      </c>
      <c r="G112" s="3">
        <f ca="1">'Rendements bruts'!G112+1</f>
        <v>0.98</v>
      </c>
      <c r="H112" s="3">
        <f ca="1">'Rendements bruts'!H112+1</f>
        <v>1.01</v>
      </c>
      <c r="I112" s="3">
        <f ca="1">'Rendements bruts'!I112+1</f>
        <v>0.99</v>
      </c>
      <c r="J112" s="3">
        <f ca="1">'Rendements bruts'!J112+1</f>
        <v>0.96</v>
      </c>
      <c r="K112" s="121">
        <f ca="1">'Rendements bruts'!K112+1</f>
        <v>1.06</v>
      </c>
      <c r="L112" s="3">
        <f ca="1">'Rendements bruts'!L112+1</f>
        <v>1.01</v>
      </c>
      <c r="M112" s="3">
        <f ca="1">'Rendements bruts'!M112+1</f>
        <v>1.02</v>
      </c>
      <c r="N112" s="3">
        <f ca="1">'Rendements bruts'!N112+1</f>
        <v>0.97</v>
      </c>
      <c r="O112" s="3"/>
      <c r="P112" s="3"/>
      <c r="Q112" s="3">
        <f ca="1">'Rendements bruts'!Q112+1</f>
        <v>0.96</v>
      </c>
      <c r="R112" s="3"/>
      <c r="S112" s="3"/>
      <c r="T112" s="3"/>
      <c r="U112" s="3"/>
      <c r="V112" s="3"/>
      <c r="W112" s="3">
        <f ca="1">'Rendements bruts'!W112+1</f>
        <v>1.02</v>
      </c>
      <c r="X112" s="3"/>
      <c r="Y112" s="3"/>
      <c r="Z112" s="3"/>
      <c r="AA112" s="3"/>
    </row>
    <row r="113" spans="1:27" x14ac:dyDescent="0.25">
      <c r="A113" s="2">
        <v>41394</v>
      </c>
      <c r="B113" s="3">
        <v>1.0074595744166666</v>
      </c>
      <c r="C113" s="3">
        <f ca="1">'Rendements bruts'!C113+1</f>
        <v>1.03</v>
      </c>
      <c r="D113" s="3">
        <f ca="1">'Rendements bruts'!D113+1</f>
        <v>1.05</v>
      </c>
      <c r="E113" s="3">
        <f ca="1">'Rendements bruts'!E113+1</f>
        <v>1.05</v>
      </c>
      <c r="F113" s="3">
        <f ca="1">'Rendements bruts'!F113+1</f>
        <v>1.04</v>
      </c>
      <c r="G113" s="3">
        <f ca="1">'Rendements bruts'!G113+1</f>
        <v>0.96</v>
      </c>
      <c r="H113" s="3">
        <f ca="1">'Rendements bruts'!H113+1</f>
        <v>1.01</v>
      </c>
      <c r="I113" s="3">
        <f ca="1">'Rendements bruts'!I113+1</f>
        <v>0.99</v>
      </c>
      <c r="J113" s="3">
        <f ca="1">'Rendements bruts'!J113+1</f>
        <v>1</v>
      </c>
      <c r="K113" s="121">
        <f ca="1">'Rendements bruts'!K113+1</f>
        <v>1.03</v>
      </c>
      <c r="L113" s="3">
        <f ca="1">'Rendements bruts'!L113+1</f>
        <v>1</v>
      </c>
      <c r="M113" s="3">
        <f ca="1">'Rendements bruts'!M113+1</f>
        <v>1.03</v>
      </c>
      <c r="N113" s="3">
        <f ca="1">'Rendements bruts'!N113+1</f>
        <v>0.95</v>
      </c>
      <c r="O113" s="3"/>
      <c r="P113" s="3"/>
      <c r="Q113" s="3">
        <f ca="1">'Rendements bruts'!Q113+1</f>
        <v>1</v>
      </c>
      <c r="R113" s="3"/>
      <c r="S113" s="3"/>
      <c r="T113" s="3"/>
      <c r="U113" s="3"/>
      <c r="V113" s="3"/>
      <c r="W113" s="3">
        <f ca="1">'Rendements bruts'!W113+1</f>
        <v>1.06</v>
      </c>
      <c r="X113" s="3"/>
      <c r="Y113" s="3"/>
      <c r="Z113" s="3"/>
      <c r="AA113" s="3"/>
    </row>
    <row r="114" spans="1:27" x14ac:dyDescent="0.25">
      <c r="A114" s="2">
        <v>41425</v>
      </c>
      <c r="B114" s="3">
        <v>0.99085957441666672</v>
      </c>
      <c r="C114" s="3">
        <f ca="1">'Rendements bruts'!C114+1</f>
        <v>0.95</v>
      </c>
      <c r="D114" s="3">
        <f ca="1">'Rendements bruts'!D114+1</f>
        <v>1.04</v>
      </c>
      <c r="E114" s="3">
        <f ca="1">'Rendements bruts'!E114+1</f>
        <v>1.05</v>
      </c>
      <c r="F114" s="3">
        <f ca="1">'Rendements bruts'!F114+1</f>
        <v>0.98</v>
      </c>
      <c r="G114" s="3">
        <f ca="1">'Rendements bruts'!G114+1</f>
        <v>0.96</v>
      </c>
      <c r="H114" s="3">
        <f ca="1">'Rendements bruts'!H114+1</f>
        <v>1.02</v>
      </c>
      <c r="I114" s="3">
        <f ca="1">'Rendements bruts'!I114+1</f>
        <v>1</v>
      </c>
      <c r="J114" s="3">
        <f ca="1">'Rendements bruts'!J114+1</f>
        <v>1.03</v>
      </c>
      <c r="K114" s="121">
        <f ca="1">'Rendements bruts'!K114+1</f>
        <v>0.95</v>
      </c>
      <c r="L114" s="3">
        <f ca="1">'Rendements bruts'!L114+1</f>
        <v>1</v>
      </c>
      <c r="M114" s="3">
        <f ca="1">'Rendements bruts'!M114+1</f>
        <v>1.05</v>
      </c>
      <c r="N114" s="3">
        <f ca="1">'Rendements bruts'!N114+1</f>
        <v>0.95</v>
      </c>
      <c r="O114" s="3"/>
      <c r="P114" s="3"/>
      <c r="Q114" s="3">
        <f ca="1">'Rendements bruts'!Q114+1</f>
        <v>0.97</v>
      </c>
      <c r="R114" s="3"/>
      <c r="S114" s="3"/>
      <c r="T114" s="3"/>
      <c r="U114" s="3"/>
      <c r="V114" s="3"/>
      <c r="W114" s="3">
        <f ca="1">'Rendements bruts'!W114+1</f>
        <v>1.04</v>
      </c>
      <c r="X114" s="3"/>
      <c r="Y114" s="3"/>
      <c r="Z114" s="3"/>
      <c r="AA114" s="3"/>
    </row>
    <row r="115" spans="1:27" x14ac:dyDescent="0.25">
      <c r="A115" s="2">
        <v>41455</v>
      </c>
      <c r="B115" s="3">
        <v>0.98645957441666665</v>
      </c>
      <c r="C115" s="3">
        <f ca="1">'Rendements bruts'!C115+1</f>
        <v>0.97</v>
      </c>
      <c r="D115" s="3">
        <f ca="1">'Rendements bruts'!D115+1</f>
        <v>0.96</v>
      </c>
      <c r="E115" s="3">
        <f ca="1">'Rendements bruts'!E115+1</f>
        <v>1.06</v>
      </c>
      <c r="F115" s="3">
        <f ca="1">'Rendements bruts'!F115+1</f>
        <v>0.96</v>
      </c>
      <c r="G115" s="3">
        <f ca="1">'Rendements bruts'!G115+1</f>
        <v>1.06</v>
      </c>
      <c r="H115" s="3">
        <f ca="1">'Rendements bruts'!H115+1</f>
        <v>0.97</v>
      </c>
      <c r="I115" s="3">
        <f ca="1">'Rendements bruts'!I115+1</f>
        <v>1.06</v>
      </c>
      <c r="J115" s="3">
        <f ca="1">'Rendements bruts'!J115+1</f>
        <v>0.97</v>
      </c>
      <c r="K115" s="121">
        <f ca="1">'Rendements bruts'!K115+1</f>
        <v>0.96</v>
      </c>
      <c r="L115" s="3">
        <f ca="1">'Rendements bruts'!L115+1</f>
        <v>0.98</v>
      </c>
      <c r="M115" s="3">
        <f ca="1">'Rendements bruts'!M115+1</f>
        <v>0.97</v>
      </c>
      <c r="N115" s="3">
        <f ca="1">'Rendements bruts'!N115+1</f>
        <v>1</v>
      </c>
      <c r="O115" s="3"/>
      <c r="P115" s="3"/>
      <c r="Q115" s="3">
        <f ca="1">'Rendements bruts'!Q115+1</f>
        <v>1.01</v>
      </c>
      <c r="R115" s="3"/>
      <c r="S115" s="3"/>
      <c r="T115" s="3"/>
      <c r="U115" s="3"/>
      <c r="V115" s="3"/>
      <c r="W115" s="3">
        <f ca="1">'Rendements bruts'!W115+1</f>
        <v>0.96</v>
      </c>
      <c r="X115" s="3"/>
      <c r="Y115" s="3"/>
      <c r="Z115" s="3"/>
      <c r="AA115" s="3"/>
    </row>
    <row r="116" spans="1:27" x14ac:dyDescent="0.25">
      <c r="A116" s="2">
        <v>41486</v>
      </c>
      <c r="B116" s="3">
        <v>1.0037595744166667</v>
      </c>
      <c r="C116" s="3">
        <f ca="1">'Rendements bruts'!C116+1</f>
        <v>1</v>
      </c>
      <c r="D116" s="3">
        <f ca="1">'Rendements bruts'!D116+1</f>
        <v>1.05</v>
      </c>
      <c r="E116" s="3">
        <f ca="1">'Rendements bruts'!E116+1</f>
        <v>1.03</v>
      </c>
      <c r="F116" s="3">
        <f ca="1">'Rendements bruts'!F116+1</f>
        <v>1.04</v>
      </c>
      <c r="G116" s="3">
        <f ca="1">'Rendements bruts'!G116+1</f>
        <v>1.06</v>
      </c>
      <c r="H116" s="3">
        <f ca="1">'Rendements bruts'!H116+1</f>
        <v>1.04</v>
      </c>
      <c r="I116" s="3">
        <f ca="1">'Rendements bruts'!I116+1</f>
        <v>1</v>
      </c>
      <c r="J116" s="3">
        <f ca="1">'Rendements bruts'!J116+1</f>
        <v>1.01</v>
      </c>
      <c r="K116" s="121">
        <f ca="1">'Rendements bruts'!K116+1</f>
        <v>1.04</v>
      </c>
      <c r="L116" s="3">
        <f ca="1">'Rendements bruts'!L116+1</f>
        <v>1.04</v>
      </c>
      <c r="M116" s="3">
        <f ca="1">'Rendements bruts'!M116+1</f>
        <v>1.02</v>
      </c>
      <c r="N116" s="3">
        <f ca="1">'Rendements bruts'!N116+1</f>
        <v>1.06</v>
      </c>
      <c r="O116" s="3"/>
      <c r="P116" s="3"/>
      <c r="Q116" s="3">
        <f ca="1">'Rendements bruts'!Q116+1</f>
        <v>1.01</v>
      </c>
      <c r="R116" s="3"/>
      <c r="S116" s="3"/>
      <c r="T116" s="3"/>
      <c r="U116" s="3"/>
      <c r="V116" s="3"/>
      <c r="W116" s="3">
        <f ca="1">'Rendements bruts'!W116+1</f>
        <v>1</v>
      </c>
      <c r="X116" s="3"/>
      <c r="Y116" s="3"/>
      <c r="Z116" s="3"/>
      <c r="AA116" s="3"/>
    </row>
    <row r="117" spans="1:27" x14ac:dyDescent="0.25">
      <c r="A117" s="2">
        <v>41517</v>
      </c>
      <c r="B117" s="3">
        <v>0.99695957441666672</v>
      </c>
      <c r="C117" s="3">
        <f ca="1">'Rendements bruts'!C117+1</f>
        <v>1.03</v>
      </c>
      <c r="D117" s="3">
        <f ca="1">'Rendements bruts'!D117+1</f>
        <v>1.01</v>
      </c>
      <c r="E117" s="3">
        <f ca="1">'Rendements bruts'!E117+1</f>
        <v>1.06</v>
      </c>
      <c r="F117" s="3">
        <f ca="1">'Rendements bruts'!F117+1</f>
        <v>1.01</v>
      </c>
      <c r="G117" s="3">
        <f ca="1">'Rendements bruts'!G117+1</f>
        <v>0.95</v>
      </c>
      <c r="H117" s="3">
        <f ca="1">'Rendements bruts'!H117+1</f>
        <v>0.98</v>
      </c>
      <c r="I117" s="3">
        <f ca="1">'Rendements bruts'!I117+1</f>
        <v>0.96</v>
      </c>
      <c r="J117" s="3">
        <f ca="1">'Rendements bruts'!J117+1</f>
        <v>0.98</v>
      </c>
      <c r="K117" s="121">
        <f ca="1">'Rendements bruts'!K117+1</f>
        <v>1</v>
      </c>
      <c r="L117" s="3">
        <f ca="1">'Rendements bruts'!L117+1</f>
        <v>0.96</v>
      </c>
      <c r="M117" s="3">
        <f ca="1">'Rendements bruts'!M117+1</f>
        <v>1.02</v>
      </c>
      <c r="N117" s="3">
        <f ca="1">'Rendements bruts'!N117+1</f>
        <v>0.99</v>
      </c>
      <c r="O117" s="3"/>
      <c r="P117" s="3">
        <f ca="1">'Rendements bruts'!P117+1</f>
        <v>1.05</v>
      </c>
      <c r="Q117" s="3">
        <f ca="1">'Rendements bruts'!Q117+1</f>
        <v>0.95</v>
      </c>
      <c r="R117" s="3"/>
      <c r="S117" s="3"/>
      <c r="T117" s="3"/>
      <c r="U117" s="3"/>
      <c r="V117" s="3"/>
      <c r="W117" s="3">
        <f ca="1">'Rendements bruts'!W117+1</f>
        <v>0.99</v>
      </c>
      <c r="X117" s="3"/>
      <c r="Y117" s="3"/>
      <c r="Z117" s="3"/>
      <c r="AA117" s="3"/>
    </row>
    <row r="118" spans="1:27" x14ac:dyDescent="0.25">
      <c r="A118" s="2">
        <v>41547</v>
      </c>
      <c r="B118" s="3">
        <v>1.0054595744166666</v>
      </c>
      <c r="C118" s="3">
        <f ca="1">'Rendements bruts'!C118+1</f>
        <v>0.99</v>
      </c>
      <c r="D118" s="3">
        <f ca="1">'Rendements bruts'!D118+1</f>
        <v>1.04</v>
      </c>
      <c r="E118" s="3">
        <f ca="1">'Rendements bruts'!E118+1</f>
        <v>1.03</v>
      </c>
      <c r="F118" s="3">
        <f ca="1">'Rendements bruts'!F118+1</f>
        <v>0.97</v>
      </c>
      <c r="G118" s="3">
        <f ca="1">'Rendements bruts'!G118+1</f>
        <v>1.04</v>
      </c>
      <c r="H118" s="3">
        <f ca="1">'Rendements bruts'!H118+1</f>
        <v>0.99</v>
      </c>
      <c r="I118" s="3">
        <f ca="1">'Rendements bruts'!I118+1</f>
        <v>0.97</v>
      </c>
      <c r="J118" s="3">
        <f ca="1">'Rendements bruts'!J118+1</f>
        <v>1.05</v>
      </c>
      <c r="K118" s="121">
        <f ca="1">'Rendements bruts'!K118+1</f>
        <v>1.01</v>
      </c>
      <c r="L118" s="3">
        <f ca="1">'Rendements bruts'!L118+1</f>
        <v>0.99</v>
      </c>
      <c r="M118" s="3">
        <f ca="1">'Rendements bruts'!M118+1</f>
        <v>0.97</v>
      </c>
      <c r="N118" s="3">
        <f ca="1">'Rendements bruts'!N118+1</f>
        <v>0.99</v>
      </c>
      <c r="O118" s="3"/>
      <c r="P118" s="3">
        <f ca="1">'Rendements bruts'!P118+1</f>
        <v>0.99</v>
      </c>
      <c r="Q118" s="3">
        <f ca="1">'Rendements bruts'!Q118+1</f>
        <v>1</v>
      </c>
      <c r="R118" s="3"/>
      <c r="S118" s="3"/>
      <c r="T118" s="3"/>
      <c r="U118" s="3"/>
      <c r="V118" s="3"/>
      <c r="W118" s="3">
        <f ca="1">'Rendements bruts'!W118+1</f>
        <v>0.95</v>
      </c>
      <c r="X118" s="3"/>
      <c r="Y118" s="3"/>
      <c r="Z118" s="3"/>
      <c r="AA118" s="3"/>
    </row>
    <row r="119" spans="1:27" x14ac:dyDescent="0.25">
      <c r="A119" s="2">
        <v>41578</v>
      </c>
      <c r="B119" s="3">
        <v>1.0100595744166667</v>
      </c>
      <c r="C119" s="3">
        <f ca="1">'Rendements bruts'!C119+1</f>
        <v>1</v>
      </c>
      <c r="D119" s="3">
        <f ca="1">'Rendements bruts'!D119+1</f>
        <v>0.97</v>
      </c>
      <c r="E119" s="3">
        <f ca="1">'Rendements bruts'!E119+1</f>
        <v>1</v>
      </c>
      <c r="F119" s="3">
        <f ca="1">'Rendements bruts'!F119+1</f>
        <v>1</v>
      </c>
      <c r="G119" s="3">
        <f ca="1">'Rendements bruts'!G119+1</f>
        <v>1.03</v>
      </c>
      <c r="H119" s="3">
        <f ca="1">'Rendements bruts'!H119+1</f>
        <v>1.06</v>
      </c>
      <c r="I119" s="3">
        <f ca="1">'Rendements bruts'!I119+1</f>
        <v>0.99</v>
      </c>
      <c r="J119" s="3">
        <f ca="1">'Rendements bruts'!J119+1</f>
        <v>1.03</v>
      </c>
      <c r="K119" s="121">
        <f ca="1">'Rendements bruts'!K119+1</f>
        <v>1.05</v>
      </c>
      <c r="L119" s="3">
        <f ca="1">'Rendements bruts'!L119+1</f>
        <v>0.96</v>
      </c>
      <c r="M119" s="3">
        <f ca="1">'Rendements bruts'!M119+1</f>
        <v>0.95</v>
      </c>
      <c r="N119" s="3">
        <f ca="1">'Rendements bruts'!N119+1</f>
        <v>0.95</v>
      </c>
      <c r="O119" s="3"/>
      <c r="P119" s="3">
        <f ca="1">'Rendements bruts'!P119+1</f>
        <v>0.95</v>
      </c>
      <c r="Q119" s="3">
        <f ca="1">'Rendements bruts'!Q119+1</f>
        <v>1.06</v>
      </c>
      <c r="R119" s="3"/>
      <c r="S119" s="3"/>
      <c r="T119" s="3"/>
      <c r="U119" s="3"/>
      <c r="V119" s="3"/>
      <c r="W119" s="3">
        <f ca="1">'Rendements bruts'!W119+1</f>
        <v>1.06</v>
      </c>
      <c r="X119" s="3"/>
      <c r="Y119" s="3"/>
      <c r="Z119" s="3"/>
      <c r="AA119" s="3"/>
    </row>
    <row r="120" spans="1:27" x14ac:dyDescent="0.25">
      <c r="A120" s="2">
        <v>41608</v>
      </c>
      <c r="B120" s="3">
        <v>1.0016595744166668</v>
      </c>
      <c r="C120" s="3">
        <f ca="1">'Rendements bruts'!C120+1</f>
        <v>1.04</v>
      </c>
      <c r="D120" s="3">
        <f ca="1">'Rendements bruts'!D120+1</f>
        <v>1.06</v>
      </c>
      <c r="E120" s="3">
        <f ca="1">'Rendements bruts'!E120+1</f>
        <v>1.01</v>
      </c>
      <c r="F120" s="3">
        <f ca="1">'Rendements bruts'!F120+1</f>
        <v>1.04</v>
      </c>
      <c r="G120" s="3">
        <f ca="1">'Rendements bruts'!G120+1</f>
        <v>0.96</v>
      </c>
      <c r="H120" s="3">
        <f ca="1">'Rendements bruts'!H120+1</f>
        <v>0.99</v>
      </c>
      <c r="I120" s="3">
        <f ca="1">'Rendements bruts'!I120+1</f>
        <v>1.04</v>
      </c>
      <c r="J120" s="3">
        <f ca="1">'Rendements bruts'!J120+1</f>
        <v>1.06</v>
      </c>
      <c r="K120" s="121">
        <f ca="1">'Rendements bruts'!K120+1</f>
        <v>1.02</v>
      </c>
      <c r="L120" s="3">
        <f ca="1">'Rendements bruts'!L120+1</f>
        <v>0.96</v>
      </c>
      <c r="M120" s="3">
        <f ca="1">'Rendements bruts'!M120+1</f>
        <v>1.03</v>
      </c>
      <c r="N120" s="3">
        <f ca="1">'Rendements bruts'!N120+1</f>
        <v>0.97</v>
      </c>
      <c r="O120" s="3"/>
      <c r="P120" s="3">
        <f ca="1">'Rendements bruts'!P120+1</f>
        <v>0.96</v>
      </c>
      <c r="Q120" s="3">
        <f ca="1">'Rendements bruts'!Q120+1</f>
        <v>1.05</v>
      </c>
      <c r="R120" s="3"/>
      <c r="S120" s="3"/>
      <c r="T120" s="3"/>
      <c r="U120" s="3"/>
      <c r="V120" s="3"/>
      <c r="W120" s="3">
        <f ca="1">'Rendements bruts'!W120+1</f>
        <v>0.97</v>
      </c>
      <c r="X120" s="3"/>
      <c r="Y120" s="3"/>
      <c r="Z120" s="3"/>
      <c r="AA120" s="3"/>
    </row>
    <row r="121" spans="1:27" x14ac:dyDescent="0.25">
      <c r="A121" s="2">
        <v>41639</v>
      </c>
      <c r="B121" s="3">
        <v>0.99625957441666668</v>
      </c>
      <c r="C121" s="3">
        <f ca="1">'Rendements bruts'!C121+1</f>
        <v>1</v>
      </c>
      <c r="D121" s="3">
        <f ca="1">'Rendements bruts'!D121+1</f>
        <v>1.03</v>
      </c>
      <c r="E121" s="3">
        <f ca="1">'Rendements bruts'!E121+1</f>
        <v>1.06</v>
      </c>
      <c r="F121" s="3">
        <f ca="1">'Rendements bruts'!F121+1</f>
        <v>0.96</v>
      </c>
      <c r="G121" s="3">
        <f ca="1">'Rendements bruts'!G121+1</f>
        <v>0.99</v>
      </c>
      <c r="H121" s="3">
        <f ca="1">'Rendements bruts'!H121+1</f>
        <v>0.99</v>
      </c>
      <c r="I121" s="3">
        <f ca="1">'Rendements bruts'!I121+1</f>
        <v>0.99</v>
      </c>
      <c r="J121" s="3">
        <f ca="1">'Rendements bruts'!J121+1</f>
        <v>1</v>
      </c>
      <c r="K121" s="121">
        <f ca="1">'Rendements bruts'!K121+1</f>
        <v>1.04</v>
      </c>
      <c r="L121" s="3">
        <f ca="1">'Rendements bruts'!L121+1</f>
        <v>0.97</v>
      </c>
      <c r="M121" s="3">
        <f ca="1">'Rendements bruts'!M121+1</f>
        <v>0.96</v>
      </c>
      <c r="N121" s="3">
        <f ca="1">'Rendements bruts'!N121+1</f>
        <v>1.04</v>
      </c>
      <c r="O121" s="3"/>
      <c r="P121" s="3">
        <f ca="1">'Rendements bruts'!P121+1</f>
        <v>0.96</v>
      </c>
      <c r="Q121" s="3">
        <f ca="1">'Rendements bruts'!Q121+1</f>
        <v>1.06</v>
      </c>
      <c r="R121" s="3"/>
      <c r="S121" s="3"/>
      <c r="T121" s="3"/>
      <c r="U121" s="3"/>
      <c r="V121" s="3"/>
      <c r="W121" s="3">
        <f ca="1">'Rendements bruts'!W121+1</f>
        <v>0.96</v>
      </c>
      <c r="X121" s="3"/>
      <c r="Y121" s="3"/>
      <c r="Z121" s="3"/>
      <c r="AA121" s="3"/>
    </row>
    <row r="122" spans="1:27" x14ac:dyDescent="0.25">
      <c r="A122" s="2">
        <v>41670</v>
      </c>
      <c r="B122" s="3">
        <v>1.0175844166666668</v>
      </c>
      <c r="C122" s="3">
        <f ca="1">'Rendements bruts'!C122+1</f>
        <v>0.98</v>
      </c>
      <c r="D122" s="3">
        <f ca="1">'Rendements bruts'!D122+1</f>
        <v>1.05</v>
      </c>
      <c r="E122" s="3">
        <f ca="1">'Rendements bruts'!E122+1</f>
        <v>0.98</v>
      </c>
      <c r="F122" s="3">
        <f ca="1">'Rendements bruts'!F122+1</f>
        <v>0.98</v>
      </c>
      <c r="G122" s="3">
        <f ca="1">'Rendements bruts'!G122+1</f>
        <v>0.97</v>
      </c>
      <c r="H122" s="3">
        <f ca="1">'Rendements bruts'!H122+1</f>
        <v>0.98</v>
      </c>
      <c r="I122" s="3">
        <f ca="1">'Rendements bruts'!I122+1</f>
        <v>1.05</v>
      </c>
      <c r="J122" s="3">
        <f ca="1">'Rendements bruts'!J122+1</f>
        <v>1</v>
      </c>
      <c r="K122" s="121">
        <f ca="1">'Rendements bruts'!K122+1</f>
        <v>1.05</v>
      </c>
      <c r="L122" s="3">
        <f ca="1">'Rendements bruts'!L122+1</f>
        <v>0.98</v>
      </c>
      <c r="M122" s="3">
        <f ca="1">'Rendements bruts'!M122+1</f>
        <v>1.04</v>
      </c>
      <c r="N122" s="3">
        <f ca="1">'Rendements bruts'!N122+1</f>
        <v>1.06</v>
      </c>
      <c r="O122" s="3"/>
      <c r="P122" s="3">
        <f ca="1">'Rendements bruts'!P122+1</f>
        <v>1.06</v>
      </c>
      <c r="Q122" s="3">
        <f ca="1">'Rendements bruts'!Q122+1</f>
        <v>1.01</v>
      </c>
      <c r="R122" s="3"/>
      <c r="S122" s="3"/>
      <c r="T122" s="3"/>
      <c r="U122" s="3"/>
      <c r="V122" s="3"/>
      <c r="W122" s="3">
        <f ca="1">'Rendements bruts'!W122+1</f>
        <v>1.06</v>
      </c>
      <c r="X122" s="3"/>
      <c r="Y122" s="3"/>
      <c r="Z122" s="3"/>
      <c r="AA122" s="3"/>
    </row>
    <row r="123" spans="1:27" x14ac:dyDescent="0.25">
      <c r="A123" s="2">
        <v>41698</v>
      </c>
      <c r="B123" s="3">
        <v>1.0032844166666666</v>
      </c>
      <c r="C123" s="3">
        <f ca="1">'Rendements bruts'!C123+1</f>
        <v>0.98</v>
      </c>
      <c r="D123" s="3">
        <f ca="1">'Rendements bruts'!D123+1</f>
        <v>1.02</v>
      </c>
      <c r="E123" s="3">
        <f ca="1">'Rendements bruts'!E123+1</f>
        <v>0.96</v>
      </c>
      <c r="F123" s="3">
        <f ca="1">'Rendements bruts'!F123+1</f>
        <v>1.01</v>
      </c>
      <c r="G123" s="3">
        <f ca="1">'Rendements bruts'!G123+1</f>
        <v>0.98</v>
      </c>
      <c r="H123" s="3">
        <f ca="1">'Rendements bruts'!H123+1</f>
        <v>1</v>
      </c>
      <c r="I123" s="3">
        <f ca="1">'Rendements bruts'!I123+1</f>
        <v>0.96</v>
      </c>
      <c r="J123" s="3">
        <f ca="1">'Rendements bruts'!J123+1</f>
        <v>0.97</v>
      </c>
      <c r="K123" s="121">
        <f ca="1">'Rendements bruts'!K123+1</f>
        <v>0.98</v>
      </c>
      <c r="L123" s="3">
        <f ca="1">'Rendements bruts'!L123+1</f>
        <v>1.05</v>
      </c>
      <c r="M123" s="3">
        <f ca="1">'Rendements bruts'!M123+1</f>
        <v>1.05</v>
      </c>
      <c r="N123" s="3">
        <f ca="1">'Rendements bruts'!N123+1</f>
        <v>1.02</v>
      </c>
      <c r="O123" s="3"/>
      <c r="P123" s="3">
        <f ca="1">'Rendements bruts'!P123+1</f>
        <v>0.97</v>
      </c>
      <c r="Q123" s="3">
        <f ca="1">'Rendements bruts'!Q123+1</f>
        <v>1.04</v>
      </c>
      <c r="R123" s="3"/>
      <c r="S123" s="3"/>
      <c r="T123" s="3"/>
      <c r="U123" s="3"/>
      <c r="V123" s="3"/>
      <c r="W123" s="3">
        <f ca="1">'Rendements bruts'!W123+1</f>
        <v>1.04</v>
      </c>
      <c r="X123" s="3"/>
      <c r="Y123" s="3"/>
      <c r="Z123" s="3"/>
      <c r="AA123" s="3"/>
    </row>
    <row r="124" spans="1:27" x14ac:dyDescent="0.25">
      <c r="A124" s="2">
        <v>41729</v>
      </c>
      <c r="B124" s="3">
        <v>0.9990844166666667</v>
      </c>
      <c r="C124" s="3">
        <f ca="1">'Rendements bruts'!C124+1</f>
        <v>0.97</v>
      </c>
      <c r="D124" s="3">
        <f ca="1">'Rendements bruts'!D124+1</f>
        <v>0.98</v>
      </c>
      <c r="E124" s="3">
        <f ca="1">'Rendements bruts'!E124+1</f>
        <v>0.99</v>
      </c>
      <c r="F124" s="3">
        <f ca="1">'Rendements bruts'!F124+1</f>
        <v>1.03</v>
      </c>
      <c r="G124" s="3">
        <f ca="1">'Rendements bruts'!G124+1</f>
        <v>1.03</v>
      </c>
      <c r="H124" s="3">
        <f ca="1">'Rendements bruts'!H124+1</f>
        <v>1</v>
      </c>
      <c r="I124" s="3">
        <f ca="1">'Rendements bruts'!I124+1</f>
        <v>0.99</v>
      </c>
      <c r="J124" s="3">
        <f ca="1">'Rendements bruts'!J124+1</f>
        <v>0.99</v>
      </c>
      <c r="K124" s="121">
        <f ca="1">'Rendements bruts'!K124+1</f>
        <v>1.05</v>
      </c>
      <c r="L124" s="3">
        <f ca="1">'Rendements bruts'!L124+1</f>
        <v>0.95</v>
      </c>
      <c r="M124" s="3">
        <f ca="1">'Rendements bruts'!M124+1</f>
        <v>1.02</v>
      </c>
      <c r="N124" s="3">
        <f ca="1">'Rendements bruts'!N124+1</f>
        <v>1.01</v>
      </c>
      <c r="O124" s="3"/>
      <c r="P124" s="3">
        <f ca="1">'Rendements bruts'!P124+1</f>
        <v>1.04</v>
      </c>
      <c r="Q124" s="3">
        <f ca="1">'Rendements bruts'!Q124+1</f>
        <v>1.01</v>
      </c>
      <c r="R124" s="3"/>
      <c r="S124" s="3"/>
      <c r="T124" s="3"/>
      <c r="U124" s="3"/>
      <c r="V124" s="3"/>
      <c r="W124" s="3">
        <f ca="1">'Rendements bruts'!W124+1</f>
        <v>1</v>
      </c>
      <c r="X124" s="3"/>
      <c r="Y124" s="3"/>
      <c r="Z124" s="3"/>
      <c r="AA124" s="3"/>
    </row>
    <row r="125" spans="1:27" x14ac:dyDescent="0.25">
      <c r="A125" s="2">
        <v>41759</v>
      </c>
      <c r="B125" s="3">
        <v>1.0038844166666667</v>
      </c>
      <c r="C125" s="3">
        <f ca="1">'Rendements bruts'!C125+1</f>
        <v>0.99</v>
      </c>
      <c r="D125" s="3">
        <f ca="1">'Rendements bruts'!D125+1</f>
        <v>1.01</v>
      </c>
      <c r="E125" s="3">
        <f ca="1">'Rendements bruts'!E125+1</f>
        <v>0.96</v>
      </c>
      <c r="F125" s="3">
        <f ca="1">'Rendements bruts'!F125+1</f>
        <v>1</v>
      </c>
      <c r="G125" s="3">
        <f ca="1">'Rendements bruts'!G125+1</f>
        <v>1</v>
      </c>
      <c r="H125" s="3">
        <f ca="1">'Rendements bruts'!H125+1</f>
        <v>1.06</v>
      </c>
      <c r="I125" s="3">
        <f ca="1">'Rendements bruts'!I125+1</f>
        <v>0.98</v>
      </c>
      <c r="J125" s="3">
        <f ca="1">'Rendements bruts'!J125+1</f>
        <v>0.97</v>
      </c>
      <c r="K125" s="121">
        <f ca="1">'Rendements bruts'!K125+1</f>
        <v>1.06</v>
      </c>
      <c r="L125" s="3">
        <f ca="1">'Rendements bruts'!L125+1</f>
        <v>1</v>
      </c>
      <c r="M125" s="3">
        <f ca="1">'Rendements bruts'!M125+1</f>
        <v>0.98</v>
      </c>
      <c r="N125" s="3">
        <f ca="1">'Rendements bruts'!N125+1</f>
        <v>1.05</v>
      </c>
      <c r="O125" s="3"/>
      <c r="P125" s="3">
        <f ca="1">'Rendements bruts'!P125+1</f>
        <v>1.01</v>
      </c>
      <c r="Q125" s="3">
        <f ca="1">'Rendements bruts'!Q125+1</f>
        <v>1.04</v>
      </c>
      <c r="R125" s="3"/>
      <c r="S125" s="3"/>
      <c r="T125" s="3"/>
      <c r="U125" s="3"/>
      <c r="V125" s="3"/>
      <c r="W125" s="3">
        <f ca="1">'Rendements bruts'!W125+1</f>
        <v>0.99</v>
      </c>
      <c r="X125" s="3"/>
      <c r="Y125" s="3"/>
      <c r="Z125" s="3"/>
      <c r="AA125" s="3"/>
    </row>
    <row r="126" spans="1:27" x14ac:dyDescent="0.25">
      <c r="A126" s="2">
        <v>41790</v>
      </c>
      <c r="B126" s="3">
        <v>1.0071844166666666</v>
      </c>
      <c r="C126" s="3">
        <f ca="1">'Rendements bruts'!C126+1</f>
        <v>1.02</v>
      </c>
      <c r="D126" s="3">
        <f ca="1">'Rendements bruts'!D126+1</f>
        <v>1.03</v>
      </c>
      <c r="E126" s="3">
        <f ca="1">'Rendements bruts'!E126+1</f>
        <v>1.05</v>
      </c>
      <c r="F126" s="3">
        <f ca="1">'Rendements bruts'!F126+1</f>
        <v>1.03</v>
      </c>
      <c r="G126" s="3">
        <f ca="1">'Rendements bruts'!G126+1</f>
        <v>0.95</v>
      </c>
      <c r="H126" s="3">
        <f ca="1">'Rendements bruts'!H126+1</f>
        <v>1.01</v>
      </c>
      <c r="I126" s="3">
        <f ca="1">'Rendements bruts'!I126+1</f>
        <v>0.97</v>
      </c>
      <c r="J126" s="3">
        <f ca="1">'Rendements bruts'!J126+1</f>
        <v>0.95</v>
      </c>
      <c r="K126" s="121">
        <f ca="1">'Rendements bruts'!K126+1</f>
        <v>0.98</v>
      </c>
      <c r="L126" s="3">
        <f ca="1">'Rendements bruts'!L126+1</f>
        <v>1.04</v>
      </c>
      <c r="M126" s="3">
        <f ca="1">'Rendements bruts'!M126+1</f>
        <v>1</v>
      </c>
      <c r="N126" s="3">
        <f ca="1">'Rendements bruts'!N126+1</f>
        <v>1.01</v>
      </c>
      <c r="O126" s="3"/>
      <c r="P126" s="3">
        <f ca="1">'Rendements bruts'!P126+1</f>
        <v>1.01</v>
      </c>
      <c r="Q126" s="3">
        <f ca="1">'Rendements bruts'!Q126+1</f>
        <v>0.97</v>
      </c>
      <c r="R126" s="3"/>
      <c r="S126" s="3"/>
      <c r="T126" s="3"/>
      <c r="U126" s="3"/>
      <c r="V126" s="3"/>
      <c r="W126" s="3">
        <f ca="1">'Rendements bruts'!W126+1</f>
        <v>1.01</v>
      </c>
      <c r="X126" s="3"/>
      <c r="Y126" s="3"/>
      <c r="Z126" s="3"/>
      <c r="AA126" s="3"/>
    </row>
    <row r="127" spans="1:27" x14ac:dyDescent="0.25">
      <c r="A127" s="2">
        <v>41820</v>
      </c>
      <c r="B127" s="3">
        <v>1.0016844166666667</v>
      </c>
      <c r="C127" s="3">
        <f ca="1">'Rendements bruts'!C127+1</f>
        <v>1.02</v>
      </c>
      <c r="D127" s="3">
        <f ca="1">'Rendements bruts'!D127+1</f>
        <v>0.97</v>
      </c>
      <c r="E127" s="3">
        <f ca="1">'Rendements bruts'!E127+1</f>
        <v>1.02</v>
      </c>
      <c r="F127" s="3">
        <f ca="1">'Rendements bruts'!F127+1</f>
        <v>1.05</v>
      </c>
      <c r="G127" s="3">
        <f ca="1">'Rendements bruts'!G127+1</f>
        <v>1</v>
      </c>
      <c r="H127" s="3">
        <f ca="1">'Rendements bruts'!H127+1</f>
        <v>0.97</v>
      </c>
      <c r="I127" s="3">
        <f ca="1">'Rendements bruts'!I127+1</f>
        <v>1.02</v>
      </c>
      <c r="J127" s="3">
        <f ca="1">'Rendements bruts'!J127+1</f>
        <v>1.01</v>
      </c>
      <c r="K127" s="121">
        <f ca="1">'Rendements bruts'!K127+1</f>
        <v>1.06</v>
      </c>
      <c r="L127" s="3">
        <f ca="1">'Rendements bruts'!L127+1</f>
        <v>0.96</v>
      </c>
      <c r="M127" s="3">
        <f ca="1">'Rendements bruts'!M127+1</f>
        <v>0.99</v>
      </c>
      <c r="N127" s="3">
        <f ca="1">'Rendements bruts'!N127+1</f>
        <v>0.96</v>
      </c>
      <c r="O127" s="3"/>
      <c r="P127" s="3">
        <f ca="1">'Rendements bruts'!P127+1</f>
        <v>0.96</v>
      </c>
      <c r="Q127" s="3">
        <f ca="1">'Rendements bruts'!Q127+1</f>
        <v>1.02</v>
      </c>
      <c r="R127" s="3"/>
      <c r="S127" s="3"/>
      <c r="T127" s="3"/>
      <c r="U127" s="3"/>
      <c r="V127" s="3"/>
      <c r="W127" s="3">
        <f ca="1">'Rendements bruts'!W127+1</f>
        <v>1.01</v>
      </c>
      <c r="X127" s="3"/>
      <c r="Y127" s="3"/>
      <c r="Z127" s="3"/>
      <c r="AA127" s="3"/>
    </row>
    <row r="128" spans="1:27" x14ac:dyDescent="0.25">
      <c r="A128" s="2">
        <v>41851</v>
      </c>
      <c r="B128" s="3">
        <v>1.0026844166666666</v>
      </c>
      <c r="C128" s="3">
        <f ca="1">'Rendements bruts'!C128+1</f>
        <v>1.06</v>
      </c>
      <c r="D128" s="3">
        <f ca="1">'Rendements bruts'!D128+1</f>
        <v>1.06</v>
      </c>
      <c r="E128" s="3">
        <f ca="1">'Rendements bruts'!E128+1</f>
        <v>0.99</v>
      </c>
      <c r="F128" s="3">
        <f ca="1">'Rendements bruts'!F128+1</f>
        <v>1.04</v>
      </c>
      <c r="G128" s="3">
        <f ca="1">'Rendements bruts'!G128+1</f>
        <v>0.97</v>
      </c>
      <c r="H128" s="3">
        <f ca="1">'Rendements bruts'!H128+1</f>
        <v>0.96</v>
      </c>
      <c r="I128" s="3">
        <f ca="1">'Rendements bruts'!I128+1</f>
        <v>0.99</v>
      </c>
      <c r="J128" s="3">
        <f ca="1">'Rendements bruts'!J128+1</f>
        <v>0.96</v>
      </c>
      <c r="K128" s="121">
        <f ca="1">'Rendements bruts'!K128+1</f>
        <v>1.04</v>
      </c>
      <c r="L128" s="3">
        <f ca="1">'Rendements bruts'!L128+1</f>
        <v>1.04</v>
      </c>
      <c r="M128" s="3">
        <f ca="1">'Rendements bruts'!M128+1</f>
        <v>0.98</v>
      </c>
      <c r="N128" s="3">
        <f ca="1">'Rendements bruts'!N128+1</f>
        <v>1.04</v>
      </c>
      <c r="O128" s="3"/>
      <c r="P128" s="3">
        <f ca="1">'Rendements bruts'!P128+1</f>
        <v>0.99</v>
      </c>
      <c r="Q128" s="3">
        <f ca="1">'Rendements bruts'!Q128+1</f>
        <v>1.04</v>
      </c>
      <c r="R128" s="3"/>
      <c r="S128" s="3"/>
      <c r="T128" s="3"/>
      <c r="U128" s="3"/>
      <c r="V128" s="3"/>
      <c r="W128" s="3">
        <f ca="1">'Rendements bruts'!W128+1</f>
        <v>1.02</v>
      </c>
      <c r="X128" s="3"/>
      <c r="Y128" s="3"/>
      <c r="Z128" s="3"/>
      <c r="AA128" s="3"/>
    </row>
    <row r="129" spans="1:27" x14ac:dyDescent="0.25">
      <c r="A129" s="2">
        <v>41882</v>
      </c>
      <c r="B129" s="3">
        <v>1.0048844166666666</v>
      </c>
      <c r="C129" s="3">
        <f ca="1">'Rendements bruts'!C129+1</f>
        <v>1.04</v>
      </c>
      <c r="D129" s="3">
        <f ca="1">'Rendements bruts'!D129+1</f>
        <v>1.06</v>
      </c>
      <c r="E129" s="3">
        <f ca="1">'Rendements bruts'!E129+1</f>
        <v>1.05</v>
      </c>
      <c r="F129" s="3">
        <f ca="1">'Rendements bruts'!F129+1</f>
        <v>1.04</v>
      </c>
      <c r="G129" s="3">
        <f ca="1">'Rendements bruts'!G129+1</f>
        <v>1.06</v>
      </c>
      <c r="H129" s="3">
        <f ca="1">'Rendements bruts'!H129+1</f>
        <v>0.95</v>
      </c>
      <c r="I129" s="3">
        <f ca="1">'Rendements bruts'!I129+1</f>
        <v>0.95</v>
      </c>
      <c r="J129" s="3">
        <f ca="1">'Rendements bruts'!J129+1</f>
        <v>0.97</v>
      </c>
      <c r="K129" s="121">
        <f ca="1">'Rendements bruts'!K129+1</f>
        <v>0.95</v>
      </c>
      <c r="L129" s="3">
        <f ca="1">'Rendements bruts'!L129+1</f>
        <v>1</v>
      </c>
      <c r="M129" s="3">
        <f ca="1">'Rendements bruts'!M129+1</f>
        <v>0.95</v>
      </c>
      <c r="N129" s="3">
        <f ca="1">'Rendements bruts'!N129+1</f>
        <v>1.01</v>
      </c>
      <c r="O129" s="3"/>
      <c r="P129" s="3">
        <f ca="1">'Rendements bruts'!P129+1</f>
        <v>1.05</v>
      </c>
      <c r="Q129" s="3">
        <f ca="1">'Rendements bruts'!Q129+1</f>
        <v>0.99</v>
      </c>
      <c r="R129" s="3"/>
      <c r="S129" s="3"/>
      <c r="T129" s="3"/>
      <c r="U129" s="3"/>
      <c r="V129" s="3"/>
      <c r="W129" s="3">
        <f ca="1">'Rendements bruts'!W129+1</f>
        <v>0.99</v>
      </c>
      <c r="X129" s="3"/>
      <c r="Y129" s="3"/>
      <c r="Z129" s="3"/>
      <c r="AA129" s="3"/>
    </row>
    <row r="130" spans="1:27" x14ac:dyDescent="0.25">
      <c r="A130" s="2">
        <v>41912</v>
      </c>
      <c r="B130" s="3">
        <v>0.99768441666666663</v>
      </c>
      <c r="C130" s="3">
        <f ca="1">'Rendements bruts'!C130+1</f>
        <v>0.99</v>
      </c>
      <c r="D130" s="3">
        <f ca="1">'Rendements bruts'!D130+1</f>
        <v>1.06</v>
      </c>
      <c r="E130" s="3">
        <f ca="1">'Rendements bruts'!E130+1</f>
        <v>0.96</v>
      </c>
      <c r="F130" s="3">
        <f ca="1">'Rendements bruts'!F130+1</f>
        <v>1.01</v>
      </c>
      <c r="G130" s="3">
        <f ca="1">'Rendements bruts'!G130+1</f>
        <v>1</v>
      </c>
      <c r="H130" s="3">
        <f ca="1">'Rendements bruts'!H130+1</f>
        <v>1.06</v>
      </c>
      <c r="I130" s="3">
        <f ca="1">'Rendements bruts'!I130+1</f>
        <v>0.99</v>
      </c>
      <c r="J130" s="3">
        <f ca="1">'Rendements bruts'!J130+1</f>
        <v>0.99</v>
      </c>
      <c r="K130" s="121">
        <f ca="1">'Rendements bruts'!K130+1</f>
        <v>1.02</v>
      </c>
      <c r="L130" s="3">
        <f ca="1">'Rendements bruts'!L130+1</f>
        <v>1.06</v>
      </c>
      <c r="M130" s="3">
        <f ca="1">'Rendements bruts'!M130+1</f>
        <v>0.97</v>
      </c>
      <c r="N130" s="3">
        <f ca="1">'Rendements bruts'!N130+1</f>
        <v>1.05</v>
      </c>
      <c r="O130" s="3"/>
      <c r="P130" s="3">
        <f ca="1">'Rendements bruts'!P130+1</f>
        <v>0.97</v>
      </c>
      <c r="Q130" s="3">
        <f ca="1">'Rendements bruts'!Q130+1</f>
        <v>1.01</v>
      </c>
      <c r="R130" s="3"/>
      <c r="S130" s="3"/>
      <c r="T130" s="3"/>
      <c r="U130" s="3"/>
      <c r="V130" s="3"/>
      <c r="W130" s="3">
        <f ca="1">'Rendements bruts'!W130+1</f>
        <v>1.03</v>
      </c>
      <c r="X130" s="3"/>
      <c r="Y130" s="3"/>
      <c r="Z130" s="3"/>
      <c r="AA130" s="3"/>
    </row>
    <row r="131" spans="1:27" x14ac:dyDescent="0.25">
      <c r="A131" s="2">
        <v>41943</v>
      </c>
      <c r="B131" s="3">
        <v>1.0041844166666667</v>
      </c>
      <c r="C131" s="3">
        <f ca="1">'Rendements bruts'!C131+1</f>
        <v>1.03</v>
      </c>
      <c r="D131" s="3">
        <f ca="1">'Rendements bruts'!D131+1</f>
        <v>0.98</v>
      </c>
      <c r="E131" s="3">
        <f ca="1">'Rendements bruts'!E131+1</f>
        <v>1</v>
      </c>
      <c r="F131" s="3">
        <f ca="1">'Rendements bruts'!F131+1</f>
        <v>1.05</v>
      </c>
      <c r="G131" s="3">
        <f ca="1">'Rendements bruts'!G131+1</f>
        <v>0.97</v>
      </c>
      <c r="H131" s="3">
        <f ca="1">'Rendements bruts'!H131+1</f>
        <v>1.06</v>
      </c>
      <c r="I131" s="3">
        <f ca="1">'Rendements bruts'!I131+1</f>
        <v>1</v>
      </c>
      <c r="J131" s="3">
        <f ca="1">'Rendements bruts'!J131+1</f>
        <v>0.96</v>
      </c>
      <c r="K131" s="121">
        <f ca="1">'Rendements bruts'!K131+1</f>
        <v>1.02</v>
      </c>
      <c r="L131" s="3">
        <f ca="1">'Rendements bruts'!L131+1</f>
        <v>0.98</v>
      </c>
      <c r="M131" s="3">
        <f ca="1">'Rendements bruts'!M131+1</f>
        <v>1.02</v>
      </c>
      <c r="N131" s="3">
        <f ca="1">'Rendements bruts'!N131+1</f>
        <v>1.05</v>
      </c>
      <c r="O131" s="3"/>
      <c r="P131" s="3">
        <f ca="1">'Rendements bruts'!P131+1</f>
        <v>0.99</v>
      </c>
      <c r="Q131" s="3">
        <f ca="1">'Rendements bruts'!Q131+1</f>
        <v>0.99</v>
      </c>
      <c r="R131" s="3"/>
      <c r="S131" s="3"/>
      <c r="T131" s="3"/>
      <c r="U131" s="3"/>
      <c r="V131" s="3"/>
      <c r="W131" s="3">
        <f ca="1">'Rendements bruts'!W131+1</f>
        <v>1.06</v>
      </c>
      <c r="X131" s="3"/>
      <c r="Y131" s="3"/>
      <c r="Z131" s="3"/>
      <c r="AA131" s="3"/>
    </row>
    <row r="132" spans="1:27" x14ac:dyDescent="0.25">
      <c r="A132" s="2">
        <v>41973</v>
      </c>
      <c r="B132" s="3">
        <v>1.0092844166666666</v>
      </c>
      <c r="C132" s="3">
        <f ca="1">'Rendements bruts'!C132+1</f>
        <v>0.97</v>
      </c>
      <c r="D132" s="3">
        <f ca="1">'Rendements bruts'!D132+1</f>
        <v>1</v>
      </c>
      <c r="E132" s="3">
        <f ca="1">'Rendements bruts'!E132+1</f>
        <v>0.98</v>
      </c>
      <c r="F132" s="3">
        <f ca="1">'Rendements bruts'!F132+1</f>
        <v>1</v>
      </c>
      <c r="G132" s="3">
        <f ca="1">'Rendements bruts'!G132+1</f>
        <v>1.02</v>
      </c>
      <c r="H132" s="3">
        <f ca="1">'Rendements bruts'!H132+1</f>
        <v>0.98</v>
      </c>
      <c r="I132" s="3">
        <f ca="1">'Rendements bruts'!I132+1</f>
        <v>0.97</v>
      </c>
      <c r="J132" s="3">
        <f ca="1">'Rendements bruts'!J132+1</f>
        <v>1.03</v>
      </c>
      <c r="K132" s="121">
        <f ca="1">'Rendements bruts'!K132+1</f>
        <v>1</v>
      </c>
      <c r="L132" s="3">
        <f ca="1">'Rendements bruts'!L132+1</f>
        <v>0.99</v>
      </c>
      <c r="M132" s="3">
        <f ca="1">'Rendements bruts'!M132+1</f>
        <v>0.98</v>
      </c>
      <c r="N132" s="3">
        <f ca="1">'Rendements bruts'!N132+1</f>
        <v>1</v>
      </c>
      <c r="O132" s="3"/>
      <c r="P132" s="3">
        <f ca="1">'Rendements bruts'!P132+1</f>
        <v>0.96</v>
      </c>
      <c r="Q132" s="3">
        <f ca="1">'Rendements bruts'!Q132+1</f>
        <v>0.95</v>
      </c>
      <c r="R132" s="3"/>
      <c r="S132" s="3"/>
      <c r="T132" s="3"/>
      <c r="U132" s="3"/>
      <c r="V132" s="3"/>
      <c r="W132" s="3">
        <f ca="1">'Rendements bruts'!W132+1</f>
        <v>1.05</v>
      </c>
      <c r="X132" s="3"/>
      <c r="Y132" s="3"/>
      <c r="Z132" s="3"/>
      <c r="AA132" s="3"/>
    </row>
    <row r="133" spans="1:27" x14ac:dyDescent="0.25">
      <c r="A133" s="2">
        <v>42004</v>
      </c>
      <c r="B133" s="3">
        <v>1.0035844166666668</v>
      </c>
      <c r="C133" s="3">
        <f ca="1">'Rendements bruts'!C133+1</f>
        <v>0.99</v>
      </c>
      <c r="D133" s="3">
        <f ca="1">'Rendements bruts'!D133+1</f>
        <v>1.01</v>
      </c>
      <c r="E133" s="3">
        <f ca="1">'Rendements bruts'!E133+1</f>
        <v>0.95</v>
      </c>
      <c r="F133" s="3">
        <f ca="1">'Rendements bruts'!F133+1</f>
        <v>1.05</v>
      </c>
      <c r="G133" s="3">
        <f ca="1">'Rendements bruts'!G133+1</f>
        <v>0.95</v>
      </c>
      <c r="H133" s="3">
        <f ca="1">'Rendements bruts'!H133+1</f>
        <v>0.99</v>
      </c>
      <c r="I133" s="3">
        <f ca="1">'Rendements bruts'!I133+1</f>
        <v>0.96</v>
      </c>
      <c r="J133" s="3">
        <f ca="1">'Rendements bruts'!J133+1</f>
        <v>0.95</v>
      </c>
      <c r="K133" s="121">
        <f ca="1">'Rendements bruts'!K133+1</f>
        <v>1.03</v>
      </c>
      <c r="L133" s="3">
        <f ca="1">'Rendements bruts'!L133+1</f>
        <v>0.99</v>
      </c>
      <c r="M133" s="3">
        <f ca="1">'Rendements bruts'!M133+1</f>
        <v>1.02</v>
      </c>
      <c r="N133" s="3">
        <f ca="1">'Rendements bruts'!N133+1</f>
        <v>1.06</v>
      </c>
      <c r="O133" s="3"/>
      <c r="P133" s="3">
        <f ca="1">'Rendements bruts'!P133+1</f>
        <v>1</v>
      </c>
      <c r="Q133" s="3">
        <f ca="1">'Rendements bruts'!Q133+1</f>
        <v>0.98</v>
      </c>
      <c r="R133" s="3"/>
      <c r="S133" s="3"/>
      <c r="T133" s="3"/>
      <c r="U133" s="3"/>
      <c r="V133" s="3"/>
      <c r="W133" s="3">
        <f ca="1">'Rendements bruts'!W133+1</f>
        <v>1.02</v>
      </c>
      <c r="X133" s="3"/>
      <c r="Y133" s="3"/>
      <c r="Z133" s="3"/>
      <c r="AA133" s="3"/>
    </row>
    <row r="134" spans="1:27" x14ac:dyDescent="0.25">
      <c r="A134" s="2">
        <v>42034</v>
      </c>
      <c r="B134" s="3">
        <v>1.0315739166666666</v>
      </c>
      <c r="C134" s="3">
        <f ca="1">'Rendements bruts'!C134+1</f>
        <v>0.97</v>
      </c>
      <c r="D134" s="3">
        <f ca="1">'Rendements bruts'!D134+1</f>
        <v>0.98</v>
      </c>
      <c r="E134" s="3">
        <f ca="1">'Rendements bruts'!E134+1</f>
        <v>0.95</v>
      </c>
      <c r="F134" s="3">
        <f ca="1">'Rendements bruts'!F134+1</f>
        <v>0.95</v>
      </c>
      <c r="G134" s="3">
        <f ca="1">'Rendements bruts'!G134+1</f>
        <v>1.02</v>
      </c>
      <c r="H134" s="3">
        <f ca="1">'Rendements bruts'!H134+1</f>
        <v>0.96</v>
      </c>
      <c r="I134" s="3">
        <f ca="1">'Rendements bruts'!I134+1</f>
        <v>0.97</v>
      </c>
      <c r="J134" s="3">
        <f ca="1">'Rendements bruts'!J134+1</f>
        <v>0.97</v>
      </c>
      <c r="K134" s="121">
        <f ca="1">'Rendements bruts'!K134+1</f>
        <v>1.05</v>
      </c>
      <c r="L134" s="3">
        <f ca="1">'Rendements bruts'!L134+1</f>
        <v>0.99</v>
      </c>
      <c r="M134" s="3">
        <f ca="1">'Rendements bruts'!M134+1</f>
        <v>1</v>
      </c>
      <c r="N134" s="3">
        <f ca="1">'Rendements bruts'!N134+1</f>
        <v>0.98</v>
      </c>
      <c r="O134" s="3"/>
      <c r="P134" s="3">
        <f ca="1">'Rendements bruts'!P134+1</f>
        <v>1.02</v>
      </c>
      <c r="Q134" s="3">
        <f ca="1">'Rendements bruts'!Q134+1</f>
        <v>1.05</v>
      </c>
      <c r="R134" s="3"/>
      <c r="S134" s="3"/>
      <c r="T134" s="3"/>
      <c r="U134" s="3"/>
      <c r="V134" s="3"/>
      <c r="W134" s="3">
        <f ca="1">'Rendements bruts'!W134+1</f>
        <v>0.95</v>
      </c>
      <c r="X134" s="3"/>
      <c r="Y134" s="3"/>
      <c r="Z134" s="3"/>
      <c r="AA134" s="3"/>
    </row>
    <row r="135" spans="1:27" x14ac:dyDescent="0.25">
      <c r="A135" s="2">
        <v>42062</v>
      </c>
      <c r="B135" s="3">
        <v>0.99957391666666662</v>
      </c>
      <c r="C135" s="3">
        <f ca="1">'Rendements bruts'!C135+1</f>
        <v>1.06</v>
      </c>
      <c r="D135" s="3">
        <f ca="1">'Rendements bruts'!D135+1</f>
        <v>0.99</v>
      </c>
      <c r="E135" s="3">
        <f ca="1">'Rendements bruts'!E135+1</f>
        <v>0.98</v>
      </c>
      <c r="F135" s="3">
        <f ca="1">'Rendements bruts'!F135+1</f>
        <v>0.97</v>
      </c>
      <c r="G135" s="3">
        <f ca="1">'Rendements bruts'!G135+1</f>
        <v>0.98</v>
      </c>
      <c r="H135" s="3">
        <f ca="1">'Rendements bruts'!H135+1</f>
        <v>0.98</v>
      </c>
      <c r="I135" s="3">
        <f ca="1">'Rendements bruts'!I135+1</f>
        <v>1.05</v>
      </c>
      <c r="J135" s="3">
        <f ca="1">'Rendements bruts'!J135+1</f>
        <v>1.05</v>
      </c>
      <c r="K135" s="121">
        <f ca="1">'Rendements bruts'!K135+1</f>
        <v>0.98</v>
      </c>
      <c r="L135" s="3">
        <f ca="1">'Rendements bruts'!L135+1</f>
        <v>0.96</v>
      </c>
      <c r="M135" s="3">
        <f ca="1">'Rendements bruts'!M135+1</f>
        <v>0.98</v>
      </c>
      <c r="N135" s="3">
        <f ca="1">'Rendements bruts'!N135+1</f>
        <v>1.01</v>
      </c>
      <c r="O135" s="3"/>
      <c r="P135" s="3">
        <f ca="1">'Rendements bruts'!P135+1</f>
        <v>1.06</v>
      </c>
      <c r="Q135" s="3">
        <f ca="1">'Rendements bruts'!Q135+1</f>
        <v>0.96</v>
      </c>
      <c r="R135" s="3"/>
      <c r="S135" s="3"/>
      <c r="T135" s="3"/>
      <c r="U135" s="3"/>
      <c r="V135" s="3"/>
      <c r="W135" s="3">
        <f ca="1">'Rendements bruts'!W135+1</f>
        <v>1.03</v>
      </c>
      <c r="X135" s="3"/>
      <c r="Y135" s="3"/>
      <c r="Z135" s="3"/>
      <c r="AA135" s="3"/>
    </row>
    <row r="136" spans="1:27" x14ac:dyDescent="0.25">
      <c r="A136" s="2">
        <v>42094</v>
      </c>
      <c r="B136" s="3">
        <v>0.99887391666666669</v>
      </c>
      <c r="C136" s="3">
        <f ca="1">'Rendements bruts'!C136+1</f>
        <v>0.95</v>
      </c>
      <c r="D136" s="3">
        <f ca="1">'Rendements bruts'!D136+1</f>
        <v>0.95</v>
      </c>
      <c r="E136" s="3">
        <f ca="1">'Rendements bruts'!E136+1</f>
        <v>0.95</v>
      </c>
      <c r="F136" s="3">
        <f ca="1">'Rendements bruts'!F136+1</f>
        <v>0.99</v>
      </c>
      <c r="G136" s="3">
        <f ca="1">'Rendements bruts'!G136+1</f>
        <v>1.02</v>
      </c>
      <c r="H136" s="3">
        <f ca="1">'Rendements bruts'!H136+1</f>
        <v>1.06</v>
      </c>
      <c r="I136" s="3">
        <f ca="1">'Rendements bruts'!I136+1</f>
        <v>1.05</v>
      </c>
      <c r="J136" s="3">
        <f ca="1">'Rendements bruts'!J136+1</f>
        <v>1</v>
      </c>
      <c r="K136" s="121">
        <f ca="1">'Rendements bruts'!K136+1</f>
        <v>1.06</v>
      </c>
      <c r="L136" s="3">
        <f ca="1">'Rendements bruts'!L136+1</f>
        <v>0.99</v>
      </c>
      <c r="M136" s="3">
        <f ca="1">'Rendements bruts'!M136+1</f>
        <v>0.96</v>
      </c>
      <c r="N136" s="3">
        <f ca="1">'Rendements bruts'!N136+1</f>
        <v>1</v>
      </c>
      <c r="O136" s="3"/>
      <c r="P136" s="3">
        <f ca="1">'Rendements bruts'!P136+1</f>
        <v>1.05</v>
      </c>
      <c r="Q136" s="3">
        <f ca="1">'Rendements bruts'!Q136+1</f>
        <v>0.96</v>
      </c>
      <c r="R136" s="3">
        <f ca="1">'Rendements bruts'!R136+1</f>
        <v>0.98</v>
      </c>
      <c r="S136" s="3"/>
      <c r="T136" s="3"/>
      <c r="U136" s="3"/>
      <c r="V136" s="3"/>
      <c r="W136" s="3">
        <f ca="1">'Rendements bruts'!W136+1</f>
        <v>0.96</v>
      </c>
      <c r="X136" s="3"/>
      <c r="Y136" s="3"/>
      <c r="Z136" s="3"/>
      <c r="AA136" s="3"/>
    </row>
    <row r="137" spans="1:27" x14ac:dyDescent="0.25">
      <c r="A137" s="2">
        <v>42124</v>
      </c>
      <c r="B137" s="3">
        <v>0.99167391666666671</v>
      </c>
      <c r="C137" s="3">
        <f ca="1">'Rendements bruts'!C137+1</f>
        <v>1.04</v>
      </c>
      <c r="D137" s="3">
        <f ca="1">'Rendements bruts'!D137+1</f>
        <v>0.98</v>
      </c>
      <c r="E137" s="3">
        <f ca="1">'Rendements bruts'!E137+1</f>
        <v>0.96</v>
      </c>
      <c r="F137" s="3">
        <f ca="1">'Rendements bruts'!F137+1</f>
        <v>1.06</v>
      </c>
      <c r="G137" s="3">
        <f ca="1">'Rendements bruts'!G137+1</f>
        <v>0.95</v>
      </c>
      <c r="H137" s="3">
        <f ca="1">'Rendements bruts'!H137+1</f>
        <v>0.95</v>
      </c>
      <c r="I137" s="3">
        <f ca="1">'Rendements bruts'!I137+1</f>
        <v>1.06</v>
      </c>
      <c r="J137" s="3">
        <f ca="1">'Rendements bruts'!J137+1</f>
        <v>0.98</v>
      </c>
      <c r="K137" s="121">
        <f ca="1">'Rendements bruts'!K137+1</f>
        <v>0.96</v>
      </c>
      <c r="L137" s="3">
        <f ca="1">'Rendements bruts'!L137+1</f>
        <v>0.97</v>
      </c>
      <c r="M137" s="3">
        <f ca="1">'Rendements bruts'!M137+1</f>
        <v>1.04</v>
      </c>
      <c r="N137" s="3">
        <f ca="1">'Rendements bruts'!N137+1</f>
        <v>1.03</v>
      </c>
      <c r="O137" s="3"/>
      <c r="P137" s="3">
        <f ca="1">'Rendements bruts'!P137+1</f>
        <v>0.96</v>
      </c>
      <c r="Q137" s="3">
        <f ca="1">'Rendements bruts'!Q137+1</f>
        <v>1.06</v>
      </c>
      <c r="R137" s="3">
        <f ca="1">'Rendements bruts'!R137+1</f>
        <v>1.03</v>
      </c>
      <c r="S137" s="3"/>
      <c r="T137" s="3"/>
      <c r="U137" s="3"/>
      <c r="V137" s="3"/>
      <c r="W137" s="3">
        <f ca="1">'Rendements bruts'!W137+1</f>
        <v>0.99</v>
      </c>
      <c r="X137" s="3"/>
      <c r="Y137" s="3"/>
      <c r="Z137" s="3"/>
      <c r="AA137" s="3"/>
    </row>
    <row r="138" spans="1:27" x14ac:dyDescent="0.25">
      <c r="A138" s="2">
        <v>42153</v>
      </c>
      <c r="B138" s="3">
        <v>1.0028739166666667</v>
      </c>
      <c r="C138" s="3">
        <f ca="1">'Rendements bruts'!C138+1</f>
        <v>1</v>
      </c>
      <c r="D138" s="3">
        <f ca="1">'Rendements bruts'!D138+1</f>
        <v>1.02</v>
      </c>
      <c r="E138" s="3">
        <f ca="1">'Rendements bruts'!E138+1</f>
        <v>1</v>
      </c>
      <c r="F138" s="3">
        <f ca="1">'Rendements bruts'!F138+1</f>
        <v>0.97</v>
      </c>
      <c r="G138" s="3">
        <f ca="1">'Rendements bruts'!G138+1</f>
        <v>0.97</v>
      </c>
      <c r="H138" s="3">
        <f ca="1">'Rendements bruts'!H138+1</f>
        <v>1.05</v>
      </c>
      <c r="I138" s="3">
        <f ca="1">'Rendements bruts'!I138+1</f>
        <v>1.05</v>
      </c>
      <c r="J138" s="3">
        <f ca="1">'Rendements bruts'!J138+1</f>
        <v>1.06</v>
      </c>
      <c r="K138" s="121">
        <f ca="1">'Rendements bruts'!K138+1</f>
        <v>1.06</v>
      </c>
      <c r="L138" s="3">
        <f ca="1">'Rendements bruts'!L138+1</f>
        <v>1</v>
      </c>
      <c r="M138" s="3">
        <f ca="1">'Rendements bruts'!M138+1</f>
        <v>0.98</v>
      </c>
      <c r="N138" s="3">
        <f ca="1">'Rendements bruts'!N138+1</f>
        <v>1.04</v>
      </c>
      <c r="O138" s="3"/>
      <c r="P138" s="3">
        <f ca="1">'Rendements bruts'!P138+1</f>
        <v>0.97</v>
      </c>
      <c r="Q138" s="3">
        <f ca="1">'Rendements bruts'!Q138+1</f>
        <v>0.97</v>
      </c>
      <c r="R138" s="3">
        <f ca="1">'Rendements bruts'!R138+1</f>
        <v>1.03</v>
      </c>
      <c r="S138" s="3"/>
      <c r="T138" s="3"/>
      <c r="U138" s="3"/>
      <c r="V138" s="3"/>
      <c r="W138" s="3">
        <f ca="1">'Rendements bruts'!W138+1</f>
        <v>0.96</v>
      </c>
      <c r="X138" s="3"/>
      <c r="Y138" s="3"/>
      <c r="Z138" s="3"/>
      <c r="AA138" s="3"/>
    </row>
    <row r="139" spans="1:27" x14ac:dyDescent="0.25">
      <c r="A139" s="2">
        <v>42185</v>
      </c>
      <c r="B139" s="3">
        <v>0.99967391666666672</v>
      </c>
      <c r="C139" s="3">
        <f ca="1">'Rendements bruts'!C139+1</f>
        <v>1.04</v>
      </c>
      <c r="D139" s="3">
        <f ca="1">'Rendements bruts'!D139+1</f>
        <v>1.03</v>
      </c>
      <c r="E139" s="3">
        <f ca="1">'Rendements bruts'!E139+1</f>
        <v>1</v>
      </c>
      <c r="F139" s="3">
        <f ca="1">'Rendements bruts'!F139+1</f>
        <v>1</v>
      </c>
      <c r="G139" s="3">
        <f ca="1">'Rendements bruts'!G139+1</f>
        <v>1.03</v>
      </c>
      <c r="H139" s="3">
        <f ca="1">'Rendements bruts'!H139+1</f>
        <v>0.96</v>
      </c>
      <c r="I139" s="3">
        <f ca="1">'Rendements bruts'!I139+1</f>
        <v>0.96</v>
      </c>
      <c r="J139" s="3">
        <f ca="1">'Rendements bruts'!J139+1</f>
        <v>1.06</v>
      </c>
      <c r="K139" s="121">
        <f ca="1">'Rendements bruts'!K139+1</f>
        <v>0.97</v>
      </c>
      <c r="L139" s="3">
        <f ca="1">'Rendements bruts'!L139+1</f>
        <v>0.99</v>
      </c>
      <c r="M139" s="3">
        <f ca="1">'Rendements bruts'!M139+1</f>
        <v>1.04</v>
      </c>
      <c r="N139" s="3">
        <f ca="1">'Rendements bruts'!N139+1</f>
        <v>1.05</v>
      </c>
      <c r="O139" s="3"/>
      <c r="P139" s="3">
        <f ca="1">'Rendements bruts'!P139+1</f>
        <v>1.02</v>
      </c>
      <c r="Q139" s="3">
        <f ca="1">'Rendements bruts'!Q139+1</f>
        <v>0.98</v>
      </c>
      <c r="R139" s="3">
        <f ca="1">'Rendements bruts'!R139+1</f>
        <v>1.05</v>
      </c>
      <c r="S139" s="3"/>
      <c r="T139" s="3"/>
      <c r="U139" s="3"/>
      <c r="V139" s="3"/>
      <c r="W139" s="3">
        <f ca="1">'Rendements bruts'!W139+1</f>
        <v>1.01</v>
      </c>
      <c r="X139" s="3"/>
      <c r="Y139" s="3"/>
      <c r="Z139" s="3"/>
      <c r="AA139" s="3"/>
    </row>
    <row r="140" spans="1:27" x14ac:dyDescent="0.25">
      <c r="A140" s="2">
        <v>42216</v>
      </c>
      <c r="B140" s="3">
        <v>1.0084739166666667</v>
      </c>
      <c r="C140" s="3">
        <f ca="1">'Rendements bruts'!C140+1</f>
        <v>0.98</v>
      </c>
      <c r="D140" s="3">
        <f ca="1">'Rendements bruts'!D140+1</f>
        <v>1.01</v>
      </c>
      <c r="E140" s="3">
        <f ca="1">'Rendements bruts'!E140+1</f>
        <v>1</v>
      </c>
      <c r="F140" s="3">
        <f ca="1">'Rendements bruts'!F140+1</f>
        <v>1</v>
      </c>
      <c r="G140" s="3">
        <f ca="1">'Rendements bruts'!G140+1</f>
        <v>1.01</v>
      </c>
      <c r="H140" s="3">
        <f ca="1">'Rendements bruts'!H140+1</f>
        <v>1.02</v>
      </c>
      <c r="I140" s="3">
        <f ca="1">'Rendements bruts'!I140+1</f>
        <v>0.98</v>
      </c>
      <c r="J140" s="3">
        <f ca="1">'Rendements bruts'!J140+1</f>
        <v>0.96</v>
      </c>
      <c r="K140" s="121">
        <f ca="1">'Rendements bruts'!K140+1</f>
        <v>1.01</v>
      </c>
      <c r="L140" s="3">
        <f ca="1">'Rendements bruts'!L140+1</f>
        <v>1.03</v>
      </c>
      <c r="M140" s="3">
        <f ca="1">'Rendements bruts'!M140+1</f>
        <v>0.96</v>
      </c>
      <c r="N140" s="3">
        <f ca="1">'Rendements bruts'!N140+1</f>
        <v>0.98</v>
      </c>
      <c r="O140" s="3"/>
      <c r="P140" s="3">
        <f ca="1">'Rendements bruts'!P140+1</f>
        <v>1.01</v>
      </c>
      <c r="Q140" s="3">
        <f ca="1">'Rendements bruts'!Q140+1</f>
        <v>1.05</v>
      </c>
      <c r="R140" s="3">
        <f ca="1">'Rendements bruts'!R140+1</f>
        <v>1.06</v>
      </c>
      <c r="S140" s="3"/>
      <c r="T140" s="3"/>
      <c r="U140" s="3"/>
      <c r="V140" s="3"/>
      <c r="W140" s="3">
        <f ca="1">'Rendements bruts'!W140+1</f>
        <v>1.04</v>
      </c>
      <c r="X140" s="3"/>
      <c r="Y140" s="3"/>
      <c r="Z140" s="3"/>
      <c r="AA140" s="3"/>
    </row>
    <row r="141" spans="1:27" x14ac:dyDescent="0.25">
      <c r="A141" s="2">
        <v>42247</v>
      </c>
      <c r="B141" s="3">
        <v>0.99547391666666663</v>
      </c>
      <c r="C141" s="3">
        <f ca="1">'Rendements bruts'!C141+1</f>
        <v>1.04</v>
      </c>
      <c r="D141" s="3">
        <f ca="1">'Rendements bruts'!D141+1</f>
        <v>0.99</v>
      </c>
      <c r="E141" s="3">
        <f ca="1">'Rendements bruts'!E141+1</f>
        <v>1</v>
      </c>
      <c r="F141" s="3">
        <f ca="1">'Rendements bruts'!F141+1</f>
        <v>0.98</v>
      </c>
      <c r="G141" s="3">
        <f ca="1">'Rendements bruts'!G141+1</f>
        <v>1.04</v>
      </c>
      <c r="H141" s="3">
        <f ca="1">'Rendements bruts'!H141+1</f>
        <v>1</v>
      </c>
      <c r="I141" s="3">
        <f ca="1">'Rendements bruts'!I141+1</f>
        <v>0.97</v>
      </c>
      <c r="J141" s="3">
        <f ca="1">'Rendements bruts'!J141+1</f>
        <v>0.99</v>
      </c>
      <c r="K141" s="121">
        <f ca="1">'Rendements bruts'!K141+1</f>
        <v>0.99</v>
      </c>
      <c r="L141" s="3">
        <f ca="1">'Rendements bruts'!L141+1</f>
        <v>1.01</v>
      </c>
      <c r="M141" s="3">
        <f ca="1">'Rendements bruts'!M141+1</f>
        <v>0.98</v>
      </c>
      <c r="N141" s="3">
        <f ca="1">'Rendements bruts'!N141+1</f>
        <v>0.96</v>
      </c>
      <c r="O141" s="3"/>
      <c r="P141" s="3">
        <f ca="1">'Rendements bruts'!P141+1</f>
        <v>0.96</v>
      </c>
      <c r="Q141" s="3">
        <f ca="1">'Rendements bruts'!Q141+1</f>
        <v>1.06</v>
      </c>
      <c r="R141" s="3">
        <f ca="1">'Rendements bruts'!R141+1</f>
        <v>1.03</v>
      </c>
      <c r="S141" s="3"/>
      <c r="T141" s="3"/>
      <c r="U141" s="3"/>
      <c r="V141" s="3"/>
      <c r="W141" s="3">
        <f ca="1">'Rendements bruts'!W141+1</f>
        <v>0.99</v>
      </c>
      <c r="X141" s="3"/>
      <c r="Y141" s="3"/>
      <c r="Z141" s="3"/>
      <c r="AA141" s="3"/>
    </row>
    <row r="142" spans="1:27" x14ac:dyDescent="0.25">
      <c r="A142" s="2">
        <v>42277</v>
      </c>
      <c r="B142" s="3">
        <v>0.99767391666666672</v>
      </c>
      <c r="C142" s="3">
        <f ca="1">'Rendements bruts'!C142+1</f>
        <v>0.99</v>
      </c>
      <c r="D142" s="3">
        <f ca="1">'Rendements bruts'!D142+1</f>
        <v>1.02</v>
      </c>
      <c r="E142" s="3">
        <f ca="1">'Rendements bruts'!E142+1</f>
        <v>1.01</v>
      </c>
      <c r="F142" s="3">
        <f ca="1">'Rendements bruts'!F142+1</f>
        <v>0.95</v>
      </c>
      <c r="G142" s="3">
        <f ca="1">'Rendements bruts'!G142+1</f>
        <v>0.96</v>
      </c>
      <c r="H142" s="3">
        <f ca="1">'Rendements bruts'!H142+1</f>
        <v>1.02</v>
      </c>
      <c r="I142" s="3">
        <f ca="1">'Rendements bruts'!I142+1</f>
        <v>1.06</v>
      </c>
      <c r="J142" s="3">
        <f ca="1">'Rendements bruts'!J142+1</f>
        <v>0.99</v>
      </c>
      <c r="K142" s="121">
        <f ca="1">'Rendements bruts'!K142+1</f>
        <v>0.99</v>
      </c>
      <c r="L142" s="3">
        <f ca="1">'Rendements bruts'!L142+1</f>
        <v>0.96</v>
      </c>
      <c r="M142" s="3">
        <f ca="1">'Rendements bruts'!M142+1</f>
        <v>0.99</v>
      </c>
      <c r="N142" s="3">
        <f ca="1">'Rendements bruts'!N142+1</f>
        <v>1</v>
      </c>
      <c r="O142" s="3"/>
      <c r="P142" s="3">
        <f ca="1">'Rendements bruts'!P142+1</f>
        <v>0.97</v>
      </c>
      <c r="Q142" s="3">
        <f ca="1">'Rendements bruts'!Q142+1</f>
        <v>1.03</v>
      </c>
      <c r="R142" s="3">
        <f ca="1">'Rendements bruts'!R142+1</f>
        <v>0.96</v>
      </c>
      <c r="S142" s="3"/>
      <c r="T142" s="3"/>
      <c r="U142" s="3"/>
      <c r="V142" s="3"/>
      <c r="W142" s="3">
        <f ca="1">'Rendements bruts'!W142+1</f>
        <v>1.03</v>
      </c>
      <c r="X142" s="3"/>
      <c r="Y142" s="3"/>
      <c r="Z142" s="3"/>
      <c r="AA142" s="3"/>
    </row>
    <row r="143" spans="1:27" x14ac:dyDescent="0.25">
      <c r="A143" s="2">
        <v>42308</v>
      </c>
      <c r="B143" s="3">
        <v>0.99927391666666665</v>
      </c>
      <c r="C143" s="3">
        <f ca="1">'Rendements bruts'!C143+1</f>
        <v>0.95</v>
      </c>
      <c r="D143" s="3">
        <f ca="1">'Rendements bruts'!D143+1</f>
        <v>0.95</v>
      </c>
      <c r="E143" s="3">
        <f ca="1">'Rendements bruts'!E143+1</f>
        <v>1.04</v>
      </c>
      <c r="F143" s="3">
        <f ca="1">'Rendements bruts'!F143+1</f>
        <v>1.02</v>
      </c>
      <c r="G143" s="3">
        <f ca="1">'Rendements bruts'!G143+1</f>
        <v>0.97</v>
      </c>
      <c r="H143" s="3">
        <f ca="1">'Rendements bruts'!H143+1</f>
        <v>1</v>
      </c>
      <c r="I143" s="3">
        <f ca="1">'Rendements bruts'!I143+1</f>
        <v>0.98</v>
      </c>
      <c r="J143" s="3">
        <f ca="1">'Rendements bruts'!J143+1</f>
        <v>0.96</v>
      </c>
      <c r="K143" s="121">
        <f ca="1">'Rendements bruts'!K143+1</f>
        <v>0.96</v>
      </c>
      <c r="L143" s="3">
        <f ca="1">'Rendements bruts'!L143+1</f>
        <v>0.98</v>
      </c>
      <c r="M143" s="3">
        <f ca="1">'Rendements bruts'!M143+1</f>
        <v>1.05</v>
      </c>
      <c r="N143" s="3">
        <f ca="1">'Rendements bruts'!N143+1</f>
        <v>0.98</v>
      </c>
      <c r="O143" s="3"/>
      <c r="P143" s="3">
        <f ca="1">'Rendements bruts'!P143+1</f>
        <v>1.05</v>
      </c>
      <c r="Q143" s="3">
        <f ca="1">'Rendements bruts'!Q143+1</f>
        <v>1.04</v>
      </c>
      <c r="R143" s="3">
        <f ca="1">'Rendements bruts'!R143+1</f>
        <v>1.02</v>
      </c>
      <c r="S143" s="3"/>
      <c r="T143" s="3"/>
      <c r="U143" s="3"/>
      <c r="V143" s="3"/>
      <c r="W143" s="3">
        <f ca="1">'Rendements bruts'!W143+1</f>
        <v>0.99</v>
      </c>
      <c r="X143" s="3"/>
      <c r="Y143" s="3"/>
      <c r="Z143" s="3"/>
      <c r="AA143" s="3"/>
    </row>
    <row r="144" spans="1:27" x14ac:dyDescent="0.25">
      <c r="A144" s="2">
        <v>42338</v>
      </c>
      <c r="B144" s="3">
        <v>1.0007739166666667</v>
      </c>
      <c r="C144" s="3">
        <f ca="1">'Rendements bruts'!C144+1</f>
        <v>1.03</v>
      </c>
      <c r="D144" s="3">
        <f ca="1">'Rendements bruts'!D144+1</f>
        <v>1</v>
      </c>
      <c r="E144" s="3">
        <f ca="1">'Rendements bruts'!E144+1</f>
        <v>1.06</v>
      </c>
      <c r="F144" s="3">
        <f ca="1">'Rendements bruts'!F144+1</f>
        <v>1.03</v>
      </c>
      <c r="G144" s="3">
        <f ca="1">'Rendements bruts'!G144+1</f>
        <v>1</v>
      </c>
      <c r="H144" s="3">
        <f ca="1">'Rendements bruts'!H144+1</f>
        <v>1.04</v>
      </c>
      <c r="I144" s="3">
        <f ca="1">'Rendements bruts'!I144+1</f>
        <v>1.05</v>
      </c>
      <c r="J144" s="3">
        <f ca="1">'Rendements bruts'!J144+1</f>
        <v>0.98</v>
      </c>
      <c r="K144" s="121">
        <f ca="1">'Rendements bruts'!K144+1</f>
        <v>0.98</v>
      </c>
      <c r="L144" s="3">
        <f ca="1">'Rendements bruts'!L144+1</f>
        <v>1.04</v>
      </c>
      <c r="M144" s="3">
        <f ca="1">'Rendements bruts'!M144+1</f>
        <v>1.01</v>
      </c>
      <c r="N144" s="3">
        <f ca="1">'Rendements bruts'!N144+1</f>
        <v>1.02</v>
      </c>
      <c r="O144" s="3"/>
      <c r="P144" s="3">
        <f ca="1">'Rendements bruts'!P144+1</f>
        <v>1.04</v>
      </c>
      <c r="Q144" s="3">
        <f ca="1">'Rendements bruts'!Q144+1</f>
        <v>1.05</v>
      </c>
      <c r="R144" s="3">
        <f ca="1">'Rendements bruts'!R144+1</f>
        <v>0.98</v>
      </c>
      <c r="S144" s="3"/>
      <c r="T144" s="3"/>
      <c r="U144" s="3"/>
      <c r="V144" s="3"/>
      <c r="W144" s="3">
        <f ca="1">'Rendements bruts'!W144+1</f>
        <v>1</v>
      </c>
      <c r="X144" s="3"/>
      <c r="Y144" s="3"/>
      <c r="Z144" s="3"/>
      <c r="AA144" s="3"/>
    </row>
    <row r="145" spans="1:27" x14ac:dyDescent="0.25">
      <c r="A145" s="2">
        <v>42369</v>
      </c>
      <c r="B145" s="3">
        <v>1.0080739166666666</v>
      </c>
      <c r="C145" s="3">
        <f ca="1">'Rendements bruts'!C145+1</f>
        <v>1.01</v>
      </c>
      <c r="D145" s="3">
        <f ca="1">'Rendements bruts'!D145+1</f>
        <v>1.01</v>
      </c>
      <c r="E145" s="3">
        <f ca="1">'Rendements bruts'!E145+1</f>
        <v>1.05</v>
      </c>
      <c r="F145" s="3">
        <f ca="1">'Rendements bruts'!F145+1</f>
        <v>0.95</v>
      </c>
      <c r="G145" s="3">
        <f ca="1">'Rendements bruts'!G145+1</f>
        <v>1.04</v>
      </c>
      <c r="H145" s="3">
        <f ca="1">'Rendements bruts'!H145+1</f>
        <v>1.01</v>
      </c>
      <c r="I145" s="3">
        <f ca="1">'Rendements bruts'!I145+1</f>
        <v>1.02</v>
      </c>
      <c r="J145" s="3">
        <f ca="1">'Rendements bruts'!J145+1</f>
        <v>0.98</v>
      </c>
      <c r="K145" s="121">
        <f ca="1">'Rendements bruts'!K145+1</f>
        <v>0.98</v>
      </c>
      <c r="L145" s="3">
        <f ca="1">'Rendements bruts'!L145+1</f>
        <v>1.03</v>
      </c>
      <c r="M145" s="3">
        <f ca="1">'Rendements bruts'!M145+1</f>
        <v>1.04</v>
      </c>
      <c r="N145" s="3">
        <f ca="1">'Rendements bruts'!N145+1</f>
        <v>0.95</v>
      </c>
      <c r="O145" s="3"/>
      <c r="P145" s="3">
        <f ca="1">'Rendements bruts'!P145+1</f>
        <v>1</v>
      </c>
      <c r="Q145" s="3">
        <f ca="1">'Rendements bruts'!Q145+1</f>
        <v>0.98</v>
      </c>
      <c r="R145" s="3">
        <f ca="1">'Rendements bruts'!R145+1</f>
        <v>0.98</v>
      </c>
      <c r="S145" s="3"/>
      <c r="T145" s="3"/>
      <c r="U145" s="3"/>
      <c r="V145" s="3"/>
      <c r="W145" s="3">
        <f ca="1">'Rendements bruts'!W145+1</f>
        <v>0.98</v>
      </c>
      <c r="X145" s="3"/>
      <c r="Y145" s="3"/>
      <c r="Z145" s="3"/>
      <c r="AA145" s="3"/>
    </row>
    <row r="146" spans="1:27" x14ac:dyDescent="0.25">
      <c r="A146" s="2">
        <v>42398</v>
      </c>
      <c r="B146" s="3">
        <v>1.00433519325</v>
      </c>
      <c r="C146" s="3">
        <f ca="1">'Rendements bruts'!C146+1</f>
        <v>1.05</v>
      </c>
      <c r="D146" s="3">
        <f ca="1">'Rendements bruts'!D146+1</f>
        <v>1.06</v>
      </c>
      <c r="E146" s="3">
        <f ca="1">'Rendements bruts'!E146+1</f>
        <v>0.97</v>
      </c>
      <c r="F146" s="3">
        <f ca="1">'Rendements bruts'!F146+1</f>
        <v>0.96</v>
      </c>
      <c r="G146" s="3">
        <f ca="1">'Rendements bruts'!G146+1</f>
        <v>0.97</v>
      </c>
      <c r="H146" s="3">
        <f ca="1">'Rendements bruts'!H146+1</f>
        <v>1.05</v>
      </c>
      <c r="I146" s="3">
        <f ca="1">'Rendements bruts'!I146+1</f>
        <v>1</v>
      </c>
      <c r="J146" s="3">
        <f ca="1">'Rendements bruts'!J146+1</f>
        <v>0.98</v>
      </c>
      <c r="K146" s="121">
        <f ca="1">'Rendements bruts'!K146+1</f>
        <v>1.03</v>
      </c>
      <c r="L146" s="3">
        <f ca="1">'Rendements bruts'!L146+1</f>
        <v>1.03</v>
      </c>
      <c r="M146" s="3">
        <f ca="1">'Rendements bruts'!M146+1</f>
        <v>1.05</v>
      </c>
      <c r="N146" s="3">
        <f ca="1">'Rendements bruts'!N146+1</f>
        <v>1.03</v>
      </c>
      <c r="O146" s="3"/>
      <c r="P146" s="3">
        <f ca="1">'Rendements bruts'!P146+1</f>
        <v>1.01</v>
      </c>
      <c r="Q146" s="3">
        <f ca="1">'Rendements bruts'!Q146+1</f>
        <v>1.05</v>
      </c>
      <c r="R146" s="3">
        <f ca="1">'Rendements bruts'!R146+1</f>
        <v>1.02</v>
      </c>
      <c r="S146" s="3"/>
      <c r="T146" s="3"/>
      <c r="U146" s="3"/>
      <c r="V146" s="3"/>
      <c r="W146" s="3">
        <f ca="1">'Rendements bruts'!W146+1</f>
        <v>1.06</v>
      </c>
      <c r="X146" s="3"/>
      <c r="Y146" s="3"/>
      <c r="Z146" s="3"/>
      <c r="AA146" s="3"/>
    </row>
    <row r="147" spans="1:27" x14ac:dyDescent="0.25">
      <c r="A147" s="2">
        <v>42429</v>
      </c>
      <c r="B147" s="3">
        <v>0.99993519325000002</v>
      </c>
      <c r="C147" s="3">
        <f ca="1">'Rendements bruts'!C147+1</f>
        <v>0.96</v>
      </c>
      <c r="D147" s="3">
        <f ca="1">'Rendements bruts'!D147+1</f>
        <v>1.02</v>
      </c>
      <c r="E147" s="3">
        <f ca="1">'Rendements bruts'!E147+1</f>
        <v>0.96</v>
      </c>
      <c r="F147" s="3">
        <f ca="1">'Rendements bruts'!F147+1</f>
        <v>1.04</v>
      </c>
      <c r="G147" s="3">
        <f ca="1">'Rendements bruts'!G147+1</f>
        <v>0.95</v>
      </c>
      <c r="H147" s="3">
        <f ca="1">'Rendements bruts'!H147+1</f>
        <v>0.95</v>
      </c>
      <c r="I147" s="3">
        <f ca="1">'Rendements bruts'!I147+1</f>
        <v>1.03</v>
      </c>
      <c r="J147" s="3">
        <f ca="1">'Rendements bruts'!J147+1</f>
        <v>0.96</v>
      </c>
      <c r="K147" s="121">
        <f ca="1">'Rendements bruts'!K147+1</f>
        <v>0.97</v>
      </c>
      <c r="L147" s="3">
        <f ca="1">'Rendements bruts'!L147+1</f>
        <v>1.01</v>
      </c>
      <c r="M147" s="3">
        <f ca="1">'Rendements bruts'!M147+1</f>
        <v>0.98</v>
      </c>
      <c r="N147" s="3">
        <f ca="1">'Rendements bruts'!N147+1</f>
        <v>1.06</v>
      </c>
      <c r="O147" s="3"/>
      <c r="P147" s="3">
        <f ca="1">'Rendements bruts'!P147+1</f>
        <v>0.96</v>
      </c>
      <c r="Q147" s="3">
        <f ca="1">'Rendements bruts'!Q147+1</f>
        <v>1.06</v>
      </c>
      <c r="R147" s="3">
        <f ca="1">'Rendements bruts'!R147+1</f>
        <v>1.01</v>
      </c>
      <c r="S147" s="3"/>
      <c r="T147" s="3"/>
      <c r="U147" s="3"/>
      <c r="V147" s="3"/>
      <c r="W147" s="3">
        <f ca="1">'Rendements bruts'!W147+1</f>
        <v>1.03</v>
      </c>
      <c r="X147" s="3"/>
      <c r="Y147" s="3"/>
      <c r="Z147" s="3"/>
      <c r="AA147" s="3"/>
    </row>
    <row r="148" spans="1:27" x14ac:dyDescent="0.25">
      <c r="A148" s="2">
        <v>42460</v>
      </c>
      <c r="B148" s="3">
        <v>1.00813519325</v>
      </c>
      <c r="C148" s="3">
        <f ca="1">'Rendements bruts'!C148+1</f>
        <v>1.02</v>
      </c>
      <c r="D148" s="3">
        <f ca="1">'Rendements bruts'!D148+1</f>
        <v>1</v>
      </c>
      <c r="E148" s="3">
        <f ca="1">'Rendements bruts'!E148+1</f>
        <v>1.03</v>
      </c>
      <c r="F148" s="3">
        <f ca="1">'Rendements bruts'!F148+1</f>
        <v>1.01</v>
      </c>
      <c r="G148" s="3">
        <f ca="1">'Rendements bruts'!G148+1</f>
        <v>0.95</v>
      </c>
      <c r="H148" s="3">
        <f ca="1">'Rendements bruts'!H148+1</f>
        <v>1.01</v>
      </c>
      <c r="I148" s="3">
        <f ca="1">'Rendements bruts'!I148+1</f>
        <v>1.03</v>
      </c>
      <c r="J148" s="3">
        <f ca="1">'Rendements bruts'!J148+1</f>
        <v>1.01</v>
      </c>
      <c r="K148" s="121">
        <f ca="1">'Rendements bruts'!K148+1</f>
        <v>1.05</v>
      </c>
      <c r="L148" s="3">
        <f ca="1">'Rendements bruts'!L148+1</f>
        <v>0.95</v>
      </c>
      <c r="M148" s="3">
        <f ca="1">'Rendements bruts'!M148+1</f>
        <v>1</v>
      </c>
      <c r="N148" s="3">
        <f ca="1">'Rendements bruts'!N148+1</f>
        <v>0.97</v>
      </c>
      <c r="O148" s="3"/>
      <c r="P148" s="3">
        <f ca="1">'Rendements bruts'!P148+1</f>
        <v>1.04</v>
      </c>
      <c r="Q148" s="3">
        <f ca="1">'Rendements bruts'!Q148+1</f>
        <v>1</v>
      </c>
      <c r="R148" s="3">
        <f ca="1">'Rendements bruts'!R148+1</f>
        <v>1.01</v>
      </c>
      <c r="S148" s="3"/>
      <c r="T148" s="3"/>
      <c r="U148" s="3"/>
      <c r="V148" s="3"/>
      <c r="W148" s="3">
        <f ca="1">'Rendements bruts'!W148+1</f>
        <v>1.03</v>
      </c>
      <c r="X148" s="3"/>
      <c r="Y148" s="3"/>
      <c r="Z148" s="3"/>
      <c r="AA148" s="3"/>
    </row>
    <row r="149" spans="1:27" x14ac:dyDescent="0.25">
      <c r="A149" s="2">
        <v>42489</v>
      </c>
      <c r="B149" s="3">
        <v>0.99923519324999999</v>
      </c>
      <c r="C149" s="3">
        <f ca="1">'Rendements bruts'!C149+1</f>
        <v>1.06</v>
      </c>
      <c r="D149" s="3">
        <f ca="1">'Rendements bruts'!D149+1</f>
        <v>1.04</v>
      </c>
      <c r="E149" s="3">
        <f ca="1">'Rendements bruts'!E149+1</f>
        <v>1.01</v>
      </c>
      <c r="F149" s="3">
        <f ca="1">'Rendements bruts'!F149+1</f>
        <v>0.97</v>
      </c>
      <c r="G149" s="3">
        <f ca="1">'Rendements bruts'!G149+1</f>
        <v>1.03</v>
      </c>
      <c r="H149" s="3">
        <f ca="1">'Rendements bruts'!H149+1</f>
        <v>0.96</v>
      </c>
      <c r="I149" s="3">
        <f ca="1">'Rendements bruts'!I149+1</f>
        <v>0.99</v>
      </c>
      <c r="J149" s="3">
        <f ca="1">'Rendements bruts'!J149+1</f>
        <v>0.99</v>
      </c>
      <c r="K149" s="121">
        <f ca="1">'Rendements bruts'!K149+1</f>
        <v>1.03</v>
      </c>
      <c r="L149" s="3">
        <f ca="1">'Rendements bruts'!L149+1</f>
        <v>1.05</v>
      </c>
      <c r="M149" s="3">
        <f ca="1">'Rendements bruts'!M149+1</f>
        <v>0.97</v>
      </c>
      <c r="N149" s="3">
        <f ca="1">'Rendements bruts'!N149+1</f>
        <v>1.05</v>
      </c>
      <c r="O149" s="3"/>
      <c r="P149" s="3">
        <f ca="1">'Rendements bruts'!P149+1</f>
        <v>1.06</v>
      </c>
      <c r="Q149" s="3">
        <f ca="1">'Rendements bruts'!Q149+1</f>
        <v>0.95</v>
      </c>
      <c r="R149" s="3">
        <f ca="1">'Rendements bruts'!R149+1</f>
        <v>1.04</v>
      </c>
      <c r="S149" s="3">
        <f ca="1">'Rendements bruts'!S149+1</f>
        <v>0.98</v>
      </c>
      <c r="T149" s="3">
        <f ca="1">'Rendements bruts'!T149+1</f>
        <v>0.96</v>
      </c>
      <c r="U149" s="3"/>
      <c r="V149" s="3"/>
      <c r="W149" s="3">
        <f ca="1">'Rendements bruts'!W149+1</f>
        <v>1.03</v>
      </c>
      <c r="X149" s="3"/>
      <c r="Y149" s="3"/>
      <c r="Z149" s="3"/>
      <c r="AA149" s="3"/>
    </row>
    <row r="150" spans="1:27" x14ac:dyDescent="0.25">
      <c r="A150" s="2">
        <v>42521</v>
      </c>
      <c r="B150" s="3">
        <v>1.0076351932500001</v>
      </c>
      <c r="C150" s="3">
        <f ca="1">'Rendements bruts'!C150+1</f>
        <v>1.05</v>
      </c>
      <c r="D150" s="3">
        <f ca="1">'Rendements bruts'!D150+1</f>
        <v>1.04</v>
      </c>
      <c r="E150" s="3">
        <f ca="1">'Rendements bruts'!E150+1</f>
        <v>0.95</v>
      </c>
      <c r="F150" s="3">
        <f ca="1">'Rendements bruts'!F150+1</f>
        <v>1.02</v>
      </c>
      <c r="G150" s="3">
        <f ca="1">'Rendements bruts'!G150+1</f>
        <v>0.98</v>
      </c>
      <c r="H150" s="3">
        <f ca="1">'Rendements bruts'!H150+1</f>
        <v>0.98</v>
      </c>
      <c r="I150" s="3">
        <f ca="1">'Rendements bruts'!I150+1</f>
        <v>1.02</v>
      </c>
      <c r="J150" s="3">
        <f ca="1">'Rendements bruts'!J150+1</f>
        <v>1.06</v>
      </c>
      <c r="K150" s="121">
        <f ca="1">'Rendements bruts'!K150+1</f>
        <v>1.01</v>
      </c>
      <c r="L150" s="3">
        <f ca="1">'Rendements bruts'!L150+1</f>
        <v>1.03</v>
      </c>
      <c r="M150" s="3">
        <f ca="1">'Rendements bruts'!M150+1</f>
        <v>1.04</v>
      </c>
      <c r="N150" s="3">
        <f ca="1">'Rendements bruts'!N150+1</f>
        <v>0.99</v>
      </c>
      <c r="O150" s="3"/>
      <c r="P150" s="3">
        <f ca="1">'Rendements bruts'!P150+1</f>
        <v>1.05</v>
      </c>
      <c r="Q150" s="3">
        <f ca="1">'Rendements bruts'!Q150+1</f>
        <v>0.96</v>
      </c>
      <c r="R150" s="3">
        <f ca="1">'Rendements bruts'!R150+1</f>
        <v>1.04</v>
      </c>
      <c r="S150" s="3">
        <f ca="1">'Rendements bruts'!S150+1</f>
        <v>0.95</v>
      </c>
      <c r="T150" s="3">
        <f ca="1">'Rendements bruts'!T150+1</f>
        <v>0.95</v>
      </c>
      <c r="U150" s="3"/>
      <c r="V150" s="3"/>
      <c r="W150" s="3">
        <f ca="1">'Rendements bruts'!W150+1</f>
        <v>1.04</v>
      </c>
      <c r="X150" s="3"/>
      <c r="Y150" s="3"/>
      <c r="Z150" s="3"/>
      <c r="AA150" s="3"/>
    </row>
    <row r="151" spans="1:27" x14ac:dyDescent="0.25">
      <c r="A151" s="2">
        <v>42551</v>
      </c>
      <c r="B151" s="3">
        <v>1.0094351932500001</v>
      </c>
      <c r="C151" s="3">
        <f ca="1">'Rendements bruts'!C151+1</f>
        <v>1</v>
      </c>
      <c r="D151" s="3">
        <f ca="1">'Rendements bruts'!D151+1</f>
        <v>0.95</v>
      </c>
      <c r="E151" s="3">
        <f ca="1">'Rendements bruts'!E151+1</f>
        <v>0.98</v>
      </c>
      <c r="F151" s="3">
        <f ca="1">'Rendements bruts'!F151+1</f>
        <v>1.02</v>
      </c>
      <c r="G151" s="3">
        <f ca="1">'Rendements bruts'!G151+1</f>
        <v>0.97</v>
      </c>
      <c r="H151" s="3">
        <f ca="1">'Rendements bruts'!H151+1</f>
        <v>1.03</v>
      </c>
      <c r="I151" s="3">
        <f ca="1">'Rendements bruts'!I151+1</f>
        <v>0.99</v>
      </c>
      <c r="J151" s="3">
        <f ca="1">'Rendements bruts'!J151+1</f>
        <v>0.96</v>
      </c>
      <c r="K151" s="121">
        <f ca="1">'Rendements bruts'!K151+1</f>
        <v>0.97</v>
      </c>
      <c r="L151" s="3">
        <f ca="1">'Rendements bruts'!L151+1</f>
        <v>0.98</v>
      </c>
      <c r="M151" s="3">
        <f ca="1">'Rendements bruts'!M151+1</f>
        <v>1.01</v>
      </c>
      <c r="N151" s="3">
        <f ca="1">'Rendements bruts'!N151+1</f>
        <v>1.06</v>
      </c>
      <c r="O151" s="3"/>
      <c r="P151" s="3">
        <f ca="1">'Rendements bruts'!P151+1</f>
        <v>0.99</v>
      </c>
      <c r="Q151" s="3">
        <f ca="1">'Rendements bruts'!Q151+1</f>
        <v>1.06</v>
      </c>
      <c r="R151" s="3">
        <f ca="1">'Rendements bruts'!R151+1</f>
        <v>1.05</v>
      </c>
      <c r="S151" s="3">
        <f ca="1">'Rendements bruts'!S151+1</f>
        <v>1.03</v>
      </c>
      <c r="T151" s="3">
        <f ca="1">'Rendements bruts'!T151+1</f>
        <v>1.05</v>
      </c>
      <c r="U151" s="3"/>
      <c r="V151" s="3"/>
      <c r="W151" s="3">
        <f ca="1">'Rendements bruts'!W151+1</f>
        <v>0.96</v>
      </c>
      <c r="X151" s="3"/>
      <c r="Y151" s="3"/>
      <c r="Z151" s="3"/>
      <c r="AA151" s="3"/>
    </row>
    <row r="152" spans="1:27" x14ac:dyDescent="0.25">
      <c r="A152" s="2">
        <v>42580</v>
      </c>
      <c r="B152" s="3">
        <v>1.0050351932499999</v>
      </c>
      <c r="C152" s="3">
        <f ca="1">'Rendements bruts'!C152+1</f>
        <v>1.03</v>
      </c>
      <c r="D152" s="3">
        <f ca="1">'Rendements bruts'!D152+1</f>
        <v>1.06</v>
      </c>
      <c r="E152" s="3">
        <f ca="1">'Rendements bruts'!E152+1</f>
        <v>0.95</v>
      </c>
      <c r="F152" s="3">
        <f ca="1">'Rendements bruts'!F152+1</f>
        <v>0.97</v>
      </c>
      <c r="G152" s="3">
        <f ca="1">'Rendements bruts'!G152+1</f>
        <v>1</v>
      </c>
      <c r="H152" s="3">
        <f ca="1">'Rendements bruts'!H152+1</f>
        <v>0.99</v>
      </c>
      <c r="I152" s="3">
        <f ca="1">'Rendements bruts'!I152+1</f>
        <v>0.95</v>
      </c>
      <c r="J152" s="3">
        <f ca="1">'Rendements bruts'!J152+1</f>
        <v>1</v>
      </c>
      <c r="K152" s="121">
        <f ca="1">'Rendements bruts'!K152+1</f>
        <v>1</v>
      </c>
      <c r="L152" s="3">
        <f ca="1">'Rendements bruts'!L152+1</f>
        <v>1</v>
      </c>
      <c r="M152" s="3">
        <f ca="1">'Rendements bruts'!M152+1</f>
        <v>1.02</v>
      </c>
      <c r="N152" s="3">
        <f ca="1">'Rendements bruts'!N152+1</f>
        <v>0.97</v>
      </c>
      <c r="O152" s="3"/>
      <c r="P152" s="3">
        <f ca="1">'Rendements bruts'!P152+1</f>
        <v>1.06</v>
      </c>
      <c r="Q152" s="3">
        <f ca="1">'Rendements bruts'!Q152+1</f>
        <v>0.99</v>
      </c>
      <c r="R152" s="3">
        <f ca="1">'Rendements bruts'!R152+1</f>
        <v>0.97</v>
      </c>
      <c r="S152" s="3">
        <f ca="1">'Rendements bruts'!S152+1</f>
        <v>1.05</v>
      </c>
      <c r="T152" s="3">
        <f ca="1">'Rendements bruts'!T152+1</f>
        <v>0.97</v>
      </c>
      <c r="U152" s="3"/>
      <c r="V152" s="3"/>
      <c r="W152" s="3">
        <f ca="1">'Rendements bruts'!W152+1</f>
        <v>0.95</v>
      </c>
      <c r="X152" s="3"/>
      <c r="Y152" s="3"/>
      <c r="Z152" s="3"/>
      <c r="AA152" s="3"/>
    </row>
    <row r="153" spans="1:27" x14ac:dyDescent="0.25">
      <c r="A153" s="2">
        <v>42613</v>
      </c>
      <c r="B153" s="3">
        <v>1.00253519325</v>
      </c>
      <c r="C153" s="3">
        <f ca="1">'Rendements bruts'!C153+1</f>
        <v>0.98</v>
      </c>
      <c r="D153" s="3">
        <f ca="1">'Rendements bruts'!D153+1</f>
        <v>1</v>
      </c>
      <c r="E153" s="3">
        <f ca="1">'Rendements bruts'!E153+1</f>
        <v>1.04</v>
      </c>
      <c r="F153" s="3">
        <f ca="1">'Rendements bruts'!F153+1</f>
        <v>0.98</v>
      </c>
      <c r="G153" s="3">
        <f ca="1">'Rendements bruts'!G153+1</f>
        <v>1.01</v>
      </c>
      <c r="H153" s="3">
        <f ca="1">'Rendements bruts'!H153+1</f>
        <v>0.95</v>
      </c>
      <c r="I153" s="3">
        <f ca="1">'Rendements bruts'!I153+1</f>
        <v>0.97</v>
      </c>
      <c r="J153" s="3">
        <f ca="1">'Rendements bruts'!J153+1</f>
        <v>0.98</v>
      </c>
      <c r="K153" s="121">
        <f ca="1">'Rendements bruts'!K153+1</f>
        <v>0.99</v>
      </c>
      <c r="L153" s="3">
        <f ca="1">'Rendements bruts'!L153+1</f>
        <v>1.03</v>
      </c>
      <c r="M153" s="3">
        <f ca="1">'Rendements bruts'!M153+1</f>
        <v>0.95</v>
      </c>
      <c r="N153" s="3">
        <f ca="1">'Rendements bruts'!N153+1</f>
        <v>1.06</v>
      </c>
      <c r="O153" s="3"/>
      <c r="P153" s="3">
        <f ca="1">'Rendements bruts'!P153+1</f>
        <v>1.04</v>
      </c>
      <c r="Q153" s="3">
        <f ca="1">'Rendements bruts'!Q153+1</f>
        <v>0.96</v>
      </c>
      <c r="R153" s="3">
        <f ca="1">'Rendements bruts'!R153+1</f>
        <v>0.95</v>
      </c>
      <c r="S153" s="3">
        <f ca="1">'Rendements bruts'!S153+1</f>
        <v>1.04</v>
      </c>
      <c r="T153" s="3">
        <f ca="1">'Rendements bruts'!T153+1</f>
        <v>0.98</v>
      </c>
      <c r="U153" s="3"/>
      <c r="V153" s="3"/>
      <c r="W153" s="3">
        <f ca="1">'Rendements bruts'!W153+1</f>
        <v>0.96</v>
      </c>
      <c r="X153" s="3"/>
      <c r="Y153" s="3"/>
      <c r="Z153" s="3"/>
      <c r="AA153" s="3"/>
    </row>
    <row r="154" spans="1:27" x14ac:dyDescent="0.25">
      <c r="A154" s="2">
        <v>42643</v>
      </c>
      <c r="B154" s="3">
        <v>1.0036351932500001</v>
      </c>
      <c r="C154" s="3">
        <f ca="1">'Rendements bruts'!C154+1</f>
        <v>1.03</v>
      </c>
      <c r="D154" s="3">
        <f ca="1">'Rendements bruts'!D154+1</f>
        <v>0.98</v>
      </c>
      <c r="E154" s="3">
        <f ca="1">'Rendements bruts'!E154+1</f>
        <v>0.98</v>
      </c>
      <c r="F154" s="3">
        <f ca="1">'Rendements bruts'!F154+1</f>
        <v>0.96</v>
      </c>
      <c r="G154" s="3">
        <f ca="1">'Rendements bruts'!G154+1</f>
        <v>1.03</v>
      </c>
      <c r="H154" s="3">
        <f ca="1">'Rendements bruts'!H154+1</f>
        <v>1.01</v>
      </c>
      <c r="I154" s="3">
        <f ca="1">'Rendements bruts'!I154+1</f>
        <v>0.98</v>
      </c>
      <c r="J154" s="3">
        <f ca="1">'Rendements bruts'!J154+1</f>
        <v>1.06</v>
      </c>
      <c r="K154" s="121">
        <f ca="1">'Rendements bruts'!K154+1</f>
        <v>0.97</v>
      </c>
      <c r="L154" s="3">
        <f ca="1">'Rendements bruts'!L154+1</f>
        <v>1.04</v>
      </c>
      <c r="M154" s="3">
        <f ca="1">'Rendements bruts'!M154+1</f>
        <v>1.04</v>
      </c>
      <c r="N154" s="3">
        <f ca="1">'Rendements bruts'!N154+1</f>
        <v>0.98</v>
      </c>
      <c r="O154" s="3"/>
      <c r="P154" s="3">
        <f ca="1">'Rendements bruts'!P154+1</f>
        <v>1.05</v>
      </c>
      <c r="Q154" s="3">
        <f ca="1">'Rendements bruts'!Q154+1</f>
        <v>0.99</v>
      </c>
      <c r="R154" s="3">
        <f ca="1">'Rendements bruts'!R154+1</f>
        <v>0.95</v>
      </c>
      <c r="S154" s="3">
        <f ca="1">'Rendements bruts'!S154+1</f>
        <v>0.97</v>
      </c>
      <c r="T154" s="3">
        <f ca="1">'Rendements bruts'!T154+1</f>
        <v>1.06</v>
      </c>
      <c r="U154" s="3"/>
      <c r="V154" s="3"/>
      <c r="W154" s="3">
        <f ca="1">'Rendements bruts'!W154+1</f>
        <v>0.96</v>
      </c>
      <c r="X154" s="3"/>
      <c r="Y154" s="3"/>
      <c r="Z154" s="3"/>
      <c r="AA154" s="3"/>
    </row>
    <row r="155" spans="1:27" x14ac:dyDescent="0.25">
      <c r="A155" s="2">
        <v>42674</v>
      </c>
      <c r="B155" s="3">
        <v>0.99883519325000003</v>
      </c>
      <c r="C155" s="3">
        <f ca="1">'Rendements bruts'!C155+1</f>
        <v>1</v>
      </c>
      <c r="D155" s="3">
        <f ca="1">'Rendements bruts'!D155+1</f>
        <v>1.01</v>
      </c>
      <c r="E155" s="3">
        <f ca="1">'Rendements bruts'!E155+1</f>
        <v>0.97</v>
      </c>
      <c r="F155" s="3">
        <f ca="1">'Rendements bruts'!F155+1</f>
        <v>0.96</v>
      </c>
      <c r="G155" s="3">
        <f ca="1">'Rendements bruts'!G155+1</f>
        <v>0.96</v>
      </c>
      <c r="H155" s="3">
        <f ca="1">'Rendements bruts'!H155+1</f>
        <v>1.04</v>
      </c>
      <c r="I155" s="3">
        <f ca="1">'Rendements bruts'!I155+1</f>
        <v>1.05</v>
      </c>
      <c r="J155" s="3">
        <f ca="1">'Rendements bruts'!J155+1</f>
        <v>0.96</v>
      </c>
      <c r="K155" s="121">
        <f ca="1">'Rendements bruts'!K155+1</f>
        <v>1.03</v>
      </c>
      <c r="L155" s="3">
        <f ca="1">'Rendements bruts'!L155+1</f>
        <v>1</v>
      </c>
      <c r="M155" s="3">
        <f ca="1">'Rendements bruts'!M155+1</f>
        <v>0.98</v>
      </c>
      <c r="N155" s="3">
        <f ca="1">'Rendements bruts'!N155+1</f>
        <v>1.05</v>
      </c>
      <c r="O155" s="3"/>
      <c r="P155" s="3">
        <f ca="1">'Rendements bruts'!P155+1</f>
        <v>1.02</v>
      </c>
      <c r="Q155" s="3">
        <f ca="1">'Rendements bruts'!Q155+1</f>
        <v>0.99</v>
      </c>
      <c r="R155" s="3">
        <f ca="1">'Rendements bruts'!R155+1</f>
        <v>1.02</v>
      </c>
      <c r="S155" s="3">
        <f ca="1">'Rendements bruts'!S155+1</f>
        <v>0.99</v>
      </c>
      <c r="T155" s="3">
        <f ca="1">'Rendements bruts'!T155+1</f>
        <v>1.04</v>
      </c>
      <c r="U155" s="3"/>
      <c r="V155" s="3"/>
      <c r="W155" s="3">
        <f ca="1">'Rendements bruts'!W155+1</f>
        <v>1.01</v>
      </c>
      <c r="X155" s="3"/>
      <c r="Y155" s="3"/>
      <c r="Z155" s="3"/>
      <c r="AA155" s="3"/>
    </row>
    <row r="156" spans="1:27" x14ac:dyDescent="0.25">
      <c r="A156" s="2">
        <v>42704</v>
      </c>
      <c r="B156" s="3">
        <v>0.98973519325000003</v>
      </c>
      <c r="C156" s="3">
        <f ca="1">'Rendements bruts'!C156+1</f>
        <v>1.06</v>
      </c>
      <c r="D156" s="3">
        <f ca="1">'Rendements bruts'!D156+1</f>
        <v>1.03</v>
      </c>
      <c r="E156" s="3">
        <f ca="1">'Rendements bruts'!E156+1</f>
        <v>0.96</v>
      </c>
      <c r="F156" s="3">
        <f ca="1">'Rendements bruts'!F156+1</f>
        <v>0.99</v>
      </c>
      <c r="G156" s="3">
        <f ca="1">'Rendements bruts'!G156+1</f>
        <v>0.95</v>
      </c>
      <c r="H156" s="3">
        <f ca="1">'Rendements bruts'!H156+1</f>
        <v>0.99</v>
      </c>
      <c r="I156" s="3">
        <f ca="1">'Rendements bruts'!I156+1</f>
        <v>1.06</v>
      </c>
      <c r="J156" s="3">
        <f ca="1">'Rendements bruts'!J156+1</f>
        <v>1.04</v>
      </c>
      <c r="K156" s="121">
        <f ca="1">'Rendements bruts'!K156+1</f>
        <v>0.99</v>
      </c>
      <c r="L156" s="3">
        <f ca="1">'Rendements bruts'!L156+1</f>
        <v>0.98</v>
      </c>
      <c r="M156" s="3">
        <f ca="1">'Rendements bruts'!M156+1</f>
        <v>0.95</v>
      </c>
      <c r="N156" s="3">
        <f ca="1">'Rendements bruts'!N156+1</f>
        <v>0.98</v>
      </c>
      <c r="O156" s="3"/>
      <c r="P156" s="3">
        <f ca="1">'Rendements bruts'!P156+1</f>
        <v>0.98</v>
      </c>
      <c r="Q156" s="3">
        <f ca="1">'Rendements bruts'!Q156+1</f>
        <v>0.98</v>
      </c>
      <c r="R156" s="3">
        <f ca="1">'Rendements bruts'!R156+1</f>
        <v>1.02</v>
      </c>
      <c r="S156" s="3">
        <f ca="1">'Rendements bruts'!S156+1</f>
        <v>1.04</v>
      </c>
      <c r="T156" s="3">
        <f ca="1">'Rendements bruts'!T156+1</f>
        <v>1.03</v>
      </c>
      <c r="U156" s="3"/>
      <c r="V156" s="3"/>
      <c r="W156" s="3">
        <f ca="1">'Rendements bruts'!W156+1</f>
        <v>1.04</v>
      </c>
      <c r="X156" s="3"/>
      <c r="Y156" s="3"/>
      <c r="Z156" s="3"/>
      <c r="AA156" s="3"/>
    </row>
    <row r="157" spans="1:27" x14ac:dyDescent="0.25">
      <c r="A157" s="2">
        <v>42734</v>
      </c>
      <c r="B157" s="3">
        <v>0.99973519325000004</v>
      </c>
      <c r="C157" s="3">
        <f ca="1">'Rendements bruts'!C157+1</f>
        <v>1</v>
      </c>
      <c r="D157" s="3">
        <f ca="1">'Rendements bruts'!D157+1</f>
        <v>1.01</v>
      </c>
      <c r="E157" s="3">
        <f ca="1">'Rendements bruts'!E157+1</f>
        <v>1.04</v>
      </c>
      <c r="F157" s="3">
        <f ca="1">'Rendements bruts'!F157+1</f>
        <v>1.06</v>
      </c>
      <c r="G157" s="3">
        <f ca="1">'Rendements bruts'!G157+1</f>
        <v>1</v>
      </c>
      <c r="H157" s="3">
        <f ca="1">'Rendements bruts'!H157+1</f>
        <v>1.01</v>
      </c>
      <c r="I157" s="3">
        <f ca="1">'Rendements bruts'!I157+1</f>
        <v>1.02</v>
      </c>
      <c r="J157" s="3">
        <f ca="1">'Rendements bruts'!J157+1</f>
        <v>1.01</v>
      </c>
      <c r="K157" s="121">
        <f ca="1">'Rendements bruts'!K157+1</f>
        <v>1.06</v>
      </c>
      <c r="L157" s="3">
        <f ca="1">'Rendements bruts'!L157+1</f>
        <v>0.95</v>
      </c>
      <c r="M157" s="3">
        <f ca="1">'Rendements bruts'!M157+1</f>
        <v>1.06</v>
      </c>
      <c r="N157" s="3">
        <f ca="1">'Rendements bruts'!N157+1</f>
        <v>1.04</v>
      </c>
      <c r="O157" s="3"/>
      <c r="P157" s="3">
        <f ca="1">'Rendements bruts'!P157+1</f>
        <v>0.96</v>
      </c>
      <c r="Q157" s="3">
        <f ca="1">'Rendements bruts'!Q157+1</f>
        <v>1.03</v>
      </c>
      <c r="R157" s="3"/>
      <c r="S157" s="3">
        <f ca="1">'Rendements bruts'!S157+1</f>
        <v>1.01</v>
      </c>
      <c r="T157" s="3">
        <f ca="1">'Rendements bruts'!T157+1</f>
        <v>1.04</v>
      </c>
      <c r="U157" s="3"/>
      <c r="V157" s="3"/>
      <c r="W157" s="3">
        <f ca="1">'Rendements bruts'!W157+1</f>
        <v>1.01</v>
      </c>
      <c r="X157" s="3"/>
      <c r="Y157" s="3"/>
      <c r="Z157" s="3"/>
      <c r="AA157" s="3"/>
    </row>
    <row r="158" spans="1:27" x14ac:dyDescent="0.25">
      <c r="A158" s="2">
        <v>42766</v>
      </c>
      <c r="B158" s="3">
        <v>1.003535195</v>
      </c>
      <c r="C158" s="3">
        <f ca="1">'Rendements bruts'!C158+1</f>
        <v>0.98</v>
      </c>
      <c r="D158" s="3">
        <f ca="1">'Rendements bruts'!D158+1</f>
        <v>1.05</v>
      </c>
      <c r="E158" s="3">
        <f ca="1">'Rendements bruts'!E158+1</f>
        <v>1.03</v>
      </c>
      <c r="F158" s="3">
        <f ca="1">'Rendements bruts'!F158+1</f>
        <v>0.99</v>
      </c>
      <c r="G158" s="3">
        <f ca="1">'Rendements bruts'!G158+1</f>
        <v>0.96</v>
      </c>
      <c r="H158" s="3">
        <f ca="1">'Rendements bruts'!H158+1</f>
        <v>1.03</v>
      </c>
      <c r="I158" s="3">
        <f ca="1">'Rendements bruts'!I158+1</f>
        <v>1.01</v>
      </c>
      <c r="J158" s="3">
        <f ca="1">'Rendements bruts'!J158+1</f>
        <v>0.99</v>
      </c>
      <c r="K158" s="121">
        <f ca="1">'Rendements bruts'!K158+1</f>
        <v>1.06</v>
      </c>
      <c r="L158" s="3">
        <f ca="1">'Rendements bruts'!L158+1</f>
        <v>0.95</v>
      </c>
      <c r="M158" s="3">
        <f ca="1">'Rendements bruts'!M158+1</f>
        <v>1.04</v>
      </c>
      <c r="N158" s="3">
        <f ca="1">'Rendements bruts'!N158+1</f>
        <v>1.04</v>
      </c>
      <c r="O158" s="3"/>
      <c r="P158" s="3">
        <f ca="1">'Rendements bruts'!P158+1</f>
        <v>1.06</v>
      </c>
      <c r="Q158" s="3">
        <f ca="1">'Rendements bruts'!Q158+1</f>
        <v>1.03</v>
      </c>
      <c r="R158" s="3"/>
      <c r="S158" s="3">
        <f ca="1">'Rendements bruts'!S158+1</f>
        <v>1.02</v>
      </c>
      <c r="T158" s="3">
        <f ca="1">'Rendements bruts'!T158+1</f>
        <v>0.95</v>
      </c>
      <c r="U158" s="3"/>
      <c r="V158" s="3"/>
      <c r="W158" s="3">
        <f ca="1">'Rendements bruts'!W158+1</f>
        <v>0.98</v>
      </c>
      <c r="X158" s="3"/>
      <c r="Y158" s="3"/>
      <c r="Z158" s="3"/>
      <c r="AA158" s="3"/>
    </row>
    <row r="159" spans="1:27" x14ac:dyDescent="0.25">
      <c r="A159" s="2">
        <v>42794</v>
      </c>
      <c r="B159" s="3">
        <v>1.0081351949999999</v>
      </c>
      <c r="C159" s="3">
        <f ca="1">'Rendements bruts'!C159+1</f>
        <v>1.03</v>
      </c>
      <c r="D159" s="3">
        <f ca="1">'Rendements bruts'!D159+1</f>
        <v>0.99</v>
      </c>
      <c r="E159" s="3">
        <f ca="1">'Rendements bruts'!E159+1</f>
        <v>0.97</v>
      </c>
      <c r="F159" s="3">
        <f ca="1">'Rendements bruts'!F159+1</f>
        <v>0.96</v>
      </c>
      <c r="G159" s="3">
        <f ca="1">'Rendements bruts'!G159+1</f>
        <v>1.01</v>
      </c>
      <c r="H159" s="3">
        <f ca="1">'Rendements bruts'!H159+1</f>
        <v>0.98</v>
      </c>
      <c r="I159" s="3">
        <f ca="1">'Rendements bruts'!I159+1</f>
        <v>0.98</v>
      </c>
      <c r="J159" s="3">
        <f ca="1">'Rendements bruts'!J159+1</f>
        <v>0.98</v>
      </c>
      <c r="K159" s="121">
        <f ca="1">'Rendements bruts'!K159+1</f>
        <v>0.99</v>
      </c>
      <c r="L159" s="3">
        <f ca="1">'Rendements bruts'!L159+1</f>
        <v>1.04</v>
      </c>
      <c r="M159" s="3">
        <f ca="1">'Rendements bruts'!M159+1</f>
        <v>1.06</v>
      </c>
      <c r="N159" s="3">
        <f ca="1">'Rendements bruts'!N159+1</f>
        <v>0.97</v>
      </c>
      <c r="O159" s="3"/>
      <c r="P159" s="3">
        <f ca="1">'Rendements bruts'!P159+1</f>
        <v>1.01</v>
      </c>
      <c r="Q159" s="3">
        <f ca="1">'Rendements bruts'!Q159+1</f>
        <v>0.97</v>
      </c>
      <c r="R159" s="3"/>
      <c r="S159" s="3">
        <f ca="1">'Rendements bruts'!S159+1</f>
        <v>1.01</v>
      </c>
      <c r="T159" s="3">
        <f ca="1">'Rendements bruts'!T159+1</f>
        <v>1.05</v>
      </c>
      <c r="U159" s="3"/>
      <c r="V159" s="3"/>
      <c r="W159" s="3">
        <f ca="1">'Rendements bruts'!W159+1</f>
        <v>0.96</v>
      </c>
      <c r="X159" s="3"/>
      <c r="Y159" s="3"/>
      <c r="Z159" s="3"/>
      <c r="AA159" s="3"/>
    </row>
    <row r="160" spans="1:27" x14ac:dyDescent="0.25">
      <c r="A160" s="2">
        <v>42825</v>
      </c>
      <c r="B160" s="3">
        <v>1.0024351949999999</v>
      </c>
      <c r="C160" s="3">
        <f ca="1">'Rendements bruts'!C160+1</f>
        <v>0.98</v>
      </c>
      <c r="D160" s="3">
        <f ca="1">'Rendements bruts'!D160+1</f>
        <v>1.06</v>
      </c>
      <c r="E160" s="3">
        <f ca="1">'Rendements bruts'!E160+1</f>
        <v>1.03</v>
      </c>
      <c r="F160" s="3">
        <f ca="1">'Rendements bruts'!F160+1</f>
        <v>1.01</v>
      </c>
      <c r="G160" s="3">
        <f ca="1">'Rendements bruts'!G160+1</f>
        <v>1.02</v>
      </c>
      <c r="H160" s="3">
        <f ca="1">'Rendements bruts'!H160+1</f>
        <v>1.03</v>
      </c>
      <c r="I160" s="3">
        <f ca="1">'Rendements bruts'!I160+1</f>
        <v>1.01</v>
      </c>
      <c r="J160" s="3">
        <f ca="1">'Rendements bruts'!J160+1</f>
        <v>0.97</v>
      </c>
      <c r="K160" s="121">
        <f ca="1">'Rendements bruts'!K160+1</f>
        <v>0.98</v>
      </c>
      <c r="L160" s="3">
        <f ca="1">'Rendements bruts'!L160+1</f>
        <v>0.99</v>
      </c>
      <c r="M160" s="3">
        <f ca="1">'Rendements bruts'!M160+1</f>
        <v>1.06</v>
      </c>
      <c r="N160" s="3">
        <f ca="1">'Rendements bruts'!N160+1</f>
        <v>0.96</v>
      </c>
      <c r="O160" s="3"/>
      <c r="P160" s="3">
        <f ca="1">'Rendements bruts'!P160+1</f>
        <v>0.96</v>
      </c>
      <c r="Q160" s="3">
        <f ca="1">'Rendements bruts'!Q160+1</f>
        <v>0.98</v>
      </c>
      <c r="R160" s="3"/>
      <c r="S160" s="3">
        <f ca="1">'Rendements bruts'!S160+1</f>
        <v>1.04</v>
      </c>
      <c r="T160" s="3">
        <f ca="1">'Rendements bruts'!T160+1</f>
        <v>1.04</v>
      </c>
      <c r="U160" s="3"/>
      <c r="V160" s="3"/>
      <c r="W160" s="3">
        <f ca="1">'Rendements bruts'!W160+1</f>
        <v>1</v>
      </c>
      <c r="X160" s="3"/>
      <c r="Y160" s="3"/>
      <c r="Z160" s="3"/>
      <c r="AA160" s="3"/>
    </row>
    <row r="161" spans="1:27" x14ac:dyDescent="0.25">
      <c r="A161" s="2">
        <v>42853</v>
      </c>
      <c r="B161" s="3">
        <v>1.009735195</v>
      </c>
      <c r="C161" s="3">
        <f ca="1">'Rendements bruts'!C161+1</f>
        <v>0.97</v>
      </c>
      <c r="D161" s="3">
        <f ca="1">'Rendements bruts'!D161+1</f>
        <v>0.99</v>
      </c>
      <c r="E161" s="3">
        <f ca="1">'Rendements bruts'!E161+1</f>
        <v>1.04</v>
      </c>
      <c r="F161" s="3">
        <f ca="1">'Rendements bruts'!F161+1</f>
        <v>0.97</v>
      </c>
      <c r="G161" s="3">
        <f ca="1">'Rendements bruts'!G161+1</f>
        <v>1</v>
      </c>
      <c r="H161" s="3">
        <f ca="1">'Rendements bruts'!H161+1</f>
        <v>0.95</v>
      </c>
      <c r="I161" s="3">
        <f ca="1">'Rendements bruts'!I161+1</f>
        <v>1</v>
      </c>
      <c r="J161" s="3">
        <f ca="1">'Rendements bruts'!J161+1</f>
        <v>1.01</v>
      </c>
      <c r="K161" s="121">
        <f ca="1">'Rendements bruts'!K161+1</f>
        <v>1.04</v>
      </c>
      <c r="L161" s="3">
        <f ca="1">'Rendements bruts'!L161+1</f>
        <v>1</v>
      </c>
      <c r="M161" s="3">
        <f ca="1">'Rendements bruts'!M161+1</f>
        <v>1.04</v>
      </c>
      <c r="N161" s="3">
        <f ca="1">'Rendements bruts'!N161+1</f>
        <v>1.06</v>
      </c>
      <c r="O161" s="3"/>
      <c r="P161" s="3">
        <f ca="1">'Rendements bruts'!P161+1</f>
        <v>1.05</v>
      </c>
      <c r="Q161" s="3">
        <f ca="1">'Rendements bruts'!Q161+1</f>
        <v>0.96</v>
      </c>
      <c r="R161" s="3"/>
      <c r="S161" s="3">
        <f ca="1">'Rendements bruts'!S161+1</f>
        <v>1.06</v>
      </c>
      <c r="T161" s="3">
        <f ca="1">'Rendements bruts'!T161+1</f>
        <v>1</v>
      </c>
      <c r="U161" s="3"/>
      <c r="V161" s="3"/>
      <c r="W161" s="3">
        <f ca="1">'Rendements bruts'!W161+1</f>
        <v>1.03</v>
      </c>
      <c r="X161" s="3"/>
      <c r="Y161" s="3"/>
      <c r="Z161" s="3"/>
      <c r="AA161" s="3"/>
    </row>
    <row r="162" spans="1:27" x14ac:dyDescent="0.25">
      <c r="A162" s="2">
        <v>42886</v>
      </c>
      <c r="B162" s="3">
        <v>1.0041351949999999</v>
      </c>
      <c r="C162" s="3">
        <f ca="1">'Rendements bruts'!C162+1</f>
        <v>1.03</v>
      </c>
      <c r="D162" s="3">
        <f ca="1">'Rendements bruts'!D162+1</f>
        <v>1.06</v>
      </c>
      <c r="E162" s="3">
        <f ca="1">'Rendements bruts'!E162+1</f>
        <v>1</v>
      </c>
      <c r="F162" s="3">
        <f ca="1">'Rendements bruts'!F162+1</f>
        <v>1.05</v>
      </c>
      <c r="G162" s="3">
        <f ca="1">'Rendements bruts'!G162+1</f>
        <v>1.03</v>
      </c>
      <c r="H162" s="3">
        <f ca="1">'Rendements bruts'!H162+1</f>
        <v>0.98</v>
      </c>
      <c r="I162" s="3">
        <f ca="1">'Rendements bruts'!I162+1</f>
        <v>0.99</v>
      </c>
      <c r="J162" s="3">
        <f ca="1">'Rendements bruts'!J162+1</f>
        <v>1.04</v>
      </c>
      <c r="K162" s="121">
        <f ca="1">'Rendements bruts'!K162+1</f>
        <v>0.95</v>
      </c>
      <c r="L162" s="3">
        <f ca="1">'Rendements bruts'!L162+1</f>
        <v>0.96</v>
      </c>
      <c r="M162" s="3">
        <f ca="1">'Rendements bruts'!M162+1</f>
        <v>1.06</v>
      </c>
      <c r="N162" s="3">
        <f ca="1">'Rendements bruts'!N162+1</f>
        <v>1.02</v>
      </c>
      <c r="O162" s="3"/>
      <c r="P162" s="3">
        <f ca="1">'Rendements bruts'!P162+1</f>
        <v>1.03</v>
      </c>
      <c r="Q162" s="3">
        <f ca="1">'Rendements bruts'!Q162+1</f>
        <v>1.03</v>
      </c>
      <c r="R162" s="3"/>
      <c r="S162" s="3">
        <f ca="1">'Rendements bruts'!S162+1</f>
        <v>1.04</v>
      </c>
      <c r="T162" s="3">
        <f ca="1">'Rendements bruts'!T162+1</f>
        <v>1.04</v>
      </c>
      <c r="U162" s="3"/>
      <c r="V162" s="3"/>
      <c r="W162" s="3">
        <f ca="1">'Rendements bruts'!W162+1</f>
        <v>0.98</v>
      </c>
      <c r="X162" s="3"/>
      <c r="Y162" s="3"/>
      <c r="Z162" s="3"/>
      <c r="AA162" s="3"/>
    </row>
    <row r="163" spans="1:27" x14ac:dyDescent="0.25">
      <c r="A163" s="2">
        <v>42916</v>
      </c>
      <c r="B163" s="3">
        <v>0.98683519500000005</v>
      </c>
      <c r="C163" s="3">
        <f ca="1">'Rendements bruts'!C163+1</f>
        <v>1.01</v>
      </c>
      <c r="D163" s="3">
        <f ca="1">'Rendements bruts'!D163+1</f>
        <v>0.99</v>
      </c>
      <c r="E163" s="3">
        <f ca="1">'Rendements bruts'!E163+1</f>
        <v>1</v>
      </c>
      <c r="F163" s="3">
        <f ca="1">'Rendements bruts'!F163+1</f>
        <v>0.98</v>
      </c>
      <c r="G163" s="3">
        <f ca="1">'Rendements bruts'!G163+1</f>
        <v>1.02</v>
      </c>
      <c r="H163" s="3">
        <f ca="1">'Rendements bruts'!H163+1</f>
        <v>0.95</v>
      </c>
      <c r="I163" s="3">
        <f ca="1">'Rendements bruts'!I163+1</f>
        <v>1.01</v>
      </c>
      <c r="J163" s="3">
        <f ca="1">'Rendements bruts'!J163+1</f>
        <v>0.95</v>
      </c>
      <c r="K163" s="121">
        <f ca="1">'Rendements bruts'!K163+1</f>
        <v>1.02</v>
      </c>
      <c r="L163" s="3">
        <f ca="1">'Rendements bruts'!L163+1</f>
        <v>1.01</v>
      </c>
      <c r="M163" s="3">
        <f ca="1">'Rendements bruts'!M163+1</f>
        <v>0.95</v>
      </c>
      <c r="N163" s="3">
        <f ca="1">'Rendements bruts'!N163+1</f>
        <v>0.98</v>
      </c>
      <c r="O163" s="3"/>
      <c r="P163" s="3">
        <f ca="1">'Rendements bruts'!P163+1</f>
        <v>1.04</v>
      </c>
      <c r="Q163" s="3">
        <f ca="1">'Rendements bruts'!Q163+1</f>
        <v>0.98</v>
      </c>
      <c r="R163" s="3"/>
      <c r="S163" s="3">
        <f ca="1">'Rendements bruts'!S163+1</f>
        <v>1.02</v>
      </c>
      <c r="T163" s="3">
        <f ca="1">'Rendements bruts'!T163+1</f>
        <v>0.99</v>
      </c>
      <c r="U163" s="3"/>
      <c r="V163" s="3"/>
      <c r="W163" s="3">
        <f ca="1">'Rendements bruts'!W163+1</f>
        <v>1</v>
      </c>
      <c r="X163" s="3"/>
      <c r="Y163" s="3"/>
      <c r="Z163" s="3"/>
      <c r="AA163" s="3"/>
    </row>
    <row r="164" spans="1:27" x14ac:dyDescent="0.25">
      <c r="A164" s="2">
        <v>42947</v>
      </c>
      <c r="B164" s="3">
        <v>0.99183519499999995</v>
      </c>
      <c r="C164" s="3">
        <f ca="1">'Rendements bruts'!C164+1</f>
        <v>1.01</v>
      </c>
      <c r="D164" s="3">
        <f ca="1">'Rendements bruts'!D164+1</f>
        <v>0.95</v>
      </c>
      <c r="E164" s="3">
        <f ca="1">'Rendements bruts'!E164+1</f>
        <v>0.99</v>
      </c>
      <c r="F164" s="3">
        <f ca="1">'Rendements bruts'!F164+1</f>
        <v>0.95</v>
      </c>
      <c r="G164" s="3">
        <f ca="1">'Rendements bruts'!G164+1</f>
        <v>0.96</v>
      </c>
      <c r="H164" s="3">
        <f ca="1">'Rendements bruts'!H164+1</f>
        <v>1.05</v>
      </c>
      <c r="I164" s="3">
        <f ca="1">'Rendements bruts'!I164+1</f>
        <v>1.06</v>
      </c>
      <c r="J164" s="3">
        <f ca="1">'Rendements bruts'!J164+1</f>
        <v>1.06</v>
      </c>
      <c r="K164" s="121">
        <f ca="1">'Rendements bruts'!K164+1</f>
        <v>1.05</v>
      </c>
      <c r="L164" s="3">
        <f ca="1">'Rendements bruts'!L164+1</f>
        <v>1.06</v>
      </c>
      <c r="M164" s="3">
        <f ca="1">'Rendements bruts'!M164+1</f>
        <v>0.97</v>
      </c>
      <c r="N164" s="3">
        <f ca="1">'Rendements bruts'!N164+1</f>
        <v>0.98</v>
      </c>
      <c r="O164" s="3"/>
      <c r="P164" s="3">
        <f ca="1">'Rendements bruts'!P164+1</f>
        <v>1.03</v>
      </c>
      <c r="Q164" s="3">
        <f ca="1">'Rendements bruts'!Q164+1</f>
        <v>0.96</v>
      </c>
      <c r="R164" s="3"/>
      <c r="S164" s="3">
        <f ca="1">'Rendements bruts'!S164+1</f>
        <v>0.97</v>
      </c>
      <c r="T164" s="3">
        <f ca="1">'Rendements bruts'!T164+1</f>
        <v>1.06</v>
      </c>
      <c r="U164" s="3"/>
      <c r="V164" s="3"/>
      <c r="W164" s="3">
        <f ca="1">'Rendements bruts'!W164+1</f>
        <v>0.95</v>
      </c>
      <c r="X164" s="3"/>
      <c r="Y164" s="3"/>
      <c r="Z164" s="3"/>
      <c r="AA164" s="3"/>
    </row>
    <row r="165" spans="1:27" x14ac:dyDescent="0.25">
      <c r="A165" s="2">
        <v>42978</v>
      </c>
      <c r="B165" s="3">
        <v>1.0083351949999999</v>
      </c>
      <c r="C165" s="3">
        <f ca="1">'Rendements bruts'!C165+1</f>
        <v>1.06</v>
      </c>
      <c r="D165" s="3">
        <f ca="1">'Rendements bruts'!D165+1</f>
        <v>0.98</v>
      </c>
      <c r="E165" s="3">
        <f ca="1">'Rendements bruts'!E165+1</f>
        <v>1.06</v>
      </c>
      <c r="F165" s="3">
        <f ca="1">'Rendements bruts'!F165+1</f>
        <v>1.04</v>
      </c>
      <c r="G165" s="3">
        <f ca="1">'Rendements bruts'!G165+1</f>
        <v>0.96</v>
      </c>
      <c r="H165" s="3">
        <f ca="1">'Rendements bruts'!H165+1</f>
        <v>1.01</v>
      </c>
      <c r="I165" s="3">
        <f ca="1">'Rendements bruts'!I165+1</f>
        <v>0.98</v>
      </c>
      <c r="J165" s="3">
        <f ca="1">'Rendements bruts'!J165+1</f>
        <v>1.05</v>
      </c>
      <c r="K165" s="121">
        <f ca="1">'Rendements bruts'!K165+1</f>
        <v>1.06</v>
      </c>
      <c r="L165" s="3">
        <f ca="1">'Rendements bruts'!L165+1</f>
        <v>0.98</v>
      </c>
      <c r="M165" s="3">
        <f ca="1">'Rendements bruts'!M165+1</f>
        <v>0.95</v>
      </c>
      <c r="N165" s="3">
        <f ca="1">'Rendements bruts'!N165+1</f>
        <v>0.96</v>
      </c>
      <c r="O165" s="3"/>
      <c r="P165" s="3">
        <f ca="1">'Rendements bruts'!P165+1</f>
        <v>0.97</v>
      </c>
      <c r="Q165" s="3">
        <f ca="1">'Rendements bruts'!Q165+1</f>
        <v>1.06</v>
      </c>
      <c r="R165" s="3"/>
      <c r="S165" s="3">
        <f ca="1">'Rendements bruts'!S165+1</f>
        <v>0.98</v>
      </c>
      <c r="T165" s="3">
        <f ca="1">'Rendements bruts'!T165+1</f>
        <v>1.04</v>
      </c>
      <c r="U165" s="3"/>
      <c r="V165" s="3"/>
      <c r="W165" s="3">
        <f ca="1">'Rendements bruts'!W165+1</f>
        <v>0.96</v>
      </c>
      <c r="X165" s="3"/>
      <c r="Y165" s="3"/>
      <c r="Z165" s="3"/>
      <c r="AA165" s="3"/>
    </row>
    <row r="166" spans="1:27" x14ac:dyDescent="0.25">
      <c r="A166" s="2">
        <v>43007</v>
      </c>
      <c r="B166" s="3">
        <v>0.99223519500000001</v>
      </c>
      <c r="C166" s="3">
        <f ca="1">'Rendements bruts'!C166+1</f>
        <v>0.98</v>
      </c>
      <c r="D166" s="3">
        <f ca="1">'Rendements bruts'!D166+1</f>
        <v>1.02</v>
      </c>
      <c r="E166" s="3">
        <f ca="1">'Rendements bruts'!E166+1</f>
        <v>1.05</v>
      </c>
      <c r="F166" s="3">
        <f ca="1">'Rendements bruts'!F166+1</f>
        <v>1.06</v>
      </c>
      <c r="G166" s="3">
        <f ca="1">'Rendements bruts'!G166+1</f>
        <v>0.96</v>
      </c>
      <c r="H166" s="3">
        <f ca="1">'Rendements bruts'!H166+1</f>
        <v>1.02</v>
      </c>
      <c r="I166" s="3">
        <f ca="1">'Rendements bruts'!I166+1</f>
        <v>1.05</v>
      </c>
      <c r="J166" s="3">
        <f ca="1">'Rendements bruts'!J166+1</f>
        <v>1.02</v>
      </c>
      <c r="K166" s="121">
        <f ca="1">'Rendements bruts'!K166+1</f>
        <v>1.05</v>
      </c>
      <c r="L166" s="3">
        <f ca="1">'Rendements bruts'!L166+1</f>
        <v>0.98</v>
      </c>
      <c r="M166" s="3">
        <f ca="1">'Rendements bruts'!M166+1</f>
        <v>0.97</v>
      </c>
      <c r="N166" s="3">
        <f ca="1">'Rendements bruts'!N166+1</f>
        <v>0.97</v>
      </c>
      <c r="O166" s="3"/>
      <c r="P166" s="3">
        <f ca="1">'Rendements bruts'!P166+1</f>
        <v>0.97</v>
      </c>
      <c r="Q166" s="3">
        <f ca="1">'Rendements bruts'!Q166+1</f>
        <v>1.03</v>
      </c>
      <c r="R166" s="3"/>
      <c r="S166" s="3">
        <f ca="1">'Rendements bruts'!S166+1</f>
        <v>0.95</v>
      </c>
      <c r="T166" s="3">
        <f ca="1">'Rendements bruts'!T166+1</f>
        <v>0.95</v>
      </c>
      <c r="U166" s="3"/>
      <c r="V166" s="3"/>
      <c r="W166" s="3">
        <f ca="1">'Rendements bruts'!W166+1</f>
        <v>1.04</v>
      </c>
      <c r="X166" s="3"/>
      <c r="Y166" s="3"/>
      <c r="Z166" s="3"/>
      <c r="AA166" s="3"/>
    </row>
    <row r="167" spans="1:27" x14ac:dyDescent="0.25">
      <c r="A167" s="2">
        <v>43039</v>
      </c>
      <c r="B167" s="3">
        <v>1.0110351950000001</v>
      </c>
      <c r="C167" s="3">
        <f ca="1">'Rendements bruts'!C167+1</f>
        <v>1.04</v>
      </c>
      <c r="D167" s="3">
        <f ca="1">'Rendements bruts'!D167+1</f>
        <v>0.98</v>
      </c>
      <c r="E167" s="3">
        <f ca="1">'Rendements bruts'!E167+1</f>
        <v>1.02</v>
      </c>
      <c r="F167" s="3">
        <f ca="1">'Rendements bruts'!F167+1</f>
        <v>0.99</v>
      </c>
      <c r="G167" s="3">
        <f ca="1">'Rendements bruts'!G167+1</f>
        <v>0.96</v>
      </c>
      <c r="H167" s="3">
        <f ca="1">'Rendements bruts'!H167+1</f>
        <v>1.03</v>
      </c>
      <c r="I167" s="3">
        <f ca="1">'Rendements bruts'!I167+1</f>
        <v>1.02</v>
      </c>
      <c r="J167" s="3">
        <f ca="1">'Rendements bruts'!J167+1</f>
        <v>0.98</v>
      </c>
      <c r="K167" s="121">
        <f ca="1">'Rendements bruts'!K167+1</f>
        <v>1.04</v>
      </c>
      <c r="L167" s="3">
        <f ca="1">'Rendements bruts'!L167+1</f>
        <v>1.06</v>
      </c>
      <c r="M167" s="3">
        <f ca="1">'Rendements bruts'!M167+1</f>
        <v>0.99</v>
      </c>
      <c r="N167" s="3">
        <f ca="1">'Rendements bruts'!N167+1</f>
        <v>1.04</v>
      </c>
      <c r="O167" s="3"/>
      <c r="P167" s="3">
        <f ca="1">'Rendements bruts'!P167+1</f>
        <v>0.96</v>
      </c>
      <c r="Q167" s="3">
        <f ca="1">'Rendements bruts'!Q167+1</f>
        <v>0.97</v>
      </c>
      <c r="R167" s="3"/>
      <c r="S167" s="3">
        <f ca="1">'Rendements bruts'!S167+1</f>
        <v>0.97</v>
      </c>
      <c r="T167" s="3">
        <f ca="1">'Rendements bruts'!T167+1</f>
        <v>0.95</v>
      </c>
      <c r="U167" s="3"/>
      <c r="V167" s="3"/>
      <c r="W167" s="3">
        <f ca="1">'Rendements bruts'!W167+1</f>
        <v>0.95</v>
      </c>
      <c r="X167" s="3"/>
      <c r="Y167" s="3"/>
      <c r="Z167" s="3"/>
      <c r="AA167" s="3"/>
    </row>
    <row r="168" spans="1:27" x14ac:dyDescent="0.25">
      <c r="A168" s="2">
        <v>43069</v>
      </c>
      <c r="B168" s="3">
        <v>1.0044351949999999</v>
      </c>
      <c r="C168" s="3">
        <f ca="1">'Rendements bruts'!C168+1</f>
        <v>0.95</v>
      </c>
      <c r="D168" s="3">
        <f ca="1">'Rendements bruts'!D168+1</f>
        <v>0.96</v>
      </c>
      <c r="E168" s="3">
        <f ca="1">'Rendements bruts'!E168+1</f>
        <v>0.95</v>
      </c>
      <c r="F168" s="3">
        <f ca="1">'Rendements bruts'!F168+1</f>
        <v>1.04</v>
      </c>
      <c r="G168" s="3">
        <f ca="1">'Rendements bruts'!G168+1</f>
        <v>0.97</v>
      </c>
      <c r="H168" s="3">
        <f ca="1">'Rendements bruts'!H168+1</f>
        <v>0.95</v>
      </c>
      <c r="I168" s="3">
        <f ca="1">'Rendements bruts'!I168+1</f>
        <v>1.05</v>
      </c>
      <c r="J168" s="3">
        <f ca="1">'Rendements bruts'!J168+1</f>
        <v>1.01</v>
      </c>
      <c r="K168" s="121">
        <f ca="1">'Rendements bruts'!K168+1</f>
        <v>0.99</v>
      </c>
      <c r="L168" s="3">
        <f ca="1">'Rendements bruts'!L168+1</f>
        <v>0.98</v>
      </c>
      <c r="M168" s="3">
        <f ca="1">'Rendements bruts'!M168+1</f>
        <v>0.98</v>
      </c>
      <c r="N168" s="3">
        <f ca="1">'Rendements bruts'!N168+1</f>
        <v>0.99</v>
      </c>
      <c r="O168" s="3"/>
      <c r="P168" s="3">
        <f ca="1">'Rendements bruts'!P168+1</f>
        <v>1.03</v>
      </c>
      <c r="Q168" s="3">
        <f ca="1">'Rendements bruts'!Q168+1</f>
        <v>1.04</v>
      </c>
      <c r="R168" s="3"/>
      <c r="S168" s="3">
        <f ca="1">'Rendements bruts'!S168+1</f>
        <v>1.03</v>
      </c>
      <c r="T168" s="3">
        <f ca="1">'Rendements bruts'!T168+1</f>
        <v>0.96</v>
      </c>
      <c r="U168" s="3"/>
      <c r="V168" s="3"/>
      <c r="W168" s="3">
        <f ca="1">'Rendements bruts'!W168+1</f>
        <v>1.05</v>
      </c>
      <c r="X168" s="3"/>
      <c r="Y168" s="3"/>
      <c r="Z168" s="3"/>
      <c r="AA168" s="3"/>
    </row>
    <row r="169" spans="1:27" x14ac:dyDescent="0.25">
      <c r="A169" s="2">
        <v>43098</v>
      </c>
      <c r="B169" s="3">
        <v>0.99493519500000005</v>
      </c>
      <c r="C169" s="3">
        <f ca="1">'Rendements bruts'!C169+1</f>
        <v>1.03</v>
      </c>
      <c r="D169" s="3">
        <f ca="1">'Rendements bruts'!D169+1</f>
        <v>0.97</v>
      </c>
      <c r="E169" s="3">
        <f ca="1">'Rendements bruts'!E169+1</f>
        <v>0.98</v>
      </c>
      <c r="F169" s="3">
        <f ca="1">'Rendements bruts'!F169+1</f>
        <v>1.03</v>
      </c>
      <c r="G169" s="3">
        <f ca="1">'Rendements bruts'!G169+1</f>
        <v>0.97</v>
      </c>
      <c r="H169" s="3">
        <f ca="1">'Rendements bruts'!H169+1</f>
        <v>1.05</v>
      </c>
      <c r="I169" s="3">
        <f ca="1">'Rendements bruts'!I169+1</f>
        <v>0.95</v>
      </c>
      <c r="J169" s="3">
        <f ca="1">'Rendements bruts'!J169+1</f>
        <v>1</v>
      </c>
      <c r="K169" s="121">
        <f ca="1">'Rendements bruts'!K169+1</f>
        <v>0.97</v>
      </c>
      <c r="L169" s="3">
        <f ca="1">'Rendements bruts'!L169+1</f>
        <v>1</v>
      </c>
      <c r="M169" s="3">
        <f ca="1">'Rendements bruts'!M169+1</f>
        <v>1.04</v>
      </c>
      <c r="N169" s="3">
        <f ca="1">'Rendements bruts'!N169+1</f>
        <v>0.98</v>
      </c>
      <c r="O169" s="3"/>
      <c r="P169" s="3">
        <f ca="1">'Rendements bruts'!P169+1</f>
        <v>0.99</v>
      </c>
      <c r="Q169" s="3">
        <f ca="1">'Rendements bruts'!Q169+1</f>
        <v>1.04</v>
      </c>
      <c r="R169" s="3"/>
      <c r="S169" s="3">
        <f ca="1">'Rendements bruts'!S169+1</f>
        <v>1.02</v>
      </c>
      <c r="T169" s="3">
        <f ca="1">'Rendements bruts'!T169+1</f>
        <v>0.95</v>
      </c>
      <c r="U169" s="3"/>
      <c r="V169" s="3"/>
      <c r="W169" s="3">
        <f ca="1">'Rendements bruts'!W169+1</f>
        <v>0.96</v>
      </c>
      <c r="X169" s="3"/>
      <c r="Y169" s="3"/>
      <c r="Z169" s="3"/>
      <c r="AA169" s="3"/>
    </row>
    <row r="170" spans="1:27" x14ac:dyDescent="0.25">
      <c r="A170" s="2">
        <v>43131</v>
      </c>
      <c r="B170" s="3">
        <v>0.99583520083333332</v>
      </c>
      <c r="C170" s="3">
        <f ca="1">'Rendements bruts'!C170+1</f>
        <v>1.01</v>
      </c>
      <c r="D170" s="3">
        <f ca="1">'Rendements bruts'!D170+1</f>
        <v>0.99</v>
      </c>
      <c r="E170" s="3">
        <f ca="1">'Rendements bruts'!E170+1</f>
        <v>1.01</v>
      </c>
      <c r="F170" s="3">
        <f ca="1">'Rendements bruts'!F170+1</f>
        <v>1.06</v>
      </c>
      <c r="G170" s="3">
        <f ca="1">'Rendements bruts'!G170+1</f>
        <v>1.04</v>
      </c>
      <c r="H170" s="3">
        <f ca="1">'Rendements bruts'!H170+1</f>
        <v>0.99</v>
      </c>
      <c r="I170" s="3">
        <f ca="1">'Rendements bruts'!I170+1</f>
        <v>0.96</v>
      </c>
      <c r="J170" s="3">
        <f ca="1">'Rendements bruts'!J170+1</f>
        <v>1.05</v>
      </c>
      <c r="K170" s="121">
        <f ca="1">'Rendements bruts'!K170+1</f>
        <v>1</v>
      </c>
      <c r="L170" s="3">
        <f ca="1">'Rendements bruts'!L170+1</f>
        <v>0.98</v>
      </c>
      <c r="M170" s="3">
        <f ca="1">'Rendements bruts'!M170+1</f>
        <v>0.97</v>
      </c>
      <c r="N170" s="3">
        <f ca="1">'Rendements bruts'!N170+1</f>
        <v>0.97</v>
      </c>
      <c r="O170" s="3"/>
      <c r="P170" s="3">
        <f ca="1">'Rendements bruts'!P170+1</f>
        <v>0.99</v>
      </c>
      <c r="Q170" s="3">
        <f ca="1">'Rendements bruts'!Q170+1</f>
        <v>1.03</v>
      </c>
      <c r="R170" s="3"/>
      <c r="S170" s="3">
        <f ca="1">'Rendements bruts'!S170+1</f>
        <v>0.97</v>
      </c>
      <c r="T170" s="3">
        <f ca="1">'Rendements bruts'!T170+1</f>
        <v>1.01</v>
      </c>
      <c r="U170" s="3"/>
      <c r="V170" s="3"/>
      <c r="W170" s="3">
        <f ca="1">'Rendements bruts'!W170+1</f>
        <v>1.02</v>
      </c>
      <c r="X170" s="3"/>
      <c r="Y170" s="3"/>
      <c r="Z170" s="3"/>
      <c r="AA170" s="3"/>
    </row>
    <row r="171" spans="1:27" x14ac:dyDescent="0.25">
      <c r="A171" s="2">
        <v>43159</v>
      </c>
      <c r="B171" s="3">
        <v>1.0029352008333334</v>
      </c>
      <c r="C171" s="3">
        <f ca="1">'Rendements bruts'!C171+1</f>
        <v>0.96</v>
      </c>
      <c r="D171" s="3">
        <f ca="1">'Rendements bruts'!D171+1</f>
        <v>1.04</v>
      </c>
      <c r="E171" s="3">
        <f ca="1">'Rendements bruts'!E171+1</f>
        <v>1.04</v>
      </c>
      <c r="F171" s="3">
        <f ca="1">'Rendements bruts'!F171+1</f>
        <v>1.05</v>
      </c>
      <c r="G171" s="3">
        <f ca="1">'Rendements bruts'!G171+1</f>
        <v>1.02</v>
      </c>
      <c r="H171" s="3">
        <f ca="1">'Rendements bruts'!H171+1</f>
        <v>1.04</v>
      </c>
      <c r="I171" s="3">
        <f ca="1">'Rendements bruts'!I171+1</f>
        <v>1.06</v>
      </c>
      <c r="J171" s="3">
        <f ca="1">'Rendements bruts'!J171+1</f>
        <v>1.02</v>
      </c>
      <c r="K171" s="121">
        <f ca="1">'Rendements bruts'!K171+1</f>
        <v>1.06</v>
      </c>
      <c r="L171" s="3">
        <f ca="1">'Rendements bruts'!L171+1</f>
        <v>1.05</v>
      </c>
      <c r="M171" s="3">
        <f ca="1">'Rendements bruts'!M171+1</f>
        <v>1.06</v>
      </c>
      <c r="N171" s="3">
        <f ca="1">'Rendements bruts'!N171+1</f>
        <v>0.96</v>
      </c>
      <c r="O171" s="3"/>
      <c r="P171" s="3">
        <f ca="1">'Rendements bruts'!P171+1</f>
        <v>1.05</v>
      </c>
      <c r="Q171" s="3">
        <f ca="1">'Rendements bruts'!Q171+1</f>
        <v>1.04</v>
      </c>
      <c r="R171" s="3"/>
      <c r="S171" s="3">
        <f ca="1">'Rendements bruts'!S171+1</f>
        <v>1.05</v>
      </c>
      <c r="T171" s="3">
        <f ca="1">'Rendements bruts'!T171+1</f>
        <v>0.95</v>
      </c>
      <c r="U171" s="3"/>
      <c r="V171" s="3"/>
      <c r="W171" s="3">
        <f ca="1">'Rendements bruts'!W171+1</f>
        <v>0.96</v>
      </c>
      <c r="X171" s="3"/>
      <c r="Y171" s="3"/>
      <c r="Z171" s="3"/>
      <c r="AA171" s="3"/>
    </row>
    <row r="172" spans="1:27" x14ac:dyDescent="0.25">
      <c r="A172" s="2">
        <v>43189</v>
      </c>
      <c r="B172" s="3">
        <v>1.0039352008333333</v>
      </c>
      <c r="C172" s="3">
        <f ca="1">'Rendements bruts'!C172+1</f>
        <v>1.01</v>
      </c>
      <c r="D172" s="3">
        <f ca="1">'Rendements bruts'!D172+1</f>
        <v>1.02</v>
      </c>
      <c r="E172" s="3">
        <f ca="1">'Rendements bruts'!E172+1</f>
        <v>1.05</v>
      </c>
      <c r="F172" s="3">
        <f ca="1">'Rendements bruts'!F172+1</f>
        <v>0.99</v>
      </c>
      <c r="G172" s="3">
        <f ca="1">'Rendements bruts'!G172+1</f>
        <v>0.98</v>
      </c>
      <c r="H172" s="3">
        <f ca="1">'Rendements bruts'!H172+1</f>
        <v>0.97</v>
      </c>
      <c r="I172" s="3">
        <f ca="1">'Rendements bruts'!I172+1</f>
        <v>0.99</v>
      </c>
      <c r="J172" s="3">
        <f ca="1">'Rendements bruts'!J172+1</f>
        <v>1.01</v>
      </c>
      <c r="K172" s="121">
        <f ca="1">'Rendements bruts'!K172+1</f>
        <v>1.04</v>
      </c>
      <c r="L172" s="3">
        <f ca="1">'Rendements bruts'!L172+1</f>
        <v>1</v>
      </c>
      <c r="M172" s="3">
        <f ca="1">'Rendements bruts'!M172+1</f>
        <v>0.96</v>
      </c>
      <c r="N172" s="3">
        <f ca="1">'Rendements bruts'!N172+1</f>
        <v>1.05</v>
      </c>
      <c r="O172" s="3"/>
      <c r="P172" s="3">
        <f ca="1">'Rendements bruts'!P172+1</f>
        <v>0.99</v>
      </c>
      <c r="Q172" s="3">
        <f ca="1">'Rendements bruts'!Q172+1</f>
        <v>0.96</v>
      </c>
      <c r="R172" s="3"/>
      <c r="S172" s="3">
        <f ca="1">'Rendements bruts'!S172+1</f>
        <v>1.03</v>
      </c>
      <c r="T172" s="3">
        <f ca="1">'Rendements bruts'!T172+1</f>
        <v>1.02</v>
      </c>
      <c r="U172" s="3"/>
      <c r="V172" s="3"/>
      <c r="W172" s="3">
        <f ca="1">'Rendements bruts'!W172+1</f>
        <v>0.97</v>
      </c>
      <c r="X172" s="3"/>
      <c r="Y172" s="3"/>
      <c r="Z172" s="3"/>
      <c r="AA172" s="3"/>
    </row>
    <row r="173" spans="1:27" x14ac:dyDescent="0.25">
      <c r="A173" s="2">
        <v>43220</v>
      </c>
      <c r="B173" s="3">
        <v>0.99663520083333335</v>
      </c>
      <c r="C173" s="3">
        <f ca="1">'Rendements bruts'!C173+1</f>
        <v>1.01</v>
      </c>
      <c r="D173" s="3">
        <f ca="1">'Rendements bruts'!D173+1</f>
        <v>0.99</v>
      </c>
      <c r="E173" s="3">
        <f ca="1">'Rendements bruts'!E173+1</f>
        <v>0.99</v>
      </c>
      <c r="F173" s="3">
        <f ca="1">'Rendements bruts'!F173+1</f>
        <v>1.04</v>
      </c>
      <c r="G173" s="3">
        <f ca="1">'Rendements bruts'!G173+1</f>
        <v>1</v>
      </c>
      <c r="H173" s="3">
        <f ca="1">'Rendements bruts'!H173+1</f>
        <v>0.95</v>
      </c>
      <c r="I173" s="3">
        <f ca="1">'Rendements bruts'!I173+1</f>
        <v>0.96</v>
      </c>
      <c r="J173" s="3">
        <f ca="1">'Rendements bruts'!J173+1</f>
        <v>0.99</v>
      </c>
      <c r="K173" s="121">
        <f ca="1">'Rendements bruts'!K173+1</f>
        <v>0.99</v>
      </c>
      <c r="L173" s="3">
        <f ca="1">'Rendements bruts'!L173+1</f>
        <v>1</v>
      </c>
      <c r="M173" s="3">
        <f ca="1">'Rendements bruts'!M173+1</f>
        <v>1.02</v>
      </c>
      <c r="N173" s="3">
        <f ca="1">'Rendements bruts'!N173+1</f>
        <v>1.01</v>
      </c>
      <c r="O173" s="3"/>
      <c r="P173" s="3">
        <f ca="1">'Rendements bruts'!P173+1</f>
        <v>1.06</v>
      </c>
      <c r="Q173" s="3">
        <f ca="1">'Rendements bruts'!Q173+1</f>
        <v>1.03</v>
      </c>
      <c r="R173" s="3"/>
      <c r="S173" s="3">
        <f ca="1">'Rendements bruts'!S173+1</f>
        <v>0.97</v>
      </c>
      <c r="T173" s="3">
        <f ca="1">'Rendements bruts'!T173+1</f>
        <v>1</v>
      </c>
      <c r="U173" s="3"/>
      <c r="V173" s="3"/>
      <c r="W173" s="3">
        <f ca="1">'Rendements bruts'!W173+1</f>
        <v>1.02</v>
      </c>
      <c r="X173" s="3"/>
      <c r="Y173" s="3"/>
      <c r="Z173" s="3"/>
      <c r="AA173" s="3"/>
    </row>
    <row r="174" spans="1:27" x14ac:dyDescent="0.25">
      <c r="A174" s="2">
        <v>43251</v>
      </c>
      <c r="B174" s="3">
        <v>1.0030352008333334</v>
      </c>
      <c r="C174" s="3">
        <f ca="1">'Rendements bruts'!C174+1</f>
        <v>0.96</v>
      </c>
      <c r="D174" s="3">
        <f ca="1">'Rendements bruts'!D174+1</f>
        <v>0.95</v>
      </c>
      <c r="E174" s="3">
        <f ca="1">'Rendements bruts'!E174+1</f>
        <v>0.97</v>
      </c>
      <c r="F174" s="3">
        <f ca="1">'Rendements bruts'!F174+1</f>
        <v>1.02</v>
      </c>
      <c r="G174" s="3">
        <f ca="1">'Rendements bruts'!G174+1</f>
        <v>1.05</v>
      </c>
      <c r="H174" s="3">
        <f ca="1">'Rendements bruts'!H174+1</f>
        <v>1.01</v>
      </c>
      <c r="I174" s="3">
        <f ca="1">'Rendements bruts'!I174+1</f>
        <v>1.01</v>
      </c>
      <c r="J174" s="3">
        <f ca="1">'Rendements bruts'!J174+1</f>
        <v>1.01</v>
      </c>
      <c r="K174" s="121">
        <f ca="1">'Rendements bruts'!K174+1</f>
        <v>0.98</v>
      </c>
      <c r="L174" s="3">
        <f ca="1">'Rendements bruts'!L174+1</f>
        <v>0.97</v>
      </c>
      <c r="M174" s="3">
        <f ca="1">'Rendements bruts'!M174+1</f>
        <v>0.96</v>
      </c>
      <c r="N174" s="3">
        <f ca="1">'Rendements bruts'!N174+1</f>
        <v>0.98</v>
      </c>
      <c r="O174" s="3"/>
      <c r="P174" s="3">
        <f ca="1">'Rendements bruts'!P174+1</f>
        <v>0.97</v>
      </c>
      <c r="Q174" s="3">
        <f ca="1">'Rendements bruts'!Q174+1</f>
        <v>1</v>
      </c>
      <c r="R174" s="3"/>
      <c r="S174" s="3">
        <f ca="1">'Rendements bruts'!S174+1</f>
        <v>1.02</v>
      </c>
      <c r="T174" s="3">
        <f ca="1">'Rendements bruts'!T174+1</f>
        <v>1.04</v>
      </c>
      <c r="U174" s="3">
        <f ca="1">'Rendements bruts'!U174+1</f>
        <v>1.04</v>
      </c>
      <c r="V174" s="3"/>
      <c r="W174" s="3">
        <f ca="1">'Rendements bruts'!W174+1</f>
        <v>1.04</v>
      </c>
      <c r="X174" s="3"/>
      <c r="Y174" s="3"/>
      <c r="Z174" s="3"/>
      <c r="AA174" s="3"/>
    </row>
    <row r="175" spans="1:27" x14ac:dyDescent="0.25">
      <c r="A175" s="2">
        <v>43280</v>
      </c>
      <c r="B175" s="3">
        <v>1.0045352008333333</v>
      </c>
      <c r="C175" s="3">
        <f ca="1">'Rendements bruts'!C175+1</f>
        <v>0.98</v>
      </c>
      <c r="D175" s="3">
        <f ca="1">'Rendements bruts'!D175+1</f>
        <v>0.95</v>
      </c>
      <c r="E175" s="3">
        <f ca="1">'Rendements bruts'!E175+1</f>
        <v>0.96</v>
      </c>
      <c r="F175" s="3">
        <f ca="1">'Rendements bruts'!F175+1</f>
        <v>1.05</v>
      </c>
      <c r="G175" s="3">
        <f ca="1">'Rendements bruts'!G175+1</f>
        <v>1.02</v>
      </c>
      <c r="H175" s="3">
        <f ca="1">'Rendements bruts'!H175+1</f>
        <v>1.04</v>
      </c>
      <c r="I175" s="3">
        <f ca="1">'Rendements bruts'!I175+1</f>
        <v>0.97</v>
      </c>
      <c r="J175" s="3">
        <f ca="1">'Rendements bruts'!J175+1</f>
        <v>0.96</v>
      </c>
      <c r="K175" s="121">
        <f ca="1">'Rendements bruts'!K175+1</f>
        <v>1.03</v>
      </c>
      <c r="L175" s="3">
        <f ca="1">'Rendements bruts'!L175+1</f>
        <v>0.98</v>
      </c>
      <c r="M175" s="3">
        <f ca="1">'Rendements bruts'!M175+1</f>
        <v>0.95</v>
      </c>
      <c r="N175" s="3">
        <f ca="1">'Rendements bruts'!N175+1</f>
        <v>1.06</v>
      </c>
      <c r="O175" s="3"/>
      <c r="P175" s="3">
        <f ca="1">'Rendements bruts'!P175+1</f>
        <v>0.99</v>
      </c>
      <c r="Q175" s="3">
        <f ca="1">'Rendements bruts'!Q175+1</f>
        <v>1.04</v>
      </c>
      <c r="R175" s="3"/>
      <c r="S175" s="3">
        <f ca="1">'Rendements bruts'!S175+1</f>
        <v>1.05</v>
      </c>
      <c r="T175" s="3">
        <f ca="1">'Rendements bruts'!T175+1</f>
        <v>0.98</v>
      </c>
      <c r="U175" s="3">
        <f ca="1">'Rendements bruts'!U175+1</f>
        <v>1.03</v>
      </c>
      <c r="V175" s="3"/>
      <c r="W175" s="3">
        <f ca="1">'Rendements bruts'!W175+1</f>
        <v>0.98</v>
      </c>
      <c r="X175" s="3"/>
      <c r="Y175" s="3"/>
      <c r="Z175" s="3"/>
      <c r="AA175" s="3"/>
    </row>
    <row r="176" spans="1:27" x14ac:dyDescent="0.25">
      <c r="A176" s="2">
        <v>43312</v>
      </c>
      <c r="B176" s="3">
        <v>0.99743520083333337</v>
      </c>
      <c r="C176" s="3">
        <f ca="1">'Rendements bruts'!C176+1</f>
        <v>0.98</v>
      </c>
      <c r="D176" s="3">
        <f ca="1">'Rendements bruts'!D176+1</f>
        <v>1</v>
      </c>
      <c r="E176" s="3">
        <f ca="1">'Rendements bruts'!E176+1</f>
        <v>1</v>
      </c>
      <c r="F176" s="3">
        <f ca="1">'Rendements bruts'!F176+1</f>
        <v>1.02</v>
      </c>
      <c r="G176" s="3">
        <f ca="1">'Rendements bruts'!G176+1</f>
        <v>1.02</v>
      </c>
      <c r="H176" s="3">
        <f ca="1">'Rendements bruts'!H176+1</f>
        <v>1.05</v>
      </c>
      <c r="I176" s="3">
        <f ca="1">'Rendements bruts'!I176+1</f>
        <v>0.95</v>
      </c>
      <c r="J176" s="3">
        <f ca="1">'Rendements bruts'!J176+1</f>
        <v>1.03</v>
      </c>
      <c r="K176" s="121">
        <f ca="1">'Rendements bruts'!K176+1</f>
        <v>1.04</v>
      </c>
      <c r="L176" s="3">
        <f ca="1">'Rendements bruts'!L176+1</f>
        <v>1.04</v>
      </c>
      <c r="M176" s="3">
        <f ca="1">'Rendements bruts'!M176+1</f>
        <v>0.96</v>
      </c>
      <c r="N176" s="3">
        <f ca="1">'Rendements bruts'!N176+1</f>
        <v>1.06</v>
      </c>
      <c r="O176" s="3"/>
      <c r="P176" s="3">
        <f ca="1">'Rendements bruts'!P176+1</f>
        <v>1.03</v>
      </c>
      <c r="Q176" s="3">
        <f ca="1">'Rendements bruts'!Q176+1</f>
        <v>1.02</v>
      </c>
      <c r="R176" s="3"/>
      <c r="S176" s="3">
        <f ca="1">'Rendements bruts'!S176+1</f>
        <v>0.98</v>
      </c>
      <c r="T176" s="3">
        <f ca="1">'Rendements bruts'!T176+1</f>
        <v>1.04</v>
      </c>
      <c r="U176" s="3">
        <f ca="1">'Rendements bruts'!U176+1</f>
        <v>1</v>
      </c>
      <c r="V176" s="3"/>
      <c r="W176" s="3">
        <f ca="1">'Rendements bruts'!W176+1</f>
        <v>0.99</v>
      </c>
      <c r="X176" s="3"/>
      <c r="Y176" s="3"/>
      <c r="Z176" s="3"/>
      <c r="AA176" s="3"/>
    </row>
    <row r="177" spans="1:27" x14ac:dyDescent="0.25">
      <c r="A177" s="2">
        <v>43343</v>
      </c>
      <c r="B177" s="3">
        <v>1.0059352008333333</v>
      </c>
      <c r="C177" s="3">
        <f ca="1">'Rendements bruts'!C177+1</f>
        <v>0.97</v>
      </c>
      <c r="D177" s="3">
        <f ca="1">'Rendements bruts'!D177+1</f>
        <v>1</v>
      </c>
      <c r="E177" s="3">
        <f ca="1">'Rendements bruts'!E177+1</f>
        <v>1.06</v>
      </c>
      <c r="F177" s="3">
        <f ca="1">'Rendements bruts'!F177+1</f>
        <v>1.05</v>
      </c>
      <c r="G177" s="3">
        <f ca="1">'Rendements bruts'!G177+1</f>
        <v>0.97</v>
      </c>
      <c r="H177" s="3">
        <f ca="1">'Rendements bruts'!H177+1</f>
        <v>1.04</v>
      </c>
      <c r="I177" s="3">
        <f ca="1">'Rendements bruts'!I177+1</f>
        <v>0.99</v>
      </c>
      <c r="J177" s="3">
        <f ca="1">'Rendements bruts'!J177+1</f>
        <v>0.98</v>
      </c>
      <c r="K177" s="121">
        <f ca="1">'Rendements bruts'!K177+1</f>
        <v>1.06</v>
      </c>
      <c r="L177" s="3">
        <f ca="1">'Rendements bruts'!L177+1</f>
        <v>1.06</v>
      </c>
      <c r="M177" s="3">
        <f ca="1">'Rendements bruts'!M177+1</f>
        <v>1</v>
      </c>
      <c r="N177" s="3">
        <f ca="1">'Rendements bruts'!N177+1</f>
        <v>1.03</v>
      </c>
      <c r="O177" s="3"/>
      <c r="P177" s="3">
        <f ca="1">'Rendements bruts'!P177+1</f>
        <v>0.98</v>
      </c>
      <c r="Q177" s="3">
        <f ca="1">'Rendements bruts'!Q177+1</f>
        <v>1.06</v>
      </c>
      <c r="R177" s="3"/>
      <c r="S177" s="3">
        <f ca="1">'Rendements bruts'!S177+1</f>
        <v>0.97</v>
      </c>
      <c r="T177" s="3">
        <f ca="1">'Rendements bruts'!T177+1</f>
        <v>1.02</v>
      </c>
      <c r="U177" s="3">
        <f ca="1">'Rendements bruts'!U177+1</f>
        <v>1</v>
      </c>
      <c r="V177" s="3"/>
      <c r="W177" s="3">
        <f ca="1">'Rendements bruts'!W177+1</f>
        <v>0.96</v>
      </c>
      <c r="X177" s="3"/>
      <c r="Y177" s="3"/>
      <c r="Z177" s="3"/>
      <c r="AA177" s="3"/>
    </row>
    <row r="178" spans="1:27" x14ac:dyDescent="0.25">
      <c r="A178" s="2">
        <v>43371</v>
      </c>
      <c r="B178" s="3">
        <v>0.99593520083333331</v>
      </c>
      <c r="C178" s="3">
        <f ca="1">'Rendements bruts'!C178+1</f>
        <v>1.04</v>
      </c>
      <c r="D178" s="3">
        <f ca="1">'Rendements bruts'!D178+1</f>
        <v>0.99</v>
      </c>
      <c r="E178" s="3">
        <f ca="1">'Rendements bruts'!E178+1</f>
        <v>1</v>
      </c>
      <c r="F178" s="3">
        <f ca="1">'Rendements bruts'!F178+1</f>
        <v>0.99</v>
      </c>
      <c r="G178" s="3">
        <f ca="1">'Rendements bruts'!G178+1</f>
        <v>1.04</v>
      </c>
      <c r="H178" s="3">
        <f ca="1">'Rendements bruts'!H178+1</f>
        <v>0.99</v>
      </c>
      <c r="I178" s="3">
        <f ca="1">'Rendements bruts'!I178+1</f>
        <v>1.02</v>
      </c>
      <c r="J178" s="3">
        <f ca="1">'Rendements bruts'!J178+1</f>
        <v>1</v>
      </c>
      <c r="K178" s="121">
        <f ca="1">'Rendements bruts'!K178+1</f>
        <v>1.03</v>
      </c>
      <c r="L178" s="3">
        <f ca="1">'Rendements bruts'!L178+1</f>
        <v>1.02</v>
      </c>
      <c r="M178" s="3">
        <f ca="1">'Rendements bruts'!M178+1</f>
        <v>1.03</v>
      </c>
      <c r="N178" s="3">
        <f ca="1">'Rendements bruts'!N178+1</f>
        <v>1.04</v>
      </c>
      <c r="O178" s="3"/>
      <c r="P178" s="3">
        <f ca="1">'Rendements bruts'!P178+1</f>
        <v>0.97</v>
      </c>
      <c r="Q178" s="3">
        <f ca="1">'Rendements bruts'!Q178+1</f>
        <v>1.05</v>
      </c>
      <c r="R178" s="3"/>
      <c r="S178" s="3">
        <f ca="1">'Rendements bruts'!S178+1</f>
        <v>0.95</v>
      </c>
      <c r="T178" s="3">
        <f ca="1">'Rendements bruts'!T178+1</f>
        <v>0.98</v>
      </c>
      <c r="U178" s="3">
        <f ca="1">'Rendements bruts'!U178+1</f>
        <v>0.99</v>
      </c>
      <c r="V178" s="3"/>
      <c r="W178" s="3">
        <f ca="1">'Rendements bruts'!W178+1</f>
        <v>0.95</v>
      </c>
      <c r="X178" s="3"/>
      <c r="Y178" s="3"/>
      <c r="Z178" s="3"/>
      <c r="AA178" s="3"/>
    </row>
    <row r="179" spans="1:27" x14ac:dyDescent="0.25">
      <c r="A179" s="2">
        <v>43404</v>
      </c>
      <c r="B179" s="3">
        <v>0.9970352008333333</v>
      </c>
      <c r="C179" s="3">
        <f ca="1">'Rendements bruts'!C179+1</f>
        <v>1.04</v>
      </c>
      <c r="D179" s="3">
        <f ca="1">'Rendements bruts'!D179+1</f>
        <v>0.97</v>
      </c>
      <c r="E179" s="3">
        <f ca="1">'Rendements bruts'!E179+1</f>
        <v>0.99</v>
      </c>
      <c r="F179" s="3">
        <f ca="1">'Rendements bruts'!F179+1</f>
        <v>0.96</v>
      </c>
      <c r="G179" s="3">
        <f ca="1">'Rendements bruts'!G179+1</f>
        <v>0.97</v>
      </c>
      <c r="H179" s="3">
        <f ca="1">'Rendements bruts'!H179+1</f>
        <v>1.03</v>
      </c>
      <c r="I179" s="3">
        <f ca="1">'Rendements bruts'!I179+1</f>
        <v>1.05</v>
      </c>
      <c r="J179" s="3">
        <f ca="1">'Rendements bruts'!J179+1</f>
        <v>0.99</v>
      </c>
      <c r="K179" s="121">
        <f ca="1">'Rendements bruts'!K179+1</f>
        <v>1.05</v>
      </c>
      <c r="L179" s="3">
        <f ca="1">'Rendements bruts'!L179+1</f>
        <v>1</v>
      </c>
      <c r="M179" s="3">
        <f ca="1">'Rendements bruts'!M179+1</f>
        <v>1.06</v>
      </c>
      <c r="N179" s="3">
        <f ca="1">'Rendements bruts'!N179+1</f>
        <v>1.01</v>
      </c>
      <c r="O179" s="3"/>
      <c r="P179" s="3">
        <f ca="1">'Rendements bruts'!P179+1</f>
        <v>1.05</v>
      </c>
      <c r="Q179" s="3">
        <f ca="1">'Rendements bruts'!Q179+1</f>
        <v>1.01</v>
      </c>
      <c r="R179" s="3"/>
      <c r="S179" s="3">
        <f ca="1">'Rendements bruts'!S179+1</f>
        <v>0.97</v>
      </c>
      <c r="T179" s="3">
        <f ca="1">'Rendements bruts'!T179+1</f>
        <v>1.05</v>
      </c>
      <c r="U179" s="3">
        <f ca="1">'Rendements bruts'!U179+1</f>
        <v>1</v>
      </c>
      <c r="V179" s="3"/>
      <c r="W179" s="3">
        <f ca="1">'Rendements bruts'!W179+1</f>
        <v>1.03</v>
      </c>
      <c r="X179" s="3"/>
      <c r="Y179" s="3"/>
      <c r="Z179" s="3"/>
      <c r="AA179" s="3"/>
    </row>
    <row r="180" spans="1:27" x14ac:dyDescent="0.25">
      <c r="A180" s="2">
        <v>43434</v>
      </c>
      <c r="B180" s="3">
        <v>1.0058352008333333</v>
      </c>
      <c r="C180" s="3">
        <f ca="1">'Rendements bruts'!C180+1</f>
        <v>1.01</v>
      </c>
      <c r="D180" s="3">
        <f ca="1">'Rendements bruts'!D180+1</f>
        <v>0.97</v>
      </c>
      <c r="E180" s="3">
        <f ca="1">'Rendements bruts'!E180+1</f>
        <v>1.05</v>
      </c>
      <c r="F180" s="3">
        <f ca="1">'Rendements bruts'!F180+1</f>
        <v>0.98</v>
      </c>
      <c r="G180" s="3">
        <f ca="1">'Rendements bruts'!G180+1</f>
        <v>0.97</v>
      </c>
      <c r="H180" s="3">
        <f ca="1">'Rendements bruts'!H180+1</f>
        <v>1.04</v>
      </c>
      <c r="I180" s="3">
        <f ca="1">'Rendements bruts'!I180+1</f>
        <v>0.97</v>
      </c>
      <c r="J180" s="3">
        <f ca="1">'Rendements bruts'!J180+1</f>
        <v>1.03</v>
      </c>
      <c r="K180" s="121">
        <f ca="1">'Rendements bruts'!K180+1</f>
        <v>0.98</v>
      </c>
      <c r="L180" s="3">
        <f ca="1">'Rendements bruts'!L180+1</f>
        <v>1.06</v>
      </c>
      <c r="M180" s="3">
        <f ca="1">'Rendements bruts'!M180+1</f>
        <v>1.03</v>
      </c>
      <c r="N180" s="3">
        <f ca="1">'Rendements bruts'!N180+1</f>
        <v>0.97</v>
      </c>
      <c r="O180" s="3"/>
      <c r="P180" s="3">
        <f ca="1">'Rendements bruts'!P180+1</f>
        <v>0.97</v>
      </c>
      <c r="Q180" s="3">
        <f ca="1">'Rendements bruts'!Q180+1</f>
        <v>1.04</v>
      </c>
      <c r="R180" s="3"/>
      <c r="S180" s="3">
        <f ca="1">'Rendements bruts'!S180+1</f>
        <v>1</v>
      </c>
      <c r="T180" s="3">
        <f ca="1">'Rendements bruts'!T180+1</f>
        <v>1.06</v>
      </c>
      <c r="U180" s="3">
        <f ca="1">'Rendements bruts'!U180+1</f>
        <v>0.99</v>
      </c>
      <c r="V180" s="3"/>
      <c r="W180" s="3">
        <f ca="1">'Rendements bruts'!W180+1</f>
        <v>0.97</v>
      </c>
      <c r="X180" s="3"/>
      <c r="Y180" s="3"/>
      <c r="Z180" s="3"/>
      <c r="AA180" s="3"/>
    </row>
    <row r="181" spans="1:27" x14ac:dyDescent="0.25">
      <c r="A181" s="2">
        <v>43465</v>
      </c>
      <c r="B181" s="3">
        <v>1.0090352008333334</v>
      </c>
      <c r="C181" s="3">
        <f ca="1">'Rendements bruts'!C181+1</f>
        <v>0.95</v>
      </c>
      <c r="D181" s="3">
        <f ca="1">'Rendements bruts'!D181+1</f>
        <v>1.03</v>
      </c>
      <c r="E181" s="3">
        <f ca="1">'Rendements bruts'!E181+1</f>
        <v>1.04</v>
      </c>
      <c r="F181" s="3">
        <f ca="1">'Rendements bruts'!F181+1</f>
        <v>1.03</v>
      </c>
      <c r="G181" s="3">
        <f ca="1">'Rendements bruts'!G181+1</f>
        <v>1.01</v>
      </c>
      <c r="H181" s="3">
        <f ca="1">'Rendements bruts'!H181+1</f>
        <v>1.04</v>
      </c>
      <c r="I181" s="3">
        <f ca="1">'Rendements bruts'!I181+1</f>
        <v>0.99</v>
      </c>
      <c r="J181" s="3">
        <f ca="1">'Rendements bruts'!J181+1</f>
        <v>1</v>
      </c>
      <c r="K181" s="121">
        <f ca="1">'Rendements bruts'!K181+1</f>
        <v>1.03</v>
      </c>
      <c r="L181" s="3">
        <f ca="1">'Rendements bruts'!L181+1</f>
        <v>0.96</v>
      </c>
      <c r="M181" s="3">
        <f ca="1">'Rendements bruts'!M181+1</f>
        <v>0.96</v>
      </c>
      <c r="N181" s="3">
        <f ca="1">'Rendements bruts'!N181+1</f>
        <v>0.99</v>
      </c>
      <c r="O181" s="3"/>
      <c r="P181" s="3">
        <f ca="1">'Rendements bruts'!P181+1</f>
        <v>0.99</v>
      </c>
      <c r="Q181" s="3">
        <f ca="1">'Rendements bruts'!Q181+1</f>
        <v>0.99</v>
      </c>
      <c r="R181" s="3"/>
      <c r="S181" s="3">
        <f ca="1">'Rendements bruts'!S181+1</f>
        <v>0.95</v>
      </c>
      <c r="T181" s="3">
        <f ca="1">'Rendements bruts'!T181+1</f>
        <v>1.04</v>
      </c>
      <c r="U181" s="3">
        <f ca="1">'Rendements bruts'!U181+1</f>
        <v>1.02</v>
      </c>
      <c r="V181" s="3"/>
      <c r="W181" s="3">
        <f ca="1">'Rendements bruts'!W181+1</f>
        <v>1.01</v>
      </c>
      <c r="X181" s="3"/>
      <c r="Y181" s="3"/>
      <c r="Z181" s="3"/>
      <c r="AA181" s="3"/>
    </row>
    <row r="182" spans="1:27" x14ac:dyDescent="0.25">
      <c r="A182" s="2">
        <v>43496</v>
      </c>
      <c r="B182" s="3">
        <v>1.0125351891666667</v>
      </c>
      <c r="C182" s="3">
        <f ca="1">'Rendements bruts'!C182+1</f>
        <v>0.98</v>
      </c>
      <c r="D182" s="3">
        <f ca="1">'Rendements bruts'!D182+1</f>
        <v>0.96</v>
      </c>
      <c r="E182" s="3">
        <f ca="1">'Rendements bruts'!E182+1</f>
        <v>1</v>
      </c>
      <c r="F182" s="3">
        <f ca="1">'Rendements bruts'!F182+1</f>
        <v>1.03</v>
      </c>
      <c r="G182" s="3">
        <f ca="1">'Rendements bruts'!G182+1</f>
        <v>1.02</v>
      </c>
      <c r="H182" s="3">
        <f ca="1">'Rendements bruts'!H182+1</f>
        <v>0.99</v>
      </c>
      <c r="I182" s="3">
        <f ca="1">'Rendements bruts'!I182+1</f>
        <v>0.96</v>
      </c>
      <c r="J182" s="3">
        <f ca="1">'Rendements bruts'!J182+1</f>
        <v>0.97</v>
      </c>
      <c r="K182" s="121">
        <f ca="1">'Rendements bruts'!K182+1</f>
        <v>1.01</v>
      </c>
      <c r="L182" s="3">
        <f ca="1">'Rendements bruts'!L182+1</f>
        <v>1.06</v>
      </c>
      <c r="M182" s="3">
        <f ca="1">'Rendements bruts'!M182+1</f>
        <v>0.98</v>
      </c>
      <c r="N182" s="3">
        <f ca="1">'Rendements bruts'!N182+1</f>
        <v>1.05</v>
      </c>
      <c r="O182" s="3"/>
      <c r="P182" s="3">
        <f ca="1">'Rendements bruts'!P182+1</f>
        <v>1.02</v>
      </c>
      <c r="Q182" s="3">
        <f ca="1">'Rendements bruts'!Q182+1</f>
        <v>0.95</v>
      </c>
      <c r="R182" s="3"/>
      <c r="S182" s="3">
        <f ca="1">'Rendements bruts'!S182+1</f>
        <v>1</v>
      </c>
      <c r="T182" s="3">
        <f ca="1">'Rendements bruts'!T182+1</f>
        <v>1.04</v>
      </c>
      <c r="U182" s="3">
        <f ca="1">'Rendements bruts'!U182+1</f>
        <v>1.04</v>
      </c>
      <c r="V182" s="3"/>
      <c r="W182" s="3">
        <f ca="1">'Rendements bruts'!W182+1</f>
        <v>1.05</v>
      </c>
      <c r="X182" s="3"/>
      <c r="Y182" s="3"/>
      <c r="Z182" s="3"/>
      <c r="AA182" s="3"/>
    </row>
    <row r="183" spans="1:27" x14ac:dyDescent="0.25">
      <c r="A183" s="2">
        <v>43524</v>
      </c>
      <c r="B183" s="3">
        <v>1.0029351891666667</v>
      </c>
      <c r="C183" s="3">
        <f ca="1">'Rendements bruts'!C183+1</f>
        <v>1.01</v>
      </c>
      <c r="D183" s="3">
        <f ca="1">'Rendements bruts'!D183+1</f>
        <v>1.04</v>
      </c>
      <c r="E183" s="3">
        <f ca="1">'Rendements bruts'!E183+1</f>
        <v>1.05</v>
      </c>
      <c r="F183" s="3">
        <f ca="1">'Rendements bruts'!F183+1</f>
        <v>0.98</v>
      </c>
      <c r="G183" s="3">
        <f ca="1">'Rendements bruts'!G183+1</f>
        <v>1.04</v>
      </c>
      <c r="H183" s="3">
        <f ca="1">'Rendements bruts'!H183+1</f>
        <v>1.05</v>
      </c>
      <c r="I183" s="3">
        <f ca="1">'Rendements bruts'!I183+1</f>
        <v>1.06</v>
      </c>
      <c r="J183" s="3">
        <f ca="1">'Rendements bruts'!J183+1</f>
        <v>1.02</v>
      </c>
      <c r="K183" s="121">
        <f ca="1">'Rendements bruts'!K183+1</f>
        <v>0.96</v>
      </c>
      <c r="L183" s="3">
        <f ca="1">'Rendements bruts'!L183+1</f>
        <v>1.02</v>
      </c>
      <c r="M183" s="3">
        <f ca="1">'Rendements bruts'!M183+1</f>
        <v>0.96</v>
      </c>
      <c r="N183" s="3">
        <f ca="1">'Rendements bruts'!N183+1</f>
        <v>0.99</v>
      </c>
      <c r="O183" s="3"/>
      <c r="P183" s="3">
        <f ca="1">'Rendements bruts'!P183+1</f>
        <v>0.97</v>
      </c>
      <c r="Q183" s="3">
        <f ca="1">'Rendements bruts'!Q183+1</f>
        <v>0.98</v>
      </c>
      <c r="R183" s="3"/>
      <c r="S183" s="3">
        <f ca="1">'Rendements bruts'!S183+1</f>
        <v>1.04</v>
      </c>
      <c r="T183" s="3">
        <f ca="1">'Rendements bruts'!T183+1</f>
        <v>0.97</v>
      </c>
      <c r="U183" s="3">
        <f ca="1">'Rendements bruts'!U183+1</f>
        <v>1.03</v>
      </c>
      <c r="V183" s="3"/>
      <c r="W183" s="3">
        <f ca="1">'Rendements bruts'!W183+1</f>
        <v>1.02</v>
      </c>
      <c r="X183" s="3"/>
      <c r="Y183" s="3"/>
      <c r="Z183" s="3"/>
      <c r="AA183" s="3"/>
    </row>
    <row r="184" spans="1:27" x14ac:dyDescent="0.25">
      <c r="A184" s="2">
        <v>43553</v>
      </c>
      <c r="B184" s="3">
        <v>1.0139351891666666</v>
      </c>
      <c r="C184" s="3">
        <f ca="1">'Rendements bruts'!C184+1</f>
        <v>1.01</v>
      </c>
      <c r="D184" s="3">
        <f ca="1">'Rendements bruts'!D184+1</f>
        <v>0.97</v>
      </c>
      <c r="E184" s="3">
        <f ca="1">'Rendements bruts'!E184+1</f>
        <v>0.98</v>
      </c>
      <c r="F184" s="3">
        <f ca="1">'Rendements bruts'!F184+1</f>
        <v>0.98</v>
      </c>
      <c r="G184" s="3">
        <f ca="1">'Rendements bruts'!G184+1</f>
        <v>1.03</v>
      </c>
      <c r="H184" s="3">
        <f ca="1">'Rendements bruts'!H184+1</f>
        <v>1.06</v>
      </c>
      <c r="I184" s="3">
        <f ca="1">'Rendements bruts'!I184+1</f>
        <v>1.05</v>
      </c>
      <c r="J184" s="3">
        <f ca="1">'Rendements bruts'!J184+1</f>
        <v>0.97</v>
      </c>
      <c r="K184" s="121">
        <f ca="1">'Rendements bruts'!K184+1</f>
        <v>1.02</v>
      </c>
      <c r="L184" s="3">
        <f ca="1">'Rendements bruts'!L184+1</f>
        <v>0.96</v>
      </c>
      <c r="M184" s="3">
        <f ca="1">'Rendements bruts'!M184+1</f>
        <v>0.95</v>
      </c>
      <c r="N184" s="3">
        <f ca="1">'Rendements bruts'!N184+1</f>
        <v>1</v>
      </c>
      <c r="O184" s="3"/>
      <c r="P184" s="3">
        <f ca="1">'Rendements bruts'!P184+1</f>
        <v>0.98</v>
      </c>
      <c r="Q184" s="3">
        <f ca="1">'Rendements bruts'!Q184+1</f>
        <v>1</v>
      </c>
      <c r="R184" s="3"/>
      <c r="S184" s="3">
        <f ca="1">'Rendements bruts'!S184+1</f>
        <v>1.04</v>
      </c>
      <c r="T184" s="3">
        <f ca="1">'Rendements bruts'!T184+1</f>
        <v>1.05</v>
      </c>
      <c r="U184" s="3">
        <f ca="1">'Rendements bruts'!U184+1</f>
        <v>0.96</v>
      </c>
      <c r="V184" s="3"/>
      <c r="W184" s="3">
        <f ca="1">'Rendements bruts'!W184+1</f>
        <v>1.05</v>
      </c>
      <c r="X184" s="3"/>
      <c r="Y184" s="3"/>
      <c r="Z184" s="3"/>
      <c r="AA184" s="3"/>
    </row>
    <row r="185" spans="1:27" x14ac:dyDescent="0.25">
      <c r="A185" s="2">
        <v>43585</v>
      </c>
      <c r="B185" s="3">
        <v>1.0036351891666666</v>
      </c>
      <c r="C185" s="3">
        <f ca="1">'Rendements bruts'!C185+1</f>
        <v>1.05</v>
      </c>
      <c r="D185" s="3">
        <f ca="1">'Rendements bruts'!D185+1</f>
        <v>1.06</v>
      </c>
      <c r="E185" s="3">
        <f ca="1">'Rendements bruts'!E185+1</f>
        <v>1</v>
      </c>
      <c r="F185" s="3">
        <f ca="1">'Rendements bruts'!F185+1</f>
        <v>0.97</v>
      </c>
      <c r="G185" s="3">
        <f ca="1">'Rendements bruts'!G185+1</f>
        <v>0.95</v>
      </c>
      <c r="H185" s="3">
        <f ca="1">'Rendements bruts'!H185+1</f>
        <v>1.02</v>
      </c>
      <c r="I185" s="3">
        <f ca="1">'Rendements bruts'!I185+1</f>
        <v>0.99</v>
      </c>
      <c r="J185" s="3">
        <f ca="1">'Rendements bruts'!J185+1</f>
        <v>0.97</v>
      </c>
      <c r="K185" s="121">
        <f ca="1">'Rendements bruts'!K185+1</f>
        <v>1</v>
      </c>
      <c r="L185" s="3">
        <f ca="1">'Rendements bruts'!L185+1</f>
        <v>0.99</v>
      </c>
      <c r="M185" s="3">
        <f ca="1">'Rendements bruts'!M185+1</f>
        <v>0.98</v>
      </c>
      <c r="N185" s="3">
        <f ca="1">'Rendements bruts'!N185+1</f>
        <v>0.95</v>
      </c>
      <c r="O185" s="3"/>
      <c r="P185" s="3">
        <f ca="1">'Rendements bruts'!P185+1</f>
        <v>1.02</v>
      </c>
      <c r="Q185" s="3">
        <f ca="1">'Rendements bruts'!Q185+1</f>
        <v>1</v>
      </c>
      <c r="R185" s="3"/>
      <c r="S185" s="3">
        <f ca="1">'Rendements bruts'!S185+1</f>
        <v>1.02</v>
      </c>
      <c r="T185" s="3">
        <f ca="1">'Rendements bruts'!T185+1</f>
        <v>1.06</v>
      </c>
      <c r="U185" s="3">
        <f ca="1">'Rendements bruts'!U185+1</f>
        <v>0.95</v>
      </c>
      <c r="V185" s="3"/>
      <c r="W185" s="3">
        <f ca="1">'Rendements bruts'!W185+1</f>
        <v>1.01</v>
      </c>
      <c r="X185" s="3"/>
      <c r="Y185" s="3"/>
      <c r="Z185" s="3"/>
      <c r="AA185" s="3"/>
    </row>
    <row r="186" spans="1:27" x14ac:dyDescent="0.25">
      <c r="A186" s="2">
        <v>43616</v>
      </c>
      <c r="B186" s="3">
        <v>1.0087351891666667</v>
      </c>
      <c r="C186" s="3">
        <f ca="1">'Rendements bruts'!C186+1</f>
        <v>1.02</v>
      </c>
      <c r="D186" s="3">
        <f ca="1">'Rendements bruts'!D186+1</f>
        <v>1.01</v>
      </c>
      <c r="E186" s="3">
        <f ca="1">'Rendements bruts'!E186+1</f>
        <v>1.03</v>
      </c>
      <c r="F186" s="3">
        <f ca="1">'Rendements bruts'!F186+1</f>
        <v>1.05</v>
      </c>
      <c r="G186" s="3">
        <f ca="1">'Rendements bruts'!G186+1</f>
        <v>0.95</v>
      </c>
      <c r="H186" s="3">
        <f ca="1">'Rendements bruts'!H186+1</f>
        <v>1.06</v>
      </c>
      <c r="I186" s="3">
        <f ca="1">'Rendements bruts'!I186+1</f>
        <v>1.01</v>
      </c>
      <c r="J186" s="3">
        <f ca="1">'Rendements bruts'!J186+1</f>
        <v>1.01</v>
      </c>
      <c r="K186" s="121">
        <f ca="1">'Rendements bruts'!K186+1</f>
        <v>1.04</v>
      </c>
      <c r="L186" s="3">
        <f ca="1">'Rendements bruts'!L186+1</f>
        <v>0.96</v>
      </c>
      <c r="M186" s="3">
        <f ca="1">'Rendements bruts'!M186+1</f>
        <v>1.03</v>
      </c>
      <c r="N186" s="3">
        <f ca="1">'Rendements bruts'!N186+1</f>
        <v>0.95</v>
      </c>
      <c r="O186" s="3"/>
      <c r="P186" s="3">
        <f ca="1">'Rendements bruts'!P186+1</f>
        <v>0.95</v>
      </c>
      <c r="Q186" s="3">
        <f ca="1">'Rendements bruts'!Q186+1</f>
        <v>1.06</v>
      </c>
      <c r="R186" s="3"/>
      <c r="S186" s="3">
        <f ca="1">'Rendements bruts'!S186+1</f>
        <v>1.04</v>
      </c>
      <c r="T186" s="3">
        <f ca="1">'Rendements bruts'!T186+1</f>
        <v>0.95</v>
      </c>
      <c r="U186" s="3">
        <f ca="1">'Rendements bruts'!U186+1</f>
        <v>0.99</v>
      </c>
      <c r="V186" s="3"/>
      <c r="W186" s="3">
        <f ca="1">'Rendements bruts'!W186+1</f>
        <v>1.02</v>
      </c>
      <c r="X186" s="3"/>
      <c r="Y186" s="3"/>
      <c r="Z186" s="3"/>
      <c r="AA186" s="3"/>
    </row>
    <row r="187" spans="1:27" x14ac:dyDescent="0.25">
      <c r="A187" s="2">
        <v>43644</v>
      </c>
      <c r="B187" s="3">
        <v>1.0047351891666667</v>
      </c>
      <c r="C187" s="3">
        <f ca="1">'Rendements bruts'!C187+1</f>
        <v>1.05</v>
      </c>
      <c r="D187" s="3">
        <f ca="1">'Rendements bruts'!D187+1</f>
        <v>1.06</v>
      </c>
      <c r="E187" s="3">
        <f ca="1">'Rendements bruts'!E187+1</f>
        <v>1.05</v>
      </c>
      <c r="F187" s="3">
        <f ca="1">'Rendements bruts'!F187+1</f>
        <v>0.97</v>
      </c>
      <c r="G187" s="3">
        <f ca="1">'Rendements bruts'!G187+1</f>
        <v>0.95</v>
      </c>
      <c r="H187" s="3">
        <f ca="1">'Rendements bruts'!H187+1</f>
        <v>1.01</v>
      </c>
      <c r="I187" s="3">
        <f ca="1">'Rendements bruts'!I187+1</f>
        <v>0.99</v>
      </c>
      <c r="J187" s="3">
        <f ca="1">'Rendements bruts'!J187+1</f>
        <v>1.06</v>
      </c>
      <c r="K187" s="121">
        <f ca="1">'Rendements bruts'!K187+1</f>
        <v>1.02</v>
      </c>
      <c r="L187" s="3">
        <f ca="1">'Rendements bruts'!L187+1</f>
        <v>1.03</v>
      </c>
      <c r="M187" s="3">
        <f ca="1">'Rendements bruts'!M187+1</f>
        <v>1.03</v>
      </c>
      <c r="N187" s="3">
        <f ca="1">'Rendements bruts'!N187+1</f>
        <v>1.03</v>
      </c>
      <c r="O187" s="3"/>
      <c r="P187" s="3">
        <f ca="1">'Rendements bruts'!P187+1</f>
        <v>0.99</v>
      </c>
      <c r="Q187" s="3">
        <f ca="1">'Rendements bruts'!Q187+1</f>
        <v>1.06</v>
      </c>
      <c r="R187" s="3"/>
      <c r="S187" s="3">
        <f ca="1">'Rendements bruts'!S187+1</f>
        <v>1</v>
      </c>
      <c r="T187" s="3">
        <f ca="1">'Rendements bruts'!T187+1</f>
        <v>1.04</v>
      </c>
      <c r="U187" s="3">
        <f ca="1">'Rendements bruts'!U187+1</f>
        <v>0.96</v>
      </c>
      <c r="V187" s="3"/>
      <c r="W187" s="3">
        <f ca="1">'Rendements bruts'!W187+1</f>
        <v>1.03</v>
      </c>
      <c r="X187" s="3"/>
      <c r="Y187" s="3"/>
      <c r="Z187" s="3"/>
      <c r="AA187" s="3"/>
    </row>
    <row r="188" spans="1:27" x14ac:dyDescent="0.25">
      <c r="A188" s="2">
        <v>43677</v>
      </c>
      <c r="B188" s="3">
        <v>1.0023351891666668</v>
      </c>
      <c r="C188" s="3">
        <f ca="1">'Rendements bruts'!C188+1</f>
        <v>0.95</v>
      </c>
      <c r="D188" s="3">
        <f ca="1">'Rendements bruts'!D188+1</f>
        <v>0.96</v>
      </c>
      <c r="E188" s="3">
        <f ca="1">'Rendements bruts'!E188+1</f>
        <v>1.06</v>
      </c>
      <c r="F188" s="3">
        <f ca="1">'Rendements bruts'!F188+1</f>
        <v>1.03</v>
      </c>
      <c r="G188" s="3">
        <f ca="1">'Rendements bruts'!G188+1</f>
        <v>1.04</v>
      </c>
      <c r="H188" s="3">
        <f ca="1">'Rendements bruts'!H188+1</f>
        <v>0.96</v>
      </c>
      <c r="I188" s="3">
        <f ca="1">'Rendements bruts'!I188+1</f>
        <v>1.04</v>
      </c>
      <c r="J188" s="3">
        <f ca="1">'Rendements bruts'!J188+1</f>
        <v>1.04</v>
      </c>
      <c r="K188" s="121">
        <f ca="1">'Rendements bruts'!K188+1</f>
        <v>1.04</v>
      </c>
      <c r="L188" s="3">
        <f ca="1">'Rendements bruts'!L188+1</f>
        <v>1.03</v>
      </c>
      <c r="M188" s="3">
        <f ca="1">'Rendements bruts'!M188+1</f>
        <v>0.96</v>
      </c>
      <c r="N188" s="3">
        <f ca="1">'Rendements bruts'!N188+1</f>
        <v>1.01</v>
      </c>
      <c r="O188" s="3"/>
      <c r="P188" s="3">
        <f ca="1">'Rendements bruts'!P188+1</f>
        <v>0.98</v>
      </c>
      <c r="Q188" s="3">
        <f ca="1">'Rendements bruts'!Q188+1</f>
        <v>1</v>
      </c>
      <c r="R188" s="3"/>
      <c r="S188" s="3">
        <f ca="1">'Rendements bruts'!S188+1</f>
        <v>1.05</v>
      </c>
      <c r="T188" s="3">
        <f ca="1">'Rendements bruts'!T188+1</f>
        <v>0.96</v>
      </c>
      <c r="U188" s="3">
        <f ca="1">'Rendements bruts'!U188+1</f>
        <v>0.97</v>
      </c>
      <c r="V188" s="3"/>
      <c r="W188" s="3">
        <f ca="1">'Rendements bruts'!W188+1</f>
        <v>1</v>
      </c>
      <c r="X188" s="3"/>
      <c r="Y188" s="3"/>
      <c r="Z188" s="3"/>
      <c r="AA188" s="3"/>
    </row>
    <row r="189" spans="1:27" x14ac:dyDescent="0.25">
      <c r="A189" s="2">
        <v>43707</v>
      </c>
      <c r="B189" s="3">
        <v>1.0102351891666668</v>
      </c>
      <c r="C189" s="3">
        <f ca="1">'Rendements bruts'!C189+1</f>
        <v>1.06</v>
      </c>
      <c r="D189" s="3">
        <f ca="1">'Rendements bruts'!D189+1</f>
        <v>0.96</v>
      </c>
      <c r="E189" s="3">
        <f ca="1">'Rendements bruts'!E189+1</f>
        <v>0.97</v>
      </c>
      <c r="F189" s="3">
        <f ca="1">'Rendements bruts'!F189+1</f>
        <v>1.02</v>
      </c>
      <c r="G189" s="3">
        <f ca="1">'Rendements bruts'!G189+1</f>
        <v>1.05</v>
      </c>
      <c r="H189" s="3">
        <f ca="1">'Rendements bruts'!H189+1</f>
        <v>1</v>
      </c>
      <c r="I189" s="3">
        <f ca="1">'Rendements bruts'!I189+1</f>
        <v>1.04</v>
      </c>
      <c r="J189" s="3">
        <f ca="1">'Rendements bruts'!J189+1</f>
        <v>1.06</v>
      </c>
      <c r="K189" s="121">
        <f ca="1">'Rendements bruts'!K189+1</f>
        <v>1.02</v>
      </c>
      <c r="L189" s="3">
        <f ca="1">'Rendements bruts'!L189+1</f>
        <v>0.96</v>
      </c>
      <c r="M189" s="3">
        <f ca="1">'Rendements bruts'!M189+1</f>
        <v>0.95</v>
      </c>
      <c r="N189" s="3">
        <f ca="1">'Rendements bruts'!N189+1</f>
        <v>0.98</v>
      </c>
      <c r="O189" s="3"/>
      <c r="P189" s="3">
        <f ca="1">'Rendements bruts'!P189+1</f>
        <v>1.05</v>
      </c>
      <c r="Q189" s="3">
        <f ca="1">'Rendements bruts'!Q189+1</f>
        <v>1.04</v>
      </c>
      <c r="R189" s="3"/>
      <c r="S189" s="3">
        <f ca="1">'Rendements bruts'!S189+1</f>
        <v>1</v>
      </c>
      <c r="T189" s="3">
        <f ca="1">'Rendements bruts'!T189+1</f>
        <v>1.05</v>
      </c>
      <c r="U189" s="3">
        <f ca="1">'Rendements bruts'!U189+1</f>
        <v>1.04</v>
      </c>
      <c r="V189" s="3"/>
      <c r="W189" s="3">
        <f ca="1">'Rendements bruts'!W189+1</f>
        <v>1.02</v>
      </c>
      <c r="X189" s="3"/>
      <c r="Y189" s="3"/>
      <c r="Z189" s="3"/>
      <c r="AA189" s="3"/>
    </row>
    <row r="190" spans="1:27" x14ac:dyDescent="0.25">
      <c r="A190" s="2">
        <v>43738</v>
      </c>
      <c r="B190" s="3">
        <v>0.99433518916666663</v>
      </c>
      <c r="C190" s="3">
        <f ca="1">'Rendements bruts'!C190+1</f>
        <v>1.05</v>
      </c>
      <c r="D190" s="3">
        <f ca="1">'Rendements bruts'!D190+1</f>
        <v>1.06</v>
      </c>
      <c r="E190" s="3">
        <f ca="1">'Rendements bruts'!E190+1</f>
        <v>0.95</v>
      </c>
      <c r="F190" s="3">
        <f ca="1">'Rendements bruts'!F190+1</f>
        <v>1.04</v>
      </c>
      <c r="G190" s="3">
        <f ca="1">'Rendements bruts'!G190+1</f>
        <v>0.97</v>
      </c>
      <c r="H190" s="3">
        <f ca="1">'Rendements bruts'!H190+1</f>
        <v>1.03</v>
      </c>
      <c r="I190" s="3">
        <f ca="1">'Rendements bruts'!I190+1</f>
        <v>0.95</v>
      </c>
      <c r="J190" s="3">
        <f ca="1">'Rendements bruts'!J190+1</f>
        <v>1</v>
      </c>
      <c r="K190" s="121">
        <f ca="1">'Rendements bruts'!K190+1</f>
        <v>0.99</v>
      </c>
      <c r="L190" s="3">
        <f ca="1">'Rendements bruts'!L190+1</f>
        <v>0.96</v>
      </c>
      <c r="M190" s="3">
        <f ca="1">'Rendements bruts'!M190+1</f>
        <v>1.06</v>
      </c>
      <c r="N190" s="3">
        <f ca="1">'Rendements bruts'!N190+1</f>
        <v>0.96</v>
      </c>
      <c r="O190" s="3"/>
      <c r="P190" s="3"/>
      <c r="Q190" s="3">
        <f ca="1">'Rendements bruts'!Q190+1</f>
        <v>1.06</v>
      </c>
      <c r="R190" s="3"/>
      <c r="S190" s="3">
        <f ca="1">'Rendements bruts'!S190+1</f>
        <v>0.99</v>
      </c>
      <c r="T190" s="3">
        <f ca="1">'Rendements bruts'!T190+1</f>
        <v>1.06</v>
      </c>
      <c r="U190" s="3">
        <f ca="1">'Rendements bruts'!U190+1</f>
        <v>0.97</v>
      </c>
      <c r="V190" s="3"/>
      <c r="W190" s="3">
        <f ca="1">'Rendements bruts'!W190+1</f>
        <v>0.99</v>
      </c>
      <c r="X190" s="3"/>
      <c r="Y190" s="3"/>
      <c r="Z190" s="3"/>
      <c r="AA190" s="3"/>
    </row>
    <row r="191" spans="1:27" x14ac:dyDescent="0.25">
      <c r="A191" s="2">
        <v>43769</v>
      </c>
      <c r="B191" s="3">
        <v>1.0002351891666668</v>
      </c>
      <c r="C191" s="3">
        <f ca="1">'Rendements bruts'!C191+1</f>
        <v>0.96</v>
      </c>
      <c r="D191" s="3">
        <f ca="1">'Rendements bruts'!D191+1</f>
        <v>1.04</v>
      </c>
      <c r="E191" s="3">
        <f ca="1">'Rendements bruts'!E191+1</f>
        <v>1</v>
      </c>
      <c r="F191" s="3">
        <f ca="1">'Rendements bruts'!F191+1</f>
        <v>1.05</v>
      </c>
      <c r="G191" s="3">
        <f ca="1">'Rendements bruts'!G191+1</f>
        <v>0.96</v>
      </c>
      <c r="H191" s="3">
        <f ca="1">'Rendements bruts'!H191+1</f>
        <v>0.99</v>
      </c>
      <c r="I191" s="3">
        <f ca="1">'Rendements bruts'!I191+1</f>
        <v>0.97</v>
      </c>
      <c r="J191" s="3">
        <f ca="1">'Rendements bruts'!J191+1</f>
        <v>1</v>
      </c>
      <c r="K191" s="121">
        <f ca="1">'Rendements bruts'!K191+1</f>
        <v>0.98</v>
      </c>
      <c r="L191" s="3">
        <f ca="1">'Rendements bruts'!L191+1</f>
        <v>0.98</v>
      </c>
      <c r="M191" s="3">
        <f ca="1">'Rendements bruts'!M191+1</f>
        <v>0.98</v>
      </c>
      <c r="N191" s="3">
        <f ca="1">'Rendements bruts'!N191+1</f>
        <v>1.04</v>
      </c>
      <c r="O191" s="3"/>
      <c r="P191" s="3"/>
      <c r="Q191" s="3">
        <f ca="1">'Rendements bruts'!Q191+1</f>
        <v>0.98</v>
      </c>
      <c r="R191" s="3"/>
      <c r="S191" s="3">
        <f ca="1">'Rendements bruts'!S191+1</f>
        <v>1</v>
      </c>
      <c r="T191" s="3">
        <f ca="1">'Rendements bruts'!T191+1</f>
        <v>1.04</v>
      </c>
      <c r="U191" s="3">
        <f ca="1">'Rendements bruts'!U191+1</f>
        <v>1.05</v>
      </c>
      <c r="V191" s="3"/>
      <c r="W191" s="3">
        <f ca="1">'Rendements bruts'!W191+1</f>
        <v>1.05</v>
      </c>
      <c r="X191" s="3"/>
      <c r="Y191" s="3"/>
      <c r="Z191" s="3"/>
      <c r="AA191" s="3"/>
    </row>
    <row r="192" spans="1:27" x14ac:dyDescent="0.25">
      <c r="A192" s="2">
        <v>43798</v>
      </c>
      <c r="B192" s="3">
        <v>1.0016351891666666</v>
      </c>
      <c r="C192" s="3">
        <f ca="1">'Rendements bruts'!C192+1</f>
        <v>0.96</v>
      </c>
      <c r="D192" s="3">
        <f ca="1">'Rendements bruts'!D192+1</f>
        <v>1.06</v>
      </c>
      <c r="E192" s="3">
        <f ca="1">'Rendements bruts'!E192+1</f>
        <v>1.06</v>
      </c>
      <c r="F192" s="3">
        <f ca="1">'Rendements bruts'!F192+1</f>
        <v>1.06</v>
      </c>
      <c r="G192" s="3">
        <f ca="1">'Rendements bruts'!G192+1</f>
        <v>1.03</v>
      </c>
      <c r="H192" s="3">
        <f ca="1">'Rendements bruts'!H192+1</f>
        <v>1</v>
      </c>
      <c r="I192" s="3">
        <f ca="1">'Rendements bruts'!I192+1</f>
        <v>1.02</v>
      </c>
      <c r="J192" s="3">
        <f ca="1">'Rendements bruts'!J192+1</f>
        <v>0.96</v>
      </c>
      <c r="K192" s="121">
        <f ca="1">'Rendements bruts'!K192+1</f>
        <v>0.98</v>
      </c>
      <c r="L192" s="3">
        <f ca="1">'Rendements bruts'!L192+1</f>
        <v>1.05</v>
      </c>
      <c r="M192" s="3">
        <f ca="1">'Rendements bruts'!M192+1</f>
        <v>1.04</v>
      </c>
      <c r="N192" s="3">
        <f ca="1">'Rendements bruts'!N192+1</f>
        <v>1.05</v>
      </c>
      <c r="O192" s="3"/>
      <c r="P192" s="3"/>
      <c r="Q192" s="3">
        <f ca="1">'Rendements bruts'!Q192+1</f>
        <v>0.99</v>
      </c>
      <c r="R192" s="3"/>
      <c r="S192" s="3">
        <f ca="1">'Rendements bruts'!S192+1</f>
        <v>1.04</v>
      </c>
      <c r="T192" s="3">
        <f ca="1">'Rendements bruts'!T192+1</f>
        <v>1.02</v>
      </c>
      <c r="U192" s="3">
        <f ca="1">'Rendements bruts'!U192+1</f>
        <v>1.03</v>
      </c>
      <c r="V192" s="3"/>
      <c r="W192" s="3">
        <f ca="1">'Rendements bruts'!W192+1</f>
        <v>1.02</v>
      </c>
      <c r="X192" s="3"/>
      <c r="Y192" s="3"/>
      <c r="Z192" s="3"/>
      <c r="AA192" s="3"/>
    </row>
    <row r="193" spans="1:27" x14ac:dyDescent="0.25">
      <c r="A193" s="2">
        <v>43830</v>
      </c>
      <c r="B193" s="3">
        <v>0.99793518916666668</v>
      </c>
      <c r="C193" s="3">
        <f ca="1">'Rendements bruts'!C193+1</f>
        <v>0.96</v>
      </c>
      <c r="D193" s="3">
        <f ca="1">'Rendements bruts'!D193+1</f>
        <v>0.99</v>
      </c>
      <c r="E193" s="3">
        <f ca="1">'Rendements bruts'!E193+1</f>
        <v>1.02</v>
      </c>
      <c r="F193" s="3">
        <f ca="1">'Rendements bruts'!F193+1</f>
        <v>1.05</v>
      </c>
      <c r="G193" s="3">
        <f ca="1">'Rendements bruts'!G193+1</f>
        <v>0.98</v>
      </c>
      <c r="H193" s="3">
        <f ca="1">'Rendements bruts'!H193+1</f>
        <v>1.02</v>
      </c>
      <c r="I193" s="3">
        <f ca="1">'Rendements bruts'!I193+1</f>
        <v>0.98</v>
      </c>
      <c r="J193" s="3">
        <f ca="1">'Rendements bruts'!J193+1</f>
        <v>1</v>
      </c>
      <c r="K193" s="121">
        <f ca="1">'Rendements bruts'!K193+1</f>
        <v>1.01</v>
      </c>
      <c r="L193" s="3">
        <f ca="1">'Rendements bruts'!L193+1</f>
        <v>1</v>
      </c>
      <c r="M193" s="3">
        <f ca="1">'Rendements bruts'!M193+1</f>
        <v>1.02</v>
      </c>
      <c r="N193" s="3">
        <f ca="1">'Rendements bruts'!N193+1</f>
        <v>0.95</v>
      </c>
      <c r="O193" s="3"/>
      <c r="P193" s="3"/>
      <c r="Q193" s="3">
        <f ca="1">'Rendements bruts'!Q193+1</f>
        <v>0.97</v>
      </c>
      <c r="R193" s="3"/>
      <c r="S193" s="3">
        <f ca="1">'Rendements bruts'!S193+1</f>
        <v>1.06</v>
      </c>
      <c r="T193" s="3">
        <f ca="1">'Rendements bruts'!T193+1</f>
        <v>0.98</v>
      </c>
      <c r="U193" s="3">
        <f ca="1">'Rendements bruts'!U193+1</f>
        <v>1.06</v>
      </c>
      <c r="V193" s="3"/>
      <c r="W193" s="3">
        <f ca="1">'Rendements bruts'!W193+1</f>
        <v>0.97</v>
      </c>
      <c r="X193" s="3"/>
      <c r="Y193" s="3"/>
      <c r="Z193" s="3"/>
      <c r="AA193" s="3"/>
    </row>
    <row r="194" spans="1:27" x14ac:dyDescent="0.25">
      <c r="A194" s="2">
        <v>43861</v>
      </c>
      <c r="B194" s="3">
        <v>1.0187351891666667</v>
      </c>
      <c r="C194" s="3">
        <f ca="1">'Rendements bruts'!C194+1</f>
        <v>0.95</v>
      </c>
      <c r="D194" s="3">
        <f ca="1">'Rendements bruts'!D194+1</f>
        <v>0.97</v>
      </c>
      <c r="E194" s="3">
        <f ca="1">'Rendements bruts'!E194+1</f>
        <v>1.05</v>
      </c>
      <c r="F194" s="3">
        <f ca="1">'Rendements bruts'!F194+1</f>
        <v>0.96</v>
      </c>
      <c r="G194" s="3">
        <f ca="1">'Rendements bruts'!G194+1</f>
        <v>0.99</v>
      </c>
      <c r="H194" s="3">
        <f ca="1">'Rendements bruts'!H194+1</f>
        <v>1.01</v>
      </c>
      <c r="I194" s="3">
        <f ca="1">'Rendements bruts'!I194+1</f>
        <v>1.03</v>
      </c>
      <c r="J194" s="3">
        <f ca="1">'Rendements bruts'!J194+1</f>
        <v>1.01</v>
      </c>
      <c r="K194" s="121">
        <f ca="1">'Rendements bruts'!K194+1</f>
        <v>1</v>
      </c>
      <c r="L194" s="3">
        <f ca="1">'Rendements bruts'!L194+1</f>
        <v>1.03</v>
      </c>
      <c r="M194" s="3">
        <f ca="1">'Rendements bruts'!M194+1</f>
        <v>1.02</v>
      </c>
      <c r="N194" s="3">
        <f ca="1">'Rendements bruts'!N194+1</f>
        <v>1</v>
      </c>
      <c r="O194" s="3"/>
      <c r="P194" s="3"/>
      <c r="Q194" s="3">
        <f ca="1">'Rendements bruts'!Q194+1</f>
        <v>0.96</v>
      </c>
      <c r="R194" s="3"/>
      <c r="S194" s="3">
        <f ca="1">'Rendements bruts'!S194+1</f>
        <v>1.02</v>
      </c>
      <c r="T194" s="3">
        <f ca="1">'Rendements bruts'!T194+1</f>
        <v>1.03</v>
      </c>
      <c r="U194" s="3">
        <f ca="1">'Rendements bruts'!U194+1</f>
        <v>1.03</v>
      </c>
      <c r="V194" s="3"/>
      <c r="W194" s="3">
        <f ca="1">'Rendements bruts'!W194+1</f>
        <v>1.04</v>
      </c>
      <c r="X194" s="3"/>
      <c r="Y194" s="3"/>
      <c r="Z194" s="3"/>
      <c r="AA194" s="3"/>
    </row>
    <row r="195" spans="1:27" x14ac:dyDescent="0.25">
      <c r="A195" s="2">
        <v>43889</v>
      </c>
      <c r="B195" s="3">
        <v>1.0058351891666666</v>
      </c>
      <c r="C195" s="3">
        <f ca="1">'Rendements bruts'!C195+1</f>
        <v>0.96</v>
      </c>
      <c r="D195" s="3">
        <f ca="1">'Rendements bruts'!D195+1</f>
        <v>1.02</v>
      </c>
      <c r="E195" s="3">
        <f ca="1">'Rendements bruts'!E195+1</f>
        <v>1.02</v>
      </c>
      <c r="F195" s="3">
        <f ca="1">'Rendements bruts'!F195+1</f>
        <v>1.02</v>
      </c>
      <c r="G195" s="3">
        <f ca="1">'Rendements bruts'!G195+1</f>
        <v>1.01</v>
      </c>
      <c r="H195" s="3">
        <f ca="1">'Rendements bruts'!H195+1</f>
        <v>1</v>
      </c>
      <c r="I195" s="3">
        <f ca="1">'Rendements bruts'!I195+1</f>
        <v>0.97</v>
      </c>
      <c r="J195" s="3">
        <f ca="1">'Rendements bruts'!J195+1</f>
        <v>1.01</v>
      </c>
      <c r="K195" s="121">
        <f ca="1">'Rendements bruts'!K195+1</f>
        <v>1.05</v>
      </c>
      <c r="L195" s="3">
        <f ca="1">'Rendements bruts'!L195+1</f>
        <v>1.03</v>
      </c>
      <c r="M195" s="3">
        <f ca="1">'Rendements bruts'!M195+1</f>
        <v>1.03</v>
      </c>
      <c r="N195" s="3">
        <f ca="1">'Rendements bruts'!N195+1</f>
        <v>0.98</v>
      </c>
      <c r="O195" s="3"/>
      <c r="P195" s="3"/>
      <c r="Q195" s="3">
        <f ca="1">'Rendements bruts'!Q195+1</f>
        <v>1.05</v>
      </c>
      <c r="R195" s="3"/>
      <c r="S195" s="3">
        <f ca="1">'Rendements bruts'!S195+1</f>
        <v>1.06</v>
      </c>
      <c r="T195" s="3">
        <f ca="1">'Rendements bruts'!T195+1</f>
        <v>1</v>
      </c>
      <c r="U195" s="3">
        <f ca="1">'Rendements bruts'!U195+1</f>
        <v>1.01</v>
      </c>
      <c r="V195" s="3"/>
      <c r="W195" s="3">
        <f ca="1">'Rendements bruts'!W195+1</f>
        <v>1.04</v>
      </c>
      <c r="X195" s="3"/>
      <c r="Y195" s="3"/>
      <c r="Z195" s="3"/>
      <c r="AA195" s="3"/>
    </row>
    <row r="196" spans="1:27" x14ac:dyDescent="0.25">
      <c r="A196" s="2">
        <v>43921</v>
      </c>
      <c r="B196" s="3">
        <v>0.98673518916666669</v>
      </c>
      <c r="C196" s="3">
        <f ca="1">'Rendements bruts'!C196+1</f>
        <v>1.02</v>
      </c>
      <c r="D196" s="3">
        <f ca="1">'Rendements bruts'!D196+1</f>
        <v>1.06</v>
      </c>
      <c r="E196" s="3">
        <f ca="1">'Rendements bruts'!E196+1</f>
        <v>1.06</v>
      </c>
      <c r="F196" s="3">
        <f ca="1">'Rendements bruts'!F196+1</f>
        <v>1.04</v>
      </c>
      <c r="G196" s="3">
        <f ca="1">'Rendements bruts'!G196+1</f>
        <v>0.97</v>
      </c>
      <c r="H196" s="3">
        <f ca="1">'Rendements bruts'!H196+1</f>
        <v>1.03</v>
      </c>
      <c r="I196" s="3">
        <f ca="1">'Rendements bruts'!I196+1</f>
        <v>1.05</v>
      </c>
      <c r="J196" s="3">
        <f ca="1">'Rendements bruts'!J196+1</f>
        <v>0.99</v>
      </c>
      <c r="K196" s="121">
        <f ca="1">'Rendements bruts'!K196+1</f>
        <v>1.05</v>
      </c>
      <c r="L196" s="3">
        <f ca="1">'Rendements bruts'!L196+1</f>
        <v>1</v>
      </c>
      <c r="M196" s="3">
        <f ca="1">'Rendements bruts'!M196+1</f>
        <v>0.97</v>
      </c>
      <c r="N196" s="3">
        <f ca="1">'Rendements bruts'!N196+1</f>
        <v>1.04</v>
      </c>
      <c r="O196" s="3"/>
      <c r="P196" s="3"/>
      <c r="Q196" s="3">
        <f ca="1">'Rendements bruts'!Q196+1</f>
        <v>0.99</v>
      </c>
      <c r="R196" s="3"/>
      <c r="S196" s="3">
        <f ca="1">'Rendements bruts'!S196+1</f>
        <v>0.95</v>
      </c>
      <c r="T196" s="3">
        <f ca="1">'Rendements bruts'!T196+1</f>
        <v>1.04</v>
      </c>
      <c r="U196" s="3">
        <f ca="1">'Rendements bruts'!U196+1</f>
        <v>1.03</v>
      </c>
      <c r="V196" s="3"/>
      <c r="W196" s="3">
        <f ca="1">'Rendements bruts'!W196+1</f>
        <v>0.98</v>
      </c>
      <c r="X196" s="3"/>
      <c r="Y196" s="3"/>
      <c r="Z196" s="3"/>
      <c r="AA196" s="3"/>
    </row>
    <row r="197" spans="1:27" x14ac:dyDescent="0.25">
      <c r="A197" s="2">
        <v>43951</v>
      </c>
      <c r="B197" s="3">
        <v>1.0269351891666667</v>
      </c>
      <c r="C197" s="3">
        <f ca="1">'Rendements bruts'!C197+1</f>
        <v>0.96</v>
      </c>
      <c r="D197" s="3">
        <f ca="1">'Rendements bruts'!D197+1</f>
        <v>1.03</v>
      </c>
      <c r="E197" s="3">
        <f ca="1">'Rendements bruts'!E197+1</f>
        <v>1.02</v>
      </c>
      <c r="F197" s="3">
        <f ca="1">'Rendements bruts'!F197+1</f>
        <v>1</v>
      </c>
      <c r="G197" s="3">
        <f ca="1">'Rendements bruts'!G197+1</f>
        <v>1.02</v>
      </c>
      <c r="H197" s="3">
        <f ca="1">'Rendements bruts'!H197+1</f>
        <v>0.96</v>
      </c>
      <c r="I197" s="3">
        <f ca="1">'Rendements bruts'!I197+1</f>
        <v>1.03</v>
      </c>
      <c r="J197" s="3">
        <f ca="1">'Rendements bruts'!J197+1</f>
        <v>1.06</v>
      </c>
      <c r="K197" s="121">
        <f ca="1">'Rendements bruts'!K197+1</f>
        <v>1.04</v>
      </c>
      <c r="L197" s="3">
        <f ca="1">'Rendements bruts'!L197+1</f>
        <v>0.95</v>
      </c>
      <c r="M197" s="3">
        <f ca="1">'Rendements bruts'!M197+1</f>
        <v>1.04</v>
      </c>
      <c r="N197" s="3">
        <f ca="1">'Rendements bruts'!N197+1</f>
        <v>1.04</v>
      </c>
      <c r="O197" s="3"/>
      <c r="P197" s="3"/>
      <c r="Q197" s="3">
        <f ca="1">'Rendements bruts'!Q197+1</f>
        <v>0.99</v>
      </c>
      <c r="R197" s="3"/>
      <c r="S197" s="3">
        <f ca="1">'Rendements bruts'!S197+1</f>
        <v>0.98</v>
      </c>
      <c r="T197" s="3">
        <f ca="1">'Rendements bruts'!T197+1</f>
        <v>1.04</v>
      </c>
      <c r="U197" s="3">
        <f ca="1">'Rendements bruts'!U197+1</f>
        <v>1.06</v>
      </c>
      <c r="V197" s="3"/>
      <c r="W197" s="3">
        <f ca="1">'Rendements bruts'!W197+1</f>
        <v>0.96</v>
      </c>
      <c r="X197" s="3"/>
      <c r="Y197" s="3"/>
      <c r="Z197" s="3"/>
      <c r="AA197" s="3"/>
    </row>
    <row r="198" spans="1:27" x14ac:dyDescent="0.25">
      <c r="A198" s="2">
        <v>43980</v>
      </c>
      <c r="B198" s="3">
        <v>1.0050351891666667</v>
      </c>
      <c r="C198" s="3">
        <f ca="1">'Rendements bruts'!C198+1</f>
        <v>1.05</v>
      </c>
      <c r="D198" s="3">
        <f ca="1">'Rendements bruts'!D198+1</f>
        <v>0.95</v>
      </c>
      <c r="E198" s="3">
        <f ca="1">'Rendements bruts'!E198+1</f>
        <v>1.03</v>
      </c>
      <c r="F198" s="3">
        <f ca="1">'Rendements bruts'!F198+1</f>
        <v>1</v>
      </c>
      <c r="G198" s="3">
        <f ca="1">'Rendements bruts'!G198+1</f>
        <v>1.01</v>
      </c>
      <c r="H198" s="3">
        <f ca="1">'Rendements bruts'!H198+1</f>
        <v>1.05</v>
      </c>
      <c r="I198" s="3">
        <f ca="1">'Rendements bruts'!I198+1</f>
        <v>1.04</v>
      </c>
      <c r="J198" s="3">
        <f ca="1">'Rendements bruts'!J198+1</f>
        <v>0.99</v>
      </c>
      <c r="K198" s="121">
        <f ca="1">'Rendements bruts'!K198+1</f>
        <v>0.99</v>
      </c>
      <c r="L198" s="3">
        <f ca="1">'Rendements bruts'!L198+1</f>
        <v>0.98</v>
      </c>
      <c r="M198" s="3">
        <f ca="1">'Rendements bruts'!M198+1</f>
        <v>1.01</v>
      </c>
      <c r="N198" s="3">
        <f ca="1">'Rendements bruts'!N198+1</f>
        <v>1.06</v>
      </c>
      <c r="O198" s="3"/>
      <c r="P198" s="3"/>
      <c r="Q198" s="3">
        <f ca="1">'Rendements bruts'!Q198+1</f>
        <v>1.02</v>
      </c>
      <c r="R198" s="3"/>
      <c r="S198" s="3">
        <f ca="1">'Rendements bruts'!S198+1</f>
        <v>1.01</v>
      </c>
      <c r="T198" s="3">
        <f ca="1">'Rendements bruts'!T198+1</f>
        <v>1.01</v>
      </c>
      <c r="U198" s="3">
        <f ca="1">'Rendements bruts'!U198+1</f>
        <v>1.06</v>
      </c>
      <c r="V198" s="3"/>
      <c r="W198" s="3">
        <f ca="1">'Rendements bruts'!W198+1</f>
        <v>1.03</v>
      </c>
      <c r="X198" s="3"/>
      <c r="Y198" s="3"/>
      <c r="Z198" s="3"/>
      <c r="AA198" s="3"/>
    </row>
    <row r="199" spans="1:27" x14ac:dyDescent="0.25">
      <c r="A199" s="2">
        <v>44012</v>
      </c>
      <c r="B199" s="3">
        <v>1.0118351891666666</v>
      </c>
      <c r="C199" s="3">
        <f ca="1">'Rendements bruts'!C199+1</f>
        <v>1.01</v>
      </c>
      <c r="D199" s="3">
        <f ca="1">'Rendements bruts'!D199+1</f>
        <v>0.99</v>
      </c>
      <c r="E199" s="3">
        <f ca="1">'Rendements bruts'!E199+1</f>
        <v>0.99</v>
      </c>
      <c r="F199" s="3">
        <f ca="1">'Rendements bruts'!F199+1</f>
        <v>0.99</v>
      </c>
      <c r="G199" s="3">
        <f ca="1">'Rendements bruts'!G199+1</f>
        <v>1.06</v>
      </c>
      <c r="H199" s="3">
        <f ca="1">'Rendements bruts'!H199+1</f>
        <v>0.97</v>
      </c>
      <c r="I199" s="3">
        <f ca="1">'Rendements bruts'!I199+1</f>
        <v>1.05</v>
      </c>
      <c r="J199" s="3">
        <f ca="1">'Rendements bruts'!J199+1</f>
        <v>1.04</v>
      </c>
      <c r="K199" s="121">
        <f ca="1">'Rendements bruts'!K199+1</f>
        <v>1.05</v>
      </c>
      <c r="L199" s="3">
        <f ca="1">'Rendements bruts'!L199+1</f>
        <v>0.97</v>
      </c>
      <c r="M199" s="3">
        <f ca="1">'Rendements bruts'!M199+1</f>
        <v>0.95</v>
      </c>
      <c r="N199" s="3">
        <f ca="1">'Rendements bruts'!N199+1</f>
        <v>0.99</v>
      </c>
      <c r="O199" s="3"/>
      <c r="P199" s="3"/>
      <c r="Q199" s="3">
        <f ca="1">'Rendements bruts'!Q199+1</f>
        <v>0.95</v>
      </c>
      <c r="R199" s="3"/>
      <c r="S199" s="3">
        <f ca="1">'Rendements bruts'!S199+1</f>
        <v>0.95</v>
      </c>
      <c r="T199" s="3">
        <f ca="1">'Rendements bruts'!T199+1</f>
        <v>0.95</v>
      </c>
      <c r="U199" s="3">
        <f ca="1">'Rendements bruts'!U199+1</f>
        <v>0.99</v>
      </c>
      <c r="V199" s="3"/>
      <c r="W199" s="3">
        <f ca="1">'Rendements bruts'!W199+1</f>
        <v>1</v>
      </c>
      <c r="X199" s="3"/>
      <c r="Y199" s="3"/>
      <c r="Z199" s="3"/>
      <c r="AA199" s="3"/>
    </row>
    <row r="200" spans="1:27" x14ac:dyDescent="0.25">
      <c r="A200" s="2">
        <v>44043</v>
      </c>
      <c r="B200" s="3">
        <v>1.0104351891666667</v>
      </c>
      <c r="C200" s="3">
        <f ca="1">'Rendements bruts'!C200+1</f>
        <v>0.98</v>
      </c>
      <c r="D200" s="3">
        <f ca="1">'Rendements bruts'!D200+1</f>
        <v>0.99</v>
      </c>
      <c r="E200" s="3">
        <f ca="1">'Rendements bruts'!E200+1</f>
        <v>1.04</v>
      </c>
      <c r="F200" s="3">
        <f ca="1">'Rendements bruts'!F200+1</f>
        <v>0.97</v>
      </c>
      <c r="G200" s="3">
        <f ca="1">'Rendements bruts'!G200+1</f>
        <v>1.02</v>
      </c>
      <c r="H200" s="3">
        <f ca="1">'Rendements bruts'!H200+1</f>
        <v>1.02</v>
      </c>
      <c r="I200" s="3">
        <f ca="1">'Rendements bruts'!I200+1</f>
        <v>1.03</v>
      </c>
      <c r="J200" s="3">
        <f ca="1">'Rendements bruts'!J200+1</f>
        <v>1.04</v>
      </c>
      <c r="K200" s="121">
        <f ca="1">'Rendements bruts'!K200+1</f>
        <v>0.96</v>
      </c>
      <c r="L200" s="3">
        <f ca="1">'Rendements bruts'!L200+1</f>
        <v>1</v>
      </c>
      <c r="M200" s="3">
        <f ca="1">'Rendements bruts'!M200+1</f>
        <v>1</v>
      </c>
      <c r="N200" s="3">
        <f ca="1">'Rendements bruts'!N200+1</f>
        <v>0.98</v>
      </c>
      <c r="O200" s="3"/>
      <c r="P200" s="3"/>
      <c r="Q200" s="3">
        <f ca="1">'Rendements bruts'!Q200+1</f>
        <v>1.05</v>
      </c>
      <c r="R200" s="3"/>
      <c r="S200" s="3">
        <f ca="1">'Rendements bruts'!S200+1</f>
        <v>1.02</v>
      </c>
      <c r="T200" s="3">
        <f ca="1">'Rendements bruts'!T200+1</f>
        <v>1.04</v>
      </c>
      <c r="U200" s="3">
        <f ca="1">'Rendements bruts'!U200+1</f>
        <v>1</v>
      </c>
      <c r="V200" s="3"/>
      <c r="W200" s="3">
        <f ca="1">'Rendements bruts'!W200+1</f>
        <v>0.96</v>
      </c>
      <c r="X200" s="3"/>
      <c r="Y200" s="3"/>
      <c r="Z200" s="3"/>
      <c r="AA200" s="3"/>
    </row>
    <row r="201" spans="1:27" x14ac:dyDescent="0.25">
      <c r="A201" s="2">
        <v>44074</v>
      </c>
      <c r="B201" s="3">
        <v>1.0002351891666668</v>
      </c>
      <c r="C201" s="3">
        <f ca="1">'Rendements bruts'!C201+1</f>
        <v>1.03</v>
      </c>
      <c r="D201" s="3">
        <f ca="1">'Rendements bruts'!D201+1</f>
        <v>0.99</v>
      </c>
      <c r="E201" s="3">
        <f ca="1">'Rendements bruts'!E201+1</f>
        <v>1.06</v>
      </c>
      <c r="F201" s="3">
        <f ca="1">'Rendements bruts'!F201+1</f>
        <v>0.97</v>
      </c>
      <c r="G201" s="3">
        <f ca="1">'Rendements bruts'!G201+1</f>
        <v>1</v>
      </c>
      <c r="H201" s="3">
        <f ca="1">'Rendements bruts'!H201+1</f>
        <v>0.96</v>
      </c>
      <c r="I201" s="3">
        <f ca="1">'Rendements bruts'!I201+1</f>
        <v>0.95</v>
      </c>
      <c r="J201" s="3">
        <f ca="1">'Rendements bruts'!J201+1</f>
        <v>0.99</v>
      </c>
      <c r="K201" s="121">
        <f ca="1">'Rendements bruts'!K201+1</f>
        <v>1.02</v>
      </c>
      <c r="L201" s="3">
        <f ca="1">'Rendements bruts'!L201+1</f>
        <v>0.95</v>
      </c>
      <c r="M201" s="3">
        <f ca="1">'Rendements bruts'!M201+1</f>
        <v>1.02</v>
      </c>
      <c r="N201" s="3">
        <f ca="1">'Rendements bruts'!N201+1</f>
        <v>1.02</v>
      </c>
      <c r="O201" s="3"/>
      <c r="P201" s="3"/>
      <c r="Q201" s="3">
        <f ca="1">'Rendements bruts'!Q201+1</f>
        <v>1.03</v>
      </c>
      <c r="R201" s="3"/>
      <c r="S201" s="3">
        <f ca="1">'Rendements bruts'!S201+1</f>
        <v>1</v>
      </c>
      <c r="T201" s="3">
        <f ca="1">'Rendements bruts'!T201+1</f>
        <v>0.96</v>
      </c>
      <c r="U201" s="3">
        <f ca="1">'Rendements bruts'!U201+1</f>
        <v>1.03</v>
      </c>
      <c r="V201" s="3"/>
      <c r="W201" s="3">
        <f ca="1">'Rendements bruts'!W201+1</f>
        <v>1.05</v>
      </c>
      <c r="X201" s="3"/>
      <c r="Y201" s="3"/>
      <c r="Z201" s="3"/>
      <c r="AA201" s="3"/>
    </row>
    <row r="202" spans="1:27" x14ac:dyDescent="0.25">
      <c r="A202" s="2">
        <v>44104</v>
      </c>
      <c r="B202" s="3">
        <v>1.0031351891666667</v>
      </c>
      <c r="C202" s="3">
        <f ca="1">'Rendements bruts'!C202+1</f>
        <v>1</v>
      </c>
      <c r="D202" s="3">
        <f ca="1">'Rendements bruts'!D202+1</f>
        <v>0.98</v>
      </c>
      <c r="E202" s="3">
        <f ca="1">'Rendements bruts'!E202+1</f>
        <v>0.96</v>
      </c>
      <c r="F202" s="3">
        <f ca="1">'Rendements bruts'!F202+1</f>
        <v>0.99</v>
      </c>
      <c r="G202" s="3">
        <f ca="1">'Rendements bruts'!G202+1</f>
        <v>0.98</v>
      </c>
      <c r="H202" s="3">
        <f ca="1">'Rendements bruts'!H202+1</f>
        <v>1.02</v>
      </c>
      <c r="I202" s="3">
        <f ca="1">'Rendements bruts'!I202+1</f>
        <v>0.99</v>
      </c>
      <c r="J202" s="3">
        <f ca="1">'Rendements bruts'!J202+1</f>
        <v>1.04</v>
      </c>
      <c r="K202" s="121">
        <f ca="1">'Rendements bruts'!K202+1</f>
        <v>1.01</v>
      </c>
      <c r="L202" s="3">
        <f ca="1">'Rendements bruts'!L202+1</f>
        <v>0.99</v>
      </c>
      <c r="M202" s="3">
        <f ca="1">'Rendements bruts'!M202+1</f>
        <v>1</v>
      </c>
      <c r="N202" s="3">
        <f ca="1">'Rendements bruts'!N202+1</f>
        <v>1</v>
      </c>
      <c r="O202" s="3"/>
      <c r="P202" s="3"/>
      <c r="Q202" s="3">
        <f ca="1">'Rendements bruts'!Q202+1</f>
        <v>1</v>
      </c>
      <c r="R202" s="3"/>
      <c r="S202" s="3">
        <f ca="1">'Rendements bruts'!S202+1</f>
        <v>1.04</v>
      </c>
      <c r="T202" s="3">
        <f ca="1">'Rendements bruts'!T202+1</f>
        <v>1.05</v>
      </c>
      <c r="U202" s="3">
        <f ca="1">'Rendements bruts'!U202+1</f>
        <v>1.03</v>
      </c>
      <c r="V202" s="3"/>
      <c r="W202" s="3">
        <f ca="1">'Rendements bruts'!W202+1</f>
        <v>0.95</v>
      </c>
      <c r="X202" s="3"/>
      <c r="Y202" s="3"/>
      <c r="Z202" s="3"/>
      <c r="AA202" s="3"/>
    </row>
    <row r="203" spans="1:27" x14ac:dyDescent="0.25">
      <c r="A203" s="2">
        <v>44134</v>
      </c>
      <c r="B203" s="3">
        <v>0.99803518916666667</v>
      </c>
      <c r="C203" s="3">
        <f ca="1">'Rendements bruts'!C203+1</f>
        <v>1.01</v>
      </c>
      <c r="D203" s="3">
        <f ca="1">'Rendements bruts'!D203+1</f>
        <v>1</v>
      </c>
      <c r="E203" s="3">
        <f ca="1">'Rendements bruts'!E203+1</f>
        <v>1.06</v>
      </c>
      <c r="F203" s="3">
        <f ca="1">'Rendements bruts'!F203+1</f>
        <v>0.98</v>
      </c>
      <c r="G203" s="3">
        <f ca="1">'Rendements bruts'!G203+1</f>
        <v>1.03</v>
      </c>
      <c r="H203" s="3">
        <f ca="1">'Rendements bruts'!H203+1</f>
        <v>0.95</v>
      </c>
      <c r="I203" s="3">
        <f ca="1">'Rendements bruts'!I203+1</f>
        <v>1.03</v>
      </c>
      <c r="J203" s="3">
        <f ca="1">'Rendements bruts'!J203+1</f>
        <v>1.05</v>
      </c>
      <c r="K203" s="121">
        <f ca="1">'Rendements bruts'!K203+1</f>
        <v>1.06</v>
      </c>
      <c r="L203" s="3">
        <f ca="1">'Rendements bruts'!L203+1</f>
        <v>0.99</v>
      </c>
      <c r="M203" s="3">
        <f ca="1">'Rendements bruts'!M203+1</f>
        <v>1.05</v>
      </c>
      <c r="N203" s="3">
        <f ca="1">'Rendements bruts'!N203+1</f>
        <v>1.05</v>
      </c>
      <c r="O203" s="3"/>
      <c r="P203" s="3"/>
      <c r="Q203" s="3">
        <f ca="1">'Rendements bruts'!Q203+1</f>
        <v>1.04</v>
      </c>
      <c r="R203" s="3"/>
      <c r="S203" s="3">
        <f ca="1">'Rendements bruts'!S203+1</f>
        <v>0.97</v>
      </c>
      <c r="T203" s="3">
        <f ca="1">'Rendements bruts'!T203+1</f>
        <v>0.96</v>
      </c>
      <c r="U203" s="3">
        <f ca="1">'Rendements bruts'!U203+1</f>
        <v>1.05</v>
      </c>
      <c r="V203" s="3"/>
      <c r="W203" s="3">
        <f ca="1">'Rendements bruts'!W203+1</f>
        <v>0.96</v>
      </c>
      <c r="X203" s="3"/>
      <c r="Y203" s="3"/>
      <c r="Z203" s="3"/>
      <c r="AA203" s="3"/>
    </row>
    <row r="204" spans="1:27" x14ac:dyDescent="0.25">
      <c r="A204" s="2">
        <v>44165</v>
      </c>
      <c r="B204" s="3">
        <v>1.0062351891666668</v>
      </c>
      <c r="C204" s="3">
        <f ca="1">'Rendements bruts'!C204+1</f>
        <v>0.98</v>
      </c>
      <c r="D204" s="3">
        <f ca="1">'Rendements bruts'!D204+1</f>
        <v>1.02</v>
      </c>
      <c r="E204" s="3">
        <f ca="1">'Rendements bruts'!E204+1</f>
        <v>1.05</v>
      </c>
      <c r="F204" s="3">
        <f ca="1">'Rendements bruts'!F204+1</f>
        <v>1.06</v>
      </c>
      <c r="G204" s="3">
        <f ca="1">'Rendements bruts'!G204+1</f>
        <v>1.03</v>
      </c>
      <c r="H204" s="3">
        <f ca="1">'Rendements bruts'!H204+1</f>
        <v>1.02</v>
      </c>
      <c r="I204" s="3">
        <f ca="1">'Rendements bruts'!I204+1</f>
        <v>1.01</v>
      </c>
      <c r="J204" s="3">
        <f ca="1">'Rendements bruts'!J204+1</f>
        <v>0.98</v>
      </c>
      <c r="K204" s="121">
        <f ca="1">'Rendements bruts'!K204+1</f>
        <v>0.99</v>
      </c>
      <c r="L204" s="3">
        <f ca="1">'Rendements bruts'!L204+1</f>
        <v>1.03</v>
      </c>
      <c r="M204" s="3">
        <f ca="1">'Rendements bruts'!M204+1</f>
        <v>1.02</v>
      </c>
      <c r="N204" s="3">
        <f ca="1">'Rendements bruts'!N204+1</f>
        <v>1</v>
      </c>
      <c r="O204" s="3"/>
      <c r="P204" s="3"/>
      <c r="Q204" s="3">
        <f ca="1">'Rendements bruts'!Q204+1</f>
        <v>1</v>
      </c>
      <c r="R204" s="3"/>
      <c r="S204" s="3">
        <f ca="1">'Rendements bruts'!S204+1</f>
        <v>1.04</v>
      </c>
      <c r="T204" s="3">
        <f ca="1">'Rendements bruts'!T204+1</f>
        <v>0.96</v>
      </c>
      <c r="U204" s="3">
        <f ca="1">'Rendements bruts'!U204+1</f>
        <v>1.06</v>
      </c>
      <c r="V204" s="3"/>
      <c r="W204" s="3">
        <f ca="1">'Rendements bruts'!W204+1</f>
        <v>0.95</v>
      </c>
      <c r="X204" s="3"/>
      <c r="Y204" s="3"/>
      <c r="Z204" s="3"/>
      <c r="AA204" s="3"/>
    </row>
    <row r="205" spans="1:27" x14ac:dyDescent="0.25">
      <c r="A205" s="2">
        <v>44196</v>
      </c>
      <c r="B205" s="3">
        <v>1.0077351891666666</v>
      </c>
      <c r="C205" s="3">
        <f ca="1">'Rendements bruts'!C205+1</f>
        <v>1.05</v>
      </c>
      <c r="D205" s="3">
        <f ca="1">'Rendements bruts'!D205+1</f>
        <v>1.06</v>
      </c>
      <c r="E205" s="3">
        <f ca="1">'Rendements bruts'!E205+1</f>
        <v>1.06</v>
      </c>
      <c r="F205" s="3">
        <f ca="1">'Rendements bruts'!F205+1</f>
        <v>0.95</v>
      </c>
      <c r="G205" s="3">
        <f ca="1">'Rendements bruts'!G205+1</f>
        <v>1.02</v>
      </c>
      <c r="H205" s="3">
        <f ca="1">'Rendements bruts'!H205+1</f>
        <v>0.96</v>
      </c>
      <c r="I205" s="3">
        <f ca="1">'Rendements bruts'!I205+1</f>
        <v>0.99</v>
      </c>
      <c r="J205" s="3">
        <f ca="1">'Rendements bruts'!J205+1</f>
        <v>1.03</v>
      </c>
      <c r="K205" s="121">
        <f ca="1">'Rendements bruts'!K205+1</f>
        <v>1.06</v>
      </c>
      <c r="L205" s="3">
        <f ca="1">'Rendements bruts'!L205+1</f>
        <v>1.02</v>
      </c>
      <c r="M205" s="3">
        <f ca="1">'Rendements bruts'!M205+1</f>
        <v>1.03</v>
      </c>
      <c r="N205" s="3">
        <f ca="1">'Rendements bruts'!N205+1</f>
        <v>1.01</v>
      </c>
      <c r="O205" s="3"/>
      <c r="P205" s="3"/>
      <c r="Q205" s="3">
        <f ca="1">'Rendements bruts'!Q205+1</f>
        <v>0.95</v>
      </c>
      <c r="R205" s="3"/>
      <c r="S205" s="3">
        <f ca="1">'Rendements bruts'!S205+1</f>
        <v>1.05</v>
      </c>
      <c r="T205" s="3">
        <f ca="1">'Rendements bruts'!T205+1</f>
        <v>1.01</v>
      </c>
      <c r="U205" s="3">
        <f ca="1">'Rendements bruts'!U205+1</f>
        <v>1.02</v>
      </c>
      <c r="V205" s="3"/>
      <c r="W205" s="3">
        <f ca="1">'Rendements bruts'!W205+1</f>
        <v>0.97</v>
      </c>
      <c r="X205" s="3"/>
      <c r="Y205" s="3"/>
      <c r="Z205" s="3"/>
      <c r="AA205" s="3"/>
    </row>
    <row r="206" spans="1:27" x14ac:dyDescent="0.25">
      <c r="A206" s="2">
        <v>44225</v>
      </c>
      <c r="B206" s="3">
        <v>0.99983518916666669</v>
      </c>
      <c r="C206" s="3">
        <f ca="1">'Rendements bruts'!C206+1</f>
        <v>0.97</v>
      </c>
      <c r="D206" s="3">
        <f ca="1">'Rendements bruts'!D206+1</f>
        <v>1.06</v>
      </c>
      <c r="E206" s="3">
        <f ca="1">'Rendements bruts'!E206+1</f>
        <v>0.97</v>
      </c>
      <c r="F206" s="3">
        <f ca="1">'Rendements bruts'!F206+1</f>
        <v>0.95</v>
      </c>
      <c r="G206" s="3">
        <f ca="1">'Rendements bruts'!G206+1</f>
        <v>1.01</v>
      </c>
      <c r="H206" s="3">
        <f ca="1">'Rendements bruts'!H206+1</f>
        <v>1.02</v>
      </c>
      <c r="I206" s="3">
        <f ca="1">'Rendements bruts'!I206+1</f>
        <v>0.96</v>
      </c>
      <c r="J206" s="3">
        <f ca="1">'Rendements bruts'!J206+1</f>
        <v>1.03</v>
      </c>
      <c r="K206" s="121">
        <f ca="1">'Rendements bruts'!K206+1</f>
        <v>1.02</v>
      </c>
      <c r="L206" s="3">
        <f ca="1">'Rendements bruts'!L206+1</f>
        <v>1.02</v>
      </c>
      <c r="M206" s="3">
        <f ca="1">'Rendements bruts'!M206+1</f>
        <v>0.97</v>
      </c>
      <c r="N206" s="3">
        <f ca="1">'Rendements bruts'!N206+1</f>
        <v>1.03</v>
      </c>
      <c r="O206" s="3"/>
      <c r="P206" s="3"/>
      <c r="Q206" s="3">
        <f ca="1">'Rendements bruts'!Q206+1</f>
        <v>1.04</v>
      </c>
      <c r="R206" s="3"/>
      <c r="S206" s="3">
        <f ca="1">'Rendements bruts'!S206+1</f>
        <v>1.01</v>
      </c>
      <c r="T206" s="3">
        <f ca="1">'Rendements bruts'!T206+1</f>
        <v>1.01</v>
      </c>
      <c r="U206" s="3">
        <f ca="1">'Rendements bruts'!U206+1</f>
        <v>1.01</v>
      </c>
      <c r="V206" s="3"/>
      <c r="W206" s="3">
        <f ca="1">'Rendements bruts'!W206+1</f>
        <v>1.04</v>
      </c>
      <c r="X206" s="3"/>
      <c r="Y206" s="3"/>
      <c r="Z206" s="3"/>
      <c r="AA206" s="3"/>
    </row>
    <row r="207" spans="1:27" x14ac:dyDescent="0.25">
      <c r="A207" s="2">
        <v>44253</v>
      </c>
      <c r="B207" s="3">
        <v>0.98133518916666662</v>
      </c>
      <c r="C207" s="3">
        <f ca="1">'Rendements bruts'!C207+1</f>
        <v>1.04</v>
      </c>
      <c r="D207" s="3">
        <f ca="1">'Rendements bruts'!D207+1</f>
        <v>1.02</v>
      </c>
      <c r="E207" s="3">
        <f ca="1">'Rendements bruts'!E207+1</f>
        <v>0.97</v>
      </c>
      <c r="F207" s="3">
        <f ca="1">'Rendements bruts'!F207+1</f>
        <v>1.02</v>
      </c>
      <c r="G207" s="3">
        <f ca="1">'Rendements bruts'!G207+1</f>
        <v>0.97</v>
      </c>
      <c r="H207" s="3">
        <f ca="1">'Rendements bruts'!H207+1</f>
        <v>1.06</v>
      </c>
      <c r="I207" s="3">
        <f ca="1">'Rendements bruts'!I207+1</f>
        <v>1.02</v>
      </c>
      <c r="J207" s="3">
        <f ca="1">'Rendements bruts'!J207+1</f>
        <v>1.03</v>
      </c>
      <c r="K207" s="121">
        <f ca="1">'Rendements bruts'!K207+1</f>
        <v>0.97</v>
      </c>
      <c r="L207" s="3">
        <f ca="1">'Rendements bruts'!L207+1</f>
        <v>1.05</v>
      </c>
      <c r="M207" s="3">
        <f ca="1">'Rendements bruts'!M207+1</f>
        <v>0.97</v>
      </c>
      <c r="N207" s="3">
        <f ca="1">'Rendements bruts'!N207+1</f>
        <v>1.01</v>
      </c>
      <c r="O207" s="3"/>
      <c r="P207" s="3"/>
      <c r="Q207" s="3">
        <f ca="1">'Rendements bruts'!Q207+1</f>
        <v>1.03</v>
      </c>
      <c r="R207" s="3"/>
      <c r="S207" s="3">
        <f ca="1">'Rendements bruts'!S207+1</f>
        <v>0.97</v>
      </c>
      <c r="T207" s="3">
        <f ca="1">'Rendements bruts'!T207+1</f>
        <v>0.98</v>
      </c>
      <c r="U207" s="3">
        <f ca="1">'Rendements bruts'!U207+1</f>
        <v>0.99</v>
      </c>
      <c r="V207" s="3"/>
      <c r="W207" s="3">
        <f ca="1">'Rendements bruts'!W207+1</f>
        <v>1.02</v>
      </c>
      <c r="X207" s="3"/>
      <c r="Y207" s="3"/>
      <c r="Z207" s="3"/>
      <c r="AA207" s="3"/>
    </row>
    <row r="208" spans="1:27" x14ac:dyDescent="0.25">
      <c r="A208" s="2">
        <v>44286</v>
      </c>
      <c r="B208" s="3">
        <v>0.99643518916666662</v>
      </c>
      <c r="C208" s="3">
        <f ca="1">'Rendements bruts'!C208+1</f>
        <v>1.02</v>
      </c>
      <c r="D208" s="3">
        <f ca="1">'Rendements bruts'!D208+1</f>
        <v>0.99</v>
      </c>
      <c r="E208" s="3">
        <f ca="1">'Rendements bruts'!E208+1</f>
        <v>1</v>
      </c>
      <c r="F208" s="3">
        <f ca="1">'Rendements bruts'!F208+1</f>
        <v>1.05</v>
      </c>
      <c r="G208" s="3">
        <f ca="1">'Rendements bruts'!G208+1</f>
        <v>1</v>
      </c>
      <c r="H208" s="3">
        <f ca="1">'Rendements bruts'!H208+1</f>
        <v>1.02</v>
      </c>
      <c r="I208" s="3">
        <f ca="1">'Rendements bruts'!I208+1</f>
        <v>1.01</v>
      </c>
      <c r="J208" s="3">
        <f ca="1">'Rendements bruts'!J208+1</f>
        <v>1.03</v>
      </c>
      <c r="K208" s="121">
        <f ca="1">'Rendements bruts'!K208+1</f>
        <v>0.98</v>
      </c>
      <c r="L208" s="3">
        <f ca="1">'Rendements bruts'!L208+1</f>
        <v>0.98</v>
      </c>
      <c r="M208" s="3">
        <f ca="1">'Rendements bruts'!M208+1</f>
        <v>1.03</v>
      </c>
      <c r="N208" s="3">
        <f ca="1">'Rendements bruts'!N208+1</f>
        <v>1.03</v>
      </c>
      <c r="O208" s="3"/>
      <c r="P208" s="3"/>
      <c r="Q208" s="3">
        <f ca="1">'Rendements bruts'!Q208+1</f>
        <v>1.02</v>
      </c>
      <c r="R208" s="3"/>
      <c r="S208" s="3">
        <f ca="1">'Rendements bruts'!S208+1</f>
        <v>1.03</v>
      </c>
      <c r="T208" s="3">
        <f ca="1">'Rendements bruts'!T208+1</f>
        <v>1.04</v>
      </c>
      <c r="U208" s="3">
        <f ca="1">'Rendements bruts'!U208+1</f>
        <v>0.98</v>
      </c>
      <c r="V208" s="3">
        <f ca="1">'Rendements bruts'!V208+1</f>
        <v>1.01</v>
      </c>
      <c r="W208" s="3">
        <f ca="1">'Rendements bruts'!W208+1</f>
        <v>1.02</v>
      </c>
      <c r="X208" s="3"/>
      <c r="Y208" s="3"/>
      <c r="Z208" s="3"/>
      <c r="AA208" s="3"/>
    </row>
    <row r="209" spans="1:27" x14ac:dyDescent="0.25">
      <c r="A209" s="2">
        <v>44316</v>
      </c>
      <c r="B209" s="3">
        <v>1.0042351891666668</v>
      </c>
      <c r="C209" s="3">
        <f ca="1">'Rendements bruts'!C209+1</f>
        <v>0.97</v>
      </c>
      <c r="D209" s="3">
        <f ca="1">'Rendements bruts'!D209+1</f>
        <v>0.95</v>
      </c>
      <c r="E209" s="3">
        <f ca="1">'Rendements bruts'!E209+1</f>
        <v>1.01</v>
      </c>
      <c r="F209" s="3">
        <f ca="1">'Rendements bruts'!F209+1</f>
        <v>0.96</v>
      </c>
      <c r="G209" s="3">
        <f ca="1">'Rendements bruts'!G209+1</f>
        <v>1.02</v>
      </c>
      <c r="H209" s="3">
        <f ca="1">'Rendements bruts'!H209+1</f>
        <v>1</v>
      </c>
      <c r="I209" s="3">
        <f ca="1">'Rendements bruts'!I209+1</f>
        <v>0.97</v>
      </c>
      <c r="J209" s="3">
        <f ca="1">'Rendements bruts'!J209+1</f>
        <v>1.06</v>
      </c>
      <c r="K209" s="121">
        <f ca="1">'Rendements bruts'!K209+1</f>
        <v>1.01</v>
      </c>
      <c r="L209" s="3">
        <f ca="1">'Rendements bruts'!L209+1</f>
        <v>1.06</v>
      </c>
      <c r="M209" s="3">
        <f ca="1">'Rendements bruts'!M209+1</f>
        <v>1.01</v>
      </c>
      <c r="N209" s="3">
        <f ca="1">'Rendements bruts'!N209+1</f>
        <v>1.05</v>
      </c>
      <c r="O209" s="3"/>
      <c r="P209" s="3"/>
      <c r="Q209" s="3">
        <f ca="1">'Rendements bruts'!Q209+1</f>
        <v>1.02</v>
      </c>
      <c r="R209" s="3"/>
      <c r="S209" s="3">
        <f ca="1">'Rendements bruts'!S209+1</f>
        <v>1.03</v>
      </c>
      <c r="T209" s="3">
        <f ca="1">'Rendements bruts'!T209+1</f>
        <v>1.02</v>
      </c>
      <c r="U209" s="3">
        <f ca="1">'Rendements bruts'!U209+1</f>
        <v>0.98</v>
      </c>
      <c r="V209" s="3">
        <f ca="1">'Rendements bruts'!V209+1</f>
        <v>1.03</v>
      </c>
      <c r="W209" s="3">
        <f ca="1">'Rendements bruts'!W209+1</f>
        <v>1.05</v>
      </c>
      <c r="X209" s="3"/>
      <c r="Y209" s="3"/>
      <c r="Z209" s="3"/>
      <c r="AA209" s="3"/>
    </row>
    <row r="210" spans="1:27" x14ac:dyDescent="0.25">
      <c r="A210" s="2">
        <v>44347</v>
      </c>
      <c r="B210" s="3">
        <v>1.0031351891666667</v>
      </c>
      <c r="C210" s="3">
        <f ca="1">'Rendements bruts'!C210+1</f>
        <v>1.06</v>
      </c>
      <c r="D210" s="3">
        <f ca="1">'Rendements bruts'!D210+1</f>
        <v>0.96</v>
      </c>
      <c r="E210" s="3">
        <f ca="1">'Rendements bruts'!E210+1</f>
        <v>0.99</v>
      </c>
      <c r="F210" s="3">
        <f ca="1">'Rendements bruts'!F210+1</f>
        <v>1.02</v>
      </c>
      <c r="G210" s="3">
        <f ca="1">'Rendements bruts'!G210+1</f>
        <v>0.98</v>
      </c>
      <c r="H210" s="3">
        <f ca="1">'Rendements bruts'!H210+1</f>
        <v>1.01</v>
      </c>
      <c r="I210" s="3">
        <f ca="1">'Rendements bruts'!I210+1</f>
        <v>1.02</v>
      </c>
      <c r="J210" s="3">
        <f ca="1">'Rendements bruts'!J210+1</f>
        <v>1.01</v>
      </c>
      <c r="K210" s="121">
        <f ca="1">'Rendements bruts'!K210+1</f>
        <v>1.02</v>
      </c>
      <c r="L210" s="3">
        <f ca="1">'Rendements bruts'!L210+1</f>
        <v>1.02</v>
      </c>
      <c r="M210" s="3">
        <f ca="1">'Rendements bruts'!M210+1</f>
        <v>1.02</v>
      </c>
      <c r="N210" s="3">
        <f ca="1">'Rendements bruts'!N210+1</f>
        <v>0.98</v>
      </c>
      <c r="O210" s="3"/>
      <c r="P210" s="3"/>
      <c r="Q210" s="3">
        <f ca="1">'Rendements bruts'!Q210+1</f>
        <v>1.01</v>
      </c>
      <c r="R210" s="3"/>
      <c r="S210" s="3">
        <f ca="1">'Rendements bruts'!S210+1</f>
        <v>1.05</v>
      </c>
      <c r="T210" s="3">
        <f ca="1">'Rendements bruts'!T210+1</f>
        <v>1.04</v>
      </c>
      <c r="U210" s="3">
        <f ca="1">'Rendements bruts'!U210+1</f>
        <v>0.98</v>
      </c>
      <c r="V210" s="3">
        <f ca="1">'Rendements bruts'!V210+1</f>
        <v>0.96</v>
      </c>
      <c r="W210" s="3">
        <f ca="1">'Rendements bruts'!W210+1</f>
        <v>1.05</v>
      </c>
      <c r="X210" s="3"/>
      <c r="Y210" s="3"/>
      <c r="Z210" s="3"/>
      <c r="AA210" s="3"/>
    </row>
    <row r="211" spans="1:27" x14ac:dyDescent="0.25">
      <c r="A211" s="2">
        <v>44377</v>
      </c>
      <c r="B211" s="3">
        <v>1.0031351891666667</v>
      </c>
      <c r="C211" s="3">
        <f ca="1">'Rendements bruts'!C211+1</f>
        <v>1.02</v>
      </c>
      <c r="D211" s="3">
        <f ca="1">'Rendements bruts'!D211+1</f>
        <v>1.01</v>
      </c>
      <c r="E211" s="3">
        <f ca="1">'Rendements bruts'!E211+1</f>
        <v>0.98</v>
      </c>
      <c r="F211" s="3">
        <f ca="1">'Rendements bruts'!F211+1</f>
        <v>0.95</v>
      </c>
      <c r="G211" s="3">
        <f ca="1">'Rendements bruts'!G211+1</f>
        <v>0.98</v>
      </c>
      <c r="H211" s="3">
        <f ca="1">'Rendements bruts'!H211+1</f>
        <v>1.01</v>
      </c>
      <c r="I211" s="3">
        <f ca="1">'Rendements bruts'!I211+1</f>
        <v>1.04</v>
      </c>
      <c r="J211" s="3">
        <f ca="1">'Rendements bruts'!J211+1</f>
        <v>1.01</v>
      </c>
      <c r="K211" s="121">
        <f ca="1">'Rendements bruts'!K211+1</f>
        <v>0.96</v>
      </c>
      <c r="L211" s="3">
        <f ca="1">'Rendements bruts'!L211+1</f>
        <v>0.97</v>
      </c>
      <c r="M211" s="3">
        <f ca="1">'Rendements bruts'!M211+1</f>
        <v>1.06</v>
      </c>
      <c r="N211" s="3">
        <f ca="1">'Rendements bruts'!N211+1</f>
        <v>0.96</v>
      </c>
      <c r="O211" s="3"/>
      <c r="P211" s="3"/>
      <c r="Q211" s="3">
        <f ca="1">'Rendements bruts'!Q211+1</f>
        <v>1.06</v>
      </c>
      <c r="R211" s="3"/>
      <c r="S211" s="3">
        <f ca="1">'Rendements bruts'!S211+1</f>
        <v>1.02</v>
      </c>
      <c r="T211" s="3">
        <f ca="1">'Rendements bruts'!T211+1</f>
        <v>1.03</v>
      </c>
      <c r="U211" s="3">
        <f ca="1">'Rendements bruts'!U211+1</f>
        <v>1.05</v>
      </c>
      <c r="V211" s="3">
        <f ca="1">'Rendements bruts'!V211+1</f>
        <v>1</v>
      </c>
      <c r="W211" s="3">
        <f ca="1">'Rendements bruts'!W211+1</f>
        <v>0.97</v>
      </c>
      <c r="X211" s="3"/>
      <c r="Y211" s="3"/>
      <c r="Z211" s="3"/>
      <c r="AA211" s="3"/>
    </row>
    <row r="212" spans="1:27" x14ac:dyDescent="0.25">
      <c r="A212" s="2">
        <v>44407</v>
      </c>
      <c r="B212" s="3">
        <v>1.0079351891666666</v>
      </c>
      <c r="C212" s="3">
        <f ca="1">'Rendements bruts'!C212+1</f>
        <v>0.95</v>
      </c>
      <c r="D212" s="3">
        <f ca="1">'Rendements bruts'!D212+1</f>
        <v>1.02</v>
      </c>
      <c r="E212" s="3">
        <f ca="1">'Rendements bruts'!E212+1</f>
        <v>1.05</v>
      </c>
      <c r="F212" s="3">
        <f ca="1">'Rendements bruts'!F212+1</f>
        <v>1.02</v>
      </c>
      <c r="G212" s="3">
        <f ca="1">'Rendements bruts'!G212+1</f>
        <v>1.02</v>
      </c>
      <c r="H212" s="3">
        <f ca="1">'Rendements bruts'!H212+1</f>
        <v>1.01</v>
      </c>
      <c r="I212" s="3">
        <f ca="1">'Rendements bruts'!I212+1</f>
        <v>1.03</v>
      </c>
      <c r="J212" s="3">
        <f ca="1">'Rendements bruts'!J212+1</f>
        <v>1.01</v>
      </c>
      <c r="K212" s="121">
        <f ca="1">'Rendements bruts'!K212+1</f>
        <v>0.97</v>
      </c>
      <c r="L212" s="3">
        <f ca="1">'Rendements bruts'!L212+1</f>
        <v>1.02</v>
      </c>
      <c r="M212" s="3">
        <f ca="1">'Rendements bruts'!M212+1</f>
        <v>1.05</v>
      </c>
      <c r="N212" s="3">
        <f ca="1">'Rendements bruts'!N212+1</f>
        <v>0.97</v>
      </c>
      <c r="O212" s="3"/>
      <c r="P212" s="3"/>
      <c r="Q212" s="3">
        <f ca="1">'Rendements bruts'!Q212+1</f>
        <v>1.03</v>
      </c>
      <c r="R212" s="3"/>
      <c r="S212" s="3">
        <f ca="1">'Rendements bruts'!S212+1</f>
        <v>1</v>
      </c>
      <c r="T212" s="3">
        <f ca="1">'Rendements bruts'!T212+1</f>
        <v>1.02</v>
      </c>
      <c r="U212" s="3">
        <f ca="1">'Rendements bruts'!U212+1</f>
        <v>1</v>
      </c>
      <c r="V212" s="3">
        <f ca="1">'Rendements bruts'!V212+1</f>
        <v>1.02</v>
      </c>
      <c r="W212" s="3">
        <f ca="1">'Rendements bruts'!W212+1</f>
        <v>0.98</v>
      </c>
      <c r="X212" s="3"/>
      <c r="Y212" s="3"/>
      <c r="Z212" s="3"/>
      <c r="AA212" s="3"/>
    </row>
    <row r="213" spans="1:27" x14ac:dyDescent="0.25">
      <c r="A213" s="2">
        <v>44439</v>
      </c>
      <c r="B213" s="3">
        <v>1.0007351891666667</v>
      </c>
      <c r="C213" s="3">
        <f ca="1">'Rendements bruts'!C213+1</f>
        <v>0.99</v>
      </c>
      <c r="D213" s="3">
        <f ca="1">'Rendements bruts'!D213+1</f>
        <v>0.95</v>
      </c>
      <c r="E213" s="3">
        <f ca="1">'Rendements bruts'!E213+1</f>
        <v>0.98</v>
      </c>
      <c r="F213" s="3">
        <f ca="1">'Rendements bruts'!F213+1</f>
        <v>0.98</v>
      </c>
      <c r="G213" s="3">
        <f ca="1">'Rendements bruts'!G213+1</f>
        <v>1.02</v>
      </c>
      <c r="H213" s="3">
        <f ca="1">'Rendements bruts'!H213+1</f>
        <v>1.05</v>
      </c>
      <c r="I213" s="3">
        <f ca="1">'Rendements bruts'!I213+1</f>
        <v>0.99</v>
      </c>
      <c r="J213" s="3">
        <f ca="1">'Rendements bruts'!J213+1</f>
        <v>1.05</v>
      </c>
      <c r="K213" s="121">
        <f ca="1">'Rendements bruts'!K213+1</f>
        <v>0.98</v>
      </c>
      <c r="L213" s="3">
        <f ca="1">'Rendements bruts'!L213+1</f>
        <v>1.05</v>
      </c>
      <c r="M213" s="3">
        <f ca="1">'Rendements bruts'!M213+1</f>
        <v>1.01</v>
      </c>
      <c r="N213" s="3">
        <f ca="1">'Rendements bruts'!N213+1</f>
        <v>1.03</v>
      </c>
      <c r="O213" s="3"/>
      <c r="P213" s="3"/>
      <c r="Q213" s="3">
        <f ca="1">'Rendements bruts'!Q213+1</f>
        <v>0.95</v>
      </c>
      <c r="R213" s="3"/>
      <c r="S213" s="3">
        <f ca="1">'Rendements bruts'!S213+1</f>
        <v>0.95</v>
      </c>
      <c r="T213" s="3">
        <f ca="1">'Rendements bruts'!T213+1</f>
        <v>0.95</v>
      </c>
      <c r="U213" s="3">
        <f ca="1">'Rendements bruts'!U213+1</f>
        <v>1.06</v>
      </c>
      <c r="V213" s="3">
        <f ca="1">'Rendements bruts'!V213+1</f>
        <v>1.05</v>
      </c>
      <c r="W213" s="3">
        <f ca="1">'Rendements bruts'!W213+1</f>
        <v>0.99</v>
      </c>
      <c r="X213" s="3"/>
      <c r="Y213" s="3"/>
      <c r="Z213" s="3"/>
      <c r="AA213" s="3"/>
    </row>
    <row r="214" spans="1:27" x14ac:dyDescent="0.25">
      <c r="A214" s="2">
        <v>44469</v>
      </c>
      <c r="B214" s="3">
        <v>0.99313518916666665</v>
      </c>
      <c r="C214" s="3">
        <f ca="1">'Rendements bruts'!C214+1</f>
        <v>0.97</v>
      </c>
      <c r="D214" s="3">
        <f ca="1">'Rendements bruts'!D214+1</f>
        <v>0.95</v>
      </c>
      <c r="E214" s="3">
        <f ca="1">'Rendements bruts'!E214+1</f>
        <v>1.05</v>
      </c>
      <c r="F214" s="3">
        <f ca="1">'Rendements bruts'!F214+1</f>
        <v>0.99</v>
      </c>
      <c r="G214" s="3">
        <f ca="1">'Rendements bruts'!G214+1</f>
        <v>1.05</v>
      </c>
      <c r="H214" s="3">
        <f ca="1">'Rendements bruts'!H214+1</f>
        <v>1.06</v>
      </c>
      <c r="I214" s="3">
        <f ca="1">'Rendements bruts'!I214+1</f>
        <v>0.97</v>
      </c>
      <c r="J214" s="3">
        <f ca="1">'Rendements bruts'!J214+1</f>
        <v>1.02</v>
      </c>
      <c r="K214" s="121">
        <f ca="1">'Rendements bruts'!K214+1</f>
        <v>1.05</v>
      </c>
      <c r="L214" s="3">
        <f ca="1">'Rendements bruts'!L214+1</f>
        <v>1</v>
      </c>
      <c r="M214" s="3">
        <f ca="1">'Rendements bruts'!M214+1</f>
        <v>0.96</v>
      </c>
      <c r="N214" s="3">
        <f ca="1">'Rendements bruts'!N214+1</f>
        <v>1.04</v>
      </c>
      <c r="O214" s="3"/>
      <c r="P214" s="3"/>
      <c r="Q214" s="3">
        <f ca="1">'Rendements bruts'!Q214+1</f>
        <v>1.05</v>
      </c>
      <c r="R214" s="3"/>
      <c r="S214" s="3">
        <f ca="1">'Rendements bruts'!S214+1</f>
        <v>0.99</v>
      </c>
      <c r="T214" s="3">
        <f ca="1">'Rendements bruts'!T214+1</f>
        <v>1.05</v>
      </c>
      <c r="U214" s="3">
        <f ca="1">'Rendements bruts'!U214+1</f>
        <v>1.04</v>
      </c>
      <c r="V214" s="3">
        <f ca="1">'Rendements bruts'!V214+1</f>
        <v>1.04</v>
      </c>
      <c r="W214" s="3">
        <f ca="1">'Rendements bruts'!W214+1</f>
        <v>1.05</v>
      </c>
      <c r="X214" s="3"/>
      <c r="Y214" s="3"/>
      <c r="Z214" s="3"/>
      <c r="AA214" s="3"/>
    </row>
    <row r="215" spans="1:27" x14ac:dyDescent="0.25">
      <c r="A215" s="2">
        <v>44498</v>
      </c>
      <c r="B215" s="3">
        <v>0.98783518916666668</v>
      </c>
      <c r="C215" s="3">
        <f ca="1">'Rendements bruts'!C215+1</f>
        <v>1.03</v>
      </c>
      <c r="D215" s="3">
        <f ca="1">'Rendements bruts'!D215+1</f>
        <v>1.05</v>
      </c>
      <c r="E215" s="3">
        <f ca="1">'Rendements bruts'!E215+1</f>
        <v>0.95</v>
      </c>
      <c r="F215" s="3">
        <f ca="1">'Rendements bruts'!F215+1</f>
        <v>1.01</v>
      </c>
      <c r="G215" s="3">
        <f ca="1">'Rendements bruts'!G215+1</f>
        <v>1.05</v>
      </c>
      <c r="H215" s="3">
        <f ca="1">'Rendements bruts'!H215+1</f>
        <v>1.05</v>
      </c>
      <c r="I215" s="3">
        <f ca="1">'Rendements bruts'!I215+1</f>
        <v>0.97</v>
      </c>
      <c r="J215" s="3">
        <f ca="1">'Rendements bruts'!J215+1</f>
        <v>0.98</v>
      </c>
      <c r="K215" s="121">
        <f ca="1">'Rendements bruts'!K215+1</f>
        <v>1.05</v>
      </c>
      <c r="L215" s="3">
        <f ca="1">'Rendements bruts'!L215+1</f>
        <v>1.04</v>
      </c>
      <c r="M215" s="3">
        <f ca="1">'Rendements bruts'!M215+1</f>
        <v>0.99</v>
      </c>
      <c r="N215" s="3">
        <f ca="1">'Rendements bruts'!N215+1</f>
        <v>1.06</v>
      </c>
      <c r="O215" s="3"/>
      <c r="P215" s="3"/>
      <c r="Q215" s="3">
        <f ca="1">'Rendements bruts'!Q215+1</f>
        <v>0.97</v>
      </c>
      <c r="R215" s="3"/>
      <c r="S215" s="3">
        <f ca="1">'Rendements bruts'!S215+1</f>
        <v>1.03</v>
      </c>
      <c r="T215" s="3">
        <f ca="1">'Rendements bruts'!T215+1</f>
        <v>1</v>
      </c>
      <c r="U215" s="3">
        <f ca="1">'Rendements bruts'!U215+1</f>
        <v>1.01</v>
      </c>
      <c r="V215" s="3">
        <f ca="1">'Rendements bruts'!V215+1</f>
        <v>1.05</v>
      </c>
      <c r="W215" s="3">
        <f ca="1">'Rendements bruts'!W215+1</f>
        <v>1.03</v>
      </c>
      <c r="X215" s="3"/>
      <c r="Y215" s="3"/>
      <c r="Z215" s="3"/>
      <c r="AA215" s="3"/>
    </row>
    <row r="216" spans="1:27" x14ac:dyDescent="0.25">
      <c r="A216" s="2">
        <v>44530</v>
      </c>
      <c r="B216" s="3">
        <v>1.0055351891666666</v>
      </c>
      <c r="C216" s="3">
        <f ca="1">'Rendements bruts'!C216+1</f>
        <v>1.04</v>
      </c>
      <c r="D216" s="3">
        <f ca="1">'Rendements bruts'!D216+1</f>
        <v>0.98</v>
      </c>
      <c r="E216" s="3">
        <f ca="1">'Rendements bruts'!E216+1</f>
        <v>0.98</v>
      </c>
      <c r="F216" s="3">
        <f ca="1">'Rendements bruts'!F216+1</f>
        <v>1.06</v>
      </c>
      <c r="G216" s="3">
        <f ca="1">'Rendements bruts'!G216+1</f>
        <v>1.05</v>
      </c>
      <c r="H216" s="3">
        <f ca="1">'Rendements bruts'!H216+1</f>
        <v>1.05</v>
      </c>
      <c r="I216" s="3">
        <f ca="1">'Rendements bruts'!I216+1</f>
        <v>1</v>
      </c>
      <c r="J216" s="3">
        <f ca="1">'Rendements bruts'!J216+1</f>
        <v>1.06</v>
      </c>
      <c r="K216" s="121">
        <f ca="1">'Rendements bruts'!K216+1</f>
        <v>1</v>
      </c>
      <c r="L216" s="3">
        <f ca="1">'Rendements bruts'!L216+1</f>
        <v>0.95</v>
      </c>
      <c r="M216" s="3">
        <f ca="1">'Rendements bruts'!M216+1</f>
        <v>0.95</v>
      </c>
      <c r="N216" s="3">
        <f ca="1">'Rendements bruts'!N216+1</f>
        <v>1.04</v>
      </c>
      <c r="O216" s="3"/>
      <c r="P216" s="3"/>
      <c r="Q216" s="3">
        <f ca="1">'Rendements bruts'!Q216+1</f>
        <v>0.96</v>
      </c>
      <c r="R216" s="3"/>
      <c r="S216" s="3">
        <f ca="1">'Rendements bruts'!S216+1</f>
        <v>1.02</v>
      </c>
      <c r="T216" s="3">
        <f ca="1">'Rendements bruts'!T216+1</f>
        <v>0.96</v>
      </c>
      <c r="U216" s="3">
        <f ca="1">'Rendements bruts'!U216+1</f>
        <v>0.95</v>
      </c>
      <c r="V216" s="3">
        <f ca="1">'Rendements bruts'!V216+1</f>
        <v>0.95</v>
      </c>
      <c r="W216" s="3">
        <f ca="1">'Rendements bruts'!W216+1</f>
        <v>1.06</v>
      </c>
      <c r="X216" s="3"/>
      <c r="Y216" s="3"/>
      <c r="Z216" s="3"/>
      <c r="AA216" s="3"/>
    </row>
    <row r="217" spans="1:27" x14ac:dyDescent="0.25">
      <c r="A217" s="2">
        <v>44561</v>
      </c>
      <c r="B217" s="3">
        <v>1.0085351891666667</v>
      </c>
      <c r="C217" s="3">
        <f ca="1">'Rendements bruts'!C217+1</f>
        <v>1.06</v>
      </c>
      <c r="D217" s="3">
        <f ca="1">'Rendements bruts'!D217+1</f>
        <v>1.06</v>
      </c>
      <c r="E217" s="3">
        <f ca="1">'Rendements bruts'!E217+1</f>
        <v>1</v>
      </c>
      <c r="F217" s="3">
        <f ca="1">'Rendements bruts'!F217+1</f>
        <v>1.06</v>
      </c>
      <c r="G217" s="3">
        <f ca="1">'Rendements bruts'!G217+1</f>
        <v>1.04</v>
      </c>
      <c r="H217" s="3">
        <f ca="1">'Rendements bruts'!H217+1</f>
        <v>0.95</v>
      </c>
      <c r="I217" s="3">
        <f ca="1">'Rendements bruts'!I217+1</f>
        <v>1.06</v>
      </c>
      <c r="J217" s="3">
        <f ca="1">'Rendements bruts'!J217+1</f>
        <v>0.96</v>
      </c>
      <c r="K217" s="121">
        <f ca="1">'Rendements bruts'!K217+1</f>
        <v>1</v>
      </c>
      <c r="L217" s="3">
        <f ca="1">'Rendements bruts'!L217+1</f>
        <v>0.97</v>
      </c>
      <c r="M217" s="3">
        <f ca="1">'Rendements bruts'!M217+1</f>
        <v>1.02</v>
      </c>
      <c r="N217" s="3">
        <f ca="1">'Rendements bruts'!N217+1</f>
        <v>1.05</v>
      </c>
      <c r="O217" s="3"/>
      <c r="P217" s="3"/>
      <c r="Q217" s="3">
        <f ca="1">'Rendements bruts'!Q217+1</f>
        <v>1</v>
      </c>
      <c r="R217" s="3"/>
      <c r="S217" s="3">
        <f ca="1">'Rendements bruts'!S217+1</f>
        <v>0.98</v>
      </c>
      <c r="T217" s="3">
        <f ca="1">'Rendements bruts'!T217+1</f>
        <v>0.97</v>
      </c>
      <c r="U217" s="3">
        <f ca="1">'Rendements bruts'!U217+1</f>
        <v>0.95</v>
      </c>
      <c r="V217" s="3">
        <f ca="1">'Rendements bruts'!V217+1</f>
        <v>1.04</v>
      </c>
      <c r="W217" s="3">
        <f ca="1">'Rendements bruts'!W217+1</f>
        <v>1.02</v>
      </c>
      <c r="X217" s="3"/>
      <c r="Y217" s="3"/>
      <c r="Z217" s="3"/>
      <c r="AA217" s="3"/>
    </row>
    <row r="218" spans="1:27" x14ac:dyDescent="0.25">
      <c r="A218" s="2">
        <v>44592</v>
      </c>
      <c r="B218" s="3">
        <v>0.98363487113991177</v>
      </c>
      <c r="C218" s="3">
        <f ca="1">'Rendements bruts'!C218+1</f>
        <v>1.05</v>
      </c>
      <c r="D218" s="3">
        <f ca="1">'Rendements bruts'!D218+1</f>
        <v>1</v>
      </c>
      <c r="E218" s="3">
        <f ca="1">'Rendements bruts'!E218+1</f>
        <v>0.95</v>
      </c>
      <c r="F218" s="3">
        <f ca="1">'Rendements bruts'!F218+1</f>
        <v>1.03</v>
      </c>
      <c r="G218" s="3">
        <f ca="1">'Rendements bruts'!G218+1</f>
        <v>0.96</v>
      </c>
      <c r="H218" s="3">
        <f ca="1">'Rendements bruts'!H218+1</f>
        <v>0.97</v>
      </c>
      <c r="I218" s="3">
        <f ca="1">'Rendements bruts'!I218+1</f>
        <v>0.96</v>
      </c>
      <c r="J218" s="3">
        <f ca="1">'Rendements bruts'!J218+1</f>
        <v>1.06</v>
      </c>
      <c r="K218" s="121">
        <f ca="1">'Rendements bruts'!K218+1</f>
        <v>1.05</v>
      </c>
      <c r="L218" s="3">
        <f ca="1">'Rendements bruts'!L218+1</f>
        <v>1.03</v>
      </c>
      <c r="M218" s="3">
        <f ca="1">'Rendements bruts'!M218+1</f>
        <v>0.97</v>
      </c>
      <c r="N218" s="3">
        <f ca="1">'Rendements bruts'!N218+1</f>
        <v>0.95</v>
      </c>
      <c r="O218" s="3"/>
      <c r="P218" s="3"/>
      <c r="Q218" s="3">
        <f ca="1">'Rendements bruts'!Q218+1</f>
        <v>0.99</v>
      </c>
      <c r="R218" s="3"/>
      <c r="S218" s="3">
        <f ca="1">'Rendements bruts'!S218+1</f>
        <v>1.02</v>
      </c>
      <c r="T218" s="3">
        <f ca="1">'Rendements bruts'!T218+1</f>
        <v>1.04</v>
      </c>
      <c r="U218" s="3">
        <f ca="1">'Rendements bruts'!U218+1</f>
        <v>1.01</v>
      </c>
      <c r="V218" s="3">
        <f ca="1">'Rendements bruts'!V218+1</f>
        <v>0.96</v>
      </c>
      <c r="W218" s="3">
        <f ca="1">'Rendements bruts'!W218+1</f>
        <v>1.01</v>
      </c>
      <c r="X218" s="3"/>
      <c r="Y218" s="3"/>
      <c r="Z218" s="3"/>
      <c r="AA218" s="3"/>
    </row>
    <row r="219" spans="1:27" x14ac:dyDescent="0.25">
      <c r="A219" s="2">
        <v>44620</v>
      </c>
      <c r="B219" s="3">
        <v>0.9963348711399117</v>
      </c>
      <c r="C219" s="3">
        <f ca="1">'Rendements bruts'!C219+1</f>
        <v>1.03</v>
      </c>
      <c r="D219" s="3">
        <f ca="1">'Rendements bruts'!D219+1</f>
        <v>1</v>
      </c>
      <c r="E219" s="3">
        <f ca="1">'Rendements bruts'!E219+1</f>
        <v>1.02</v>
      </c>
      <c r="F219" s="3">
        <f ca="1">'Rendements bruts'!F219+1</f>
        <v>1.04</v>
      </c>
      <c r="G219" s="3">
        <f ca="1">'Rendements bruts'!G219+1</f>
        <v>0.95</v>
      </c>
      <c r="H219" s="3">
        <f ca="1">'Rendements bruts'!H219+1</f>
        <v>0.98</v>
      </c>
      <c r="I219" s="3">
        <f ca="1">'Rendements bruts'!I219+1</f>
        <v>0.95</v>
      </c>
      <c r="J219" s="3">
        <f ca="1">'Rendements bruts'!J219+1</f>
        <v>1.05</v>
      </c>
      <c r="K219" s="121">
        <f ca="1">'Rendements bruts'!K219+1</f>
        <v>0.97</v>
      </c>
      <c r="L219" s="3">
        <f ca="1">'Rendements bruts'!L219+1</f>
        <v>0.99</v>
      </c>
      <c r="M219" s="3">
        <f ca="1">'Rendements bruts'!M219+1</f>
        <v>0.95</v>
      </c>
      <c r="N219" s="3">
        <f ca="1">'Rendements bruts'!N219+1</f>
        <v>1.06</v>
      </c>
      <c r="O219" s="3"/>
      <c r="P219" s="3"/>
      <c r="Q219" s="3">
        <f ca="1">'Rendements bruts'!Q219+1</f>
        <v>1.02</v>
      </c>
      <c r="R219" s="3"/>
      <c r="S219" s="3">
        <f ca="1">'Rendements bruts'!S219+1</f>
        <v>0.97</v>
      </c>
      <c r="T219" s="3">
        <f ca="1">'Rendements bruts'!T219+1</f>
        <v>0.95</v>
      </c>
      <c r="U219" s="3">
        <f ca="1">'Rendements bruts'!U219+1</f>
        <v>1.01</v>
      </c>
      <c r="V219" s="3">
        <f ca="1">'Rendements bruts'!V219+1</f>
        <v>1.04</v>
      </c>
      <c r="W219" s="3">
        <f ca="1">'Rendements bruts'!W219+1</f>
        <v>1</v>
      </c>
      <c r="X219" s="3"/>
      <c r="Y219" s="3"/>
      <c r="Z219" s="3"/>
      <c r="AA219" s="3"/>
    </row>
    <row r="220" spans="1:27" x14ac:dyDescent="0.25">
      <c r="A220" s="2">
        <v>44651</v>
      </c>
      <c r="B220" s="3">
        <v>0.97493487113991173</v>
      </c>
      <c r="C220" s="3">
        <f ca="1">'Rendements bruts'!C220+1</f>
        <v>0.99</v>
      </c>
      <c r="D220" s="3">
        <f ca="1">'Rendements bruts'!D220+1</f>
        <v>1.06</v>
      </c>
      <c r="E220" s="3">
        <f ca="1">'Rendements bruts'!E220+1</f>
        <v>0.99</v>
      </c>
      <c r="F220" s="3">
        <f ca="1">'Rendements bruts'!F220+1</f>
        <v>1.02</v>
      </c>
      <c r="G220" s="3">
        <f ca="1">'Rendements bruts'!G220+1</f>
        <v>0.96</v>
      </c>
      <c r="H220" s="3">
        <f ca="1">'Rendements bruts'!H220+1</f>
        <v>1.01</v>
      </c>
      <c r="I220" s="3">
        <f ca="1">'Rendements bruts'!I220+1</f>
        <v>1</v>
      </c>
      <c r="J220" s="3">
        <f ca="1">'Rendements bruts'!J220+1</f>
        <v>0.97</v>
      </c>
      <c r="K220" s="121">
        <f ca="1">'Rendements bruts'!K220+1</f>
        <v>1.06</v>
      </c>
      <c r="L220" s="3">
        <f ca="1">'Rendements bruts'!L220+1</f>
        <v>1</v>
      </c>
      <c r="M220" s="3">
        <f ca="1">'Rendements bruts'!M220+1</f>
        <v>0.95</v>
      </c>
      <c r="N220" s="3">
        <f ca="1">'Rendements bruts'!N220+1</f>
        <v>1</v>
      </c>
      <c r="O220" s="3"/>
      <c r="P220" s="3"/>
      <c r="Q220" s="3">
        <f ca="1">'Rendements bruts'!Q220+1</f>
        <v>1.06</v>
      </c>
      <c r="R220" s="3"/>
      <c r="S220" s="3">
        <f ca="1">'Rendements bruts'!S220+1</f>
        <v>1.02</v>
      </c>
      <c r="T220" s="3">
        <f ca="1">'Rendements bruts'!T220+1</f>
        <v>1.03</v>
      </c>
      <c r="U220" s="3">
        <f ca="1">'Rendements bruts'!U220+1</f>
        <v>0.97</v>
      </c>
      <c r="V220" s="3">
        <f ca="1">'Rendements bruts'!V220+1</f>
        <v>1.02</v>
      </c>
      <c r="W220" s="3">
        <f ca="1">'Rendements bruts'!W220+1</f>
        <v>1</v>
      </c>
      <c r="X220" s="3"/>
      <c r="Y220" s="3"/>
      <c r="Z220" s="3"/>
      <c r="AA220" s="3"/>
    </row>
    <row r="221" spans="1:27" x14ac:dyDescent="0.25">
      <c r="A221" s="2">
        <v>44680</v>
      </c>
      <c r="B221" s="3">
        <v>0.98163487113991177</v>
      </c>
      <c r="C221" s="3">
        <f ca="1">'Rendements bruts'!C221+1</f>
        <v>0.96</v>
      </c>
      <c r="D221" s="3">
        <f ca="1">'Rendements bruts'!D221+1</f>
        <v>0.95</v>
      </c>
      <c r="E221" s="3">
        <f ca="1">'Rendements bruts'!E221+1</f>
        <v>1.04</v>
      </c>
      <c r="F221" s="3">
        <f ca="1">'Rendements bruts'!F221+1</f>
        <v>1.01</v>
      </c>
      <c r="G221" s="3">
        <f ca="1">'Rendements bruts'!G221+1</f>
        <v>1.01</v>
      </c>
      <c r="H221" s="3">
        <f ca="1">'Rendements bruts'!H221+1</f>
        <v>0.97</v>
      </c>
      <c r="I221" s="3">
        <f ca="1">'Rendements bruts'!I221+1</f>
        <v>1</v>
      </c>
      <c r="J221" s="3">
        <f ca="1">'Rendements bruts'!J221+1</f>
        <v>1.01</v>
      </c>
      <c r="K221" s="121">
        <f ca="1">'Rendements bruts'!K221+1</f>
        <v>1.04</v>
      </c>
      <c r="L221" s="3">
        <f ca="1">'Rendements bruts'!L221+1</f>
        <v>0.95</v>
      </c>
      <c r="M221" s="3">
        <f ca="1">'Rendements bruts'!M221+1</f>
        <v>0.98</v>
      </c>
      <c r="N221" s="3">
        <f ca="1">'Rendements bruts'!N221+1</f>
        <v>0.99</v>
      </c>
      <c r="O221" s="3"/>
      <c r="P221" s="3"/>
      <c r="Q221" s="3">
        <f ca="1">'Rendements bruts'!Q221+1</f>
        <v>0.96</v>
      </c>
      <c r="R221" s="3"/>
      <c r="S221" s="3">
        <f ca="1">'Rendements bruts'!S221+1</f>
        <v>1</v>
      </c>
      <c r="T221" s="3">
        <f ca="1">'Rendements bruts'!T221+1</f>
        <v>1.04</v>
      </c>
      <c r="U221" s="3">
        <f ca="1">'Rendements bruts'!U221+1</f>
        <v>1.01</v>
      </c>
      <c r="V221" s="3">
        <f ca="1">'Rendements bruts'!V221+1</f>
        <v>1</v>
      </c>
      <c r="W221" s="3">
        <f ca="1">'Rendements bruts'!W221+1</f>
        <v>0.98</v>
      </c>
      <c r="X221" s="3"/>
      <c r="Y221" s="3"/>
      <c r="Z221" s="3"/>
      <c r="AA221" s="3"/>
    </row>
    <row r="222" spans="1:27" x14ac:dyDescent="0.25">
      <c r="A222" s="2">
        <v>44712</v>
      </c>
      <c r="B222" s="3">
        <v>1.0006348711399118</v>
      </c>
      <c r="C222" s="3">
        <f ca="1">'Rendements bruts'!C222+1</f>
        <v>1.01</v>
      </c>
      <c r="D222" s="3">
        <f ca="1">'Rendements bruts'!D222+1</f>
        <v>0.99</v>
      </c>
      <c r="E222" s="3">
        <f ca="1">'Rendements bruts'!E222+1</f>
        <v>1.06</v>
      </c>
      <c r="F222" s="3">
        <f ca="1">'Rendements bruts'!F222+1</f>
        <v>0.95</v>
      </c>
      <c r="G222" s="3">
        <f ca="1">'Rendements bruts'!G222+1</f>
        <v>1.03</v>
      </c>
      <c r="H222" s="3">
        <f ca="1">'Rendements bruts'!H222+1</f>
        <v>1.01</v>
      </c>
      <c r="I222" s="3">
        <f ca="1">'Rendements bruts'!I222+1</f>
        <v>0.99</v>
      </c>
      <c r="J222" s="3">
        <f ca="1">'Rendements bruts'!J222+1</f>
        <v>1.05</v>
      </c>
      <c r="K222" s="121">
        <f ca="1">'Rendements bruts'!K222+1</f>
        <v>1</v>
      </c>
      <c r="L222" s="3">
        <f ca="1">'Rendements bruts'!L222+1</f>
        <v>0.97</v>
      </c>
      <c r="M222" s="3">
        <f ca="1">'Rendements bruts'!M222+1</f>
        <v>0.95</v>
      </c>
      <c r="N222" s="3">
        <f ca="1">'Rendements bruts'!N222+1</f>
        <v>1.03</v>
      </c>
      <c r="O222" s="3"/>
      <c r="P222" s="3"/>
      <c r="Q222" s="3">
        <f ca="1">'Rendements bruts'!Q222+1</f>
        <v>1.06</v>
      </c>
      <c r="R222" s="3"/>
      <c r="S222" s="3">
        <f ca="1">'Rendements bruts'!S222+1</f>
        <v>1.05</v>
      </c>
      <c r="T222" s="3">
        <f ca="1">'Rendements bruts'!T222+1</f>
        <v>0.97</v>
      </c>
      <c r="U222" s="3">
        <f ca="1">'Rendements bruts'!U222+1</f>
        <v>0.95</v>
      </c>
      <c r="V222" s="3">
        <f ca="1">'Rendements bruts'!V222+1</f>
        <v>0.95</v>
      </c>
      <c r="W222" s="3">
        <f ca="1">'Rendements bruts'!W222+1</f>
        <v>1</v>
      </c>
      <c r="X222" s="3"/>
      <c r="Y222" s="3"/>
      <c r="Z222" s="3"/>
      <c r="AA222" s="3"/>
    </row>
    <row r="223" spans="1:27" x14ac:dyDescent="0.25">
      <c r="A223" s="2">
        <v>44742</v>
      </c>
      <c r="B223" s="3">
        <v>0.98733487113991181</v>
      </c>
      <c r="C223" s="3">
        <f ca="1">'Rendements bruts'!C223+1</f>
        <v>0.98</v>
      </c>
      <c r="D223" s="3">
        <f ca="1">'Rendements bruts'!D223+1</f>
        <v>1.02</v>
      </c>
      <c r="E223" s="3">
        <f ca="1">'Rendements bruts'!E223+1</f>
        <v>1.03</v>
      </c>
      <c r="F223" s="3">
        <f ca="1">'Rendements bruts'!F223+1</f>
        <v>1.06</v>
      </c>
      <c r="G223" s="3">
        <f ca="1">'Rendements bruts'!G223+1</f>
        <v>1.04</v>
      </c>
      <c r="H223" s="3">
        <f ca="1">'Rendements bruts'!H223+1</f>
        <v>1.05</v>
      </c>
      <c r="I223" s="3">
        <f ca="1">'Rendements bruts'!I223+1</f>
        <v>1.04</v>
      </c>
      <c r="J223" s="3">
        <f ca="1">'Rendements bruts'!J223+1</f>
        <v>0.95</v>
      </c>
      <c r="K223" s="121">
        <f ca="1">'Rendements bruts'!K223+1</f>
        <v>0.96</v>
      </c>
      <c r="L223" s="3">
        <f ca="1">'Rendements bruts'!L223+1</f>
        <v>1.05</v>
      </c>
      <c r="M223" s="3">
        <f ca="1">'Rendements bruts'!M223+1</f>
        <v>1.06</v>
      </c>
      <c r="N223" s="3">
        <f ca="1">'Rendements bruts'!N223+1</f>
        <v>0.97</v>
      </c>
      <c r="O223" s="3"/>
      <c r="P223" s="3"/>
      <c r="Q223" s="3">
        <f ca="1">'Rendements bruts'!Q223+1</f>
        <v>0.95</v>
      </c>
      <c r="R223" s="3"/>
      <c r="S223" s="3">
        <f ca="1">'Rendements bruts'!S223+1</f>
        <v>1</v>
      </c>
      <c r="T223" s="3">
        <f ca="1">'Rendements bruts'!T223+1</f>
        <v>1</v>
      </c>
      <c r="U223" s="3">
        <f ca="1">'Rendements bruts'!U223+1</f>
        <v>0.99</v>
      </c>
      <c r="V223" s="3">
        <f ca="1">'Rendements bruts'!V223+1</f>
        <v>1.01</v>
      </c>
      <c r="W223" s="3">
        <f ca="1">'Rendements bruts'!W223+1</f>
        <v>1</v>
      </c>
      <c r="X223" s="3"/>
      <c r="Y223" s="3"/>
      <c r="Z223" s="3"/>
      <c r="AA223" s="3"/>
    </row>
    <row r="224" spans="1:27" ht="14.4" x14ac:dyDescent="0.3">
      <c r="A224" s="65">
        <v>44771</v>
      </c>
      <c r="B224" s="3">
        <v>1.0270348711399118</v>
      </c>
      <c r="C224" s="3">
        <f ca="1">'Rendements bruts'!C224+1</f>
        <v>1.05</v>
      </c>
      <c r="D224" s="3">
        <f ca="1">'Rendements bruts'!D224+1</f>
        <v>0.97</v>
      </c>
      <c r="E224" s="3">
        <f ca="1">'Rendements bruts'!E224+1</f>
        <v>1.06</v>
      </c>
      <c r="F224" s="3">
        <f ca="1">'Rendements bruts'!F224+1</f>
        <v>0.96</v>
      </c>
      <c r="G224" s="3">
        <f ca="1">'Rendements bruts'!G224+1</f>
        <v>1.05</v>
      </c>
      <c r="H224" s="3">
        <f ca="1">'Rendements bruts'!H224+1</f>
        <v>0.99</v>
      </c>
      <c r="I224" s="3">
        <f ca="1">'Rendements bruts'!I224+1</f>
        <v>1.05</v>
      </c>
      <c r="J224" s="3">
        <f ca="1">'Rendements bruts'!J224+1</f>
        <v>0.98</v>
      </c>
      <c r="K224" s="121">
        <f ca="1">'Rendements bruts'!K224+1</f>
        <v>1.02</v>
      </c>
      <c r="L224" s="3">
        <f ca="1">'Rendements bruts'!L224+1</f>
        <v>0.99</v>
      </c>
      <c r="M224" s="3">
        <f ca="1">'Rendements bruts'!M224+1</f>
        <v>1.05</v>
      </c>
      <c r="N224" s="3">
        <f ca="1">'Rendements bruts'!N224+1</f>
        <v>0.98</v>
      </c>
      <c r="O224" s="3"/>
      <c r="P224" s="3"/>
      <c r="Q224" s="3">
        <f ca="1">'Rendements bruts'!Q224+1</f>
        <v>1.04</v>
      </c>
      <c r="R224" s="3"/>
      <c r="S224" s="3">
        <f ca="1">'Rendements bruts'!S224+1</f>
        <v>1.05</v>
      </c>
      <c r="T224" s="3">
        <f ca="1">'Rendements bruts'!T224+1</f>
        <v>0.95</v>
      </c>
      <c r="U224" s="3">
        <f ca="1">'Rendements bruts'!U224+1</f>
        <v>1.03</v>
      </c>
      <c r="V224" s="3">
        <f ca="1">'Rendements bruts'!V224+1</f>
        <v>1.05</v>
      </c>
      <c r="W224" s="3">
        <f ca="1">'Rendements bruts'!W224+1</f>
        <v>1.01</v>
      </c>
      <c r="X224" s="3"/>
      <c r="Y224" s="3"/>
      <c r="Z224" s="3"/>
      <c r="AA224" s="3"/>
    </row>
    <row r="225" spans="1:27" ht="14.4" x14ac:dyDescent="0.3">
      <c r="A225" s="65">
        <v>44804</v>
      </c>
      <c r="B225" s="3">
        <v>0.98093487113991173</v>
      </c>
      <c r="C225" s="3">
        <f ca="1">'Rendements bruts'!C225+1</f>
        <v>0.96</v>
      </c>
      <c r="D225" s="3">
        <f ca="1">'Rendements bruts'!D225+1</f>
        <v>0.98</v>
      </c>
      <c r="E225" s="3">
        <f ca="1">'Rendements bruts'!E225+1</f>
        <v>1.03</v>
      </c>
      <c r="F225" s="3">
        <f ca="1">'Rendements bruts'!F225+1</f>
        <v>0.95</v>
      </c>
      <c r="G225" s="3">
        <f ca="1">'Rendements bruts'!G225+1</f>
        <v>1.03</v>
      </c>
      <c r="H225" s="3">
        <f ca="1">'Rendements bruts'!H225+1</f>
        <v>1.03</v>
      </c>
      <c r="I225" s="3">
        <f ca="1">'Rendements bruts'!I225+1</f>
        <v>1.02</v>
      </c>
      <c r="J225" s="3">
        <f ca="1">'Rendements bruts'!J225+1</f>
        <v>1.04</v>
      </c>
      <c r="K225" s="121">
        <f ca="1">'Rendements bruts'!K225+1</f>
        <v>0.97</v>
      </c>
      <c r="L225" s="3">
        <f ca="1">'Rendements bruts'!L225+1</f>
        <v>1.03</v>
      </c>
      <c r="M225" s="3">
        <f ca="1">'Rendements bruts'!M225+1</f>
        <v>1.05</v>
      </c>
      <c r="N225" s="3">
        <f ca="1">'Rendements bruts'!N225+1</f>
        <v>0.97</v>
      </c>
      <c r="O225" s="3"/>
      <c r="P225" s="3"/>
      <c r="Q225" s="3">
        <f ca="1">'Rendements bruts'!Q225+1</f>
        <v>1.03</v>
      </c>
      <c r="R225" s="3"/>
      <c r="S225" s="3">
        <f ca="1">'Rendements bruts'!S225+1</f>
        <v>1.05</v>
      </c>
      <c r="T225" s="3">
        <f ca="1">'Rendements bruts'!T225+1</f>
        <v>1.04</v>
      </c>
      <c r="U225" s="3">
        <f ca="1">'Rendements bruts'!U225+1</f>
        <v>1.05</v>
      </c>
      <c r="V225" s="3">
        <f ca="1">'Rendements bruts'!V225+1</f>
        <v>0.99</v>
      </c>
      <c r="W225" s="3">
        <f ca="1">'Rendements bruts'!W225+1</f>
        <v>0.95</v>
      </c>
      <c r="X225" s="3"/>
      <c r="Y225" s="3"/>
      <c r="Z225" s="3"/>
      <c r="AA225" s="3"/>
    </row>
    <row r="226" spans="1:27" ht="14.4" x14ac:dyDescent="0.3">
      <c r="A226" s="65">
        <v>44834</v>
      </c>
      <c r="B226" s="3">
        <v>0.99773487113991177</v>
      </c>
      <c r="C226" s="3">
        <f ca="1">'Rendements bruts'!C226+1</f>
        <v>1.01</v>
      </c>
      <c r="D226" s="3">
        <f ca="1">'Rendements bruts'!D226+1</f>
        <v>1</v>
      </c>
      <c r="E226" s="3">
        <f ca="1">'Rendements bruts'!E226+1</f>
        <v>0.98</v>
      </c>
      <c r="F226" s="3">
        <f ca="1">'Rendements bruts'!F226+1</f>
        <v>1.05</v>
      </c>
      <c r="G226" s="3">
        <f ca="1">'Rendements bruts'!G226+1</f>
        <v>1</v>
      </c>
      <c r="H226" s="3">
        <f ca="1">'Rendements bruts'!H226+1</f>
        <v>1</v>
      </c>
      <c r="I226" s="3">
        <f ca="1">'Rendements bruts'!I226+1</f>
        <v>1.03</v>
      </c>
      <c r="J226" s="3">
        <f ca="1">'Rendements bruts'!J226+1</f>
        <v>0.97</v>
      </c>
      <c r="K226" s="121">
        <f ca="1">'Rendements bruts'!K226+1</f>
        <v>0.97</v>
      </c>
      <c r="L226" s="3">
        <f ca="1">'Rendements bruts'!L226+1</f>
        <v>0.97</v>
      </c>
      <c r="M226" s="3">
        <f ca="1">'Rendements bruts'!M226+1</f>
        <v>0.96</v>
      </c>
      <c r="N226" s="3">
        <f ca="1">'Rendements bruts'!N226+1</f>
        <v>1.01</v>
      </c>
      <c r="O226" s="3"/>
      <c r="P226" s="3"/>
      <c r="Q226" s="3">
        <f ca="1">'Rendements bruts'!Q226+1</f>
        <v>0.99</v>
      </c>
      <c r="R226" s="3"/>
      <c r="S226" s="3">
        <f ca="1">'Rendements bruts'!S226+1</f>
        <v>1</v>
      </c>
      <c r="T226" s="3">
        <f ca="1">'Rendements bruts'!T226+1</f>
        <v>1.02</v>
      </c>
      <c r="U226" s="3">
        <f ca="1">'Rendements bruts'!U226+1</f>
        <v>1.01</v>
      </c>
      <c r="V226" s="3">
        <f ca="1">'Rendements bruts'!V226+1</f>
        <v>1.05</v>
      </c>
      <c r="W226" s="3">
        <f ca="1">'Rendements bruts'!W226+1</f>
        <v>0.96</v>
      </c>
      <c r="X226" s="3">
        <f ca="1">'Rendements bruts'!X226+1</f>
        <v>1.03</v>
      </c>
      <c r="Y226" s="3">
        <f ca="1">'Rendements bruts'!Y226+1</f>
        <v>1</v>
      </c>
      <c r="Z226" s="3">
        <f ca="1">'Rendements bruts'!Z226+1</f>
        <v>0.98</v>
      </c>
      <c r="AA226" s="3">
        <f ca="1">'Rendements bruts'!AA226+1</f>
        <v>0.97</v>
      </c>
    </row>
    <row r="227" spans="1:27" x14ac:dyDescent="0.25">
      <c r="A227" s="2">
        <v>44865</v>
      </c>
      <c r="B227" s="3">
        <f ca="1">'Rendements bruts'!B227+1</f>
        <v>0.96</v>
      </c>
      <c r="C227" s="3">
        <f ca="1">'Rendements bruts'!C227+1</f>
        <v>1</v>
      </c>
      <c r="D227" s="3">
        <f ca="1">'Rendements bruts'!D227+1</f>
        <v>0.95</v>
      </c>
      <c r="E227" s="3">
        <f ca="1">'Rendements bruts'!E227+1</f>
        <v>1.04</v>
      </c>
      <c r="F227" s="3">
        <f ca="1">'Rendements bruts'!F227+1</f>
        <v>1.04</v>
      </c>
      <c r="G227" s="3">
        <f ca="1">'Rendements bruts'!G227+1</f>
        <v>0.98</v>
      </c>
      <c r="H227" s="3">
        <f ca="1">'Rendements bruts'!H227+1</f>
        <v>0.98</v>
      </c>
      <c r="I227" s="3">
        <f ca="1">'Rendements bruts'!I227+1</f>
        <v>1.03</v>
      </c>
      <c r="J227" s="3">
        <f ca="1">'Rendements bruts'!J227+1</f>
        <v>0.96</v>
      </c>
      <c r="K227" s="3">
        <f ca="1">'Rendements bruts'!K227+1</f>
        <v>0.97</v>
      </c>
      <c r="L227" s="3">
        <f ca="1">'Rendements bruts'!L227+1</f>
        <v>1.03</v>
      </c>
      <c r="M227" s="3">
        <f ca="1">'Rendements bruts'!M227+1</f>
        <v>1.06</v>
      </c>
      <c r="N227" s="3">
        <f ca="1">'Rendements bruts'!N227+1</f>
        <v>1.02</v>
      </c>
      <c r="O227" s="3"/>
      <c r="P227" s="3"/>
      <c r="Q227" s="3">
        <f ca="1">'Rendements bruts'!Q227+1</f>
        <v>1.05</v>
      </c>
      <c r="R227" s="3"/>
      <c r="S227" s="3">
        <f ca="1">'Rendements bruts'!S227+1</f>
        <v>0.97</v>
      </c>
      <c r="T227" s="3">
        <f ca="1">'Rendements bruts'!T227+1</f>
        <v>0.95</v>
      </c>
      <c r="U227" s="3">
        <f ca="1">'Rendements bruts'!U227+1</f>
        <v>1.04</v>
      </c>
      <c r="V227" s="3">
        <f ca="1">'Rendements bruts'!V227+1</f>
        <v>0.96</v>
      </c>
      <c r="W227" s="3">
        <f ca="1">'Rendements bruts'!W227+1</f>
        <v>1.03</v>
      </c>
      <c r="X227" s="3">
        <f ca="1">'Rendements bruts'!X227+1</f>
        <v>1.04</v>
      </c>
      <c r="Y227" s="3">
        <f ca="1">'Rendements bruts'!Y227+1</f>
        <v>1.04</v>
      </c>
      <c r="Z227" s="3">
        <f ca="1">'Rendements bruts'!Z227+1</f>
        <v>1.02</v>
      </c>
      <c r="AA227" s="3">
        <f ca="1">'Rendements bruts'!AA227+1</f>
        <v>1.04</v>
      </c>
    </row>
    <row r="228" spans="1:27" x14ac:dyDescent="0.25">
      <c r="A228" s="2">
        <v>44895</v>
      </c>
      <c r="B228" s="3">
        <f ca="1">'Rendements bruts'!B228+1</f>
        <v>1.06</v>
      </c>
      <c r="C228" s="3">
        <f ca="1">'Rendements bruts'!C228+1</f>
        <v>1.03</v>
      </c>
      <c r="D228" s="3">
        <f ca="1">'Rendements bruts'!D228+1</f>
        <v>1.04</v>
      </c>
      <c r="E228" s="3">
        <f ca="1">'Rendements bruts'!E228+1</f>
        <v>1.02</v>
      </c>
      <c r="F228" s="3">
        <f ca="1">'Rendements bruts'!F228+1</f>
        <v>1</v>
      </c>
      <c r="G228" s="3">
        <f ca="1">'Rendements bruts'!G228+1</f>
        <v>1.04</v>
      </c>
      <c r="H228" s="3">
        <f ca="1">'Rendements bruts'!H228+1</f>
        <v>1.01</v>
      </c>
      <c r="I228" s="3">
        <f ca="1">'Rendements bruts'!I228+1</f>
        <v>1.02</v>
      </c>
      <c r="J228" s="3">
        <f ca="1">'Rendements bruts'!J228+1</f>
        <v>1.06</v>
      </c>
      <c r="K228" s="3">
        <f ca="1">'Rendements bruts'!K228+1</f>
        <v>0.98</v>
      </c>
      <c r="L228" s="3">
        <f ca="1">'Rendements bruts'!L228+1</f>
        <v>1.01</v>
      </c>
      <c r="M228" s="3">
        <f ca="1">'Rendements bruts'!M228+1</f>
        <v>1.06</v>
      </c>
      <c r="N228" s="3">
        <f ca="1">'Rendements bruts'!N228+1</f>
        <v>1.01</v>
      </c>
      <c r="O228" s="3"/>
      <c r="P228" s="3"/>
      <c r="Q228" s="3">
        <f ca="1">'Rendements bruts'!Q228+1</f>
        <v>0.96</v>
      </c>
      <c r="R228" s="3"/>
      <c r="S228" s="3">
        <f ca="1">'Rendements bruts'!S228+1</f>
        <v>1.02</v>
      </c>
      <c r="T228" s="3">
        <f ca="1">'Rendements bruts'!T228+1</f>
        <v>0.98</v>
      </c>
      <c r="U228" s="3">
        <f ca="1">'Rendements bruts'!U228+1</f>
        <v>0.95</v>
      </c>
      <c r="V228" s="3">
        <f ca="1">'Rendements bruts'!V228+1</f>
        <v>0.96</v>
      </c>
      <c r="W228" s="3">
        <f ca="1">'Rendements bruts'!W228+1</f>
        <v>1.03</v>
      </c>
      <c r="X228" s="3">
        <f ca="1">'Rendements bruts'!X228+1</f>
        <v>0.95</v>
      </c>
      <c r="Y228" s="3">
        <f ca="1">'Rendements bruts'!Y228+1</f>
        <v>1.06</v>
      </c>
      <c r="Z228" s="3">
        <f ca="1">'Rendements bruts'!Z228+1</f>
        <v>1.05</v>
      </c>
      <c r="AA228" s="3">
        <f ca="1">'Rendements bruts'!AA228+1</f>
        <v>0.98</v>
      </c>
    </row>
    <row r="229" spans="1:27" x14ac:dyDescent="0.25">
      <c r="A229" s="2">
        <v>44926</v>
      </c>
      <c r="B229" s="3">
        <f ca="1">'Rendements bruts'!B229+1</f>
        <v>1.05</v>
      </c>
      <c r="C229" s="3">
        <f ca="1">'Rendements bruts'!C229+1</f>
        <v>1.06</v>
      </c>
      <c r="D229" s="3">
        <f ca="1">'Rendements bruts'!D229+1</f>
        <v>0.97</v>
      </c>
      <c r="E229" s="3">
        <f ca="1">'Rendements bruts'!E229+1</f>
        <v>0.98</v>
      </c>
      <c r="F229" s="3">
        <f ca="1">'Rendements bruts'!F229+1</f>
        <v>1</v>
      </c>
      <c r="G229" s="3">
        <f ca="1">'Rendements bruts'!G229+1</f>
        <v>1.06</v>
      </c>
      <c r="H229" s="3">
        <f ca="1">'Rendements bruts'!H229+1</f>
        <v>1.04</v>
      </c>
      <c r="I229" s="3">
        <f ca="1">'Rendements bruts'!I229+1</f>
        <v>1</v>
      </c>
      <c r="J229" s="3">
        <f ca="1">'Rendements bruts'!J229+1</f>
        <v>1.04</v>
      </c>
      <c r="K229" s="3">
        <f ca="1">'Rendements bruts'!K229+1</f>
        <v>0.99</v>
      </c>
      <c r="L229" s="3">
        <f ca="1">'Rendements bruts'!L229+1</f>
        <v>0.95</v>
      </c>
      <c r="M229" s="3">
        <f ca="1">'Rendements bruts'!M229+1</f>
        <v>0.99</v>
      </c>
      <c r="N229" s="3">
        <f ca="1">'Rendements bruts'!N229+1</f>
        <v>1.01</v>
      </c>
      <c r="O229" s="3">
        <f>'Rendements bruts'!O229+1</f>
        <v>1</v>
      </c>
      <c r="P229" s="3">
        <f>'Rendements bruts'!P229+1</f>
        <v>1</v>
      </c>
      <c r="Q229" s="3">
        <f ca="1">'Rendements bruts'!Q229+1</f>
        <v>0.95</v>
      </c>
      <c r="R229" s="3">
        <f>'Rendements bruts'!R229+1</f>
        <v>1</v>
      </c>
      <c r="S229" s="3">
        <f ca="1">'Rendements bruts'!S229+1</f>
        <v>0.98</v>
      </c>
      <c r="T229" s="3">
        <f ca="1">'Rendements bruts'!T229+1</f>
        <v>1.03</v>
      </c>
      <c r="U229" s="3">
        <f ca="1">'Rendements bruts'!U229+1</f>
        <v>0.98</v>
      </c>
      <c r="V229" s="3">
        <f ca="1">'Rendements bruts'!V229+1</f>
        <v>0.97</v>
      </c>
      <c r="W229" s="3">
        <f ca="1">'Rendements bruts'!W229+1</f>
        <v>1.01</v>
      </c>
      <c r="X229" s="3">
        <f ca="1">'Rendements bruts'!X229+1</f>
        <v>1.04</v>
      </c>
      <c r="Y229" s="3">
        <f ca="1">'Rendements bruts'!Y229+1</f>
        <v>1.04</v>
      </c>
      <c r="Z229" s="3">
        <f ca="1">'Rendements bruts'!Z229+1</f>
        <v>0.98</v>
      </c>
      <c r="AA229" s="3">
        <f ca="1">'Rendements bruts'!AA229+1</f>
        <v>1</v>
      </c>
    </row>
    <row r="230" spans="1:27" x14ac:dyDescent="0.25">
      <c r="A230" s="2">
        <v>44957</v>
      </c>
      <c r="B230" s="3">
        <f ca="1">'Rendements bruts'!B230+1</f>
        <v>1.01</v>
      </c>
      <c r="C230" s="3">
        <f ca="1">'Rendements bruts'!C230+1</f>
        <v>0.95</v>
      </c>
      <c r="D230" s="3">
        <f ca="1">'Rendements bruts'!D230+1</f>
        <v>1.01</v>
      </c>
      <c r="E230" s="3">
        <f ca="1">'Rendements bruts'!E230+1</f>
        <v>1</v>
      </c>
      <c r="F230" s="3">
        <f ca="1">'Rendements bruts'!F230+1</f>
        <v>1</v>
      </c>
      <c r="G230" s="3">
        <f ca="1">'Rendements bruts'!G230+1</f>
        <v>0.98</v>
      </c>
      <c r="H230" s="3">
        <f ca="1">'Rendements bruts'!H230+1</f>
        <v>1.01</v>
      </c>
      <c r="I230" s="3">
        <f ca="1">'Rendements bruts'!I230+1</f>
        <v>1.04</v>
      </c>
      <c r="J230" s="3">
        <f ca="1">'Rendements bruts'!J230+1</f>
        <v>1.06</v>
      </c>
      <c r="K230" s="3">
        <f ca="1">'Rendements bruts'!K230+1</f>
        <v>1.03</v>
      </c>
      <c r="L230" s="3">
        <f ca="1">'Rendements bruts'!L230+1</f>
        <v>1.02</v>
      </c>
      <c r="M230" s="3">
        <f ca="1">'Rendements bruts'!M230+1</f>
        <v>1.06</v>
      </c>
      <c r="N230" s="3">
        <f ca="1">'Rendements bruts'!N230+1</f>
        <v>0.99</v>
      </c>
      <c r="O230" s="3">
        <f>'Rendements bruts'!O230+1</f>
        <v>1</v>
      </c>
      <c r="P230" s="3">
        <f>'Rendements bruts'!P230+1</f>
        <v>1</v>
      </c>
      <c r="Q230" s="3">
        <f ca="1">'Rendements bruts'!Q230+1</f>
        <v>1.05</v>
      </c>
      <c r="R230" s="3">
        <f>'Rendements bruts'!R230+1</f>
        <v>1</v>
      </c>
      <c r="S230" s="3">
        <f ca="1">'Rendements bruts'!S230+1</f>
        <v>0.99</v>
      </c>
      <c r="T230" s="3">
        <f ca="1">'Rendements bruts'!T230+1</f>
        <v>1.02</v>
      </c>
      <c r="U230" s="3">
        <f ca="1">'Rendements bruts'!U230+1</f>
        <v>1.04</v>
      </c>
      <c r="V230" s="3">
        <f ca="1">'Rendements bruts'!V230+1</f>
        <v>0.95</v>
      </c>
      <c r="W230" s="3">
        <f ca="1">'Rendements bruts'!W230+1</f>
        <v>0.98</v>
      </c>
      <c r="X230" s="3">
        <f ca="1">'Rendements bruts'!X230+1</f>
        <v>0.95</v>
      </c>
      <c r="Y230" s="3">
        <f ca="1">'Rendements bruts'!Y230+1</f>
        <v>1.02</v>
      </c>
      <c r="Z230" s="3">
        <f ca="1">'Rendements bruts'!Z230+1</f>
        <v>1</v>
      </c>
      <c r="AA230" s="3">
        <f ca="1">'Rendements bruts'!AA230+1</f>
        <v>0.96</v>
      </c>
    </row>
    <row r="231" spans="1:27" x14ac:dyDescent="0.25">
      <c r="A231" s="2">
        <v>44985</v>
      </c>
      <c r="B231" s="3">
        <f ca="1">'Rendements bruts'!B231+1</f>
        <v>1.05</v>
      </c>
      <c r="C231" s="3">
        <f ca="1">'Rendements bruts'!C231+1</f>
        <v>1.03</v>
      </c>
      <c r="D231" s="3">
        <f ca="1">'Rendements bruts'!D231+1</f>
        <v>1</v>
      </c>
      <c r="E231" s="3">
        <f ca="1">'Rendements bruts'!E231+1</f>
        <v>0.99</v>
      </c>
      <c r="F231" s="3">
        <f ca="1">'Rendements bruts'!F231+1</f>
        <v>1.06</v>
      </c>
      <c r="G231" s="3">
        <f ca="1">'Rendements bruts'!G231+1</f>
        <v>1.05</v>
      </c>
      <c r="H231" s="3">
        <f ca="1">'Rendements bruts'!H231+1</f>
        <v>1.02</v>
      </c>
      <c r="I231" s="3">
        <f ca="1">'Rendements bruts'!I231+1</f>
        <v>1.04</v>
      </c>
      <c r="J231" s="3">
        <f ca="1">'Rendements bruts'!J231+1</f>
        <v>0.98</v>
      </c>
      <c r="K231" s="3">
        <f ca="1">'Rendements bruts'!K231+1</f>
        <v>0.95</v>
      </c>
      <c r="L231" s="3">
        <f ca="1">'Rendements bruts'!L231+1</f>
        <v>0.99</v>
      </c>
      <c r="M231" s="3">
        <f ca="1">'Rendements bruts'!M231+1</f>
        <v>0.98</v>
      </c>
      <c r="N231" s="3">
        <f ca="1">'Rendements bruts'!N231+1</f>
        <v>0.99</v>
      </c>
      <c r="O231" s="3">
        <f>'Rendements bruts'!O231+1</f>
        <v>1</v>
      </c>
      <c r="P231" s="3">
        <f>'Rendements bruts'!P231+1</f>
        <v>1</v>
      </c>
      <c r="Q231" s="3">
        <f ca="1">'Rendements bruts'!Q231+1</f>
        <v>1.01</v>
      </c>
      <c r="R231" s="3">
        <f>'Rendements bruts'!R231+1</f>
        <v>1</v>
      </c>
      <c r="S231" s="3">
        <f ca="1">'Rendements bruts'!S231+1</f>
        <v>1</v>
      </c>
      <c r="T231" s="3">
        <f ca="1">'Rendements bruts'!T231+1</f>
        <v>1.01</v>
      </c>
      <c r="U231" s="3">
        <f ca="1">'Rendements bruts'!U231+1</f>
        <v>1.05</v>
      </c>
      <c r="V231" s="3">
        <f ca="1">'Rendements bruts'!V231+1</f>
        <v>1.02</v>
      </c>
      <c r="W231" s="3">
        <f ca="1">'Rendements bruts'!W231+1</f>
        <v>1.05</v>
      </c>
      <c r="X231" s="3">
        <f ca="1">'Rendements bruts'!X231+1</f>
        <v>1.03</v>
      </c>
      <c r="Y231" s="3">
        <f ca="1">'Rendements bruts'!Y231+1</f>
        <v>1.06</v>
      </c>
      <c r="Z231" s="3">
        <f ca="1">'Rendements bruts'!Z231+1</f>
        <v>0.98</v>
      </c>
      <c r="AA231" s="3">
        <f ca="1">'Rendements bruts'!AA231+1</f>
        <v>1</v>
      </c>
    </row>
    <row r="232" spans="1:27" x14ac:dyDescent="0.25">
      <c r="A232" s="2">
        <v>45016</v>
      </c>
      <c r="B232" s="3">
        <f ca="1">'Rendements bruts'!B232+1</f>
        <v>1</v>
      </c>
      <c r="C232" s="3">
        <f ca="1">'Rendements bruts'!C232+1</f>
        <v>1.02</v>
      </c>
      <c r="D232" s="3">
        <f ca="1">'Rendements bruts'!D232+1</f>
        <v>0.97</v>
      </c>
      <c r="E232" s="3">
        <f ca="1">'Rendements bruts'!E232+1</f>
        <v>1.01</v>
      </c>
      <c r="F232" s="3">
        <f ca="1">'Rendements bruts'!F232+1</f>
        <v>0.99</v>
      </c>
      <c r="G232" s="3">
        <f ca="1">'Rendements bruts'!G232+1</f>
        <v>1.05</v>
      </c>
      <c r="H232" s="3">
        <f ca="1">'Rendements bruts'!H232+1</f>
        <v>1.03</v>
      </c>
      <c r="I232" s="3">
        <f ca="1">'Rendements bruts'!I232+1</f>
        <v>0.99</v>
      </c>
      <c r="J232" s="3">
        <f ca="1">'Rendements bruts'!J232+1</f>
        <v>0.95</v>
      </c>
      <c r="K232" s="3">
        <f ca="1">'Rendements bruts'!K232+1</f>
        <v>1.06</v>
      </c>
      <c r="L232" s="3">
        <f ca="1">'Rendements bruts'!L232+1</f>
        <v>1.03</v>
      </c>
      <c r="M232" s="3">
        <f ca="1">'Rendements bruts'!M232+1</f>
        <v>0.95</v>
      </c>
      <c r="N232" s="3">
        <f ca="1">'Rendements bruts'!N232+1</f>
        <v>1.01</v>
      </c>
      <c r="O232" s="3">
        <f>'Rendements bruts'!O232+1</f>
        <v>1</v>
      </c>
      <c r="P232" s="3">
        <f>'Rendements bruts'!P232+1</f>
        <v>1</v>
      </c>
      <c r="Q232" s="3">
        <f ca="1">'Rendements bruts'!Q232+1</f>
        <v>0.98</v>
      </c>
      <c r="R232" s="3">
        <f>'Rendements bruts'!R232+1</f>
        <v>1</v>
      </c>
      <c r="S232" s="3">
        <f ca="1">'Rendements bruts'!S232+1</f>
        <v>1.05</v>
      </c>
      <c r="T232" s="3">
        <f ca="1">'Rendements bruts'!T232+1</f>
        <v>1.02</v>
      </c>
      <c r="U232" s="3">
        <f ca="1">'Rendements bruts'!U232+1</f>
        <v>1</v>
      </c>
      <c r="V232" s="3">
        <f ca="1">'Rendements bruts'!V232+1</f>
        <v>1.05</v>
      </c>
      <c r="W232" s="3">
        <f ca="1">'Rendements bruts'!W232+1</f>
        <v>0.95</v>
      </c>
      <c r="X232" s="3">
        <f ca="1">'Rendements bruts'!X232+1</f>
        <v>0.98</v>
      </c>
      <c r="Y232" s="3">
        <f ca="1">'Rendements bruts'!Y232+1</f>
        <v>0.98</v>
      </c>
      <c r="Z232" s="3">
        <f ca="1">'Rendements bruts'!Z232+1</f>
        <v>1.06</v>
      </c>
      <c r="AA232" s="3">
        <f ca="1">'Rendements bruts'!AA232+1</f>
        <v>1.01</v>
      </c>
    </row>
    <row r="233" spans="1:27" x14ac:dyDescent="0.25">
      <c r="A233" s="2">
        <v>45046</v>
      </c>
      <c r="B233" s="3">
        <f ca="1">'Rendements bruts'!B233+1</f>
        <v>0.97</v>
      </c>
      <c r="C233" s="3">
        <f ca="1">'Rendements bruts'!C233+1</f>
        <v>1.03</v>
      </c>
      <c r="D233" s="3">
        <f ca="1">'Rendements bruts'!D233+1</f>
        <v>0.95</v>
      </c>
      <c r="E233" s="3">
        <f ca="1">'Rendements bruts'!E233+1</f>
        <v>0.98</v>
      </c>
      <c r="F233" s="3">
        <f ca="1">'Rendements bruts'!F233+1</f>
        <v>0.96</v>
      </c>
      <c r="G233" s="3">
        <f ca="1">'Rendements bruts'!G233+1</f>
        <v>1.04</v>
      </c>
      <c r="H233" s="3">
        <f ca="1">'Rendements bruts'!H233+1</f>
        <v>0.96</v>
      </c>
      <c r="I233" s="3">
        <f ca="1">'Rendements bruts'!I233+1</f>
        <v>1.01</v>
      </c>
      <c r="J233" s="3">
        <f ca="1">'Rendements bruts'!J233+1</f>
        <v>1.03</v>
      </c>
      <c r="K233" s="3">
        <f ca="1">'Rendements bruts'!K233+1</f>
        <v>1.01</v>
      </c>
      <c r="L233" s="3">
        <f ca="1">'Rendements bruts'!L233+1</f>
        <v>0.96</v>
      </c>
      <c r="M233" s="3">
        <f ca="1">'Rendements bruts'!M233+1</f>
        <v>1.05</v>
      </c>
      <c r="N233" s="3">
        <f ca="1">'Rendements bruts'!N233+1</f>
        <v>0.95</v>
      </c>
      <c r="O233" s="3">
        <f>'Rendements bruts'!O233+1</f>
        <v>1</v>
      </c>
      <c r="P233" s="3">
        <f>'Rendements bruts'!P233+1</f>
        <v>1</v>
      </c>
      <c r="Q233" s="3">
        <f ca="1">'Rendements bruts'!Q233+1</f>
        <v>1.05</v>
      </c>
      <c r="R233" s="3">
        <f>'Rendements bruts'!R233+1</f>
        <v>1</v>
      </c>
      <c r="S233" s="3">
        <f ca="1">'Rendements bruts'!S233+1</f>
        <v>0.95</v>
      </c>
      <c r="T233" s="3">
        <f ca="1">'Rendements bruts'!T233+1</f>
        <v>0.97</v>
      </c>
      <c r="U233" s="3">
        <f ca="1">'Rendements bruts'!U233+1</f>
        <v>0.97</v>
      </c>
      <c r="V233" s="3">
        <f ca="1">'Rendements bruts'!V233+1</f>
        <v>1</v>
      </c>
      <c r="W233" s="3">
        <f ca="1">'Rendements bruts'!W233+1</f>
        <v>1.02</v>
      </c>
      <c r="X233" s="3">
        <f ca="1">'Rendements bruts'!X233+1</f>
        <v>0.99</v>
      </c>
      <c r="Y233" s="3">
        <f ca="1">'Rendements bruts'!Y233+1</f>
        <v>1.05</v>
      </c>
      <c r="Z233" s="3">
        <f ca="1">'Rendements bruts'!Z233+1</f>
        <v>1.04</v>
      </c>
      <c r="AA233" s="3">
        <f ca="1">'Rendements bruts'!AA233+1</f>
        <v>1.03</v>
      </c>
    </row>
  </sheetData>
  <pageMargins left="0.78740157499999996" right="0.78740157499999996" top="0.984251969" bottom="0.984251969" header="0.4921259845" footer="0.4921259845"/>
  <pageSetup orientation="portrait" horizontalDpi="4294967295" verticalDpi="4294967295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AB233"/>
  <sheetViews>
    <sheetView zoomScaleNormal="70" workbookViewId="0">
      <pane xSplit="1" ySplit="1" topLeftCell="J2" activePane="bottomRight" state="frozen"/>
      <selection activeCell="A66" sqref="A66:A67"/>
      <selection pane="topRight" activeCell="A66" sqref="A66:A67"/>
      <selection pane="bottomLeft" activeCell="A66" sqref="A66:A67"/>
      <selection pane="bottomRight" activeCell="AB233" sqref="AB2:AB233"/>
    </sheetView>
  </sheetViews>
  <sheetFormatPr defaultColWidth="11.19921875" defaultRowHeight="13.8" x14ac:dyDescent="0.25"/>
  <cols>
    <col min="16" max="17" width="11" style="35"/>
    <col min="18" max="18" width="27" style="35" bestFit="1" customWidth="1"/>
    <col min="19" max="20" width="11" style="35"/>
    <col min="21" max="21" width="12.5" style="35" customWidth="1"/>
    <col min="22" max="23" width="12.8984375" style="35" customWidth="1"/>
  </cols>
  <sheetData>
    <row r="1" spans="1:28" s="1" customFormat="1" ht="44.25" customHeight="1" x14ac:dyDescent="0.25">
      <c r="A1" s="1" t="s">
        <v>4</v>
      </c>
      <c r="B1" s="1" t="s">
        <v>2</v>
      </c>
      <c r="C1" s="1" t="s">
        <v>20</v>
      </c>
      <c r="D1" s="1" t="s">
        <v>3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78</v>
      </c>
      <c r="K1" s="1" t="s">
        <v>27</v>
      </c>
      <c r="L1" s="1" t="s">
        <v>76</v>
      </c>
      <c r="M1" s="1" t="s">
        <v>45</v>
      </c>
      <c r="N1" s="1" t="s">
        <v>46</v>
      </c>
      <c r="O1" s="1" t="s">
        <v>26</v>
      </c>
      <c r="P1" s="36" t="s">
        <v>67</v>
      </c>
      <c r="Q1" s="36" t="s">
        <v>68</v>
      </c>
      <c r="R1" s="36" t="s">
        <v>69</v>
      </c>
      <c r="S1" s="36" t="s">
        <v>70</v>
      </c>
      <c r="T1" s="36" t="s">
        <v>71</v>
      </c>
      <c r="U1" s="36" t="s">
        <v>72</v>
      </c>
      <c r="V1" s="47" t="s">
        <v>73</v>
      </c>
      <c r="W1" s="47" t="s">
        <v>74</v>
      </c>
      <c r="X1" s="1" t="s">
        <v>284</v>
      </c>
      <c r="Y1" s="1" t="s">
        <v>283</v>
      </c>
      <c r="Z1" s="1" t="s">
        <v>285</v>
      </c>
      <c r="AA1" s="1" t="s">
        <v>282</v>
      </c>
      <c r="AB1" s="1" t="s">
        <v>31</v>
      </c>
    </row>
    <row r="2" spans="1:28" x14ac:dyDescent="0.25">
      <c r="A2" s="2">
        <v>38016</v>
      </c>
      <c r="B2" s="3">
        <f ca="1">RANDBETWEEN(-5,6)/100</f>
        <v>0.02</v>
      </c>
      <c r="C2" s="3">
        <f t="shared" ref="C2:K17" ca="1" si="0">RANDBETWEEN(-5,6)/100</f>
        <v>0.05</v>
      </c>
      <c r="D2" s="3">
        <f t="shared" ca="1" si="0"/>
        <v>0.05</v>
      </c>
      <c r="E2" s="3">
        <f t="shared" ca="1" si="0"/>
        <v>0.02</v>
      </c>
      <c r="F2" s="3">
        <f t="shared" ca="1" si="0"/>
        <v>-0.03</v>
      </c>
      <c r="G2" s="3">
        <f t="shared" ca="1" si="0"/>
        <v>0.01</v>
      </c>
      <c r="H2" s="3"/>
      <c r="I2" s="3"/>
      <c r="J2" s="3"/>
      <c r="K2" s="3"/>
      <c r="L2" s="3"/>
      <c r="M2" s="3"/>
      <c r="N2" s="3"/>
      <c r="O2" s="3"/>
      <c r="P2" s="41"/>
      <c r="Q2" s="40">
        <v>0</v>
      </c>
      <c r="R2" s="41"/>
      <c r="S2" s="41"/>
      <c r="T2" s="41"/>
      <c r="U2" s="41"/>
      <c r="V2" s="41"/>
      <c r="W2" s="41"/>
      <c r="AB2" s="3">
        <f t="shared" ref="AB2:AB65" ca="1" si="1">RANDBETWEEN(-5,6)/100</f>
        <v>0.05</v>
      </c>
    </row>
    <row r="3" spans="1:28" x14ac:dyDescent="0.25">
      <c r="A3" s="2">
        <v>38044</v>
      </c>
      <c r="B3" s="3">
        <f t="shared" ref="B3:I66" ca="1" si="2">RANDBETWEEN(-5,6)/100</f>
        <v>-0.02</v>
      </c>
      <c r="C3" s="3">
        <f t="shared" ca="1" si="0"/>
        <v>0</v>
      </c>
      <c r="D3" s="3">
        <f t="shared" ca="1" si="0"/>
        <v>0.05</v>
      </c>
      <c r="E3" s="3">
        <f t="shared" ca="1" si="0"/>
        <v>-0.02</v>
      </c>
      <c r="F3" s="3">
        <f t="shared" ca="1" si="0"/>
        <v>0.04</v>
      </c>
      <c r="G3" s="3">
        <f t="shared" ca="1" si="0"/>
        <v>0.05</v>
      </c>
      <c r="H3" s="3"/>
      <c r="I3" s="3"/>
      <c r="J3" s="3"/>
      <c r="K3" s="3"/>
      <c r="L3" s="3"/>
      <c r="M3" s="3"/>
      <c r="N3" s="3"/>
      <c r="O3" s="3"/>
      <c r="P3" s="41"/>
      <c r="Q3" s="40">
        <v>0</v>
      </c>
      <c r="R3" s="41"/>
      <c r="S3" s="41"/>
      <c r="T3" s="41"/>
      <c r="U3" s="41"/>
      <c r="V3" s="41"/>
      <c r="W3" s="41"/>
      <c r="AB3" s="3">
        <f t="shared" ca="1" si="1"/>
        <v>-0.02</v>
      </c>
    </row>
    <row r="4" spans="1:28" x14ac:dyDescent="0.25">
      <c r="A4" s="2">
        <v>38077</v>
      </c>
      <c r="B4" s="3">
        <f t="shared" ca="1" si="2"/>
        <v>0.04</v>
      </c>
      <c r="C4" s="3">
        <f t="shared" ca="1" si="0"/>
        <v>0.04</v>
      </c>
      <c r="D4" s="3">
        <f t="shared" ca="1" si="0"/>
        <v>0</v>
      </c>
      <c r="E4" s="3">
        <f t="shared" ca="1" si="0"/>
        <v>0.06</v>
      </c>
      <c r="F4" s="3">
        <f t="shared" ca="1" si="0"/>
        <v>0.03</v>
      </c>
      <c r="G4" s="3">
        <f t="shared" ca="1" si="0"/>
        <v>0.06</v>
      </c>
      <c r="H4" s="3"/>
      <c r="I4" s="3"/>
      <c r="J4" s="3"/>
      <c r="K4" s="3"/>
      <c r="L4" s="3"/>
      <c r="M4" s="3"/>
      <c r="N4" s="3"/>
      <c r="O4" s="3"/>
      <c r="P4" s="41"/>
      <c r="Q4" s="40">
        <v>0</v>
      </c>
      <c r="R4" s="41"/>
      <c r="S4" s="41"/>
      <c r="T4" s="41"/>
      <c r="U4" s="41"/>
      <c r="V4" s="41"/>
      <c r="W4" s="41"/>
      <c r="AB4" s="3">
        <f t="shared" ca="1" si="1"/>
        <v>-0.02</v>
      </c>
    </row>
    <row r="5" spans="1:28" x14ac:dyDescent="0.25">
      <c r="A5" s="2">
        <v>38107</v>
      </c>
      <c r="B5" s="3">
        <f t="shared" ca="1" si="2"/>
        <v>0.05</v>
      </c>
      <c r="C5" s="3">
        <f t="shared" ca="1" si="0"/>
        <v>0.03</v>
      </c>
      <c r="D5" s="3">
        <f t="shared" ca="1" si="0"/>
        <v>0.03</v>
      </c>
      <c r="E5" s="3">
        <f t="shared" ca="1" si="0"/>
        <v>0</v>
      </c>
      <c r="F5" s="3">
        <f t="shared" ca="1" si="0"/>
        <v>0.02</v>
      </c>
      <c r="G5" s="3">
        <f t="shared" ca="1" si="0"/>
        <v>0</v>
      </c>
      <c r="H5" s="3"/>
      <c r="I5" s="3"/>
      <c r="J5" s="3"/>
      <c r="K5" s="3"/>
      <c r="L5" s="3"/>
      <c r="M5" s="3"/>
      <c r="N5" s="3"/>
      <c r="O5" s="3"/>
      <c r="P5" s="41"/>
      <c r="Q5" s="40">
        <v>0</v>
      </c>
      <c r="R5" s="41"/>
      <c r="S5" s="41"/>
      <c r="T5" s="41"/>
      <c r="U5" s="41"/>
      <c r="V5" s="41"/>
      <c r="W5" s="41"/>
      <c r="AB5" s="3">
        <f t="shared" ca="1" si="1"/>
        <v>0.02</v>
      </c>
    </row>
    <row r="6" spans="1:28" x14ac:dyDescent="0.25">
      <c r="A6" s="2">
        <v>38138</v>
      </c>
      <c r="B6" s="3">
        <f t="shared" ca="1" si="2"/>
        <v>-0.04</v>
      </c>
      <c r="C6" s="3">
        <f t="shared" ca="1" si="0"/>
        <v>-0.02</v>
      </c>
      <c r="D6" s="3">
        <f t="shared" ca="1" si="0"/>
        <v>-0.03</v>
      </c>
      <c r="E6" s="3">
        <f t="shared" ca="1" si="0"/>
        <v>-0.02</v>
      </c>
      <c r="F6" s="3">
        <f t="shared" ca="1" si="0"/>
        <v>0</v>
      </c>
      <c r="G6" s="3">
        <f t="shared" ca="1" si="0"/>
        <v>0.04</v>
      </c>
      <c r="H6" s="3"/>
      <c r="I6" s="3"/>
      <c r="J6" s="3"/>
      <c r="K6" s="3"/>
      <c r="L6" s="3"/>
      <c r="M6" s="3"/>
      <c r="N6" s="3"/>
      <c r="O6" s="3"/>
      <c r="P6" s="41"/>
      <c r="Q6" s="40">
        <v>0</v>
      </c>
      <c r="R6" s="41"/>
      <c r="S6" s="41"/>
      <c r="T6" s="41"/>
      <c r="U6" s="41"/>
      <c r="V6" s="41"/>
      <c r="W6" s="41"/>
      <c r="AB6" s="3">
        <f t="shared" ca="1" si="1"/>
        <v>0.02</v>
      </c>
    </row>
    <row r="7" spans="1:28" x14ac:dyDescent="0.25">
      <c r="A7" s="2">
        <v>38168</v>
      </c>
      <c r="B7" s="3">
        <f t="shared" ca="1" si="2"/>
        <v>-0.01</v>
      </c>
      <c r="C7" s="3">
        <f t="shared" ca="1" si="0"/>
        <v>0.06</v>
      </c>
      <c r="D7" s="3">
        <f t="shared" ca="1" si="0"/>
        <v>0.04</v>
      </c>
      <c r="E7" s="3">
        <f t="shared" ca="1" si="0"/>
        <v>0.06</v>
      </c>
      <c r="F7" s="3">
        <f t="shared" ca="1" si="0"/>
        <v>0.06</v>
      </c>
      <c r="G7" s="3">
        <f t="shared" ca="1" si="0"/>
        <v>0.06</v>
      </c>
      <c r="H7" s="3"/>
      <c r="I7" s="3"/>
      <c r="J7" s="3"/>
      <c r="K7" s="3"/>
      <c r="L7" s="3"/>
      <c r="M7" s="3"/>
      <c r="N7" s="3"/>
      <c r="O7" s="3"/>
      <c r="P7" s="41"/>
      <c r="Q7" s="40">
        <v>0</v>
      </c>
      <c r="R7" s="41"/>
      <c r="S7" s="41"/>
      <c r="T7" s="41"/>
      <c r="U7" s="41"/>
      <c r="V7" s="41"/>
      <c r="W7" s="41"/>
      <c r="AB7" s="3">
        <f t="shared" ca="1" si="1"/>
        <v>0.02</v>
      </c>
    </row>
    <row r="8" spans="1:28" x14ac:dyDescent="0.25">
      <c r="A8" s="2">
        <v>38198</v>
      </c>
      <c r="B8" s="3">
        <f t="shared" ca="1" si="2"/>
        <v>0.04</v>
      </c>
      <c r="C8" s="3">
        <f t="shared" ca="1" si="0"/>
        <v>-0.04</v>
      </c>
      <c r="D8" s="3">
        <f t="shared" ca="1" si="0"/>
        <v>0.04</v>
      </c>
      <c r="E8" s="3">
        <f t="shared" ca="1" si="0"/>
        <v>0.02</v>
      </c>
      <c r="F8" s="3">
        <f t="shared" ca="1" si="0"/>
        <v>-0.03</v>
      </c>
      <c r="G8" s="3">
        <f t="shared" ca="1" si="0"/>
        <v>-0.03</v>
      </c>
      <c r="H8" s="3"/>
      <c r="I8" s="3"/>
      <c r="J8" s="3"/>
      <c r="K8" s="3"/>
      <c r="L8" s="3"/>
      <c r="M8" s="3"/>
      <c r="N8" s="3"/>
      <c r="O8" s="3"/>
      <c r="P8" s="41"/>
      <c r="Q8" s="40">
        <v>0</v>
      </c>
      <c r="R8" s="41"/>
      <c r="S8" s="41"/>
      <c r="T8" s="41"/>
      <c r="U8" s="41"/>
      <c r="V8" s="41"/>
      <c r="W8" s="41"/>
      <c r="AB8" s="3">
        <f t="shared" ca="1" si="1"/>
        <v>-0.02</v>
      </c>
    </row>
    <row r="9" spans="1:28" x14ac:dyDescent="0.25">
      <c r="A9" s="2">
        <v>38230</v>
      </c>
      <c r="B9" s="3">
        <f t="shared" ca="1" si="2"/>
        <v>0.04</v>
      </c>
      <c r="C9" s="3">
        <f t="shared" ca="1" si="0"/>
        <v>-0.03</v>
      </c>
      <c r="D9" s="3">
        <f t="shared" ca="1" si="0"/>
        <v>0.01</v>
      </c>
      <c r="E9" s="3">
        <f t="shared" ca="1" si="0"/>
        <v>-0.02</v>
      </c>
      <c r="F9" s="3">
        <f t="shared" ca="1" si="0"/>
        <v>0.06</v>
      </c>
      <c r="G9" s="3">
        <f t="shared" ca="1" si="0"/>
        <v>0.02</v>
      </c>
      <c r="H9" s="3"/>
      <c r="I9" s="3"/>
      <c r="J9" s="3"/>
      <c r="K9" s="3"/>
      <c r="L9" s="3"/>
      <c r="M9" s="3"/>
      <c r="N9" s="3"/>
      <c r="O9" s="3"/>
      <c r="P9" s="41"/>
      <c r="Q9" s="40">
        <v>0</v>
      </c>
      <c r="R9" s="41"/>
      <c r="S9" s="41"/>
      <c r="T9" s="41"/>
      <c r="U9" s="41"/>
      <c r="V9" s="41"/>
      <c r="W9" s="41"/>
      <c r="AB9" s="3">
        <f t="shared" ca="1" si="1"/>
        <v>-0.02</v>
      </c>
    </row>
    <row r="10" spans="1:28" x14ac:dyDescent="0.25">
      <c r="A10" s="2">
        <v>38260</v>
      </c>
      <c r="B10" s="3">
        <f t="shared" ca="1" si="2"/>
        <v>-0.04</v>
      </c>
      <c r="C10" s="3">
        <f t="shared" ca="1" si="0"/>
        <v>0.05</v>
      </c>
      <c r="D10" s="3">
        <f t="shared" ca="1" si="0"/>
        <v>-0.01</v>
      </c>
      <c r="E10" s="3">
        <f t="shared" ca="1" si="0"/>
        <v>-0.04</v>
      </c>
      <c r="F10" s="3">
        <f t="shared" ca="1" si="0"/>
        <v>-0.02</v>
      </c>
      <c r="G10" s="3">
        <f t="shared" ca="1" si="0"/>
        <v>-0.02</v>
      </c>
      <c r="H10" s="3"/>
      <c r="I10" s="3"/>
      <c r="J10" s="3"/>
      <c r="K10" s="3"/>
      <c r="L10" s="3"/>
      <c r="M10" s="3"/>
      <c r="N10" s="3"/>
      <c r="O10" s="3"/>
      <c r="P10" s="41"/>
      <c r="Q10" s="40">
        <v>0</v>
      </c>
      <c r="R10" s="41"/>
      <c r="S10" s="41"/>
      <c r="T10" s="41"/>
      <c r="U10" s="41"/>
      <c r="V10" s="41"/>
      <c r="W10" s="41"/>
      <c r="AB10" s="3">
        <f t="shared" ca="1" si="1"/>
        <v>0.04</v>
      </c>
    </row>
    <row r="11" spans="1:28" x14ac:dyDescent="0.25">
      <c r="A11" s="2">
        <v>38289</v>
      </c>
      <c r="B11" s="3">
        <f t="shared" ca="1" si="2"/>
        <v>0.03</v>
      </c>
      <c r="C11" s="3">
        <f t="shared" ca="1" si="0"/>
        <v>0.05</v>
      </c>
      <c r="D11" s="3">
        <f t="shared" ca="1" si="0"/>
        <v>-0.04</v>
      </c>
      <c r="E11" s="3">
        <f t="shared" ca="1" si="0"/>
        <v>0.04</v>
      </c>
      <c r="F11" s="3">
        <f t="shared" ca="1" si="0"/>
        <v>-0.04</v>
      </c>
      <c r="G11" s="3">
        <f t="shared" ca="1" si="0"/>
        <v>0.06</v>
      </c>
      <c r="H11" s="3"/>
      <c r="I11" s="3"/>
      <c r="J11" s="3"/>
      <c r="K11" s="3"/>
      <c r="L11" s="3"/>
      <c r="M11" s="3"/>
      <c r="N11" s="3"/>
      <c r="O11" s="3"/>
      <c r="P11" s="41"/>
      <c r="Q11" s="40">
        <v>0</v>
      </c>
      <c r="R11" s="41"/>
      <c r="S11" s="41"/>
      <c r="T11" s="41"/>
      <c r="U11" s="41"/>
      <c r="V11" s="41"/>
      <c r="W11" s="41"/>
      <c r="AB11" s="3">
        <f t="shared" ca="1" si="1"/>
        <v>0.01</v>
      </c>
    </row>
    <row r="12" spans="1:28" x14ac:dyDescent="0.25">
      <c r="A12" s="2">
        <v>38321</v>
      </c>
      <c r="B12" s="3">
        <f t="shared" ca="1" si="2"/>
        <v>-0.01</v>
      </c>
      <c r="C12" s="3">
        <f t="shared" ca="1" si="0"/>
        <v>-0.05</v>
      </c>
      <c r="D12" s="3">
        <f t="shared" ca="1" si="0"/>
        <v>-0.01</v>
      </c>
      <c r="E12" s="3">
        <f t="shared" ca="1" si="0"/>
        <v>0.01</v>
      </c>
      <c r="F12" s="3">
        <f t="shared" ca="1" si="0"/>
        <v>0.05</v>
      </c>
      <c r="G12" s="3">
        <f t="shared" ca="1" si="0"/>
        <v>0</v>
      </c>
      <c r="H12" s="3"/>
      <c r="I12" s="3"/>
      <c r="J12" s="3"/>
      <c r="K12" s="3"/>
      <c r="L12" s="3"/>
      <c r="M12" s="3"/>
      <c r="N12" s="3"/>
      <c r="O12" s="3"/>
      <c r="P12" s="41"/>
      <c r="Q12" s="40">
        <v>0</v>
      </c>
      <c r="R12" s="41"/>
      <c r="S12" s="41"/>
      <c r="T12" s="41"/>
      <c r="U12" s="41"/>
      <c r="V12" s="41"/>
      <c r="W12" s="41"/>
      <c r="AB12" s="3">
        <f t="shared" ca="1" si="1"/>
        <v>-0.05</v>
      </c>
    </row>
    <row r="13" spans="1:28" x14ac:dyDescent="0.25">
      <c r="A13" s="2">
        <v>38352</v>
      </c>
      <c r="B13" s="3">
        <f t="shared" ca="1" si="2"/>
        <v>-0.05</v>
      </c>
      <c r="C13" s="3">
        <f t="shared" ca="1" si="0"/>
        <v>-0.03</v>
      </c>
      <c r="D13" s="3">
        <f t="shared" ca="1" si="0"/>
        <v>-0.01</v>
      </c>
      <c r="E13" s="3">
        <f t="shared" ca="1" si="0"/>
        <v>-0.04</v>
      </c>
      <c r="F13" s="3">
        <f t="shared" ca="1" si="0"/>
        <v>-0.03</v>
      </c>
      <c r="G13" s="3">
        <f t="shared" ca="1" si="0"/>
        <v>0.04</v>
      </c>
      <c r="H13" s="3">
        <f t="shared" ca="1" si="0"/>
        <v>-0.05</v>
      </c>
      <c r="I13" s="3">
        <f t="shared" ca="1" si="0"/>
        <v>-0.02</v>
      </c>
      <c r="J13" s="3"/>
      <c r="K13" s="3"/>
      <c r="L13" s="3"/>
      <c r="M13" s="3"/>
      <c r="N13" s="3"/>
      <c r="O13" s="3"/>
      <c r="P13" s="41"/>
      <c r="Q13" s="3">
        <f t="shared" ref="Q13:Q76" ca="1" si="3">RANDBETWEEN(-5,6)/100</f>
        <v>0.05</v>
      </c>
      <c r="R13" s="41"/>
      <c r="S13" s="41"/>
      <c r="T13" s="41"/>
      <c r="U13" s="41"/>
      <c r="V13" s="41"/>
      <c r="W13" s="41"/>
      <c r="AB13" s="3">
        <f t="shared" ca="1" si="1"/>
        <v>-0.01</v>
      </c>
    </row>
    <row r="14" spans="1:28" x14ac:dyDescent="0.25">
      <c r="A14" s="2">
        <v>38383</v>
      </c>
      <c r="B14" s="3">
        <f t="shared" ca="1" si="2"/>
        <v>-0.02</v>
      </c>
      <c r="C14" s="3">
        <f t="shared" ca="1" si="0"/>
        <v>0.02</v>
      </c>
      <c r="D14" s="3">
        <f t="shared" ca="1" si="0"/>
        <v>-0.04</v>
      </c>
      <c r="E14" s="3">
        <f t="shared" ca="1" si="0"/>
        <v>-0.02</v>
      </c>
      <c r="F14" s="3">
        <f t="shared" ca="1" si="0"/>
        <v>0.01</v>
      </c>
      <c r="G14" s="3">
        <f t="shared" ca="1" si="0"/>
        <v>-0.03</v>
      </c>
      <c r="H14" s="3">
        <f t="shared" ca="1" si="0"/>
        <v>-0.02</v>
      </c>
      <c r="I14" s="3">
        <f t="shared" ca="1" si="0"/>
        <v>-0.04</v>
      </c>
      <c r="J14" s="3"/>
      <c r="K14" s="3"/>
      <c r="L14" s="3"/>
      <c r="M14" s="3"/>
      <c r="N14" s="3"/>
      <c r="O14" s="3"/>
      <c r="P14" s="41"/>
      <c r="Q14" s="3">
        <f t="shared" ca="1" si="3"/>
        <v>-0.01</v>
      </c>
      <c r="R14" s="41"/>
      <c r="S14" s="41"/>
      <c r="T14" s="41"/>
      <c r="U14" s="41"/>
      <c r="V14" s="41"/>
      <c r="W14" s="41"/>
      <c r="AB14" s="3">
        <f t="shared" ca="1" si="1"/>
        <v>0</v>
      </c>
    </row>
    <row r="15" spans="1:28" x14ac:dyDescent="0.25">
      <c r="A15" s="2">
        <v>38411</v>
      </c>
      <c r="B15" s="3">
        <f t="shared" ca="1" si="2"/>
        <v>0.05</v>
      </c>
      <c r="C15" s="3">
        <f t="shared" ca="1" si="0"/>
        <v>0.02</v>
      </c>
      <c r="D15" s="3">
        <f t="shared" ca="1" si="0"/>
        <v>-0.04</v>
      </c>
      <c r="E15" s="3">
        <f t="shared" ca="1" si="0"/>
        <v>-0.04</v>
      </c>
      <c r="F15" s="3">
        <f t="shared" ca="1" si="0"/>
        <v>-0.01</v>
      </c>
      <c r="G15" s="3">
        <f t="shared" ca="1" si="0"/>
        <v>-0.03</v>
      </c>
      <c r="H15" s="3">
        <f t="shared" ca="1" si="0"/>
        <v>0</v>
      </c>
      <c r="I15" s="3">
        <f t="shared" ca="1" si="0"/>
        <v>0.04</v>
      </c>
      <c r="J15" s="3"/>
      <c r="K15" s="3"/>
      <c r="L15" s="3"/>
      <c r="M15" s="3"/>
      <c r="N15" s="3"/>
      <c r="O15" s="3"/>
      <c r="P15" s="41"/>
      <c r="Q15" s="3">
        <f t="shared" ca="1" si="3"/>
        <v>0</v>
      </c>
      <c r="R15" s="41"/>
      <c r="S15" s="41"/>
      <c r="T15" s="41"/>
      <c r="U15" s="41"/>
      <c r="V15" s="41"/>
      <c r="W15" s="41"/>
      <c r="AB15" s="3">
        <f t="shared" ca="1" si="1"/>
        <v>0.01</v>
      </c>
    </row>
    <row r="16" spans="1:28" x14ac:dyDescent="0.25">
      <c r="A16" s="2">
        <v>38442</v>
      </c>
      <c r="B16" s="3">
        <f t="shared" ca="1" si="2"/>
        <v>-0.01</v>
      </c>
      <c r="C16" s="3">
        <f t="shared" ca="1" si="0"/>
        <v>-0.01</v>
      </c>
      <c r="D16" s="3">
        <f t="shared" ca="1" si="0"/>
        <v>-0.04</v>
      </c>
      <c r="E16" s="3">
        <f t="shared" ca="1" si="0"/>
        <v>0.06</v>
      </c>
      <c r="F16" s="3">
        <f t="shared" ca="1" si="0"/>
        <v>0.01</v>
      </c>
      <c r="G16" s="3">
        <f t="shared" ca="1" si="0"/>
        <v>0.01</v>
      </c>
      <c r="H16" s="3">
        <f t="shared" ca="1" si="0"/>
        <v>0</v>
      </c>
      <c r="I16" s="3">
        <f t="shared" ca="1" si="0"/>
        <v>-0.05</v>
      </c>
      <c r="J16" s="3"/>
      <c r="K16" s="3">
        <f t="shared" ca="1" si="0"/>
        <v>-0.01</v>
      </c>
      <c r="L16" s="3"/>
      <c r="M16" s="3"/>
      <c r="N16" s="3"/>
      <c r="O16" s="3"/>
      <c r="P16" s="41"/>
      <c r="Q16" s="3">
        <f t="shared" ca="1" si="3"/>
        <v>0.03</v>
      </c>
      <c r="R16" s="41"/>
      <c r="S16" s="41"/>
      <c r="T16" s="41"/>
      <c r="U16" s="41"/>
      <c r="V16" s="41"/>
      <c r="W16" s="41"/>
      <c r="AB16" s="3">
        <f t="shared" ca="1" si="1"/>
        <v>0.04</v>
      </c>
    </row>
    <row r="17" spans="1:28" x14ac:dyDescent="0.25">
      <c r="A17" s="2">
        <v>38471</v>
      </c>
      <c r="B17" s="3">
        <f t="shared" ca="1" si="2"/>
        <v>0</v>
      </c>
      <c r="C17" s="3">
        <f t="shared" ca="1" si="0"/>
        <v>0.04</v>
      </c>
      <c r="D17" s="3">
        <f t="shared" ca="1" si="0"/>
        <v>0.05</v>
      </c>
      <c r="E17" s="3">
        <f t="shared" ca="1" si="0"/>
        <v>0.04</v>
      </c>
      <c r="F17" s="3">
        <f t="shared" ca="1" si="0"/>
        <v>-0.04</v>
      </c>
      <c r="G17" s="3">
        <f t="shared" ca="1" si="0"/>
        <v>0.02</v>
      </c>
      <c r="H17" s="3">
        <f t="shared" ca="1" si="0"/>
        <v>-0.03</v>
      </c>
      <c r="I17" s="3">
        <f t="shared" ca="1" si="0"/>
        <v>0.02</v>
      </c>
      <c r="J17" s="3"/>
      <c r="K17" s="3">
        <f t="shared" ca="1" si="0"/>
        <v>-0.03</v>
      </c>
      <c r="L17" s="3"/>
      <c r="M17" s="3"/>
      <c r="N17" s="3"/>
      <c r="O17" s="3"/>
      <c r="P17" s="41"/>
      <c r="Q17" s="3">
        <f t="shared" ca="1" si="3"/>
        <v>0</v>
      </c>
      <c r="R17" s="41"/>
      <c r="S17" s="41"/>
      <c r="T17" s="41"/>
      <c r="U17" s="41"/>
      <c r="V17" s="41"/>
      <c r="W17" s="41"/>
      <c r="AB17" s="3">
        <f t="shared" ca="1" si="1"/>
        <v>0.02</v>
      </c>
    </row>
    <row r="18" spans="1:28" x14ac:dyDescent="0.25">
      <c r="A18" s="2">
        <v>38503</v>
      </c>
      <c r="B18" s="3">
        <f t="shared" ca="1" si="2"/>
        <v>0.05</v>
      </c>
      <c r="C18" s="3">
        <f t="shared" ca="1" si="2"/>
        <v>0.05</v>
      </c>
      <c r="D18" s="3">
        <f t="shared" ca="1" si="2"/>
        <v>-0.04</v>
      </c>
      <c r="E18" s="3">
        <f t="shared" ca="1" si="2"/>
        <v>0.01</v>
      </c>
      <c r="F18" s="3">
        <f t="shared" ca="1" si="2"/>
        <v>-0.04</v>
      </c>
      <c r="G18" s="3">
        <f t="shared" ca="1" si="2"/>
        <v>-0.04</v>
      </c>
      <c r="H18" s="3">
        <f t="shared" ca="1" si="2"/>
        <v>0.06</v>
      </c>
      <c r="I18" s="3">
        <f t="shared" ca="1" si="2"/>
        <v>0.05</v>
      </c>
      <c r="J18" s="3"/>
      <c r="K18" s="3">
        <f t="shared" ref="K18:O81" ca="1" si="4">RANDBETWEEN(-5,6)/100</f>
        <v>-0.04</v>
      </c>
      <c r="L18" s="3"/>
      <c r="M18" s="3"/>
      <c r="N18" s="3"/>
      <c r="O18" s="3"/>
      <c r="P18" s="41"/>
      <c r="Q18" s="3">
        <f t="shared" ca="1" si="3"/>
        <v>0.01</v>
      </c>
      <c r="R18" s="41"/>
      <c r="S18" s="41"/>
      <c r="T18" s="41"/>
      <c r="U18" s="41"/>
      <c r="V18" s="41"/>
      <c r="W18" s="41"/>
      <c r="AB18" s="3">
        <f t="shared" ca="1" si="1"/>
        <v>0.02</v>
      </c>
    </row>
    <row r="19" spans="1:28" x14ac:dyDescent="0.25">
      <c r="A19" s="2">
        <v>38533</v>
      </c>
      <c r="B19" s="3">
        <f t="shared" ca="1" si="2"/>
        <v>-0.05</v>
      </c>
      <c r="C19" s="3">
        <f t="shared" ca="1" si="2"/>
        <v>-0.01</v>
      </c>
      <c r="D19" s="3">
        <f t="shared" ca="1" si="2"/>
        <v>0</v>
      </c>
      <c r="E19" s="3">
        <f t="shared" ca="1" si="2"/>
        <v>0</v>
      </c>
      <c r="F19" s="3">
        <f t="shared" ca="1" si="2"/>
        <v>0.05</v>
      </c>
      <c r="G19" s="3">
        <f t="shared" ca="1" si="2"/>
        <v>-0.03</v>
      </c>
      <c r="H19" s="3">
        <f t="shared" ca="1" si="2"/>
        <v>0.04</v>
      </c>
      <c r="I19" s="3">
        <f t="shared" ca="1" si="2"/>
        <v>-0.02</v>
      </c>
      <c r="J19" s="3"/>
      <c r="K19" s="3">
        <f t="shared" ca="1" si="4"/>
        <v>-0.02</v>
      </c>
      <c r="L19" s="3"/>
      <c r="M19" s="3"/>
      <c r="N19" s="3"/>
      <c r="O19" s="3"/>
      <c r="P19" s="41"/>
      <c r="Q19" s="3">
        <f t="shared" ca="1" si="3"/>
        <v>-0.01</v>
      </c>
      <c r="R19" s="41"/>
      <c r="S19" s="41"/>
      <c r="T19" s="41"/>
      <c r="U19" s="41"/>
      <c r="V19" s="41"/>
      <c r="W19" s="41"/>
      <c r="AB19" s="3">
        <f t="shared" ca="1" si="1"/>
        <v>0.02</v>
      </c>
    </row>
    <row r="20" spans="1:28" x14ac:dyDescent="0.25">
      <c r="A20" s="2">
        <v>38562</v>
      </c>
      <c r="B20" s="3">
        <f t="shared" ca="1" si="2"/>
        <v>0.04</v>
      </c>
      <c r="C20" s="3">
        <f t="shared" ca="1" si="2"/>
        <v>-0.01</v>
      </c>
      <c r="D20" s="3">
        <f t="shared" ca="1" si="2"/>
        <v>0.05</v>
      </c>
      <c r="E20" s="3">
        <f t="shared" ca="1" si="2"/>
        <v>-0.04</v>
      </c>
      <c r="F20" s="3">
        <f t="shared" ca="1" si="2"/>
        <v>-0.03</v>
      </c>
      <c r="G20" s="3">
        <f t="shared" ca="1" si="2"/>
        <v>0.03</v>
      </c>
      <c r="H20" s="3">
        <f t="shared" ca="1" si="2"/>
        <v>0.06</v>
      </c>
      <c r="I20" s="3">
        <f t="shared" ca="1" si="2"/>
        <v>0.03</v>
      </c>
      <c r="J20" s="3"/>
      <c r="K20" s="3">
        <f t="shared" ca="1" si="4"/>
        <v>-0.02</v>
      </c>
      <c r="L20" s="3"/>
      <c r="M20" s="3"/>
      <c r="N20" s="3"/>
      <c r="O20" s="3"/>
      <c r="P20" s="41"/>
      <c r="Q20" s="3">
        <f t="shared" ca="1" si="3"/>
        <v>-0.01</v>
      </c>
      <c r="R20" s="41"/>
      <c r="S20" s="41"/>
      <c r="T20" s="41"/>
      <c r="U20" s="41"/>
      <c r="V20" s="41"/>
      <c r="W20" s="41"/>
      <c r="AB20" s="3">
        <f t="shared" ca="1" si="1"/>
        <v>0</v>
      </c>
    </row>
    <row r="21" spans="1:28" x14ac:dyDescent="0.25">
      <c r="A21" s="2">
        <v>38595</v>
      </c>
      <c r="B21" s="3">
        <f t="shared" ca="1" si="2"/>
        <v>-0.04</v>
      </c>
      <c r="C21" s="3">
        <f t="shared" ca="1" si="2"/>
        <v>-0.02</v>
      </c>
      <c r="D21" s="3">
        <f t="shared" ca="1" si="2"/>
        <v>0.01</v>
      </c>
      <c r="E21" s="3">
        <f t="shared" ca="1" si="2"/>
        <v>-0.05</v>
      </c>
      <c r="F21" s="3">
        <f t="shared" ca="1" si="2"/>
        <v>0</v>
      </c>
      <c r="G21" s="3">
        <f t="shared" ca="1" si="2"/>
        <v>-0.05</v>
      </c>
      <c r="H21" s="3">
        <f t="shared" ca="1" si="2"/>
        <v>-0.02</v>
      </c>
      <c r="I21" s="3">
        <f t="shared" ca="1" si="2"/>
        <v>0.06</v>
      </c>
      <c r="J21" s="3"/>
      <c r="K21" s="3">
        <f t="shared" ca="1" si="4"/>
        <v>0.04</v>
      </c>
      <c r="L21" s="3"/>
      <c r="M21" s="3"/>
      <c r="N21" s="3"/>
      <c r="O21" s="3"/>
      <c r="P21" s="41"/>
      <c r="Q21" s="3">
        <f t="shared" ca="1" si="3"/>
        <v>0.01</v>
      </c>
      <c r="R21" s="41"/>
      <c r="S21" s="41"/>
      <c r="T21" s="41"/>
      <c r="U21" s="41"/>
      <c r="V21" s="41"/>
      <c r="W21" s="41"/>
      <c r="AB21" s="3">
        <f t="shared" ca="1" si="1"/>
        <v>0.01</v>
      </c>
    </row>
    <row r="22" spans="1:28" x14ac:dyDescent="0.25">
      <c r="A22" s="2">
        <v>38625</v>
      </c>
      <c r="B22" s="3">
        <f t="shared" ca="1" si="2"/>
        <v>-0.03</v>
      </c>
      <c r="C22" s="3">
        <f t="shared" ca="1" si="2"/>
        <v>0</v>
      </c>
      <c r="D22" s="3">
        <f t="shared" ca="1" si="2"/>
        <v>-0.04</v>
      </c>
      <c r="E22" s="3">
        <f t="shared" ca="1" si="2"/>
        <v>-0.02</v>
      </c>
      <c r="F22" s="3">
        <f t="shared" ca="1" si="2"/>
        <v>0.05</v>
      </c>
      <c r="G22" s="3">
        <f t="shared" ca="1" si="2"/>
        <v>-0.01</v>
      </c>
      <c r="H22" s="3">
        <f t="shared" ca="1" si="2"/>
        <v>0.01</v>
      </c>
      <c r="I22" s="3">
        <f t="shared" ca="1" si="2"/>
        <v>-0.01</v>
      </c>
      <c r="J22" s="3"/>
      <c r="K22" s="3">
        <f t="shared" ca="1" si="4"/>
        <v>-0.02</v>
      </c>
      <c r="L22" s="3"/>
      <c r="M22" s="3"/>
      <c r="N22" s="3"/>
      <c r="O22" s="3">
        <f t="shared" ca="1" si="4"/>
        <v>0.04</v>
      </c>
      <c r="P22" s="41"/>
      <c r="Q22" s="3">
        <f t="shared" ca="1" si="3"/>
        <v>0.05</v>
      </c>
      <c r="R22" s="41"/>
      <c r="S22" s="41"/>
      <c r="T22" s="41"/>
      <c r="U22" s="41"/>
      <c r="V22" s="41"/>
      <c r="W22" s="41"/>
      <c r="AB22" s="3">
        <f t="shared" ca="1" si="1"/>
        <v>-0.02</v>
      </c>
    </row>
    <row r="23" spans="1:28" x14ac:dyDescent="0.25">
      <c r="A23" s="2">
        <v>38656</v>
      </c>
      <c r="B23" s="3">
        <f t="shared" ca="1" si="2"/>
        <v>-0.03</v>
      </c>
      <c r="C23" s="3">
        <f t="shared" ca="1" si="2"/>
        <v>-0.01</v>
      </c>
      <c r="D23" s="3">
        <f t="shared" ca="1" si="2"/>
        <v>-0.02</v>
      </c>
      <c r="E23" s="3">
        <f t="shared" ca="1" si="2"/>
        <v>-0.02</v>
      </c>
      <c r="F23" s="3">
        <f t="shared" ca="1" si="2"/>
        <v>-0.05</v>
      </c>
      <c r="G23" s="3">
        <f t="shared" ca="1" si="2"/>
        <v>0.04</v>
      </c>
      <c r="H23" s="3">
        <f t="shared" ca="1" si="2"/>
        <v>0.02</v>
      </c>
      <c r="I23" s="3">
        <f t="shared" ca="1" si="2"/>
        <v>0.05</v>
      </c>
      <c r="J23" s="3"/>
      <c r="K23" s="3">
        <f t="shared" ca="1" si="4"/>
        <v>0.03</v>
      </c>
      <c r="L23" s="3"/>
      <c r="M23" s="3"/>
      <c r="N23" s="3"/>
      <c r="O23" s="3">
        <f t="shared" ca="1" si="4"/>
        <v>-0.02</v>
      </c>
      <c r="P23" s="41"/>
      <c r="Q23" s="3">
        <f t="shared" ca="1" si="3"/>
        <v>-0.04</v>
      </c>
      <c r="R23" s="41"/>
      <c r="S23" s="41"/>
      <c r="T23" s="41"/>
      <c r="U23" s="41"/>
      <c r="V23" s="41"/>
      <c r="W23" s="41"/>
      <c r="AB23" s="3">
        <f t="shared" ca="1" si="1"/>
        <v>0.04</v>
      </c>
    </row>
    <row r="24" spans="1:28" x14ac:dyDescent="0.25">
      <c r="A24" s="2">
        <v>38686</v>
      </c>
      <c r="B24" s="3">
        <f t="shared" ca="1" si="2"/>
        <v>-0.02</v>
      </c>
      <c r="C24" s="3">
        <f t="shared" ca="1" si="2"/>
        <v>0.06</v>
      </c>
      <c r="D24" s="3">
        <f t="shared" ca="1" si="2"/>
        <v>0.04</v>
      </c>
      <c r="E24" s="3">
        <f t="shared" ca="1" si="2"/>
        <v>0.01</v>
      </c>
      <c r="F24" s="3">
        <f t="shared" ca="1" si="2"/>
        <v>0.02</v>
      </c>
      <c r="G24" s="3">
        <f t="shared" ca="1" si="2"/>
        <v>0</v>
      </c>
      <c r="H24" s="3">
        <f t="shared" ca="1" si="2"/>
        <v>-0.01</v>
      </c>
      <c r="I24" s="3">
        <f t="shared" ca="1" si="2"/>
        <v>-0.01</v>
      </c>
      <c r="J24" s="3"/>
      <c r="K24" s="3">
        <f t="shared" ca="1" si="4"/>
        <v>0.02</v>
      </c>
      <c r="L24" s="3"/>
      <c r="M24" s="3"/>
      <c r="N24" s="3"/>
      <c r="O24" s="3">
        <f t="shared" ca="1" si="4"/>
        <v>0.06</v>
      </c>
      <c r="P24" s="41"/>
      <c r="Q24" s="3">
        <f t="shared" ca="1" si="3"/>
        <v>0</v>
      </c>
      <c r="R24" s="41"/>
      <c r="S24" s="41"/>
      <c r="T24" s="41"/>
      <c r="U24" s="41"/>
      <c r="V24" s="41"/>
      <c r="W24" s="41"/>
      <c r="AB24" s="3">
        <f t="shared" ca="1" si="1"/>
        <v>-0.05</v>
      </c>
    </row>
    <row r="25" spans="1:28" x14ac:dyDescent="0.25">
      <c r="A25" s="2">
        <v>38716</v>
      </c>
      <c r="B25" s="3">
        <f t="shared" ca="1" si="2"/>
        <v>0.02</v>
      </c>
      <c r="C25" s="3">
        <f t="shared" ca="1" si="2"/>
        <v>0.01</v>
      </c>
      <c r="D25" s="3">
        <f t="shared" ca="1" si="2"/>
        <v>-0.05</v>
      </c>
      <c r="E25" s="3">
        <f t="shared" ca="1" si="2"/>
        <v>0.03</v>
      </c>
      <c r="F25" s="3">
        <f t="shared" ca="1" si="2"/>
        <v>0.06</v>
      </c>
      <c r="G25" s="3">
        <f t="shared" ca="1" si="2"/>
        <v>0.06</v>
      </c>
      <c r="H25" s="3">
        <f t="shared" ca="1" si="2"/>
        <v>0.04</v>
      </c>
      <c r="I25" s="3">
        <f t="shared" ca="1" si="2"/>
        <v>-0.05</v>
      </c>
      <c r="J25" s="3"/>
      <c r="K25" s="3">
        <f t="shared" ca="1" si="4"/>
        <v>0.02</v>
      </c>
      <c r="L25" s="3"/>
      <c r="M25" s="3"/>
      <c r="N25" s="3"/>
      <c r="O25" s="3">
        <f t="shared" ca="1" si="4"/>
        <v>0.06</v>
      </c>
      <c r="P25" s="41"/>
      <c r="Q25" s="3">
        <f t="shared" ca="1" si="3"/>
        <v>0.02</v>
      </c>
      <c r="R25" s="41"/>
      <c r="S25" s="41"/>
      <c r="T25" s="41"/>
      <c r="U25" s="41"/>
      <c r="V25" s="41"/>
      <c r="W25" s="41"/>
      <c r="AB25" s="3">
        <f t="shared" ca="1" si="1"/>
        <v>-0.03</v>
      </c>
    </row>
    <row r="26" spans="1:28" x14ac:dyDescent="0.25">
      <c r="A26" s="2">
        <v>38748</v>
      </c>
      <c r="B26" s="3">
        <f t="shared" ca="1" si="2"/>
        <v>0.03</v>
      </c>
      <c r="C26" s="3">
        <f t="shared" ca="1" si="2"/>
        <v>0</v>
      </c>
      <c r="D26" s="3">
        <f t="shared" ca="1" si="2"/>
        <v>0.02</v>
      </c>
      <c r="E26" s="3">
        <f t="shared" ca="1" si="2"/>
        <v>-0.01</v>
      </c>
      <c r="F26" s="3">
        <f t="shared" ca="1" si="2"/>
        <v>0.05</v>
      </c>
      <c r="G26" s="3">
        <f t="shared" ca="1" si="2"/>
        <v>-0.05</v>
      </c>
      <c r="H26" s="3">
        <f t="shared" ca="1" si="2"/>
        <v>-0.01</v>
      </c>
      <c r="I26" s="3">
        <f t="shared" ca="1" si="2"/>
        <v>0.01</v>
      </c>
      <c r="J26" s="3"/>
      <c r="K26" s="3">
        <f t="shared" ca="1" si="4"/>
        <v>0.02</v>
      </c>
      <c r="L26" s="3"/>
      <c r="M26" s="3"/>
      <c r="N26" s="3"/>
      <c r="O26" s="3">
        <f t="shared" ca="1" si="4"/>
        <v>0.02</v>
      </c>
      <c r="P26" s="41"/>
      <c r="Q26" s="3">
        <f t="shared" ca="1" si="3"/>
        <v>-0.03</v>
      </c>
      <c r="R26" s="41"/>
      <c r="S26" s="41"/>
      <c r="T26" s="41"/>
      <c r="U26" s="41"/>
      <c r="V26" s="41"/>
      <c r="W26" s="41"/>
      <c r="AB26" s="3">
        <f t="shared" ca="1" si="1"/>
        <v>-0.02</v>
      </c>
    </row>
    <row r="27" spans="1:28" x14ac:dyDescent="0.25">
      <c r="A27" s="2">
        <v>38776</v>
      </c>
      <c r="B27" s="3">
        <f t="shared" ca="1" si="2"/>
        <v>-0.02</v>
      </c>
      <c r="C27" s="3">
        <f t="shared" ca="1" si="2"/>
        <v>0</v>
      </c>
      <c r="D27" s="3">
        <f t="shared" ca="1" si="2"/>
        <v>-0.01</v>
      </c>
      <c r="E27" s="3">
        <f t="shared" ca="1" si="2"/>
        <v>0.05</v>
      </c>
      <c r="F27" s="3">
        <f t="shared" ca="1" si="2"/>
        <v>0.01</v>
      </c>
      <c r="G27" s="3">
        <f t="shared" ca="1" si="2"/>
        <v>-0.01</v>
      </c>
      <c r="H27" s="3">
        <f t="shared" ca="1" si="2"/>
        <v>0.01</v>
      </c>
      <c r="I27" s="3">
        <f t="shared" ca="1" si="2"/>
        <v>-0.04</v>
      </c>
      <c r="J27" s="3"/>
      <c r="K27" s="3">
        <f t="shared" ca="1" si="4"/>
        <v>0.04</v>
      </c>
      <c r="L27" s="3"/>
      <c r="M27" s="3"/>
      <c r="N27" s="3"/>
      <c r="O27" s="3">
        <f t="shared" ca="1" si="4"/>
        <v>-0.04</v>
      </c>
      <c r="P27" s="41"/>
      <c r="Q27" s="3">
        <f t="shared" ca="1" si="3"/>
        <v>0.02</v>
      </c>
      <c r="R27" s="41"/>
      <c r="S27" s="41"/>
      <c r="T27" s="41"/>
      <c r="U27" s="41"/>
      <c r="V27" s="41"/>
      <c r="W27" s="41"/>
      <c r="AB27" s="3">
        <f t="shared" ca="1" si="1"/>
        <v>-0.03</v>
      </c>
    </row>
    <row r="28" spans="1:28" x14ac:dyDescent="0.25">
      <c r="A28" s="2">
        <v>38807</v>
      </c>
      <c r="B28" s="3">
        <f t="shared" ca="1" si="2"/>
        <v>-0.01</v>
      </c>
      <c r="C28" s="3">
        <f t="shared" ca="1" si="2"/>
        <v>-0.03</v>
      </c>
      <c r="D28" s="3">
        <f t="shared" ca="1" si="2"/>
        <v>0</v>
      </c>
      <c r="E28" s="3">
        <f t="shared" ca="1" si="2"/>
        <v>-0.04</v>
      </c>
      <c r="F28" s="3">
        <f t="shared" ca="1" si="2"/>
        <v>0</v>
      </c>
      <c r="G28" s="3">
        <f t="shared" ca="1" si="2"/>
        <v>-0.04</v>
      </c>
      <c r="H28" s="3">
        <f t="shared" ca="1" si="2"/>
        <v>0.05</v>
      </c>
      <c r="I28" s="3">
        <f t="shared" ca="1" si="2"/>
        <v>0.04</v>
      </c>
      <c r="J28" s="3"/>
      <c r="K28" s="3">
        <f t="shared" ca="1" si="4"/>
        <v>0.01</v>
      </c>
      <c r="L28" s="3"/>
      <c r="M28" s="3"/>
      <c r="N28" s="3"/>
      <c r="O28" s="3">
        <f t="shared" ca="1" si="4"/>
        <v>0.06</v>
      </c>
      <c r="P28" s="41"/>
      <c r="Q28" s="3">
        <f t="shared" ca="1" si="3"/>
        <v>0.01</v>
      </c>
      <c r="R28" s="41"/>
      <c r="S28" s="41"/>
      <c r="T28" s="41"/>
      <c r="U28" s="41"/>
      <c r="V28" s="41"/>
      <c r="W28" s="41"/>
      <c r="AB28" s="3">
        <f t="shared" ca="1" si="1"/>
        <v>0.01</v>
      </c>
    </row>
    <row r="29" spans="1:28" x14ac:dyDescent="0.25">
      <c r="A29" s="2">
        <v>38835</v>
      </c>
      <c r="B29" s="3">
        <f t="shared" ca="1" si="2"/>
        <v>0.01</v>
      </c>
      <c r="C29" s="3">
        <f t="shared" ca="1" si="2"/>
        <v>-0.03</v>
      </c>
      <c r="D29" s="3">
        <f t="shared" ca="1" si="2"/>
        <v>0</v>
      </c>
      <c r="E29" s="3">
        <f t="shared" ca="1" si="2"/>
        <v>0.06</v>
      </c>
      <c r="F29" s="3">
        <f t="shared" ca="1" si="2"/>
        <v>0.03</v>
      </c>
      <c r="G29" s="3">
        <f t="shared" ca="1" si="2"/>
        <v>0.03</v>
      </c>
      <c r="H29" s="3">
        <f t="shared" ca="1" si="2"/>
        <v>0.05</v>
      </c>
      <c r="I29" s="3">
        <f t="shared" ca="1" si="2"/>
        <v>0</v>
      </c>
      <c r="J29" s="3"/>
      <c r="K29" s="3">
        <f t="shared" ca="1" si="4"/>
        <v>0.05</v>
      </c>
      <c r="L29" s="3"/>
      <c r="M29" s="3"/>
      <c r="N29" s="3"/>
      <c r="O29" s="3">
        <f t="shared" ca="1" si="4"/>
        <v>-0.04</v>
      </c>
      <c r="P29" s="41"/>
      <c r="Q29" s="3">
        <f t="shared" ca="1" si="3"/>
        <v>0.04</v>
      </c>
      <c r="R29" s="41"/>
      <c r="S29" s="41"/>
      <c r="T29" s="41"/>
      <c r="U29" s="41"/>
      <c r="V29" s="41"/>
      <c r="W29" s="41"/>
      <c r="AB29" s="3">
        <f t="shared" ca="1" si="1"/>
        <v>0.03</v>
      </c>
    </row>
    <row r="30" spans="1:28" x14ac:dyDescent="0.25">
      <c r="A30" s="2">
        <v>38868</v>
      </c>
      <c r="B30" s="3">
        <f t="shared" ca="1" si="2"/>
        <v>0</v>
      </c>
      <c r="C30" s="3">
        <f t="shared" ca="1" si="2"/>
        <v>-0.03</v>
      </c>
      <c r="D30" s="3">
        <f t="shared" ca="1" si="2"/>
        <v>-0.04</v>
      </c>
      <c r="E30" s="3">
        <f t="shared" ca="1" si="2"/>
        <v>0.05</v>
      </c>
      <c r="F30" s="3">
        <f t="shared" ca="1" si="2"/>
        <v>0.05</v>
      </c>
      <c r="G30" s="3">
        <f t="shared" ca="1" si="2"/>
        <v>0.06</v>
      </c>
      <c r="H30" s="3">
        <f t="shared" ca="1" si="2"/>
        <v>0.04</v>
      </c>
      <c r="I30" s="3">
        <f t="shared" ca="1" si="2"/>
        <v>-0.04</v>
      </c>
      <c r="J30" s="3"/>
      <c r="K30" s="3">
        <f t="shared" ca="1" si="4"/>
        <v>0.01</v>
      </c>
      <c r="L30" s="3"/>
      <c r="M30" s="3"/>
      <c r="N30" s="3"/>
      <c r="O30" s="3">
        <f t="shared" ca="1" si="4"/>
        <v>-0.03</v>
      </c>
      <c r="P30" s="41"/>
      <c r="Q30" s="3">
        <f t="shared" ca="1" si="3"/>
        <v>-0.03</v>
      </c>
      <c r="R30" s="41"/>
      <c r="S30" s="41"/>
      <c r="T30" s="41"/>
      <c r="U30" s="41"/>
      <c r="V30" s="41"/>
      <c r="W30" s="41"/>
      <c r="AB30" s="3">
        <f t="shared" ca="1" si="1"/>
        <v>-0.02</v>
      </c>
    </row>
    <row r="31" spans="1:28" x14ac:dyDescent="0.25">
      <c r="A31" s="2">
        <v>38898</v>
      </c>
      <c r="B31" s="3">
        <f t="shared" ca="1" si="2"/>
        <v>-0.04</v>
      </c>
      <c r="C31" s="3">
        <f t="shared" ca="1" si="2"/>
        <v>0.05</v>
      </c>
      <c r="D31" s="3">
        <f t="shared" ca="1" si="2"/>
        <v>0.02</v>
      </c>
      <c r="E31" s="3">
        <f t="shared" ca="1" si="2"/>
        <v>-0.04</v>
      </c>
      <c r="F31" s="3">
        <f t="shared" ca="1" si="2"/>
        <v>-0.01</v>
      </c>
      <c r="G31" s="3">
        <f t="shared" ca="1" si="2"/>
        <v>-0.02</v>
      </c>
      <c r="H31" s="3">
        <f t="shared" ca="1" si="2"/>
        <v>0.05</v>
      </c>
      <c r="I31" s="3">
        <f t="shared" ca="1" si="2"/>
        <v>0.03</v>
      </c>
      <c r="J31" s="3"/>
      <c r="K31" s="3">
        <f t="shared" ca="1" si="4"/>
        <v>-0.05</v>
      </c>
      <c r="L31" s="3"/>
      <c r="M31" s="3"/>
      <c r="N31" s="3"/>
      <c r="O31" s="3">
        <f t="shared" ca="1" si="4"/>
        <v>0</v>
      </c>
      <c r="P31" s="41"/>
      <c r="Q31" s="3">
        <f t="shared" ca="1" si="3"/>
        <v>0.01</v>
      </c>
      <c r="R31" s="41"/>
      <c r="S31" s="41"/>
      <c r="T31" s="41"/>
      <c r="U31" s="41"/>
      <c r="V31" s="41"/>
      <c r="W31" s="41"/>
      <c r="AB31" s="3">
        <f t="shared" ca="1" si="1"/>
        <v>0.04</v>
      </c>
    </row>
    <row r="32" spans="1:28" x14ac:dyDescent="0.25">
      <c r="A32" s="2">
        <v>38929</v>
      </c>
      <c r="B32" s="3">
        <f t="shared" ca="1" si="2"/>
        <v>0.03</v>
      </c>
      <c r="C32" s="3">
        <f t="shared" ca="1" si="2"/>
        <v>0.02</v>
      </c>
      <c r="D32" s="3">
        <f t="shared" ca="1" si="2"/>
        <v>0</v>
      </c>
      <c r="E32" s="3">
        <f t="shared" ca="1" si="2"/>
        <v>0</v>
      </c>
      <c r="F32" s="3">
        <f t="shared" ca="1" si="2"/>
        <v>-0.01</v>
      </c>
      <c r="G32" s="3">
        <f t="shared" ca="1" si="2"/>
        <v>0</v>
      </c>
      <c r="H32" s="3">
        <f t="shared" ca="1" si="2"/>
        <v>0.03</v>
      </c>
      <c r="I32" s="3">
        <f t="shared" ca="1" si="2"/>
        <v>0.05</v>
      </c>
      <c r="J32" s="3"/>
      <c r="K32" s="3">
        <f t="shared" ca="1" si="4"/>
        <v>-0.02</v>
      </c>
      <c r="L32" s="3"/>
      <c r="M32" s="3"/>
      <c r="N32" s="3"/>
      <c r="O32" s="3">
        <f t="shared" ca="1" si="4"/>
        <v>0</v>
      </c>
      <c r="P32" s="41"/>
      <c r="Q32" s="3">
        <f t="shared" ca="1" si="3"/>
        <v>0.05</v>
      </c>
      <c r="R32" s="41"/>
      <c r="S32" s="41"/>
      <c r="T32" s="41"/>
      <c r="U32" s="41"/>
      <c r="V32" s="41"/>
      <c r="W32" s="41"/>
      <c r="AB32" s="3">
        <f t="shared" ca="1" si="1"/>
        <v>-0.04</v>
      </c>
    </row>
    <row r="33" spans="1:28" x14ac:dyDescent="0.25">
      <c r="A33" s="2">
        <v>38960</v>
      </c>
      <c r="B33" s="3">
        <f t="shared" ca="1" si="2"/>
        <v>-0.04</v>
      </c>
      <c r="C33" s="3">
        <f t="shared" ca="1" si="2"/>
        <v>-0.05</v>
      </c>
      <c r="D33" s="3">
        <f t="shared" ca="1" si="2"/>
        <v>0.04</v>
      </c>
      <c r="E33" s="3">
        <f t="shared" ca="1" si="2"/>
        <v>-0.03</v>
      </c>
      <c r="F33" s="3">
        <f t="shared" ca="1" si="2"/>
        <v>-0.02</v>
      </c>
      <c r="G33" s="3">
        <f t="shared" ca="1" si="2"/>
        <v>-0.01</v>
      </c>
      <c r="H33" s="3">
        <f t="shared" ca="1" si="2"/>
        <v>0.03</v>
      </c>
      <c r="I33" s="3">
        <f t="shared" ca="1" si="2"/>
        <v>0.05</v>
      </c>
      <c r="J33" s="3"/>
      <c r="K33" s="3">
        <f t="shared" ca="1" si="4"/>
        <v>0.03</v>
      </c>
      <c r="L33" s="3"/>
      <c r="M33" s="3"/>
      <c r="N33" s="3"/>
      <c r="O33" s="3">
        <f t="shared" ca="1" si="4"/>
        <v>0.01</v>
      </c>
      <c r="P33" s="41"/>
      <c r="Q33" s="3">
        <f t="shared" ca="1" si="3"/>
        <v>-0.04</v>
      </c>
      <c r="R33" s="41"/>
      <c r="S33" s="41"/>
      <c r="T33" s="41"/>
      <c r="U33" s="41"/>
      <c r="V33" s="41"/>
      <c r="W33" s="41"/>
      <c r="AB33" s="3">
        <f t="shared" ca="1" si="1"/>
        <v>0</v>
      </c>
    </row>
    <row r="34" spans="1:28" x14ac:dyDescent="0.25">
      <c r="A34" s="2">
        <v>38989</v>
      </c>
      <c r="B34" s="3">
        <f t="shared" ca="1" si="2"/>
        <v>-0.05</v>
      </c>
      <c r="C34" s="3">
        <f t="shared" ca="1" si="2"/>
        <v>0.06</v>
      </c>
      <c r="D34" s="3">
        <f t="shared" ca="1" si="2"/>
        <v>-0.04</v>
      </c>
      <c r="E34" s="3">
        <f t="shared" ca="1" si="2"/>
        <v>0</v>
      </c>
      <c r="F34" s="3">
        <f t="shared" ca="1" si="2"/>
        <v>0.03</v>
      </c>
      <c r="G34" s="3">
        <f t="shared" ca="1" si="2"/>
        <v>-0.04</v>
      </c>
      <c r="H34" s="3">
        <f t="shared" ca="1" si="2"/>
        <v>-0.04</v>
      </c>
      <c r="I34" s="3">
        <f t="shared" ca="1" si="2"/>
        <v>0.02</v>
      </c>
      <c r="J34" s="3"/>
      <c r="K34" s="3">
        <f t="shared" ca="1" si="4"/>
        <v>0.02</v>
      </c>
      <c r="L34" s="3"/>
      <c r="M34" s="3"/>
      <c r="N34" s="3"/>
      <c r="O34" s="3">
        <f t="shared" ca="1" si="4"/>
        <v>0.03</v>
      </c>
      <c r="P34" s="41"/>
      <c r="Q34" s="3">
        <f t="shared" ca="1" si="3"/>
        <v>-0.04</v>
      </c>
      <c r="R34" s="41"/>
      <c r="S34" s="41"/>
      <c r="T34" s="41"/>
      <c r="U34" s="41"/>
      <c r="V34" s="41"/>
      <c r="W34" s="41"/>
      <c r="AB34" s="3">
        <f t="shared" ca="1" si="1"/>
        <v>-0.04</v>
      </c>
    </row>
    <row r="35" spans="1:28" x14ac:dyDescent="0.25">
      <c r="A35" s="2">
        <v>39021</v>
      </c>
      <c r="B35" s="3">
        <f t="shared" ca="1" si="2"/>
        <v>0</v>
      </c>
      <c r="C35" s="3">
        <f t="shared" ca="1" si="2"/>
        <v>-0.01</v>
      </c>
      <c r="D35" s="3">
        <f t="shared" ca="1" si="2"/>
        <v>0</v>
      </c>
      <c r="E35" s="3">
        <f t="shared" ca="1" si="2"/>
        <v>0.01</v>
      </c>
      <c r="F35" s="3">
        <f t="shared" ca="1" si="2"/>
        <v>0.06</v>
      </c>
      <c r="G35" s="3">
        <f t="shared" ca="1" si="2"/>
        <v>0</v>
      </c>
      <c r="H35" s="3">
        <f t="shared" ca="1" si="2"/>
        <v>0.02</v>
      </c>
      <c r="I35" s="3">
        <f t="shared" ca="1" si="2"/>
        <v>-0.01</v>
      </c>
      <c r="J35" s="3"/>
      <c r="K35" s="3">
        <f t="shared" ca="1" si="4"/>
        <v>0.05</v>
      </c>
      <c r="L35" s="3"/>
      <c r="M35" s="3"/>
      <c r="N35" s="3"/>
      <c r="O35" s="3">
        <f t="shared" ca="1" si="4"/>
        <v>0</v>
      </c>
      <c r="P35" s="41"/>
      <c r="Q35" s="3">
        <f t="shared" ca="1" si="3"/>
        <v>0</v>
      </c>
      <c r="R35" s="41"/>
      <c r="S35" s="41"/>
      <c r="T35" s="41"/>
      <c r="U35" s="41"/>
      <c r="V35" s="41"/>
      <c r="W35" s="41"/>
      <c r="AB35" s="3">
        <f t="shared" ca="1" si="1"/>
        <v>0.06</v>
      </c>
    </row>
    <row r="36" spans="1:28" x14ac:dyDescent="0.25">
      <c r="A36" s="2">
        <v>39051</v>
      </c>
      <c r="B36" s="3">
        <f t="shared" ca="1" si="2"/>
        <v>0.01</v>
      </c>
      <c r="C36" s="3">
        <f t="shared" ca="1" si="2"/>
        <v>0.06</v>
      </c>
      <c r="D36" s="3">
        <f t="shared" ca="1" si="2"/>
        <v>0.01</v>
      </c>
      <c r="E36" s="3">
        <f t="shared" ca="1" si="2"/>
        <v>0.01</v>
      </c>
      <c r="F36" s="3">
        <f t="shared" ca="1" si="2"/>
        <v>-0.01</v>
      </c>
      <c r="G36" s="3">
        <f t="shared" ca="1" si="2"/>
        <v>-0.03</v>
      </c>
      <c r="H36" s="3">
        <f t="shared" ca="1" si="2"/>
        <v>0.02</v>
      </c>
      <c r="I36" s="3">
        <f t="shared" ca="1" si="2"/>
        <v>0.06</v>
      </c>
      <c r="J36" s="3"/>
      <c r="K36" s="3">
        <f t="shared" ca="1" si="4"/>
        <v>0.03</v>
      </c>
      <c r="L36" s="3"/>
      <c r="M36" s="3"/>
      <c r="N36" s="3"/>
      <c r="O36" s="3">
        <f t="shared" ca="1" si="4"/>
        <v>0.02</v>
      </c>
      <c r="P36" s="41"/>
      <c r="Q36" s="3">
        <f t="shared" ca="1" si="3"/>
        <v>0.02</v>
      </c>
      <c r="R36" s="41"/>
      <c r="S36" s="41"/>
      <c r="T36" s="41"/>
      <c r="U36" s="41"/>
      <c r="V36" s="41"/>
      <c r="W36" s="41"/>
      <c r="AB36" s="3">
        <f t="shared" ca="1" si="1"/>
        <v>0.06</v>
      </c>
    </row>
    <row r="37" spans="1:28" x14ac:dyDescent="0.25">
      <c r="A37" s="2">
        <v>39080</v>
      </c>
      <c r="B37" s="3">
        <f t="shared" ca="1" si="2"/>
        <v>0.06</v>
      </c>
      <c r="C37" s="3">
        <f t="shared" ca="1" si="2"/>
        <v>-0.02</v>
      </c>
      <c r="D37" s="3">
        <f t="shared" ca="1" si="2"/>
        <v>0.06</v>
      </c>
      <c r="E37" s="3">
        <f t="shared" ca="1" si="2"/>
        <v>-0.01</v>
      </c>
      <c r="F37" s="3">
        <f t="shared" ca="1" si="2"/>
        <v>-0.02</v>
      </c>
      <c r="G37" s="3">
        <f t="shared" ca="1" si="2"/>
        <v>0.03</v>
      </c>
      <c r="H37" s="3">
        <f t="shared" ca="1" si="2"/>
        <v>0.05</v>
      </c>
      <c r="I37" s="3">
        <f t="shared" ca="1" si="2"/>
        <v>0.05</v>
      </c>
      <c r="J37" s="3"/>
      <c r="K37" s="3">
        <f t="shared" ca="1" si="4"/>
        <v>-0.02</v>
      </c>
      <c r="L37" s="3"/>
      <c r="M37" s="3"/>
      <c r="N37" s="3"/>
      <c r="O37" s="3">
        <f t="shared" ca="1" si="4"/>
        <v>-0.04</v>
      </c>
      <c r="P37" s="41"/>
      <c r="Q37" s="3">
        <f t="shared" ca="1" si="3"/>
        <v>0.03</v>
      </c>
      <c r="R37" s="41"/>
      <c r="S37" s="41"/>
      <c r="T37" s="41"/>
      <c r="U37" s="41"/>
      <c r="V37" s="41"/>
      <c r="W37" s="41"/>
      <c r="AB37" s="3">
        <f t="shared" ca="1" si="1"/>
        <v>-0.02</v>
      </c>
    </row>
    <row r="38" spans="1:28" x14ac:dyDescent="0.25">
      <c r="A38" s="2">
        <v>39113</v>
      </c>
      <c r="B38" s="3">
        <f t="shared" ca="1" si="2"/>
        <v>-0.04</v>
      </c>
      <c r="C38" s="3">
        <f t="shared" ca="1" si="2"/>
        <v>0.05</v>
      </c>
      <c r="D38" s="3">
        <f t="shared" ca="1" si="2"/>
        <v>-0.05</v>
      </c>
      <c r="E38" s="3">
        <f t="shared" ca="1" si="2"/>
        <v>-0.05</v>
      </c>
      <c r="F38" s="3">
        <f t="shared" ca="1" si="2"/>
        <v>-0.01</v>
      </c>
      <c r="G38" s="3">
        <f t="shared" ca="1" si="2"/>
        <v>-0.05</v>
      </c>
      <c r="H38" s="3">
        <f t="shared" ca="1" si="2"/>
        <v>0</v>
      </c>
      <c r="I38" s="3">
        <f t="shared" ca="1" si="2"/>
        <v>-0.05</v>
      </c>
      <c r="J38" s="3"/>
      <c r="K38" s="3">
        <f t="shared" ca="1" si="4"/>
        <v>0.04</v>
      </c>
      <c r="L38" s="3"/>
      <c r="M38" s="3"/>
      <c r="N38" s="3"/>
      <c r="O38" s="3">
        <f t="shared" ca="1" si="4"/>
        <v>-0.03</v>
      </c>
      <c r="P38" s="41"/>
      <c r="Q38" s="3">
        <f t="shared" ca="1" si="3"/>
        <v>0.02</v>
      </c>
      <c r="R38" s="41"/>
      <c r="S38" s="41"/>
      <c r="T38" s="41"/>
      <c r="U38" s="41"/>
      <c r="V38" s="41"/>
      <c r="W38" s="41"/>
      <c r="AB38" s="3">
        <f t="shared" ca="1" si="1"/>
        <v>0.01</v>
      </c>
    </row>
    <row r="39" spans="1:28" x14ac:dyDescent="0.25">
      <c r="A39" s="2">
        <v>39141</v>
      </c>
      <c r="B39" s="3">
        <f t="shared" ca="1" si="2"/>
        <v>-0.01</v>
      </c>
      <c r="C39" s="3">
        <f t="shared" ca="1" si="2"/>
        <v>0.06</v>
      </c>
      <c r="D39" s="3">
        <f t="shared" ca="1" si="2"/>
        <v>0</v>
      </c>
      <c r="E39" s="3">
        <f t="shared" ca="1" si="2"/>
        <v>0.05</v>
      </c>
      <c r="F39" s="3">
        <f t="shared" ca="1" si="2"/>
        <v>-0.05</v>
      </c>
      <c r="G39" s="3">
        <f t="shared" ca="1" si="2"/>
        <v>-0.02</v>
      </c>
      <c r="H39" s="3">
        <f t="shared" ca="1" si="2"/>
        <v>0.05</v>
      </c>
      <c r="I39" s="3">
        <f t="shared" ca="1" si="2"/>
        <v>0</v>
      </c>
      <c r="J39" s="3"/>
      <c r="K39" s="3">
        <f t="shared" ca="1" si="4"/>
        <v>-0.02</v>
      </c>
      <c r="L39" s="3"/>
      <c r="M39" s="3"/>
      <c r="N39" s="3"/>
      <c r="O39" s="3">
        <f t="shared" ca="1" si="4"/>
        <v>0</v>
      </c>
      <c r="P39" s="41"/>
      <c r="Q39" s="3">
        <f t="shared" ca="1" si="3"/>
        <v>0.04</v>
      </c>
      <c r="R39" s="41"/>
      <c r="S39" s="41"/>
      <c r="T39" s="41"/>
      <c r="U39" s="41"/>
      <c r="V39" s="41"/>
      <c r="W39" s="41"/>
      <c r="AB39" s="3">
        <f t="shared" ca="1" si="1"/>
        <v>-0.02</v>
      </c>
    </row>
    <row r="40" spans="1:28" x14ac:dyDescent="0.25">
      <c r="A40" s="2">
        <v>39171</v>
      </c>
      <c r="B40" s="3">
        <f t="shared" ca="1" si="2"/>
        <v>-0.02</v>
      </c>
      <c r="C40" s="3">
        <f t="shared" ca="1" si="2"/>
        <v>0.01</v>
      </c>
      <c r="D40" s="3">
        <f t="shared" ca="1" si="2"/>
        <v>-0.02</v>
      </c>
      <c r="E40" s="3">
        <f t="shared" ca="1" si="2"/>
        <v>0.02</v>
      </c>
      <c r="F40" s="3">
        <f t="shared" ca="1" si="2"/>
        <v>0.02</v>
      </c>
      <c r="G40" s="3">
        <f t="shared" ca="1" si="2"/>
        <v>0.01</v>
      </c>
      <c r="H40" s="3">
        <f t="shared" ca="1" si="2"/>
        <v>0</v>
      </c>
      <c r="I40" s="3">
        <f t="shared" ca="1" si="2"/>
        <v>0.06</v>
      </c>
      <c r="J40" s="3"/>
      <c r="K40" s="3">
        <f t="shared" ca="1" si="4"/>
        <v>0.01</v>
      </c>
      <c r="L40" s="3"/>
      <c r="M40" s="3"/>
      <c r="N40" s="3"/>
      <c r="O40" s="3">
        <f t="shared" ca="1" si="4"/>
        <v>-0.05</v>
      </c>
      <c r="P40" s="41"/>
      <c r="Q40" s="3">
        <f t="shared" ca="1" si="3"/>
        <v>0</v>
      </c>
      <c r="R40" s="41"/>
      <c r="S40" s="41"/>
      <c r="T40" s="41"/>
      <c r="U40" s="41"/>
      <c r="V40" s="41"/>
      <c r="W40" s="41"/>
      <c r="AB40" s="3">
        <f t="shared" ca="1" si="1"/>
        <v>0.05</v>
      </c>
    </row>
    <row r="41" spans="1:28" x14ac:dyDescent="0.25">
      <c r="A41" s="2">
        <v>39202</v>
      </c>
      <c r="B41" s="3">
        <f t="shared" ca="1" si="2"/>
        <v>-0.03</v>
      </c>
      <c r="C41" s="3">
        <f t="shared" ca="1" si="2"/>
        <v>0.04</v>
      </c>
      <c r="D41" s="3">
        <f t="shared" ca="1" si="2"/>
        <v>-0.02</v>
      </c>
      <c r="E41" s="3">
        <f t="shared" ca="1" si="2"/>
        <v>0.01</v>
      </c>
      <c r="F41" s="3">
        <f t="shared" ca="1" si="2"/>
        <v>0.04</v>
      </c>
      <c r="G41" s="3">
        <f t="shared" ca="1" si="2"/>
        <v>0.04</v>
      </c>
      <c r="H41" s="3">
        <f t="shared" ca="1" si="2"/>
        <v>0.02</v>
      </c>
      <c r="I41" s="3">
        <f t="shared" ca="1" si="2"/>
        <v>0.02</v>
      </c>
      <c r="J41" s="3"/>
      <c r="K41" s="3">
        <f t="shared" ca="1" si="4"/>
        <v>-0.04</v>
      </c>
      <c r="L41" s="3"/>
      <c r="M41" s="3"/>
      <c r="N41" s="3"/>
      <c r="O41" s="3">
        <f t="shared" ca="1" si="4"/>
        <v>0.02</v>
      </c>
      <c r="P41" s="41"/>
      <c r="Q41" s="3">
        <f t="shared" ca="1" si="3"/>
        <v>-0.03</v>
      </c>
      <c r="R41" s="41"/>
      <c r="S41" s="41"/>
      <c r="T41" s="41"/>
      <c r="U41" s="41"/>
      <c r="V41" s="41"/>
      <c r="W41" s="41"/>
      <c r="AB41" s="3">
        <f t="shared" ca="1" si="1"/>
        <v>0.02</v>
      </c>
    </row>
    <row r="42" spans="1:28" x14ac:dyDescent="0.25">
      <c r="A42" s="2">
        <v>39233</v>
      </c>
      <c r="B42" s="3">
        <f t="shared" ca="1" si="2"/>
        <v>-0.02</v>
      </c>
      <c r="C42" s="3">
        <f t="shared" ca="1" si="2"/>
        <v>0.04</v>
      </c>
      <c r="D42" s="3">
        <f t="shared" ca="1" si="2"/>
        <v>0.05</v>
      </c>
      <c r="E42" s="3">
        <f t="shared" ca="1" si="2"/>
        <v>-0.05</v>
      </c>
      <c r="F42" s="3">
        <f t="shared" ca="1" si="2"/>
        <v>-0.04</v>
      </c>
      <c r="G42" s="3">
        <f t="shared" ca="1" si="2"/>
        <v>0.05</v>
      </c>
      <c r="H42" s="3">
        <f t="shared" ca="1" si="2"/>
        <v>-0.05</v>
      </c>
      <c r="I42" s="3">
        <f t="shared" ca="1" si="2"/>
        <v>-0.01</v>
      </c>
      <c r="J42" s="3"/>
      <c r="K42" s="3">
        <f t="shared" ca="1" si="4"/>
        <v>0.06</v>
      </c>
      <c r="L42" s="3"/>
      <c r="M42" s="3"/>
      <c r="N42" s="3"/>
      <c r="O42" s="3">
        <f t="shared" ca="1" si="4"/>
        <v>-0.05</v>
      </c>
      <c r="P42" s="41"/>
      <c r="Q42" s="3">
        <f t="shared" ca="1" si="3"/>
        <v>-0.02</v>
      </c>
      <c r="R42" s="41"/>
      <c r="S42" s="41"/>
      <c r="T42" s="41"/>
      <c r="U42" s="41"/>
      <c r="V42" s="41"/>
      <c r="W42" s="41"/>
      <c r="AB42" s="3">
        <f t="shared" ca="1" si="1"/>
        <v>0.01</v>
      </c>
    </row>
    <row r="43" spans="1:28" x14ac:dyDescent="0.25">
      <c r="A43" s="2">
        <v>39263</v>
      </c>
      <c r="B43" s="3">
        <f t="shared" ca="1" si="2"/>
        <v>-0.01</v>
      </c>
      <c r="C43" s="3">
        <f t="shared" ca="1" si="2"/>
        <v>0.01</v>
      </c>
      <c r="D43" s="3">
        <f t="shared" ca="1" si="2"/>
        <v>0.04</v>
      </c>
      <c r="E43" s="3">
        <f t="shared" ca="1" si="2"/>
        <v>0.05</v>
      </c>
      <c r="F43" s="3">
        <f t="shared" ca="1" si="2"/>
        <v>0.02</v>
      </c>
      <c r="G43" s="3">
        <f t="shared" ca="1" si="2"/>
        <v>0.02</v>
      </c>
      <c r="H43" s="3">
        <f t="shared" ca="1" si="2"/>
        <v>0.05</v>
      </c>
      <c r="I43" s="3">
        <f t="shared" ca="1" si="2"/>
        <v>0.02</v>
      </c>
      <c r="J43" s="3"/>
      <c r="K43" s="3">
        <f t="shared" ca="1" si="4"/>
        <v>0.02</v>
      </c>
      <c r="L43" s="3"/>
      <c r="M43" s="3"/>
      <c r="N43" s="3"/>
      <c r="O43" s="3">
        <f t="shared" ca="1" si="4"/>
        <v>-0.04</v>
      </c>
      <c r="P43" s="41"/>
      <c r="Q43" s="3">
        <f t="shared" ca="1" si="3"/>
        <v>-0.03</v>
      </c>
      <c r="R43" s="41"/>
      <c r="S43" s="41"/>
      <c r="T43" s="41"/>
      <c r="U43" s="41"/>
      <c r="V43" s="41"/>
      <c r="W43" s="41"/>
      <c r="AB43" s="3">
        <f t="shared" ca="1" si="1"/>
        <v>-0.01</v>
      </c>
    </row>
    <row r="44" spans="1:28" x14ac:dyDescent="0.25">
      <c r="A44" s="2">
        <v>39294</v>
      </c>
      <c r="B44" s="3">
        <f t="shared" ca="1" si="2"/>
        <v>-0.02</v>
      </c>
      <c r="C44" s="3">
        <f t="shared" ca="1" si="2"/>
        <v>0.03</v>
      </c>
      <c r="D44" s="3">
        <f t="shared" ca="1" si="2"/>
        <v>-0.01</v>
      </c>
      <c r="E44" s="3">
        <f t="shared" ca="1" si="2"/>
        <v>-0.04</v>
      </c>
      <c r="F44" s="3">
        <f t="shared" ca="1" si="2"/>
        <v>0.06</v>
      </c>
      <c r="G44" s="3">
        <f t="shared" ca="1" si="2"/>
        <v>-0.03</v>
      </c>
      <c r="H44" s="3">
        <f t="shared" ca="1" si="2"/>
        <v>-0.04</v>
      </c>
      <c r="I44" s="3">
        <f t="shared" ca="1" si="2"/>
        <v>-0.03</v>
      </c>
      <c r="J44" s="3"/>
      <c r="K44" s="3">
        <f t="shared" ca="1" si="4"/>
        <v>0.03</v>
      </c>
      <c r="L44" s="3"/>
      <c r="M44" s="3"/>
      <c r="N44" s="3"/>
      <c r="O44" s="3">
        <f t="shared" ca="1" si="4"/>
        <v>0.04</v>
      </c>
      <c r="P44" s="41"/>
      <c r="Q44" s="3">
        <f t="shared" ca="1" si="3"/>
        <v>-0.03</v>
      </c>
      <c r="R44" s="41"/>
      <c r="S44" s="41"/>
      <c r="T44" s="41"/>
      <c r="U44" s="41"/>
      <c r="V44" s="41"/>
      <c r="W44" s="41"/>
      <c r="AB44" s="3">
        <f t="shared" ca="1" si="1"/>
        <v>0.06</v>
      </c>
    </row>
    <row r="45" spans="1:28" x14ac:dyDescent="0.25">
      <c r="A45" s="2">
        <v>39325</v>
      </c>
      <c r="B45" s="3">
        <f t="shared" ca="1" si="2"/>
        <v>0.02</v>
      </c>
      <c r="C45" s="3">
        <f t="shared" ca="1" si="2"/>
        <v>0</v>
      </c>
      <c r="D45" s="3">
        <f t="shared" ca="1" si="2"/>
        <v>0.03</v>
      </c>
      <c r="E45" s="3">
        <f t="shared" ca="1" si="2"/>
        <v>-0.03</v>
      </c>
      <c r="F45" s="3">
        <f t="shared" ca="1" si="2"/>
        <v>-0.02</v>
      </c>
      <c r="G45" s="3">
        <f t="shared" ca="1" si="2"/>
        <v>0.03</v>
      </c>
      <c r="H45" s="3">
        <f t="shared" ca="1" si="2"/>
        <v>0.05</v>
      </c>
      <c r="I45" s="3">
        <f t="shared" ca="1" si="2"/>
        <v>0.05</v>
      </c>
      <c r="J45" s="3"/>
      <c r="K45" s="3">
        <f t="shared" ca="1" si="4"/>
        <v>0.06</v>
      </c>
      <c r="L45" s="3"/>
      <c r="M45" s="3"/>
      <c r="N45" s="3"/>
      <c r="O45" s="3">
        <f t="shared" ca="1" si="4"/>
        <v>-0.04</v>
      </c>
      <c r="P45" s="41"/>
      <c r="Q45" s="3">
        <f t="shared" ca="1" si="3"/>
        <v>-0.03</v>
      </c>
      <c r="R45" s="41"/>
      <c r="S45" s="41"/>
      <c r="T45" s="41"/>
      <c r="U45" s="41"/>
      <c r="V45" s="41"/>
      <c r="W45" s="41"/>
      <c r="AB45" s="3">
        <f t="shared" ca="1" si="1"/>
        <v>-0.02</v>
      </c>
    </row>
    <row r="46" spans="1:28" x14ac:dyDescent="0.25">
      <c r="A46" s="2">
        <v>39353</v>
      </c>
      <c r="B46" s="3">
        <f t="shared" ca="1" si="2"/>
        <v>-0.03</v>
      </c>
      <c r="C46" s="3">
        <f t="shared" ca="1" si="2"/>
        <v>0.03</v>
      </c>
      <c r="D46" s="3">
        <f t="shared" ca="1" si="2"/>
        <v>0.03</v>
      </c>
      <c r="E46" s="3">
        <f t="shared" ca="1" si="2"/>
        <v>0.02</v>
      </c>
      <c r="F46" s="3">
        <f t="shared" ca="1" si="2"/>
        <v>0.03</v>
      </c>
      <c r="G46" s="3">
        <f t="shared" ca="1" si="2"/>
        <v>0.05</v>
      </c>
      <c r="H46" s="3">
        <f t="shared" ca="1" si="2"/>
        <v>0.04</v>
      </c>
      <c r="I46" s="3">
        <f t="shared" ca="1" si="2"/>
        <v>0.01</v>
      </c>
      <c r="J46" s="3"/>
      <c r="K46" s="3">
        <f t="shared" ca="1" si="4"/>
        <v>-0.05</v>
      </c>
      <c r="L46" s="3"/>
      <c r="M46" s="3"/>
      <c r="N46" s="3"/>
      <c r="O46" s="3">
        <f t="shared" ca="1" si="4"/>
        <v>-0.05</v>
      </c>
      <c r="P46" s="41"/>
      <c r="Q46" s="3">
        <f t="shared" ca="1" si="3"/>
        <v>-0.04</v>
      </c>
      <c r="R46" s="41"/>
      <c r="S46" s="41"/>
      <c r="T46" s="41"/>
      <c r="U46" s="41"/>
      <c r="V46" s="41"/>
      <c r="W46" s="41"/>
      <c r="AB46" s="3">
        <f t="shared" ca="1" si="1"/>
        <v>-0.05</v>
      </c>
    </row>
    <row r="47" spans="1:28" x14ac:dyDescent="0.25">
      <c r="A47" s="2">
        <v>39386</v>
      </c>
      <c r="B47" s="3">
        <f t="shared" ca="1" si="2"/>
        <v>-0.04</v>
      </c>
      <c r="C47" s="3">
        <f t="shared" ca="1" si="2"/>
        <v>0.01</v>
      </c>
      <c r="D47" s="3">
        <f t="shared" ca="1" si="2"/>
        <v>0</v>
      </c>
      <c r="E47" s="3">
        <f t="shared" ca="1" si="2"/>
        <v>0</v>
      </c>
      <c r="F47" s="3">
        <f t="shared" ca="1" si="2"/>
        <v>0.06</v>
      </c>
      <c r="G47" s="3">
        <f t="shared" ca="1" si="2"/>
        <v>-0.01</v>
      </c>
      <c r="H47" s="3">
        <f t="shared" ca="1" si="2"/>
        <v>-0.05</v>
      </c>
      <c r="I47" s="3">
        <f t="shared" ca="1" si="2"/>
        <v>0.01</v>
      </c>
      <c r="J47" s="3"/>
      <c r="K47" s="3">
        <f t="shared" ca="1" si="4"/>
        <v>0.01</v>
      </c>
      <c r="L47" s="3"/>
      <c r="M47" s="3"/>
      <c r="N47" s="3"/>
      <c r="O47" s="3">
        <f t="shared" ca="1" si="4"/>
        <v>-0.03</v>
      </c>
      <c r="P47" s="41"/>
      <c r="Q47" s="3">
        <f t="shared" ca="1" si="3"/>
        <v>0.05</v>
      </c>
      <c r="R47" s="41"/>
      <c r="S47" s="41"/>
      <c r="T47" s="41"/>
      <c r="U47" s="41"/>
      <c r="V47" s="41"/>
      <c r="W47" s="41"/>
      <c r="AB47" s="3">
        <f t="shared" ca="1" si="1"/>
        <v>-0.03</v>
      </c>
    </row>
    <row r="48" spans="1:28" x14ac:dyDescent="0.25">
      <c r="A48" s="2">
        <v>39416</v>
      </c>
      <c r="B48" s="3">
        <f t="shared" ref="B48:I111" ca="1" si="5">RANDBETWEEN(-5,6)/100</f>
        <v>-0.03</v>
      </c>
      <c r="C48" s="3">
        <f t="shared" ca="1" si="5"/>
        <v>-0.05</v>
      </c>
      <c r="D48" s="3">
        <f t="shared" ca="1" si="5"/>
        <v>-0.01</v>
      </c>
      <c r="E48" s="3">
        <f t="shared" ca="1" si="5"/>
        <v>-0.04</v>
      </c>
      <c r="F48" s="3">
        <f t="shared" ca="1" si="5"/>
        <v>0.06</v>
      </c>
      <c r="G48" s="3">
        <f t="shared" ca="1" si="5"/>
        <v>0.04</v>
      </c>
      <c r="H48" s="3">
        <f t="shared" ca="1" si="5"/>
        <v>-0.03</v>
      </c>
      <c r="I48" s="3">
        <f t="shared" ca="1" si="5"/>
        <v>-0.05</v>
      </c>
      <c r="J48" s="3"/>
      <c r="K48" s="3">
        <f t="shared" ca="1" si="4"/>
        <v>0.05</v>
      </c>
      <c r="L48" s="3"/>
      <c r="M48" s="3"/>
      <c r="N48" s="3"/>
      <c r="O48" s="3">
        <f t="shared" ca="1" si="4"/>
        <v>-0.04</v>
      </c>
      <c r="P48" s="41"/>
      <c r="Q48" s="3">
        <f t="shared" ca="1" si="3"/>
        <v>0.01</v>
      </c>
      <c r="R48" s="41"/>
      <c r="S48" s="41"/>
      <c r="T48" s="41"/>
      <c r="U48" s="41"/>
      <c r="V48" s="41"/>
      <c r="W48" s="41"/>
      <c r="AB48" s="3">
        <f t="shared" ca="1" si="1"/>
        <v>-0.03</v>
      </c>
    </row>
    <row r="49" spans="1:28" x14ac:dyDescent="0.25">
      <c r="A49" s="2">
        <v>39447</v>
      </c>
      <c r="B49" s="3">
        <f t="shared" ca="1" si="5"/>
        <v>0.05</v>
      </c>
      <c r="C49" s="3">
        <f t="shared" ca="1" si="5"/>
        <v>0.04</v>
      </c>
      <c r="D49" s="3">
        <f t="shared" ca="1" si="5"/>
        <v>-0.02</v>
      </c>
      <c r="E49" s="3">
        <f t="shared" ca="1" si="5"/>
        <v>0.03</v>
      </c>
      <c r="F49" s="3">
        <f t="shared" ca="1" si="5"/>
        <v>0</v>
      </c>
      <c r="G49" s="3">
        <f t="shared" ca="1" si="5"/>
        <v>-0.03</v>
      </c>
      <c r="H49" s="3">
        <f t="shared" ca="1" si="5"/>
        <v>-0.03</v>
      </c>
      <c r="I49" s="3">
        <f t="shared" ca="1" si="5"/>
        <v>0.02</v>
      </c>
      <c r="J49" s="3"/>
      <c r="K49" s="3">
        <f t="shared" ca="1" si="4"/>
        <v>0.05</v>
      </c>
      <c r="L49" s="3"/>
      <c r="M49" s="3"/>
      <c r="N49" s="3"/>
      <c r="O49" s="3">
        <f t="shared" ca="1" si="4"/>
        <v>-0.01</v>
      </c>
      <c r="P49" s="41"/>
      <c r="Q49" s="3">
        <f t="shared" ca="1" si="3"/>
        <v>0.05</v>
      </c>
      <c r="R49" s="41"/>
      <c r="S49" s="41"/>
      <c r="T49" s="41"/>
      <c r="U49" s="41"/>
      <c r="V49" s="41"/>
      <c r="W49" s="41"/>
      <c r="AB49" s="3">
        <f t="shared" ca="1" si="1"/>
        <v>0.04</v>
      </c>
    </row>
    <row r="50" spans="1:28" x14ac:dyDescent="0.25">
      <c r="A50" s="2">
        <v>39478</v>
      </c>
      <c r="B50" s="3">
        <f t="shared" ca="1" si="5"/>
        <v>0</v>
      </c>
      <c r="C50" s="3">
        <f t="shared" ca="1" si="5"/>
        <v>0.06</v>
      </c>
      <c r="D50" s="3">
        <f t="shared" ca="1" si="5"/>
        <v>-0.03</v>
      </c>
      <c r="E50" s="3">
        <f t="shared" ca="1" si="5"/>
        <v>0.02</v>
      </c>
      <c r="F50" s="3">
        <f t="shared" ca="1" si="5"/>
        <v>0.05</v>
      </c>
      <c r="G50" s="3">
        <f t="shared" ca="1" si="5"/>
        <v>-0.01</v>
      </c>
      <c r="H50" s="3">
        <f t="shared" ca="1" si="5"/>
        <v>-0.02</v>
      </c>
      <c r="I50" s="3">
        <f t="shared" ca="1" si="5"/>
        <v>0.03</v>
      </c>
      <c r="J50" s="3"/>
      <c r="K50" s="3">
        <f t="shared" ca="1" si="4"/>
        <v>-0.02</v>
      </c>
      <c r="L50" s="3"/>
      <c r="M50" s="3"/>
      <c r="N50" s="3"/>
      <c r="O50" s="3">
        <f t="shared" ca="1" si="4"/>
        <v>0.01</v>
      </c>
      <c r="P50" s="41"/>
      <c r="Q50" s="3">
        <f t="shared" ca="1" si="3"/>
        <v>0.06</v>
      </c>
      <c r="R50" s="41"/>
      <c r="S50" s="41"/>
      <c r="T50" s="41"/>
      <c r="U50" s="41"/>
      <c r="V50" s="41"/>
      <c r="W50" s="41"/>
      <c r="AB50" s="3">
        <f t="shared" ca="1" si="1"/>
        <v>-0.04</v>
      </c>
    </row>
    <row r="51" spans="1:28" x14ac:dyDescent="0.25">
      <c r="A51" s="2">
        <v>39507</v>
      </c>
      <c r="B51" s="3">
        <f t="shared" ca="1" si="5"/>
        <v>-0.03</v>
      </c>
      <c r="C51" s="3">
        <f t="shared" ca="1" si="5"/>
        <v>0.06</v>
      </c>
      <c r="D51" s="3">
        <f t="shared" ca="1" si="5"/>
        <v>0.01</v>
      </c>
      <c r="E51" s="3">
        <f t="shared" ca="1" si="5"/>
        <v>0.03</v>
      </c>
      <c r="F51" s="3">
        <f t="shared" ca="1" si="5"/>
        <v>0.01</v>
      </c>
      <c r="G51" s="3">
        <f t="shared" ca="1" si="5"/>
        <v>0.01</v>
      </c>
      <c r="H51" s="3">
        <f t="shared" ca="1" si="5"/>
        <v>0.02</v>
      </c>
      <c r="I51" s="3">
        <f t="shared" ca="1" si="5"/>
        <v>-0.03</v>
      </c>
      <c r="J51" s="3"/>
      <c r="K51" s="3">
        <f t="shared" ca="1" si="4"/>
        <v>-0.04</v>
      </c>
      <c r="L51" s="3"/>
      <c r="M51" s="3"/>
      <c r="N51" s="3"/>
      <c r="O51" s="3">
        <f t="shared" ca="1" si="4"/>
        <v>-0.05</v>
      </c>
      <c r="P51" s="41"/>
      <c r="Q51" s="3">
        <f t="shared" ca="1" si="3"/>
        <v>-0.05</v>
      </c>
      <c r="R51" s="41"/>
      <c r="S51" s="41"/>
      <c r="T51" s="41"/>
      <c r="U51" s="41"/>
      <c r="V51" s="41"/>
      <c r="W51" s="41"/>
      <c r="AB51" s="3">
        <f t="shared" ca="1" si="1"/>
        <v>0.02</v>
      </c>
    </row>
    <row r="52" spans="1:28" x14ac:dyDescent="0.25">
      <c r="A52" s="2">
        <v>39538</v>
      </c>
      <c r="B52" s="3">
        <f t="shared" ca="1" si="5"/>
        <v>0</v>
      </c>
      <c r="C52" s="3">
        <f t="shared" ca="1" si="5"/>
        <v>-0.02</v>
      </c>
      <c r="D52" s="3">
        <f t="shared" ca="1" si="5"/>
        <v>-0.05</v>
      </c>
      <c r="E52" s="3">
        <f t="shared" ca="1" si="5"/>
        <v>0.05</v>
      </c>
      <c r="F52" s="3">
        <f t="shared" ca="1" si="5"/>
        <v>0.06</v>
      </c>
      <c r="G52" s="3">
        <f t="shared" ca="1" si="5"/>
        <v>-0.05</v>
      </c>
      <c r="H52" s="3">
        <f t="shared" ca="1" si="5"/>
        <v>-0.04</v>
      </c>
      <c r="I52" s="3">
        <f t="shared" ca="1" si="5"/>
        <v>0.02</v>
      </c>
      <c r="J52" s="3"/>
      <c r="K52" s="3">
        <f t="shared" ca="1" si="4"/>
        <v>-0.01</v>
      </c>
      <c r="L52" s="3"/>
      <c r="M52" s="3"/>
      <c r="N52" s="3"/>
      <c r="O52" s="3">
        <f t="shared" ca="1" si="4"/>
        <v>0.04</v>
      </c>
      <c r="P52" s="41"/>
      <c r="Q52" s="3">
        <f t="shared" ca="1" si="3"/>
        <v>-0.01</v>
      </c>
      <c r="R52" s="41"/>
      <c r="S52" s="41"/>
      <c r="T52" s="41"/>
      <c r="U52" s="41"/>
      <c r="V52" s="41"/>
      <c r="W52" s="41"/>
      <c r="AB52" s="3">
        <f t="shared" ca="1" si="1"/>
        <v>0.06</v>
      </c>
    </row>
    <row r="53" spans="1:28" x14ac:dyDescent="0.25">
      <c r="A53" s="2">
        <v>39568</v>
      </c>
      <c r="B53" s="3">
        <f t="shared" ca="1" si="5"/>
        <v>0.05</v>
      </c>
      <c r="C53" s="3">
        <f t="shared" ca="1" si="5"/>
        <v>0.02</v>
      </c>
      <c r="D53" s="3">
        <f t="shared" ca="1" si="5"/>
        <v>-0.03</v>
      </c>
      <c r="E53" s="3">
        <f t="shared" ca="1" si="5"/>
        <v>-0.04</v>
      </c>
      <c r="F53" s="3">
        <f t="shared" ca="1" si="5"/>
        <v>0</v>
      </c>
      <c r="G53" s="3">
        <f t="shared" ca="1" si="5"/>
        <v>-0.01</v>
      </c>
      <c r="H53" s="3">
        <f t="shared" ca="1" si="5"/>
        <v>0.02</v>
      </c>
      <c r="I53" s="3">
        <f t="shared" ca="1" si="5"/>
        <v>0.04</v>
      </c>
      <c r="J53" s="3"/>
      <c r="K53" s="3">
        <f t="shared" ca="1" si="4"/>
        <v>-0.03</v>
      </c>
      <c r="L53" s="3"/>
      <c r="M53" s="3"/>
      <c r="N53" s="3"/>
      <c r="O53" s="3">
        <f t="shared" ca="1" si="4"/>
        <v>-0.04</v>
      </c>
      <c r="P53" s="41"/>
      <c r="Q53" s="3">
        <f t="shared" ca="1" si="3"/>
        <v>-0.03</v>
      </c>
      <c r="R53" s="41"/>
      <c r="S53" s="41"/>
      <c r="T53" s="41"/>
      <c r="U53" s="41"/>
      <c r="V53" s="41"/>
      <c r="W53" s="41"/>
      <c r="AB53" s="3">
        <f t="shared" ca="1" si="1"/>
        <v>0.06</v>
      </c>
    </row>
    <row r="54" spans="1:28" x14ac:dyDescent="0.25">
      <c r="A54" s="2">
        <v>39599</v>
      </c>
      <c r="B54" s="3">
        <f t="shared" ca="1" si="5"/>
        <v>0.05</v>
      </c>
      <c r="C54" s="3">
        <f t="shared" ca="1" si="5"/>
        <v>0.05</v>
      </c>
      <c r="D54" s="3">
        <f t="shared" ca="1" si="5"/>
        <v>0.05</v>
      </c>
      <c r="E54" s="3">
        <f t="shared" ca="1" si="5"/>
        <v>-0.02</v>
      </c>
      <c r="F54" s="3">
        <f t="shared" ca="1" si="5"/>
        <v>-0.02</v>
      </c>
      <c r="G54" s="3">
        <f t="shared" ca="1" si="5"/>
        <v>0</v>
      </c>
      <c r="H54" s="3">
        <f t="shared" ca="1" si="5"/>
        <v>0.05</v>
      </c>
      <c r="I54" s="3">
        <f t="shared" ca="1" si="5"/>
        <v>0.01</v>
      </c>
      <c r="J54" s="3"/>
      <c r="K54" s="3">
        <f t="shared" ca="1" si="4"/>
        <v>-0.01</v>
      </c>
      <c r="L54" s="3"/>
      <c r="M54" s="3"/>
      <c r="N54" s="3"/>
      <c r="O54" s="3">
        <f t="shared" ca="1" si="4"/>
        <v>0.01</v>
      </c>
      <c r="P54" s="41"/>
      <c r="Q54" s="3">
        <f t="shared" ca="1" si="3"/>
        <v>0</v>
      </c>
      <c r="R54" s="41"/>
      <c r="S54" s="41"/>
      <c r="T54" s="41"/>
      <c r="U54" s="41"/>
      <c r="V54" s="41"/>
      <c r="W54" s="41"/>
      <c r="AB54" s="3">
        <f t="shared" ca="1" si="1"/>
        <v>0.03</v>
      </c>
    </row>
    <row r="55" spans="1:28" x14ac:dyDescent="0.25">
      <c r="A55" s="2">
        <v>39629</v>
      </c>
      <c r="B55" s="3">
        <f t="shared" ca="1" si="5"/>
        <v>0</v>
      </c>
      <c r="C55" s="3">
        <f t="shared" ca="1" si="5"/>
        <v>0.03</v>
      </c>
      <c r="D55" s="3">
        <f t="shared" ca="1" si="5"/>
        <v>0.01</v>
      </c>
      <c r="E55" s="3">
        <f t="shared" ca="1" si="5"/>
        <v>0.02</v>
      </c>
      <c r="F55" s="3">
        <f t="shared" ca="1" si="5"/>
        <v>0</v>
      </c>
      <c r="G55" s="3">
        <f t="shared" ca="1" si="5"/>
        <v>0.05</v>
      </c>
      <c r="H55" s="3">
        <f t="shared" ca="1" si="5"/>
        <v>0.01</v>
      </c>
      <c r="I55" s="3">
        <f t="shared" ca="1" si="5"/>
        <v>-0.02</v>
      </c>
      <c r="J55" s="3"/>
      <c r="K55" s="3">
        <f t="shared" ca="1" si="4"/>
        <v>0.03</v>
      </c>
      <c r="L55" s="3"/>
      <c r="M55" s="3"/>
      <c r="N55" s="3"/>
      <c r="O55" s="3">
        <f t="shared" ca="1" si="4"/>
        <v>-0.02</v>
      </c>
      <c r="P55" s="41"/>
      <c r="Q55" s="3">
        <f t="shared" ca="1" si="3"/>
        <v>-0.03</v>
      </c>
      <c r="R55" s="41"/>
      <c r="S55" s="41"/>
      <c r="T55" s="41"/>
      <c r="U55" s="41"/>
      <c r="V55" s="41"/>
      <c r="W55" s="41"/>
      <c r="AB55" s="3">
        <f t="shared" ca="1" si="1"/>
        <v>-0.05</v>
      </c>
    </row>
    <row r="56" spans="1:28" x14ac:dyDescent="0.25">
      <c r="A56" s="2">
        <v>39660</v>
      </c>
      <c r="B56" s="3">
        <f t="shared" ca="1" si="5"/>
        <v>0.05</v>
      </c>
      <c r="C56" s="3">
        <f t="shared" ca="1" si="5"/>
        <v>-0.01</v>
      </c>
      <c r="D56" s="3">
        <f t="shared" ca="1" si="5"/>
        <v>0.04</v>
      </c>
      <c r="E56" s="3">
        <f t="shared" ca="1" si="5"/>
        <v>-0.04</v>
      </c>
      <c r="F56" s="3">
        <f t="shared" ca="1" si="5"/>
        <v>0.04</v>
      </c>
      <c r="G56" s="3">
        <f t="shared" ca="1" si="5"/>
        <v>0.01</v>
      </c>
      <c r="H56" s="3">
        <f t="shared" ca="1" si="5"/>
        <v>0.03</v>
      </c>
      <c r="I56" s="3">
        <f t="shared" ca="1" si="5"/>
        <v>0.03</v>
      </c>
      <c r="J56" s="3"/>
      <c r="K56" s="3">
        <f t="shared" ca="1" si="4"/>
        <v>-0.01</v>
      </c>
      <c r="L56" s="3"/>
      <c r="M56" s="3"/>
      <c r="N56" s="3"/>
      <c r="O56" s="3">
        <f t="shared" ca="1" si="4"/>
        <v>0.05</v>
      </c>
      <c r="P56" s="41"/>
      <c r="Q56" s="3">
        <f t="shared" ca="1" si="3"/>
        <v>-0.03</v>
      </c>
      <c r="R56" s="41"/>
      <c r="S56" s="41"/>
      <c r="T56" s="41"/>
      <c r="U56" s="41"/>
      <c r="V56" s="41"/>
      <c r="W56" s="41"/>
      <c r="AB56" s="3">
        <f t="shared" ca="1" si="1"/>
        <v>0.05</v>
      </c>
    </row>
    <row r="57" spans="1:28" x14ac:dyDescent="0.25">
      <c r="A57" s="2">
        <v>39689</v>
      </c>
      <c r="B57" s="3">
        <f t="shared" ca="1" si="5"/>
        <v>0.06</v>
      </c>
      <c r="C57" s="3">
        <f t="shared" ca="1" si="5"/>
        <v>0.04</v>
      </c>
      <c r="D57" s="3">
        <f t="shared" ca="1" si="5"/>
        <v>-0.03</v>
      </c>
      <c r="E57" s="3">
        <f t="shared" ca="1" si="5"/>
        <v>-0.04</v>
      </c>
      <c r="F57" s="3">
        <f t="shared" ca="1" si="5"/>
        <v>-0.03</v>
      </c>
      <c r="G57" s="3">
        <f t="shared" ca="1" si="5"/>
        <v>0</v>
      </c>
      <c r="H57" s="3">
        <f t="shared" ca="1" si="5"/>
        <v>0.06</v>
      </c>
      <c r="I57" s="3">
        <f t="shared" ca="1" si="5"/>
        <v>-0.01</v>
      </c>
      <c r="J57" s="3"/>
      <c r="K57" s="3">
        <f t="shared" ca="1" si="4"/>
        <v>0.04</v>
      </c>
      <c r="L57" s="3"/>
      <c r="M57" s="3"/>
      <c r="N57" s="3"/>
      <c r="O57" s="3">
        <f t="shared" ca="1" si="4"/>
        <v>-0.01</v>
      </c>
      <c r="P57" s="41"/>
      <c r="Q57" s="3">
        <f t="shared" ca="1" si="3"/>
        <v>0.01</v>
      </c>
      <c r="R57" s="41"/>
      <c r="S57" s="41"/>
      <c r="T57" s="41"/>
      <c r="U57" s="41"/>
      <c r="V57" s="41"/>
      <c r="W57" s="41"/>
      <c r="AB57" s="3">
        <f t="shared" ca="1" si="1"/>
        <v>0.02</v>
      </c>
    </row>
    <row r="58" spans="1:28" x14ac:dyDescent="0.25">
      <c r="A58" s="2">
        <v>39721</v>
      </c>
      <c r="B58" s="3">
        <f t="shared" ca="1" si="5"/>
        <v>0.04</v>
      </c>
      <c r="C58" s="3">
        <f t="shared" ca="1" si="5"/>
        <v>-0.02</v>
      </c>
      <c r="D58" s="3">
        <f t="shared" ca="1" si="5"/>
        <v>0.02</v>
      </c>
      <c r="E58" s="3">
        <f t="shared" ca="1" si="5"/>
        <v>0.04</v>
      </c>
      <c r="F58" s="3">
        <f t="shared" ca="1" si="5"/>
        <v>-0.02</v>
      </c>
      <c r="G58" s="3">
        <f t="shared" ca="1" si="5"/>
        <v>-0.03</v>
      </c>
      <c r="H58" s="3">
        <f t="shared" ca="1" si="5"/>
        <v>0.05</v>
      </c>
      <c r="I58" s="3">
        <f t="shared" ca="1" si="5"/>
        <v>0</v>
      </c>
      <c r="J58" s="3"/>
      <c r="K58" s="3">
        <f t="shared" ca="1" si="4"/>
        <v>-0.04</v>
      </c>
      <c r="L58" s="3"/>
      <c r="M58" s="3"/>
      <c r="N58" s="3"/>
      <c r="O58" s="3">
        <f t="shared" ca="1" si="4"/>
        <v>0.05</v>
      </c>
      <c r="P58" s="41"/>
      <c r="Q58" s="3">
        <f t="shared" ca="1" si="3"/>
        <v>0.05</v>
      </c>
      <c r="R58" s="41"/>
      <c r="S58" s="41"/>
      <c r="T58" s="41"/>
      <c r="U58" s="41"/>
      <c r="V58" s="41"/>
      <c r="W58" s="41"/>
      <c r="AB58" s="3">
        <f t="shared" ca="1" si="1"/>
        <v>0.05</v>
      </c>
    </row>
    <row r="59" spans="1:28" x14ac:dyDescent="0.25">
      <c r="A59" s="2">
        <v>39752</v>
      </c>
      <c r="B59" s="3">
        <f t="shared" ca="1" si="5"/>
        <v>0.04</v>
      </c>
      <c r="C59" s="3">
        <f t="shared" ca="1" si="5"/>
        <v>0.06</v>
      </c>
      <c r="D59" s="3">
        <f t="shared" ca="1" si="5"/>
        <v>-0.01</v>
      </c>
      <c r="E59" s="3">
        <f t="shared" ca="1" si="5"/>
        <v>-0.05</v>
      </c>
      <c r="F59" s="3">
        <f t="shared" ca="1" si="5"/>
        <v>-0.03</v>
      </c>
      <c r="G59" s="3">
        <f t="shared" ca="1" si="5"/>
        <v>0.06</v>
      </c>
      <c r="H59" s="3">
        <f t="shared" ca="1" si="5"/>
        <v>0</v>
      </c>
      <c r="I59" s="3">
        <f t="shared" ca="1" si="5"/>
        <v>0.01</v>
      </c>
      <c r="J59" s="3"/>
      <c r="K59" s="3">
        <f t="shared" ca="1" si="4"/>
        <v>-0.03</v>
      </c>
      <c r="L59" s="3"/>
      <c r="M59" s="3"/>
      <c r="N59" s="3"/>
      <c r="O59" s="3">
        <f t="shared" ca="1" si="4"/>
        <v>-0.01</v>
      </c>
      <c r="P59" s="41"/>
      <c r="Q59" s="3">
        <f t="shared" ca="1" si="3"/>
        <v>-0.02</v>
      </c>
      <c r="R59" s="41"/>
      <c r="S59" s="41"/>
      <c r="T59" s="41"/>
      <c r="U59" s="41"/>
      <c r="V59" s="41"/>
      <c r="W59" s="41"/>
      <c r="AB59" s="3">
        <f t="shared" ca="1" si="1"/>
        <v>-0.01</v>
      </c>
    </row>
    <row r="60" spans="1:28" x14ac:dyDescent="0.25">
      <c r="A60" s="2">
        <v>39782</v>
      </c>
      <c r="B60" s="3">
        <f t="shared" ca="1" si="5"/>
        <v>0</v>
      </c>
      <c r="C60" s="3">
        <f t="shared" ca="1" si="5"/>
        <v>-0.05</v>
      </c>
      <c r="D60" s="3">
        <f t="shared" ca="1" si="5"/>
        <v>-0.04</v>
      </c>
      <c r="E60" s="3">
        <f t="shared" ca="1" si="5"/>
        <v>0.03</v>
      </c>
      <c r="F60" s="3">
        <f t="shared" ca="1" si="5"/>
        <v>0</v>
      </c>
      <c r="G60" s="3">
        <f t="shared" ca="1" si="5"/>
        <v>-0.05</v>
      </c>
      <c r="H60" s="3">
        <f t="shared" ca="1" si="5"/>
        <v>0.06</v>
      </c>
      <c r="I60" s="3">
        <f t="shared" ca="1" si="5"/>
        <v>0.03</v>
      </c>
      <c r="J60" s="3"/>
      <c r="K60" s="3">
        <f t="shared" ca="1" si="4"/>
        <v>0.03</v>
      </c>
      <c r="L60" s="3"/>
      <c r="M60" s="3"/>
      <c r="N60" s="3"/>
      <c r="O60" s="3">
        <f t="shared" ca="1" si="4"/>
        <v>-0.02</v>
      </c>
      <c r="P60" s="41"/>
      <c r="Q60" s="3">
        <f t="shared" ca="1" si="3"/>
        <v>0.06</v>
      </c>
      <c r="R60" s="41"/>
      <c r="S60" s="41"/>
      <c r="T60" s="41"/>
      <c r="U60" s="41"/>
      <c r="V60" s="41"/>
      <c r="W60" s="41"/>
      <c r="AB60" s="3">
        <f t="shared" ca="1" si="1"/>
        <v>0.04</v>
      </c>
    </row>
    <row r="61" spans="1:28" x14ac:dyDescent="0.25">
      <c r="A61" s="2">
        <v>39813</v>
      </c>
      <c r="B61" s="3">
        <f t="shared" ca="1" si="5"/>
        <v>0.05</v>
      </c>
      <c r="C61" s="3">
        <f t="shared" ca="1" si="5"/>
        <v>0.04</v>
      </c>
      <c r="D61" s="3">
        <f t="shared" ca="1" si="5"/>
        <v>-0.04</v>
      </c>
      <c r="E61" s="3">
        <f t="shared" ca="1" si="5"/>
        <v>0.06</v>
      </c>
      <c r="F61" s="3">
        <f t="shared" ca="1" si="5"/>
        <v>0.02</v>
      </c>
      <c r="G61" s="3">
        <f t="shared" ca="1" si="5"/>
        <v>0</v>
      </c>
      <c r="H61" s="3">
        <f t="shared" ca="1" si="5"/>
        <v>-0.02</v>
      </c>
      <c r="I61" s="3">
        <f t="shared" ca="1" si="5"/>
        <v>0.02</v>
      </c>
      <c r="J61" s="3"/>
      <c r="K61" s="3">
        <f t="shared" ca="1" si="4"/>
        <v>0.02</v>
      </c>
      <c r="L61" s="3"/>
      <c r="M61" s="3"/>
      <c r="N61" s="3"/>
      <c r="O61" s="3">
        <f t="shared" ca="1" si="4"/>
        <v>-0.02</v>
      </c>
      <c r="P61" s="41"/>
      <c r="Q61" s="3">
        <f t="shared" ca="1" si="3"/>
        <v>-0.03</v>
      </c>
      <c r="R61" s="41"/>
      <c r="S61" s="41"/>
      <c r="T61" s="41"/>
      <c r="U61" s="41"/>
      <c r="V61" s="41"/>
      <c r="W61" s="41"/>
      <c r="AB61" s="3">
        <f t="shared" ca="1" si="1"/>
        <v>-0.05</v>
      </c>
    </row>
    <row r="62" spans="1:28" x14ac:dyDescent="0.25">
      <c r="A62" s="2">
        <v>39844</v>
      </c>
      <c r="B62" s="3">
        <f t="shared" ca="1" si="5"/>
        <v>-0.03</v>
      </c>
      <c r="C62" s="3">
        <f t="shared" ca="1" si="5"/>
        <v>-0.02</v>
      </c>
      <c r="D62" s="3">
        <f t="shared" ca="1" si="5"/>
        <v>0.05</v>
      </c>
      <c r="E62" s="3">
        <f t="shared" ca="1" si="5"/>
        <v>-0.02</v>
      </c>
      <c r="F62" s="3">
        <f t="shared" ca="1" si="5"/>
        <v>-0.02</v>
      </c>
      <c r="G62" s="3">
        <f t="shared" ca="1" si="5"/>
        <v>-0.01</v>
      </c>
      <c r="H62" s="3">
        <f t="shared" ca="1" si="5"/>
        <v>0</v>
      </c>
      <c r="I62" s="3">
        <f t="shared" ca="1" si="5"/>
        <v>-0.01</v>
      </c>
      <c r="J62" s="3"/>
      <c r="K62" s="3">
        <f t="shared" ca="1" si="4"/>
        <v>-0.02</v>
      </c>
      <c r="L62" s="3"/>
      <c r="M62" s="3"/>
      <c r="N62" s="3"/>
      <c r="O62" s="3">
        <f t="shared" ca="1" si="4"/>
        <v>-0.05</v>
      </c>
      <c r="P62" s="41"/>
      <c r="Q62" s="3">
        <f t="shared" ca="1" si="3"/>
        <v>0</v>
      </c>
      <c r="R62" s="41"/>
      <c r="S62" s="41"/>
      <c r="T62" s="41"/>
      <c r="U62" s="41"/>
      <c r="V62" s="41"/>
      <c r="W62" s="41"/>
      <c r="AB62" s="3">
        <f t="shared" ca="1" si="1"/>
        <v>0.05</v>
      </c>
    </row>
    <row r="63" spans="1:28" x14ac:dyDescent="0.25">
      <c r="A63" s="2">
        <v>39872</v>
      </c>
      <c r="B63" s="3">
        <f t="shared" ca="1" si="5"/>
        <v>-0.01</v>
      </c>
      <c r="C63" s="3">
        <f t="shared" ca="1" si="5"/>
        <v>0.03</v>
      </c>
      <c r="D63" s="3">
        <f t="shared" ca="1" si="5"/>
        <v>0.03</v>
      </c>
      <c r="E63" s="3">
        <f t="shared" ca="1" si="5"/>
        <v>0.05</v>
      </c>
      <c r="F63" s="3">
        <f t="shared" ca="1" si="5"/>
        <v>-0.03</v>
      </c>
      <c r="G63" s="3">
        <f t="shared" ca="1" si="5"/>
        <v>-0.05</v>
      </c>
      <c r="H63" s="3">
        <f t="shared" ca="1" si="5"/>
        <v>0.05</v>
      </c>
      <c r="I63" s="3">
        <f t="shared" ca="1" si="5"/>
        <v>-0.01</v>
      </c>
      <c r="J63" s="3"/>
      <c r="K63" s="3">
        <f t="shared" ca="1" si="4"/>
        <v>-0.01</v>
      </c>
      <c r="L63" s="3"/>
      <c r="M63" s="3"/>
      <c r="N63" s="3"/>
      <c r="O63" s="3">
        <f t="shared" ca="1" si="4"/>
        <v>-0.02</v>
      </c>
      <c r="P63" s="41"/>
      <c r="Q63" s="3">
        <f t="shared" ca="1" si="3"/>
        <v>0.04</v>
      </c>
      <c r="R63" s="41"/>
      <c r="S63" s="41"/>
      <c r="T63" s="41"/>
      <c r="U63" s="41"/>
      <c r="V63" s="41"/>
      <c r="W63" s="41"/>
      <c r="AB63" s="3">
        <f t="shared" ca="1" si="1"/>
        <v>0.01</v>
      </c>
    </row>
    <row r="64" spans="1:28" x14ac:dyDescent="0.25">
      <c r="A64" s="2">
        <v>39903</v>
      </c>
      <c r="B64" s="3">
        <f t="shared" ca="1" si="5"/>
        <v>0.02</v>
      </c>
      <c r="C64" s="3">
        <f t="shared" ca="1" si="5"/>
        <v>-0.02</v>
      </c>
      <c r="D64" s="3">
        <f t="shared" ca="1" si="5"/>
        <v>-0.03</v>
      </c>
      <c r="E64" s="3">
        <f t="shared" ca="1" si="5"/>
        <v>-0.04</v>
      </c>
      <c r="F64" s="3">
        <f t="shared" ca="1" si="5"/>
        <v>-0.05</v>
      </c>
      <c r="G64" s="3">
        <f t="shared" ca="1" si="5"/>
        <v>-0.03</v>
      </c>
      <c r="H64" s="3">
        <f t="shared" ca="1" si="5"/>
        <v>0.02</v>
      </c>
      <c r="I64" s="3">
        <f t="shared" ca="1" si="5"/>
        <v>-0.04</v>
      </c>
      <c r="J64" s="3"/>
      <c r="K64" s="3">
        <f t="shared" ca="1" si="4"/>
        <v>-0.02</v>
      </c>
      <c r="L64" s="3"/>
      <c r="M64" s="3"/>
      <c r="N64" s="3"/>
      <c r="O64" s="3">
        <f t="shared" ca="1" si="4"/>
        <v>0.03</v>
      </c>
      <c r="P64" s="41"/>
      <c r="Q64" s="3">
        <f t="shared" ca="1" si="3"/>
        <v>-0.04</v>
      </c>
      <c r="R64" s="41"/>
      <c r="S64" s="41"/>
      <c r="T64" s="41"/>
      <c r="U64" s="41"/>
      <c r="V64" s="41"/>
      <c r="W64" s="41"/>
      <c r="AB64" s="3">
        <f t="shared" ca="1" si="1"/>
        <v>0.05</v>
      </c>
    </row>
    <row r="65" spans="1:28" x14ac:dyDescent="0.25">
      <c r="A65" s="2">
        <v>39933</v>
      </c>
      <c r="B65" s="3">
        <f t="shared" ca="1" si="5"/>
        <v>-0.04</v>
      </c>
      <c r="C65" s="3">
        <f t="shared" ca="1" si="5"/>
        <v>-0.03</v>
      </c>
      <c r="D65" s="3">
        <f t="shared" ca="1" si="5"/>
        <v>0</v>
      </c>
      <c r="E65" s="3">
        <f t="shared" ca="1" si="5"/>
        <v>-0.02</v>
      </c>
      <c r="F65" s="3">
        <f t="shared" ca="1" si="5"/>
        <v>0.05</v>
      </c>
      <c r="G65" s="3">
        <f t="shared" ca="1" si="5"/>
        <v>0.05</v>
      </c>
      <c r="H65" s="3">
        <f t="shared" ca="1" si="5"/>
        <v>0</v>
      </c>
      <c r="I65" s="3">
        <f t="shared" ca="1" si="5"/>
        <v>0.03</v>
      </c>
      <c r="J65" s="3"/>
      <c r="K65" s="3">
        <f t="shared" ca="1" si="4"/>
        <v>0.04</v>
      </c>
      <c r="L65" s="3"/>
      <c r="M65" s="3"/>
      <c r="N65" s="3"/>
      <c r="O65" s="3">
        <f t="shared" ca="1" si="4"/>
        <v>0.05</v>
      </c>
      <c r="P65" s="41"/>
      <c r="Q65" s="3">
        <f t="shared" ca="1" si="3"/>
        <v>-0.03</v>
      </c>
      <c r="R65" s="41"/>
      <c r="S65" s="41"/>
      <c r="T65" s="41"/>
      <c r="U65" s="41"/>
      <c r="V65" s="41"/>
      <c r="W65" s="41"/>
      <c r="AB65" s="3">
        <f t="shared" ca="1" si="1"/>
        <v>-0.02</v>
      </c>
    </row>
    <row r="66" spans="1:28" x14ac:dyDescent="0.25">
      <c r="A66" s="2">
        <v>39964</v>
      </c>
      <c r="B66" s="3">
        <f t="shared" ca="1" si="5"/>
        <v>-0.03</v>
      </c>
      <c r="C66" s="3">
        <f t="shared" ca="1" si="5"/>
        <v>0.02</v>
      </c>
      <c r="D66" s="3">
        <f t="shared" ca="1" si="5"/>
        <v>0.06</v>
      </c>
      <c r="E66" s="3">
        <f t="shared" ca="1" si="5"/>
        <v>-0.03</v>
      </c>
      <c r="F66" s="3">
        <f t="shared" ca="1" si="5"/>
        <v>-0.01</v>
      </c>
      <c r="G66" s="3">
        <f t="shared" ca="1" si="5"/>
        <v>0.06</v>
      </c>
      <c r="H66" s="3">
        <f t="shared" ca="1" si="5"/>
        <v>-0.05</v>
      </c>
      <c r="I66" s="3">
        <f t="shared" ca="1" si="5"/>
        <v>0.01</v>
      </c>
      <c r="J66" s="3"/>
      <c r="K66" s="3">
        <f t="shared" ca="1" si="4"/>
        <v>0.06</v>
      </c>
      <c r="L66" s="3"/>
      <c r="M66" s="3"/>
      <c r="N66" s="3"/>
      <c r="O66" s="3">
        <f t="shared" ca="1" si="4"/>
        <v>0.03</v>
      </c>
      <c r="P66" s="41"/>
      <c r="Q66" s="3">
        <f t="shared" ca="1" si="3"/>
        <v>0.04</v>
      </c>
      <c r="R66" s="41"/>
      <c r="S66" s="41"/>
      <c r="T66" s="41"/>
      <c r="U66" s="41"/>
      <c r="V66" s="41"/>
      <c r="W66" s="41"/>
      <c r="AB66" s="3">
        <f t="shared" ref="AB66:AB129" ca="1" si="6">RANDBETWEEN(-5,6)/100</f>
        <v>-0.02</v>
      </c>
    </row>
    <row r="67" spans="1:28" x14ac:dyDescent="0.25">
      <c r="A67" s="2">
        <v>39994</v>
      </c>
      <c r="B67" s="3">
        <f t="shared" ca="1" si="5"/>
        <v>0.02</v>
      </c>
      <c r="C67" s="3">
        <f t="shared" ca="1" si="5"/>
        <v>0.03</v>
      </c>
      <c r="D67" s="3">
        <f t="shared" ca="1" si="5"/>
        <v>-0.01</v>
      </c>
      <c r="E67" s="3">
        <f t="shared" ca="1" si="5"/>
        <v>-0.03</v>
      </c>
      <c r="F67" s="3">
        <f t="shared" ca="1" si="5"/>
        <v>-0.05</v>
      </c>
      <c r="G67" s="3">
        <f t="shared" ca="1" si="5"/>
        <v>-0.05</v>
      </c>
      <c r="H67" s="3">
        <f t="shared" ca="1" si="5"/>
        <v>-0.03</v>
      </c>
      <c r="I67" s="3">
        <f t="shared" ca="1" si="5"/>
        <v>0.03</v>
      </c>
      <c r="J67" s="3"/>
      <c r="K67" s="3">
        <f t="shared" ca="1" si="4"/>
        <v>0.03</v>
      </c>
      <c r="L67" s="3">
        <f t="shared" ca="1" si="4"/>
        <v>0.04</v>
      </c>
      <c r="M67" s="3"/>
      <c r="N67" s="3"/>
      <c r="O67" s="3">
        <f t="shared" ca="1" si="4"/>
        <v>0.03</v>
      </c>
      <c r="P67" s="41"/>
      <c r="Q67" s="3">
        <f t="shared" ca="1" si="3"/>
        <v>-0.05</v>
      </c>
      <c r="R67" s="41"/>
      <c r="S67" s="41"/>
      <c r="T67" s="41"/>
      <c r="U67" s="41"/>
      <c r="V67" s="41"/>
      <c r="W67" s="41"/>
      <c r="AB67" s="3">
        <f t="shared" ca="1" si="6"/>
        <v>-0.05</v>
      </c>
    </row>
    <row r="68" spans="1:28" x14ac:dyDescent="0.25">
      <c r="A68" s="2">
        <v>40025</v>
      </c>
      <c r="B68" s="3">
        <f t="shared" ca="1" si="5"/>
        <v>0.03</v>
      </c>
      <c r="C68" s="3">
        <f t="shared" ca="1" si="5"/>
        <v>0.04</v>
      </c>
      <c r="D68" s="3">
        <f t="shared" ca="1" si="5"/>
        <v>-0.05</v>
      </c>
      <c r="E68" s="3">
        <f t="shared" ca="1" si="5"/>
        <v>0.03</v>
      </c>
      <c r="F68" s="3">
        <f t="shared" ca="1" si="5"/>
        <v>0.06</v>
      </c>
      <c r="G68" s="3">
        <f t="shared" ca="1" si="5"/>
        <v>-0.04</v>
      </c>
      <c r="H68" s="3">
        <f t="shared" ca="1" si="5"/>
        <v>-0.02</v>
      </c>
      <c r="I68" s="3">
        <f t="shared" ca="1" si="5"/>
        <v>0.05</v>
      </c>
      <c r="J68" s="3"/>
      <c r="K68" s="3">
        <f t="shared" ca="1" si="4"/>
        <v>-0.02</v>
      </c>
      <c r="L68" s="3">
        <f t="shared" ca="1" si="4"/>
        <v>-0.01</v>
      </c>
      <c r="M68" s="3">
        <f t="shared" ca="1" si="4"/>
        <v>0.03</v>
      </c>
      <c r="N68" s="3">
        <f t="shared" ca="1" si="4"/>
        <v>0</v>
      </c>
      <c r="O68" s="3">
        <f t="shared" ca="1" si="4"/>
        <v>-0.04</v>
      </c>
      <c r="P68" s="41"/>
      <c r="Q68" s="3">
        <f t="shared" ca="1" si="3"/>
        <v>-0.05</v>
      </c>
      <c r="R68" s="41"/>
      <c r="S68" s="41"/>
      <c r="T68" s="41"/>
      <c r="U68" s="41"/>
      <c r="V68" s="41"/>
      <c r="W68" s="41"/>
      <c r="AB68" s="3">
        <f t="shared" ca="1" si="6"/>
        <v>-0.01</v>
      </c>
    </row>
    <row r="69" spans="1:28" x14ac:dyDescent="0.25">
      <c r="A69" s="2">
        <v>40056</v>
      </c>
      <c r="B69" s="3">
        <f t="shared" ca="1" si="5"/>
        <v>0.02</v>
      </c>
      <c r="C69" s="3">
        <f t="shared" ca="1" si="5"/>
        <v>-0.02</v>
      </c>
      <c r="D69" s="3">
        <f t="shared" ca="1" si="5"/>
        <v>0.06</v>
      </c>
      <c r="E69" s="3">
        <f t="shared" ca="1" si="5"/>
        <v>0.03</v>
      </c>
      <c r="F69" s="3">
        <f t="shared" ca="1" si="5"/>
        <v>0.02</v>
      </c>
      <c r="G69" s="3">
        <f t="shared" ca="1" si="5"/>
        <v>-0.02</v>
      </c>
      <c r="H69" s="3">
        <f t="shared" ca="1" si="5"/>
        <v>0.05</v>
      </c>
      <c r="I69" s="3">
        <f t="shared" ca="1" si="5"/>
        <v>0.05</v>
      </c>
      <c r="J69" s="3"/>
      <c r="K69" s="3">
        <f t="shared" ca="1" si="4"/>
        <v>0.06</v>
      </c>
      <c r="L69" s="3">
        <f t="shared" ca="1" si="4"/>
        <v>-0.03</v>
      </c>
      <c r="M69" s="3">
        <f t="shared" ca="1" si="4"/>
        <v>0.03</v>
      </c>
      <c r="N69" s="3">
        <f t="shared" ca="1" si="4"/>
        <v>-0.01</v>
      </c>
      <c r="O69" s="3">
        <f t="shared" ca="1" si="4"/>
        <v>0.04</v>
      </c>
      <c r="P69" s="41"/>
      <c r="Q69" s="3">
        <f t="shared" ca="1" si="3"/>
        <v>-0.05</v>
      </c>
      <c r="R69" s="41"/>
      <c r="S69" s="41"/>
      <c r="T69" s="41"/>
      <c r="U69" s="41"/>
      <c r="V69" s="41"/>
      <c r="W69" s="41"/>
      <c r="AB69" s="3">
        <f t="shared" ca="1" si="6"/>
        <v>-0.01</v>
      </c>
    </row>
    <row r="70" spans="1:28" x14ac:dyDescent="0.25">
      <c r="A70" s="2">
        <v>40086</v>
      </c>
      <c r="B70" s="3">
        <f t="shared" ca="1" si="5"/>
        <v>0.03</v>
      </c>
      <c r="C70" s="3">
        <f t="shared" ca="1" si="5"/>
        <v>-0.01</v>
      </c>
      <c r="D70" s="3">
        <f t="shared" ca="1" si="5"/>
        <v>0.06</v>
      </c>
      <c r="E70" s="3">
        <f t="shared" ca="1" si="5"/>
        <v>0.05</v>
      </c>
      <c r="F70" s="3">
        <f t="shared" ca="1" si="5"/>
        <v>0.05</v>
      </c>
      <c r="G70" s="3">
        <f t="shared" ca="1" si="5"/>
        <v>0.03</v>
      </c>
      <c r="H70" s="3">
        <f t="shared" ca="1" si="5"/>
        <v>-0.02</v>
      </c>
      <c r="I70" s="3">
        <f t="shared" ca="1" si="5"/>
        <v>-0.04</v>
      </c>
      <c r="J70" s="3"/>
      <c r="K70" s="3">
        <f t="shared" ca="1" si="4"/>
        <v>0.01</v>
      </c>
      <c r="L70" s="3">
        <f t="shared" ca="1" si="4"/>
        <v>0.06</v>
      </c>
      <c r="M70" s="3">
        <f t="shared" ca="1" si="4"/>
        <v>-0.04</v>
      </c>
      <c r="N70" s="3">
        <f t="shared" ca="1" si="4"/>
        <v>0.04</v>
      </c>
      <c r="O70" s="3">
        <f t="shared" ca="1" si="4"/>
        <v>0.05</v>
      </c>
      <c r="P70" s="41"/>
      <c r="Q70" s="3">
        <f t="shared" ca="1" si="3"/>
        <v>0.01</v>
      </c>
      <c r="R70" s="41"/>
      <c r="S70" s="41"/>
      <c r="T70" s="41"/>
      <c r="U70" s="41"/>
      <c r="V70" s="41"/>
      <c r="W70" s="41"/>
      <c r="AB70" s="3">
        <f t="shared" ca="1" si="6"/>
        <v>0.03</v>
      </c>
    </row>
    <row r="71" spans="1:28" x14ac:dyDescent="0.25">
      <c r="A71" s="2">
        <v>40117</v>
      </c>
      <c r="B71" s="3">
        <f t="shared" ca="1" si="5"/>
        <v>-0.01</v>
      </c>
      <c r="C71" s="3">
        <f t="shared" ca="1" si="5"/>
        <v>-0.04</v>
      </c>
      <c r="D71" s="3">
        <f t="shared" ca="1" si="5"/>
        <v>-0.05</v>
      </c>
      <c r="E71" s="3">
        <f t="shared" ca="1" si="5"/>
        <v>-0.02</v>
      </c>
      <c r="F71" s="3">
        <f t="shared" ca="1" si="5"/>
        <v>-0.03</v>
      </c>
      <c r="G71" s="3">
        <f t="shared" ca="1" si="5"/>
        <v>0.01</v>
      </c>
      <c r="H71" s="3">
        <f t="shared" ca="1" si="5"/>
        <v>0</v>
      </c>
      <c r="I71" s="3">
        <f t="shared" ca="1" si="5"/>
        <v>0.01</v>
      </c>
      <c r="J71" s="3"/>
      <c r="K71" s="3">
        <f t="shared" ca="1" si="4"/>
        <v>0.02</v>
      </c>
      <c r="L71" s="3">
        <f t="shared" ca="1" si="4"/>
        <v>-0.02</v>
      </c>
      <c r="M71" s="3">
        <f t="shared" ca="1" si="4"/>
        <v>0</v>
      </c>
      <c r="N71" s="3">
        <f t="shared" ca="1" si="4"/>
        <v>-0.05</v>
      </c>
      <c r="O71" s="3">
        <f t="shared" ca="1" si="4"/>
        <v>0.04</v>
      </c>
      <c r="P71" s="41"/>
      <c r="Q71" s="3">
        <f t="shared" ca="1" si="3"/>
        <v>-0.04</v>
      </c>
      <c r="R71" s="41"/>
      <c r="S71" s="41"/>
      <c r="T71" s="41"/>
      <c r="U71" s="41"/>
      <c r="V71" s="41"/>
      <c r="W71" s="41"/>
      <c r="AB71" s="3">
        <f t="shared" ca="1" si="6"/>
        <v>0.05</v>
      </c>
    </row>
    <row r="72" spans="1:28" x14ac:dyDescent="0.25">
      <c r="A72" s="2">
        <v>40147</v>
      </c>
      <c r="B72" s="3">
        <f t="shared" ca="1" si="5"/>
        <v>-0.05</v>
      </c>
      <c r="C72" s="3">
        <f t="shared" ca="1" si="5"/>
        <v>-0.02</v>
      </c>
      <c r="D72" s="3">
        <f t="shared" ca="1" si="5"/>
        <v>0.01</v>
      </c>
      <c r="E72" s="3">
        <f t="shared" ca="1" si="5"/>
        <v>0.03</v>
      </c>
      <c r="F72" s="3">
        <f t="shared" ca="1" si="5"/>
        <v>0.06</v>
      </c>
      <c r="G72" s="3">
        <f t="shared" ca="1" si="5"/>
        <v>0.05</v>
      </c>
      <c r="H72" s="3">
        <f t="shared" ca="1" si="5"/>
        <v>-0.02</v>
      </c>
      <c r="I72" s="3">
        <f t="shared" ca="1" si="5"/>
        <v>-0.02</v>
      </c>
      <c r="J72" s="3"/>
      <c r="K72" s="3">
        <f t="shared" ca="1" si="4"/>
        <v>0.03</v>
      </c>
      <c r="L72" s="3">
        <f t="shared" ca="1" si="4"/>
        <v>-0.04</v>
      </c>
      <c r="M72" s="3">
        <f t="shared" ca="1" si="4"/>
        <v>0.01</v>
      </c>
      <c r="N72" s="3">
        <f t="shared" ca="1" si="4"/>
        <v>-0.04</v>
      </c>
      <c r="O72" s="3">
        <f t="shared" ca="1" si="4"/>
        <v>0.01</v>
      </c>
      <c r="P72" s="41"/>
      <c r="Q72" s="3">
        <f t="shared" ca="1" si="3"/>
        <v>-0.03</v>
      </c>
      <c r="R72" s="41"/>
      <c r="S72" s="41"/>
      <c r="T72" s="41"/>
      <c r="U72" s="41"/>
      <c r="V72" s="41"/>
      <c r="W72" s="41"/>
      <c r="AB72" s="3">
        <f t="shared" ca="1" si="6"/>
        <v>0.03</v>
      </c>
    </row>
    <row r="73" spans="1:28" x14ac:dyDescent="0.25">
      <c r="A73" s="2">
        <v>40178</v>
      </c>
      <c r="B73" s="3">
        <f t="shared" ca="1" si="5"/>
        <v>0</v>
      </c>
      <c r="C73" s="3">
        <f t="shared" ca="1" si="5"/>
        <v>0</v>
      </c>
      <c r="D73" s="3">
        <f t="shared" ca="1" si="5"/>
        <v>0.04</v>
      </c>
      <c r="E73" s="3">
        <f t="shared" ca="1" si="5"/>
        <v>-0.04</v>
      </c>
      <c r="F73" s="3">
        <f t="shared" ca="1" si="5"/>
        <v>-0.01</v>
      </c>
      <c r="G73" s="3">
        <f t="shared" ca="1" si="5"/>
        <v>-0.03</v>
      </c>
      <c r="H73" s="3">
        <f t="shared" ca="1" si="5"/>
        <v>-0.02</v>
      </c>
      <c r="I73" s="3">
        <f t="shared" ca="1" si="5"/>
        <v>0.05</v>
      </c>
      <c r="J73" s="3"/>
      <c r="K73" s="3">
        <f t="shared" ca="1" si="4"/>
        <v>0.04</v>
      </c>
      <c r="L73" s="3">
        <f t="shared" ca="1" si="4"/>
        <v>0.05</v>
      </c>
      <c r="M73" s="3">
        <f t="shared" ca="1" si="4"/>
        <v>0.04</v>
      </c>
      <c r="N73" s="3">
        <f t="shared" ca="1" si="4"/>
        <v>0.03</v>
      </c>
      <c r="O73" s="3">
        <f t="shared" ca="1" si="4"/>
        <v>-0.03</v>
      </c>
      <c r="P73" s="41"/>
      <c r="Q73" s="3">
        <f t="shared" ca="1" si="3"/>
        <v>0.02</v>
      </c>
      <c r="R73" s="41"/>
      <c r="S73" s="41"/>
      <c r="T73" s="41"/>
      <c r="U73" s="41"/>
      <c r="V73" s="41"/>
      <c r="W73" s="41"/>
      <c r="AB73" s="3">
        <f t="shared" ca="1" si="6"/>
        <v>-0.01</v>
      </c>
    </row>
    <row r="74" spans="1:28" x14ac:dyDescent="0.25">
      <c r="A74" s="2">
        <v>40209</v>
      </c>
      <c r="B74" s="3">
        <f t="shared" ca="1" si="5"/>
        <v>0.02</v>
      </c>
      <c r="C74" s="3">
        <f t="shared" ca="1" si="5"/>
        <v>-0.05</v>
      </c>
      <c r="D74" s="3">
        <f t="shared" ca="1" si="5"/>
        <v>-0.03</v>
      </c>
      <c r="E74" s="3">
        <f t="shared" ca="1" si="5"/>
        <v>-0.05</v>
      </c>
      <c r="F74" s="3">
        <f t="shared" ca="1" si="5"/>
        <v>0</v>
      </c>
      <c r="G74" s="3">
        <f t="shared" ca="1" si="5"/>
        <v>-0.02</v>
      </c>
      <c r="H74" s="3">
        <f t="shared" ca="1" si="5"/>
        <v>0</v>
      </c>
      <c r="I74" s="3">
        <f t="shared" ca="1" si="5"/>
        <v>0</v>
      </c>
      <c r="J74" s="3"/>
      <c r="K74" s="3">
        <f t="shared" ca="1" si="4"/>
        <v>0.06</v>
      </c>
      <c r="L74" s="3">
        <f t="shared" ca="1" si="4"/>
        <v>-0.01</v>
      </c>
      <c r="M74" s="3">
        <f t="shared" ca="1" si="4"/>
        <v>0.06</v>
      </c>
      <c r="N74" s="3">
        <f t="shared" ca="1" si="4"/>
        <v>-0.05</v>
      </c>
      <c r="O74" s="3">
        <f t="shared" ca="1" si="4"/>
        <v>0.02</v>
      </c>
      <c r="P74" s="41"/>
      <c r="Q74" s="3">
        <f t="shared" ca="1" si="3"/>
        <v>-0.04</v>
      </c>
      <c r="R74" s="41"/>
      <c r="S74" s="41"/>
      <c r="T74" s="41"/>
      <c r="U74" s="41"/>
      <c r="V74" s="41"/>
      <c r="W74" s="41"/>
      <c r="AB74" s="3">
        <f t="shared" ca="1" si="6"/>
        <v>0</v>
      </c>
    </row>
    <row r="75" spans="1:28" x14ac:dyDescent="0.25">
      <c r="A75" s="2">
        <v>40237</v>
      </c>
      <c r="B75" s="3">
        <f t="shared" ca="1" si="5"/>
        <v>-0.01</v>
      </c>
      <c r="C75" s="3">
        <f t="shared" ca="1" si="5"/>
        <v>-0.05</v>
      </c>
      <c r="D75" s="3">
        <f t="shared" ca="1" si="5"/>
        <v>-0.02</v>
      </c>
      <c r="E75" s="3">
        <f t="shared" ca="1" si="5"/>
        <v>0.03</v>
      </c>
      <c r="F75" s="3">
        <f t="shared" ca="1" si="5"/>
        <v>-0.05</v>
      </c>
      <c r="G75" s="3">
        <f t="shared" ca="1" si="5"/>
        <v>-0.02</v>
      </c>
      <c r="H75" s="3">
        <f t="shared" ca="1" si="5"/>
        <v>-0.03</v>
      </c>
      <c r="I75" s="3">
        <f t="shared" ca="1" si="5"/>
        <v>-0.02</v>
      </c>
      <c r="J75" s="3"/>
      <c r="K75" s="3">
        <f t="shared" ca="1" si="4"/>
        <v>-0.05</v>
      </c>
      <c r="L75" s="3">
        <f t="shared" ca="1" si="4"/>
        <v>0.02</v>
      </c>
      <c r="M75" s="3">
        <f t="shared" ca="1" si="4"/>
        <v>0.02</v>
      </c>
      <c r="N75" s="3">
        <f t="shared" ca="1" si="4"/>
        <v>0.03</v>
      </c>
      <c r="O75" s="3">
        <f t="shared" ca="1" si="4"/>
        <v>0.04</v>
      </c>
      <c r="P75" s="41"/>
      <c r="Q75" s="3">
        <f t="shared" ca="1" si="3"/>
        <v>0.05</v>
      </c>
      <c r="R75" s="41"/>
      <c r="S75" s="41"/>
      <c r="T75" s="41"/>
      <c r="U75" s="41"/>
      <c r="V75" s="41"/>
      <c r="W75" s="41"/>
      <c r="AB75" s="3">
        <f t="shared" ca="1" si="6"/>
        <v>0</v>
      </c>
    </row>
    <row r="76" spans="1:28" x14ac:dyDescent="0.25">
      <c r="A76" s="2">
        <v>40268</v>
      </c>
      <c r="B76" s="3">
        <f t="shared" ca="1" si="5"/>
        <v>0.04</v>
      </c>
      <c r="C76" s="3">
        <f t="shared" ca="1" si="5"/>
        <v>0.05</v>
      </c>
      <c r="D76" s="3">
        <f t="shared" ca="1" si="5"/>
        <v>-0.04</v>
      </c>
      <c r="E76" s="3">
        <f t="shared" ca="1" si="5"/>
        <v>-0.01</v>
      </c>
      <c r="F76" s="3">
        <f t="shared" ca="1" si="5"/>
        <v>0.02</v>
      </c>
      <c r="G76" s="3">
        <f t="shared" ca="1" si="5"/>
        <v>-0.05</v>
      </c>
      <c r="H76" s="3">
        <f t="shared" ca="1" si="5"/>
        <v>0.04</v>
      </c>
      <c r="I76" s="3">
        <f t="shared" ca="1" si="5"/>
        <v>-0.01</v>
      </c>
      <c r="J76" s="3"/>
      <c r="K76" s="3">
        <f t="shared" ca="1" si="4"/>
        <v>0</v>
      </c>
      <c r="L76" s="3">
        <f t="shared" ca="1" si="4"/>
        <v>-0.03</v>
      </c>
      <c r="M76" s="3">
        <f t="shared" ca="1" si="4"/>
        <v>0.04</v>
      </c>
      <c r="N76" s="3">
        <f t="shared" ca="1" si="4"/>
        <v>0.06</v>
      </c>
      <c r="O76" s="3">
        <f t="shared" ca="1" si="4"/>
        <v>0.02</v>
      </c>
      <c r="P76" s="41"/>
      <c r="Q76" s="3">
        <f t="shared" ca="1" si="3"/>
        <v>0.04</v>
      </c>
      <c r="R76" s="41"/>
      <c r="S76" s="41"/>
      <c r="T76" s="41"/>
      <c r="U76" s="41"/>
      <c r="V76" s="41"/>
      <c r="W76" s="41"/>
      <c r="AB76" s="3">
        <f t="shared" ca="1" si="6"/>
        <v>0.04</v>
      </c>
    </row>
    <row r="77" spans="1:28" x14ac:dyDescent="0.25">
      <c r="A77" s="2">
        <v>40298</v>
      </c>
      <c r="B77" s="3">
        <f t="shared" ca="1" si="5"/>
        <v>-0.05</v>
      </c>
      <c r="C77" s="3">
        <f t="shared" ca="1" si="5"/>
        <v>-0.03</v>
      </c>
      <c r="D77" s="3">
        <f t="shared" ca="1" si="5"/>
        <v>0.04</v>
      </c>
      <c r="E77" s="3">
        <f t="shared" ca="1" si="5"/>
        <v>0.05</v>
      </c>
      <c r="F77" s="3">
        <f t="shared" ca="1" si="5"/>
        <v>0.02</v>
      </c>
      <c r="G77" s="3">
        <f t="shared" ca="1" si="5"/>
        <v>0.04</v>
      </c>
      <c r="H77" s="3">
        <f t="shared" ca="1" si="5"/>
        <v>0.05</v>
      </c>
      <c r="I77" s="3">
        <f t="shared" ca="1" si="5"/>
        <v>0.04</v>
      </c>
      <c r="J77" s="3"/>
      <c r="K77" s="3">
        <f t="shared" ca="1" si="4"/>
        <v>-0.05</v>
      </c>
      <c r="L77" s="3">
        <f t="shared" ca="1" si="4"/>
        <v>0.01</v>
      </c>
      <c r="M77" s="3">
        <f t="shared" ca="1" si="4"/>
        <v>0.05</v>
      </c>
      <c r="N77" s="3">
        <f t="shared" ca="1" si="4"/>
        <v>-0.05</v>
      </c>
      <c r="O77" s="3">
        <f t="shared" ca="1" si="4"/>
        <v>0.02</v>
      </c>
      <c r="P77" s="41"/>
      <c r="Q77" s="3">
        <f t="shared" ref="Q77:Q116" ca="1" si="7">RANDBETWEEN(-5,6)/100</f>
        <v>-0.05</v>
      </c>
      <c r="R77" s="41"/>
      <c r="S77" s="41"/>
      <c r="T77" s="41"/>
      <c r="U77" s="41"/>
      <c r="V77" s="41"/>
      <c r="W77" s="41"/>
      <c r="AB77" s="3">
        <f t="shared" ca="1" si="6"/>
        <v>-0.05</v>
      </c>
    </row>
    <row r="78" spans="1:28" x14ac:dyDescent="0.25">
      <c r="A78" s="2">
        <v>40329</v>
      </c>
      <c r="B78" s="3">
        <f t="shared" ca="1" si="5"/>
        <v>0</v>
      </c>
      <c r="C78" s="3">
        <f t="shared" ca="1" si="5"/>
        <v>-0.03</v>
      </c>
      <c r="D78" s="3">
        <f t="shared" ca="1" si="5"/>
        <v>0.02</v>
      </c>
      <c r="E78" s="3">
        <f t="shared" ca="1" si="5"/>
        <v>-0.05</v>
      </c>
      <c r="F78" s="3">
        <f t="shared" ca="1" si="5"/>
        <v>-0.02</v>
      </c>
      <c r="G78" s="3">
        <f t="shared" ca="1" si="5"/>
        <v>0.03</v>
      </c>
      <c r="H78" s="3">
        <f t="shared" ca="1" si="5"/>
        <v>0.03</v>
      </c>
      <c r="I78" s="3">
        <f t="shared" ca="1" si="5"/>
        <v>0.04</v>
      </c>
      <c r="J78" s="3"/>
      <c r="K78" s="3">
        <f t="shared" ca="1" si="4"/>
        <v>0.01</v>
      </c>
      <c r="L78" s="3">
        <f t="shared" ca="1" si="4"/>
        <v>-0.01</v>
      </c>
      <c r="M78" s="3">
        <f t="shared" ca="1" si="4"/>
        <v>-0.01</v>
      </c>
      <c r="N78" s="3">
        <f t="shared" ca="1" si="4"/>
        <v>0.03</v>
      </c>
      <c r="O78" s="3">
        <f t="shared" ca="1" si="4"/>
        <v>0.06</v>
      </c>
      <c r="P78" s="41"/>
      <c r="Q78" s="3">
        <f t="shared" ca="1" si="7"/>
        <v>0.02</v>
      </c>
      <c r="R78" s="41"/>
      <c r="S78" s="41"/>
      <c r="T78" s="41"/>
      <c r="U78" s="41"/>
      <c r="V78" s="41"/>
      <c r="W78" s="41"/>
      <c r="AB78" s="3">
        <f t="shared" ca="1" si="6"/>
        <v>-0.02</v>
      </c>
    </row>
    <row r="79" spans="1:28" x14ac:dyDescent="0.25">
      <c r="A79" s="2">
        <v>40359</v>
      </c>
      <c r="B79" s="3">
        <f t="shared" ca="1" si="5"/>
        <v>0</v>
      </c>
      <c r="C79" s="3">
        <f t="shared" ca="1" si="5"/>
        <v>-0.05</v>
      </c>
      <c r="D79" s="3">
        <f t="shared" ca="1" si="5"/>
        <v>0</v>
      </c>
      <c r="E79" s="3">
        <f t="shared" ca="1" si="5"/>
        <v>0.06</v>
      </c>
      <c r="F79" s="3">
        <f t="shared" ca="1" si="5"/>
        <v>0.06</v>
      </c>
      <c r="G79" s="3">
        <f t="shared" ca="1" si="5"/>
        <v>0.01</v>
      </c>
      <c r="H79" s="3">
        <f t="shared" ca="1" si="5"/>
        <v>-0.01</v>
      </c>
      <c r="I79" s="3">
        <f t="shared" ref="H79:K142" ca="1" si="8">RANDBETWEEN(-5,6)/100</f>
        <v>-0.04</v>
      </c>
      <c r="J79" s="3"/>
      <c r="K79" s="3">
        <f t="shared" ca="1" si="4"/>
        <v>0</v>
      </c>
      <c r="L79" s="3">
        <f t="shared" ca="1" si="4"/>
        <v>0.02</v>
      </c>
      <c r="M79" s="3">
        <f t="shared" ca="1" si="4"/>
        <v>0.03</v>
      </c>
      <c r="N79" s="3">
        <f t="shared" ca="1" si="4"/>
        <v>0.01</v>
      </c>
      <c r="O79" s="3">
        <f t="shared" ca="1" si="4"/>
        <v>-0.01</v>
      </c>
      <c r="P79" s="41"/>
      <c r="Q79" s="3">
        <f t="shared" ca="1" si="7"/>
        <v>0</v>
      </c>
      <c r="R79" s="41"/>
      <c r="S79" s="41"/>
      <c r="T79" s="41"/>
      <c r="U79" s="41"/>
      <c r="V79" s="41"/>
      <c r="W79" s="41"/>
      <c r="AB79" s="3">
        <f t="shared" ca="1" si="6"/>
        <v>-0.04</v>
      </c>
    </row>
    <row r="80" spans="1:28" x14ac:dyDescent="0.25">
      <c r="A80" s="2">
        <v>40390</v>
      </c>
      <c r="B80" s="3">
        <f t="shared" ref="B80:N111" ca="1" si="9">RANDBETWEEN(-5,6)/100</f>
        <v>-0.01</v>
      </c>
      <c r="C80" s="3">
        <f t="shared" ca="1" si="9"/>
        <v>0.02</v>
      </c>
      <c r="D80" s="3">
        <f t="shared" ca="1" si="9"/>
        <v>0.01</v>
      </c>
      <c r="E80" s="3">
        <f t="shared" ca="1" si="9"/>
        <v>0.05</v>
      </c>
      <c r="F80" s="3">
        <f t="shared" ca="1" si="9"/>
        <v>0.06</v>
      </c>
      <c r="G80" s="3">
        <f t="shared" ca="1" si="9"/>
        <v>0.06</v>
      </c>
      <c r="H80" s="3">
        <f t="shared" ca="1" si="8"/>
        <v>0</v>
      </c>
      <c r="I80" s="3">
        <f t="shared" ca="1" si="8"/>
        <v>0.03</v>
      </c>
      <c r="J80" s="3">
        <f t="shared" ca="1" si="8"/>
        <v>0.05</v>
      </c>
      <c r="K80" s="3">
        <f t="shared" ca="1" si="4"/>
        <v>0.04</v>
      </c>
      <c r="L80" s="3">
        <f t="shared" ca="1" si="4"/>
        <v>-0.02</v>
      </c>
      <c r="M80" s="3">
        <f t="shared" ca="1" si="4"/>
        <v>0.06</v>
      </c>
      <c r="N80" s="3">
        <f t="shared" ca="1" si="4"/>
        <v>-0.04</v>
      </c>
      <c r="O80" s="3"/>
      <c r="P80" s="41"/>
      <c r="Q80" s="3">
        <f t="shared" ca="1" si="7"/>
        <v>0</v>
      </c>
      <c r="R80" s="41"/>
      <c r="S80" s="41"/>
      <c r="T80" s="41"/>
      <c r="U80" s="41"/>
      <c r="V80" s="41"/>
      <c r="W80" s="41"/>
      <c r="AB80" s="3">
        <f t="shared" ca="1" si="6"/>
        <v>0.06</v>
      </c>
    </row>
    <row r="81" spans="1:28" x14ac:dyDescent="0.25">
      <c r="A81" s="2">
        <v>40421</v>
      </c>
      <c r="B81" s="3">
        <f t="shared" ca="1" si="9"/>
        <v>-0.04</v>
      </c>
      <c r="C81" s="3">
        <f t="shared" ca="1" si="9"/>
        <v>0.03</v>
      </c>
      <c r="D81" s="3">
        <f t="shared" ca="1" si="9"/>
        <v>0.02</v>
      </c>
      <c r="E81" s="3">
        <f t="shared" ca="1" si="9"/>
        <v>-0.01</v>
      </c>
      <c r="F81" s="3">
        <f t="shared" ca="1" si="9"/>
        <v>0.03</v>
      </c>
      <c r="G81" s="3">
        <f t="shared" ca="1" si="9"/>
        <v>0.04</v>
      </c>
      <c r="H81" s="3">
        <f t="shared" ca="1" si="8"/>
        <v>-0.03</v>
      </c>
      <c r="I81" s="3">
        <f t="shared" ca="1" si="8"/>
        <v>0.01</v>
      </c>
      <c r="J81" s="3">
        <f t="shared" ca="1" si="8"/>
        <v>0.01</v>
      </c>
      <c r="K81" s="3">
        <f t="shared" ca="1" si="4"/>
        <v>0.02</v>
      </c>
      <c r="L81" s="3">
        <f t="shared" ca="1" si="4"/>
        <v>0.04</v>
      </c>
      <c r="M81" s="3">
        <f t="shared" ca="1" si="4"/>
        <v>-0.01</v>
      </c>
      <c r="N81" s="3">
        <f t="shared" ca="1" si="4"/>
        <v>-0.02</v>
      </c>
      <c r="O81" s="3"/>
      <c r="P81" s="41"/>
      <c r="Q81" s="3">
        <f t="shared" ca="1" si="7"/>
        <v>0</v>
      </c>
      <c r="R81" s="41"/>
      <c r="S81" s="41"/>
      <c r="T81" s="41"/>
      <c r="U81" s="41"/>
      <c r="V81" s="41"/>
      <c r="W81" s="41"/>
      <c r="AB81" s="3">
        <f t="shared" ca="1" si="6"/>
        <v>0.04</v>
      </c>
    </row>
    <row r="82" spans="1:28" x14ac:dyDescent="0.25">
      <c r="A82" s="2">
        <v>40451</v>
      </c>
      <c r="B82" s="3">
        <f t="shared" ca="1" si="9"/>
        <v>0.02</v>
      </c>
      <c r="C82" s="3">
        <f t="shared" ca="1" si="9"/>
        <v>0.04</v>
      </c>
      <c r="D82" s="3">
        <f t="shared" ca="1" si="9"/>
        <v>0</v>
      </c>
      <c r="E82" s="3">
        <f t="shared" ca="1" si="9"/>
        <v>-0.05</v>
      </c>
      <c r="F82" s="3">
        <f t="shared" ca="1" si="9"/>
        <v>0.03</v>
      </c>
      <c r="G82" s="3">
        <f t="shared" ca="1" si="9"/>
        <v>0.01</v>
      </c>
      <c r="H82" s="3">
        <f t="shared" ca="1" si="9"/>
        <v>0.04</v>
      </c>
      <c r="I82" s="3">
        <f t="shared" ca="1" si="9"/>
        <v>-0.01</v>
      </c>
      <c r="J82" s="3">
        <f t="shared" ca="1" si="9"/>
        <v>0.01</v>
      </c>
      <c r="K82" s="3">
        <f t="shared" ca="1" si="9"/>
        <v>-0.05</v>
      </c>
      <c r="L82" s="3">
        <f t="shared" ca="1" si="9"/>
        <v>-0.03</v>
      </c>
      <c r="M82" s="3">
        <f t="shared" ca="1" si="9"/>
        <v>0.04</v>
      </c>
      <c r="N82" s="3">
        <f t="shared" ca="1" si="9"/>
        <v>0.04</v>
      </c>
      <c r="O82" s="3"/>
      <c r="P82" s="41"/>
      <c r="Q82" s="3">
        <f t="shared" ca="1" si="7"/>
        <v>0.04</v>
      </c>
      <c r="R82" s="41"/>
      <c r="S82" s="41"/>
      <c r="T82" s="41"/>
      <c r="U82" s="41"/>
      <c r="V82" s="41"/>
      <c r="W82" s="41"/>
      <c r="AB82" s="3">
        <f t="shared" ca="1" si="6"/>
        <v>-0.02</v>
      </c>
    </row>
    <row r="83" spans="1:28" x14ac:dyDescent="0.25">
      <c r="A83" s="2">
        <v>40482</v>
      </c>
      <c r="B83" s="3">
        <f t="shared" ca="1" si="9"/>
        <v>-0.03</v>
      </c>
      <c r="C83" s="3">
        <f t="shared" ca="1" si="9"/>
        <v>0.04</v>
      </c>
      <c r="D83" s="3">
        <f t="shared" ca="1" si="9"/>
        <v>-0.04</v>
      </c>
      <c r="E83" s="3">
        <f t="shared" ca="1" si="9"/>
        <v>0.04</v>
      </c>
      <c r="F83" s="3">
        <f t="shared" ca="1" si="9"/>
        <v>0.02</v>
      </c>
      <c r="G83" s="3">
        <f t="shared" ca="1" si="9"/>
        <v>-0.04</v>
      </c>
      <c r="H83" s="3">
        <f t="shared" ca="1" si="9"/>
        <v>0.04</v>
      </c>
      <c r="I83" s="3">
        <f t="shared" ca="1" si="9"/>
        <v>-0.04</v>
      </c>
      <c r="J83" s="3">
        <f t="shared" ca="1" si="9"/>
        <v>-0.02</v>
      </c>
      <c r="K83" s="3">
        <f t="shared" ca="1" si="9"/>
        <v>-0.04</v>
      </c>
      <c r="L83" s="3">
        <f t="shared" ca="1" si="9"/>
        <v>-0.05</v>
      </c>
      <c r="M83" s="3">
        <f t="shared" ca="1" si="9"/>
        <v>0.03</v>
      </c>
      <c r="N83" s="3">
        <f t="shared" ca="1" si="9"/>
        <v>0.06</v>
      </c>
      <c r="O83" s="3"/>
      <c r="P83" s="41"/>
      <c r="Q83" s="3">
        <f t="shared" ca="1" si="7"/>
        <v>0.02</v>
      </c>
      <c r="R83" s="41"/>
      <c r="S83" s="41"/>
      <c r="T83" s="41"/>
      <c r="U83" s="41"/>
      <c r="V83" s="41"/>
      <c r="W83" s="41"/>
      <c r="AB83" s="3">
        <f t="shared" ca="1" si="6"/>
        <v>-0.01</v>
      </c>
    </row>
    <row r="84" spans="1:28" x14ac:dyDescent="0.25">
      <c r="A84" s="2">
        <v>40512</v>
      </c>
      <c r="B84" s="3">
        <f t="shared" ca="1" si="9"/>
        <v>0.03</v>
      </c>
      <c r="C84" s="3">
        <f t="shared" ca="1" si="9"/>
        <v>-0.03</v>
      </c>
      <c r="D84" s="3">
        <f t="shared" ca="1" si="9"/>
        <v>-0.05</v>
      </c>
      <c r="E84" s="3">
        <f t="shared" ca="1" si="9"/>
        <v>-0.02</v>
      </c>
      <c r="F84" s="3">
        <f t="shared" ca="1" si="9"/>
        <v>0</v>
      </c>
      <c r="G84" s="3">
        <f t="shared" ca="1" si="9"/>
        <v>-0.02</v>
      </c>
      <c r="H84" s="3">
        <f t="shared" ca="1" si="9"/>
        <v>0.04</v>
      </c>
      <c r="I84" s="3">
        <f t="shared" ca="1" si="9"/>
        <v>0.02</v>
      </c>
      <c r="J84" s="3">
        <f t="shared" ca="1" si="9"/>
        <v>-0.03</v>
      </c>
      <c r="K84" s="3">
        <f t="shared" ca="1" si="9"/>
        <v>-0.05</v>
      </c>
      <c r="L84" s="3">
        <f t="shared" ca="1" si="9"/>
        <v>-0.02</v>
      </c>
      <c r="M84" s="3">
        <f t="shared" ca="1" si="9"/>
        <v>0.03</v>
      </c>
      <c r="N84" s="3">
        <f t="shared" ca="1" si="9"/>
        <v>0.04</v>
      </c>
      <c r="O84" s="3"/>
      <c r="P84" s="41"/>
      <c r="Q84" s="3">
        <f t="shared" ca="1" si="7"/>
        <v>0.03</v>
      </c>
      <c r="R84" s="41"/>
      <c r="S84" s="41"/>
      <c r="T84" s="41"/>
      <c r="U84" s="41"/>
      <c r="V84" s="41"/>
      <c r="W84" s="41"/>
      <c r="AB84" s="3">
        <f t="shared" ca="1" si="6"/>
        <v>-0.03</v>
      </c>
    </row>
    <row r="85" spans="1:28" x14ac:dyDescent="0.25">
      <c r="A85" s="2">
        <v>40543</v>
      </c>
      <c r="B85" s="3">
        <f t="shared" ca="1" si="9"/>
        <v>0.02</v>
      </c>
      <c r="C85" s="3">
        <f t="shared" ca="1" si="9"/>
        <v>0.01</v>
      </c>
      <c r="D85" s="3">
        <f t="shared" ca="1" si="9"/>
        <v>0.03</v>
      </c>
      <c r="E85" s="3">
        <f t="shared" ca="1" si="9"/>
        <v>0.04</v>
      </c>
      <c r="F85" s="3">
        <f t="shared" ca="1" si="9"/>
        <v>0.06</v>
      </c>
      <c r="G85" s="3">
        <f t="shared" ca="1" si="9"/>
        <v>-0.01</v>
      </c>
      <c r="H85" s="3">
        <f t="shared" ca="1" si="9"/>
        <v>0.05</v>
      </c>
      <c r="I85" s="3">
        <f t="shared" ca="1" si="9"/>
        <v>0</v>
      </c>
      <c r="J85" s="3">
        <f t="shared" ca="1" si="9"/>
        <v>0.03</v>
      </c>
      <c r="K85" s="3">
        <f t="shared" ca="1" si="9"/>
        <v>0.02</v>
      </c>
      <c r="L85" s="3">
        <f t="shared" ca="1" si="9"/>
        <v>0.01</v>
      </c>
      <c r="M85" s="3">
        <f t="shared" ca="1" si="9"/>
        <v>0.05</v>
      </c>
      <c r="N85" s="3">
        <f t="shared" ca="1" si="9"/>
        <v>-0.01</v>
      </c>
      <c r="O85" s="3"/>
      <c r="P85" s="41"/>
      <c r="Q85" s="3">
        <f t="shared" ca="1" si="7"/>
        <v>0.06</v>
      </c>
      <c r="R85" s="41"/>
      <c r="S85" s="41"/>
      <c r="T85" s="41"/>
      <c r="U85" s="41"/>
      <c r="V85" s="41"/>
      <c r="W85" s="41"/>
      <c r="AB85" s="3">
        <f t="shared" ca="1" si="6"/>
        <v>0.04</v>
      </c>
    </row>
    <row r="86" spans="1:28" x14ac:dyDescent="0.25">
      <c r="A86" s="2">
        <v>40574</v>
      </c>
      <c r="B86" s="3">
        <f t="shared" ca="1" si="9"/>
        <v>0.05</v>
      </c>
      <c r="C86" s="3">
        <f t="shared" ca="1" si="9"/>
        <v>0.04</v>
      </c>
      <c r="D86" s="3">
        <f t="shared" ca="1" si="9"/>
        <v>-0.02</v>
      </c>
      <c r="E86" s="3">
        <f t="shared" ca="1" si="9"/>
        <v>-0.03</v>
      </c>
      <c r="F86" s="3">
        <f t="shared" ca="1" si="9"/>
        <v>0.02</v>
      </c>
      <c r="G86" s="3">
        <f t="shared" ca="1" si="9"/>
        <v>-0.05</v>
      </c>
      <c r="H86" s="3">
        <f t="shared" ca="1" si="9"/>
        <v>0.06</v>
      </c>
      <c r="I86" s="3">
        <f t="shared" ca="1" si="9"/>
        <v>0</v>
      </c>
      <c r="J86" s="3">
        <f t="shared" ca="1" si="9"/>
        <v>0</v>
      </c>
      <c r="K86" s="3">
        <f t="shared" ca="1" si="9"/>
        <v>-0.04</v>
      </c>
      <c r="L86" s="3">
        <f t="shared" ca="1" si="9"/>
        <v>0.03</v>
      </c>
      <c r="M86" s="3">
        <f t="shared" ca="1" si="9"/>
        <v>0.03</v>
      </c>
      <c r="N86" s="3">
        <f t="shared" ca="1" si="9"/>
        <v>-0.02</v>
      </c>
      <c r="O86" s="3"/>
      <c r="P86" s="41"/>
      <c r="Q86" s="3">
        <f t="shared" ca="1" si="7"/>
        <v>0.02</v>
      </c>
      <c r="R86" s="41"/>
      <c r="S86" s="41"/>
      <c r="T86" s="41"/>
      <c r="U86" s="41"/>
      <c r="V86" s="41"/>
      <c r="W86" s="41"/>
      <c r="AB86" s="3">
        <f t="shared" ca="1" si="6"/>
        <v>0.05</v>
      </c>
    </row>
    <row r="87" spans="1:28" x14ac:dyDescent="0.25">
      <c r="A87" s="2">
        <v>40602</v>
      </c>
      <c r="B87" s="3">
        <f t="shared" ca="1" si="9"/>
        <v>-0.03</v>
      </c>
      <c r="C87" s="3">
        <f t="shared" ca="1" si="9"/>
        <v>-0.03</v>
      </c>
      <c r="D87" s="3">
        <f t="shared" ca="1" si="9"/>
        <v>0.06</v>
      </c>
      <c r="E87" s="3">
        <f t="shared" ca="1" si="9"/>
        <v>0</v>
      </c>
      <c r="F87" s="3">
        <f t="shared" ca="1" si="9"/>
        <v>0.06</v>
      </c>
      <c r="G87" s="3">
        <f t="shared" ca="1" si="9"/>
        <v>0.05</v>
      </c>
      <c r="H87" s="3">
        <f t="shared" ca="1" si="9"/>
        <v>0.05</v>
      </c>
      <c r="I87" s="3">
        <f t="shared" ca="1" si="9"/>
        <v>-0.01</v>
      </c>
      <c r="J87" s="3">
        <f t="shared" ca="1" si="9"/>
        <v>0.04</v>
      </c>
      <c r="K87" s="3">
        <f t="shared" ca="1" si="9"/>
        <v>0</v>
      </c>
      <c r="L87" s="3">
        <f t="shared" ca="1" si="9"/>
        <v>-0.03</v>
      </c>
      <c r="M87" s="3">
        <f t="shared" ca="1" si="9"/>
        <v>-0.03</v>
      </c>
      <c r="N87" s="3">
        <f t="shared" ca="1" si="9"/>
        <v>-0.01</v>
      </c>
      <c r="O87" s="3"/>
      <c r="P87" s="41"/>
      <c r="Q87" s="3">
        <f t="shared" ca="1" si="7"/>
        <v>0.05</v>
      </c>
      <c r="R87" s="41"/>
      <c r="S87" s="41"/>
      <c r="T87" s="41"/>
      <c r="U87" s="41"/>
      <c r="V87" s="41"/>
      <c r="W87" s="41"/>
      <c r="AB87" s="3">
        <f t="shared" ca="1" si="6"/>
        <v>0.06</v>
      </c>
    </row>
    <row r="88" spans="1:28" x14ac:dyDescent="0.25">
      <c r="A88" s="2">
        <v>40633</v>
      </c>
      <c r="B88" s="3">
        <f t="shared" ca="1" si="9"/>
        <v>-0.03</v>
      </c>
      <c r="C88" s="3">
        <f t="shared" ca="1" si="9"/>
        <v>0.03</v>
      </c>
      <c r="D88" s="3">
        <f t="shared" ca="1" si="9"/>
        <v>0.05</v>
      </c>
      <c r="E88" s="3">
        <f t="shared" ca="1" si="9"/>
        <v>-0.02</v>
      </c>
      <c r="F88" s="3">
        <f t="shared" ca="1" si="9"/>
        <v>0.01</v>
      </c>
      <c r="G88" s="3">
        <f t="shared" ca="1" si="9"/>
        <v>0.02</v>
      </c>
      <c r="H88" s="3">
        <f t="shared" ca="1" si="9"/>
        <v>0</v>
      </c>
      <c r="I88" s="3">
        <f t="shared" ca="1" si="9"/>
        <v>-0.03</v>
      </c>
      <c r="J88" s="3">
        <f t="shared" ca="1" si="9"/>
        <v>0.01</v>
      </c>
      <c r="K88" s="3">
        <f t="shared" ca="1" si="9"/>
        <v>0.03</v>
      </c>
      <c r="L88" s="3">
        <f t="shared" ca="1" si="9"/>
        <v>0</v>
      </c>
      <c r="M88" s="3">
        <f t="shared" ca="1" si="9"/>
        <v>0</v>
      </c>
      <c r="N88" s="3">
        <f t="shared" ca="1" si="9"/>
        <v>-0.04</v>
      </c>
      <c r="O88" s="3"/>
      <c r="P88" s="41"/>
      <c r="Q88" s="3">
        <f t="shared" ca="1" si="7"/>
        <v>0</v>
      </c>
      <c r="R88" s="41"/>
      <c r="S88" s="41"/>
      <c r="T88" s="41"/>
      <c r="U88" s="41"/>
      <c r="V88" s="41"/>
      <c r="W88" s="3">
        <f t="shared" ref="W88:W151" ca="1" si="10">RANDBETWEEN(-5,6)/100</f>
        <v>-0.03</v>
      </c>
      <c r="AB88" s="3">
        <f t="shared" ca="1" si="6"/>
        <v>0.03</v>
      </c>
    </row>
    <row r="89" spans="1:28" x14ac:dyDescent="0.25">
      <c r="A89" s="2">
        <v>40663</v>
      </c>
      <c r="B89" s="3">
        <f t="shared" ca="1" si="9"/>
        <v>0.06</v>
      </c>
      <c r="C89" s="3">
        <f t="shared" ca="1" si="9"/>
        <v>0</v>
      </c>
      <c r="D89" s="3">
        <f t="shared" ca="1" si="9"/>
        <v>-0.02</v>
      </c>
      <c r="E89" s="3">
        <f t="shared" ca="1" si="9"/>
        <v>-0.04</v>
      </c>
      <c r="F89" s="3">
        <f t="shared" ca="1" si="9"/>
        <v>0</v>
      </c>
      <c r="G89" s="3">
        <f t="shared" ca="1" si="9"/>
        <v>0.05</v>
      </c>
      <c r="H89" s="3">
        <f t="shared" ca="1" si="9"/>
        <v>-0.04</v>
      </c>
      <c r="I89" s="3">
        <f t="shared" ca="1" si="9"/>
        <v>-0.04</v>
      </c>
      <c r="J89" s="3">
        <f t="shared" ca="1" si="9"/>
        <v>-0.05</v>
      </c>
      <c r="K89" s="3">
        <f t="shared" ca="1" si="9"/>
        <v>0.01</v>
      </c>
      <c r="L89" s="3">
        <f t="shared" ca="1" si="9"/>
        <v>0</v>
      </c>
      <c r="M89" s="3">
        <f t="shared" ca="1" si="9"/>
        <v>-0.04</v>
      </c>
      <c r="N89" s="3">
        <f t="shared" ca="1" si="9"/>
        <v>0.06</v>
      </c>
      <c r="O89" s="3"/>
      <c r="P89" s="41"/>
      <c r="Q89" s="3">
        <f t="shared" ca="1" si="7"/>
        <v>-0.04</v>
      </c>
      <c r="R89" s="41"/>
      <c r="S89" s="41"/>
      <c r="T89" s="41"/>
      <c r="U89" s="41"/>
      <c r="V89" s="41"/>
      <c r="W89" s="3">
        <f t="shared" ca="1" si="10"/>
        <v>0.03</v>
      </c>
      <c r="AB89" s="3">
        <f t="shared" ca="1" si="6"/>
        <v>-0.04</v>
      </c>
    </row>
    <row r="90" spans="1:28" x14ac:dyDescent="0.25">
      <c r="A90" s="2">
        <v>40694</v>
      </c>
      <c r="B90" s="3">
        <f t="shared" ca="1" si="9"/>
        <v>0.04</v>
      </c>
      <c r="C90" s="3">
        <f t="shared" ca="1" si="9"/>
        <v>-0.02</v>
      </c>
      <c r="D90" s="3">
        <f t="shared" ca="1" si="9"/>
        <v>-0.02</v>
      </c>
      <c r="E90" s="3">
        <f t="shared" ca="1" si="9"/>
        <v>-0.03</v>
      </c>
      <c r="F90" s="3">
        <f t="shared" ca="1" si="9"/>
        <v>0.04</v>
      </c>
      <c r="G90" s="3">
        <f t="shared" ca="1" si="9"/>
        <v>0</v>
      </c>
      <c r="H90" s="3">
        <f t="shared" ca="1" si="9"/>
        <v>-0.05</v>
      </c>
      <c r="I90" s="3">
        <f t="shared" ca="1" si="9"/>
        <v>0.05</v>
      </c>
      <c r="J90" s="3">
        <f t="shared" ca="1" si="9"/>
        <v>0.02</v>
      </c>
      <c r="K90" s="3">
        <f t="shared" ca="1" si="9"/>
        <v>0.04</v>
      </c>
      <c r="L90" s="3">
        <f t="shared" ca="1" si="9"/>
        <v>0.04</v>
      </c>
      <c r="M90" s="3">
        <f t="shared" ca="1" si="9"/>
        <v>-0.01</v>
      </c>
      <c r="N90" s="3">
        <f t="shared" ca="1" si="9"/>
        <v>-0.04</v>
      </c>
      <c r="O90" s="3"/>
      <c r="P90" s="41"/>
      <c r="Q90" s="3">
        <f t="shared" ca="1" si="7"/>
        <v>0.03</v>
      </c>
      <c r="R90" s="41"/>
      <c r="S90" s="41"/>
      <c r="T90" s="41"/>
      <c r="U90" s="41"/>
      <c r="V90" s="41"/>
      <c r="W90" s="3">
        <f t="shared" ca="1" si="10"/>
        <v>0.06</v>
      </c>
      <c r="AB90" s="3">
        <f t="shared" ca="1" si="6"/>
        <v>0.02</v>
      </c>
    </row>
    <row r="91" spans="1:28" x14ac:dyDescent="0.25">
      <c r="A91" s="2">
        <v>40724</v>
      </c>
      <c r="B91" s="3">
        <f t="shared" ca="1" si="9"/>
        <v>0.03</v>
      </c>
      <c r="C91" s="3">
        <f t="shared" ca="1" si="9"/>
        <v>-0.01</v>
      </c>
      <c r="D91" s="3">
        <f t="shared" ca="1" si="9"/>
        <v>0.05</v>
      </c>
      <c r="E91" s="3">
        <f t="shared" ca="1" si="9"/>
        <v>-0.02</v>
      </c>
      <c r="F91" s="3">
        <f t="shared" ca="1" si="9"/>
        <v>-0.04</v>
      </c>
      <c r="G91" s="3">
        <f t="shared" ca="1" si="9"/>
        <v>0.02</v>
      </c>
      <c r="H91" s="3">
        <f t="shared" ca="1" si="9"/>
        <v>-0.01</v>
      </c>
      <c r="I91" s="3">
        <f t="shared" ca="1" si="9"/>
        <v>0.05</v>
      </c>
      <c r="J91" s="3">
        <f t="shared" ca="1" si="9"/>
        <v>-0.04</v>
      </c>
      <c r="K91" s="3">
        <f t="shared" ca="1" si="9"/>
        <v>0.03</v>
      </c>
      <c r="L91" s="3">
        <f t="shared" ca="1" si="9"/>
        <v>-0.01</v>
      </c>
      <c r="M91" s="3">
        <f t="shared" ca="1" si="9"/>
        <v>-0.04</v>
      </c>
      <c r="N91" s="3">
        <f t="shared" ca="1" si="9"/>
        <v>0.01</v>
      </c>
      <c r="O91" s="3"/>
      <c r="P91" s="41"/>
      <c r="Q91" s="3">
        <f t="shared" ca="1" si="7"/>
        <v>0.04</v>
      </c>
      <c r="R91" s="41"/>
      <c r="S91" s="41"/>
      <c r="T91" s="41"/>
      <c r="U91" s="41"/>
      <c r="V91" s="41"/>
      <c r="W91" s="3">
        <f t="shared" ca="1" si="10"/>
        <v>-0.03</v>
      </c>
      <c r="AB91" s="3">
        <f t="shared" ca="1" si="6"/>
        <v>-0.01</v>
      </c>
    </row>
    <row r="92" spans="1:28" x14ac:dyDescent="0.25">
      <c r="A92" s="2">
        <v>40755</v>
      </c>
      <c r="B92" s="3">
        <f t="shared" ca="1" si="9"/>
        <v>-0.03</v>
      </c>
      <c r="C92" s="3">
        <f t="shared" ca="1" si="9"/>
        <v>-0.01</v>
      </c>
      <c r="D92" s="3">
        <f t="shared" ca="1" si="9"/>
        <v>-0.01</v>
      </c>
      <c r="E92" s="3">
        <f t="shared" ca="1" si="9"/>
        <v>0.02</v>
      </c>
      <c r="F92" s="3">
        <f t="shared" ca="1" si="9"/>
        <v>-0.05</v>
      </c>
      <c r="G92" s="3">
        <f t="shared" ca="1" si="9"/>
        <v>0.01</v>
      </c>
      <c r="H92" s="3">
        <f t="shared" ca="1" si="9"/>
        <v>0.05</v>
      </c>
      <c r="I92" s="3">
        <f t="shared" ca="1" si="9"/>
        <v>0.02</v>
      </c>
      <c r="J92" s="3">
        <f t="shared" ca="1" si="9"/>
        <v>0.05</v>
      </c>
      <c r="K92" s="3">
        <f t="shared" ca="1" si="9"/>
        <v>-0.03</v>
      </c>
      <c r="L92" s="3">
        <f t="shared" ca="1" si="9"/>
        <v>0.02</v>
      </c>
      <c r="M92" s="3">
        <f t="shared" ca="1" si="9"/>
        <v>-0.02</v>
      </c>
      <c r="N92" s="3">
        <f t="shared" ca="1" si="9"/>
        <v>-0.05</v>
      </c>
      <c r="O92" s="3"/>
      <c r="P92" s="41"/>
      <c r="Q92" s="3">
        <f t="shared" ca="1" si="7"/>
        <v>-0.05</v>
      </c>
      <c r="R92" s="41"/>
      <c r="S92" s="41"/>
      <c r="T92" s="41"/>
      <c r="U92" s="41"/>
      <c r="V92" s="41"/>
      <c r="W92" s="3">
        <f t="shared" ca="1" si="10"/>
        <v>0.01</v>
      </c>
      <c r="AB92" s="3">
        <f t="shared" ca="1" si="6"/>
        <v>-0.03</v>
      </c>
    </row>
    <row r="93" spans="1:28" x14ac:dyDescent="0.25">
      <c r="A93" s="2">
        <v>40786</v>
      </c>
      <c r="B93" s="3">
        <f t="shared" ca="1" si="9"/>
        <v>0.05</v>
      </c>
      <c r="C93" s="3">
        <f t="shared" ca="1" si="9"/>
        <v>-0.01</v>
      </c>
      <c r="D93" s="3">
        <f t="shared" ca="1" si="9"/>
        <v>-0.01</v>
      </c>
      <c r="E93" s="3">
        <f t="shared" ca="1" si="9"/>
        <v>0.05</v>
      </c>
      <c r="F93" s="3">
        <f t="shared" ca="1" si="9"/>
        <v>-0.04</v>
      </c>
      <c r="G93" s="3">
        <f t="shared" ca="1" si="9"/>
        <v>-0.03</v>
      </c>
      <c r="H93" s="3">
        <f t="shared" ca="1" si="9"/>
        <v>-0.03</v>
      </c>
      <c r="I93" s="3">
        <f t="shared" ca="1" si="9"/>
        <v>0.04</v>
      </c>
      <c r="J93" s="3">
        <f t="shared" ca="1" si="9"/>
        <v>0.05</v>
      </c>
      <c r="K93" s="3">
        <f t="shared" ca="1" si="9"/>
        <v>0.02</v>
      </c>
      <c r="L93" s="3">
        <f t="shared" ca="1" si="9"/>
        <v>-0.03</v>
      </c>
      <c r="M93" s="3">
        <f t="shared" ca="1" si="9"/>
        <v>0.02</v>
      </c>
      <c r="N93" s="3">
        <f t="shared" ca="1" si="9"/>
        <v>0.02</v>
      </c>
      <c r="O93" s="3"/>
      <c r="P93" s="41"/>
      <c r="Q93" s="3">
        <f t="shared" ca="1" si="7"/>
        <v>0.03</v>
      </c>
      <c r="R93" s="41"/>
      <c r="S93" s="41"/>
      <c r="T93" s="41"/>
      <c r="U93" s="41"/>
      <c r="V93" s="41"/>
      <c r="W93" s="3">
        <f t="shared" ca="1" si="10"/>
        <v>0.04</v>
      </c>
      <c r="AB93" s="3">
        <f t="shared" ca="1" si="6"/>
        <v>0.06</v>
      </c>
    </row>
    <row r="94" spans="1:28" x14ac:dyDescent="0.25">
      <c r="A94" s="2">
        <v>40816</v>
      </c>
      <c r="B94" s="3">
        <f t="shared" ca="1" si="9"/>
        <v>0</v>
      </c>
      <c r="C94" s="3">
        <f t="shared" ca="1" si="9"/>
        <v>0</v>
      </c>
      <c r="D94" s="3">
        <f t="shared" ca="1" si="9"/>
        <v>0.02</v>
      </c>
      <c r="E94" s="3">
        <f t="shared" ca="1" si="9"/>
        <v>0.05</v>
      </c>
      <c r="F94" s="3">
        <f t="shared" ca="1" si="9"/>
        <v>-0.03</v>
      </c>
      <c r="G94" s="3">
        <f t="shared" ca="1" si="9"/>
        <v>0</v>
      </c>
      <c r="H94" s="3">
        <f t="shared" ca="1" si="9"/>
        <v>0.03</v>
      </c>
      <c r="I94" s="3">
        <f t="shared" ca="1" si="9"/>
        <v>-0.03</v>
      </c>
      <c r="J94" s="3">
        <f t="shared" ca="1" si="9"/>
        <v>0.02</v>
      </c>
      <c r="K94" s="3">
        <f t="shared" ca="1" si="9"/>
        <v>0</v>
      </c>
      <c r="L94" s="3">
        <f t="shared" ca="1" si="9"/>
        <v>0</v>
      </c>
      <c r="M94" s="3">
        <f t="shared" ca="1" si="9"/>
        <v>0.06</v>
      </c>
      <c r="N94" s="3">
        <f t="shared" ca="1" si="9"/>
        <v>-0.05</v>
      </c>
      <c r="O94" s="3"/>
      <c r="P94" s="41"/>
      <c r="Q94" s="3">
        <f t="shared" ca="1" si="7"/>
        <v>0</v>
      </c>
      <c r="R94" s="41"/>
      <c r="S94" s="41"/>
      <c r="T94" s="41"/>
      <c r="U94" s="41"/>
      <c r="V94" s="41"/>
      <c r="W94" s="3">
        <f t="shared" ca="1" si="10"/>
        <v>0.03</v>
      </c>
      <c r="AB94" s="3">
        <f t="shared" ca="1" si="6"/>
        <v>0</v>
      </c>
    </row>
    <row r="95" spans="1:28" x14ac:dyDescent="0.25">
      <c r="A95" s="2">
        <v>40847</v>
      </c>
      <c r="B95" s="3">
        <f t="shared" ca="1" si="9"/>
        <v>-0.03</v>
      </c>
      <c r="C95" s="3">
        <f t="shared" ca="1" si="9"/>
        <v>-0.05</v>
      </c>
      <c r="D95" s="3">
        <f t="shared" ca="1" si="9"/>
        <v>-0.02</v>
      </c>
      <c r="E95" s="3">
        <f t="shared" ca="1" si="9"/>
        <v>0.03</v>
      </c>
      <c r="F95" s="3">
        <f t="shared" ca="1" si="9"/>
        <v>-0.03</v>
      </c>
      <c r="G95" s="3">
        <f t="shared" ca="1" si="9"/>
        <v>-0.05</v>
      </c>
      <c r="H95" s="3">
        <f t="shared" ca="1" si="9"/>
        <v>0.01</v>
      </c>
      <c r="I95" s="3">
        <f t="shared" ca="1" si="9"/>
        <v>0.04</v>
      </c>
      <c r="J95" s="3">
        <f t="shared" ca="1" si="9"/>
        <v>-0.05</v>
      </c>
      <c r="K95" s="3">
        <f t="shared" ca="1" si="9"/>
        <v>0.05</v>
      </c>
      <c r="L95" s="3">
        <f t="shared" ca="1" si="9"/>
        <v>0.01</v>
      </c>
      <c r="M95" s="3">
        <f t="shared" ca="1" si="9"/>
        <v>-0.04</v>
      </c>
      <c r="N95" s="3">
        <f t="shared" ca="1" si="9"/>
        <v>-0.01</v>
      </c>
      <c r="O95" s="3"/>
      <c r="P95" s="41"/>
      <c r="Q95" s="3">
        <f t="shared" ca="1" si="7"/>
        <v>0</v>
      </c>
      <c r="R95" s="41"/>
      <c r="S95" s="41"/>
      <c r="T95" s="41"/>
      <c r="U95" s="41"/>
      <c r="V95" s="41"/>
      <c r="W95" s="3">
        <f t="shared" ca="1" si="10"/>
        <v>0.06</v>
      </c>
      <c r="AB95" s="3">
        <f t="shared" ca="1" si="6"/>
        <v>-0.05</v>
      </c>
    </row>
    <row r="96" spans="1:28" x14ac:dyDescent="0.25">
      <c r="A96" s="2">
        <v>40877</v>
      </c>
      <c r="B96" s="3">
        <f t="shared" ca="1" si="9"/>
        <v>0.06</v>
      </c>
      <c r="C96" s="3">
        <f t="shared" ca="1" si="9"/>
        <v>0.06</v>
      </c>
      <c r="D96" s="3">
        <f t="shared" ca="1" si="9"/>
        <v>-0.03</v>
      </c>
      <c r="E96" s="3">
        <f t="shared" ca="1" si="9"/>
        <v>0.03</v>
      </c>
      <c r="F96" s="3">
        <f t="shared" ca="1" si="9"/>
        <v>0.04</v>
      </c>
      <c r="G96" s="3">
        <f t="shared" ca="1" si="9"/>
        <v>0.03</v>
      </c>
      <c r="H96" s="3">
        <f t="shared" ca="1" si="9"/>
        <v>0</v>
      </c>
      <c r="I96" s="3">
        <f t="shared" ca="1" si="9"/>
        <v>0</v>
      </c>
      <c r="J96" s="3">
        <f t="shared" ca="1" si="9"/>
        <v>0.06</v>
      </c>
      <c r="K96" s="3">
        <f t="shared" ca="1" si="9"/>
        <v>0.04</v>
      </c>
      <c r="L96" s="3">
        <f t="shared" ca="1" si="9"/>
        <v>0.03</v>
      </c>
      <c r="M96" s="3">
        <f t="shared" ca="1" si="9"/>
        <v>0.04</v>
      </c>
      <c r="N96" s="3">
        <f t="shared" ca="1" si="9"/>
        <v>0.02</v>
      </c>
      <c r="O96" s="3"/>
      <c r="P96" s="41"/>
      <c r="Q96" s="3">
        <f t="shared" ca="1" si="7"/>
        <v>0.03</v>
      </c>
      <c r="R96" s="41"/>
      <c r="S96" s="41"/>
      <c r="T96" s="41"/>
      <c r="U96" s="41"/>
      <c r="V96" s="41"/>
      <c r="W96" s="3">
        <f t="shared" ca="1" si="10"/>
        <v>0.05</v>
      </c>
      <c r="AB96" s="3">
        <f t="shared" ca="1" si="6"/>
        <v>-0.02</v>
      </c>
    </row>
    <row r="97" spans="1:28" x14ac:dyDescent="0.25">
      <c r="A97" s="2">
        <v>40908</v>
      </c>
      <c r="B97" s="3">
        <f t="shared" ca="1" si="9"/>
        <v>0.01</v>
      </c>
      <c r="C97" s="3">
        <f t="shared" ca="1" si="9"/>
        <v>0.04</v>
      </c>
      <c r="D97" s="3">
        <f t="shared" ca="1" si="9"/>
        <v>0.01</v>
      </c>
      <c r="E97" s="3">
        <f t="shared" ca="1" si="9"/>
        <v>0.04</v>
      </c>
      <c r="F97" s="3">
        <f t="shared" ca="1" si="9"/>
        <v>0.04</v>
      </c>
      <c r="G97" s="3">
        <f t="shared" ca="1" si="9"/>
        <v>0.06</v>
      </c>
      <c r="H97" s="3">
        <f t="shared" ca="1" si="9"/>
        <v>0</v>
      </c>
      <c r="I97" s="3">
        <f t="shared" ca="1" si="9"/>
        <v>0.04</v>
      </c>
      <c r="J97" s="3">
        <f t="shared" ca="1" si="9"/>
        <v>-0.02</v>
      </c>
      <c r="K97" s="3">
        <f t="shared" ca="1" si="9"/>
        <v>0.05</v>
      </c>
      <c r="L97" s="3">
        <f t="shared" ca="1" si="9"/>
        <v>-0.02</v>
      </c>
      <c r="M97" s="3">
        <f t="shared" ca="1" si="9"/>
        <v>0</v>
      </c>
      <c r="N97" s="3">
        <f t="shared" ca="1" si="9"/>
        <v>-0.05</v>
      </c>
      <c r="O97" s="3"/>
      <c r="P97" s="41"/>
      <c r="Q97" s="3">
        <f t="shared" ca="1" si="7"/>
        <v>-0.04</v>
      </c>
      <c r="R97" s="41"/>
      <c r="S97" s="41"/>
      <c r="T97" s="41"/>
      <c r="U97" s="41"/>
      <c r="V97" s="41"/>
      <c r="W97" s="3">
        <f t="shared" ca="1" si="10"/>
        <v>0.04</v>
      </c>
      <c r="AB97" s="3">
        <f t="shared" ca="1" si="6"/>
        <v>0.06</v>
      </c>
    </row>
    <row r="98" spans="1:28" x14ac:dyDescent="0.25">
      <c r="A98" s="2">
        <v>40939</v>
      </c>
      <c r="B98" s="3">
        <f t="shared" ca="1" si="9"/>
        <v>-0.02</v>
      </c>
      <c r="C98" s="3">
        <f t="shared" ca="1" si="9"/>
        <v>0.04</v>
      </c>
      <c r="D98" s="3">
        <f t="shared" ca="1" si="9"/>
        <v>-0.02</v>
      </c>
      <c r="E98" s="3">
        <f t="shared" ca="1" si="9"/>
        <v>0.03</v>
      </c>
      <c r="F98" s="3">
        <f t="shared" ca="1" si="9"/>
        <v>0.06</v>
      </c>
      <c r="G98" s="3">
        <f t="shared" ca="1" si="9"/>
        <v>0.01</v>
      </c>
      <c r="H98" s="3">
        <f t="shared" ca="1" si="9"/>
        <v>-0.04</v>
      </c>
      <c r="I98" s="3">
        <f t="shared" ca="1" si="9"/>
        <v>0.05</v>
      </c>
      <c r="J98" s="3">
        <f t="shared" ca="1" si="9"/>
        <v>-0.05</v>
      </c>
      <c r="K98" s="3">
        <f t="shared" ca="1" si="9"/>
        <v>-0.05</v>
      </c>
      <c r="L98" s="3">
        <f t="shared" ca="1" si="9"/>
        <v>-0.03</v>
      </c>
      <c r="M98" s="3">
        <f t="shared" ca="1" si="9"/>
        <v>0.05</v>
      </c>
      <c r="N98" s="3">
        <f t="shared" ca="1" si="9"/>
        <v>0.05</v>
      </c>
      <c r="O98" s="3"/>
      <c r="P98" s="41"/>
      <c r="Q98" s="3">
        <f t="shared" ca="1" si="7"/>
        <v>0.02</v>
      </c>
      <c r="R98" s="41"/>
      <c r="S98" s="41"/>
      <c r="T98" s="41"/>
      <c r="U98" s="41"/>
      <c r="V98" s="41"/>
      <c r="W98" s="3">
        <f t="shared" ca="1" si="10"/>
        <v>0</v>
      </c>
      <c r="AB98" s="3">
        <f t="shared" ca="1" si="6"/>
        <v>0</v>
      </c>
    </row>
    <row r="99" spans="1:28" x14ac:dyDescent="0.25">
      <c r="A99" s="2">
        <v>40968</v>
      </c>
      <c r="B99" s="3">
        <f t="shared" ca="1" si="9"/>
        <v>-0.01</v>
      </c>
      <c r="C99" s="3">
        <f t="shared" ca="1" si="9"/>
        <v>-0.03</v>
      </c>
      <c r="D99" s="3">
        <f t="shared" ca="1" si="9"/>
        <v>0.06</v>
      </c>
      <c r="E99" s="3">
        <f t="shared" ca="1" si="9"/>
        <v>0.05</v>
      </c>
      <c r="F99" s="3">
        <f t="shared" ca="1" si="9"/>
        <v>0.01</v>
      </c>
      <c r="G99" s="3">
        <f t="shared" ca="1" si="9"/>
        <v>0.03</v>
      </c>
      <c r="H99" s="3">
        <f t="shared" ca="1" si="9"/>
        <v>-0.05</v>
      </c>
      <c r="I99" s="3">
        <f t="shared" ca="1" si="9"/>
        <v>0.03</v>
      </c>
      <c r="J99" s="3">
        <f t="shared" ca="1" si="9"/>
        <v>-0.03</v>
      </c>
      <c r="K99" s="3">
        <f t="shared" ca="1" si="9"/>
        <v>0.05</v>
      </c>
      <c r="L99" s="3">
        <f t="shared" ca="1" si="9"/>
        <v>0.04</v>
      </c>
      <c r="M99" s="3">
        <f t="shared" ca="1" si="9"/>
        <v>0.04</v>
      </c>
      <c r="N99" s="3">
        <f t="shared" ca="1" si="9"/>
        <v>0.02</v>
      </c>
      <c r="O99" s="3"/>
      <c r="P99" s="41"/>
      <c r="Q99" s="3">
        <f t="shared" ca="1" si="7"/>
        <v>0.05</v>
      </c>
      <c r="R99" s="41"/>
      <c r="S99" s="41"/>
      <c r="T99" s="41"/>
      <c r="U99" s="41"/>
      <c r="V99" s="41"/>
      <c r="W99" s="3">
        <f t="shared" ca="1" si="10"/>
        <v>0.04</v>
      </c>
      <c r="AB99" s="3">
        <f t="shared" ca="1" si="6"/>
        <v>0</v>
      </c>
    </row>
    <row r="100" spans="1:28" x14ac:dyDescent="0.25">
      <c r="A100" s="2">
        <v>40999</v>
      </c>
      <c r="B100" s="3">
        <f t="shared" ca="1" si="9"/>
        <v>-0.02</v>
      </c>
      <c r="C100" s="3">
        <f t="shared" ca="1" si="9"/>
        <v>0.01</v>
      </c>
      <c r="D100" s="3">
        <f t="shared" ca="1" si="9"/>
        <v>-0.04</v>
      </c>
      <c r="E100" s="3">
        <f t="shared" ca="1" si="9"/>
        <v>-0.03</v>
      </c>
      <c r="F100" s="3">
        <f t="shared" ca="1" si="9"/>
        <v>0.04</v>
      </c>
      <c r="G100" s="3">
        <f t="shared" ca="1" si="9"/>
        <v>-0.01</v>
      </c>
      <c r="H100" s="3">
        <f t="shared" ca="1" si="9"/>
        <v>0.04</v>
      </c>
      <c r="I100" s="3">
        <f t="shared" ca="1" si="9"/>
        <v>0.02</v>
      </c>
      <c r="J100" s="3">
        <f t="shared" ca="1" si="9"/>
        <v>0.04</v>
      </c>
      <c r="K100" s="3">
        <f t="shared" ref="K100:N163" ca="1" si="11">RANDBETWEEN(-5,6)/100</f>
        <v>-0.03</v>
      </c>
      <c r="L100" s="3">
        <f t="shared" ca="1" si="11"/>
        <v>0</v>
      </c>
      <c r="M100" s="3">
        <f t="shared" ca="1" si="11"/>
        <v>0.05</v>
      </c>
      <c r="N100" s="3">
        <f t="shared" ca="1" si="11"/>
        <v>0.06</v>
      </c>
      <c r="O100" s="3"/>
      <c r="P100" s="41"/>
      <c r="Q100" s="3">
        <f t="shared" ca="1" si="7"/>
        <v>0.06</v>
      </c>
      <c r="R100" s="41"/>
      <c r="S100" s="41"/>
      <c r="T100" s="41"/>
      <c r="U100" s="41"/>
      <c r="V100" s="41"/>
      <c r="W100" s="3">
        <f t="shared" ca="1" si="10"/>
        <v>-0.05</v>
      </c>
      <c r="AB100" s="3">
        <f t="shared" ca="1" si="6"/>
        <v>0.02</v>
      </c>
    </row>
    <row r="101" spans="1:28" x14ac:dyDescent="0.25">
      <c r="A101" s="2">
        <v>41029</v>
      </c>
      <c r="B101" s="3">
        <f t="shared" ref="B101:J132" ca="1" si="12">RANDBETWEEN(-5,6)/100</f>
        <v>0.05</v>
      </c>
      <c r="C101" s="3">
        <f t="shared" ca="1" si="12"/>
        <v>-0.05</v>
      </c>
      <c r="D101" s="3">
        <f t="shared" ca="1" si="12"/>
        <v>-0.04</v>
      </c>
      <c r="E101" s="3">
        <f t="shared" ca="1" si="12"/>
        <v>0.04</v>
      </c>
      <c r="F101" s="3">
        <f t="shared" ca="1" si="12"/>
        <v>-0.01</v>
      </c>
      <c r="G101" s="3">
        <f t="shared" ca="1" si="12"/>
        <v>-0.05</v>
      </c>
      <c r="H101" s="3">
        <f t="shared" ca="1" si="12"/>
        <v>0.05</v>
      </c>
      <c r="I101" s="3">
        <f t="shared" ca="1" si="12"/>
        <v>-0.02</v>
      </c>
      <c r="J101" s="3">
        <f t="shared" ca="1" si="12"/>
        <v>0.06</v>
      </c>
      <c r="K101" s="3">
        <f t="shared" ca="1" si="11"/>
        <v>0.05</v>
      </c>
      <c r="L101" s="3">
        <f t="shared" ca="1" si="11"/>
        <v>-0.01</v>
      </c>
      <c r="M101" s="3">
        <f t="shared" ca="1" si="11"/>
        <v>0.02</v>
      </c>
      <c r="N101" s="3">
        <f t="shared" ca="1" si="11"/>
        <v>-0.02</v>
      </c>
      <c r="O101" s="3"/>
      <c r="P101" s="41"/>
      <c r="Q101" s="3">
        <f t="shared" ca="1" si="7"/>
        <v>-0.03</v>
      </c>
      <c r="R101" s="41"/>
      <c r="S101" s="41"/>
      <c r="T101" s="41"/>
      <c r="U101" s="41"/>
      <c r="V101" s="41"/>
      <c r="W101" s="3">
        <f t="shared" ca="1" si="10"/>
        <v>0.02</v>
      </c>
      <c r="AB101" s="3">
        <f t="shared" ca="1" si="6"/>
        <v>0.02</v>
      </c>
    </row>
    <row r="102" spans="1:28" x14ac:dyDescent="0.25">
      <c r="A102" s="2">
        <v>41060</v>
      </c>
      <c r="B102" s="3">
        <f t="shared" ca="1" si="12"/>
        <v>-0.02</v>
      </c>
      <c r="C102" s="3">
        <f t="shared" ca="1" si="12"/>
        <v>0.02</v>
      </c>
      <c r="D102" s="3">
        <f t="shared" ca="1" si="12"/>
        <v>0.03</v>
      </c>
      <c r="E102" s="3">
        <f t="shared" ca="1" si="12"/>
        <v>-0.02</v>
      </c>
      <c r="F102" s="3">
        <f t="shared" ca="1" si="12"/>
        <v>0.05</v>
      </c>
      <c r="G102" s="3">
        <f t="shared" ca="1" si="12"/>
        <v>-0.05</v>
      </c>
      <c r="H102" s="3">
        <f t="shared" ca="1" si="12"/>
        <v>-0.03</v>
      </c>
      <c r="I102" s="3">
        <f t="shared" ca="1" si="12"/>
        <v>0.04</v>
      </c>
      <c r="J102" s="3">
        <f t="shared" ca="1" si="12"/>
        <v>0.03</v>
      </c>
      <c r="K102" s="3">
        <f t="shared" ca="1" si="11"/>
        <v>0.03</v>
      </c>
      <c r="L102" s="3">
        <f t="shared" ca="1" si="11"/>
        <v>0.04</v>
      </c>
      <c r="M102" s="3">
        <f t="shared" ca="1" si="11"/>
        <v>-0.05</v>
      </c>
      <c r="N102" s="3">
        <f t="shared" ca="1" si="11"/>
        <v>0.04</v>
      </c>
      <c r="O102" s="3"/>
      <c r="P102" s="41"/>
      <c r="Q102" s="3">
        <f t="shared" ca="1" si="7"/>
        <v>0.03</v>
      </c>
      <c r="R102" s="41"/>
      <c r="S102" s="41"/>
      <c r="T102" s="41"/>
      <c r="U102" s="41"/>
      <c r="V102" s="41"/>
      <c r="W102" s="3">
        <f t="shared" ca="1" si="10"/>
        <v>0.05</v>
      </c>
      <c r="AB102" s="3">
        <f t="shared" ca="1" si="6"/>
        <v>0.06</v>
      </c>
    </row>
    <row r="103" spans="1:28" x14ac:dyDescent="0.25">
      <c r="A103" s="2">
        <v>41090</v>
      </c>
      <c r="B103" s="3">
        <f t="shared" ca="1" si="12"/>
        <v>0.01</v>
      </c>
      <c r="C103" s="3">
        <f t="shared" ca="1" si="12"/>
        <v>0</v>
      </c>
      <c r="D103" s="3">
        <f t="shared" ca="1" si="12"/>
        <v>-0.05</v>
      </c>
      <c r="E103" s="3">
        <f t="shared" ca="1" si="12"/>
        <v>0.03</v>
      </c>
      <c r="F103" s="3">
        <f t="shared" ca="1" si="12"/>
        <v>-0.03</v>
      </c>
      <c r="G103" s="3">
        <f t="shared" ca="1" si="12"/>
        <v>0.03</v>
      </c>
      <c r="H103" s="3">
        <f t="shared" ca="1" si="12"/>
        <v>0.01</v>
      </c>
      <c r="I103" s="3">
        <f t="shared" ca="1" si="12"/>
        <v>-0.02</v>
      </c>
      <c r="J103" s="3">
        <f t="shared" ca="1" si="12"/>
        <v>0.04</v>
      </c>
      <c r="K103" s="3">
        <f t="shared" ca="1" si="11"/>
        <v>0.01</v>
      </c>
      <c r="L103" s="3">
        <f t="shared" ca="1" si="11"/>
        <v>-0.02</v>
      </c>
      <c r="M103" s="3">
        <f t="shared" ca="1" si="11"/>
        <v>0.01</v>
      </c>
      <c r="N103" s="3">
        <f t="shared" ca="1" si="11"/>
        <v>-0.05</v>
      </c>
      <c r="O103" s="3"/>
      <c r="P103" s="41"/>
      <c r="Q103" s="3">
        <f t="shared" ca="1" si="7"/>
        <v>0.06</v>
      </c>
      <c r="R103" s="41"/>
      <c r="S103" s="41"/>
      <c r="T103" s="41"/>
      <c r="U103" s="41"/>
      <c r="V103" s="41"/>
      <c r="W103" s="3">
        <f t="shared" ca="1" si="10"/>
        <v>0.03</v>
      </c>
      <c r="AB103" s="3">
        <f t="shared" ca="1" si="6"/>
        <v>0.06</v>
      </c>
    </row>
    <row r="104" spans="1:28" x14ac:dyDescent="0.25">
      <c r="A104" s="2">
        <v>41121</v>
      </c>
      <c r="B104" s="3">
        <f t="shared" ca="1" si="12"/>
        <v>0.05</v>
      </c>
      <c r="C104" s="3">
        <f t="shared" ca="1" si="12"/>
        <v>0.02</v>
      </c>
      <c r="D104" s="3">
        <f t="shared" ca="1" si="12"/>
        <v>0.03</v>
      </c>
      <c r="E104" s="3">
        <f t="shared" ca="1" si="12"/>
        <v>0.06</v>
      </c>
      <c r="F104" s="3">
        <f t="shared" ca="1" si="12"/>
        <v>0.01</v>
      </c>
      <c r="G104" s="3">
        <f t="shared" ca="1" si="12"/>
        <v>0.01</v>
      </c>
      <c r="H104" s="3">
        <f t="shared" ca="1" si="12"/>
        <v>0.05</v>
      </c>
      <c r="I104" s="3">
        <f t="shared" ca="1" si="12"/>
        <v>0.03</v>
      </c>
      <c r="J104" s="3">
        <f t="shared" ca="1" si="12"/>
        <v>0.05</v>
      </c>
      <c r="K104" s="3">
        <f t="shared" ca="1" si="11"/>
        <v>0.05</v>
      </c>
      <c r="L104" s="3">
        <f t="shared" ca="1" si="11"/>
        <v>-0.01</v>
      </c>
      <c r="M104" s="3">
        <f t="shared" ca="1" si="11"/>
        <v>0.05</v>
      </c>
      <c r="N104" s="3">
        <f t="shared" ca="1" si="11"/>
        <v>0.02</v>
      </c>
      <c r="O104" s="3"/>
      <c r="P104" s="41"/>
      <c r="Q104" s="3">
        <f t="shared" ca="1" si="7"/>
        <v>0.01</v>
      </c>
      <c r="R104" s="41"/>
      <c r="S104" s="41"/>
      <c r="T104" s="41"/>
      <c r="U104" s="41"/>
      <c r="V104" s="41"/>
      <c r="W104" s="3">
        <f t="shared" ca="1" si="10"/>
        <v>0.04</v>
      </c>
      <c r="AB104" s="3">
        <f t="shared" ca="1" si="6"/>
        <v>0.01</v>
      </c>
    </row>
    <row r="105" spans="1:28" x14ac:dyDescent="0.25">
      <c r="A105" s="2">
        <v>41152</v>
      </c>
      <c r="B105" s="3">
        <f t="shared" ca="1" si="12"/>
        <v>-0.01</v>
      </c>
      <c r="C105" s="3">
        <f t="shared" ca="1" si="12"/>
        <v>0</v>
      </c>
      <c r="D105" s="3">
        <f t="shared" ca="1" si="12"/>
        <v>0.04</v>
      </c>
      <c r="E105" s="3">
        <f t="shared" ca="1" si="12"/>
        <v>0.06</v>
      </c>
      <c r="F105" s="3">
        <f t="shared" ca="1" si="12"/>
        <v>-0.02</v>
      </c>
      <c r="G105" s="3">
        <f t="shared" ca="1" si="12"/>
        <v>-0.03</v>
      </c>
      <c r="H105" s="3">
        <f t="shared" ca="1" si="12"/>
        <v>0.06</v>
      </c>
      <c r="I105" s="3">
        <f t="shared" ca="1" si="12"/>
        <v>0.02</v>
      </c>
      <c r="J105" s="3">
        <f t="shared" ca="1" si="12"/>
        <v>0</v>
      </c>
      <c r="K105" s="3">
        <f t="shared" ca="1" si="11"/>
        <v>0.02</v>
      </c>
      <c r="L105" s="3">
        <f t="shared" ca="1" si="11"/>
        <v>0.01</v>
      </c>
      <c r="M105" s="3">
        <f t="shared" ca="1" si="11"/>
        <v>-0.01</v>
      </c>
      <c r="N105" s="3">
        <f t="shared" ca="1" si="11"/>
        <v>0</v>
      </c>
      <c r="O105" s="3"/>
      <c r="P105" s="41"/>
      <c r="Q105" s="3">
        <f t="shared" ca="1" si="7"/>
        <v>-0.03</v>
      </c>
      <c r="R105" s="41"/>
      <c r="S105" s="41"/>
      <c r="T105" s="41"/>
      <c r="U105" s="41"/>
      <c r="V105" s="41"/>
      <c r="W105" s="3">
        <f t="shared" ca="1" si="10"/>
        <v>-0.05</v>
      </c>
      <c r="AB105" s="3">
        <f t="shared" ca="1" si="6"/>
        <v>-0.04</v>
      </c>
    </row>
    <row r="106" spans="1:28" x14ac:dyDescent="0.25">
      <c r="A106" s="2">
        <v>41182</v>
      </c>
      <c r="B106" s="3">
        <f t="shared" ca="1" si="12"/>
        <v>0.06</v>
      </c>
      <c r="C106" s="3">
        <f t="shared" ca="1" si="12"/>
        <v>0.05</v>
      </c>
      <c r="D106" s="3">
        <f t="shared" ca="1" si="12"/>
        <v>0.03</v>
      </c>
      <c r="E106" s="3">
        <f t="shared" ca="1" si="12"/>
        <v>0</v>
      </c>
      <c r="F106" s="3">
        <f t="shared" ca="1" si="12"/>
        <v>0.01</v>
      </c>
      <c r="G106" s="3">
        <f t="shared" ca="1" si="12"/>
        <v>0.03</v>
      </c>
      <c r="H106" s="3">
        <f t="shared" ca="1" si="12"/>
        <v>0.05</v>
      </c>
      <c r="I106" s="3">
        <f t="shared" ca="1" si="12"/>
        <v>-0.02</v>
      </c>
      <c r="J106" s="3">
        <f t="shared" ca="1" si="12"/>
        <v>-0.04</v>
      </c>
      <c r="K106" s="3">
        <f t="shared" ca="1" si="11"/>
        <v>0</v>
      </c>
      <c r="L106" s="3">
        <f t="shared" ca="1" si="11"/>
        <v>0.06</v>
      </c>
      <c r="M106" s="3">
        <f t="shared" ca="1" si="11"/>
        <v>0.02</v>
      </c>
      <c r="N106" s="3">
        <f t="shared" ca="1" si="11"/>
        <v>0</v>
      </c>
      <c r="O106" s="3"/>
      <c r="P106" s="41"/>
      <c r="Q106" s="3">
        <f t="shared" ca="1" si="7"/>
        <v>-0.02</v>
      </c>
      <c r="R106" s="41"/>
      <c r="S106" s="41"/>
      <c r="T106" s="41"/>
      <c r="U106" s="41"/>
      <c r="V106" s="41"/>
      <c r="W106" s="3">
        <f t="shared" ca="1" si="10"/>
        <v>0.04</v>
      </c>
      <c r="AB106" s="3">
        <f t="shared" ca="1" si="6"/>
        <v>0.06</v>
      </c>
    </row>
    <row r="107" spans="1:28" x14ac:dyDescent="0.25">
      <c r="A107" s="2">
        <v>41213</v>
      </c>
      <c r="B107" s="3">
        <f t="shared" ca="1" si="12"/>
        <v>0.04</v>
      </c>
      <c r="C107" s="3">
        <f t="shared" ca="1" si="12"/>
        <v>0</v>
      </c>
      <c r="D107" s="3">
        <f t="shared" ca="1" si="12"/>
        <v>0.05</v>
      </c>
      <c r="E107" s="3">
        <f t="shared" ca="1" si="12"/>
        <v>-0.04</v>
      </c>
      <c r="F107" s="3">
        <f t="shared" ca="1" si="12"/>
        <v>0.05</v>
      </c>
      <c r="G107" s="3">
        <f t="shared" ca="1" si="12"/>
        <v>-0.03</v>
      </c>
      <c r="H107" s="3">
        <f t="shared" ca="1" si="12"/>
        <v>-0.03</v>
      </c>
      <c r="I107" s="3">
        <f t="shared" ca="1" si="12"/>
        <v>0</v>
      </c>
      <c r="J107" s="3">
        <f t="shared" ca="1" si="12"/>
        <v>0.05</v>
      </c>
      <c r="K107" s="3">
        <f t="shared" ca="1" si="11"/>
        <v>0.04</v>
      </c>
      <c r="L107" s="3">
        <f t="shared" ca="1" si="11"/>
        <v>-0.01</v>
      </c>
      <c r="M107" s="3">
        <f t="shared" ca="1" si="11"/>
        <v>-0.05</v>
      </c>
      <c r="N107" s="3">
        <f t="shared" ca="1" si="11"/>
        <v>0.04</v>
      </c>
      <c r="O107" s="3"/>
      <c r="P107" s="41"/>
      <c r="Q107" s="3">
        <f t="shared" ca="1" si="7"/>
        <v>0.02</v>
      </c>
      <c r="R107" s="41"/>
      <c r="S107" s="41"/>
      <c r="T107" s="41"/>
      <c r="U107" s="41"/>
      <c r="V107" s="41"/>
      <c r="W107" s="3">
        <f t="shared" ca="1" si="10"/>
        <v>0.05</v>
      </c>
      <c r="AB107" s="3">
        <f t="shared" ca="1" si="6"/>
        <v>0.05</v>
      </c>
    </row>
    <row r="108" spans="1:28" x14ac:dyDescent="0.25">
      <c r="A108" s="2">
        <v>41243</v>
      </c>
      <c r="B108" s="3">
        <f t="shared" ca="1" si="12"/>
        <v>-0.04</v>
      </c>
      <c r="C108" s="3">
        <f t="shared" ca="1" si="12"/>
        <v>-0.02</v>
      </c>
      <c r="D108" s="3">
        <f t="shared" ca="1" si="12"/>
        <v>0.01</v>
      </c>
      <c r="E108" s="3">
        <f t="shared" ca="1" si="12"/>
        <v>-0.02</v>
      </c>
      <c r="F108" s="3">
        <f t="shared" ca="1" si="12"/>
        <v>0.03</v>
      </c>
      <c r="G108" s="3">
        <f t="shared" ca="1" si="12"/>
        <v>0</v>
      </c>
      <c r="H108" s="3">
        <f t="shared" ca="1" si="12"/>
        <v>0.05</v>
      </c>
      <c r="I108" s="3">
        <f t="shared" ca="1" si="12"/>
        <v>-0.03</v>
      </c>
      <c r="J108" s="3">
        <f t="shared" ca="1" si="12"/>
        <v>0.01</v>
      </c>
      <c r="K108" s="3">
        <f t="shared" ca="1" si="11"/>
        <v>0.06</v>
      </c>
      <c r="L108" s="3">
        <f t="shared" ca="1" si="11"/>
        <v>0</v>
      </c>
      <c r="M108" s="3">
        <f t="shared" ca="1" si="11"/>
        <v>0.03</v>
      </c>
      <c r="N108" s="3">
        <f t="shared" ca="1" si="11"/>
        <v>-0.02</v>
      </c>
      <c r="O108" s="3"/>
      <c r="P108" s="41"/>
      <c r="Q108" s="3">
        <f t="shared" ca="1" si="7"/>
        <v>-0.01</v>
      </c>
      <c r="R108" s="41"/>
      <c r="S108" s="41"/>
      <c r="T108" s="41"/>
      <c r="U108" s="41"/>
      <c r="V108" s="41"/>
      <c r="W108" s="3">
        <f t="shared" ca="1" si="10"/>
        <v>0.03</v>
      </c>
      <c r="AB108" s="3">
        <f t="shared" ca="1" si="6"/>
        <v>0.01</v>
      </c>
    </row>
    <row r="109" spans="1:28" x14ac:dyDescent="0.25">
      <c r="A109" s="2">
        <v>41274</v>
      </c>
      <c r="B109" s="3">
        <f t="shared" ca="1" si="12"/>
        <v>0</v>
      </c>
      <c r="C109" s="3">
        <f t="shared" ca="1" si="12"/>
        <v>-0.03</v>
      </c>
      <c r="D109" s="3">
        <f t="shared" ca="1" si="12"/>
        <v>0.05</v>
      </c>
      <c r="E109" s="3">
        <f t="shared" ca="1" si="12"/>
        <v>-0.04</v>
      </c>
      <c r="F109" s="3">
        <f t="shared" ca="1" si="12"/>
        <v>-0.03</v>
      </c>
      <c r="G109" s="3">
        <f t="shared" ca="1" si="12"/>
        <v>-0.02</v>
      </c>
      <c r="H109" s="3">
        <f t="shared" ca="1" si="12"/>
        <v>0.04</v>
      </c>
      <c r="I109" s="3">
        <f t="shared" ca="1" si="12"/>
        <v>-0.03</v>
      </c>
      <c r="J109" s="3">
        <f t="shared" ca="1" si="12"/>
        <v>0.01</v>
      </c>
      <c r="K109" s="3">
        <f t="shared" ca="1" si="11"/>
        <v>0.02</v>
      </c>
      <c r="L109" s="3">
        <f t="shared" ca="1" si="11"/>
        <v>-0.02</v>
      </c>
      <c r="M109" s="3">
        <f t="shared" ca="1" si="11"/>
        <v>-0.03</v>
      </c>
      <c r="N109" s="3">
        <f t="shared" ca="1" si="11"/>
        <v>0.01</v>
      </c>
      <c r="O109" s="3"/>
      <c r="P109" s="41"/>
      <c r="Q109" s="3">
        <f t="shared" ca="1" si="7"/>
        <v>-0.04</v>
      </c>
      <c r="R109" s="41"/>
      <c r="S109" s="41"/>
      <c r="T109" s="41"/>
      <c r="U109" s="41"/>
      <c r="V109" s="41"/>
      <c r="W109" s="3">
        <f t="shared" ca="1" si="10"/>
        <v>0.04</v>
      </c>
      <c r="AB109" s="3">
        <f t="shared" ca="1" si="6"/>
        <v>-0.05</v>
      </c>
    </row>
    <row r="110" spans="1:28" x14ac:dyDescent="0.25">
      <c r="A110" s="2">
        <v>41305</v>
      </c>
      <c r="B110" s="3">
        <f t="shared" ca="1" si="12"/>
        <v>0.03</v>
      </c>
      <c r="C110" s="3">
        <f t="shared" ca="1" si="12"/>
        <v>0.04</v>
      </c>
      <c r="D110" s="3">
        <f t="shared" ca="1" si="12"/>
        <v>-0.01</v>
      </c>
      <c r="E110" s="3">
        <f t="shared" ca="1" si="12"/>
        <v>-0.02</v>
      </c>
      <c r="F110" s="3">
        <f t="shared" ca="1" si="12"/>
        <v>-0.03</v>
      </c>
      <c r="G110" s="3">
        <f t="shared" ca="1" si="12"/>
        <v>0</v>
      </c>
      <c r="H110" s="3">
        <f t="shared" ca="1" si="12"/>
        <v>0</v>
      </c>
      <c r="I110" s="3">
        <f t="shared" ca="1" si="12"/>
        <v>-0.05</v>
      </c>
      <c r="J110" s="3">
        <f t="shared" ca="1" si="12"/>
        <v>-0.03</v>
      </c>
      <c r="K110" s="3">
        <f t="shared" ca="1" si="11"/>
        <v>-0.02</v>
      </c>
      <c r="L110" s="3">
        <f t="shared" ca="1" si="11"/>
        <v>0.04</v>
      </c>
      <c r="M110" s="3">
        <f t="shared" ca="1" si="11"/>
        <v>0.03</v>
      </c>
      <c r="N110" s="3">
        <f t="shared" ca="1" si="11"/>
        <v>0.02</v>
      </c>
      <c r="O110" s="3"/>
      <c r="P110" s="41"/>
      <c r="Q110" s="3">
        <f t="shared" ca="1" si="7"/>
        <v>-0.01</v>
      </c>
      <c r="R110" s="41"/>
      <c r="S110" s="41"/>
      <c r="T110" s="41"/>
      <c r="U110" s="41"/>
      <c r="V110" s="41"/>
      <c r="W110" s="3">
        <f t="shared" ca="1" si="10"/>
        <v>0.04</v>
      </c>
      <c r="AB110" s="3">
        <f t="shared" ca="1" si="6"/>
        <v>0.06</v>
      </c>
    </row>
    <row r="111" spans="1:28" x14ac:dyDescent="0.25">
      <c r="A111" s="2">
        <v>41333</v>
      </c>
      <c r="B111" s="3">
        <f t="shared" ca="1" si="12"/>
        <v>-0.03</v>
      </c>
      <c r="C111" s="3">
        <f t="shared" ca="1" si="12"/>
        <v>0.02</v>
      </c>
      <c r="D111" s="3">
        <f t="shared" ca="1" si="12"/>
        <v>0.03</v>
      </c>
      <c r="E111" s="3">
        <f t="shared" ca="1" si="12"/>
        <v>-0.03</v>
      </c>
      <c r="F111" s="3">
        <f t="shared" ca="1" si="12"/>
        <v>-0.02</v>
      </c>
      <c r="G111" s="3">
        <f t="shared" ca="1" si="12"/>
        <v>0.06</v>
      </c>
      <c r="H111" s="3">
        <f t="shared" ca="1" si="12"/>
        <v>-0.05</v>
      </c>
      <c r="I111" s="3">
        <f t="shared" ca="1" si="12"/>
        <v>0.01</v>
      </c>
      <c r="J111" s="3">
        <f t="shared" ca="1" si="12"/>
        <v>-0.03</v>
      </c>
      <c r="K111" s="3">
        <f t="shared" ca="1" si="11"/>
        <v>0.04</v>
      </c>
      <c r="L111" s="3">
        <f t="shared" ca="1" si="11"/>
        <v>-0.04</v>
      </c>
      <c r="M111" s="3">
        <f t="shared" ca="1" si="11"/>
        <v>0.05</v>
      </c>
      <c r="N111" s="3">
        <f t="shared" ca="1" si="11"/>
        <v>-0.02</v>
      </c>
      <c r="O111" s="3"/>
      <c r="P111" s="41"/>
      <c r="Q111" s="3">
        <f t="shared" ca="1" si="7"/>
        <v>-0.04</v>
      </c>
      <c r="R111" s="41"/>
      <c r="S111" s="41"/>
      <c r="T111" s="41"/>
      <c r="U111" s="41"/>
      <c r="V111" s="41"/>
      <c r="W111" s="3">
        <f t="shared" ca="1" si="10"/>
        <v>0</v>
      </c>
      <c r="AB111" s="3">
        <f t="shared" ca="1" si="6"/>
        <v>0.02</v>
      </c>
    </row>
    <row r="112" spans="1:28" x14ac:dyDescent="0.25">
      <c r="A112" s="2">
        <v>41364</v>
      </c>
      <c r="B112" s="3">
        <f t="shared" ca="1" si="12"/>
        <v>-0.02</v>
      </c>
      <c r="C112" s="3">
        <f t="shared" ca="1" si="12"/>
        <v>-0.05</v>
      </c>
      <c r="D112" s="3">
        <f t="shared" ca="1" si="12"/>
        <v>-0.04</v>
      </c>
      <c r="E112" s="3">
        <f t="shared" ca="1" si="12"/>
        <v>0.02</v>
      </c>
      <c r="F112" s="3">
        <f t="shared" ca="1" si="12"/>
        <v>-0.04</v>
      </c>
      <c r="G112" s="3">
        <f t="shared" ca="1" si="12"/>
        <v>0.03</v>
      </c>
      <c r="H112" s="3">
        <f t="shared" ca="1" si="12"/>
        <v>0</v>
      </c>
      <c r="I112" s="3">
        <f t="shared" ca="1" si="12"/>
        <v>0.02</v>
      </c>
      <c r="J112" s="3">
        <f t="shared" ca="1" si="12"/>
        <v>0.04</v>
      </c>
      <c r="K112" s="3">
        <f t="shared" ca="1" si="11"/>
        <v>-0.01</v>
      </c>
      <c r="L112" s="3">
        <f t="shared" ca="1" si="11"/>
        <v>-0.03</v>
      </c>
      <c r="M112" s="3">
        <f t="shared" ca="1" si="11"/>
        <v>-0.02</v>
      </c>
      <c r="N112" s="3">
        <f t="shared" ca="1" si="11"/>
        <v>-0.05</v>
      </c>
      <c r="O112" s="3"/>
      <c r="P112" s="41"/>
      <c r="Q112" s="3">
        <f t="shared" ca="1" si="7"/>
        <v>-0.02</v>
      </c>
      <c r="R112" s="41"/>
      <c r="S112" s="41"/>
      <c r="T112" s="41"/>
      <c r="U112" s="41"/>
      <c r="V112" s="41"/>
      <c r="W112" s="3">
        <f t="shared" ca="1" si="10"/>
        <v>-0.01</v>
      </c>
      <c r="AB112" s="3">
        <f t="shared" ca="1" si="6"/>
        <v>0</v>
      </c>
    </row>
    <row r="113" spans="1:28" x14ac:dyDescent="0.25">
      <c r="A113" s="2">
        <v>41394</v>
      </c>
      <c r="B113" s="3">
        <f t="shared" ca="1" si="12"/>
        <v>-0.04</v>
      </c>
      <c r="C113" s="3">
        <f t="shared" ca="1" si="12"/>
        <v>-0.03</v>
      </c>
      <c r="D113" s="3">
        <f t="shared" ca="1" si="12"/>
        <v>0.05</v>
      </c>
      <c r="E113" s="3">
        <f t="shared" ca="1" si="12"/>
        <v>0.06</v>
      </c>
      <c r="F113" s="3">
        <f t="shared" ca="1" si="12"/>
        <v>-0.03</v>
      </c>
      <c r="G113" s="3">
        <f t="shared" ca="1" si="12"/>
        <v>0</v>
      </c>
      <c r="H113" s="3">
        <f t="shared" ca="1" si="12"/>
        <v>0.06</v>
      </c>
      <c r="I113" s="3">
        <f t="shared" ca="1" si="12"/>
        <v>0</v>
      </c>
      <c r="J113" s="3">
        <f t="shared" ca="1" si="12"/>
        <v>0.01</v>
      </c>
      <c r="K113" s="3">
        <f t="shared" ca="1" si="11"/>
        <v>0.01</v>
      </c>
      <c r="L113" s="3">
        <f t="shared" ca="1" si="11"/>
        <v>0.05</v>
      </c>
      <c r="M113" s="3">
        <f t="shared" ca="1" si="11"/>
        <v>0</v>
      </c>
      <c r="N113" s="3">
        <f t="shared" ca="1" si="11"/>
        <v>-0.02</v>
      </c>
      <c r="O113" s="3"/>
      <c r="P113" s="41"/>
      <c r="Q113" s="3">
        <f t="shared" ca="1" si="7"/>
        <v>-0.05</v>
      </c>
      <c r="R113" s="41"/>
      <c r="S113" s="41"/>
      <c r="T113" s="41"/>
      <c r="U113" s="41"/>
      <c r="V113" s="41"/>
      <c r="W113" s="3">
        <f t="shared" ca="1" si="10"/>
        <v>0</v>
      </c>
      <c r="AB113" s="3">
        <f t="shared" ca="1" si="6"/>
        <v>0.01</v>
      </c>
    </row>
    <row r="114" spans="1:28" x14ac:dyDescent="0.25">
      <c r="A114" s="2">
        <v>41425</v>
      </c>
      <c r="B114" s="3">
        <f t="shared" ca="1" si="12"/>
        <v>0</v>
      </c>
      <c r="C114" s="3">
        <f t="shared" ca="1" si="12"/>
        <v>-0.04</v>
      </c>
      <c r="D114" s="3">
        <f t="shared" ca="1" si="12"/>
        <v>0.02</v>
      </c>
      <c r="E114" s="3">
        <f t="shared" ca="1" si="12"/>
        <v>-0.05</v>
      </c>
      <c r="F114" s="3">
        <f t="shared" ca="1" si="12"/>
        <v>0.02</v>
      </c>
      <c r="G114" s="3">
        <f t="shared" ca="1" si="12"/>
        <v>0.01</v>
      </c>
      <c r="H114" s="3">
        <f t="shared" ca="1" si="12"/>
        <v>-0.04</v>
      </c>
      <c r="I114" s="3">
        <f t="shared" ca="1" si="12"/>
        <v>-0.04</v>
      </c>
      <c r="J114" s="3">
        <f t="shared" ca="1" si="12"/>
        <v>0.01</v>
      </c>
      <c r="K114" s="3">
        <f t="shared" ca="1" si="11"/>
        <v>-0.04</v>
      </c>
      <c r="L114" s="3">
        <f t="shared" ca="1" si="11"/>
        <v>0.04</v>
      </c>
      <c r="M114" s="3">
        <f t="shared" ca="1" si="11"/>
        <v>-0.05</v>
      </c>
      <c r="N114" s="3">
        <f t="shared" ca="1" si="11"/>
        <v>-0.04</v>
      </c>
      <c r="O114" s="3"/>
      <c r="P114" s="41"/>
      <c r="Q114" s="3">
        <f t="shared" ca="1" si="7"/>
        <v>0.04</v>
      </c>
      <c r="R114" s="41"/>
      <c r="S114" s="41"/>
      <c r="T114" s="41"/>
      <c r="U114" s="41"/>
      <c r="V114" s="41"/>
      <c r="W114" s="3">
        <f t="shared" ca="1" si="10"/>
        <v>-0.03</v>
      </c>
      <c r="AB114" s="3">
        <f t="shared" ca="1" si="6"/>
        <v>0.05</v>
      </c>
    </row>
    <row r="115" spans="1:28" x14ac:dyDescent="0.25">
      <c r="A115" s="2">
        <v>41455</v>
      </c>
      <c r="B115" s="3">
        <f t="shared" ca="1" si="12"/>
        <v>0.04</v>
      </c>
      <c r="C115" s="3">
        <f t="shared" ca="1" si="12"/>
        <v>0.04</v>
      </c>
      <c r="D115" s="3">
        <f t="shared" ca="1" si="12"/>
        <v>0</v>
      </c>
      <c r="E115" s="3">
        <f t="shared" ca="1" si="12"/>
        <v>-0.01</v>
      </c>
      <c r="F115" s="3">
        <f t="shared" ca="1" si="12"/>
        <v>0.04</v>
      </c>
      <c r="G115" s="3">
        <f t="shared" ca="1" si="12"/>
        <v>0.04</v>
      </c>
      <c r="H115" s="3">
        <f t="shared" ca="1" si="12"/>
        <v>0</v>
      </c>
      <c r="I115" s="3">
        <f t="shared" ca="1" si="12"/>
        <v>-0.04</v>
      </c>
      <c r="J115" s="3">
        <f t="shared" ca="1" si="12"/>
        <v>-0.05</v>
      </c>
      <c r="K115" s="3">
        <f t="shared" ca="1" si="11"/>
        <v>-0.01</v>
      </c>
      <c r="L115" s="3">
        <f t="shared" ca="1" si="11"/>
        <v>0</v>
      </c>
      <c r="M115" s="3">
        <f t="shared" ca="1" si="11"/>
        <v>0</v>
      </c>
      <c r="N115" s="3">
        <f t="shared" ca="1" si="11"/>
        <v>0.05</v>
      </c>
      <c r="O115" s="3"/>
      <c r="P115" s="41"/>
      <c r="Q115" s="3">
        <f t="shared" ca="1" si="7"/>
        <v>-0.01</v>
      </c>
      <c r="R115" s="41"/>
      <c r="S115" s="41"/>
      <c r="T115" s="41"/>
      <c r="U115" s="41"/>
      <c r="V115" s="41"/>
      <c r="W115" s="3">
        <f t="shared" ca="1" si="10"/>
        <v>-0.04</v>
      </c>
      <c r="AB115" s="3">
        <f t="shared" ca="1" si="6"/>
        <v>0.02</v>
      </c>
    </row>
    <row r="116" spans="1:28" x14ac:dyDescent="0.25">
      <c r="A116" s="2">
        <v>41486</v>
      </c>
      <c r="B116" s="3">
        <f t="shared" ca="1" si="12"/>
        <v>-0.04</v>
      </c>
      <c r="C116" s="3">
        <f t="shared" ca="1" si="12"/>
        <v>0.03</v>
      </c>
      <c r="D116" s="3">
        <f t="shared" ca="1" si="12"/>
        <v>0.01</v>
      </c>
      <c r="E116" s="3">
        <f t="shared" ca="1" si="12"/>
        <v>0.03</v>
      </c>
      <c r="F116" s="3">
        <f t="shared" ca="1" si="12"/>
        <v>0.02</v>
      </c>
      <c r="G116" s="3">
        <f t="shared" ca="1" si="12"/>
        <v>0.03</v>
      </c>
      <c r="H116" s="3">
        <f t="shared" ca="1" si="12"/>
        <v>0.01</v>
      </c>
      <c r="I116" s="3">
        <f t="shared" ca="1" si="12"/>
        <v>-0.05</v>
      </c>
      <c r="J116" s="3">
        <f t="shared" ca="1" si="12"/>
        <v>0.06</v>
      </c>
      <c r="K116" s="3">
        <f t="shared" ca="1" si="11"/>
        <v>0</v>
      </c>
      <c r="L116" s="3">
        <f t="shared" ca="1" si="11"/>
        <v>-0.02</v>
      </c>
      <c r="M116" s="3">
        <f t="shared" ca="1" si="11"/>
        <v>-0.04</v>
      </c>
      <c r="N116" s="3">
        <f t="shared" ca="1" si="11"/>
        <v>0.04</v>
      </c>
      <c r="O116" s="3"/>
      <c r="P116" s="41"/>
      <c r="Q116" s="3">
        <f t="shared" ca="1" si="7"/>
        <v>0.04</v>
      </c>
      <c r="R116" s="41"/>
      <c r="S116" s="41"/>
      <c r="T116" s="41"/>
      <c r="U116" s="41"/>
      <c r="V116" s="41"/>
      <c r="W116" s="3">
        <f t="shared" ca="1" si="10"/>
        <v>0.06</v>
      </c>
      <c r="AB116" s="3">
        <f t="shared" ca="1" si="6"/>
        <v>0.06</v>
      </c>
    </row>
    <row r="117" spans="1:28" x14ac:dyDescent="0.25">
      <c r="A117" s="2">
        <v>41517</v>
      </c>
      <c r="B117" s="3">
        <f t="shared" ca="1" si="12"/>
        <v>-0.02</v>
      </c>
      <c r="C117" s="3">
        <f t="shared" ca="1" si="12"/>
        <v>0.03</v>
      </c>
      <c r="D117" s="3">
        <f t="shared" ca="1" si="12"/>
        <v>-0.01</v>
      </c>
      <c r="E117" s="3">
        <f t="shared" ca="1" si="12"/>
        <v>-0.05</v>
      </c>
      <c r="F117" s="3">
        <f t="shared" ca="1" si="12"/>
        <v>0.01</v>
      </c>
      <c r="G117" s="3">
        <f t="shared" ca="1" si="12"/>
        <v>0</v>
      </c>
      <c r="H117" s="3">
        <f t="shared" ca="1" si="12"/>
        <v>0</v>
      </c>
      <c r="I117" s="3">
        <f t="shared" ca="1" si="12"/>
        <v>-0.04</v>
      </c>
      <c r="J117" s="3">
        <f t="shared" ca="1" si="12"/>
        <v>0.03</v>
      </c>
      <c r="K117" s="3">
        <f t="shared" ca="1" si="11"/>
        <v>0.01</v>
      </c>
      <c r="L117" s="3">
        <f t="shared" ca="1" si="11"/>
        <v>0.01</v>
      </c>
      <c r="M117" s="3">
        <f t="shared" ca="1" si="11"/>
        <v>0.01</v>
      </c>
      <c r="N117" s="3">
        <f t="shared" ca="1" si="11"/>
        <v>0.05</v>
      </c>
      <c r="O117" s="3"/>
      <c r="P117" s="3">
        <f t="shared" ref="P117:U180" ca="1" si="13">RANDBETWEEN(-5,6)/100</f>
        <v>0.03</v>
      </c>
      <c r="Q117" s="3">
        <f t="shared" ca="1" si="13"/>
        <v>-0.01</v>
      </c>
      <c r="R117" s="41"/>
      <c r="S117" s="41"/>
      <c r="T117" s="41"/>
      <c r="U117" s="41"/>
      <c r="V117" s="41"/>
      <c r="W117" s="3">
        <f t="shared" ca="1" si="10"/>
        <v>0.02</v>
      </c>
      <c r="AB117" s="3">
        <f t="shared" ca="1" si="6"/>
        <v>-0.02</v>
      </c>
    </row>
    <row r="118" spans="1:28" x14ac:dyDescent="0.25">
      <c r="A118" s="2">
        <v>41547</v>
      </c>
      <c r="B118" s="3">
        <f t="shared" ca="1" si="12"/>
        <v>-0.03</v>
      </c>
      <c r="C118" s="3">
        <f t="shared" ca="1" si="12"/>
        <v>-0.04</v>
      </c>
      <c r="D118" s="3">
        <f t="shared" ca="1" si="12"/>
        <v>-0.01</v>
      </c>
      <c r="E118" s="3">
        <f t="shared" ca="1" si="12"/>
        <v>0.03</v>
      </c>
      <c r="F118" s="3">
        <f t="shared" ca="1" si="12"/>
        <v>0.01</v>
      </c>
      <c r="G118" s="3">
        <f t="shared" ca="1" si="12"/>
        <v>-0.04</v>
      </c>
      <c r="H118" s="3">
        <f t="shared" ca="1" si="12"/>
        <v>0.01</v>
      </c>
      <c r="I118" s="3">
        <f t="shared" ca="1" si="12"/>
        <v>0.05</v>
      </c>
      <c r="J118" s="3">
        <f t="shared" ca="1" si="12"/>
        <v>-0.02</v>
      </c>
      <c r="K118" s="3">
        <f t="shared" ca="1" si="11"/>
        <v>-0.03</v>
      </c>
      <c r="L118" s="3">
        <f t="shared" ca="1" si="11"/>
        <v>-0.02</v>
      </c>
      <c r="M118" s="3">
        <f t="shared" ca="1" si="11"/>
        <v>0.06</v>
      </c>
      <c r="N118" s="3">
        <f t="shared" ca="1" si="11"/>
        <v>-0.01</v>
      </c>
      <c r="O118" s="3"/>
      <c r="P118" s="3">
        <f t="shared" ca="1" si="13"/>
        <v>0</v>
      </c>
      <c r="Q118" s="3">
        <f t="shared" ca="1" si="13"/>
        <v>0.01</v>
      </c>
      <c r="R118" s="41"/>
      <c r="S118" s="41"/>
      <c r="T118" s="41"/>
      <c r="U118" s="41"/>
      <c r="V118" s="41"/>
      <c r="W118" s="3">
        <f t="shared" ca="1" si="10"/>
        <v>0.05</v>
      </c>
      <c r="AB118" s="3">
        <f t="shared" ca="1" si="6"/>
        <v>-0.01</v>
      </c>
    </row>
    <row r="119" spans="1:28" x14ac:dyDescent="0.25">
      <c r="A119" s="2">
        <v>41578</v>
      </c>
      <c r="B119" s="3">
        <f t="shared" ca="1" si="12"/>
        <v>-0.04</v>
      </c>
      <c r="C119" s="3">
        <f t="shared" ca="1" si="12"/>
        <v>-0.02</v>
      </c>
      <c r="D119" s="3">
        <f t="shared" ca="1" si="12"/>
        <v>0.01</v>
      </c>
      <c r="E119" s="3">
        <f t="shared" ca="1" si="12"/>
        <v>0</v>
      </c>
      <c r="F119" s="3">
        <f t="shared" ca="1" si="12"/>
        <v>-0.04</v>
      </c>
      <c r="G119" s="3">
        <f t="shared" ca="1" si="12"/>
        <v>-0.01</v>
      </c>
      <c r="H119" s="3">
        <f t="shared" ca="1" si="12"/>
        <v>-0.01</v>
      </c>
      <c r="I119" s="3">
        <f t="shared" ca="1" si="12"/>
        <v>0.02</v>
      </c>
      <c r="J119" s="3">
        <f t="shared" ca="1" si="12"/>
        <v>0.04</v>
      </c>
      <c r="K119" s="3">
        <f t="shared" ca="1" si="11"/>
        <v>-0.02</v>
      </c>
      <c r="L119" s="3">
        <f t="shared" ca="1" si="11"/>
        <v>0.01</v>
      </c>
      <c r="M119" s="3">
        <f t="shared" ca="1" si="11"/>
        <v>-0.01</v>
      </c>
      <c r="N119" s="3">
        <f t="shared" ca="1" si="11"/>
        <v>0.02</v>
      </c>
      <c r="O119" s="3"/>
      <c r="P119" s="3">
        <f t="shared" ca="1" si="13"/>
        <v>0.03</v>
      </c>
      <c r="Q119" s="3">
        <f t="shared" ca="1" si="13"/>
        <v>0</v>
      </c>
      <c r="R119" s="41"/>
      <c r="S119" s="41"/>
      <c r="T119" s="41"/>
      <c r="U119" s="41"/>
      <c r="V119" s="41"/>
      <c r="W119" s="3">
        <f t="shared" ca="1" si="10"/>
        <v>0.03</v>
      </c>
      <c r="AB119" s="3">
        <f t="shared" ca="1" si="6"/>
        <v>0.02</v>
      </c>
    </row>
    <row r="120" spans="1:28" x14ac:dyDescent="0.25">
      <c r="A120" s="2">
        <v>41608</v>
      </c>
      <c r="B120" s="3">
        <f t="shared" ca="1" si="12"/>
        <v>-0.05</v>
      </c>
      <c r="C120" s="3">
        <f t="shared" ca="1" si="12"/>
        <v>0.02</v>
      </c>
      <c r="D120" s="3">
        <f t="shared" ca="1" si="12"/>
        <v>0.04</v>
      </c>
      <c r="E120" s="3">
        <f t="shared" ca="1" si="12"/>
        <v>-0.01</v>
      </c>
      <c r="F120" s="3">
        <f t="shared" ca="1" si="12"/>
        <v>-0.03</v>
      </c>
      <c r="G120" s="3">
        <f t="shared" ca="1" si="12"/>
        <v>-0.05</v>
      </c>
      <c r="H120" s="3">
        <f t="shared" ca="1" si="12"/>
        <v>0.01</v>
      </c>
      <c r="I120" s="3">
        <f t="shared" ca="1" si="12"/>
        <v>-0.01</v>
      </c>
      <c r="J120" s="3">
        <f t="shared" ca="1" si="12"/>
        <v>-0.02</v>
      </c>
      <c r="K120" s="3">
        <f t="shared" ca="1" si="11"/>
        <v>0.01</v>
      </c>
      <c r="L120" s="3">
        <f t="shared" ca="1" si="11"/>
        <v>0.05</v>
      </c>
      <c r="M120" s="3">
        <f t="shared" ca="1" si="11"/>
        <v>0.04</v>
      </c>
      <c r="N120" s="3">
        <f t="shared" ca="1" si="11"/>
        <v>0.06</v>
      </c>
      <c r="O120" s="3"/>
      <c r="P120" s="3">
        <f t="shared" ca="1" si="13"/>
        <v>-0.04</v>
      </c>
      <c r="Q120" s="3">
        <f t="shared" ca="1" si="13"/>
        <v>-0.01</v>
      </c>
      <c r="R120" s="41"/>
      <c r="S120" s="41"/>
      <c r="T120" s="41"/>
      <c r="U120" s="41"/>
      <c r="V120" s="41"/>
      <c r="W120" s="3">
        <f t="shared" ca="1" si="10"/>
        <v>0.06</v>
      </c>
      <c r="AB120" s="3">
        <f t="shared" ca="1" si="6"/>
        <v>0</v>
      </c>
    </row>
    <row r="121" spans="1:28" x14ac:dyDescent="0.25">
      <c r="A121" s="2">
        <v>41639</v>
      </c>
      <c r="B121" s="3">
        <f t="shared" ca="1" si="12"/>
        <v>-0.03</v>
      </c>
      <c r="C121" s="3">
        <f t="shared" ca="1" si="12"/>
        <v>0.02</v>
      </c>
      <c r="D121" s="3">
        <f t="shared" ca="1" si="12"/>
        <v>0.03</v>
      </c>
      <c r="E121" s="3">
        <f t="shared" ca="1" si="12"/>
        <v>0.05</v>
      </c>
      <c r="F121" s="3">
        <f t="shared" ca="1" si="12"/>
        <v>-0.04</v>
      </c>
      <c r="G121" s="3">
        <f t="shared" ca="1" si="12"/>
        <v>0.01</v>
      </c>
      <c r="H121" s="3">
        <f t="shared" ca="1" si="12"/>
        <v>-0.03</v>
      </c>
      <c r="I121" s="3">
        <f t="shared" ca="1" si="12"/>
        <v>-0.03</v>
      </c>
      <c r="J121" s="3">
        <f t="shared" ca="1" si="12"/>
        <v>0.05</v>
      </c>
      <c r="K121" s="3">
        <f t="shared" ca="1" si="11"/>
        <v>0.03</v>
      </c>
      <c r="L121" s="3">
        <f t="shared" ca="1" si="11"/>
        <v>0.04</v>
      </c>
      <c r="M121" s="3">
        <f t="shared" ca="1" si="11"/>
        <v>0.06</v>
      </c>
      <c r="N121" s="3">
        <f t="shared" ca="1" si="11"/>
        <v>-0.04</v>
      </c>
      <c r="O121" s="3"/>
      <c r="P121" s="3">
        <f t="shared" ca="1" si="13"/>
        <v>-0.03</v>
      </c>
      <c r="Q121" s="3">
        <f t="shared" ca="1" si="13"/>
        <v>0.01</v>
      </c>
      <c r="R121" s="41"/>
      <c r="S121" s="41"/>
      <c r="T121" s="41"/>
      <c r="U121" s="41"/>
      <c r="V121" s="41"/>
      <c r="W121" s="3">
        <f t="shared" ca="1" si="10"/>
        <v>-0.01</v>
      </c>
      <c r="AB121" s="3">
        <f t="shared" ca="1" si="6"/>
        <v>0.04</v>
      </c>
    </row>
    <row r="122" spans="1:28" x14ac:dyDescent="0.25">
      <c r="A122" s="2">
        <v>41670</v>
      </c>
      <c r="B122" s="3">
        <f t="shared" ca="1" si="12"/>
        <v>0.05</v>
      </c>
      <c r="C122" s="3">
        <f t="shared" ca="1" si="12"/>
        <v>0.01</v>
      </c>
      <c r="D122" s="3">
        <f t="shared" ca="1" si="12"/>
        <v>0.03</v>
      </c>
      <c r="E122" s="3">
        <f t="shared" ca="1" si="12"/>
        <v>-0.04</v>
      </c>
      <c r="F122" s="3">
        <f t="shared" ca="1" si="12"/>
        <v>-0.02</v>
      </c>
      <c r="G122" s="3">
        <f t="shared" ca="1" si="12"/>
        <v>-0.04</v>
      </c>
      <c r="H122" s="3">
        <f t="shared" ca="1" si="12"/>
        <v>0.01</v>
      </c>
      <c r="I122" s="3">
        <f t="shared" ca="1" si="12"/>
        <v>-0.04</v>
      </c>
      <c r="J122" s="3">
        <f t="shared" ca="1" si="12"/>
        <v>-0.03</v>
      </c>
      <c r="K122" s="3">
        <f t="shared" ca="1" si="11"/>
        <v>-0.03</v>
      </c>
      <c r="L122" s="3">
        <f t="shared" ca="1" si="11"/>
        <v>-0.01</v>
      </c>
      <c r="M122" s="3">
        <f t="shared" ca="1" si="11"/>
        <v>0.01</v>
      </c>
      <c r="N122" s="3">
        <f t="shared" ca="1" si="11"/>
        <v>-0.05</v>
      </c>
      <c r="O122" s="3"/>
      <c r="P122" s="3">
        <f t="shared" ca="1" si="13"/>
        <v>0.04</v>
      </c>
      <c r="Q122" s="3">
        <f t="shared" ca="1" si="13"/>
        <v>-0.05</v>
      </c>
      <c r="R122" s="41"/>
      <c r="S122" s="41"/>
      <c r="T122" s="41"/>
      <c r="U122" s="41"/>
      <c r="V122" s="41"/>
      <c r="W122" s="3">
        <f t="shared" ca="1" si="10"/>
        <v>-0.04</v>
      </c>
      <c r="AB122" s="3">
        <f t="shared" ca="1" si="6"/>
        <v>-0.02</v>
      </c>
    </row>
    <row r="123" spans="1:28" x14ac:dyDescent="0.25">
      <c r="A123" s="2">
        <v>41698</v>
      </c>
      <c r="B123" s="3">
        <f t="shared" ca="1" si="12"/>
        <v>0.04</v>
      </c>
      <c r="C123" s="3">
        <f t="shared" ca="1" si="12"/>
        <v>-0.01</v>
      </c>
      <c r="D123" s="3">
        <f t="shared" ca="1" si="12"/>
        <v>0.03</v>
      </c>
      <c r="E123" s="3">
        <f t="shared" ca="1" si="12"/>
        <v>0.04</v>
      </c>
      <c r="F123" s="3">
        <f t="shared" ca="1" si="12"/>
        <v>-0.02</v>
      </c>
      <c r="G123" s="3">
        <f t="shared" ca="1" si="12"/>
        <v>-0.03</v>
      </c>
      <c r="H123" s="3">
        <f t="shared" ca="1" si="12"/>
        <v>0.06</v>
      </c>
      <c r="I123" s="3">
        <f t="shared" ca="1" si="12"/>
        <v>0.05</v>
      </c>
      <c r="J123" s="3">
        <f t="shared" ca="1" si="12"/>
        <v>0.03</v>
      </c>
      <c r="K123" s="3">
        <f t="shared" ca="1" si="11"/>
        <v>0.01</v>
      </c>
      <c r="L123" s="3">
        <f t="shared" ca="1" si="11"/>
        <v>0.03</v>
      </c>
      <c r="M123" s="3">
        <f t="shared" ca="1" si="11"/>
        <v>0.02</v>
      </c>
      <c r="N123" s="3">
        <f t="shared" ca="1" si="11"/>
        <v>0.01</v>
      </c>
      <c r="O123" s="3"/>
      <c r="P123" s="3">
        <f t="shared" ca="1" si="13"/>
        <v>-0.03</v>
      </c>
      <c r="Q123" s="3">
        <f t="shared" ca="1" si="13"/>
        <v>0.04</v>
      </c>
      <c r="R123" s="41"/>
      <c r="S123" s="41"/>
      <c r="T123" s="41"/>
      <c r="U123" s="41"/>
      <c r="V123" s="41"/>
      <c r="W123" s="3">
        <f t="shared" ca="1" si="10"/>
        <v>0</v>
      </c>
      <c r="AB123" s="3">
        <f t="shared" ca="1" si="6"/>
        <v>0</v>
      </c>
    </row>
    <row r="124" spans="1:28" x14ac:dyDescent="0.25">
      <c r="A124" s="2">
        <v>41729</v>
      </c>
      <c r="B124" s="3">
        <f t="shared" ca="1" si="12"/>
        <v>0</v>
      </c>
      <c r="C124" s="3">
        <f t="shared" ca="1" si="12"/>
        <v>0.01</v>
      </c>
      <c r="D124" s="3">
        <f t="shared" ca="1" si="12"/>
        <v>0.04</v>
      </c>
      <c r="E124" s="3">
        <f t="shared" ca="1" si="12"/>
        <v>0.01</v>
      </c>
      <c r="F124" s="3">
        <f t="shared" ca="1" si="12"/>
        <v>0.02</v>
      </c>
      <c r="G124" s="3">
        <f t="shared" ca="1" si="12"/>
        <v>-0.03</v>
      </c>
      <c r="H124" s="3">
        <f t="shared" ca="1" si="12"/>
        <v>0.02</v>
      </c>
      <c r="I124" s="3">
        <f t="shared" ca="1" si="12"/>
        <v>-0.02</v>
      </c>
      <c r="J124" s="3">
        <f t="shared" ca="1" si="12"/>
        <v>-0.01</v>
      </c>
      <c r="K124" s="3">
        <f t="shared" ca="1" si="11"/>
        <v>-0.05</v>
      </c>
      <c r="L124" s="3">
        <f t="shared" ca="1" si="11"/>
        <v>-0.04</v>
      </c>
      <c r="M124" s="3">
        <f t="shared" ca="1" si="11"/>
        <v>-0.04</v>
      </c>
      <c r="N124" s="3">
        <f t="shared" ca="1" si="11"/>
        <v>0.01</v>
      </c>
      <c r="O124" s="3"/>
      <c r="P124" s="3">
        <f t="shared" ca="1" si="13"/>
        <v>-0.03</v>
      </c>
      <c r="Q124" s="3">
        <f t="shared" ca="1" si="13"/>
        <v>-0.04</v>
      </c>
      <c r="R124" s="41"/>
      <c r="S124" s="41"/>
      <c r="T124" s="41"/>
      <c r="U124" s="41"/>
      <c r="V124" s="41"/>
      <c r="W124" s="3">
        <f t="shared" ca="1" si="10"/>
        <v>0</v>
      </c>
      <c r="AB124" s="3">
        <f t="shared" ca="1" si="6"/>
        <v>-0.05</v>
      </c>
    </row>
    <row r="125" spans="1:28" x14ac:dyDescent="0.25">
      <c r="A125" s="2">
        <v>41759</v>
      </c>
      <c r="B125" s="3">
        <f t="shared" ca="1" si="12"/>
        <v>0.06</v>
      </c>
      <c r="C125" s="3">
        <f t="shared" ca="1" si="12"/>
        <v>-0.05</v>
      </c>
      <c r="D125" s="3">
        <f t="shared" ca="1" si="12"/>
        <v>-0.02</v>
      </c>
      <c r="E125" s="3">
        <f t="shared" ca="1" si="12"/>
        <v>-0.05</v>
      </c>
      <c r="F125" s="3">
        <f t="shared" ca="1" si="12"/>
        <v>0</v>
      </c>
      <c r="G125" s="3">
        <f t="shared" ca="1" si="12"/>
        <v>-0.03</v>
      </c>
      <c r="H125" s="3">
        <f t="shared" ca="1" si="12"/>
        <v>0.05</v>
      </c>
      <c r="I125" s="3">
        <f t="shared" ca="1" si="12"/>
        <v>0</v>
      </c>
      <c r="J125" s="3">
        <f t="shared" ca="1" si="12"/>
        <v>0.01</v>
      </c>
      <c r="K125" s="3">
        <f t="shared" ca="1" si="11"/>
        <v>-0.01</v>
      </c>
      <c r="L125" s="3">
        <f t="shared" ca="1" si="11"/>
        <v>0.05</v>
      </c>
      <c r="M125" s="3">
        <f t="shared" ca="1" si="11"/>
        <v>-0.03</v>
      </c>
      <c r="N125" s="3">
        <f t="shared" ca="1" si="11"/>
        <v>-0.02</v>
      </c>
      <c r="O125" s="3"/>
      <c r="P125" s="3">
        <f t="shared" ca="1" si="13"/>
        <v>0.03</v>
      </c>
      <c r="Q125" s="3">
        <f t="shared" ca="1" si="13"/>
        <v>0.03</v>
      </c>
      <c r="R125" s="41"/>
      <c r="S125" s="41"/>
      <c r="T125" s="41"/>
      <c r="U125" s="41"/>
      <c r="V125" s="41"/>
      <c r="W125" s="3">
        <f t="shared" ca="1" si="10"/>
        <v>-0.01</v>
      </c>
      <c r="AB125" s="3">
        <f t="shared" ca="1" si="6"/>
        <v>-0.02</v>
      </c>
    </row>
    <row r="126" spans="1:28" x14ac:dyDescent="0.25">
      <c r="A126" s="2">
        <v>41790</v>
      </c>
      <c r="B126" s="3">
        <f t="shared" ca="1" si="12"/>
        <v>0.01</v>
      </c>
      <c r="C126" s="3">
        <f t="shared" ca="1" si="12"/>
        <v>0</v>
      </c>
      <c r="D126" s="3">
        <f t="shared" ca="1" si="12"/>
        <v>0.02</v>
      </c>
      <c r="E126" s="3">
        <f t="shared" ca="1" si="12"/>
        <v>-0.01</v>
      </c>
      <c r="F126" s="3">
        <f t="shared" ca="1" si="12"/>
        <v>-0.01</v>
      </c>
      <c r="G126" s="3">
        <f t="shared" ca="1" si="12"/>
        <v>0</v>
      </c>
      <c r="H126" s="3">
        <f t="shared" ca="1" si="12"/>
        <v>0.04</v>
      </c>
      <c r="I126" s="3">
        <f t="shared" ca="1" si="12"/>
        <v>0.04</v>
      </c>
      <c r="J126" s="3">
        <f t="shared" ca="1" si="12"/>
        <v>-0.05</v>
      </c>
      <c r="K126" s="3">
        <f t="shared" ca="1" si="11"/>
        <v>-0.05</v>
      </c>
      <c r="L126" s="3">
        <f t="shared" ca="1" si="11"/>
        <v>0.02</v>
      </c>
      <c r="M126" s="3">
        <f t="shared" ca="1" si="11"/>
        <v>0.05</v>
      </c>
      <c r="N126" s="3">
        <f t="shared" ca="1" si="11"/>
        <v>0.02</v>
      </c>
      <c r="O126" s="3"/>
      <c r="P126" s="3">
        <f t="shared" ca="1" si="13"/>
        <v>0.02</v>
      </c>
      <c r="Q126" s="3">
        <f t="shared" ca="1" si="13"/>
        <v>-0.01</v>
      </c>
      <c r="R126" s="41"/>
      <c r="S126" s="41"/>
      <c r="T126" s="41"/>
      <c r="U126" s="41"/>
      <c r="V126" s="41"/>
      <c r="W126" s="3">
        <f t="shared" ca="1" si="10"/>
        <v>-0.05</v>
      </c>
      <c r="AB126" s="3">
        <f t="shared" ca="1" si="6"/>
        <v>-0.02</v>
      </c>
    </row>
    <row r="127" spans="1:28" x14ac:dyDescent="0.25">
      <c r="A127" s="2">
        <v>41820</v>
      </c>
      <c r="B127" s="3">
        <f t="shared" ca="1" si="12"/>
        <v>-0.05</v>
      </c>
      <c r="C127" s="3">
        <f t="shared" ca="1" si="12"/>
        <v>0.01</v>
      </c>
      <c r="D127" s="3">
        <f t="shared" ca="1" si="12"/>
        <v>0.02</v>
      </c>
      <c r="E127" s="3">
        <f t="shared" ca="1" si="12"/>
        <v>-0.03</v>
      </c>
      <c r="F127" s="3">
        <f t="shared" ca="1" si="12"/>
        <v>-0.05</v>
      </c>
      <c r="G127" s="3">
        <f t="shared" ca="1" si="12"/>
        <v>-0.02</v>
      </c>
      <c r="H127" s="3">
        <f t="shared" ca="1" si="12"/>
        <v>0.04</v>
      </c>
      <c r="I127" s="3">
        <f t="shared" ca="1" si="12"/>
        <v>-0.01</v>
      </c>
      <c r="J127" s="3">
        <f t="shared" ca="1" si="12"/>
        <v>0.03</v>
      </c>
      <c r="K127" s="3">
        <f t="shared" ca="1" si="11"/>
        <v>-0.05</v>
      </c>
      <c r="L127" s="3">
        <f t="shared" ca="1" si="11"/>
        <v>0.06</v>
      </c>
      <c r="M127" s="3">
        <f t="shared" ca="1" si="11"/>
        <v>0</v>
      </c>
      <c r="N127" s="3">
        <f t="shared" ca="1" si="11"/>
        <v>0</v>
      </c>
      <c r="O127" s="3"/>
      <c r="P127" s="3">
        <f t="shared" ca="1" si="13"/>
        <v>-0.04</v>
      </c>
      <c r="Q127" s="3">
        <f t="shared" ca="1" si="13"/>
        <v>-0.01</v>
      </c>
      <c r="R127" s="41"/>
      <c r="S127" s="41"/>
      <c r="T127" s="41"/>
      <c r="U127" s="41"/>
      <c r="V127" s="41"/>
      <c r="W127" s="3">
        <f t="shared" ca="1" si="10"/>
        <v>-0.04</v>
      </c>
      <c r="AB127" s="3">
        <f t="shared" ca="1" si="6"/>
        <v>-0.02</v>
      </c>
    </row>
    <row r="128" spans="1:28" x14ac:dyDescent="0.25">
      <c r="A128" s="2">
        <v>41851</v>
      </c>
      <c r="B128" s="3">
        <f t="shared" ca="1" si="12"/>
        <v>0.02</v>
      </c>
      <c r="C128" s="3">
        <f t="shared" ca="1" si="12"/>
        <v>0.02</v>
      </c>
      <c r="D128" s="3">
        <f t="shared" ca="1" si="12"/>
        <v>0.06</v>
      </c>
      <c r="E128" s="3">
        <f t="shared" ca="1" si="12"/>
        <v>-0.03</v>
      </c>
      <c r="F128" s="3">
        <f t="shared" ca="1" si="12"/>
        <v>-0.05</v>
      </c>
      <c r="G128" s="3">
        <f t="shared" ca="1" si="12"/>
        <v>-0.02</v>
      </c>
      <c r="H128" s="3">
        <f t="shared" ca="1" si="12"/>
        <v>0.03</v>
      </c>
      <c r="I128" s="3">
        <f t="shared" ca="1" si="12"/>
        <v>-0.01</v>
      </c>
      <c r="J128" s="3">
        <f t="shared" ca="1" si="12"/>
        <v>-0.04</v>
      </c>
      <c r="K128" s="3">
        <f t="shared" ca="1" si="11"/>
        <v>-0.03</v>
      </c>
      <c r="L128" s="3">
        <f t="shared" ca="1" si="11"/>
        <v>0.06</v>
      </c>
      <c r="M128" s="3">
        <f t="shared" ca="1" si="11"/>
        <v>0.05</v>
      </c>
      <c r="N128" s="3">
        <f t="shared" ca="1" si="11"/>
        <v>0</v>
      </c>
      <c r="O128" s="3"/>
      <c r="P128" s="3">
        <f t="shared" ca="1" si="13"/>
        <v>0</v>
      </c>
      <c r="Q128" s="3">
        <f t="shared" ca="1" si="13"/>
        <v>-0.03</v>
      </c>
      <c r="R128" s="41"/>
      <c r="S128" s="41"/>
      <c r="T128" s="41"/>
      <c r="U128" s="41"/>
      <c r="V128" s="41"/>
      <c r="W128" s="3">
        <f t="shared" ca="1" si="10"/>
        <v>0.06</v>
      </c>
      <c r="AB128" s="3">
        <f t="shared" ca="1" si="6"/>
        <v>0.04</v>
      </c>
    </row>
    <row r="129" spans="1:28" x14ac:dyDescent="0.25">
      <c r="A129" s="2">
        <v>41882</v>
      </c>
      <c r="B129" s="3">
        <f t="shared" ca="1" si="12"/>
        <v>-0.01</v>
      </c>
      <c r="C129" s="3">
        <f t="shared" ca="1" si="12"/>
        <v>0.05</v>
      </c>
      <c r="D129" s="3">
        <f t="shared" ca="1" si="12"/>
        <v>-0.04</v>
      </c>
      <c r="E129" s="3">
        <f t="shared" ref="B129:K160" ca="1" si="14">RANDBETWEEN(-5,6)/100</f>
        <v>0.04</v>
      </c>
      <c r="F129" s="3">
        <f t="shared" ca="1" si="14"/>
        <v>-0.01</v>
      </c>
      <c r="G129" s="3">
        <f t="shared" ca="1" si="14"/>
        <v>0.06</v>
      </c>
      <c r="H129" s="3">
        <f t="shared" ca="1" si="14"/>
        <v>-0.02</v>
      </c>
      <c r="I129" s="3">
        <f t="shared" ca="1" si="14"/>
        <v>-0.05</v>
      </c>
      <c r="J129" s="3">
        <f t="shared" ca="1" si="14"/>
        <v>0.02</v>
      </c>
      <c r="K129" s="3">
        <f t="shared" ca="1" si="11"/>
        <v>0.06</v>
      </c>
      <c r="L129" s="3">
        <f t="shared" ca="1" si="11"/>
        <v>-0.01</v>
      </c>
      <c r="M129" s="3">
        <f t="shared" ca="1" si="11"/>
        <v>0.05</v>
      </c>
      <c r="N129" s="3">
        <f t="shared" ca="1" si="11"/>
        <v>-0.04</v>
      </c>
      <c r="O129" s="3"/>
      <c r="P129" s="3">
        <f t="shared" ca="1" si="13"/>
        <v>-0.03</v>
      </c>
      <c r="Q129" s="3">
        <f t="shared" ca="1" si="13"/>
        <v>-0.03</v>
      </c>
      <c r="R129" s="41"/>
      <c r="S129" s="41"/>
      <c r="T129" s="41"/>
      <c r="U129" s="41"/>
      <c r="V129" s="41"/>
      <c r="W129" s="3">
        <f t="shared" ca="1" si="10"/>
        <v>-0.01</v>
      </c>
      <c r="AB129" s="3">
        <f t="shared" ca="1" si="6"/>
        <v>0.02</v>
      </c>
    </row>
    <row r="130" spans="1:28" x14ac:dyDescent="0.25">
      <c r="A130" s="2">
        <v>41912</v>
      </c>
      <c r="B130" s="3">
        <f t="shared" ca="1" si="14"/>
        <v>0.06</v>
      </c>
      <c r="C130" s="3">
        <f t="shared" ca="1" si="14"/>
        <v>0.03</v>
      </c>
      <c r="D130" s="3">
        <f t="shared" ca="1" si="14"/>
        <v>0.06</v>
      </c>
      <c r="E130" s="3">
        <f t="shared" ca="1" si="14"/>
        <v>0.03</v>
      </c>
      <c r="F130" s="3">
        <f t="shared" ca="1" si="14"/>
        <v>-0.04</v>
      </c>
      <c r="G130" s="3">
        <f t="shared" ca="1" si="14"/>
        <v>-0.01</v>
      </c>
      <c r="H130" s="3">
        <f t="shared" ca="1" si="14"/>
        <v>-0.05</v>
      </c>
      <c r="I130" s="3">
        <f t="shared" ca="1" si="14"/>
        <v>0.01</v>
      </c>
      <c r="J130" s="3">
        <f t="shared" ca="1" si="14"/>
        <v>0.03</v>
      </c>
      <c r="K130" s="3">
        <f t="shared" ca="1" si="11"/>
        <v>0.01</v>
      </c>
      <c r="L130" s="3">
        <f t="shared" ca="1" si="11"/>
        <v>0.03</v>
      </c>
      <c r="M130" s="3">
        <f t="shared" ca="1" si="11"/>
        <v>-0.02</v>
      </c>
      <c r="N130" s="3">
        <f t="shared" ca="1" si="11"/>
        <v>-0.02</v>
      </c>
      <c r="O130" s="3"/>
      <c r="P130" s="3">
        <f t="shared" ca="1" si="13"/>
        <v>0.05</v>
      </c>
      <c r="Q130" s="3">
        <f t="shared" ca="1" si="13"/>
        <v>0.01</v>
      </c>
      <c r="R130" s="41"/>
      <c r="S130" s="41"/>
      <c r="T130" s="41"/>
      <c r="U130" s="41"/>
      <c r="V130" s="41"/>
      <c r="W130" s="3">
        <f t="shared" ca="1" si="10"/>
        <v>0.04</v>
      </c>
      <c r="AB130" s="3">
        <f t="shared" ref="AB130:AB193" ca="1" si="15">RANDBETWEEN(-5,6)/100</f>
        <v>0.02</v>
      </c>
    </row>
    <row r="131" spans="1:28" x14ac:dyDescent="0.25">
      <c r="A131" s="2">
        <v>41943</v>
      </c>
      <c r="B131" s="3">
        <f t="shared" ca="1" si="14"/>
        <v>0.03</v>
      </c>
      <c r="C131" s="3">
        <f t="shared" ca="1" si="14"/>
        <v>-0.03</v>
      </c>
      <c r="D131" s="3">
        <f t="shared" ca="1" si="14"/>
        <v>0.02</v>
      </c>
      <c r="E131" s="3">
        <f t="shared" ca="1" si="14"/>
        <v>-0.05</v>
      </c>
      <c r="F131" s="3">
        <f t="shared" ca="1" si="14"/>
        <v>-0.05</v>
      </c>
      <c r="G131" s="3">
        <f t="shared" ca="1" si="14"/>
        <v>0.02</v>
      </c>
      <c r="H131" s="3">
        <f t="shared" ca="1" si="14"/>
        <v>0.04</v>
      </c>
      <c r="I131" s="3">
        <f t="shared" ca="1" si="14"/>
        <v>0.04</v>
      </c>
      <c r="J131" s="3">
        <f t="shared" ca="1" si="14"/>
        <v>0.03</v>
      </c>
      <c r="K131" s="3">
        <f t="shared" ca="1" si="11"/>
        <v>-0.03</v>
      </c>
      <c r="L131" s="3">
        <f t="shared" ca="1" si="11"/>
        <v>-0.01</v>
      </c>
      <c r="M131" s="3">
        <f t="shared" ca="1" si="11"/>
        <v>0.02</v>
      </c>
      <c r="N131" s="3">
        <f t="shared" ca="1" si="11"/>
        <v>-0.03</v>
      </c>
      <c r="O131" s="3"/>
      <c r="P131" s="3">
        <f t="shared" ca="1" si="13"/>
        <v>0.04</v>
      </c>
      <c r="Q131" s="3">
        <f t="shared" ca="1" si="13"/>
        <v>0</v>
      </c>
      <c r="R131" s="41"/>
      <c r="S131" s="41"/>
      <c r="T131" s="41"/>
      <c r="U131" s="41"/>
      <c r="V131" s="41"/>
      <c r="W131" s="3">
        <f t="shared" ca="1" si="10"/>
        <v>-0.01</v>
      </c>
      <c r="AB131" s="3">
        <f t="shared" ca="1" si="15"/>
        <v>0</v>
      </c>
    </row>
    <row r="132" spans="1:28" x14ac:dyDescent="0.25">
      <c r="A132" s="2">
        <v>41973</v>
      </c>
      <c r="B132" s="3">
        <f t="shared" ca="1" si="14"/>
        <v>-0.01</v>
      </c>
      <c r="C132" s="3">
        <f t="shared" ca="1" si="14"/>
        <v>0.06</v>
      </c>
      <c r="D132" s="3">
        <f t="shared" ca="1" si="14"/>
        <v>-0.03</v>
      </c>
      <c r="E132" s="3">
        <f t="shared" ca="1" si="14"/>
        <v>-0.03</v>
      </c>
      <c r="F132" s="3">
        <f t="shared" ca="1" si="14"/>
        <v>-0.03</v>
      </c>
      <c r="G132" s="3">
        <f t="shared" ca="1" si="14"/>
        <v>-0.04</v>
      </c>
      <c r="H132" s="3">
        <f t="shared" ca="1" si="14"/>
        <v>-0.04</v>
      </c>
      <c r="I132" s="3">
        <f t="shared" ca="1" si="14"/>
        <v>0</v>
      </c>
      <c r="J132" s="3">
        <f t="shared" ca="1" si="14"/>
        <v>0.03</v>
      </c>
      <c r="K132" s="3">
        <f t="shared" ca="1" si="11"/>
        <v>-0.04</v>
      </c>
      <c r="L132" s="3">
        <f t="shared" ca="1" si="11"/>
        <v>-0.02</v>
      </c>
      <c r="M132" s="3">
        <f t="shared" ca="1" si="11"/>
        <v>-0.03</v>
      </c>
      <c r="N132" s="3">
        <f t="shared" ca="1" si="11"/>
        <v>0.02</v>
      </c>
      <c r="O132" s="3"/>
      <c r="P132" s="3">
        <f t="shared" ca="1" si="13"/>
        <v>0.01</v>
      </c>
      <c r="Q132" s="3">
        <f t="shared" ca="1" si="13"/>
        <v>-0.03</v>
      </c>
      <c r="R132" s="41"/>
      <c r="S132" s="41"/>
      <c r="T132" s="41"/>
      <c r="U132" s="41"/>
      <c r="V132" s="41"/>
      <c r="W132" s="3">
        <f t="shared" ca="1" si="10"/>
        <v>-0.01</v>
      </c>
      <c r="AB132" s="3">
        <f t="shared" ca="1" si="15"/>
        <v>0.02</v>
      </c>
    </row>
    <row r="133" spans="1:28" x14ac:dyDescent="0.25">
      <c r="A133" s="2">
        <v>42004</v>
      </c>
      <c r="B133" s="3">
        <f t="shared" ca="1" si="14"/>
        <v>0.05</v>
      </c>
      <c r="C133" s="3">
        <f t="shared" ca="1" si="14"/>
        <v>-0.03</v>
      </c>
      <c r="D133" s="3">
        <f t="shared" ca="1" si="14"/>
        <v>0.03</v>
      </c>
      <c r="E133" s="3">
        <f t="shared" ca="1" si="14"/>
        <v>-0.02</v>
      </c>
      <c r="F133" s="3">
        <f t="shared" ca="1" si="14"/>
        <v>0.03</v>
      </c>
      <c r="G133" s="3">
        <f t="shared" ca="1" si="14"/>
        <v>-0.03</v>
      </c>
      <c r="H133" s="3">
        <f t="shared" ca="1" si="14"/>
        <v>0.02</v>
      </c>
      <c r="I133" s="3">
        <f t="shared" ca="1" si="14"/>
        <v>0.04</v>
      </c>
      <c r="J133" s="3">
        <f t="shared" ca="1" si="14"/>
        <v>0.03</v>
      </c>
      <c r="K133" s="3">
        <f t="shared" ca="1" si="11"/>
        <v>-0.05</v>
      </c>
      <c r="L133" s="3">
        <f t="shared" ca="1" si="11"/>
        <v>0</v>
      </c>
      <c r="M133" s="3">
        <f t="shared" ca="1" si="11"/>
        <v>-0.03</v>
      </c>
      <c r="N133" s="3">
        <f t="shared" ca="1" si="11"/>
        <v>0</v>
      </c>
      <c r="O133" s="3"/>
      <c r="P133" s="3">
        <f t="shared" ca="1" si="13"/>
        <v>0.04</v>
      </c>
      <c r="Q133" s="3">
        <f t="shared" ca="1" si="13"/>
        <v>0.06</v>
      </c>
      <c r="R133" s="41"/>
      <c r="S133" s="41"/>
      <c r="T133" s="41"/>
      <c r="U133" s="41"/>
      <c r="V133" s="41"/>
      <c r="W133" s="3">
        <f t="shared" ca="1" si="10"/>
        <v>-0.04</v>
      </c>
      <c r="AB133" s="3">
        <f t="shared" ca="1" si="15"/>
        <v>0.06</v>
      </c>
    </row>
    <row r="134" spans="1:28" x14ac:dyDescent="0.25">
      <c r="A134" s="2">
        <v>42034</v>
      </c>
      <c r="B134" s="3">
        <f t="shared" ca="1" si="14"/>
        <v>-0.02</v>
      </c>
      <c r="C134" s="3">
        <f t="shared" ca="1" si="14"/>
        <v>0.05</v>
      </c>
      <c r="D134" s="3">
        <f t="shared" ca="1" si="14"/>
        <v>-0.05</v>
      </c>
      <c r="E134" s="3">
        <f t="shared" ca="1" si="14"/>
        <v>0</v>
      </c>
      <c r="F134" s="3">
        <f t="shared" ca="1" si="14"/>
        <v>0.01</v>
      </c>
      <c r="G134" s="3">
        <f t="shared" ca="1" si="14"/>
        <v>0.03</v>
      </c>
      <c r="H134" s="3">
        <f t="shared" ca="1" si="14"/>
        <v>0</v>
      </c>
      <c r="I134" s="3">
        <f t="shared" ca="1" si="14"/>
        <v>0.01</v>
      </c>
      <c r="J134" s="3">
        <f t="shared" ca="1" si="14"/>
        <v>0.06</v>
      </c>
      <c r="K134" s="3">
        <f t="shared" ca="1" si="11"/>
        <v>-0.04</v>
      </c>
      <c r="L134" s="3">
        <f t="shared" ca="1" si="11"/>
        <v>-0.05</v>
      </c>
      <c r="M134" s="3">
        <f t="shared" ca="1" si="11"/>
        <v>-0.04</v>
      </c>
      <c r="N134" s="3">
        <f t="shared" ca="1" si="11"/>
        <v>0.03</v>
      </c>
      <c r="O134" s="3"/>
      <c r="P134" s="3">
        <f t="shared" ca="1" si="13"/>
        <v>-0.01</v>
      </c>
      <c r="Q134" s="3">
        <f t="shared" ca="1" si="13"/>
        <v>0.02</v>
      </c>
      <c r="R134" s="41"/>
      <c r="S134" s="41"/>
      <c r="T134" s="41"/>
      <c r="U134" s="41"/>
      <c r="V134" s="41"/>
      <c r="W134" s="3">
        <f t="shared" ca="1" si="10"/>
        <v>-0.05</v>
      </c>
      <c r="AB134" s="3">
        <f t="shared" ca="1" si="15"/>
        <v>0.05</v>
      </c>
    </row>
    <row r="135" spans="1:28" x14ac:dyDescent="0.25">
      <c r="A135" s="2">
        <v>42062</v>
      </c>
      <c r="B135" s="3">
        <f t="shared" ca="1" si="14"/>
        <v>0</v>
      </c>
      <c r="C135" s="3">
        <f t="shared" ca="1" si="14"/>
        <v>-0.01</v>
      </c>
      <c r="D135" s="3">
        <f t="shared" ca="1" si="14"/>
        <v>-0.04</v>
      </c>
      <c r="E135" s="3">
        <f t="shared" ca="1" si="14"/>
        <v>-0.04</v>
      </c>
      <c r="F135" s="3">
        <f t="shared" ca="1" si="14"/>
        <v>-0.01</v>
      </c>
      <c r="G135" s="3">
        <f t="shared" ca="1" si="14"/>
        <v>0.02</v>
      </c>
      <c r="H135" s="3">
        <f t="shared" ca="1" si="14"/>
        <v>-0.03</v>
      </c>
      <c r="I135" s="3">
        <f t="shared" ca="1" si="14"/>
        <v>-0.04</v>
      </c>
      <c r="J135" s="3">
        <f t="shared" ca="1" si="14"/>
        <v>-0.01</v>
      </c>
      <c r="K135" s="3">
        <f t="shared" ca="1" si="11"/>
        <v>-0.02</v>
      </c>
      <c r="L135" s="3">
        <f t="shared" ca="1" si="11"/>
        <v>0.03</v>
      </c>
      <c r="M135" s="3">
        <f t="shared" ca="1" si="11"/>
        <v>0.06</v>
      </c>
      <c r="N135" s="3">
        <f t="shared" ca="1" si="11"/>
        <v>-0.02</v>
      </c>
      <c r="O135" s="3"/>
      <c r="P135" s="3">
        <f t="shared" ca="1" si="13"/>
        <v>0.04</v>
      </c>
      <c r="Q135" s="3">
        <f t="shared" ca="1" si="13"/>
        <v>0.01</v>
      </c>
      <c r="R135" s="41"/>
      <c r="S135" s="41"/>
      <c r="T135" s="41"/>
      <c r="U135" s="41"/>
      <c r="V135" s="41"/>
      <c r="W135" s="3">
        <f t="shared" ca="1" si="10"/>
        <v>0.01</v>
      </c>
      <c r="AB135" s="3">
        <f t="shared" ca="1" si="15"/>
        <v>-0.02</v>
      </c>
    </row>
    <row r="136" spans="1:28" x14ac:dyDescent="0.25">
      <c r="A136" s="2">
        <v>42094</v>
      </c>
      <c r="B136" s="3">
        <f t="shared" ca="1" si="14"/>
        <v>0</v>
      </c>
      <c r="C136" s="3">
        <f t="shared" ca="1" si="14"/>
        <v>-0.05</v>
      </c>
      <c r="D136" s="3">
        <f t="shared" ca="1" si="14"/>
        <v>0.01</v>
      </c>
      <c r="E136" s="3">
        <f t="shared" ca="1" si="14"/>
        <v>0.05</v>
      </c>
      <c r="F136" s="3">
        <f t="shared" ca="1" si="14"/>
        <v>0.06</v>
      </c>
      <c r="G136" s="3">
        <f t="shared" ca="1" si="14"/>
        <v>0.03</v>
      </c>
      <c r="H136" s="3">
        <f t="shared" ca="1" si="14"/>
        <v>0.06</v>
      </c>
      <c r="I136" s="3">
        <f t="shared" ca="1" si="14"/>
        <v>0.04</v>
      </c>
      <c r="J136" s="3">
        <f t="shared" ca="1" si="14"/>
        <v>0.06</v>
      </c>
      <c r="K136" s="3">
        <f t="shared" ca="1" si="11"/>
        <v>0.03</v>
      </c>
      <c r="L136" s="3">
        <f t="shared" ca="1" si="11"/>
        <v>0.05</v>
      </c>
      <c r="M136" s="3">
        <f t="shared" ca="1" si="11"/>
        <v>0.05</v>
      </c>
      <c r="N136" s="3">
        <f t="shared" ca="1" si="11"/>
        <v>0.01</v>
      </c>
      <c r="O136" s="3"/>
      <c r="P136" s="3">
        <f t="shared" ca="1" si="13"/>
        <v>0.05</v>
      </c>
      <c r="Q136" s="3">
        <f t="shared" ca="1" si="13"/>
        <v>0.04</v>
      </c>
      <c r="R136" s="3">
        <f t="shared" ca="1" si="13"/>
        <v>-0.05</v>
      </c>
      <c r="S136" s="41"/>
      <c r="T136" s="41"/>
      <c r="U136" s="41"/>
      <c r="V136" s="41"/>
      <c r="W136" s="3">
        <f t="shared" ca="1" si="10"/>
        <v>0</v>
      </c>
      <c r="AB136" s="3">
        <f t="shared" ca="1" si="15"/>
        <v>0</v>
      </c>
    </row>
    <row r="137" spans="1:28" x14ac:dyDescent="0.25">
      <c r="A137" s="2">
        <v>42124</v>
      </c>
      <c r="B137" s="3">
        <f t="shared" ca="1" si="14"/>
        <v>0.06</v>
      </c>
      <c r="C137" s="3">
        <f t="shared" ca="1" si="14"/>
        <v>-0.05</v>
      </c>
      <c r="D137" s="3">
        <f t="shared" ca="1" si="14"/>
        <v>0</v>
      </c>
      <c r="E137" s="3">
        <f t="shared" ca="1" si="14"/>
        <v>0</v>
      </c>
      <c r="F137" s="3">
        <f t="shared" ca="1" si="14"/>
        <v>-0.03</v>
      </c>
      <c r="G137" s="3">
        <f t="shared" ca="1" si="14"/>
        <v>-0.05</v>
      </c>
      <c r="H137" s="3">
        <f t="shared" ca="1" si="14"/>
        <v>-0.05</v>
      </c>
      <c r="I137" s="3">
        <f t="shared" ca="1" si="14"/>
        <v>-0.04</v>
      </c>
      <c r="J137" s="3">
        <f t="shared" ca="1" si="14"/>
        <v>0.05</v>
      </c>
      <c r="K137" s="3">
        <f t="shared" ca="1" si="11"/>
        <v>-0.02</v>
      </c>
      <c r="L137" s="3">
        <f t="shared" ca="1" si="11"/>
        <v>0.02</v>
      </c>
      <c r="M137" s="3">
        <f t="shared" ca="1" si="11"/>
        <v>-0.02</v>
      </c>
      <c r="N137" s="3">
        <f t="shared" ca="1" si="11"/>
        <v>0.06</v>
      </c>
      <c r="O137" s="3"/>
      <c r="P137" s="3">
        <f t="shared" ca="1" si="13"/>
        <v>0</v>
      </c>
      <c r="Q137" s="3">
        <f t="shared" ca="1" si="13"/>
        <v>-0.04</v>
      </c>
      <c r="R137" s="3">
        <f t="shared" ca="1" si="13"/>
        <v>0.04</v>
      </c>
      <c r="S137" s="41"/>
      <c r="T137" s="41"/>
      <c r="U137" s="41"/>
      <c r="V137" s="41"/>
      <c r="W137" s="3">
        <f t="shared" ca="1" si="10"/>
        <v>-0.04</v>
      </c>
      <c r="AB137" s="3">
        <f t="shared" ca="1" si="15"/>
        <v>0.03</v>
      </c>
    </row>
    <row r="138" spans="1:28" x14ac:dyDescent="0.25">
      <c r="A138" s="2">
        <v>42153</v>
      </c>
      <c r="B138" s="3">
        <f t="shared" ca="1" si="14"/>
        <v>-0.05</v>
      </c>
      <c r="C138" s="3">
        <f t="shared" ca="1" si="14"/>
        <v>0.06</v>
      </c>
      <c r="D138" s="3">
        <f t="shared" ca="1" si="14"/>
        <v>0.06</v>
      </c>
      <c r="E138" s="3">
        <f t="shared" ca="1" si="14"/>
        <v>-0.04</v>
      </c>
      <c r="F138" s="3">
        <f t="shared" ca="1" si="14"/>
        <v>0.05</v>
      </c>
      <c r="G138" s="3">
        <f t="shared" ca="1" si="14"/>
        <v>-0.01</v>
      </c>
      <c r="H138" s="3">
        <f t="shared" ca="1" si="14"/>
        <v>-0.03</v>
      </c>
      <c r="I138" s="3">
        <f t="shared" ca="1" si="14"/>
        <v>0</v>
      </c>
      <c r="J138" s="3">
        <f t="shared" ca="1" si="14"/>
        <v>-0.05</v>
      </c>
      <c r="K138" s="3">
        <f t="shared" ca="1" si="11"/>
        <v>0.05</v>
      </c>
      <c r="L138" s="3">
        <f t="shared" ca="1" si="11"/>
        <v>-0.03</v>
      </c>
      <c r="M138" s="3">
        <f t="shared" ca="1" si="11"/>
        <v>0.02</v>
      </c>
      <c r="N138" s="3">
        <f t="shared" ca="1" si="11"/>
        <v>0.06</v>
      </c>
      <c r="O138" s="3"/>
      <c r="P138" s="3">
        <f t="shared" ca="1" si="13"/>
        <v>-0.03</v>
      </c>
      <c r="Q138" s="3">
        <f t="shared" ca="1" si="13"/>
        <v>-0.01</v>
      </c>
      <c r="R138" s="3">
        <f t="shared" ca="1" si="13"/>
        <v>0.01</v>
      </c>
      <c r="S138" s="41"/>
      <c r="T138" s="41"/>
      <c r="U138" s="41"/>
      <c r="V138" s="41"/>
      <c r="W138" s="3">
        <f t="shared" ca="1" si="10"/>
        <v>0.04</v>
      </c>
      <c r="AB138" s="3">
        <f t="shared" ca="1" si="15"/>
        <v>-0.02</v>
      </c>
    </row>
    <row r="139" spans="1:28" x14ac:dyDescent="0.25">
      <c r="A139" s="2">
        <v>42185</v>
      </c>
      <c r="B139" s="3">
        <f t="shared" ca="1" si="14"/>
        <v>0.01</v>
      </c>
      <c r="C139" s="3">
        <f t="shared" ca="1" si="14"/>
        <v>0.04</v>
      </c>
      <c r="D139" s="3">
        <f t="shared" ca="1" si="14"/>
        <v>-0.03</v>
      </c>
      <c r="E139" s="3">
        <f t="shared" ca="1" si="14"/>
        <v>-0.05</v>
      </c>
      <c r="F139" s="3">
        <f t="shared" ca="1" si="14"/>
        <v>0.06</v>
      </c>
      <c r="G139" s="3">
        <f t="shared" ca="1" si="14"/>
        <v>-0.03</v>
      </c>
      <c r="H139" s="3">
        <f t="shared" ca="1" si="14"/>
        <v>-0.03</v>
      </c>
      <c r="I139" s="3">
        <f t="shared" ca="1" si="14"/>
        <v>0.01</v>
      </c>
      <c r="J139" s="3">
        <f t="shared" ca="1" si="14"/>
        <v>-0.01</v>
      </c>
      <c r="K139" s="3">
        <f t="shared" ca="1" si="11"/>
        <v>-0.01</v>
      </c>
      <c r="L139" s="3">
        <f t="shared" ca="1" si="11"/>
        <v>0.05</v>
      </c>
      <c r="M139" s="3">
        <f t="shared" ca="1" si="11"/>
        <v>-0.02</v>
      </c>
      <c r="N139" s="3">
        <f t="shared" ca="1" si="11"/>
        <v>0.02</v>
      </c>
      <c r="O139" s="3"/>
      <c r="P139" s="3">
        <f t="shared" ca="1" si="13"/>
        <v>-0.05</v>
      </c>
      <c r="Q139" s="3">
        <f t="shared" ca="1" si="13"/>
        <v>0.04</v>
      </c>
      <c r="R139" s="3">
        <f t="shared" ca="1" si="13"/>
        <v>0</v>
      </c>
      <c r="S139" s="41"/>
      <c r="T139" s="41"/>
      <c r="U139" s="41"/>
      <c r="V139" s="41"/>
      <c r="W139" s="3">
        <f t="shared" ca="1" si="10"/>
        <v>-0.01</v>
      </c>
      <c r="AB139" s="3">
        <f t="shared" ca="1" si="15"/>
        <v>-0.04</v>
      </c>
    </row>
    <row r="140" spans="1:28" x14ac:dyDescent="0.25">
      <c r="A140" s="2">
        <v>42216</v>
      </c>
      <c r="B140" s="3">
        <f t="shared" ca="1" si="14"/>
        <v>0.05</v>
      </c>
      <c r="C140" s="3">
        <f t="shared" ca="1" si="14"/>
        <v>0</v>
      </c>
      <c r="D140" s="3">
        <f t="shared" ca="1" si="14"/>
        <v>0.04</v>
      </c>
      <c r="E140" s="3">
        <f t="shared" ca="1" si="14"/>
        <v>0.06</v>
      </c>
      <c r="F140" s="3">
        <f t="shared" ca="1" si="14"/>
        <v>-0.01</v>
      </c>
      <c r="G140" s="3">
        <f t="shared" ca="1" si="14"/>
        <v>0.03</v>
      </c>
      <c r="H140" s="3">
        <f t="shared" ca="1" si="14"/>
        <v>0.05</v>
      </c>
      <c r="I140" s="3">
        <f t="shared" ca="1" si="14"/>
        <v>-0.05</v>
      </c>
      <c r="J140" s="3">
        <f t="shared" ca="1" si="14"/>
        <v>0.04</v>
      </c>
      <c r="K140" s="3">
        <f t="shared" ca="1" si="11"/>
        <v>0.05</v>
      </c>
      <c r="L140" s="3">
        <f t="shared" ca="1" si="11"/>
        <v>0.01</v>
      </c>
      <c r="M140" s="3">
        <f t="shared" ca="1" si="11"/>
        <v>-0.03</v>
      </c>
      <c r="N140" s="3">
        <f t="shared" ca="1" si="11"/>
        <v>0.05</v>
      </c>
      <c r="O140" s="3"/>
      <c r="P140" s="3">
        <f t="shared" ca="1" si="13"/>
        <v>-0.04</v>
      </c>
      <c r="Q140" s="3">
        <f t="shared" ca="1" si="13"/>
        <v>0.05</v>
      </c>
      <c r="R140" s="3">
        <f t="shared" ca="1" si="13"/>
        <v>-0.02</v>
      </c>
      <c r="S140" s="41"/>
      <c r="T140" s="41"/>
      <c r="U140" s="41"/>
      <c r="V140" s="41"/>
      <c r="W140" s="3">
        <f t="shared" ca="1" si="10"/>
        <v>0.05</v>
      </c>
      <c r="AB140" s="3">
        <f t="shared" ca="1" si="15"/>
        <v>-0.03</v>
      </c>
    </row>
    <row r="141" spans="1:28" x14ac:dyDescent="0.25">
      <c r="A141" s="2">
        <v>42247</v>
      </c>
      <c r="B141" s="3">
        <f t="shared" ca="1" si="14"/>
        <v>-0.04</v>
      </c>
      <c r="C141" s="3">
        <f t="shared" ca="1" si="14"/>
        <v>0</v>
      </c>
      <c r="D141" s="3">
        <f t="shared" ca="1" si="14"/>
        <v>-0.01</v>
      </c>
      <c r="E141" s="3">
        <f t="shared" ca="1" si="14"/>
        <v>0.06</v>
      </c>
      <c r="F141" s="3">
        <f t="shared" ca="1" si="14"/>
        <v>-0.04</v>
      </c>
      <c r="G141" s="3">
        <f t="shared" ca="1" si="14"/>
        <v>0.03</v>
      </c>
      <c r="H141" s="3">
        <f t="shared" ca="1" si="14"/>
        <v>0.04</v>
      </c>
      <c r="I141" s="3">
        <f t="shared" ca="1" si="14"/>
        <v>-0.02</v>
      </c>
      <c r="J141" s="3">
        <f t="shared" ca="1" si="14"/>
        <v>0.05</v>
      </c>
      <c r="K141" s="3">
        <f t="shared" ca="1" si="11"/>
        <v>0.05</v>
      </c>
      <c r="L141" s="3">
        <f t="shared" ca="1" si="11"/>
        <v>0.02</v>
      </c>
      <c r="M141" s="3">
        <f t="shared" ca="1" si="11"/>
        <v>0.03</v>
      </c>
      <c r="N141" s="3">
        <f t="shared" ca="1" si="11"/>
        <v>0.01</v>
      </c>
      <c r="O141" s="3"/>
      <c r="P141" s="3">
        <f t="shared" ca="1" si="13"/>
        <v>0.05</v>
      </c>
      <c r="Q141" s="3">
        <f t="shared" ca="1" si="13"/>
        <v>0.01</v>
      </c>
      <c r="R141" s="3">
        <f t="shared" ca="1" si="13"/>
        <v>-0.02</v>
      </c>
      <c r="S141" s="41"/>
      <c r="T141" s="41"/>
      <c r="U141" s="41"/>
      <c r="V141" s="41"/>
      <c r="W141" s="3">
        <f t="shared" ca="1" si="10"/>
        <v>0.01</v>
      </c>
      <c r="AB141" s="3">
        <f t="shared" ca="1" si="15"/>
        <v>0.06</v>
      </c>
    </row>
    <row r="142" spans="1:28" x14ac:dyDescent="0.25">
      <c r="A142" s="2">
        <v>42277</v>
      </c>
      <c r="B142" s="3">
        <f t="shared" ca="1" si="14"/>
        <v>0.01</v>
      </c>
      <c r="C142" s="3">
        <f t="shared" ca="1" si="14"/>
        <v>0</v>
      </c>
      <c r="D142" s="3">
        <f t="shared" ca="1" si="14"/>
        <v>0.05</v>
      </c>
      <c r="E142" s="3">
        <f t="shared" ca="1" si="14"/>
        <v>0</v>
      </c>
      <c r="F142" s="3">
        <f t="shared" ca="1" si="14"/>
        <v>0</v>
      </c>
      <c r="G142" s="3">
        <f t="shared" ca="1" si="14"/>
        <v>-0.02</v>
      </c>
      <c r="H142" s="3">
        <f t="shared" ca="1" si="14"/>
        <v>0.02</v>
      </c>
      <c r="I142" s="3">
        <f t="shared" ca="1" si="14"/>
        <v>0.02</v>
      </c>
      <c r="J142" s="3">
        <f t="shared" ca="1" si="14"/>
        <v>0.06</v>
      </c>
      <c r="K142" s="3">
        <f t="shared" ca="1" si="11"/>
        <v>0.05</v>
      </c>
      <c r="L142" s="3">
        <f t="shared" ca="1" si="11"/>
        <v>-0.03</v>
      </c>
      <c r="M142" s="3">
        <f t="shared" ca="1" si="11"/>
        <v>0.02</v>
      </c>
      <c r="N142" s="3">
        <f t="shared" ca="1" si="11"/>
        <v>-0.05</v>
      </c>
      <c r="O142" s="3"/>
      <c r="P142" s="3">
        <f t="shared" ca="1" si="13"/>
        <v>-0.05</v>
      </c>
      <c r="Q142" s="3">
        <f t="shared" ca="1" si="13"/>
        <v>-0.03</v>
      </c>
      <c r="R142" s="3">
        <f t="shared" ca="1" si="13"/>
        <v>-0.04</v>
      </c>
      <c r="S142" s="41"/>
      <c r="T142" s="41"/>
      <c r="U142" s="41"/>
      <c r="V142" s="41"/>
      <c r="W142" s="3">
        <f t="shared" ca="1" si="10"/>
        <v>-0.05</v>
      </c>
      <c r="AB142" s="3">
        <f t="shared" ca="1" si="15"/>
        <v>-0.02</v>
      </c>
    </row>
    <row r="143" spans="1:28" x14ac:dyDescent="0.25">
      <c r="A143" s="2">
        <v>42308</v>
      </c>
      <c r="B143" s="3">
        <f t="shared" ca="1" si="14"/>
        <v>0</v>
      </c>
      <c r="C143" s="3">
        <f t="shared" ca="1" si="14"/>
        <v>-0.02</v>
      </c>
      <c r="D143" s="3">
        <f t="shared" ca="1" si="14"/>
        <v>0.05</v>
      </c>
      <c r="E143" s="3">
        <f t="shared" ca="1" si="14"/>
        <v>-0.03</v>
      </c>
      <c r="F143" s="3">
        <f t="shared" ca="1" si="14"/>
        <v>0</v>
      </c>
      <c r="G143" s="3">
        <f t="shared" ca="1" si="14"/>
        <v>-0.04</v>
      </c>
      <c r="H143" s="3">
        <f t="shared" ca="1" si="14"/>
        <v>-0.02</v>
      </c>
      <c r="I143" s="3">
        <f t="shared" ca="1" si="14"/>
        <v>0.01</v>
      </c>
      <c r="J143" s="3">
        <f t="shared" ca="1" si="14"/>
        <v>0.03</v>
      </c>
      <c r="K143" s="3">
        <f t="shared" ca="1" si="11"/>
        <v>-0.01</v>
      </c>
      <c r="L143" s="3">
        <f t="shared" ca="1" si="11"/>
        <v>-0.01</v>
      </c>
      <c r="M143" s="3">
        <f t="shared" ca="1" si="11"/>
        <v>0.05</v>
      </c>
      <c r="N143" s="3">
        <f t="shared" ca="1" si="11"/>
        <v>-0.05</v>
      </c>
      <c r="O143" s="3"/>
      <c r="P143" s="3">
        <f t="shared" ca="1" si="13"/>
        <v>-0.03</v>
      </c>
      <c r="Q143" s="3">
        <f t="shared" ca="1" si="13"/>
        <v>0.02</v>
      </c>
      <c r="R143" s="3">
        <f t="shared" ca="1" si="13"/>
        <v>-0.03</v>
      </c>
      <c r="S143" s="41"/>
      <c r="T143" s="41"/>
      <c r="U143" s="41"/>
      <c r="V143" s="41"/>
      <c r="W143" s="3">
        <f t="shared" ca="1" si="10"/>
        <v>-0.01</v>
      </c>
      <c r="AB143" s="3">
        <f t="shared" ca="1" si="15"/>
        <v>0.06</v>
      </c>
    </row>
    <row r="144" spans="1:28" x14ac:dyDescent="0.25">
      <c r="A144" s="2">
        <v>42338</v>
      </c>
      <c r="B144" s="3">
        <f t="shared" ca="1" si="14"/>
        <v>0.02</v>
      </c>
      <c r="C144" s="3">
        <f t="shared" ca="1" si="14"/>
        <v>0.05</v>
      </c>
      <c r="D144" s="3">
        <f t="shared" ca="1" si="14"/>
        <v>0.01</v>
      </c>
      <c r="E144" s="3">
        <f t="shared" ca="1" si="14"/>
        <v>-0.01</v>
      </c>
      <c r="F144" s="3">
        <f t="shared" ca="1" si="14"/>
        <v>-0.05</v>
      </c>
      <c r="G144" s="3">
        <f t="shared" ca="1" si="14"/>
        <v>-0.03</v>
      </c>
      <c r="H144" s="3">
        <f t="shared" ca="1" si="14"/>
        <v>0.02</v>
      </c>
      <c r="I144" s="3">
        <f t="shared" ca="1" si="14"/>
        <v>0.06</v>
      </c>
      <c r="J144" s="3">
        <f t="shared" ca="1" si="14"/>
        <v>-0.01</v>
      </c>
      <c r="K144" s="3">
        <f t="shared" ca="1" si="11"/>
        <v>0.06</v>
      </c>
      <c r="L144" s="3">
        <f t="shared" ca="1" si="11"/>
        <v>0</v>
      </c>
      <c r="M144" s="3">
        <f t="shared" ca="1" si="11"/>
        <v>-0.01</v>
      </c>
      <c r="N144" s="3">
        <f t="shared" ca="1" si="11"/>
        <v>-0.02</v>
      </c>
      <c r="O144" s="3"/>
      <c r="P144" s="3">
        <f t="shared" ca="1" si="13"/>
        <v>0</v>
      </c>
      <c r="Q144" s="3">
        <f t="shared" ca="1" si="13"/>
        <v>-0.03</v>
      </c>
      <c r="R144" s="3">
        <f t="shared" ca="1" si="13"/>
        <v>0.01</v>
      </c>
      <c r="S144" s="41"/>
      <c r="T144" s="41"/>
      <c r="U144" s="41"/>
      <c r="V144" s="41"/>
      <c r="W144" s="3">
        <f t="shared" ca="1" si="10"/>
        <v>-0.02</v>
      </c>
      <c r="AB144" s="3">
        <f t="shared" ca="1" si="15"/>
        <v>0.06</v>
      </c>
    </row>
    <row r="145" spans="1:28" x14ac:dyDescent="0.25">
      <c r="A145" s="2">
        <v>42369</v>
      </c>
      <c r="B145" s="3">
        <f t="shared" ca="1" si="14"/>
        <v>0</v>
      </c>
      <c r="C145" s="3">
        <f t="shared" ca="1" si="14"/>
        <v>0</v>
      </c>
      <c r="D145" s="3">
        <f t="shared" ca="1" si="14"/>
        <v>-0.04</v>
      </c>
      <c r="E145" s="3">
        <f t="shared" ca="1" si="14"/>
        <v>-0.05</v>
      </c>
      <c r="F145" s="3">
        <f t="shared" ca="1" si="14"/>
        <v>0.03</v>
      </c>
      <c r="G145" s="3">
        <f t="shared" ca="1" si="14"/>
        <v>0</v>
      </c>
      <c r="H145" s="3">
        <f t="shared" ca="1" si="14"/>
        <v>0</v>
      </c>
      <c r="I145" s="3">
        <f t="shared" ca="1" si="14"/>
        <v>0.06</v>
      </c>
      <c r="J145" s="3">
        <f t="shared" ca="1" si="14"/>
        <v>0.05</v>
      </c>
      <c r="K145" s="3">
        <f t="shared" ca="1" si="11"/>
        <v>-0.05</v>
      </c>
      <c r="L145" s="3">
        <f t="shared" ca="1" si="11"/>
        <v>-0.01</v>
      </c>
      <c r="M145" s="3">
        <f t="shared" ca="1" si="11"/>
        <v>-0.01</v>
      </c>
      <c r="N145" s="3">
        <f t="shared" ca="1" si="11"/>
        <v>-0.04</v>
      </c>
      <c r="O145" s="3"/>
      <c r="P145" s="3">
        <f t="shared" ca="1" si="13"/>
        <v>0.02</v>
      </c>
      <c r="Q145" s="3">
        <f t="shared" ca="1" si="13"/>
        <v>0.04</v>
      </c>
      <c r="R145" s="3">
        <f t="shared" ca="1" si="13"/>
        <v>0.01</v>
      </c>
      <c r="S145" s="41"/>
      <c r="T145" s="41"/>
      <c r="U145" s="41"/>
      <c r="V145" s="41"/>
      <c r="W145" s="3">
        <f t="shared" ca="1" si="10"/>
        <v>0.01</v>
      </c>
      <c r="AB145" s="3">
        <f t="shared" ca="1" si="15"/>
        <v>0.06</v>
      </c>
    </row>
    <row r="146" spans="1:28" x14ac:dyDescent="0.25">
      <c r="A146" s="2">
        <v>42398</v>
      </c>
      <c r="B146" s="3">
        <f t="shared" ca="1" si="14"/>
        <v>0.02</v>
      </c>
      <c r="C146" s="3">
        <f t="shared" ca="1" si="14"/>
        <v>0.04</v>
      </c>
      <c r="D146" s="3">
        <f t="shared" ca="1" si="14"/>
        <v>0.03</v>
      </c>
      <c r="E146" s="3">
        <f t="shared" ca="1" si="14"/>
        <v>0.02</v>
      </c>
      <c r="F146" s="3">
        <f t="shared" ca="1" si="14"/>
        <v>-0.05</v>
      </c>
      <c r="G146" s="3">
        <f t="shared" ca="1" si="14"/>
        <v>0.05</v>
      </c>
      <c r="H146" s="3">
        <f t="shared" ca="1" si="14"/>
        <v>-0.04</v>
      </c>
      <c r="I146" s="3">
        <f t="shared" ca="1" si="14"/>
        <v>-0.03</v>
      </c>
      <c r="J146" s="3">
        <f t="shared" ca="1" si="14"/>
        <v>0.06</v>
      </c>
      <c r="K146" s="3">
        <f t="shared" ca="1" si="11"/>
        <v>0.03</v>
      </c>
      <c r="L146" s="3">
        <f t="shared" ca="1" si="11"/>
        <v>0</v>
      </c>
      <c r="M146" s="3">
        <f t="shared" ca="1" si="11"/>
        <v>-0.03</v>
      </c>
      <c r="N146" s="3">
        <f t="shared" ca="1" si="11"/>
        <v>0.01</v>
      </c>
      <c r="O146" s="3"/>
      <c r="P146" s="3">
        <f t="shared" ca="1" si="13"/>
        <v>0</v>
      </c>
      <c r="Q146" s="3">
        <f t="shared" ca="1" si="13"/>
        <v>-0.05</v>
      </c>
      <c r="R146" s="3">
        <f t="shared" ca="1" si="13"/>
        <v>-0.01</v>
      </c>
      <c r="S146" s="41"/>
      <c r="T146" s="41"/>
      <c r="U146" s="41"/>
      <c r="V146" s="41"/>
      <c r="W146" s="3">
        <f t="shared" ca="1" si="10"/>
        <v>-0.03</v>
      </c>
      <c r="AB146" s="3">
        <f t="shared" ca="1" si="15"/>
        <v>-0.05</v>
      </c>
    </row>
    <row r="147" spans="1:28" x14ac:dyDescent="0.25">
      <c r="A147" s="2">
        <v>42429</v>
      </c>
      <c r="B147" s="3">
        <f t="shared" ca="1" si="14"/>
        <v>0.05</v>
      </c>
      <c r="C147" s="3">
        <f t="shared" ca="1" si="14"/>
        <v>-0.03</v>
      </c>
      <c r="D147" s="3">
        <f t="shared" ca="1" si="14"/>
        <v>-0.05</v>
      </c>
      <c r="E147" s="3">
        <f t="shared" ca="1" si="14"/>
        <v>-0.04</v>
      </c>
      <c r="F147" s="3">
        <f t="shared" ca="1" si="14"/>
        <v>0.04</v>
      </c>
      <c r="G147" s="3">
        <f t="shared" ca="1" si="14"/>
        <v>0.05</v>
      </c>
      <c r="H147" s="3">
        <f t="shared" ca="1" si="14"/>
        <v>0.03</v>
      </c>
      <c r="I147" s="3">
        <f t="shared" ca="1" si="14"/>
        <v>0.05</v>
      </c>
      <c r="J147" s="3">
        <f t="shared" ca="1" si="14"/>
        <v>0</v>
      </c>
      <c r="K147" s="3">
        <f t="shared" ca="1" si="11"/>
        <v>0</v>
      </c>
      <c r="L147" s="3">
        <f t="shared" ca="1" si="11"/>
        <v>0.05</v>
      </c>
      <c r="M147" s="3">
        <f t="shared" ca="1" si="11"/>
        <v>0.06</v>
      </c>
      <c r="N147" s="3">
        <f t="shared" ca="1" si="11"/>
        <v>0.04</v>
      </c>
      <c r="O147" s="3"/>
      <c r="P147" s="3">
        <f t="shared" ca="1" si="13"/>
        <v>-0.01</v>
      </c>
      <c r="Q147" s="3">
        <f t="shared" ca="1" si="13"/>
        <v>0.01</v>
      </c>
      <c r="R147" s="3">
        <f t="shared" ca="1" si="13"/>
        <v>0.01</v>
      </c>
      <c r="S147" s="41"/>
      <c r="T147" s="41"/>
      <c r="U147" s="41"/>
      <c r="V147" s="41"/>
      <c r="W147" s="3">
        <f t="shared" ca="1" si="10"/>
        <v>0.01</v>
      </c>
      <c r="AB147" s="3">
        <f t="shared" ca="1" si="15"/>
        <v>0.03</v>
      </c>
    </row>
    <row r="148" spans="1:28" x14ac:dyDescent="0.25">
      <c r="A148" s="2">
        <v>42460</v>
      </c>
      <c r="B148" s="3">
        <f t="shared" ca="1" si="14"/>
        <v>0.06</v>
      </c>
      <c r="C148" s="3">
        <f t="shared" ca="1" si="14"/>
        <v>-0.03</v>
      </c>
      <c r="D148" s="3">
        <f t="shared" ca="1" si="14"/>
        <v>-0.02</v>
      </c>
      <c r="E148" s="3">
        <f t="shared" ca="1" si="14"/>
        <v>-0.05</v>
      </c>
      <c r="F148" s="3">
        <f t="shared" ca="1" si="14"/>
        <v>0.04</v>
      </c>
      <c r="G148" s="3">
        <f t="shared" ca="1" si="14"/>
        <v>-0.02</v>
      </c>
      <c r="H148" s="3">
        <f t="shared" ca="1" si="14"/>
        <v>0.04</v>
      </c>
      <c r="I148" s="3">
        <f t="shared" ca="1" si="14"/>
        <v>-0.03</v>
      </c>
      <c r="J148" s="3">
        <f t="shared" ca="1" si="14"/>
        <v>0</v>
      </c>
      <c r="K148" s="3">
        <f t="shared" ca="1" si="11"/>
        <v>-0.03</v>
      </c>
      <c r="L148" s="3">
        <f t="shared" ca="1" si="11"/>
        <v>-0.01</v>
      </c>
      <c r="M148" s="3">
        <f t="shared" ca="1" si="11"/>
        <v>0.03</v>
      </c>
      <c r="N148" s="3">
        <f t="shared" ca="1" si="11"/>
        <v>0.03</v>
      </c>
      <c r="O148" s="3"/>
      <c r="P148" s="3">
        <f t="shared" ca="1" si="13"/>
        <v>0.06</v>
      </c>
      <c r="Q148" s="3">
        <f t="shared" ca="1" si="13"/>
        <v>-0.05</v>
      </c>
      <c r="R148" s="3">
        <f t="shared" ca="1" si="13"/>
        <v>-0.04</v>
      </c>
      <c r="S148" s="41"/>
      <c r="T148" s="41"/>
      <c r="U148" s="41"/>
      <c r="V148" s="41"/>
      <c r="W148" s="3">
        <f t="shared" ca="1" si="10"/>
        <v>-0.05</v>
      </c>
      <c r="AB148" s="3">
        <f t="shared" ca="1" si="15"/>
        <v>-0.05</v>
      </c>
    </row>
    <row r="149" spans="1:28" x14ac:dyDescent="0.25">
      <c r="A149" s="2">
        <v>42489</v>
      </c>
      <c r="B149" s="3">
        <f t="shared" ca="1" si="14"/>
        <v>-0.02</v>
      </c>
      <c r="C149" s="3">
        <f t="shared" ca="1" si="14"/>
        <v>-0.01</v>
      </c>
      <c r="D149" s="3">
        <f t="shared" ca="1" si="14"/>
        <v>-0.02</v>
      </c>
      <c r="E149" s="3">
        <f t="shared" ca="1" si="14"/>
        <v>-0.05</v>
      </c>
      <c r="F149" s="3">
        <f t="shared" ca="1" si="14"/>
        <v>-0.03</v>
      </c>
      <c r="G149" s="3">
        <f t="shared" ca="1" si="14"/>
        <v>-0.02</v>
      </c>
      <c r="H149" s="3">
        <f t="shared" ca="1" si="14"/>
        <v>-0.02</v>
      </c>
      <c r="I149" s="3">
        <f t="shared" ca="1" si="14"/>
        <v>0</v>
      </c>
      <c r="J149" s="3">
        <f t="shared" ca="1" si="14"/>
        <v>-0.03</v>
      </c>
      <c r="K149" s="3">
        <f t="shared" ca="1" si="11"/>
        <v>-0.05</v>
      </c>
      <c r="L149" s="3">
        <f t="shared" ca="1" si="11"/>
        <v>0.02</v>
      </c>
      <c r="M149" s="3">
        <f t="shared" ca="1" si="11"/>
        <v>-0.01</v>
      </c>
      <c r="N149" s="3">
        <f t="shared" ca="1" si="11"/>
        <v>-0.03</v>
      </c>
      <c r="O149" s="3"/>
      <c r="P149" s="3">
        <f t="shared" ca="1" si="13"/>
        <v>0.06</v>
      </c>
      <c r="Q149" s="3">
        <f t="shared" ca="1" si="13"/>
        <v>0.05</v>
      </c>
      <c r="R149" s="3">
        <f t="shared" ca="1" si="13"/>
        <v>-0.01</v>
      </c>
      <c r="S149" s="3">
        <f t="shared" ca="1" si="13"/>
        <v>0.01</v>
      </c>
      <c r="T149" s="3">
        <f t="shared" ca="1" si="13"/>
        <v>0.02</v>
      </c>
      <c r="U149" s="41"/>
      <c r="V149" s="41"/>
      <c r="W149" s="3">
        <f t="shared" ca="1" si="10"/>
        <v>-0.01</v>
      </c>
      <c r="AB149" s="3">
        <f t="shared" ca="1" si="15"/>
        <v>-0.04</v>
      </c>
    </row>
    <row r="150" spans="1:28" x14ac:dyDescent="0.25">
      <c r="A150" s="2">
        <v>42521</v>
      </c>
      <c r="B150" s="3">
        <f t="shared" ca="1" si="14"/>
        <v>-0.03</v>
      </c>
      <c r="C150" s="3">
        <f t="shared" ca="1" si="14"/>
        <v>0.04</v>
      </c>
      <c r="D150" s="3">
        <f t="shared" ca="1" si="14"/>
        <v>0.03</v>
      </c>
      <c r="E150" s="3">
        <f t="shared" ca="1" si="14"/>
        <v>-0.05</v>
      </c>
      <c r="F150" s="3">
        <f t="shared" ca="1" si="14"/>
        <v>-0.03</v>
      </c>
      <c r="G150" s="3">
        <f t="shared" ca="1" si="14"/>
        <v>-0.03</v>
      </c>
      <c r="H150" s="3">
        <f t="shared" ca="1" si="14"/>
        <v>0.06</v>
      </c>
      <c r="I150" s="3">
        <f t="shared" ca="1" si="14"/>
        <v>-0.05</v>
      </c>
      <c r="J150" s="3">
        <f t="shared" ca="1" si="14"/>
        <v>0.06</v>
      </c>
      <c r="K150" s="3">
        <f t="shared" ca="1" si="11"/>
        <v>0.04</v>
      </c>
      <c r="L150" s="3">
        <f t="shared" ca="1" si="11"/>
        <v>0.03</v>
      </c>
      <c r="M150" s="3">
        <f t="shared" ca="1" si="11"/>
        <v>0.02</v>
      </c>
      <c r="N150" s="3">
        <f t="shared" ca="1" si="11"/>
        <v>0.02</v>
      </c>
      <c r="O150" s="3"/>
      <c r="P150" s="3">
        <f t="shared" ca="1" si="13"/>
        <v>0.04</v>
      </c>
      <c r="Q150" s="3">
        <f t="shared" ca="1" si="13"/>
        <v>-0.05</v>
      </c>
      <c r="R150" s="3">
        <f t="shared" ca="1" si="13"/>
        <v>0.01</v>
      </c>
      <c r="S150" s="3">
        <f t="shared" ca="1" si="13"/>
        <v>-0.04</v>
      </c>
      <c r="T150" s="3">
        <f t="shared" ca="1" si="13"/>
        <v>0</v>
      </c>
      <c r="U150" s="41"/>
      <c r="V150" s="41"/>
      <c r="W150" s="3">
        <f t="shared" ca="1" si="10"/>
        <v>0.02</v>
      </c>
      <c r="AB150" s="3">
        <f t="shared" ca="1" si="15"/>
        <v>0</v>
      </c>
    </row>
    <row r="151" spans="1:28" x14ac:dyDescent="0.25">
      <c r="A151" s="2">
        <v>42551</v>
      </c>
      <c r="B151" s="3">
        <f t="shared" ca="1" si="14"/>
        <v>0.06</v>
      </c>
      <c r="C151" s="3">
        <f t="shared" ca="1" si="14"/>
        <v>-0.05</v>
      </c>
      <c r="D151" s="3">
        <f t="shared" ca="1" si="14"/>
        <v>-0.01</v>
      </c>
      <c r="E151" s="3">
        <f t="shared" ca="1" si="14"/>
        <v>-0.01</v>
      </c>
      <c r="F151" s="3">
        <f t="shared" ca="1" si="14"/>
        <v>0.04</v>
      </c>
      <c r="G151" s="3">
        <f t="shared" ca="1" si="14"/>
        <v>-0.05</v>
      </c>
      <c r="H151" s="3">
        <f t="shared" ca="1" si="14"/>
        <v>0.04</v>
      </c>
      <c r="I151" s="3">
        <f t="shared" ca="1" si="14"/>
        <v>0.03</v>
      </c>
      <c r="J151" s="3">
        <f t="shared" ca="1" si="14"/>
        <v>0.06</v>
      </c>
      <c r="K151" s="3">
        <f t="shared" ca="1" si="11"/>
        <v>0.06</v>
      </c>
      <c r="L151" s="3">
        <f t="shared" ca="1" si="11"/>
        <v>-0.04</v>
      </c>
      <c r="M151" s="3">
        <f t="shared" ca="1" si="11"/>
        <v>0.01</v>
      </c>
      <c r="N151" s="3">
        <f t="shared" ca="1" si="11"/>
        <v>-0.05</v>
      </c>
      <c r="O151" s="3"/>
      <c r="P151" s="3">
        <f t="shared" ca="1" si="13"/>
        <v>0.04</v>
      </c>
      <c r="Q151" s="3">
        <f t="shared" ca="1" si="13"/>
        <v>-0.01</v>
      </c>
      <c r="R151" s="3">
        <f t="shared" ca="1" si="13"/>
        <v>-0.01</v>
      </c>
      <c r="S151" s="3">
        <f t="shared" ca="1" si="13"/>
        <v>-0.04</v>
      </c>
      <c r="T151" s="3">
        <f t="shared" ca="1" si="13"/>
        <v>0.04</v>
      </c>
      <c r="U151" s="41"/>
      <c r="V151" s="41"/>
      <c r="W151" s="3">
        <f t="shared" ca="1" si="10"/>
        <v>0.01</v>
      </c>
      <c r="AB151" s="3">
        <f t="shared" ca="1" si="15"/>
        <v>0</v>
      </c>
    </row>
    <row r="152" spans="1:28" x14ac:dyDescent="0.25">
      <c r="A152" s="2">
        <v>42580</v>
      </c>
      <c r="B152" s="3">
        <f t="shared" ca="1" si="14"/>
        <v>0.05</v>
      </c>
      <c r="C152" s="3">
        <f t="shared" ca="1" si="14"/>
        <v>-0.01</v>
      </c>
      <c r="D152" s="3">
        <f t="shared" ca="1" si="14"/>
        <v>-0.04</v>
      </c>
      <c r="E152" s="3">
        <f t="shared" ca="1" si="14"/>
        <v>0.06</v>
      </c>
      <c r="F152" s="3">
        <f t="shared" ca="1" si="14"/>
        <v>0.01</v>
      </c>
      <c r="G152" s="3">
        <f t="shared" ca="1" si="14"/>
        <v>-0.03</v>
      </c>
      <c r="H152" s="3">
        <f t="shared" ca="1" si="14"/>
        <v>0.02</v>
      </c>
      <c r="I152" s="3">
        <f t="shared" ca="1" si="14"/>
        <v>0.01</v>
      </c>
      <c r="J152" s="3">
        <f t="shared" ca="1" si="14"/>
        <v>0.05</v>
      </c>
      <c r="K152" s="3">
        <f t="shared" ca="1" si="11"/>
        <v>0.06</v>
      </c>
      <c r="L152" s="3">
        <f t="shared" ca="1" si="11"/>
        <v>0.03</v>
      </c>
      <c r="M152" s="3">
        <f t="shared" ca="1" si="11"/>
        <v>-0.05</v>
      </c>
      <c r="N152" s="3">
        <f t="shared" ca="1" si="11"/>
        <v>-0.05</v>
      </c>
      <c r="O152" s="3"/>
      <c r="P152" s="3">
        <f t="shared" ca="1" si="13"/>
        <v>0.04</v>
      </c>
      <c r="Q152" s="3">
        <f t="shared" ca="1" si="13"/>
        <v>-0.05</v>
      </c>
      <c r="R152" s="3">
        <f t="shared" ca="1" si="13"/>
        <v>-0.02</v>
      </c>
      <c r="S152" s="3">
        <f t="shared" ca="1" si="13"/>
        <v>-0.01</v>
      </c>
      <c r="T152" s="3">
        <f t="shared" ca="1" si="13"/>
        <v>0</v>
      </c>
      <c r="U152" s="41"/>
      <c r="V152" s="41"/>
      <c r="W152" s="3">
        <f t="shared" ref="W152:W215" ca="1" si="16">RANDBETWEEN(-5,6)/100</f>
        <v>-0.01</v>
      </c>
      <c r="AB152" s="3">
        <f t="shared" ca="1" si="15"/>
        <v>-0.01</v>
      </c>
    </row>
    <row r="153" spans="1:28" x14ac:dyDescent="0.25">
      <c r="A153" s="2">
        <v>42613</v>
      </c>
      <c r="B153" s="3">
        <f t="shared" ca="1" si="14"/>
        <v>0.01</v>
      </c>
      <c r="C153" s="3">
        <f t="shared" ca="1" si="14"/>
        <v>-0.04</v>
      </c>
      <c r="D153" s="3">
        <f t="shared" ca="1" si="14"/>
        <v>-0.03</v>
      </c>
      <c r="E153" s="3">
        <f t="shared" ca="1" si="14"/>
        <v>-0.02</v>
      </c>
      <c r="F153" s="3">
        <f t="shared" ca="1" si="14"/>
        <v>0.02</v>
      </c>
      <c r="G153" s="3">
        <f t="shared" ca="1" si="14"/>
        <v>0.06</v>
      </c>
      <c r="H153" s="3">
        <f t="shared" ca="1" si="14"/>
        <v>0.03</v>
      </c>
      <c r="I153" s="3">
        <f t="shared" ca="1" si="14"/>
        <v>-0.05</v>
      </c>
      <c r="J153" s="3">
        <f t="shared" ca="1" si="14"/>
        <v>-0.02</v>
      </c>
      <c r="K153" s="3">
        <f t="shared" ca="1" si="11"/>
        <v>0</v>
      </c>
      <c r="L153" s="3">
        <f t="shared" ca="1" si="11"/>
        <v>0.05</v>
      </c>
      <c r="M153" s="3">
        <f t="shared" ca="1" si="11"/>
        <v>-0.02</v>
      </c>
      <c r="N153" s="3">
        <f t="shared" ca="1" si="11"/>
        <v>0</v>
      </c>
      <c r="O153" s="3"/>
      <c r="P153" s="3">
        <f t="shared" ca="1" si="13"/>
        <v>-0.03</v>
      </c>
      <c r="Q153" s="3">
        <f t="shared" ca="1" si="13"/>
        <v>0.01</v>
      </c>
      <c r="R153" s="3">
        <f t="shared" ca="1" si="13"/>
        <v>-0.01</v>
      </c>
      <c r="S153" s="3">
        <f t="shared" ca="1" si="13"/>
        <v>-0.03</v>
      </c>
      <c r="T153" s="3">
        <f t="shared" ca="1" si="13"/>
        <v>0.04</v>
      </c>
      <c r="U153" s="41"/>
      <c r="V153" s="41"/>
      <c r="W153" s="3">
        <f t="shared" ca="1" si="16"/>
        <v>-0.04</v>
      </c>
      <c r="AB153" s="3">
        <f t="shared" ca="1" si="15"/>
        <v>-0.03</v>
      </c>
    </row>
    <row r="154" spans="1:28" x14ac:dyDescent="0.25">
      <c r="A154" s="2">
        <v>42643</v>
      </c>
      <c r="B154" s="3">
        <f t="shared" ca="1" si="14"/>
        <v>0.04</v>
      </c>
      <c r="C154" s="3">
        <f t="shared" ca="1" si="14"/>
        <v>-0.05</v>
      </c>
      <c r="D154" s="3">
        <f t="shared" ca="1" si="14"/>
        <v>0.05</v>
      </c>
      <c r="E154" s="3">
        <f t="shared" ca="1" si="14"/>
        <v>0.02</v>
      </c>
      <c r="F154" s="3">
        <f t="shared" ca="1" si="14"/>
        <v>-0.01</v>
      </c>
      <c r="G154" s="3">
        <f t="shared" ca="1" si="14"/>
        <v>-0.01</v>
      </c>
      <c r="H154" s="3">
        <f t="shared" ca="1" si="14"/>
        <v>0.02</v>
      </c>
      <c r="I154" s="3">
        <f t="shared" ca="1" si="14"/>
        <v>0.05</v>
      </c>
      <c r="J154" s="3">
        <f t="shared" ca="1" si="14"/>
        <v>0.06</v>
      </c>
      <c r="K154" s="3">
        <f t="shared" ca="1" si="11"/>
        <v>-0.01</v>
      </c>
      <c r="L154" s="3">
        <f t="shared" ca="1" si="11"/>
        <v>0.04</v>
      </c>
      <c r="M154" s="3">
        <f t="shared" ca="1" si="11"/>
        <v>0.05</v>
      </c>
      <c r="N154" s="3">
        <f t="shared" ca="1" si="11"/>
        <v>0.06</v>
      </c>
      <c r="O154" s="3"/>
      <c r="P154" s="3">
        <f t="shared" ca="1" si="13"/>
        <v>0</v>
      </c>
      <c r="Q154" s="3">
        <f t="shared" ca="1" si="13"/>
        <v>-0.04</v>
      </c>
      <c r="R154" s="3">
        <f t="shared" ca="1" si="13"/>
        <v>0.02</v>
      </c>
      <c r="S154" s="3">
        <f t="shared" ca="1" si="13"/>
        <v>-0.01</v>
      </c>
      <c r="T154" s="3">
        <f t="shared" ca="1" si="13"/>
        <v>-0.04</v>
      </c>
      <c r="U154" s="41"/>
      <c r="V154" s="41"/>
      <c r="W154" s="3">
        <f t="shared" ca="1" si="16"/>
        <v>-0.02</v>
      </c>
      <c r="AB154" s="3">
        <f t="shared" ca="1" si="15"/>
        <v>0.02</v>
      </c>
    </row>
    <row r="155" spans="1:28" x14ac:dyDescent="0.25">
      <c r="A155" s="2">
        <v>42674</v>
      </c>
      <c r="B155" s="3">
        <f t="shared" ca="1" si="14"/>
        <v>0.06</v>
      </c>
      <c r="C155" s="3">
        <f t="shared" ca="1" si="14"/>
        <v>0</v>
      </c>
      <c r="D155" s="3">
        <f t="shared" ca="1" si="14"/>
        <v>-0.01</v>
      </c>
      <c r="E155" s="3">
        <f t="shared" ca="1" si="14"/>
        <v>0.03</v>
      </c>
      <c r="F155" s="3">
        <f t="shared" ca="1" si="14"/>
        <v>0.03</v>
      </c>
      <c r="G155" s="3">
        <f t="shared" ca="1" si="14"/>
        <v>0.02</v>
      </c>
      <c r="H155" s="3">
        <f t="shared" ca="1" si="14"/>
        <v>-0.04</v>
      </c>
      <c r="I155" s="3">
        <f t="shared" ca="1" si="14"/>
        <v>0.05</v>
      </c>
      <c r="J155" s="3">
        <f t="shared" ca="1" si="14"/>
        <v>0.01</v>
      </c>
      <c r="K155" s="3">
        <f t="shared" ca="1" si="11"/>
        <v>0.05</v>
      </c>
      <c r="L155" s="3">
        <f t="shared" ca="1" si="11"/>
        <v>-0.02</v>
      </c>
      <c r="M155" s="3">
        <f t="shared" ca="1" si="11"/>
        <v>-0.02</v>
      </c>
      <c r="N155" s="3">
        <f t="shared" ca="1" si="11"/>
        <v>0.01</v>
      </c>
      <c r="O155" s="3"/>
      <c r="P155" s="3">
        <f t="shared" ca="1" si="13"/>
        <v>0.04</v>
      </c>
      <c r="Q155" s="3">
        <f t="shared" ca="1" si="13"/>
        <v>0.04</v>
      </c>
      <c r="R155" s="3">
        <f t="shared" ca="1" si="13"/>
        <v>-0.02</v>
      </c>
      <c r="S155" s="3">
        <f t="shared" ca="1" si="13"/>
        <v>0</v>
      </c>
      <c r="T155" s="3">
        <f t="shared" ca="1" si="13"/>
        <v>0</v>
      </c>
      <c r="U155" s="41"/>
      <c r="V155" s="41"/>
      <c r="W155" s="3">
        <f t="shared" ca="1" si="16"/>
        <v>-0.01</v>
      </c>
      <c r="AB155" s="3">
        <f t="shared" ca="1" si="15"/>
        <v>0.02</v>
      </c>
    </row>
    <row r="156" spans="1:28" x14ac:dyDescent="0.25">
      <c r="A156" s="2">
        <v>42704</v>
      </c>
      <c r="B156" s="3">
        <f t="shared" ca="1" si="14"/>
        <v>0.01</v>
      </c>
      <c r="C156" s="3">
        <f t="shared" ca="1" si="14"/>
        <v>0.05</v>
      </c>
      <c r="D156" s="3">
        <f t="shared" ca="1" si="14"/>
        <v>0.02</v>
      </c>
      <c r="E156" s="3">
        <f t="shared" ca="1" si="14"/>
        <v>0.06</v>
      </c>
      <c r="F156" s="3">
        <f t="shared" ca="1" si="14"/>
        <v>0.03</v>
      </c>
      <c r="G156" s="3">
        <f t="shared" ca="1" si="14"/>
        <v>0.04</v>
      </c>
      <c r="H156" s="3">
        <f t="shared" ca="1" si="14"/>
        <v>0.01</v>
      </c>
      <c r="I156" s="3">
        <f t="shared" ca="1" si="14"/>
        <v>-0.03</v>
      </c>
      <c r="J156" s="3">
        <f t="shared" ca="1" si="14"/>
        <v>-0.03</v>
      </c>
      <c r="K156" s="3">
        <f t="shared" ca="1" si="11"/>
        <v>0.01</v>
      </c>
      <c r="L156" s="3">
        <f t="shared" ca="1" si="11"/>
        <v>0.05</v>
      </c>
      <c r="M156" s="3">
        <f t="shared" ca="1" si="11"/>
        <v>-0.01</v>
      </c>
      <c r="N156" s="3">
        <f t="shared" ca="1" si="11"/>
        <v>0.02</v>
      </c>
      <c r="O156" s="3"/>
      <c r="P156" s="3">
        <f t="shared" ca="1" si="13"/>
        <v>0.02</v>
      </c>
      <c r="Q156" s="3">
        <f t="shared" ca="1" si="13"/>
        <v>-0.04</v>
      </c>
      <c r="R156" s="3">
        <f t="shared" ca="1" si="13"/>
        <v>0.04</v>
      </c>
      <c r="S156" s="3">
        <f t="shared" ca="1" si="13"/>
        <v>0</v>
      </c>
      <c r="T156" s="3">
        <f t="shared" ca="1" si="13"/>
        <v>0.04</v>
      </c>
      <c r="U156" s="41"/>
      <c r="V156" s="41"/>
      <c r="W156" s="3">
        <f t="shared" ca="1" si="16"/>
        <v>0.02</v>
      </c>
      <c r="AB156" s="3">
        <f t="shared" ca="1" si="15"/>
        <v>-0.01</v>
      </c>
    </row>
    <row r="157" spans="1:28" x14ac:dyDescent="0.25">
      <c r="A157" s="2">
        <v>42734</v>
      </c>
      <c r="B157" s="3">
        <f t="shared" ca="1" si="14"/>
        <v>0.04</v>
      </c>
      <c r="C157" s="3">
        <f t="shared" ca="1" si="14"/>
        <v>0.03</v>
      </c>
      <c r="D157" s="3">
        <f t="shared" ca="1" si="14"/>
        <v>-0.05</v>
      </c>
      <c r="E157" s="3">
        <f t="shared" ca="1" si="14"/>
        <v>0.06</v>
      </c>
      <c r="F157" s="3">
        <f t="shared" ca="1" si="14"/>
        <v>0.05</v>
      </c>
      <c r="G157" s="3">
        <f t="shared" ca="1" si="14"/>
        <v>0.05</v>
      </c>
      <c r="H157" s="3">
        <f t="shared" ref="B157:P188" ca="1" si="17">RANDBETWEEN(-5,6)/100</f>
        <v>-0.03</v>
      </c>
      <c r="I157" s="3">
        <f t="shared" ca="1" si="17"/>
        <v>-0.04</v>
      </c>
      <c r="J157" s="3">
        <f t="shared" ca="1" si="17"/>
        <v>0.01</v>
      </c>
      <c r="K157" s="3">
        <f t="shared" ca="1" si="11"/>
        <v>0.04</v>
      </c>
      <c r="L157" s="3">
        <f t="shared" ca="1" si="11"/>
        <v>-0.04</v>
      </c>
      <c r="M157" s="3">
        <f t="shared" ca="1" si="11"/>
        <v>-0.01</v>
      </c>
      <c r="N157" s="3">
        <f t="shared" ca="1" si="11"/>
        <v>0</v>
      </c>
      <c r="O157" s="3"/>
      <c r="P157" s="3">
        <f t="shared" ca="1" si="13"/>
        <v>-0.02</v>
      </c>
      <c r="Q157" s="3">
        <f t="shared" ca="1" si="13"/>
        <v>-0.03</v>
      </c>
      <c r="R157" s="41"/>
      <c r="S157" s="3">
        <f t="shared" ca="1" si="13"/>
        <v>-0.05</v>
      </c>
      <c r="T157" s="3">
        <f t="shared" ca="1" si="13"/>
        <v>0.05</v>
      </c>
      <c r="U157" s="41"/>
      <c r="V157" s="41"/>
      <c r="W157" s="3">
        <f t="shared" ca="1" si="16"/>
        <v>0.02</v>
      </c>
      <c r="AB157" s="3">
        <f t="shared" ca="1" si="15"/>
        <v>-0.01</v>
      </c>
    </row>
    <row r="158" spans="1:28" x14ac:dyDescent="0.25">
      <c r="A158" s="2">
        <v>42766</v>
      </c>
      <c r="B158" s="3">
        <f t="shared" ca="1" si="17"/>
        <v>0</v>
      </c>
      <c r="C158" s="3">
        <f t="shared" ca="1" si="17"/>
        <v>0.05</v>
      </c>
      <c r="D158" s="3">
        <f t="shared" ca="1" si="17"/>
        <v>0.03</v>
      </c>
      <c r="E158" s="3">
        <f t="shared" ca="1" si="17"/>
        <v>0.06</v>
      </c>
      <c r="F158" s="3">
        <f t="shared" ca="1" si="17"/>
        <v>-0.04</v>
      </c>
      <c r="G158" s="3">
        <f t="shared" ca="1" si="17"/>
        <v>0.03</v>
      </c>
      <c r="H158" s="3">
        <f t="shared" ca="1" si="17"/>
        <v>0</v>
      </c>
      <c r="I158" s="3">
        <f t="shared" ca="1" si="17"/>
        <v>-0.03</v>
      </c>
      <c r="J158" s="3">
        <f t="shared" ca="1" si="17"/>
        <v>-0.02</v>
      </c>
      <c r="K158" s="3">
        <f t="shared" ca="1" si="11"/>
        <v>0.01</v>
      </c>
      <c r="L158" s="3">
        <f t="shared" ca="1" si="11"/>
        <v>-0.01</v>
      </c>
      <c r="M158" s="3">
        <f t="shared" ca="1" si="11"/>
        <v>0.03</v>
      </c>
      <c r="N158" s="3">
        <f t="shared" ca="1" si="11"/>
        <v>0</v>
      </c>
      <c r="P158" s="3">
        <f t="shared" ca="1" si="13"/>
        <v>-0.02</v>
      </c>
      <c r="Q158" s="3">
        <f t="shared" ca="1" si="13"/>
        <v>-0.02</v>
      </c>
      <c r="R158" s="41"/>
      <c r="S158" s="3">
        <f t="shared" ca="1" si="13"/>
        <v>-0.02</v>
      </c>
      <c r="T158" s="3">
        <f t="shared" ca="1" si="13"/>
        <v>0.06</v>
      </c>
      <c r="U158" s="41"/>
      <c r="V158" s="41"/>
      <c r="W158" s="3">
        <f t="shared" ca="1" si="16"/>
        <v>0.06</v>
      </c>
      <c r="AB158" s="3">
        <f t="shared" ca="1" si="15"/>
        <v>0.06</v>
      </c>
    </row>
    <row r="159" spans="1:28" x14ac:dyDescent="0.25">
      <c r="A159" s="2">
        <v>42794</v>
      </c>
      <c r="B159" s="3">
        <f t="shared" ca="1" si="17"/>
        <v>0.03</v>
      </c>
      <c r="C159" s="3">
        <f t="shared" ca="1" si="17"/>
        <v>-0.02</v>
      </c>
      <c r="D159" s="3">
        <f t="shared" ca="1" si="17"/>
        <v>-0.02</v>
      </c>
      <c r="E159" s="3">
        <f t="shared" ca="1" si="17"/>
        <v>-0.03</v>
      </c>
      <c r="F159" s="3">
        <f t="shared" ca="1" si="17"/>
        <v>-0.05</v>
      </c>
      <c r="G159" s="3">
        <f t="shared" ca="1" si="17"/>
        <v>0.05</v>
      </c>
      <c r="H159" s="3">
        <f t="shared" ca="1" si="17"/>
        <v>-0.01</v>
      </c>
      <c r="I159" s="3">
        <f t="shared" ca="1" si="17"/>
        <v>-0.04</v>
      </c>
      <c r="J159" s="3">
        <f t="shared" ca="1" si="17"/>
        <v>0.03</v>
      </c>
      <c r="K159" s="3">
        <f t="shared" ca="1" si="11"/>
        <v>-0.01</v>
      </c>
      <c r="L159" s="3">
        <f t="shared" ca="1" si="11"/>
        <v>0.04</v>
      </c>
      <c r="M159" s="3">
        <f t="shared" ca="1" si="11"/>
        <v>-0.02</v>
      </c>
      <c r="N159" s="3">
        <f t="shared" ca="1" si="11"/>
        <v>-0.03</v>
      </c>
      <c r="P159" s="3">
        <f t="shared" ca="1" si="13"/>
        <v>0</v>
      </c>
      <c r="Q159" s="3">
        <f t="shared" ca="1" si="13"/>
        <v>-0.01</v>
      </c>
      <c r="R159" s="41"/>
      <c r="S159" s="3">
        <f t="shared" ca="1" si="13"/>
        <v>-0.01</v>
      </c>
      <c r="T159" s="3">
        <f t="shared" ca="1" si="13"/>
        <v>0.03</v>
      </c>
      <c r="U159" s="41"/>
      <c r="V159" s="41"/>
      <c r="W159" s="3">
        <f t="shared" ca="1" si="16"/>
        <v>0.02</v>
      </c>
      <c r="AB159" s="3">
        <f t="shared" ca="1" si="15"/>
        <v>0.02</v>
      </c>
    </row>
    <row r="160" spans="1:28" x14ac:dyDescent="0.25">
      <c r="A160" s="2">
        <v>42825</v>
      </c>
      <c r="B160" s="3">
        <f t="shared" ca="1" si="17"/>
        <v>-0.03</v>
      </c>
      <c r="C160" s="3">
        <f t="shared" ca="1" si="17"/>
        <v>0.06</v>
      </c>
      <c r="D160" s="3">
        <f t="shared" ca="1" si="17"/>
        <v>-0.03</v>
      </c>
      <c r="E160" s="3">
        <f t="shared" ca="1" si="17"/>
        <v>0.03</v>
      </c>
      <c r="F160" s="3">
        <f t="shared" ca="1" si="17"/>
        <v>0</v>
      </c>
      <c r="G160" s="3">
        <f t="shared" ca="1" si="17"/>
        <v>-0.03</v>
      </c>
      <c r="H160" s="3">
        <f t="shared" ca="1" si="17"/>
        <v>0.03</v>
      </c>
      <c r="I160" s="3">
        <f t="shared" ca="1" si="17"/>
        <v>0.02</v>
      </c>
      <c r="J160" s="3">
        <f t="shared" ca="1" si="17"/>
        <v>-0.02</v>
      </c>
      <c r="K160" s="3">
        <f t="shared" ca="1" si="11"/>
        <v>0.06</v>
      </c>
      <c r="L160" s="3">
        <f t="shared" ca="1" si="11"/>
        <v>-0.05</v>
      </c>
      <c r="M160" s="3">
        <f t="shared" ca="1" si="11"/>
        <v>0</v>
      </c>
      <c r="N160" s="3">
        <f t="shared" ca="1" si="11"/>
        <v>0.01</v>
      </c>
      <c r="P160" s="3">
        <f t="shared" ca="1" si="13"/>
        <v>0.05</v>
      </c>
      <c r="Q160" s="3">
        <f t="shared" ca="1" si="13"/>
        <v>0.03</v>
      </c>
      <c r="R160" s="41"/>
      <c r="S160" s="3">
        <f t="shared" ca="1" si="13"/>
        <v>-0.01</v>
      </c>
      <c r="T160" s="3">
        <f t="shared" ca="1" si="13"/>
        <v>-0.03</v>
      </c>
      <c r="U160" s="41"/>
      <c r="V160" s="41"/>
      <c r="W160" s="3">
        <f t="shared" ca="1" si="16"/>
        <v>-0.04</v>
      </c>
      <c r="AB160" s="3">
        <f t="shared" ca="1" si="15"/>
        <v>0.04</v>
      </c>
    </row>
    <row r="161" spans="1:28" x14ac:dyDescent="0.25">
      <c r="A161" s="2">
        <v>42853</v>
      </c>
      <c r="B161" s="3">
        <f t="shared" ca="1" si="17"/>
        <v>0.01</v>
      </c>
      <c r="C161" s="3">
        <f t="shared" ca="1" si="17"/>
        <v>0.04</v>
      </c>
      <c r="D161" s="3">
        <f t="shared" ca="1" si="17"/>
        <v>-0.01</v>
      </c>
      <c r="E161" s="3">
        <f t="shared" ca="1" si="17"/>
        <v>0.01</v>
      </c>
      <c r="F161" s="3">
        <f t="shared" ca="1" si="17"/>
        <v>-0.04</v>
      </c>
      <c r="G161" s="3">
        <f t="shared" ca="1" si="17"/>
        <v>0.05</v>
      </c>
      <c r="H161" s="3">
        <f t="shared" ca="1" si="17"/>
        <v>-0.04</v>
      </c>
      <c r="I161" s="3">
        <f t="shared" ca="1" si="17"/>
        <v>-0.04</v>
      </c>
      <c r="J161" s="3">
        <f t="shared" ca="1" si="17"/>
        <v>0.04</v>
      </c>
      <c r="K161" s="3">
        <f t="shared" ca="1" si="11"/>
        <v>0.02</v>
      </c>
      <c r="L161" s="3">
        <f t="shared" ca="1" si="11"/>
        <v>-0.05</v>
      </c>
      <c r="M161" s="3">
        <f t="shared" ca="1" si="11"/>
        <v>0.05</v>
      </c>
      <c r="N161" s="3">
        <f t="shared" ca="1" si="11"/>
        <v>0.01</v>
      </c>
      <c r="P161" s="3">
        <f t="shared" ca="1" si="13"/>
        <v>0.05</v>
      </c>
      <c r="Q161" s="3">
        <f t="shared" ca="1" si="13"/>
        <v>-0.04</v>
      </c>
      <c r="R161" s="41"/>
      <c r="S161" s="3">
        <f t="shared" ca="1" si="13"/>
        <v>-0.01</v>
      </c>
      <c r="T161" s="3">
        <f t="shared" ca="1" si="13"/>
        <v>0</v>
      </c>
      <c r="U161" s="41"/>
      <c r="V161" s="41"/>
      <c r="W161" s="3">
        <f t="shared" ca="1" si="16"/>
        <v>-0.01</v>
      </c>
      <c r="AB161" s="3">
        <f t="shared" ca="1" si="15"/>
        <v>-0.02</v>
      </c>
    </row>
    <row r="162" spans="1:28" x14ac:dyDescent="0.25">
      <c r="A162" s="2">
        <v>42886</v>
      </c>
      <c r="B162" s="3">
        <f t="shared" ca="1" si="17"/>
        <v>-0.02</v>
      </c>
      <c r="C162" s="3">
        <f t="shared" ca="1" si="17"/>
        <v>-0.01</v>
      </c>
      <c r="D162" s="3">
        <f t="shared" ca="1" si="17"/>
        <v>0.04</v>
      </c>
      <c r="E162" s="3">
        <f t="shared" ca="1" si="17"/>
        <v>-0.05</v>
      </c>
      <c r="F162" s="3">
        <f t="shared" ca="1" si="17"/>
        <v>0</v>
      </c>
      <c r="G162" s="3">
        <f t="shared" ca="1" si="17"/>
        <v>0</v>
      </c>
      <c r="H162" s="3">
        <f t="shared" ca="1" si="17"/>
        <v>0.04</v>
      </c>
      <c r="I162" s="3">
        <f t="shared" ca="1" si="17"/>
        <v>-0.05</v>
      </c>
      <c r="J162" s="3">
        <f t="shared" ca="1" si="17"/>
        <v>0.04</v>
      </c>
      <c r="K162" s="3">
        <f t="shared" ca="1" si="11"/>
        <v>0</v>
      </c>
      <c r="L162" s="3">
        <f t="shared" ca="1" si="11"/>
        <v>-0.02</v>
      </c>
      <c r="M162" s="3">
        <f t="shared" ca="1" si="11"/>
        <v>-0.04</v>
      </c>
      <c r="N162" s="3">
        <f t="shared" ca="1" si="11"/>
        <v>0.03</v>
      </c>
      <c r="P162" s="3">
        <f t="shared" ca="1" si="13"/>
        <v>-0.02</v>
      </c>
      <c r="Q162" s="3">
        <f t="shared" ca="1" si="13"/>
        <v>0.02</v>
      </c>
      <c r="R162" s="41"/>
      <c r="S162" s="3">
        <f t="shared" ca="1" si="13"/>
        <v>0.04</v>
      </c>
      <c r="T162" s="3">
        <f t="shared" ca="1" si="13"/>
        <v>0.03</v>
      </c>
      <c r="U162" s="41"/>
      <c r="V162" s="41"/>
      <c r="W162" s="3">
        <f t="shared" ca="1" si="16"/>
        <v>0.04</v>
      </c>
      <c r="AB162" s="3">
        <f t="shared" ca="1" si="15"/>
        <v>0.04</v>
      </c>
    </row>
    <row r="163" spans="1:28" x14ac:dyDescent="0.25">
      <c r="A163" s="2">
        <v>42916</v>
      </c>
      <c r="B163" s="3">
        <f t="shared" ca="1" si="17"/>
        <v>0.06</v>
      </c>
      <c r="C163" s="3">
        <f t="shared" ca="1" si="17"/>
        <v>0.02</v>
      </c>
      <c r="D163" s="3">
        <f t="shared" ca="1" si="17"/>
        <v>-0.03</v>
      </c>
      <c r="E163" s="3">
        <f t="shared" ca="1" si="17"/>
        <v>0.03</v>
      </c>
      <c r="F163" s="3">
        <f t="shared" ca="1" si="17"/>
        <v>0.04</v>
      </c>
      <c r="G163" s="3">
        <f t="shared" ca="1" si="17"/>
        <v>-0.02</v>
      </c>
      <c r="H163" s="3">
        <f t="shared" ca="1" si="17"/>
        <v>-0.02</v>
      </c>
      <c r="I163" s="3">
        <f t="shared" ca="1" si="17"/>
        <v>0.02</v>
      </c>
      <c r="J163" s="3">
        <f t="shared" ca="1" si="17"/>
        <v>0.03</v>
      </c>
      <c r="K163" s="3">
        <f t="shared" ca="1" si="11"/>
        <v>-0.04</v>
      </c>
      <c r="L163" s="3">
        <f t="shared" ca="1" si="11"/>
        <v>0.02</v>
      </c>
      <c r="M163" s="3">
        <f t="shared" ca="1" si="11"/>
        <v>-0.02</v>
      </c>
      <c r="N163" s="3">
        <f t="shared" ref="L163:P226" ca="1" si="18">RANDBETWEEN(-5,6)/100</f>
        <v>-0.01</v>
      </c>
      <c r="P163" s="3">
        <f t="shared" ca="1" si="13"/>
        <v>-0.03</v>
      </c>
      <c r="Q163" s="3">
        <f t="shared" ca="1" si="13"/>
        <v>-0.02</v>
      </c>
      <c r="R163" s="41"/>
      <c r="S163" s="3">
        <f t="shared" ca="1" si="13"/>
        <v>0.02</v>
      </c>
      <c r="T163" s="3">
        <f t="shared" ca="1" si="13"/>
        <v>-0.05</v>
      </c>
      <c r="U163" s="41"/>
      <c r="V163" s="41"/>
      <c r="W163" s="3">
        <f t="shared" ca="1" si="16"/>
        <v>0</v>
      </c>
      <c r="AB163" s="3">
        <f t="shared" ca="1" si="15"/>
        <v>-0.03</v>
      </c>
    </row>
    <row r="164" spans="1:28" x14ac:dyDescent="0.25">
      <c r="A164" s="2">
        <v>42947</v>
      </c>
      <c r="B164" s="3">
        <f t="shared" ca="1" si="17"/>
        <v>0.02</v>
      </c>
      <c r="C164" s="3">
        <f t="shared" ca="1" si="17"/>
        <v>0</v>
      </c>
      <c r="D164" s="3">
        <f t="shared" ca="1" si="17"/>
        <v>-0.03</v>
      </c>
      <c r="E164" s="3">
        <f t="shared" ca="1" si="17"/>
        <v>0.05</v>
      </c>
      <c r="F164" s="3">
        <f t="shared" ca="1" si="17"/>
        <v>0.01</v>
      </c>
      <c r="G164" s="3">
        <f t="shared" ca="1" si="17"/>
        <v>0</v>
      </c>
      <c r="H164" s="3">
        <f t="shared" ca="1" si="17"/>
        <v>-0.04</v>
      </c>
      <c r="I164" s="3">
        <f t="shared" ca="1" si="17"/>
        <v>-0.04</v>
      </c>
      <c r="J164" s="3">
        <f t="shared" ca="1" si="17"/>
        <v>0.01</v>
      </c>
      <c r="K164" s="3">
        <f t="shared" ca="1" si="17"/>
        <v>0.04</v>
      </c>
      <c r="L164" s="3">
        <f t="shared" ca="1" si="18"/>
        <v>0.04</v>
      </c>
      <c r="M164" s="3">
        <f t="shared" ca="1" si="18"/>
        <v>-0.01</v>
      </c>
      <c r="N164" s="3">
        <f t="shared" ca="1" si="18"/>
        <v>-0.05</v>
      </c>
      <c r="P164" s="3">
        <f t="shared" ca="1" si="13"/>
        <v>-0.04</v>
      </c>
      <c r="Q164" s="3">
        <f t="shared" ca="1" si="13"/>
        <v>-0.05</v>
      </c>
      <c r="R164" s="41"/>
      <c r="S164" s="3">
        <f t="shared" ca="1" si="13"/>
        <v>-0.02</v>
      </c>
      <c r="T164" s="3">
        <f t="shared" ca="1" si="13"/>
        <v>-0.03</v>
      </c>
      <c r="U164" s="41"/>
      <c r="V164" s="41"/>
      <c r="W164" s="3">
        <f t="shared" ca="1" si="16"/>
        <v>-0.02</v>
      </c>
      <c r="AB164" s="3">
        <f t="shared" ca="1" si="15"/>
        <v>-0.05</v>
      </c>
    </row>
    <row r="165" spans="1:28" x14ac:dyDescent="0.25">
      <c r="A165" s="2">
        <v>42978</v>
      </c>
      <c r="B165" s="3">
        <f t="shared" ca="1" si="17"/>
        <v>-0.04</v>
      </c>
      <c r="C165" s="3">
        <f t="shared" ca="1" si="17"/>
        <v>-0.01</v>
      </c>
      <c r="D165" s="3">
        <f t="shared" ca="1" si="17"/>
        <v>-0.01</v>
      </c>
      <c r="E165" s="3">
        <f t="shared" ca="1" si="17"/>
        <v>-0.04</v>
      </c>
      <c r="F165" s="3">
        <f t="shared" ca="1" si="17"/>
        <v>0.03</v>
      </c>
      <c r="G165" s="3">
        <f t="shared" ca="1" si="17"/>
        <v>0.06</v>
      </c>
      <c r="H165" s="3">
        <f t="shared" ca="1" si="17"/>
        <v>-0.02</v>
      </c>
      <c r="I165" s="3">
        <f t="shared" ca="1" si="17"/>
        <v>-0.04</v>
      </c>
      <c r="J165" s="3">
        <f t="shared" ca="1" si="17"/>
        <v>-0.01</v>
      </c>
      <c r="K165" s="3">
        <f t="shared" ca="1" si="17"/>
        <v>-0.04</v>
      </c>
      <c r="L165" s="3">
        <f t="shared" ca="1" si="18"/>
        <v>0</v>
      </c>
      <c r="M165" s="3">
        <f t="shared" ca="1" si="18"/>
        <v>-0.04</v>
      </c>
      <c r="N165" s="3">
        <f t="shared" ca="1" si="18"/>
        <v>0.04</v>
      </c>
      <c r="P165" s="3">
        <f t="shared" ca="1" si="13"/>
        <v>0.05</v>
      </c>
      <c r="Q165" s="3">
        <f t="shared" ca="1" si="13"/>
        <v>-0.02</v>
      </c>
      <c r="R165" s="41"/>
      <c r="S165" s="3">
        <f t="shared" ca="1" si="13"/>
        <v>-0.02</v>
      </c>
      <c r="T165" s="3">
        <f t="shared" ca="1" si="13"/>
        <v>-0.01</v>
      </c>
      <c r="U165" s="41"/>
      <c r="V165" s="41"/>
      <c r="W165" s="3">
        <f t="shared" ca="1" si="16"/>
        <v>-0.05</v>
      </c>
      <c r="AB165" s="3">
        <f t="shared" ca="1" si="15"/>
        <v>-0.03</v>
      </c>
    </row>
    <row r="166" spans="1:28" x14ac:dyDescent="0.25">
      <c r="A166" s="2">
        <v>43007</v>
      </c>
      <c r="B166" s="3">
        <f t="shared" ca="1" si="17"/>
        <v>0.01</v>
      </c>
      <c r="C166" s="3">
        <f t="shared" ca="1" si="17"/>
        <v>-0.03</v>
      </c>
      <c r="D166" s="3">
        <f t="shared" ca="1" si="17"/>
        <v>0.06</v>
      </c>
      <c r="E166" s="3">
        <f t="shared" ca="1" si="17"/>
        <v>0.02</v>
      </c>
      <c r="F166" s="3">
        <f t="shared" ca="1" si="17"/>
        <v>0.03</v>
      </c>
      <c r="G166" s="3">
        <f t="shared" ca="1" si="17"/>
        <v>0.02</v>
      </c>
      <c r="H166" s="3">
        <f t="shared" ca="1" si="17"/>
        <v>0.03</v>
      </c>
      <c r="I166" s="3">
        <f t="shared" ca="1" si="17"/>
        <v>0.02</v>
      </c>
      <c r="J166" s="3">
        <f t="shared" ca="1" si="17"/>
        <v>0.03</v>
      </c>
      <c r="K166" s="3">
        <f t="shared" ca="1" si="17"/>
        <v>0.02</v>
      </c>
      <c r="L166" s="3">
        <f t="shared" ca="1" si="18"/>
        <v>-0.02</v>
      </c>
      <c r="M166" s="3">
        <f t="shared" ca="1" si="18"/>
        <v>-0.03</v>
      </c>
      <c r="N166" s="3">
        <f t="shared" ca="1" si="18"/>
        <v>0.02</v>
      </c>
      <c r="P166" s="3">
        <f t="shared" ca="1" si="13"/>
        <v>0.05</v>
      </c>
      <c r="Q166" s="3">
        <f t="shared" ca="1" si="13"/>
        <v>-0.03</v>
      </c>
      <c r="R166" s="41"/>
      <c r="S166" s="3">
        <f t="shared" ca="1" si="13"/>
        <v>0.04</v>
      </c>
      <c r="T166" s="3">
        <f t="shared" ca="1" si="13"/>
        <v>-0.04</v>
      </c>
      <c r="U166" s="41"/>
      <c r="V166" s="41"/>
      <c r="W166" s="3">
        <f t="shared" ca="1" si="16"/>
        <v>0.06</v>
      </c>
      <c r="AB166" s="3">
        <f t="shared" ca="1" si="15"/>
        <v>-0.03</v>
      </c>
    </row>
    <row r="167" spans="1:28" x14ac:dyDescent="0.25">
      <c r="A167" s="2">
        <v>43039</v>
      </c>
      <c r="B167" s="3">
        <f t="shared" ca="1" si="17"/>
        <v>-0.03</v>
      </c>
      <c r="C167" s="3">
        <f t="shared" ca="1" si="17"/>
        <v>0.04</v>
      </c>
      <c r="D167" s="3">
        <f t="shared" ca="1" si="17"/>
        <v>0.01</v>
      </c>
      <c r="E167" s="3">
        <f t="shared" ca="1" si="17"/>
        <v>-0.02</v>
      </c>
      <c r="F167" s="3">
        <f t="shared" ca="1" si="17"/>
        <v>0.04</v>
      </c>
      <c r="G167" s="3">
        <f t="shared" ca="1" si="17"/>
        <v>0.01</v>
      </c>
      <c r="H167" s="3">
        <f t="shared" ca="1" si="17"/>
        <v>-0.03</v>
      </c>
      <c r="I167" s="3">
        <f t="shared" ca="1" si="17"/>
        <v>0.04</v>
      </c>
      <c r="J167" s="3">
        <f t="shared" ca="1" si="17"/>
        <v>-0.04</v>
      </c>
      <c r="K167" s="3">
        <f t="shared" ca="1" si="17"/>
        <v>0.06</v>
      </c>
      <c r="L167" s="3">
        <f t="shared" ca="1" si="18"/>
        <v>0.05</v>
      </c>
      <c r="M167" s="3">
        <f t="shared" ca="1" si="18"/>
        <v>0.02</v>
      </c>
      <c r="N167" s="3">
        <f t="shared" ca="1" si="18"/>
        <v>-0.05</v>
      </c>
      <c r="P167" s="3">
        <f t="shared" ca="1" si="13"/>
        <v>-0.05</v>
      </c>
      <c r="Q167" s="3">
        <f t="shared" ca="1" si="13"/>
        <v>-0.01</v>
      </c>
      <c r="R167" s="41"/>
      <c r="S167" s="3">
        <f t="shared" ca="1" si="13"/>
        <v>0</v>
      </c>
      <c r="T167" s="3">
        <f t="shared" ca="1" si="13"/>
        <v>-0.04</v>
      </c>
      <c r="U167" s="41"/>
      <c r="V167" s="41"/>
      <c r="W167" s="3">
        <f t="shared" ca="1" si="16"/>
        <v>0</v>
      </c>
      <c r="AB167" s="3">
        <f t="shared" ca="1" si="15"/>
        <v>0.01</v>
      </c>
    </row>
    <row r="168" spans="1:28" x14ac:dyDescent="0.25">
      <c r="A168" s="2">
        <v>43069</v>
      </c>
      <c r="B168" s="3">
        <f t="shared" ca="1" si="17"/>
        <v>0.03</v>
      </c>
      <c r="C168" s="3">
        <f t="shared" ca="1" si="17"/>
        <v>0.01</v>
      </c>
      <c r="D168" s="3">
        <f t="shared" ca="1" si="17"/>
        <v>0.01</v>
      </c>
      <c r="E168" s="3">
        <f t="shared" ca="1" si="17"/>
        <v>0.06</v>
      </c>
      <c r="F168" s="3">
        <f t="shared" ca="1" si="17"/>
        <v>0.01</v>
      </c>
      <c r="G168" s="3">
        <f t="shared" ca="1" si="17"/>
        <v>0</v>
      </c>
      <c r="H168" s="3">
        <f t="shared" ca="1" si="17"/>
        <v>0.01</v>
      </c>
      <c r="I168" s="3">
        <f t="shared" ca="1" si="17"/>
        <v>0.03</v>
      </c>
      <c r="J168" s="3">
        <f t="shared" ca="1" si="17"/>
        <v>-0.05</v>
      </c>
      <c r="K168" s="3">
        <f t="shared" ca="1" si="17"/>
        <v>0.06</v>
      </c>
      <c r="L168" s="3">
        <f t="shared" ca="1" si="18"/>
        <v>0.02</v>
      </c>
      <c r="M168" s="3">
        <f t="shared" ca="1" si="18"/>
        <v>-0.02</v>
      </c>
      <c r="N168" s="3">
        <f t="shared" ca="1" si="18"/>
        <v>0.06</v>
      </c>
      <c r="P168" s="3">
        <f t="shared" ca="1" si="13"/>
        <v>0.06</v>
      </c>
      <c r="Q168" s="3">
        <f t="shared" ca="1" si="13"/>
        <v>0.05</v>
      </c>
      <c r="R168" s="41"/>
      <c r="S168" s="3">
        <f t="shared" ca="1" si="13"/>
        <v>0.02</v>
      </c>
      <c r="T168" s="3">
        <f t="shared" ca="1" si="13"/>
        <v>-0.05</v>
      </c>
      <c r="U168" s="41"/>
      <c r="V168" s="41"/>
      <c r="W168" s="3">
        <f t="shared" ca="1" si="16"/>
        <v>0.05</v>
      </c>
      <c r="AB168" s="3">
        <f t="shared" ca="1" si="15"/>
        <v>0.02</v>
      </c>
    </row>
    <row r="169" spans="1:28" x14ac:dyDescent="0.25">
      <c r="A169" s="2">
        <v>43098</v>
      </c>
      <c r="B169" s="3">
        <f t="shared" ca="1" si="17"/>
        <v>-0.01</v>
      </c>
      <c r="C169" s="3">
        <f t="shared" ca="1" si="17"/>
        <v>-0.04</v>
      </c>
      <c r="D169" s="3">
        <f t="shared" ca="1" si="17"/>
        <v>0.02</v>
      </c>
      <c r="E169" s="3">
        <f t="shared" ca="1" si="17"/>
        <v>-0.02</v>
      </c>
      <c r="F169" s="3">
        <f t="shared" ca="1" si="17"/>
        <v>0.06</v>
      </c>
      <c r="G169" s="3">
        <f t="shared" ca="1" si="17"/>
        <v>0.01</v>
      </c>
      <c r="H169" s="3">
        <f t="shared" ca="1" si="17"/>
        <v>0.04</v>
      </c>
      <c r="I169" s="3">
        <f t="shared" ca="1" si="17"/>
        <v>-0.05</v>
      </c>
      <c r="J169" s="3">
        <f t="shared" ca="1" si="17"/>
        <v>0.06</v>
      </c>
      <c r="K169" s="3">
        <f t="shared" ca="1" si="17"/>
        <v>-0.05</v>
      </c>
      <c r="L169" s="3">
        <f t="shared" ca="1" si="18"/>
        <v>-0.01</v>
      </c>
      <c r="M169" s="3">
        <f t="shared" ca="1" si="18"/>
        <v>-0.02</v>
      </c>
      <c r="N169" s="3">
        <f t="shared" ca="1" si="18"/>
        <v>0</v>
      </c>
      <c r="P169" s="3">
        <f t="shared" ca="1" si="13"/>
        <v>0.05</v>
      </c>
      <c r="Q169" s="3">
        <f t="shared" ca="1" si="13"/>
        <v>0.03</v>
      </c>
      <c r="R169" s="41"/>
      <c r="S169" s="3">
        <f t="shared" ca="1" si="13"/>
        <v>-0.04</v>
      </c>
      <c r="T169" s="3">
        <f t="shared" ca="1" si="13"/>
        <v>-0.02</v>
      </c>
      <c r="U169" s="41"/>
      <c r="V169" s="41"/>
      <c r="W169" s="3">
        <f t="shared" ca="1" si="16"/>
        <v>-0.03</v>
      </c>
      <c r="AB169" s="3">
        <f t="shared" ca="1" si="15"/>
        <v>-0.05</v>
      </c>
    </row>
    <row r="170" spans="1:28" x14ac:dyDescent="0.25">
      <c r="A170" s="2">
        <v>43131</v>
      </c>
      <c r="B170" s="3">
        <f t="shared" ca="1" si="17"/>
        <v>0</v>
      </c>
      <c r="C170" s="3">
        <f t="shared" ca="1" si="17"/>
        <v>0.05</v>
      </c>
      <c r="D170" s="3">
        <f t="shared" ca="1" si="17"/>
        <v>-0.02</v>
      </c>
      <c r="E170" s="3">
        <f t="shared" ca="1" si="17"/>
        <v>0.04</v>
      </c>
      <c r="F170" s="3">
        <f t="shared" ca="1" si="17"/>
        <v>-0.04</v>
      </c>
      <c r="G170" s="3">
        <f t="shared" ca="1" si="17"/>
        <v>0.06</v>
      </c>
      <c r="H170" s="3">
        <f t="shared" ca="1" si="17"/>
        <v>0.03</v>
      </c>
      <c r="I170" s="3">
        <f t="shared" ca="1" si="17"/>
        <v>-0.01</v>
      </c>
      <c r="J170" s="3">
        <f t="shared" ca="1" si="17"/>
        <v>0.04</v>
      </c>
      <c r="K170" s="3">
        <f t="shared" ca="1" si="17"/>
        <v>0.04</v>
      </c>
      <c r="L170" s="3">
        <f t="shared" ca="1" si="18"/>
        <v>0.06</v>
      </c>
      <c r="M170" s="3">
        <f t="shared" ca="1" si="18"/>
        <v>0.01</v>
      </c>
      <c r="N170" s="3">
        <f t="shared" ca="1" si="18"/>
        <v>0.06</v>
      </c>
      <c r="P170" s="3">
        <f t="shared" ca="1" si="13"/>
        <v>-0.01</v>
      </c>
      <c r="Q170" s="3">
        <f t="shared" ca="1" si="13"/>
        <v>0.01</v>
      </c>
      <c r="R170" s="41"/>
      <c r="S170" s="3">
        <f t="shared" ca="1" si="13"/>
        <v>0.01</v>
      </c>
      <c r="T170" s="3">
        <f t="shared" ca="1" si="13"/>
        <v>0</v>
      </c>
      <c r="U170" s="41"/>
      <c r="V170" s="41"/>
      <c r="W170" s="3">
        <f t="shared" ca="1" si="16"/>
        <v>0.05</v>
      </c>
      <c r="AB170" s="3">
        <f t="shared" ca="1" si="15"/>
        <v>0</v>
      </c>
    </row>
    <row r="171" spans="1:28" x14ac:dyDescent="0.25">
      <c r="A171" s="2">
        <v>43159</v>
      </c>
      <c r="B171" s="3">
        <f t="shared" ca="1" si="17"/>
        <v>0.06</v>
      </c>
      <c r="C171" s="3">
        <f t="shared" ca="1" si="17"/>
        <v>-0.04</v>
      </c>
      <c r="D171" s="3">
        <f t="shared" ca="1" si="17"/>
        <v>0.03</v>
      </c>
      <c r="E171" s="3">
        <f t="shared" ca="1" si="17"/>
        <v>-0.03</v>
      </c>
      <c r="F171" s="3">
        <f t="shared" ca="1" si="17"/>
        <v>0.02</v>
      </c>
      <c r="G171" s="3">
        <f t="shared" ca="1" si="17"/>
        <v>-0.05</v>
      </c>
      <c r="H171" s="3">
        <f t="shared" ca="1" si="17"/>
        <v>0.06</v>
      </c>
      <c r="I171" s="3">
        <f t="shared" ca="1" si="17"/>
        <v>-0.02</v>
      </c>
      <c r="J171" s="3">
        <f t="shared" ca="1" si="17"/>
        <v>0.06</v>
      </c>
      <c r="K171" s="3">
        <f t="shared" ca="1" si="17"/>
        <v>-0.05</v>
      </c>
      <c r="L171" s="3">
        <f t="shared" ca="1" si="18"/>
        <v>-0.05</v>
      </c>
      <c r="M171" s="3">
        <f t="shared" ca="1" si="18"/>
        <v>0.03</v>
      </c>
      <c r="N171" s="3">
        <f t="shared" ca="1" si="18"/>
        <v>-0.01</v>
      </c>
      <c r="P171" s="3">
        <f t="shared" ca="1" si="13"/>
        <v>-0.02</v>
      </c>
      <c r="Q171" s="3">
        <f t="shared" ca="1" si="13"/>
        <v>0.06</v>
      </c>
      <c r="R171" s="41"/>
      <c r="S171" s="3">
        <f t="shared" ca="1" si="13"/>
        <v>0.04</v>
      </c>
      <c r="T171" s="3">
        <f t="shared" ca="1" si="13"/>
        <v>-0.01</v>
      </c>
      <c r="U171" s="41"/>
      <c r="V171" s="41"/>
      <c r="W171" s="3">
        <f t="shared" ca="1" si="16"/>
        <v>-0.04</v>
      </c>
      <c r="AB171" s="3">
        <f t="shared" ca="1" si="15"/>
        <v>0.02</v>
      </c>
    </row>
    <row r="172" spans="1:28" x14ac:dyDescent="0.25">
      <c r="A172" s="2">
        <v>43189</v>
      </c>
      <c r="B172" s="3">
        <f t="shared" ca="1" si="17"/>
        <v>0.02</v>
      </c>
      <c r="C172" s="3">
        <f t="shared" ca="1" si="17"/>
        <v>0.01</v>
      </c>
      <c r="D172" s="3">
        <f t="shared" ca="1" si="17"/>
        <v>-0.03</v>
      </c>
      <c r="E172" s="3">
        <f t="shared" ca="1" si="17"/>
        <v>0.05</v>
      </c>
      <c r="F172" s="3">
        <f t="shared" ca="1" si="17"/>
        <v>0.03</v>
      </c>
      <c r="G172" s="3">
        <f t="shared" ca="1" si="17"/>
        <v>0.04</v>
      </c>
      <c r="H172" s="3">
        <f t="shared" ca="1" si="17"/>
        <v>-0.05</v>
      </c>
      <c r="I172" s="3">
        <f t="shared" ca="1" si="17"/>
        <v>-0.03</v>
      </c>
      <c r="J172" s="3">
        <f t="shared" ca="1" si="17"/>
        <v>0.03</v>
      </c>
      <c r="K172" s="3">
        <f t="shared" ca="1" si="17"/>
        <v>-0.03</v>
      </c>
      <c r="L172" s="3">
        <f t="shared" ca="1" si="18"/>
        <v>0.06</v>
      </c>
      <c r="M172" s="3">
        <f t="shared" ca="1" si="18"/>
        <v>-0.04</v>
      </c>
      <c r="N172" s="3">
        <f t="shared" ca="1" si="18"/>
        <v>-0.04</v>
      </c>
      <c r="P172" s="3">
        <f t="shared" ca="1" si="13"/>
        <v>-0.02</v>
      </c>
      <c r="Q172" s="3">
        <f t="shared" ca="1" si="13"/>
        <v>-0.04</v>
      </c>
      <c r="R172" s="41"/>
      <c r="S172" s="3">
        <f t="shared" ca="1" si="13"/>
        <v>0.04</v>
      </c>
      <c r="T172" s="3">
        <f t="shared" ca="1" si="13"/>
        <v>-0.04</v>
      </c>
      <c r="U172" s="41"/>
      <c r="V172" s="41"/>
      <c r="W172" s="3">
        <f t="shared" ca="1" si="16"/>
        <v>-0.02</v>
      </c>
      <c r="AB172" s="3">
        <f t="shared" ca="1" si="15"/>
        <v>0</v>
      </c>
    </row>
    <row r="173" spans="1:28" x14ac:dyDescent="0.25">
      <c r="A173" s="2">
        <v>43220</v>
      </c>
      <c r="B173" s="3">
        <f t="shared" ca="1" si="17"/>
        <v>0</v>
      </c>
      <c r="C173" s="3">
        <f t="shared" ca="1" si="17"/>
        <v>-0.04</v>
      </c>
      <c r="D173" s="3">
        <f t="shared" ca="1" si="17"/>
        <v>-0.04</v>
      </c>
      <c r="E173" s="3">
        <f t="shared" ca="1" si="17"/>
        <v>0.02</v>
      </c>
      <c r="F173" s="3">
        <f t="shared" ca="1" si="17"/>
        <v>-0.04</v>
      </c>
      <c r="G173" s="3">
        <f t="shared" ca="1" si="17"/>
        <v>-0.03</v>
      </c>
      <c r="H173" s="3">
        <f t="shared" ca="1" si="17"/>
        <v>-0.01</v>
      </c>
      <c r="I173" s="3">
        <f t="shared" ca="1" si="17"/>
        <v>-0.05</v>
      </c>
      <c r="J173" s="3">
        <f t="shared" ca="1" si="17"/>
        <v>-0.04</v>
      </c>
      <c r="K173" s="3">
        <f t="shared" ca="1" si="17"/>
        <v>-0.05</v>
      </c>
      <c r="L173" s="3">
        <f t="shared" ca="1" si="18"/>
        <v>0.02</v>
      </c>
      <c r="M173" s="3">
        <f t="shared" ca="1" si="18"/>
        <v>0.05</v>
      </c>
      <c r="N173" s="3">
        <f t="shared" ca="1" si="18"/>
        <v>-0.02</v>
      </c>
      <c r="P173" s="3">
        <f t="shared" ca="1" si="13"/>
        <v>-0.01</v>
      </c>
      <c r="Q173" s="3">
        <f t="shared" ca="1" si="13"/>
        <v>-0.03</v>
      </c>
      <c r="R173" s="41"/>
      <c r="S173" s="3">
        <f t="shared" ca="1" si="13"/>
        <v>0.02</v>
      </c>
      <c r="T173" s="3">
        <f t="shared" ca="1" si="13"/>
        <v>0.06</v>
      </c>
      <c r="U173" s="41"/>
      <c r="V173" s="41"/>
      <c r="W173" s="3">
        <f t="shared" ca="1" si="16"/>
        <v>0</v>
      </c>
      <c r="AB173" s="3">
        <f t="shared" ca="1" si="15"/>
        <v>0.03</v>
      </c>
    </row>
    <row r="174" spans="1:28" x14ac:dyDescent="0.25">
      <c r="A174" s="2">
        <v>43251</v>
      </c>
      <c r="B174" s="3">
        <f t="shared" ca="1" si="17"/>
        <v>-0.02</v>
      </c>
      <c r="C174" s="3">
        <f t="shared" ca="1" si="17"/>
        <v>-0.01</v>
      </c>
      <c r="D174" s="3">
        <f t="shared" ca="1" si="17"/>
        <v>-0.05</v>
      </c>
      <c r="E174" s="3">
        <f t="shared" ca="1" si="17"/>
        <v>0.03</v>
      </c>
      <c r="F174" s="3">
        <f t="shared" ca="1" si="17"/>
        <v>0.01</v>
      </c>
      <c r="G174" s="3">
        <f t="shared" ca="1" si="17"/>
        <v>0.02</v>
      </c>
      <c r="H174" s="3">
        <f t="shared" ca="1" si="17"/>
        <v>-0.02</v>
      </c>
      <c r="I174" s="3">
        <f t="shared" ca="1" si="17"/>
        <v>0</v>
      </c>
      <c r="J174" s="3">
        <f t="shared" ca="1" si="17"/>
        <v>0.02</v>
      </c>
      <c r="K174" s="3">
        <f t="shared" ca="1" si="17"/>
        <v>0.05</v>
      </c>
      <c r="L174" s="3">
        <f t="shared" ca="1" si="18"/>
        <v>-0.03</v>
      </c>
      <c r="M174" s="3">
        <f t="shared" ca="1" si="18"/>
        <v>-0.02</v>
      </c>
      <c r="N174" s="3">
        <f t="shared" ca="1" si="18"/>
        <v>-0.01</v>
      </c>
      <c r="P174" s="3">
        <f t="shared" ca="1" si="13"/>
        <v>-0.03</v>
      </c>
      <c r="Q174" s="3">
        <f t="shared" ca="1" si="13"/>
        <v>0.03</v>
      </c>
      <c r="R174" s="41"/>
      <c r="S174" s="3">
        <f t="shared" ca="1" si="13"/>
        <v>0.03</v>
      </c>
      <c r="T174" s="3">
        <f t="shared" ca="1" si="13"/>
        <v>0.06</v>
      </c>
      <c r="U174" s="3">
        <f t="shared" ca="1" si="13"/>
        <v>-0.02</v>
      </c>
      <c r="V174" s="41"/>
      <c r="W174" s="3">
        <f t="shared" ca="1" si="16"/>
        <v>0.03</v>
      </c>
      <c r="AB174" s="3">
        <f t="shared" ca="1" si="15"/>
        <v>0.06</v>
      </c>
    </row>
    <row r="175" spans="1:28" x14ac:dyDescent="0.25">
      <c r="A175" s="2">
        <v>43280</v>
      </c>
      <c r="B175" s="3">
        <f t="shared" ca="1" si="17"/>
        <v>0.02</v>
      </c>
      <c r="C175" s="3">
        <f t="shared" ca="1" si="17"/>
        <v>0.06</v>
      </c>
      <c r="D175" s="3">
        <f t="shared" ca="1" si="17"/>
        <v>0.01</v>
      </c>
      <c r="E175" s="3">
        <f t="shared" ca="1" si="17"/>
        <v>-0.01</v>
      </c>
      <c r="F175" s="3">
        <f t="shared" ca="1" si="17"/>
        <v>0.06</v>
      </c>
      <c r="G175" s="3">
        <f t="shared" ca="1" si="17"/>
        <v>0.01</v>
      </c>
      <c r="H175" s="3">
        <f t="shared" ca="1" si="17"/>
        <v>-0.01</v>
      </c>
      <c r="I175" s="3">
        <f t="shared" ca="1" si="17"/>
        <v>-0.03</v>
      </c>
      <c r="J175" s="3">
        <f t="shared" ca="1" si="17"/>
        <v>0.04</v>
      </c>
      <c r="K175" s="3">
        <f t="shared" ca="1" si="17"/>
        <v>-0.05</v>
      </c>
      <c r="L175" s="3">
        <f t="shared" ca="1" si="18"/>
        <v>-0.01</v>
      </c>
      <c r="M175" s="3">
        <f t="shared" ca="1" si="18"/>
        <v>0.01</v>
      </c>
      <c r="N175" s="3">
        <f t="shared" ca="1" si="18"/>
        <v>-0.04</v>
      </c>
      <c r="P175" s="3">
        <f t="shared" ca="1" si="13"/>
        <v>0.03</v>
      </c>
      <c r="Q175" s="3">
        <f t="shared" ca="1" si="13"/>
        <v>-0.01</v>
      </c>
      <c r="R175" s="41"/>
      <c r="S175" s="3">
        <f t="shared" ca="1" si="13"/>
        <v>-0.04</v>
      </c>
      <c r="T175" s="3">
        <f t="shared" ca="1" si="13"/>
        <v>-0.03</v>
      </c>
      <c r="U175" s="3">
        <f t="shared" ca="1" si="13"/>
        <v>-0.02</v>
      </c>
      <c r="V175" s="41"/>
      <c r="W175" s="3">
        <f t="shared" ca="1" si="16"/>
        <v>-0.02</v>
      </c>
      <c r="AB175" s="3">
        <f t="shared" ca="1" si="15"/>
        <v>0.06</v>
      </c>
    </row>
    <row r="176" spans="1:28" x14ac:dyDescent="0.25">
      <c r="A176" s="2">
        <v>43312</v>
      </c>
      <c r="B176" s="3">
        <f t="shared" ca="1" si="17"/>
        <v>-0.03</v>
      </c>
      <c r="C176" s="3">
        <f t="shared" ca="1" si="17"/>
        <v>-0.05</v>
      </c>
      <c r="D176" s="3">
        <f t="shared" ca="1" si="17"/>
        <v>0.02</v>
      </c>
      <c r="E176" s="3">
        <f t="shared" ca="1" si="17"/>
        <v>0.05</v>
      </c>
      <c r="F176" s="3">
        <f t="shared" ca="1" si="17"/>
        <v>0.04</v>
      </c>
      <c r="G176" s="3">
        <f t="shared" ca="1" si="17"/>
        <v>-0.04</v>
      </c>
      <c r="H176" s="3">
        <f t="shared" ca="1" si="17"/>
        <v>0.03</v>
      </c>
      <c r="I176" s="3">
        <f t="shared" ca="1" si="17"/>
        <v>0</v>
      </c>
      <c r="J176" s="3">
        <f t="shared" ca="1" si="17"/>
        <v>0.04</v>
      </c>
      <c r="K176" s="3">
        <f t="shared" ca="1" si="17"/>
        <v>0.04</v>
      </c>
      <c r="L176" s="3">
        <f t="shared" ca="1" si="18"/>
        <v>0.05</v>
      </c>
      <c r="M176" s="3">
        <f t="shared" ca="1" si="18"/>
        <v>0.02</v>
      </c>
      <c r="N176" s="3">
        <f t="shared" ca="1" si="18"/>
        <v>0.03</v>
      </c>
      <c r="P176" s="3">
        <f t="shared" ca="1" si="13"/>
        <v>-0.01</v>
      </c>
      <c r="Q176" s="3">
        <f t="shared" ca="1" si="13"/>
        <v>-0.04</v>
      </c>
      <c r="R176" s="41"/>
      <c r="S176" s="3">
        <f t="shared" ca="1" si="13"/>
        <v>-0.02</v>
      </c>
      <c r="T176" s="3">
        <f t="shared" ca="1" si="13"/>
        <v>0.04</v>
      </c>
      <c r="U176" s="3">
        <f t="shared" ca="1" si="13"/>
        <v>-0.02</v>
      </c>
      <c r="V176" s="41"/>
      <c r="W176" s="3">
        <f t="shared" ca="1" si="16"/>
        <v>0.04</v>
      </c>
      <c r="AB176" s="3">
        <f t="shared" ca="1" si="15"/>
        <v>0.04</v>
      </c>
    </row>
    <row r="177" spans="1:28" x14ac:dyDescent="0.25">
      <c r="A177" s="2">
        <v>43343</v>
      </c>
      <c r="B177" s="3">
        <f t="shared" ca="1" si="17"/>
        <v>0.02</v>
      </c>
      <c r="C177" s="3">
        <f t="shared" ca="1" si="17"/>
        <v>-0.03</v>
      </c>
      <c r="D177" s="3">
        <f t="shared" ca="1" si="17"/>
        <v>-0.05</v>
      </c>
      <c r="E177" s="3">
        <f t="shared" ca="1" si="17"/>
        <v>0</v>
      </c>
      <c r="F177" s="3">
        <f t="shared" ca="1" si="17"/>
        <v>0.06</v>
      </c>
      <c r="G177" s="3">
        <f t="shared" ca="1" si="17"/>
        <v>0.01</v>
      </c>
      <c r="H177" s="3">
        <f t="shared" ca="1" si="17"/>
        <v>0.04</v>
      </c>
      <c r="I177" s="3">
        <f t="shared" ca="1" si="17"/>
        <v>0.01</v>
      </c>
      <c r="J177" s="3">
        <f t="shared" ca="1" si="17"/>
        <v>0.03</v>
      </c>
      <c r="K177" s="3">
        <f t="shared" ca="1" si="17"/>
        <v>-0.04</v>
      </c>
      <c r="L177" s="3">
        <f t="shared" ca="1" si="18"/>
        <v>0.03</v>
      </c>
      <c r="M177" s="3">
        <f t="shared" ca="1" si="18"/>
        <v>0.05</v>
      </c>
      <c r="N177" s="3">
        <f t="shared" ca="1" si="18"/>
        <v>0</v>
      </c>
      <c r="P177" s="3">
        <f t="shared" ca="1" si="13"/>
        <v>-0.02</v>
      </c>
      <c r="Q177" s="3">
        <f t="shared" ca="1" si="13"/>
        <v>0.02</v>
      </c>
      <c r="R177" s="41"/>
      <c r="S177" s="3">
        <f t="shared" ca="1" si="13"/>
        <v>0.06</v>
      </c>
      <c r="T177" s="3">
        <f t="shared" ca="1" si="13"/>
        <v>-0.02</v>
      </c>
      <c r="U177" s="3">
        <f t="shared" ca="1" si="13"/>
        <v>-0.04</v>
      </c>
      <c r="V177" s="41"/>
      <c r="W177" s="3">
        <f t="shared" ca="1" si="16"/>
        <v>0.03</v>
      </c>
      <c r="AB177" s="3">
        <f t="shared" ca="1" si="15"/>
        <v>0.06</v>
      </c>
    </row>
    <row r="178" spans="1:28" x14ac:dyDescent="0.25">
      <c r="A178" s="2">
        <v>43371</v>
      </c>
      <c r="B178" s="3">
        <f t="shared" ca="1" si="17"/>
        <v>0.06</v>
      </c>
      <c r="C178" s="3">
        <f t="shared" ca="1" si="17"/>
        <v>0.04</v>
      </c>
      <c r="D178" s="3">
        <f t="shared" ca="1" si="17"/>
        <v>-0.03</v>
      </c>
      <c r="E178" s="3">
        <f t="shared" ca="1" si="17"/>
        <v>-0.01</v>
      </c>
      <c r="F178" s="3">
        <f t="shared" ca="1" si="17"/>
        <v>-0.05</v>
      </c>
      <c r="G178" s="3">
        <f t="shared" ca="1" si="17"/>
        <v>-0.05</v>
      </c>
      <c r="H178" s="3">
        <f t="shared" ca="1" si="17"/>
        <v>-0.02</v>
      </c>
      <c r="I178" s="3">
        <f t="shared" ca="1" si="17"/>
        <v>0.06</v>
      </c>
      <c r="J178" s="3">
        <f t="shared" ca="1" si="17"/>
        <v>0.06</v>
      </c>
      <c r="K178" s="3">
        <f t="shared" ca="1" si="17"/>
        <v>0</v>
      </c>
      <c r="L178" s="3">
        <f t="shared" ca="1" si="18"/>
        <v>-0.04</v>
      </c>
      <c r="M178" s="3">
        <f t="shared" ca="1" si="18"/>
        <v>0.06</v>
      </c>
      <c r="N178" s="3">
        <f t="shared" ca="1" si="18"/>
        <v>0</v>
      </c>
      <c r="P178" s="3">
        <f t="shared" ca="1" si="13"/>
        <v>-0.05</v>
      </c>
      <c r="Q178" s="3">
        <f t="shared" ca="1" si="13"/>
        <v>0.01</v>
      </c>
      <c r="R178" s="41"/>
      <c r="S178" s="3">
        <f t="shared" ca="1" si="13"/>
        <v>0.01</v>
      </c>
      <c r="T178" s="3">
        <f t="shared" ca="1" si="13"/>
        <v>0.03</v>
      </c>
      <c r="U178" s="3">
        <f t="shared" ca="1" si="13"/>
        <v>-0.04</v>
      </c>
      <c r="V178" s="41"/>
      <c r="W178" s="3">
        <f t="shared" ca="1" si="16"/>
        <v>0.05</v>
      </c>
      <c r="AB178" s="3">
        <f t="shared" ca="1" si="15"/>
        <v>0.05</v>
      </c>
    </row>
    <row r="179" spans="1:28" x14ac:dyDescent="0.25">
      <c r="A179" s="2">
        <v>43404</v>
      </c>
      <c r="B179" s="3">
        <f t="shared" ca="1" si="17"/>
        <v>-0.03</v>
      </c>
      <c r="C179" s="3">
        <f t="shared" ca="1" si="17"/>
        <v>0.02</v>
      </c>
      <c r="D179" s="3">
        <f t="shared" ca="1" si="17"/>
        <v>0.06</v>
      </c>
      <c r="E179" s="3">
        <f t="shared" ca="1" si="17"/>
        <v>0.06</v>
      </c>
      <c r="F179" s="3">
        <f t="shared" ca="1" si="17"/>
        <v>-0.01</v>
      </c>
      <c r="G179" s="3">
        <f t="shared" ca="1" si="17"/>
        <v>-0.02</v>
      </c>
      <c r="H179" s="3">
        <f t="shared" ca="1" si="17"/>
        <v>-0.02</v>
      </c>
      <c r="I179" s="3">
        <f t="shared" ca="1" si="17"/>
        <v>-0.04</v>
      </c>
      <c r="J179" s="3">
        <f t="shared" ca="1" si="17"/>
        <v>0.04</v>
      </c>
      <c r="K179" s="3">
        <f t="shared" ca="1" si="17"/>
        <v>0.05</v>
      </c>
      <c r="L179" s="3">
        <f t="shared" ca="1" si="18"/>
        <v>0.06</v>
      </c>
      <c r="M179" s="3">
        <f t="shared" ca="1" si="18"/>
        <v>0.03</v>
      </c>
      <c r="N179" s="3">
        <f t="shared" ca="1" si="18"/>
        <v>-0.03</v>
      </c>
      <c r="P179" s="3">
        <f t="shared" ca="1" si="13"/>
        <v>0.04</v>
      </c>
      <c r="Q179" s="3">
        <f t="shared" ca="1" si="13"/>
        <v>0.04</v>
      </c>
      <c r="R179" s="41"/>
      <c r="S179" s="3">
        <f t="shared" ca="1" si="13"/>
        <v>0.05</v>
      </c>
      <c r="T179" s="3">
        <f t="shared" ca="1" si="13"/>
        <v>0.02</v>
      </c>
      <c r="U179" s="3">
        <f t="shared" ca="1" si="13"/>
        <v>0.05</v>
      </c>
      <c r="V179" s="41"/>
      <c r="W179" s="3">
        <f t="shared" ca="1" si="16"/>
        <v>0</v>
      </c>
      <c r="AB179" s="3">
        <f t="shared" ca="1" si="15"/>
        <v>0.06</v>
      </c>
    </row>
    <row r="180" spans="1:28" x14ac:dyDescent="0.25">
      <c r="A180" s="2">
        <v>43434</v>
      </c>
      <c r="B180" s="3">
        <f t="shared" ca="1" si="17"/>
        <v>-0.05</v>
      </c>
      <c r="C180" s="3">
        <f t="shared" ca="1" si="17"/>
        <v>0.06</v>
      </c>
      <c r="D180" s="3">
        <f t="shared" ca="1" si="17"/>
        <v>-0.01</v>
      </c>
      <c r="E180" s="3">
        <f t="shared" ca="1" si="17"/>
        <v>-0.04</v>
      </c>
      <c r="F180" s="3">
        <f t="shared" ca="1" si="17"/>
        <v>-0.05</v>
      </c>
      <c r="G180" s="3">
        <f t="shared" ca="1" si="17"/>
        <v>-0.02</v>
      </c>
      <c r="H180" s="3">
        <f t="shared" ca="1" si="17"/>
        <v>-0.03</v>
      </c>
      <c r="I180" s="3">
        <f t="shared" ca="1" si="17"/>
        <v>0.06</v>
      </c>
      <c r="J180" s="3">
        <f t="shared" ca="1" si="17"/>
        <v>-0.02</v>
      </c>
      <c r="K180" s="3">
        <f t="shared" ca="1" si="17"/>
        <v>0.06</v>
      </c>
      <c r="L180" s="3">
        <f t="shared" ca="1" si="18"/>
        <v>-0.01</v>
      </c>
      <c r="M180" s="3">
        <f t="shared" ca="1" si="18"/>
        <v>0.03</v>
      </c>
      <c r="N180" s="3">
        <f t="shared" ca="1" si="18"/>
        <v>0.04</v>
      </c>
      <c r="P180" s="3">
        <f t="shared" ca="1" si="13"/>
        <v>0.02</v>
      </c>
      <c r="Q180" s="3">
        <f t="shared" ca="1" si="13"/>
        <v>-0.04</v>
      </c>
      <c r="R180" s="41"/>
      <c r="S180" s="3">
        <f t="shared" ca="1" si="13"/>
        <v>-0.01</v>
      </c>
      <c r="T180" s="3">
        <f t="shared" ca="1" si="13"/>
        <v>-0.02</v>
      </c>
      <c r="U180" s="3">
        <f t="shared" ca="1" si="13"/>
        <v>0.06</v>
      </c>
      <c r="V180" s="41"/>
      <c r="W180" s="3">
        <f t="shared" ca="1" si="16"/>
        <v>-0.04</v>
      </c>
      <c r="AB180" s="3">
        <f t="shared" ca="1" si="15"/>
        <v>-0.02</v>
      </c>
    </row>
    <row r="181" spans="1:28" x14ac:dyDescent="0.25">
      <c r="A181" s="2">
        <v>43465</v>
      </c>
      <c r="B181" s="3">
        <f t="shared" ca="1" si="17"/>
        <v>-0.04</v>
      </c>
      <c r="C181" s="3">
        <f t="shared" ca="1" si="17"/>
        <v>0.05</v>
      </c>
      <c r="D181" s="3">
        <f t="shared" ca="1" si="17"/>
        <v>-0.05</v>
      </c>
      <c r="E181" s="3">
        <f t="shared" ca="1" si="17"/>
        <v>-0.03</v>
      </c>
      <c r="F181" s="3">
        <f t="shared" ca="1" si="17"/>
        <v>-0.03</v>
      </c>
      <c r="G181" s="3">
        <f t="shared" ca="1" si="17"/>
        <v>-0.03</v>
      </c>
      <c r="H181" s="3">
        <f t="shared" ca="1" si="17"/>
        <v>-0.03</v>
      </c>
      <c r="I181" s="3">
        <f t="shared" ca="1" si="17"/>
        <v>0.03</v>
      </c>
      <c r="J181" s="3">
        <f t="shared" ca="1" si="17"/>
        <v>0.04</v>
      </c>
      <c r="K181" s="3">
        <f t="shared" ca="1" si="17"/>
        <v>-0.01</v>
      </c>
      <c r="L181" s="3">
        <f t="shared" ca="1" si="18"/>
        <v>0.03</v>
      </c>
      <c r="M181" s="3">
        <f t="shared" ca="1" si="18"/>
        <v>0.05</v>
      </c>
      <c r="N181" s="3">
        <f t="shared" ca="1" si="18"/>
        <v>0.02</v>
      </c>
      <c r="P181" s="3">
        <f t="shared" ref="P181:Q196" ca="1" si="19">RANDBETWEEN(-5,6)/100</f>
        <v>0.03</v>
      </c>
      <c r="Q181" s="3">
        <f t="shared" ca="1" si="19"/>
        <v>-0.02</v>
      </c>
      <c r="R181" s="41"/>
      <c r="S181" s="3">
        <f t="shared" ref="S181:AB233" ca="1" si="20">RANDBETWEEN(-5,6)/100</f>
        <v>0.03</v>
      </c>
      <c r="T181" s="3">
        <f t="shared" ca="1" si="20"/>
        <v>0.01</v>
      </c>
      <c r="U181" s="3">
        <f t="shared" ca="1" si="20"/>
        <v>-0.01</v>
      </c>
      <c r="V181" s="41"/>
      <c r="W181" s="3">
        <f t="shared" ca="1" si="16"/>
        <v>0.03</v>
      </c>
      <c r="AB181" s="3">
        <f t="shared" ca="1" si="15"/>
        <v>-0.03</v>
      </c>
    </row>
    <row r="182" spans="1:28" x14ac:dyDescent="0.25">
      <c r="A182" s="2">
        <v>43496</v>
      </c>
      <c r="B182" s="3">
        <f t="shared" ca="1" si="17"/>
        <v>-0.03</v>
      </c>
      <c r="C182" s="3">
        <f t="shared" ca="1" si="17"/>
        <v>0.03</v>
      </c>
      <c r="D182" s="3">
        <f t="shared" ca="1" si="17"/>
        <v>-0.04</v>
      </c>
      <c r="E182" s="3">
        <f t="shared" ca="1" si="17"/>
        <v>0.02</v>
      </c>
      <c r="F182" s="3">
        <f t="shared" ca="1" si="17"/>
        <v>0.03</v>
      </c>
      <c r="G182" s="3">
        <f t="shared" ca="1" si="17"/>
        <v>-0.03</v>
      </c>
      <c r="H182" s="3">
        <f t="shared" ca="1" si="17"/>
        <v>-0.04</v>
      </c>
      <c r="I182" s="3">
        <f t="shared" ca="1" si="17"/>
        <v>0.02</v>
      </c>
      <c r="J182" s="3">
        <f t="shared" ca="1" si="17"/>
        <v>0.03</v>
      </c>
      <c r="K182" s="3">
        <f t="shared" ca="1" si="17"/>
        <v>-0.04</v>
      </c>
      <c r="L182" s="3">
        <f t="shared" ca="1" si="18"/>
        <v>-0.04</v>
      </c>
      <c r="M182" s="3">
        <f t="shared" ca="1" si="18"/>
        <v>0.04</v>
      </c>
      <c r="N182" s="3">
        <f t="shared" ca="1" si="18"/>
        <v>-0.05</v>
      </c>
      <c r="P182" s="3">
        <f t="shared" ca="1" si="19"/>
        <v>0.02</v>
      </c>
      <c r="Q182" s="3">
        <f t="shared" ca="1" si="19"/>
        <v>-0.05</v>
      </c>
      <c r="R182" s="41"/>
      <c r="S182" s="3">
        <f t="shared" ca="1" si="20"/>
        <v>-0.01</v>
      </c>
      <c r="T182" s="3">
        <f t="shared" ca="1" si="20"/>
        <v>-0.05</v>
      </c>
      <c r="U182" s="3">
        <f t="shared" ca="1" si="20"/>
        <v>0.04</v>
      </c>
      <c r="V182" s="41"/>
      <c r="W182" s="3">
        <f t="shared" ca="1" si="16"/>
        <v>0.05</v>
      </c>
      <c r="AB182" s="3">
        <f t="shared" ca="1" si="15"/>
        <v>-0.05</v>
      </c>
    </row>
    <row r="183" spans="1:28" x14ac:dyDescent="0.25">
      <c r="A183" s="2">
        <v>43524</v>
      </c>
      <c r="B183" s="3">
        <f t="shared" ca="1" si="17"/>
        <v>0.01</v>
      </c>
      <c r="C183" s="3">
        <f t="shared" ca="1" si="17"/>
        <v>0.04</v>
      </c>
      <c r="D183" s="3">
        <f t="shared" ca="1" si="17"/>
        <v>0.03</v>
      </c>
      <c r="E183" s="3">
        <f t="shared" ca="1" si="17"/>
        <v>-0.04</v>
      </c>
      <c r="F183" s="3">
        <f t="shared" ca="1" si="17"/>
        <v>-0.02</v>
      </c>
      <c r="G183" s="3">
        <f t="shared" ca="1" si="17"/>
        <v>-0.01</v>
      </c>
      <c r="H183" s="3">
        <f t="shared" ca="1" si="17"/>
        <v>0.03</v>
      </c>
      <c r="I183" s="3">
        <f t="shared" ca="1" si="17"/>
        <v>0</v>
      </c>
      <c r="J183" s="3">
        <f t="shared" ref="I183:N233" ca="1" si="21">RANDBETWEEN(-5,6)/100</f>
        <v>-0.03</v>
      </c>
      <c r="K183" s="3">
        <f t="shared" ca="1" si="21"/>
        <v>0.05</v>
      </c>
      <c r="L183" s="3">
        <f t="shared" ca="1" si="18"/>
        <v>-0.02</v>
      </c>
      <c r="M183" s="3">
        <f t="shared" ca="1" si="18"/>
        <v>0.01</v>
      </c>
      <c r="N183" s="3">
        <f t="shared" ca="1" si="18"/>
        <v>-0.03</v>
      </c>
      <c r="P183" s="3">
        <f t="shared" ca="1" si="19"/>
        <v>-0.01</v>
      </c>
      <c r="Q183" s="3">
        <f t="shared" ca="1" si="19"/>
        <v>0</v>
      </c>
      <c r="R183" s="41"/>
      <c r="S183" s="3">
        <f t="shared" ca="1" si="20"/>
        <v>0.04</v>
      </c>
      <c r="T183" s="3">
        <f t="shared" ca="1" si="20"/>
        <v>0.01</v>
      </c>
      <c r="U183" s="3">
        <f t="shared" ca="1" si="20"/>
        <v>-0.04</v>
      </c>
      <c r="V183" s="41"/>
      <c r="W183" s="3">
        <f t="shared" ca="1" si="16"/>
        <v>-0.01</v>
      </c>
      <c r="AB183" s="3">
        <f t="shared" ca="1" si="15"/>
        <v>-0.03</v>
      </c>
    </row>
    <row r="184" spans="1:28" x14ac:dyDescent="0.25">
      <c r="A184" s="2">
        <v>43553</v>
      </c>
      <c r="B184" s="3">
        <f t="shared" ref="B184:J215" ca="1" si="22">RANDBETWEEN(-5,6)/100</f>
        <v>0.06</v>
      </c>
      <c r="C184" s="3">
        <f t="shared" ca="1" si="22"/>
        <v>0.01</v>
      </c>
      <c r="D184" s="3">
        <f t="shared" ca="1" si="22"/>
        <v>-0.02</v>
      </c>
      <c r="E184" s="3">
        <f t="shared" ca="1" si="22"/>
        <v>0.04</v>
      </c>
      <c r="F184" s="3">
        <f t="shared" ca="1" si="22"/>
        <v>0.06</v>
      </c>
      <c r="G184" s="3">
        <f t="shared" ca="1" si="22"/>
        <v>0.03</v>
      </c>
      <c r="H184" s="3">
        <f t="shared" ca="1" si="22"/>
        <v>0.06</v>
      </c>
      <c r="I184" s="3">
        <f t="shared" ca="1" si="21"/>
        <v>-0.05</v>
      </c>
      <c r="J184" s="3">
        <f t="shared" ca="1" si="21"/>
        <v>0</v>
      </c>
      <c r="K184" s="3">
        <f t="shared" ca="1" si="21"/>
        <v>-0.05</v>
      </c>
      <c r="L184" s="3">
        <f t="shared" ca="1" si="18"/>
        <v>-0.04</v>
      </c>
      <c r="M184" s="3">
        <f t="shared" ca="1" si="18"/>
        <v>-0.04</v>
      </c>
      <c r="N184" s="3">
        <f t="shared" ca="1" si="18"/>
        <v>-0.05</v>
      </c>
      <c r="P184" s="3">
        <f t="shared" ca="1" si="19"/>
        <v>0.05</v>
      </c>
      <c r="Q184" s="3">
        <f t="shared" ca="1" si="19"/>
        <v>0.04</v>
      </c>
      <c r="R184" s="41"/>
      <c r="S184" s="3">
        <f t="shared" ca="1" si="20"/>
        <v>-0.03</v>
      </c>
      <c r="T184" s="3">
        <f t="shared" ca="1" si="20"/>
        <v>0.02</v>
      </c>
      <c r="U184" s="3">
        <f t="shared" ca="1" si="20"/>
        <v>-0.01</v>
      </c>
      <c r="V184" s="41"/>
      <c r="W184" s="3">
        <f t="shared" ca="1" si="16"/>
        <v>-0.02</v>
      </c>
      <c r="AB184" s="3">
        <f t="shared" ca="1" si="15"/>
        <v>0.04</v>
      </c>
    </row>
    <row r="185" spans="1:28" x14ac:dyDescent="0.25">
      <c r="A185" s="2">
        <v>43585</v>
      </c>
      <c r="B185" s="3">
        <f t="shared" ca="1" si="22"/>
        <v>0.01</v>
      </c>
      <c r="C185" s="3">
        <f t="shared" ca="1" si="22"/>
        <v>0.06</v>
      </c>
      <c r="D185" s="3">
        <f t="shared" ca="1" si="22"/>
        <v>-0.05</v>
      </c>
      <c r="E185" s="3">
        <f t="shared" ca="1" si="22"/>
        <v>-0.02</v>
      </c>
      <c r="F185" s="3">
        <f t="shared" ca="1" si="22"/>
        <v>-0.04</v>
      </c>
      <c r="G185" s="3">
        <f t="shared" ca="1" si="22"/>
        <v>0.02</v>
      </c>
      <c r="H185" s="3">
        <f t="shared" ca="1" si="22"/>
        <v>-0.04</v>
      </c>
      <c r="I185" s="3">
        <f t="shared" ca="1" si="22"/>
        <v>-0.02</v>
      </c>
      <c r="J185" s="3">
        <f t="shared" ca="1" si="22"/>
        <v>0.05</v>
      </c>
      <c r="K185" s="3">
        <f t="shared" ca="1" si="21"/>
        <v>0.03</v>
      </c>
      <c r="L185" s="3">
        <f t="shared" ca="1" si="18"/>
        <v>0.06</v>
      </c>
      <c r="M185" s="3">
        <f t="shared" ca="1" si="18"/>
        <v>0.06</v>
      </c>
      <c r="N185" s="3">
        <f t="shared" ca="1" si="18"/>
        <v>-0.04</v>
      </c>
      <c r="P185" s="3">
        <f t="shared" ca="1" si="19"/>
        <v>0.01</v>
      </c>
      <c r="Q185" s="3">
        <f t="shared" ca="1" si="19"/>
        <v>0.02</v>
      </c>
      <c r="R185" s="41"/>
      <c r="S185" s="3">
        <f t="shared" ca="1" si="20"/>
        <v>-0.04</v>
      </c>
      <c r="T185" s="3">
        <f t="shared" ca="1" si="20"/>
        <v>-0.02</v>
      </c>
      <c r="U185" s="3">
        <f t="shared" ca="1" si="20"/>
        <v>0.06</v>
      </c>
      <c r="V185" s="41"/>
      <c r="W185" s="3">
        <f t="shared" ca="1" si="16"/>
        <v>0.04</v>
      </c>
      <c r="AB185" s="3">
        <f t="shared" ca="1" si="15"/>
        <v>0.05</v>
      </c>
    </row>
    <row r="186" spans="1:28" x14ac:dyDescent="0.25">
      <c r="A186" s="2">
        <v>43616</v>
      </c>
      <c r="B186" s="3">
        <f t="shared" ca="1" si="22"/>
        <v>0.01</v>
      </c>
      <c r="C186" s="3">
        <f t="shared" ca="1" si="22"/>
        <v>-0.05</v>
      </c>
      <c r="D186" s="3">
        <f t="shared" ca="1" si="22"/>
        <v>0</v>
      </c>
      <c r="E186" s="3">
        <f t="shared" ca="1" si="22"/>
        <v>0.06</v>
      </c>
      <c r="F186" s="3">
        <f t="shared" ca="1" si="22"/>
        <v>0.05</v>
      </c>
      <c r="G186" s="3">
        <f t="shared" ca="1" si="22"/>
        <v>-0.05</v>
      </c>
      <c r="H186" s="3">
        <f t="shared" ca="1" si="22"/>
        <v>0</v>
      </c>
      <c r="I186" s="3">
        <f t="shared" ca="1" si="22"/>
        <v>0.06</v>
      </c>
      <c r="J186" s="3">
        <f t="shared" ca="1" si="22"/>
        <v>-0.04</v>
      </c>
      <c r="K186" s="3">
        <f t="shared" ca="1" si="21"/>
        <v>0.03</v>
      </c>
      <c r="L186" s="3">
        <f t="shared" ca="1" si="18"/>
        <v>0.01</v>
      </c>
      <c r="M186" s="3">
        <f t="shared" ca="1" si="18"/>
        <v>0.03</v>
      </c>
      <c r="N186" s="3">
        <f t="shared" ca="1" si="18"/>
        <v>0.05</v>
      </c>
      <c r="P186" s="3">
        <f t="shared" ca="1" si="19"/>
        <v>-0.02</v>
      </c>
      <c r="Q186" s="3">
        <f t="shared" ca="1" si="19"/>
        <v>0.01</v>
      </c>
      <c r="R186" s="41"/>
      <c r="S186" s="3">
        <f t="shared" ca="1" si="20"/>
        <v>0.04</v>
      </c>
      <c r="T186" s="3">
        <f t="shared" ca="1" si="20"/>
        <v>0.06</v>
      </c>
      <c r="U186" s="3">
        <f t="shared" ca="1" si="20"/>
        <v>0.05</v>
      </c>
      <c r="V186" s="41"/>
      <c r="W186" s="3">
        <f t="shared" ca="1" si="16"/>
        <v>0.04</v>
      </c>
      <c r="AB186" s="3">
        <f t="shared" ca="1" si="15"/>
        <v>0.03</v>
      </c>
    </row>
    <row r="187" spans="1:28" x14ac:dyDescent="0.25">
      <c r="A187" s="2">
        <v>43644</v>
      </c>
      <c r="B187" s="3">
        <f t="shared" ca="1" si="22"/>
        <v>0</v>
      </c>
      <c r="C187" s="3">
        <f t="shared" ca="1" si="22"/>
        <v>0.03</v>
      </c>
      <c r="D187" s="3">
        <f t="shared" ca="1" si="22"/>
        <v>-0.02</v>
      </c>
      <c r="E187" s="3">
        <f t="shared" ca="1" si="22"/>
        <v>-0.05</v>
      </c>
      <c r="F187" s="3">
        <f t="shared" ca="1" si="22"/>
        <v>0.05</v>
      </c>
      <c r="G187" s="3">
        <f t="shared" ca="1" si="22"/>
        <v>-0.05</v>
      </c>
      <c r="H187" s="3">
        <f t="shared" ca="1" si="22"/>
        <v>0.04</v>
      </c>
      <c r="I187" s="3">
        <f t="shared" ca="1" si="22"/>
        <v>0.04</v>
      </c>
      <c r="J187" s="3">
        <f t="shared" ca="1" si="22"/>
        <v>0.02</v>
      </c>
      <c r="K187" s="3">
        <f t="shared" ca="1" si="21"/>
        <v>0.06</v>
      </c>
      <c r="L187" s="3">
        <f t="shared" ca="1" si="18"/>
        <v>0.01</v>
      </c>
      <c r="M187" s="3">
        <f t="shared" ca="1" si="18"/>
        <v>0.06</v>
      </c>
      <c r="N187" s="3">
        <f t="shared" ca="1" si="18"/>
        <v>0.01</v>
      </c>
      <c r="P187" s="3">
        <f t="shared" ca="1" si="19"/>
        <v>0.04</v>
      </c>
      <c r="Q187" s="3">
        <f t="shared" ca="1" si="19"/>
        <v>-0.04</v>
      </c>
      <c r="R187" s="41"/>
      <c r="S187" s="3">
        <f t="shared" ca="1" si="20"/>
        <v>-0.04</v>
      </c>
      <c r="T187" s="3">
        <f t="shared" ca="1" si="20"/>
        <v>-0.04</v>
      </c>
      <c r="U187" s="3">
        <f t="shared" ca="1" si="20"/>
        <v>0.04</v>
      </c>
      <c r="V187" s="41"/>
      <c r="W187" s="3">
        <f t="shared" ca="1" si="16"/>
        <v>0.04</v>
      </c>
      <c r="AB187" s="3">
        <f t="shared" ca="1" si="15"/>
        <v>-0.04</v>
      </c>
    </row>
    <row r="188" spans="1:28" x14ac:dyDescent="0.25">
      <c r="A188" s="2">
        <v>43677</v>
      </c>
      <c r="B188" s="3">
        <f t="shared" ca="1" si="22"/>
        <v>-0.02</v>
      </c>
      <c r="C188" s="3">
        <f t="shared" ca="1" si="22"/>
        <v>-0.02</v>
      </c>
      <c r="D188" s="3">
        <f t="shared" ca="1" si="22"/>
        <v>-0.01</v>
      </c>
      <c r="E188" s="3">
        <f t="shared" ca="1" si="22"/>
        <v>0.04</v>
      </c>
      <c r="F188" s="3">
        <f t="shared" ca="1" si="22"/>
        <v>-0.02</v>
      </c>
      <c r="G188" s="3">
        <f t="shared" ca="1" si="22"/>
        <v>-0.02</v>
      </c>
      <c r="H188" s="3">
        <f t="shared" ca="1" si="22"/>
        <v>-0.01</v>
      </c>
      <c r="I188" s="3">
        <f t="shared" ca="1" si="22"/>
        <v>0.05</v>
      </c>
      <c r="J188" s="3">
        <f t="shared" ca="1" si="22"/>
        <v>-0.02</v>
      </c>
      <c r="K188" s="3">
        <f t="shared" ca="1" si="21"/>
        <v>0</v>
      </c>
      <c r="L188" s="3">
        <f t="shared" ca="1" si="21"/>
        <v>-0.05</v>
      </c>
      <c r="M188" s="3">
        <f t="shared" ca="1" si="21"/>
        <v>0</v>
      </c>
      <c r="N188" s="3">
        <f t="shared" ca="1" si="21"/>
        <v>-0.03</v>
      </c>
      <c r="P188" s="3">
        <f t="shared" ca="1" si="19"/>
        <v>0.02</v>
      </c>
      <c r="Q188" s="3">
        <f t="shared" ca="1" si="19"/>
        <v>0.04</v>
      </c>
      <c r="R188" s="41"/>
      <c r="S188" s="3">
        <f t="shared" ca="1" si="20"/>
        <v>0</v>
      </c>
      <c r="T188" s="3">
        <f t="shared" ca="1" si="20"/>
        <v>0.04</v>
      </c>
      <c r="U188" s="3">
        <f t="shared" ca="1" si="20"/>
        <v>0.01</v>
      </c>
      <c r="V188" s="41"/>
      <c r="W188" s="3">
        <f t="shared" ca="1" si="16"/>
        <v>0.03</v>
      </c>
      <c r="AB188" s="3">
        <f t="shared" ca="1" si="15"/>
        <v>0.04</v>
      </c>
    </row>
    <row r="189" spans="1:28" x14ac:dyDescent="0.25">
      <c r="A189" s="2">
        <v>43707</v>
      </c>
      <c r="B189" s="3">
        <f t="shared" ca="1" si="22"/>
        <v>-0.05</v>
      </c>
      <c r="C189" s="3">
        <f t="shared" ca="1" si="22"/>
        <v>0.05</v>
      </c>
      <c r="D189" s="3">
        <f t="shared" ca="1" si="22"/>
        <v>0.02</v>
      </c>
      <c r="E189" s="3">
        <f t="shared" ca="1" si="22"/>
        <v>-0.03</v>
      </c>
      <c r="F189" s="3">
        <f t="shared" ca="1" si="22"/>
        <v>0.03</v>
      </c>
      <c r="G189" s="3">
        <f t="shared" ca="1" si="22"/>
        <v>0.02</v>
      </c>
      <c r="H189" s="3">
        <f t="shared" ca="1" si="22"/>
        <v>0.06</v>
      </c>
      <c r="I189" s="3">
        <f t="shared" ca="1" si="22"/>
        <v>-0.01</v>
      </c>
      <c r="J189" s="3">
        <f t="shared" ca="1" si="22"/>
        <v>0</v>
      </c>
      <c r="K189" s="3">
        <f t="shared" ca="1" si="21"/>
        <v>0.02</v>
      </c>
      <c r="L189" s="3">
        <f t="shared" ca="1" si="21"/>
        <v>0.06</v>
      </c>
      <c r="M189" s="3">
        <f t="shared" ca="1" si="21"/>
        <v>0.06</v>
      </c>
      <c r="N189" s="3">
        <f t="shared" ca="1" si="21"/>
        <v>0.06</v>
      </c>
      <c r="P189" s="3">
        <f t="shared" ca="1" si="19"/>
        <v>0.02</v>
      </c>
      <c r="Q189" s="3">
        <f t="shared" ca="1" si="19"/>
        <v>-0.04</v>
      </c>
      <c r="R189" s="41"/>
      <c r="S189" s="3">
        <f t="shared" ca="1" si="20"/>
        <v>0.02</v>
      </c>
      <c r="T189" s="3">
        <f t="shared" ca="1" si="20"/>
        <v>-0.04</v>
      </c>
      <c r="U189" s="3">
        <f t="shared" ca="1" si="20"/>
        <v>0</v>
      </c>
      <c r="V189" s="41"/>
      <c r="W189" s="3">
        <f t="shared" ca="1" si="16"/>
        <v>0.01</v>
      </c>
      <c r="AB189" s="3">
        <f t="shared" ca="1" si="15"/>
        <v>0.01</v>
      </c>
    </row>
    <row r="190" spans="1:28" x14ac:dyDescent="0.25">
      <c r="A190" s="2">
        <v>43738</v>
      </c>
      <c r="B190" s="3">
        <f t="shared" ca="1" si="22"/>
        <v>0.01</v>
      </c>
      <c r="C190" s="3">
        <f t="shared" ca="1" si="22"/>
        <v>-0.01</v>
      </c>
      <c r="D190" s="3">
        <f t="shared" ca="1" si="22"/>
        <v>-0.04</v>
      </c>
      <c r="E190" s="3">
        <f t="shared" ca="1" si="22"/>
        <v>-0.05</v>
      </c>
      <c r="F190" s="3">
        <f t="shared" ca="1" si="22"/>
        <v>-0.05</v>
      </c>
      <c r="G190" s="3">
        <f t="shared" ca="1" si="22"/>
        <v>0.01</v>
      </c>
      <c r="H190" s="3">
        <f t="shared" ca="1" si="22"/>
        <v>0.02</v>
      </c>
      <c r="I190" s="3">
        <f t="shared" ca="1" si="22"/>
        <v>-0.05</v>
      </c>
      <c r="J190" s="3">
        <f t="shared" ca="1" si="22"/>
        <v>-0.04</v>
      </c>
      <c r="K190" s="3">
        <f t="shared" ca="1" si="21"/>
        <v>-0.03</v>
      </c>
      <c r="L190" s="3">
        <f t="shared" ca="1" si="21"/>
        <v>-0.03</v>
      </c>
      <c r="M190" s="3">
        <f t="shared" ca="1" si="21"/>
        <v>0.03</v>
      </c>
      <c r="N190" s="3">
        <f t="shared" ca="1" si="21"/>
        <v>-0.03</v>
      </c>
      <c r="P190" s="41"/>
      <c r="Q190" s="3">
        <f t="shared" ca="1" si="19"/>
        <v>-0.05</v>
      </c>
      <c r="R190" s="41"/>
      <c r="S190" s="3">
        <f t="shared" ca="1" si="20"/>
        <v>-0.02</v>
      </c>
      <c r="T190" s="3">
        <f t="shared" ca="1" si="20"/>
        <v>-0.01</v>
      </c>
      <c r="U190" s="3">
        <f t="shared" ca="1" si="20"/>
        <v>0</v>
      </c>
      <c r="V190" s="41"/>
      <c r="W190" s="3">
        <f t="shared" ca="1" si="16"/>
        <v>0</v>
      </c>
      <c r="AB190" s="3">
        <f t="shared" ca="1" si="15"/>
        <v>0.06</v>
      </c>
    </row>
    <row r="191" spans="1:28" x14ac:dyDescent="0.25">
      <c r="A191" s="2">
        <v>43769</v>
      </c>
      <c r="B191" s="3">
        <f t="shared" ca="1" si="22"/>
        <v>0.04</v>
      </c>
      <c r="C191" s="3">
        <f t="shared" ca="1" si="22"/>
        <v>0.05</v>
      </c>
      <c r="D191" s="3">
        <f t="shared" ca="1" si="22"/>
        <v>0.02</v>
      </c>
      <c r="E191" s="3">
        <f t="shared" ca="1" si="22"/>
        <v>0.02</v>
      </c>
      <c r="F191" s="3">
        <f t="shared" ca="1" si="22"/>
        <v>0.01</v>
      </c>
      <c r="G191" s="3">
        <f t="shared" ca="1" si="22"/>
        <v>-0.05</v>
      </c>
      <c r="H191" s="3">
        <f t="shared" ca="1" si="22"/>
        <v>0.01</v>
      </c>
      <c r="I191" s="3">
        <f t="shared" ca="1" si="22"/>
        <v>-0.03</v>
      </c>
      <c r="J191" s="3">
        <f t="shared" ca="1" si="22"/>
        <v>0.05</v>
      </c>
      <c r="K191" s="3">
        <f t="shared" ca="1" si="21"/>
        <v>0.06</v>
      </c>
      <c r="L191" s="3">
        <f t="shared" ca="1" si="21"/>
        <v>-0.01</v>
      </c>
      <c r="M191" s="3">
        <f t="shared" ca="1" si="21"/>
        <v>0.05</v>
      </c>
      <c r="N191" s="3">
        <f t="shared" ca="1" si="21"/>
        <v>0</v>
      </c>
      <c r="P191" s="41"/>
      <c r="Q191" s="3">
        <f t="shared" ca="1" si="19"/>
        <v>0.06</v>
      </c>
      <c r="R191" s="41"/>
      <c r="S191" s="3">
        <f t="shared" ca="1" si="20"/>
        <v>-0.03</v>
      </c>
      <c r="T191" s="3">
        <f t="shared" ca="1" si="20"/>
        <v>-0.02</v>
      </c>
      <c r="U191" s="3">
        <f t="shared" ca="1" si="20"/>
        <v>0</v>
      </c>
      <c r="V191" s="41"/>
      <c r="W191" s="3">
        <f t="shared" ca="1" si="16"/>
        <v>0</v>
      </c>
      <c r="AB191" s="3">
        <f t="shared" ca="1" si="15"/>
        <v>-0.04</v>
      </c>
    </row>
    <row r="192" spans="1:28" x14ac:dyDescent="0.25">
      <c r="A192" s="2">
        <v>43798</v>
      </c>
      <c r="B192" s="3">
        <f t="shared" ca="1" si="22"/>
        <v>0.02</v>
      </c>
      <c r="C192" s="3">
        <f t="shared" ca="1" si="22"/>
        <v>0</v>
      </c>
      <c r="D192" s="3">
        <f t="shared" ca="1" si="22"/>
        <v>-0.03</v>
      </c>
      <c r="E192" s="3">
        <f t="shared" ca="1" si="22"/>
        <v>0.05</v>
      </c>
      <c r="F192" s="3">
        <f t="shared" ca="1" si="22"/>
        <v>-0.05</v>
      </c>
      <c r="G192" s="3">
        <f t="shared" ca="1" si="22"/>
        <v>0.03</v>
      </c>
      <c r="H192" s="3">
        <f t="shared" ca="1" si="22"/>
        <v>0.05</v>
      </c>
      <c r="I192" s="3">
        <f t="shared" ca="1" si="22"/>
        <v>0.04</v>
      </c>
      <c r="J192" s="3">
        <f t="shared" ca="1" si="22"/>
        <v>0.01</v>
      </c>
      <c r="K192" s="3">
        <f t="shared" ca="1" si="21"/>
        <v>-0.03</v>
      </c>
      <c r="L192" s="3">
        <f t="shared" ca="1" si="21"/>
        <v>0.05</v>
      </c>
      <c r="M192" s="3">
        <f t="shared" ca="1" si="21"/>
        <v>0.06</v>
      </c>
      <c r="N192" s="3">
        <f t="shared" ca="1" si="21"/>
        <v>0.03</v>
      </c>
      <c r="P192" s="41"/>
      <c r="Q192" s="3">
        <f t="shared" ca="1" si="19"/>
        <v>-0.01</v>
      </c>
      <c r="R192" s="41"/>
      <c r="S192" s="3">
        <f t="shared" ca="1" si="20"/>
        <v>0</v>
      </c>
      <c r="T192" s="3">
        <f t="shared" ca="1" si="20"/>
        <v>-0.01</v>
      </c>
      <c r="U192" s="3">
        <f t="shared" ca="1" si="20"/>
        <v>0.03</v>
      </c>
      <c r="V192" s="41"/>
      <c r="W192" s="3">
        <f t="shared" ca="1" si="16"/>
        <v>-0.04</v>
      </c>
      <c r="AB192" s="3">
        <f t="shared" ca="1" si="15"/>
        <v>0</v>
      </c>
    </row>
    <row r="193" spans="1:28" x14ac:dyDescent="0.25">
      <c r="A193" s="2">
        <v>43830</v>
      </c>
      <c r="B193" s="3">
        <f t="shared" ca="1" si="22"/>
        <v>0.03</v>
      </c>
      <c r="C193" s="3">
        <f t="shared" ca="1" si="22"/>
        <v>0</v>
      </c>
      <c r="D193" s="3">
        <f t="shared" ca="1" si="22"/>
        <v>0.03</v>
      </c>
      <c r="E193" s="3">
        <f t="shared" ca="1" si="22"/>
        <v>-0.04</v>
      </c>
      <c r="F193" s="3">
        <f t="shared" ca="1" si="22"/>
        <v>0</v>
      </c>
      <c r="G193" s="3">
        <f t="shared" ca="1" si="22"/>
        <v>0.04</v>
      </c>
      <c r="H193" s="3">
        <f t="shared" ca="1" si="22"/>
        <v>-0.01</v>
      </c>
      <c r="I193" s="3">
        <f t="shared" ca="1" si="22"/>
        <v>-0.05</v>
      </c>
      <c r="J193" s="3">
        <f t="shared" ca="1" si="22"/>
        <v>-0.03</v>
      </c>
      <c r="K193" s="3">
        <f t="shared" ca="1" si="21"/>
        <v>0.01</v>
      </c>
      <c r="L193" s="3">
        <f t="shared" ca="1" si="21"/>
        <v>-0.03</v>
      </c>
      <c r="M193" s="3">
        <f t="shared" ca="1" si="21"/>
        <v>-0.05</v>
      </c>
      <c r="N193" s="3">
        <f t="shared" ca="1" si="21"/>
        <v>-0.03</v>
      </c>
      <c r="P193" s="41"/>
      <c r="Q193" s="3">
        <f t="shared" ca="1" si="19"/>
        <v>-0.05</v>
      </c>
      <c r="R193" s="41"/>
      <c r="S193" s="3">
        <f t="shared" ca="1" si="20"/>
        <v>0.01</v>
      </c>
      <c r="T193" s="3">
        <f t="shared" ca="1" si="20"/>
        <v>0.05</v>
      </c>
      <c r="U193" s="3">
        <f t="shared" ca="1" si="20"/>
        <v>0.04</v>
      </c>
      <c r="V193" s="41"/>
      <c r="W193" s="3">
        <f t="shared" ca="1" si="16"/>
        <v>-0.02</v>
      </c>
      <c r="AB193" s="3">
        <f t="shared" ca="1" si="15"/>
        <v>0.04</v>
      </c>
    </row>
    <row r="194" spans="1:28" x14ac:dyDescent="0.25">
      <c r="A194" s="2">
        <v>43861</v>
      </c>
      <c r="B194" s="3">
        <f t="shared" ca="1" si="22"/>
        <v>-0.01</v>
      </c>
      <c r="C194" s="3">
        <f t="shared" ca="1" si="22"/>
        <v>0.01</v>
      </c>
      <c r="D194" s="3">
        <f t="shared" ca="1" si="22"/>
        <v>0</v>
      </c>
      <c r="E194" s="3">
        <f t="shared" ca="1" si="22"/>
        <v>-0.01</v>
      </c>
      <c r="F194" s="3">
        <f t="shared" ca="1" si="22"/>
        <v>0.04</v>
      </c>
      <c r="G194" s="3">
        <f t="shared" ca="1" si="22"/>
        <v>0.01</v>
      </c>
      <c r="H194" s="3">
        <f t="shared" ca="1" si="22"/>
        <v>-0.05</v>
      </c>
      <c r="I194" s="3">
        <f t="shared" ca="1" si="22"/>
        <v>-0.04</v>
      </c>
      <c r="J194" s="3">
        <f t="shared" ca="1" si="22"/>
        <v>0.04</v>
      </c>
      <c r="K194" s="3">
        <f t="shared" ca="1" si="21"/>
        <v>0</v>
      </c>
      <c r="L194" s="3">
        <f t="shared" ca="1" si="21"/>
        <v>-0.04</v>
      </c>
      <c r="M194" s="3">
        <f t="shared" ca="1" si="21"/>
        <v>0.04</v>
      </c>
      <c r="N194" s="3">
        <f t="shared" ca="1" si="21"/>
        <v>-0.01</v>
      </c>
      <c r="P194" s="41"/>
      <c r="Q194" s="3">
        <f t="shared" ca="1" si="19"/>
        <v>0.05</v>
      </c>
      <c r="R194" s="41"/>
      <c r="S194" s="3">
        <f t="shared" ca="1" si="20"/>
        <v>0.06</v>
      </c>
      <c r="T194" s="3">
        <f t="shared" ca="1" si="20"/>
        <v>0.04</v>
      </c>
      <c r="U194" s="3">
        <f t="shared" ca="1" si="20"/>
        <v>-0.02</v>
      </c>
      <c r="V194" s="41"/>
      <c r="W194" s="3">
        <f t="shared" ca="1" si="16"/>
        <v>0.04</v>
      </c>
      <c r="AB194" s="3">
        <f t="shared" ref="AB194:AB232" ca="1" si="23">RANDBETWEEN(-5,6)/100</f>
        <v>0.03</v>
      </c>
    </row>
    <row r="195" spans="1:28" x14ac:dyDescent="0.25">
      <c r="A195" s="2">
        <v>43889</v>
      </c>
      <c r="B195" s="3">
        <f t="shared" ca="1" si="22"/>
        <v>0.03</v>
      </c>
      <c r="C195" s="3">
        <f t="shared" ca="1" si="22"/>
        <v>0.06</v>
      </c>
      <c r="D195" s="3">
        <f t="shared" ca="1" si="22"/>
        <v>-0.01</v>
      </c>
      <c r="E195" s="3">
        <f t="shared" ca="1" si="22"/>
        <v>-0.01</v>
      </c>
      <c r="F195" s="3">
        <f t="shared" ca="1" si="22"/>
        <v>0.06</v>
      </c>
      <c r="G195" s="3">
        <f t="shared" ca="1" si="22"/>
        <v>-0.01</v>
      </c>
      <c r="H195" s="3">
        <f t="shared" ca="1" si="22"/>
        <v>-0.04</v>
      </c>
      <c r="I195" s="3">
        <f t="shared" ca="1" si="22"/>
        <v>-0.04</v>
      </c>
      <c r="J195" s="3">
        <f t="shared" ca="1" si="22"/>
        <v>-0.02</v>
      </c>
      <c r="K195" s="3">
        <f t="shared" ca="1" si="21"/>
        <v>0.06</v>
      </c>
      <c r="L195" s="3">
        <f t="shared" ca="1" si="21"/>
        <v>-0.05</v>
      </c>
      <c r="M195" s="3">
        <f t="shared" ca="1" si="21"/>
        <v>0.04</v>
      </c>
      <c r="N195" s="3">
        <f t="shared" ca="1" si="21"/>
        <v>-0.01</v>
      </c>
      <c r="P195" s="41"/>
      <c r="Q195" s="3">
        <f t="shared" ca="1" si="19"/>
        <v>-0.03</v>
      </c>
      <c r="R195" s="41"/>
      <c r="S195" s="3">
        <f t="shared" ca="1" si="20"/>
        <v>-0.01</v>
      </c>
      <c r="T195" s="3">
        <f t="shared" ca="1" si="20"/>
        <v>0.01</v>
      </c>
      <c r="U195" s="3">
        <f t="shared" ca="1" si="20"/>
        <v>-0.03</v>
      </c>
      <c r="V195" s="41"/>
      <c r="W195" s="3">
        <f t="shared" ca="1" si="16"/>
        <v>-0.02</v>
      </c>
      <c r="AB195" s="3">
        <f t="shared" ca="1" si="23"/>
        <v>-0.02</v>
      </c>
    </row>
    <row r="196" spans="1:28" x14ac:dyDescent="0.25">
      <c r="A196" s="2">
        <v>43921</v>
      </c>
      <c r="B196" s="3">
        <f t="shared" ca="1" si="22"/>
        <v>0.04</v>
      </c>
      <c r="C196" s="3">
        <f t="shared" ca="1" si="22"/>
        <v>0.05</v>
      </c>
      <c r="D196" s="3">
        <f t="shared" ca="1" si="22"/>
        <v>0.06</v>
      </c>
      <c r="E196" s="3">
        <f t="shared" ca="1" si="22"/>
        <v>0.04</v>
      </c>
      <c r="F196" s="3">
        <f t="shared" ca="1" si="22"/>
        <v>-0.01</v>
      </c>
      <c r="G196" s="3">
        <f t="shared" ca="1" si="22"/>
        <v>-0.05</v>
      </c>
      <c r="H196" s="3">
        <f t="shared" ca="1" si="22"/>
        <v>0.06</v>
      </c>
      <c r="I196" s="3">
        <f t="shared" ca="1" si="22"/>
        <v>-0.01</v>
      </c>
      <c r="J196" s="3">
        <f t="shared" ca="1" si="22"/>
        <v>-0.05</v>
      </c>
      <c r="K196" s="3">
        <f t="shared" ca="1" si="21"/>
        <v>-0.01</v>
      </c>
      <c r="L196" s="3">
        <f t="shared" ca="1" si="21"/>
        <v>-0.03</v>
      </c>
      <c r="M196" s="3">
        <f t="shared" ca="1" si="21"/>
        <v>0.03</v>
      </c>
      <c r="N196" s="3">
        <f t="shared" ca="1" si="21"/>
        <v>0.05</v>
      </c>
      <c r="P196" s="41"/>
      <c r="Q196" s="3">
        <f t="shared" ca="1" si="19"/>
        <v>0.02</v>
      </c>
      <c r="R196" s="41"/>
      <c r="S196" s="3">
        <f t="shared" ca="1" si="20"/>
        <v>-0.03</v>
      </c>
      <c r="T196" s="3">
        <f t="shared" ca="1" si="20"/>
        <v>-0.05</v>
      </c>
      <c r="U196" s="3">
        <f t="shared" ca="1" si="20"/>
        <v>0.05</v>
      </c>
      <c r="V196" s="41"/>
      <c r="W196" s="3">
        <f t="shared" ca="1" si="16"/>
        <v>-0.03</v>
      </c>
      <c r="AB196" s="3">
        <f t="shared" ca="1" si="23"/>
        <v>0.02</v>
      </c>
    </row>
    <row r="197" spans="1:28" x14ac:dyDescent="0.25">
      <c r="A197" s="2">
        <v>43951</v>
      </c>
      <c r="B197" s="3">
        <f t="shared" ca="1" si="22"/>
        <v>-0.03</v>
      </c>
      <c r="C197" s="3">
        <f t="shared" ca="1" si="22"/>
        <v>0.01</v>
      </c>
      <c r="D197" s="3">
        <f t="shared" ca="1" si="22"/>
        <v>-0.03</v>
      </c>
      <c r="E197" s="3">
        <f t="shared" ca="1" si="22"/>
        <v>-0.01</v>
      </c>
      <c r="F197" s="3">
        <f t="shared" ca="1" si="22"/>
        <v>-0.01</v>
      </c>
      <c r="G197" s="3">
        <f t="shared" ca="1" si="22"/>
        <v>0.05</v>
      </c>
      <c r="H197" s="3">
        <f t="shared" ca="1" si="22"/>
        <v>0.02</v>
      </c>
      <c r="I197" s="3">
        <f t="shared" ca="1" si="22"/>
        <v>0.02</v>
      </c>
      <c r="J197" s="3">
        <f t="shared" ca="1" si="22"/>
        <v>-0.05</v>
      </c>
      <c r="K197" s="3">
        <f t="shared" ca="1" si="21"/>
        <v>0.02</v>
      </c>
      <c r="L197" s="3">
        <f t="shared" ca="1" si="21"/>
        <v>0.04</v>
      </c>
      <c r="M197" s="3">
        <f t="shared" ca="1" si="21"/>
        <v>0.02</v>
      </c>
      <c r="N197" s="3">
        <f t="shared" ca="1" si="21"/>
        <v>0.03</v>
      </c>
      <c r="P197" s="41"/>
      <c r="Q197" s="3">
        <f t="shared" ref="Q197:Q233" ca="1" si="24">RANDBETWEEN(-5,6)/100</f>
        <v>-0.02</v>
      </c>
      <c r="R197" s="41"/>
      <c r="S197" s="3">
        <f t="shared" ca="1" si="20"/>
        <v>0.02</v>
      </c>
      <c r="T197" s="3">
        <f t="shared" ca="1" si="20"/>
        <v>-0.01</v>
      </c>
      <c r="U197" s="3">
        <f t="shared" ca="1" si="20"/>
        <v>-0.05</v>
      </c>
      <c r="V197" s="41"/>
      <c r="W197" s="3">
        <f t="shared" ca="1" si="16"/>
        <v>0.03</v>
      </c>
      <c r="AB197" s="3">
        <f t="shared" ca="1" si="23"/>
        <v>0.05</v>
      </c>
    </row>
    <row r="198" spans="1:28" x14ac:dyDescent="0.25">
      <c r="A198" s="2">
        <v>43980</v>
      </c>
      <c r="B198" s="3">
        <f t="shared" ca="1" si="22"/>
        <v>-0.05</v>
      </c>
      <c r="C198" s="3">
        <f t="shared" ca="1" si="22"/>
        <v>0.05</v>
      </c>
      <c r="D198" s="3">
        <f t="shared" ca="1" si="22"/>
        <v>-0.04</v>
      </c>
      <c r="E198" s="3">
        <f t="shared" ca="1" si="22"/>
        <v>-0.03</v>
      </c>
      <c r="F198" s="3">
        <f t="shared" ca="1" si="22"/>
        <v>-0.01</v>
      </c>
      <c r="G198" s="3">
        <f t="shared" ca="1" si="22"/>
        <v>0.03</v>
      </c>
      <c r="H198" s="3">
        <f t="shared" ca="1" si="22"/>
        <v>-0.03</v>
      </c>
      <c r="I198" s="3">
        <f t="shared" ca="1" si="22"/>
        <v>0.04</v>
      </c>
      <c r="J198" s="3">
        <f t="shared" ca="1" si="22"/>
        <v>0.06</v>
      </c>
      <c r="K198" s="3">
        <f t="shared" ca="1" si="21"/>
        <v>0</v>
      </c>
      <c r="L198" s="3">
        <f t="shared" ca="1" si="21"/>
        <v>0.05</v>
      </c>
      <c r="M198" s="3">
        <f t="shared" ca="1" si="21"/>
        <v>0.03</v>
      </c>
      <c r="N198" s="3">
        <f t="shared" ca="1" si="21"/>
        <v>0.06</v>
      </c>
      <c r="P198" s="41"/>
      <c r="Q198" s="3">
        <f t="shared" ca="1" si="24"/>
        <v>0</v>
      </c>
      <c r="R198" s="41"/>
      <c r="S198" s="3">
        <f t="shared" ca="1" si="20"/>
        <v>0.01</v>
      </c>
      <c r="T198" s="3">
        <f t="shared" ca="1" si="20"/>
        <v>-0.01</v>
      </c>
      <c r="U198" s="3">
        <f t="shared" ca="1" si="20"/>
        <v>0</v>
      </c>
      <c r="V198" s="41"/>
      <c r="W198" s="3">
        <f t="shared" ca="1" si="16"/>
        <v>-0.03</v>
      </c>
      <c r="AB198" s="3">
        <f t="shared" ca="1" si="23"/>
        <v>-0.04</v>
      </c>
    </row>
    <row r="199" spans="1:28" x14ac:dyDescent="0.25">
      <c r="A199" s="2">
        <v>44012</v>
      </c>
      <c r="B199" s="3">
        <f t="shared" ca="1" si="22"/>
        <v>0.03</v>
      </c>
      <c r="C199" s="3">
        <f t="shared" ca="1" si="22"/>
        <v>0.01</v>
      </c>
      <c r="D199" s="3">
        <f t="shared" ca="1" si="22"/>
        <v>0.01</v>
      </c>
      <c r="E199" s="3">
        <f t="shared" ca="1" si="22"/>
        <v>0</v>
      </c>
      <c r="F199" s="3">
        <f t="shared" ca="1" si="22"/>
        <v>-0.04</v>
      </c>
      <c r="G199" s="3">
        <f t="shared" ca="1" si="22"/>
        <v>-0.04</v>
      </c>
      <c r="H199" s="3">
        <f t="shared" ca="1" si="22"/>
        <v>0.03</v>
      </c>
      <c r="I199" s="3">
        <f t="shared" ca="1" si="22"/>
        <v>0</v>
      </c>
      <c r="J199" s="3">
        <f t="shared" ca="1" si="22"/>
        <v>0</v>
      </c>
      <c r="K199" s="3">
        <f t="shared" ca="1" si="21"/>
        <v>0.01</v>
      </c>
      <c r="L199" s="3">
        <f t="shared" ca="1" si="21"/>
        <v>-0.03</v>
      </c>
      <c r="M199" s="3">
        <f t="shared" ca="1" si="21"/>
        <v>0.03</v>
      </c>
      <c r="N199" s="3">
        <f t="shared" ca="1" si="21"/>
        <v>-0.01</v>
      </c>
      <c r="P199" s="41"/>
      <c r="Q199" s="3">
        <f t="shared" ca="1" si="24"/>
        <v>0.04</v>
      </c>
      <c r="R199" s="41"/>
      <c r="S199" s="3">
        <f t="shared" ca="1" si="20"/>
        <v>0.06</v>
      </c>
      <c r="T199" s="3">
        <f t="shared" ca="1" si="20"/>
        <v>-0.02</v>
      </c>
      <c r="U199" s="3">
        <f t="shared" ca="1" si="20"/>
        <v>0.05</v>
      </c>
      <c r="V199" s="41"/>
      <c r="W199" s="3">
        <f t="shared" ca="1" si="16"/>
        <v>-0.03</v>
      </c>
      <c r="AB199" s="3">
        <f t="shared" ca="1" si="23"/>
        <v>0.01</v>
      </c>
    </row>
    <row r="200" spans="1:28" x14ac:dyDescent="0.25">
      <c r="A200" s="2">
        <v>44043</v>
      </c>
      <c r="B200" s="3">
        <f t="shared" ca="1" si="22"/>
        <v>-0.04</v>
      </c>
      <c r="C200" s="3">
        <f t="shared" ca="1" si="22"/>
        <v>-0.03</v>
      </c>
      <c r="D200" s="3">
        <f t="shared" ca="1" si="22"/>
        <v>0.03</v>
      </c>
      <c r="E200" s="3">
        <f t="shared" ca="1" si="22"/>
        <v>-0.05</v>
      </c>
      <c r="F200" s="3">
        <f t="shared" ca="1" si="22"/>
        <v>0.02</v>
      </c>
      <c r="G200" s="3">
        <f t="shared" ca="1" si="22"/>
        <v>-0.05</v>
      </c>
      <c r="H200" s="3">
        <f t="shared" ca="1" si="22"/>
        <v>-0.02</v>
      </c>
      <c r="I200" s="3">
        <f t="shared" ca="1" si="22"/>
        <v>0.06</v>
      </c>
      <c r="J200" s="3">
        <f t="shared" ca="1" si="22"/>
        <v>0.06</v>
      </c>
      <c r="K200" s="3">
        <f t="shared" ca="1" si="21"/>
        <v>-0.01</v>
      </c>
      <c r="L200" s="3">
        <f t="shared" ca="1" si="21"/>
        <v>0</v>
      </c>
      <c r="M200" s="3">
        <f t="shared" ca="1" si="21"/>
        <v>0.04</v>
      </c>
      <c r="N200" s="3">
        <f t="shared" ca="1" si="21"/>
        <v>0.03</v>
      </c>
      <c r="P200" s="41"/>
      <c r="Q200" s="3">
        <f t="shared" ca="1" si="24"/>
        <v>-0.04</v>
      </c>
      <c r="R200" s="41"/>
      <c r="S200" s="3">
        <f t="shared" ca="1" si="20"/>
        <v>0.01</v>
      </c>
      <c r="T200" s="3">
        <f t="shared" ca="1" si="20"/>
        <v>0.01</v>
      </c>
      <c r="U200" s="3">
        <f t="shared" ca="1" si="20"/>
        <v>-0.02</v>
      </c>
      <c r="V200" s="41"/>
      <c r="W200" s="3">
        <f t="shared" ca="1" si="16"/>
        <v>-0.01</v>
      </c>
      <c r="AB200" s="3">
        <f t="shared" ca="1" si="23"/>
        <v>-0.04</v>
      </c>
    </row>
    <row r="201" spans="1:28" x14ac:dyDescent="0.25">
      <c r="A201" s="2">
        <v>44074</v>
      </c>
      <c r="B201" s="3">
        <f t="shared" ca="1" si="22"/>
        <v>-0.05</v>
      </c>
      <c r="C201" s="3">
        <f t="shared" ca="1" si="22"/>
        <v>-0.04</v>
      </c>
      <c r="D201" s="3">
        <f t="shared" ca="1" si="22"/>
        <v>0.02</v>
      </c>
      <c r="E201" s="3">
        <f t="shared" ca="1" si="22"/>
        <v>0.02</v>
      </c>
      <c r="F201" s="3">
        <f t="shared" ca="1" si="22"/>
        <v>-0.05</v>
      </c>
      <c r="G201" s="3">
        <f t="shared" ca="1" si="22"/>
        <v>0.05</v>
      </c>
      <c r="H201" s="3">
        <f t="shared" ca="1" si="22"/>
        <v>0.04</v>
      </c>
      <c r="I201" s="3">
        <f t="shared" ca="1" si="22"/>
        <v>-0.04</v>
      </c>
      <c r="J201" s="3">
        <f t="shared" ca="1" si="22"/>
        <v>0.01</v>
      </c>
      <c r="K201" s="3">
        <f t="shared" ca="1" si="21"/>
        <v>0.03</v>
      </c>
      <c r="L201" s="3">
        <f t="shared" ca="1" si="21"/>
        <v>0.06</v>
      </c>
      <c r="M201" s="3">
        <f t="shared" ca="1" si="21"/>
        <v>0.05</v>
      </c>
      <c r="N201" s="3">
        <f t="shared" ca="1" si="21"/>
        <v>0.05</v>
      </c>
      <c r="P201" s="41"/>
      <c r="Q201" s="3">
        <f t="shared" ca="1" si="24"/>
        <v>0.03</v>
      </c>
      <c r="R201" s="41"/>
      <c r="S201" s="3">
        <f t="shared" ca="1" si="20"/>
        <v>0.06</v>
      </c>
      <c r="T201" s="3">
        <f t="shared" ca="1" si="20"/>
        <v>0.04</v>
      </c>
      <c r="U201" s="3">
        <f t="shared" ca="1" si="20"/>
        <v>0.03</v>
      </c>
      <c r="V201" s="41"/>
      <c r="W201" s="3">
        <f t="shared" ca="1" si="16"/>
        <v>0.01</v>
      </c>
      <c r="AB201" s="3">
        <f t="shared" ca="1" si="23"/>
        <v>0.04</v>
      </c>
    </row>
    <row r="202" spans="1:28" x14ac:dyDescent="0.25">
      <c r="A202" s="2">
        <v>44104</v>
      </c>
      <c r="B202" s="3">
        <f t="shared" ca="1" si="22"/>
        <v>0.02</v>
      </c>
      <c r="C202" s="3">
        <f t="shared" ca="1" si="22"/>
        <v>-0.03</v>
      </c>
      <c r="D202" s="3">
        <f t="shared" ca="1" si="22"/>
        <v>0.03</v>
      </c>
      <c r="E202" s="3">
        <f t="shared" ca="1" si="22"/>
        <v>0</v>
      </c>
      <c r="F202" s="3">
        <f t="shared" ca="1" si="22"/>
        <v>-0.01</v>
      </c>
      <c r="G202" s="3">
        <f t="shared" ca="1" si="22"/>
        <v>-0.02</v>
      </c>
      <c r="H202" s="3">
        <f t="shared" ca="1" si="22"/>
        <v>0.04</v>
      </c>
      <c r="I202" s="3">
        <f t="shared" ca="1" si="22"/>
        <v>-0.02</v>
      </c>
      <c r="J202" s="3">
        <f t="shared" ca="1" si="22"/>
        <v>0.03</v>
      </c>
      <c r="K202" s="3">
        <f t="shared" ca="1" si="21"/>
        <v>0.01</v>
      </c>
      <c r="L202" s="3">
        <f t="shared" ca="1" si="21"/>
        <v>0</v>
      </c>
      <c r="M202" s="3">
        <f t="shared" ca="1" si="21"/>
        <v>-0.05</v>
      </c>
      <c r="N202" s="3">
        <f t="shared" ca="1" si="21"/>
        <v>-0.04</v>
      </c>
      <c r="P202" s="41"/>
      <c r="Q202" s="3">
        <f t="shared" ca="1" si="24"/>
        <v>0.06</v>
      </c>
      <c r="R202" s="41"/>
      <c r="S202" s="3">
        <f t="shared" ca="1" si="20"/>
        <v>0</v>
      </c>
      <c r="T202" s="3">
        <f t="shared" ca="1" si="20"/>
        <v>0.04</v>
      </c>
      <c r="U202" s="3">
        <f t="shared" ca="1" si="20"/>
        <v>-0.01</v>
      </c>
      <c r="V202" s="41"/>
      <c r="W202" s="3">
        <f t="shared" ca="1" si="16"/>
        <v>0.06</v>
      </c>
      <c r="AB202" s="3">
        <f t="shared" ca="1" si="23"/>
        <v>0.04</v>
      </c>
    </row>
    <row r="203" spans="1:28" x14ac:dyDescent="0.25">
      <c r="A203" s="2">
        <v>44134</v>
      </c>
      <c r="B203" s="3">
        <f t="shared" ca="1" si="22"/>
        <v>0.03</v>
      </c>
      <c r="C203" s="3">
        <f t="shared" ca="1" si="22"/>
        <v>0.04</v>
      </c>
      <c r="D203" s="3">
        <f t="shared" ca="1" si="22"/>
        <v>0</v>
      </c>
      <c r="E203" s="3">
        <f t="shared" ca="1" si="22"/>
        <v>0</v>
      </c>
      <c r="F203" s="3">
        <f t="shared" ca="1" si="22"/>
        <v>-0.05</v>
      </c>
      <c r="G203" s="3">
        <f t="shared" ca="1" si="22"/>
        <v>0.05</v>
      </c>
      <c r="H203" s="3">
        <f t="shared" ca="1" si="22"/>
        <v>-0.05</v>
      </c>
      <c r="I203" s="3">
        <f t="shared" ca="1" si="22"/>
        <v>-0.05</v>
      </c>
      <c r="J203" s="3">
        <f t="shared" ca="1" si="22"/>
        <v>-0.03</v>
      </c>
      <c r="K203" s="3">
        <f t="shared" ca="1" si="21"/>
        <v>0.01</v>
      </c>
      <c r="L203" s="3">
        <f t="shared" ca="1" si="21"/>
        <v>0.06</v>
      </c>
      <c r="M203" s="3">
        <f t="shared" ca="1" si="21"/>
        <v>0</v>
      </c>
      <c r="N203" s="3">
        <f t="shared" ca="1" si="21"/>
        <v>-0.04</v>
      </c>
      <c r="P203" s="41"/>
      <c r="Q203" s="3">
        <f t="shared" ca="1" si="24"/>
        <v>-0.03</v>
      </c>
      <c r="R203" s="41"/>
      <c r="S203" s="3">
        <f t="shared" ca="1" si="20"/>
        <v>0.04</v>
      </c>
      <c r="T203" s="3">
        <f t="shared" ca="1" si="20"/>
        <v>0.02</v>
      </c>
      <c r="U203" s="3">
        <f t="shared" ca="1" si="20"/>
        <v>0.03</v>
      </c>
      <c r="V203" s="41"/>
      <c r="W203" s="3">
        <f t="shared" ca="1" si="16"/>
        <v>0.04</v>
      </c>
      <c r="AB203" s="3">
        <f t="shared" ca="1" si="23"/>
        <v>0.05</v>
      </c>
    </row>
    <row r="204" spans="1:28" x14ac:dyDescent="0.25">
      <c r="A204" s="2">
        <v>44165</v>
      </c>
      <c r="B204" s="3">
        <f t="shared" ca="1" si="22"/>
        <v>0.05</v>
      </c>
      <c r="C204" s="3">
        <f t="shared" ca="1" si="22"/>
        <v>0</v>
      </c>
      <c r="D204" s="3">
        <f t="shared" ca="1" si="22"/>
        <v>0</v>
      </c>
      <c r="E204" s="3">
        <f t="shared" ca="1" si="22"/>
        <v>-0.02</v>
      </c>
      <c r="F204" s="3">
        <f t="shared" ca="1" si="22"/>
        <v>0.06</v>
      </c>
      <c r="G204" s="3">
        <f t="shared" ca="1" si="22"/>
        <v>0.03</v>
      </c>
      <c r="H204" s="3">
        <f t="shared" ca="1" si="22"/>
        <v>0.05</v>
      </c>
      <c r="I204" s="3">
        <f t="shared" ca="1" si="22"/>
        <v>-0.05</v>
      </c>
      <c r="J204" s="3">
        <f t="shared" ca="1" si="22"/>
        <v>-0.04</v>
      </c>
      <c r="K204" s="3">
        <f t="shared" ca="1" si="21"/>
        <v>0</v>
      </c>
      <c r="L204" s="3">
        <f t="shared" ca="1" si="21"/>
        <v>0.01</v>
      </c>
      <c r="M204" s="3">
        <f t="shared" ca="1" si="21"/>
        <v>0.02</v>
      </c>
      <c r="N204" s="3">
        <f t="shared" ca="1" si="21"/>
        <v>-0.03</v>
      </c>
      <c r="P204" s="41"/>
      <c r="Q204" s="3">
        <f t="shared" ca="1" si="24"/>
        <v>-0.04</v>
      </c>
      <c r="R204" s="41"/>
      <c r="S204" s="3">
        <f t="shared" ca="1" si="20"/>
        <v>0.05</v>
      </c>
      <c r="T204" s="3">
        <f t="shared" ca="1" si="20"/>
        <v>0.01</v>
      </c>
      <c r="U204" s="3">
        <f t="shared" ca="1" si="20"/>
        <v>-0.01</v>
      </c>
      <c r="V204" s="41"/>
      <c r="W204" s="3">
        <f t="shared" ca="1" si="16"/>
        <v>-0.05</v>
      </c>
      <c r="AB204" s="3">
        <f t="shared" ca="1" si="23"/>
        <v>0.02</v>
      </c>
    </row>
    <row r="205" spans="1:28" x14ac:dyDescent="0.25">
      <c r="A205" s="2">
        <v>44196</v>
      </c>
      <c r="B205" s="3">
        <f t="shared" ca="1" si="22"/>
        <v>-0.05</v>
      </c>
      <c r="C205" s="3">
        <f t="shared" ca="1" si="22"/>
        <v>0</v>
      </c>
      <c r="D205" s="3">
        <f t="shared" ca="1" si="22"/>
        <v>-0.05</v>
      </c>
      <c r="E205" s="3">
        <f t="shared" ca="1" si="22"/>
        <v>-0.02</v>
      </c>
      <c r="F205" s="3">
        <f t="shared" ca="1" si="22"/>
        <v>0.03</v>
      </c>
      <c r="G205" s="3">
        <f t="shared" ca="1" si="22"/>
        <v>-0.02</v>
      </c>
      <c r="H205" s="3">
        <f t="shared" ca="1" si="22"/>
        <v>0.04</v>
      </c>
      <c r="I205" s="3">
        <f t="shared" ca="1" si="22"/>
        <v>0.03</v>
      </c>
      <c r="J205" s="3">
        <f t="shared" ca="1" si="22"/>
        <v>0.06</v>
      </c>
      <c r="K205" s="3">
        <f t="shared" ca="1" si="21"/>
        <v>-0.03</v>
      </c>
      <c r="L205" s="3">
        <f t="shared" ca="1" si="21"/>
        <v>0.02</v>
      </c>
      <c r="M205" s="3">
        <f t="shared" ca="1" si="21"/>
        <v>-0.04</v>
      </c>
      <c r="N205" s="3">
        <f t="shared" ca="1" si="21"/>
        <v>0.02</v>
      </c>
      <c r="P205" s="41"/>
      <c r="Q205" s="3">
        <f t="shared" ca="1" si="24"/>
        <v>0.04</v>
      </c>
      <c r="R205" s="41"/>
      <c r="S205" s="3">
        <f t="shared" ca="1" si="20"/>
        <v>-0.04</v>
      </c>
      <c r="T205" s="3">
        <f t="shared" ca="1" si="20"/>
        <v>-0.05</v>
      </c>
      <c r="U205" s="3">
        <f t="shared" ca="1" si="20"/>
        <v>0.04</v>
      </c>
      <c r="V205" s="41"/>
      <c r="W205" s="3">
        <f t="shared" ca="1" si="16"/>
        <v>-0.04</v>
      </c>
      <c r="AB205" s="3">
        <f t="shared" ca="1" si="23"/>
        <v>0</v>
      </c>
    </row>
    <row r="206" spans="1:28" x14ac:dyDescent="0.25">
      <c r="A206" s="2">
        <v>44225</v>
      </c>
      <c r="B206" s="3">
        <f t="shared" ca="1" si="22"/>
        <v>-0.03</v>
      </c>
      <c r="C206" s="3">
        <f t="shared" ca="1" si="22"/>
        <v>-0.02</v>
      </c>
      <c r="D206" s="3">
        <f t="shared" ca="1" si="22"/>
        <v>0</v>
      </c>
      <c r="E206" s="3">
        <f t="shared" ca="1" si="22"/>
        <v>0.01</v>
      </c>
      <c r="F206" s="3">
        <f t="shared" ca="1" si="22"/>
        <v>0.05</v>
      </c>
      <c r="G206" s="3">
        <f t="shared" ca="1" si="22"/>
        <v>0.02</v>
      </c>
      <c r="H206" s="3">
        <f t="shared" ca="1" si="22"/>
        <v>0.06</v>
      </c>
      <c r="I206" s="3">
        <f t="shared" ca="1" si="22"/>
        <v>-0.05</v>
      </c>
      <c r="J206" s="3">
        <f t="shared" ca="1" si="22"/>
        <v>-0.03</v>
      </c>
      <c r="K206" s="3">
        <f t="shared" ca="1" si="21"/>
        <v>0.01</v>
      </c>
      <c r="L206" s="3">
        <f t="shared" ca="1" si="21"/>
        <v>0.05</v>
      </c>
      <c r="M206" s="3">
        <f t="shared" ca="1" si="21"/>
        <v>-0.03</v>
      </c>
      <c r="N206" s="3">
        <f t="shared" ca="1" si="21"/>
        <v>0</v>
      </c>
      <c r="P206" s="41"/>
      <c r="Q206" s="3">
        <f t="shared" ca="1" si="24"/>
        <v>0.02</v>
      </c>
      <c r="R206" s="41"/>
      <c r="S206" s="3">
        <f t="shared" ca="1" si="20"/>
        <v>-0.05</v>
      </c>
      <c r="T206" s="3">
        <f t="shared" ca="1" si="20"/>
        <v>-0.02</v>
      </c>
      <c r="U206" s="3">
        <f t="shared" ca="1" si="20"/>
        <v>0.01</v>
      </c>
      <c r="V206" s="41"/>
      <c r="W206" s="3">
        <f t="shared" ca="1" si="16"/>
        <v>0.05</v>
      </c>
      <c r="AB206" s="3">
        <f t="shared" ca="1" si="23"/>
        <v>0.01</v>
      </c>
    </row>
    <row r="207" spans="1:28" x14ac:dyDescent="0.25">
      <c r="A207" s="2">
        <v>44253</v>
      </c>
      <c r="B207" s="3">
        <f t="shared" ca="1" si="22"/>
        <v>0.04</v>
      </c>
      <c r="C207" s="3">
        <f t="shared" ca="1" si="22"/>
        <v>0</v>
      </c>
      <c r="D207" s="3">
        <f t="shared" ca="1" si="22"/>
        <v>-0.04</v>
      </c>
      <c r="E207" s="3">
        <f t="shared" ca="1" si="22"/>
        <v>0.03</v>
      </c>
      <c r="F207" s="3">
        <f t="shared" ca="1" si="22"/>
        <v>-0.04</v>
      </c>
      <c r="G207" s="3">
        <f t="shared" ca="1" si="22"/>
        <v>0.02</v>
      </c>
      <c r="H207" s="3">
        <f t="shared" ca="1" si="22"/>
        <v>0.03</v>
      </c>
      <c r="I207" s="3">
        <f t="shared" ca="1" si="22"/>
        <v>-0.02</v>
      </c>
      <c r="J207" s="3">
        <f t="shared" ca="1" si="22"/>
        <v>0.02</v>
      </c>
      <c r="K207" s="3">
        <f t="shared" ca="1" si="21"/>
        <v>0.05</v>
      </c>
      <c r="L207" s="3">
        <f t="shared" ca="1" si="21"/>
        <v>0</v>
      </c>
      <c r="M207" s="3">
        <f t="shared" ca="1" si="21"/>
        <v>0.05</v>
      </c>
      <c r="N207" s="3">
        <f t="shared" ca="1" si="21"/>
        <v>-0.03</v>
      </c>
      <c r="P207" s="41"/>
      <c r="Q207" s="3">
        <f t="shared" ca="1" si="24"/>
        <v>0.04</v>
      </c>
      <c r="R207" s="41"/>
      <c r="S207" s="3">
        <f t="shared" ca="1" si="20"/>
        <v>0.04</v>
      </c>
      <c r="T207" s="3">
        <f t="shared" ca="1" si="20"/>
        <v>0.04</v>
      </c>
      <c r="U207" s="3">
        <f t="shared" ca="1" si="20"/>
        <v>0.03</v>
      </c>
      <c r="V207" s="41"/>
      <c r="W207" s="3">
        <f t="shared" ca="1" si="16"/>
        <v>-0.01</v>
      </c>
      <c r="AB207" s="3">
        <f t="shared" ca="1" si="23"/>
        <v>-0.01</v>
      </c>
    </row>
    <row r="208" spans="1:28" x14ac:dyDescent="0.25">
      <c r="A208" s="2">
        <v>44286</v>
      </c>
      <c r="B208" s="3">
        <f t="shared" ca="1" si="22"/>
        <v>-0.05</v>
      </c>
      <c r="C208" s="3">
        <f t="shared" ca="1" si="22"/>
        <v>0.04</v>
      </c>
      <c r="D208" s="3">
        <f t="shared" ca="1" si="22"/>
        <v>-0.03</v>
      </c>
      <c r="E208" s="3">
        <f t="shared" ca="1" si="22"/>
        <v>-0.04</v>
      </c>
      <c r="F208" s="3">
        <f t="shared" ca="1" si="22"/>
        <v>-0.01</v>
      </c>
      <c r="G208" s="3">
        <f t="shared" ca="1" si="22"/>
        <v>0.05</v>
      </c>
      <c r="H208" s="3">
        <f t="shared" ca="1" si="22"/>
        <v>0.04</v>
      </c>
      <c r="I208" s="3">
        <f t="shared" ca="1" si="22"/>
        <v>-0.05</v>
      </c>
      <c r="J208" s="3">
        <f t="shared" ca="1" si="22"/>
        <v>-0.01</v>
      </c>
      <c r="K208" s="3">
        <f t="shared" ca="1" si="21"/>
        <v>0.05</v>
      </c>
      <c r="L208" s="3">
        <f t="shared" ca="1" si="21"/>
        <v>0.06</v>
      </c>
      <c r="M208" s="3">
        <f t="shared" ca="1" si="21"/>
        <v>-0.03</v>
      </c>
      <c r="N208" s="3">
        <f t="shared" ca="1" si="21"/>
        <v>-0.01</v>
      </c>
      <c r="P208" s="41"/>
      <c r="Q208" s="3">
        <f t="shared" ca="1" si="24"/>
        <v>0.02</v>
      </c>
      <c r="R208" s="41"/>
      <c r="S208" s="3">
        <f t="shared" ca="1" si="20"/>
        <v>-0.04</v>
      </c>
      <c r="T208" s="3">
        <f t="shared" ca="1" si="20"/>
        <v>0.05</v>
      </c>
      <c r="U208" s="3">
        <f t="shared" ca="1" si="20"/>
        <v>0.06</v>
      </c>
      <c r="V208" s="3">
        <f t="shared" ca="1" si="20"/>
        <v>0.02</v>
      </c>
      <c r="W208" s="3">
        <f t="shared" ca="1" si="16"/>
        <v>0.04</v>
      </c>
      <c r="AB208" s="3">
        <f t="shared" ca="1" si="23"/>
        <v>-0.02</v>
      </c>
    </row>
    <row r="209" spans="1:28" x14ac:dyDescent="0.25">
      <c r="A209" s="2">
        <v>44316</v>
      </c>
      <c r="B209" s="3">
        <f t="shared" ca="1" si="22"/>
        <v>0.04</v>
      </c>
      <c r="C209" s="3">
        <f t="shared" ca="1" si="22"/>
        <v>0.02</v>
      </c>
      <c r="D209" s="3">
        <f t="shared" ca="1" si="22"/>
        <v>0.06</v>
      </c>
      <c r="E209" s="3">
        <f t="shared" ca="1" si="22"/>
        <v>0.03</v>
      </c>
      <c r="F209" s="3">
        <f t="shared" ca="1" si="22"/>
        <v>0</v>
      </c>
      <c r="G209" s="3">
        <f t="shared" ca="1" si="22"/>
        <v>-0.01</v>
      </c>
      <c r="H209" s="3">
        <f t="shared" ca="1" si="22"/>
        <v>0.05</v>
      </c>
      <c r="I209" s="3">
        <f t="shared" ca="1" si="22"/>
        <v>-0.05</v>
      </c>
      <c r="J209" s="3">
        <f t="shared" ca="1" si="22"/>
        <v>0.02</v>
      </c>
      <c r="K209" s="3">
        <f t="shared" ca="1" si="21"/>
        <v>0</v>
      </c>
      <c r="L209" s="3">
        <f t="shared" ca="1" si="21"/>
        <v>0.01</v>
      </c>
      <c r="M209" s="3">
        <f t="shared" ca="1" si="21"/>
        <v>0.04</v>
      </c>
      <c r="N209" s="3">
        <f t="shared" ca="1" si="21"/>
        <v>-0.04</v>
      </c>
      <c r="P209" s="41"/>
      <c r="Q209" s="3">
        <f t="shared" ca="1" si="24"/>
        <v>-0.03</v>
      </c>
      <c r="R209" s="41"/>
      <c r="S209" s="3">
        <f t="shared" ca="1" si="20"/>
        <v>0.04</v>
      </c>
      <c r="T209" s="3">
        <f t="shared" ca="1" si="20"/>
        <v>0</v>
      </c>
      <c r="U209" s="3">
        <f t="shared" ca="1" si="20"/>
        <v>-0.04</v>
      </c>
      <c r="V209" s="3">
        <f t="shared" ca="1" si="20"/>
        <v>-0.01</v>
      </c>
      <c r="W209" s="3">
        <f t="shared" ca="1" si="16"/>
        <v>-0.04</v>
      </c>
      <c r="AB209" s="3">
        <f t="shared" ca="1" si="23"/>
        <v>-0.03</v>
      </c>
    </row>
    <row r="210" spans="1:28" x14ac:dyDescent="0.25">
      <c r="A210" s="2">
        <v>44347</v>
      </c>
      <c r="B210" s="3">
        <f t="shared" ca="1" si="22"/>
        <v>-0.01</v>
      </c>
      <c r="C210" s="3">
        <f t="shared" ca="1" si="22"/>
        <v>-0.01</v>
      </c>
      <c r="D210" s="3">
        <f t="shared" ca="1" si="22"/>
        <v>0.06</v>
      </c>
      <c r="E210" s="3">
        <f t="shared" ca="1" si="22"/>
        <v>0.01</v>
      </c>
      <c r="F210" s="3">
        <f t="shared" ca="1" si="22"/>
        <v>-0.02</v>
      </c>
      <c r="G210" s="3">
        <f t="shared" ca="1" si="22"/>
        <v>-0.04</v>
      </c>
      <c r="H210" s="3">
        <f t="shared" ca="1" si="22"/>
        <v>-0.01</v>
      </c>
      <c r="I210" s="3">
        <f t="shared" ca="1" si="22"/>
        <v>-0.05</v>
      </c>
      <c r="J210" s="3">
        <f t="shared" ca="1" si="22"/>
        <v>0.03</v>
      </c>
      <c r="K210" s="3">
        <f t="shared" ca="1" si="21"/>
        <v>0.02</v>
      </c>
      <c r="L210" s="3">
        <f t="shared" ca="1" si="21"/>
        <v>-0.04</v>
      </c>
      <c r="M210" s="3">
        <f t="shared" ca="1" si="21"/>
        <v>-0.01</v>
      </c>
      <c r="N210" s="3">
        <f t="shared" ca="1" si="21"/>
        <v>-0.04</v>
      </c>
      <c r="P210" s="41"/>
      <c r="Q210" s="3">
        <f t="shared" ca="1" si="24"/>
        <v>0</v>
      </c>
      <c r="R210" s="41"/>
      <c r="S210" s="3">
        <f t="shared" ca="1" si="20"/>
        <v>0.02</v>
      </c>
      <c r="T210" s="3">
        <f t="shared" ca="1" si="20"/>
        <v>0.01</v>
      </c>
      <c r="U210" s="3">
        <f t="shared" ca="1" si="20"/>
        <v>-0.03</v>
      </c>
      <c r="V210" s="3">
        <f t="shared" ca="1" si="20"/>
        <v>-0.02</v>
      </c>
      <c r="W210" s="3">
        <f t="shared" ca="1" si="16"/>
        <v>-0.02</v>
      </c>
      <c r="AB210" s="3">
        <f t="shared" ca="1" si="23"/>
        <v>-0.05</v>
      </c>
    </row>
    <row r="211" spans="1:28" x14ac:dyDescent="0.25">
      <c r="A211" s="2">
        <v>44377</v>
      </c>
      <c r="B211" s="3">
        <f t="shared" ca="1" si="22"/>
        <v>0.01</v>
      </c>
      <c r="C211" s="3">
        <f t="shared" ca="1" si="22"/>
        <v>0.05</v>
      </c>
      <c r="D211" s="3">
        <f t="shared" ca="1" si="22"/>
        <v>0.04</v>
      </c>
      <c r="E211" s="3">
        <f t="shared" ca="1" si="22"/>
        <v>0</v>
      </c>
      <c r="F211" s="3">
        <f t="shared" ca="1" si="22"/>
        <v>-0.03</v>
      </c>
      <c r="G211" s="3">
        <f t="shared" ca="1" si="22"/>
        <v>0</v>
      </c>
      <c r="H211" s="3">
        <f t="shared" ca="1" si="22"/>
        <v>-0.04</v>
      </c>
      <c r="I211" s="3">
        <f t="shared" ca="1" si="22"/>
        <v>-0.03</v>
      </c>
      <c r="J211" s="3">
        <f t="shared" ca="1" si="22"/>
        <v>0.06</v>
      </c>
      <c r="K211" s="3">
        <f t="shared" ca="1" si="21"/>
        <v>-0.02</v>
      </c>
      <c r="L211" s="3">
        <f t="shared" ca="1" si="21"/>
        <v>-0.01</v>
      </c>
      <c r="M211" s="3">
        <f t="shared" ca="1" si="21"/>
        <v>-0.03</v>
      </c>
      <c r="N211" s="3">
        <f t="shared" ca="1" si="21"/>
        <v>0.06</v>
      </c>
      <c r="P211" s="41"/>
      <c r="Q211" s="3">
        <f t="shared" ca="1" si="24"/>
        <v>-0.05</v>
      </c>
      <c r="R211" s="41"/>
      <c r="S211" s="3">
        <f t="shared" ca="1" si="20"/>
        <v>0.02</v>
      </c>
      <c r="T211" s="3">
        <f t="shared" ca="1" si="20"/>
        <v>-0.02</v>
      </c>
      <c r="U211" s="3">
        <f t="shared" ca="1" si="20"/>
        <v>-0.04</v>
      </c>
      <c r="V211" s="3">
        <f t="shared" ca="1" si="20"/>
        <v>-0.02</v>
      </c>
      <c r="W211" s="3">
        <f t="shared" ca="1" si="16"/>
        <v>-0.01</v>
      </c>
      <c r="AB211" s="3">
        <f t="shared" ca="1" si="23"/>
        <v>-0.03</v>
      </c>
    </row>
    <row r="212" spans="1:28" x14ac:dyDescent="0.25">
      <c r="A212" s="2">
        <v>44407</v>
      </c>
      <c r="B212" s="3">
        <f t="shared" ca="1" si="22"/>
        <v>-0.04</v>
      </c>
      <c r="C212" s="3">
        <f t="shared" ca="1" si="22"/>
        <v>0.06</v>
      </c>
      <c r="D212" s="3">
        <f t="shared" ca="1" si="22"/>
        <v>-0.05</v>
      </c>
      <c r="E212" s="3">
        <f t="shared" ca="1" si="22"/>
        <v>-0.04</v>
      </c>
      <c r="F212" s="3">
        <f t="shared" ca="1" si="22"/>
        <v>0.04</v>
      </c>
      <c r="G212" s="3">
        <f t="shared" ref="B212:L233" ca="1" si="25">RANDBETWEEN(-5,6)/100</f>
        <v>0.01</v>
      </c>
      <c r="H212" s="3">
        <f t="shared" ca="1" si="25"/>
        <v>0.02</v>
      </c>
      <c r="I212" s="3">
        <f t="shared" ca="1" si="25"/>
        <v>-0.04</v>
      </c>
      <c r="J212" s="3">
        <f t="shared" ca="1" si="25"/>
        <v>0</v>
      </c>
      <c r="K212" s="3">
        <f t="shared" ca="1" si="21"/>
        <v>-0.04</v>
      </c>
      <c r="L212" s="3">
        <f t="shared" ca="1" si="21"/>
        <v>-0.04</v>
      </c>
      <c r="M212" s="3">
        <f t="shared" ca="1" si="21"/>
        <v>0.01</v>
      </c>
      <c r="N212" s="3">
        <f t="shared" ca="1" si="21"/>
        <v>-0.04</v>
      </c>
      <c r="P212" s="41"/>
      <c r="Q212" s="3">
        <f t="shared" ca="1" si="24"/>
        <v>-0.05</v>
      </c>
      <c r="R212" s="41"/>
      <c r="S212" s="3">
        <f t="shared" ca="1" si="20"/>
        <v>0</v>
      </c>
      <c r="T212" s="3">
        <f t="shared" ca="1" si="20"/>
        <v>0.03</v>
      </c>
      <c r="U212" s="3">
        <f t="shared" ca="1" si="20"/>
        <v>0</v>
      </c>
      <c r="V212" s="3">
        <f t="shared" ca="1" si="20"/>
        <v>0</v>
      </c>
      <c r="W212" s="3">
        <f t="shared" ca="1" si="16"/>
        <v>0.01</v>
      </c>
      <c r="AB212" s="3">
        <f t="shared" ca="1" si="23"/>
        <v>-0.05</v>
      </c>
    </row>
    <row r="213" spans="1:28" x14ac:dyDescent="0.25">
      <c r="A213" s="2">
        <v>44439</v>
      </c>
      <c r="B213" s="3">
        <f t="shared" ca="1" si="25"/>
        <v>0.03</v>
      </c>
      <c r="C213" s="3">
        <f t="shared" ca="1" si="25"/>
        <v>0.01</v>
      </c>
      <c r="D213" s="3">
        <f t="shared" ca="1" si="25"/>
        <v>0.04</v>
      </c>
      <c r="E213" s="3">
        <f t="shared" ca="1" si="25"/>
        <v>0.03</v>
      </c>
      <c r="F213" s="3">
        <f t="shared" ca="1" si="25"/>
        <v>-0.02</v>
      </c>
      <c r="G213" s="3">
        <f t="shared" ca="1" si="25"/>
        <v>-0.02</v>
      </c>
      <c r="H213" s="3">
        <f t="shared" ca="1" si="25"/>
        <v>0</v>
      </c>
      <c r="I213" s="3">
        <f t="shared" ca="1" si="25"/>
        <v>0.01</v>
      </c>
      <c r="J213" s="3">
        <f t="shared" ca="1" si="25"/>
        <v>-0.05</v>
      </c>
      <c r="K213" s="3">
        <f t="shared" ca="1" si="21"/>
        <v>0.06</v>
      </c>
      <c r="L213" s="3">
        <f t="shared" ca="1" si="21"/>
        <v>0.02</v>
      </c>
      <c r="M213" s="3">
        <f t="shared" ca="1" si="21"/>
        <v>0.06</v>
      </c>
      <c r="N213" s="3">
        <f t="shared" ca="1" si="21"/>
        <v>0.06</v>
      </c>
      <c r="P213" s="41"/>
      <c r="Q213" s="3">
        <f t="shared" ca="1" si="24"/>
        <v>-0.01</v>
      </c>
      <c r="R213" s="41"/>
      <c r="S213" s="3">
        <f t="shared" ca="1" si="20"/>
        <v>-0.04</v>
      </c>
      <c r="T213" s="3">
        <f t="shared" ca="1" si="20"/>
        <v>-0.05</v>
      </c>
      <c r="U213" s="3">
        <f t="shared" ca="1" si="20"/>
        <v>-0.04</v>
      </c>
      <c r="V213" s="3">
        <f t="shared" ca="1" si="20"/>
        <v>-0.03</v>
      </c>
      <c r="W213" s="3">
        <f t="shared" ca="1" si="16"/>
        <v>0.03</v>
      </c>
      <c r="AB213" s="3">
        <f t="shared" ca="1" si="23"/>
        <v>0.05</v>
      </c>
    </row>
    <row r="214" spans="1:28" x14ac:dyDescent="0.25">
      <c r="A214" s="2">
        <v>44469</v>
      </c>
      <c r="B214" s="3">
        <f t="shared" ca="1" si="25"/>
        <v>-0.05</v>
      </c>
      <c r="C214" s="3">
        <f t="shared" ca="1" si="25"/>
        <v>0.02</v>
      </c>
      <c r="D214" s="3">
        <f t="shared" ca="1" si="25"/>
        <v>-0.04</v>
      </c>
      <c r="E214" s="3">
        <f t="shared" ca="1" si="25"/>
        <v>-0.02</v>
      </c>
      <c r="F214" s="3">
        <f t="shared" ca="1" si="25"/>
        <v>0.03</v>
      </c>
      <c r="G214" s="3">
        <f t="shared" ca="1" si="25"/>
        <v>0.02</v>
      </c>
      <c r="H214" s="3">
        <f t="shared" ca="1" si="25"/>
        <v>0.06</v>
      </c>
      <c r="I214" s="3">
        <f t="shared" ca="1" si="25"/>
        <v>0.04</v>
      </c>
      <c r="J214" s="3">
        <f t="shared" ca="1" si="25"/>
        <v>-0.05</v>
      </c>
      <c r="K214" s="3">
        <f t="shared" ca="1" si="21"/>
        <v>-0.05</v>
      </c>
      <c r="L214" s="3">
        <f t="shared" ca="1" si="21"/>
        <v>0.06</v>
      </c>
      <c r="M214" s="3">
        <f t="shared" ca="1" si="21"/>
        <v>-0.05</v>
      </c>
      <c r="N214" s="3">
        <f t="shared" ca="1" si="21"/>
        <v>0.06</v>
      </c>
      <c r="P214" s="41"/>
      <c r="Q214" s="3">
        <f t="shared" ca="1" si="24"/>
        <v>-0.03</v>
      </c>
      <c r="R214" s="41"/>
      <c r="S214" s="3">
        <f t="shared" ca="1" si="20"/>
        <v>-0.04</v>
      </c>
      <c r="T214" s="3">
        <f t="shared" ca="1" si="20"/>
        <v>0.05</v>
      </c>
      <c r="U214" s="3">
        <f t="shared" ca="1" si="20"/>
        <v>-0.01</v>
      </c>
      <c r="V214" s="3">
        <f t="shared" ca="1" si="20"/>
        <v>-0.05</v>
      </c>
      <c r="W214" s="3">
        <f t="shared" ca="1" si="16"/>
        <v>0.03</v>
      </c>
      <c r="AB214" s="3">
        <f t="shared" ca="1" si="23"/>
        <v>0.03</v>
      </c>
    </row>
    <row r="215" spans="1:28" x14ac:dyDescent="0.25">
      <c r="A215" s="2">
        <v>44498</v>
      </c>
      <c r="B215" s="3">
        <f t="shared" ca="1" si="25"/>
        <v>0.03</v>
      </c>
      <c r="C215" s="3">
        <f t="shared" ca="1" si="25"/>
        <v>0</v>
      </c>
      <c r="D215" s="3">
        <f t="shared" ca="1" si="25"/>
        <v>-0.02</v>
      </c>
      <c r="E215" s="3">
        <f t="shared" ca="1" si="25"/>
        <v>-0.05</v>
      </c>
      <c r="F215" s="3">
        <f t="shared" ca="1" si="25"/>
        <v>0.02</v>
      </c>
      <c r="G215" s="3">
        <f t="shared" ca="1" si="25"/>
        <v>0</v>
      </c>
      <c r="H215" s="3">
        <f t="shared" ca="1" si="25"/>
        <v>0.01</v>
      </c>
      <c r="I215" s="3">
        <f t="shared" ca="1" si="25"/>
        <v>0.03</v>
      </c>
      <c r="J215" s="3">
        <f t="shared" ca="1" si="25"/>
        <v>-0.03</v>
      </c>
      <c r="K215" s="3">
        <f t="shared" ca="1" si="21"/>
        <v>-0.03</v>
      </c>
      <c r="L215" s="3">
        <f t="shared" ca="1" si="21"/>
        <v>-0.01</v>
      </c>
      <c r="M215" s="3">
        <f t="shared" ca="1" si="21"/>
        <v>-0.03</v>
      </c>
      <c r="N215" s="3">
        <f t="shared" ca="1" si="21"/>
        <v>-0.03</v>
      </c>
      <c r="P215" s="41"/>
      <c r="Q215" s="3">
        <f t="shared" ca="1" si="24"/>
        <v>0.01</v>
      </c>
      <c r="R215" s="41"/>
      <c r="S215" s="3">
        <f t="shared" ca="1" si="20"/>
        <v>0.06</v>
      </c>
      <c r="T215" s="3">
        <f t="shared" ca="1" si="20"/>
        <v>0.01</v>
      </c>
      <c r="U215" s="3">
        <f t="shared" ca="1" si="20"/>
        <v>0.04</v>
      </c>
      <c r="V215" s="3">
        <f t="shared" ca="1" si="20"/>
        <v>-0.04</v>
      </c>
      <c r="W215" s="3">
        <f t="shared" ca="1" si="16"/>
        <v>-0.04</v>
      </c>
      <c r="AB215" s="3">
        <f t="shared" ca="1" si="23"/>
        <v>0.01</v>
      </c>
    </row>
    <row r="216" spans="1:28" x14ac:dyDescent="0.25">
      <c r="A216" s="2">
        <v>44530</v>
      </c>
      <c r="B216" s="3">
        <f t="shared" ca="1" si="25"/>
        <v>0</v>
      </c>
      <c r="C216" s="3">
        <f t="shared" ca="1" si="25"/>
        <v>-0.03</v>
      </c>
      <c r="D216" s="3">
        <f t="shared" ca="1" si="25"/>
        <v>0.01</v>
      </c>
      <c r="E216" s="3">
        <f t="shared" ca="1" si="25"/>
        <v>-0.02</v>
      </c>
      <c r="F216" s="3">
        <f t="shared" ca="1" si="25"/>
        <v>-0.04</v>
      </c>
      <c r="G216" s="3">
        <f t="shared" ca="1" si="25"/>
        <v>0.03</v>
      </c>
      <c r="H216" s="3">
        <f t="shared" ca="1" si="25"/>
        <v>-0.04</v>
      </c>
      <c r="I216" s="3">
        <f t="shared" ca="1" si="25"/>
        <v>-0.02</v>
      </c>
      <c r="J216" s="3">
        <f t="shared" ca="1" si="25"/>
        <v>0.03</v>
      </c>
      <c r="K216" s="3">
        <f t="shared" ca="1" si="21"/>
        <v>0.01</v>
      </c>
      <c r="L216" s="3">
        <f t="shared" ca="1" si="21"/>
        <v>0.05</v>
      </c>
      <c r="M216" s="3">
        <f t="shared" ca="1" si="21"/>
        <v>0.02</v>
      </c>
      <c r="N216" s="3">
        <f t="shared" ca="1" si="21"/>
        <v>0.01</v>
      </c>
      <c r="P216" s="41"/>
      <c r="Q216" s="3">
        <f t="shared" ca="1" si="24"/>
        <v>0.01</v>
      </c>
      <c r="R216" s="41"/>
      <c r="S216" s="3">
        <f t="shared" ca="1" si="20"/>
        <v>-0.02</v>
      </c>
      <c r="T216" s="3">
        <f t="shared" ca="1" si="20"/>
        <v>-0.04</v>
      </c>
      <c r="U216" s="3">
        <f t="shared" ca="1" si="20"/>
        <v>-0.04</v>
      </c>
      <c r="V216" s="3">
        <f t="shared" ca="1" si="20"/>
        <v>0.06</v>
      </c>
      <c r="W216" s="3">
        <f t="shared" ca="1" si="20"/>
        <v>0.05</v>
      </c>
      <c r="AB216" s="3">
        <f t="shared" ca="1" si="23"/>
        <v>0.02</v>
      </c>
    </row>
    <row r="217" spans="1:28" x14ac:dyDescent="0.25">
      <c r="A217" s="2">
        <v>44561</v>
      </c>
      <c r="B217" s="3">
        <f t="shared" ca="1" si="25"/>
        <v>-0.02</v>
      </c>
      <c r="C217" s="3">
        <f t="shared" ca="1" si="25"/>
        <v>-0.03</v>
      </c>
      <c r="D217" s="3">
        <f t="shared" ca="1" si="25"/>
        <v>0.03</v>
      </c>
      <c r="E217" s="3">
        <f t="shared" ca="1" si="25"/>
        <v>-0.01</v>
      </c>
      <c r="F217" s="3">
        <f t="shared" ca="1" si="25"/>
        <v>0.02</v>
      </c>
      <c r="G217" s="3">
        <f t="shared" ca="1" si="25"/>
        <v>-0.04</v>
      </c>
      <c r="H217" s="3">
        <f t="shared" ca="1" si="25"/>
        <v>0.04</v>
      </c>
      <c r="I217" s="3">
        <f t="shared" ca="1" si="25"/>
        <v>0.01</v>
      </c>
      <c r="J217" s="3">
        <f t="shared" ca="1" si="25"/>
        <v>0.05</v>
      </c>
      <c r="K217" s="3">
        <f t="shared" ca="1" si="21"/>
        <v>-0.01</v>
      </c>
      <c r="L217" s="3">
        <f t="shared" ca="1" si="21"/>
        <v>-0.03</v>
      </c>
      <c r="M217" s="3">
        <f t="shared" ca="1" si="21"/>
        <v>0.04</v>
      </c>
      <c r="N217" s="3">
        <f t="shared" ca="1" si="21"/>
        <v>0.03</v>
      </c>
      <c r="P217" s="41"/>
      <c r="Q217" s="3">
        <f t="shared" ca="1" si="24"/>
        <v>0.05</v>
      </c>
      <c r="R217" s="41"/>
      <c r="S217" s="3">
        <f t="shared" ca="1" si="20"/>
        <v>0.02</v>
      </c>
      <c r="T217" s="3">
        <f t="shared" ca="1" si="20"/>
        <v>0.03</v>
      </c>
      <c r="U217" s="3">
        <f t="shared" ca="1" si="20"/>
        <v>-0.05</v>
      </c>
      <c r="V217" s="3">
        <f t="shared" ca="1" si="20"/>
        <v>0.02</v>
      </c>
      <c r="W217" s="3">
        <f t="shared" ca="1" si="20"/>
        <v>0.06</v>
      </c>
      <c r="AB217" s="3">
        <f t="shared" ca="1" si="23"/>
        <v>-0.02</v>
      </c>
    </row>
    <row r="218" spans="1:28" x14ac:dyDescent="0.25">
      <c r="A218" s="2">
        <v>44592</v>
      </c>
      <c r="B218" s="3">
        <f t="shared" ca="1" si="25"/>
        <v>-0.05</v>
      </c>
      <c r="C218" s="3">
        <f t="shared" ca="1" si="25"/>
        <v>-0.02</v>
      </c>
      <c r="D218" s="3">
        <f t="shared" ca="1" si="25"/>
        <v>0.04</v>
      </c>
      <c r="E218" s="3">
        <f t="shared" ca="1" si="25"/>
        <v>-0.03</v>
      </c>
      <c r="F218" s="3">
        <f t="shared" ca="1" si="25"/>
        <v>-0.05</v>
      </c>
      <c r="G218" s="3">
        <f t="shared" ca="1" si="25"/>
        <v>0</v>
      </c>
      <c r="H218" s="3">
        <f t="shared" ca="1" si="25"/>
        <v>0.05</v>
      </c>
      <c r="I218" s="3">
        <f t="shared" ca="1" si="25"/>
        <v>-0.04</v>
      </c>
      <c r="J218" s="3">
        <f t="shared" ca="1" si="25"/>
        <v>0</v>
      </c>
      <c r="K218" s="3">
        <f t="shared" ca="1" si="21"/>
        <v>-0.04</v>
      </c>
      <c r="L218" s="3">
        <f t="shared" ca="1" si="21"/>
        <v>0.03</v>
      </c>
      <c r="M218" s="3">
        <f t="shared" ca="1" si="21"/>
        <v>0.05</v>
      </c>
      <c r="N218" s="3">
        <f t="shared" ca="1" si="21"/>
        <v>-0.03</v>
      </c>
      <c r="P218" s="41"/>
      <c r="Q218" s="3">
        <f t="shared" ca="1" si="24"/>
        <v>0.01</v>
      </c>
      <c r="R218" s="41"/>
      <c r="S218" s="3">
        <f t="shared" ca="1" si="20"/>
        <v>0.06</v>
      </c>
      <c r="T218" s="3">
        <f t="shared" ca="1" si="20"/>
        <v>-0.04</v>
      </c>
      <c r="U218" s="3">
        <f t="shared" ca="1" si="20"/>
        <v>0.03</v>
      </c>
      <c r="V218" s="3">
        <f t="shared" ca="1" si="20"/>
        <v>0.01</v>
      </c>
      <c r="W218" s="3">
        <f t="shared" ca="1" si="20"/>
        <v>-0.04</v>
      </c>
      <c r="AB218" s="3">
        <f t="shared" ca="1" si="23"/>
        <v>0.05</v>
      </c>
    </row>
    <row r="219" spans="1:28" x14ac:dyDescent="0.25">
      <c r="A219" s="2">
        <v>44620</v>
      </c>
      <c r="B219" s="3">
        <f t="shared" ca="1" si="25"/>
        <v>0.03</v>
      </c>
      <c r="C219" s="3">
        <f t="shared" ca="1" si="25"/>
        <v>-0.05</v>
      </c>
      <c r="D219" s="3">
        <f t="shared" ca="1" si="25"/>
        <v>0.02</v>
      </c>
      <c r="E219" s="3">
        <f t="shared" ca="1" si="25"/>
        <v>-0.04</v>
      </c>
      <c r="F219" s="3">
        <f t="shared" ca="1" si="25"/>
        <v>-0.05</v>
      </c>
      <c r="G219" s="3">
        <f t="shared" ca="1" si="25"/>
        <v>-0.02</v>
      </c>
      <c r="H219" s="3">
        <f t="shared" ca="1" si="25"/>
        <v>0.05</v>
      </c>
      <c r="I219" s="3">
        <f t="shared" ca="1" si="25"/>
        <v>-0.05</v>
      </c>
      <c r="J219" s="3">
        <f t="shared" ca="1" si="25"/>
        <v>-0.02</v>
      </c>
      <c r="K219" s="3">
        <f t="shared" ca="1" si="21"/>
        <v>0.03</v>
      </c>
      <c r="L219" s="3">
        <f t="shared" ca="1" si="21"/>
        <v>0.01</v>
      </c>
      <c r="M219" s="3">
        <f t="shared" ca="1" si="21"/>
        <v>0</v>
      </c>
      <c r="N219" s="3">
        <f t="shared" ca="1" si="21"/>
        <v>0.04</v>
      </c>
      <c r="P219" s="41"/>
      <c r="Q219" s="3">
        <f t="shared" ca="1" si="24"/>
        <v>0.06</v>
      </c>
      <c r="R219" s="41"/>
      <c r="S219" s="3">
        <f t="shared" ca="1" si="20"/>
        <v>0.05</v>
      </c>
      <c r="T219" s="3">
        <f t="shared" ca="1" si="20"/>
        <v>0</v>
      </c>
      <c r="U219" s="3">
        <f t="shared" ca="1" si="20"/>
        <v>0.02</v>
      </c>
      <c r="V219" s="3">
        <f t="shared" ca="1" si="20"/>
        <v>-0.03</v>
      </c>
      <c r="W219" s="3">
        <f t="shared" ca="1" si="20"/>
        <v>-0.04</v>
      </c>
      <c r="AB219" s="3">
        <f t="shared" ca="1" si="23"/>
        <v>0.01</v>
      </c>
    </row>
    <row r="220" spans="1:28" x14ac:dyDescent="0.25">
      <c r="A220" s="2">
        <v>44651</v>
      </c>
      <c r="B220" s="3">
        <f t="shared" ca="1" si="25"/>
        <v>-0.01</v>
      </c>
      <c r="C220" s="3">
        <f t="shared" ca="1" si="25"/>
        <v>-0.03</v>
      </c>
      <c r="D220" s="3">
        <f t="shared" ca="1" si="25"/>
        <v>-0.03</v>
      </c>
      <c r="E220" s="3">
        <f t="shared" ca="1" si="25"/>
        <v>-0.02</v>
      </c>
      <c r="F220" s="3">
        <f t="shared" ca="1" si="25"/>
        <v>-0.04</v>
      </c>
      <c r="G220" s="3">
        <f t="shared" ca="1" si="25"/>
        <v>-0.03</v>
      </c>
      <c r="H220" s="3">
        <f t="shared" ca="1" si="25"/>
        <v>0</v>
      </c>
      <c r="I220" s="3">
        <f t="shared" ca="1" si="25"/>
        <v>-0.04</v>
      </c>
      <c r="J220" s="3">
        <f t="shared" ca="1" si="25"/>
        <v>-0.05</v>
      </c>
      <c r="K220" s="3">
        <f t="shared" ca="1" si="21"/>
        <v>-0.03</v>
      </c>
      <c r="L220" s="3">
        <f t="shared" ca="1" si="21"/>
        <v>0.03</v>
      </c>
      <c r="M220" s="3">
        <f t="shared" ca="1" si="21"/>
        <v>0</v>
      </c>
      <c r="N220" s="3">
        <f t="shared" ca="1" si="21"/>
        <v>0.06</v>
      </c>
      <c r="P220" s="41"/>
      <c r="Q220" s="3">
        <f t="shared" ca="1" si="24"/>
        <v>0.06</v>
      </c>
      <c r="R220" s="41"/>
      <c r="S220" s="3">
        <f t="shared" ca="1" si="20"/>
        <v>0.02</v>
      </c>
      <c r="T220" s="3">
        <f t="shared" ca="1" si="20"/>
        <v>0.01</v>
      </c>
      <c r="U220" s="3">
        <f t="shared" ca="1" si="20"/>
        <v>0.05</v>
      </c>
      <c r="V220" s="3">
        <f t="shared" ca="1" si="20"/>
        <v>-0.05</v>
      </c>
      <c r="W220" s="3">
        <f t="shared" ca="1" si="20"/>
        <v>-0.01</v>
      </c>
      <c r="AB220" s="3">
        <f t="shared" ca="1" si="23"/>
        <v>0.06</v>
      </c>
    </row>
    <row r="221" spans="1:28" x14ac:dyDescent="0.25">
      <c r="A221" s="2">
        <v>44680</v>
      </c>
      <c r="B221" s="3">
        <f t="shared" ca="1" si="25"/>
        <v>-0.03</v>
      </c>
      <c r="C221" s="3">
        <f t="shared" ca="1" si="25"/>
        <v>0.03</v>
      </c>
      <c r="D221" s="3">
        <f t="shared" ca="1" si="25"/>
        <v>0.04</v>
      </c>
      <c r="E221" s="3">
        <f t="shared" ca="1" si="25"/>
        <v>-0.04</v>
      </c>
      <c r="F221" s="3">
        <f t="shared" ca="1" si="25"/>
        <v>0</v>
      </c>
      <c r="G221" s="3">
        <f t="shared" ca="1" si="25"/>
        <v>0.03</v>
      </c>
      <c r="H221" s="3">
        <f t="shared" ca="1" si="25"/>
        <v>0.03</v>
      </c>
      <c r="I221" s="3">
        <f t="shared" ca="1" si="25"/>
        <v>-0.04</v>
      </c>
      <c r="J221" s="3">
        <f t="shared" ca="1" si="25"/>
        <v>-0.01</v>
      </c>
      <c r="K221" s="3">
        <f t="shared" ca="1" si="21"/>
        <v>0.04</v>
      </c>
      <c r="L221" s="3">
        <f t="shared" ca="1" si="21"/>
        <v>0.04</v>
      </c>
      <c r="M221" s="3">
        <f t="shared" ca="1" si="21"/>
        <v>0.04</v>
      </c>
      <c r="N221" s="3">
        <f t="shared" ca="1" si="21"/>
        <v>-0.05</v>
      </c>
      <c r="P221" s="41"/>
      <c r="Q221" s="3">
        <f t="shared" ca="1" si="24"/>
        <v>-0.02</v>
      </c>
      <c r="R221" s="41"/>
      <c r="S221" s="3">
        <f t="shared" ca="1" si="20"/>
        <v>-0.03</v>
      </c>
      <c r="T221" s="3">
        <f t="shared" ca="1" si="20"/>
        <v>-0.04</v>
      </c>
      <c r="U221" s="3">
        <f t="shared" ca="1" si="20"/>
        <v>-0.02</v>
      </c>
      <c r="V221" s="3">
        <f t="shared" ca="1" si="20"/>
        <v>0.01</v>
      </c>
      <c r="W221" s="3">
        <f t="shared" ca="1" si="20"/>
        <v>0.05</v>
      </c>
      <c r="AB221" s="3">
        <f t="shared" ca="1" si="23"/>
        <v>0.06</v>
      </c>
    </row>
    <row r="222" spans="1:28" x14ac:dyDescent="0.25">
      <c r="A222" s="2">
        <v>44712</v>
      </c>
      <c r="B222" s="3">
        <f t="shared" ca="1" si="25"/>
        <v>-0.01</v>
      </c>
      <c r="C222" s="3">
        <f t="shared" ca="1" si="25"/>
        <v>-0.05</v>
      </c>
      <c r="D222" s="3">
        <f t="shared" ca="1" si="25"/>
        <v>-0.03</v>
      </c>
      <c r="E222" s="3">
        <f t="shared" ca="1" si="25"/>
        <v>-0.01</v>
      </c>
      <c r="F222" s="3">
        <f t="shared" ca="1" si="25"/>
        <v>0.03</v>
      </c>
      <c r="G222" s="3">
        <f t="shared" ca="1" si="25"/>
        <v>-0.02</v>
      </c>
      <c r="H222" s="3">
        <f t="shared" ca="1" si="25"/>
        <v>0.05</v>
      </c>
      <c r="I222" s="3">
        <f t="shared" ca="1" si="25"/>
        <v>0.05</v>
      </c>
      <c r="J222" s="3">
        <f t="shared" ca="1" si="25"/>
        <v>-0.04</v>
      </c>
      <c r="K222" s="3">
        <f t="shared" ca="1" si="21"/>
        <v>0.01</v>
      </c>
      <c r="L222" s="3">
        <f t="shared" ca="1" si="21"/>
        <v>0</v>
      </c>
      <c r="M222" s="3">
        <f t="shared" ca="1" si="21"/>
        <v>-0.02</v>
      </c>
      <c r="N222" s="3">
        <f t="shared" ca="1" si="21"/>
        <v>0</v>
      </c>
      <c r="P222" s="41"/>
      <c r="Q222" s="3">
        <f t="shared" ca="1" si="24"/>
        <v>-0.01</v>
      </c>
      <c r="R222" s="41"/>
      <c r="S222" s="3">
        <f t="shared" ca="1" si="20"/>
        <v>-0.01</v>
      </c>
      <c r="T222" s="3">
        <f t="shared" ca="1" si="20"/>
        <v>0.02</v>
      </c>
      <c r="U222" s="3">
        <f t="shared" ca="1" si="20"/>
        <v>-0.04</v>
      </c>
      <c r="V222" s="3">
        <f t="shared" ca="1" si="20"/>
        <v>-0.02</v>
      </c>
      <c r="W222" s="3">
        <f t="shared" ca="1" si="20"/>
        <v>-0.02</v>
      </c>
      <c r="AB222" s="3">
        <f t="shared" ca="1" si="23"/>
        <v>0.02</v>
      </c>
    </row>
    <row r="223" spans="1:28" x14ac:dyDescent="0.25">
      <c r="A223" s="2">
        <v>44742</v>
      </c>
      <c r="B223" s="3">
        <f t="shared" ca="1" si="25"/>
        <v>0</v>
      </c>
      <c r="C223" s="3">
        <f t="shared" ca="1" si="25"/>
        <v>-0.04</v>
      </c>
      <c r="D223" s="3">
        <f t="shared" ca="1" si="25"/>
        <v>-0.01</v>
      </c>
      <c r="E223" s="3">
        <f t="shared" ca="1" si="25"/>
        <v>0</v>
      </c>
      <c r="F223" s="3">
        <f t="shared" ca="1" si="25"/>
        <v>-0.05</v>
      </c>
      <c r="G223" s="3">
        <f t="shared" ca="1" si="25"/>
        <v>-0.02</v>
      </c>
      <c r="H223" s="3">
        <f t="shared" ca="1" si="25"/>
        <v>0.05</v>
      </c>
      <c r="I223" s="3">
        <f t="shared" ca="1" si="25"/>
        <v>-0.05</v>
      </c>
      <c r="J223" s="3">
        <f t="shared" ca="1" si="25"/>
        <v>-0.02</v>
      </c>
      <c r="K223" s="3">
        <f t="shared" ca="1" si="21"/>
        <v>0</v>
      </c>
      <c r="L223" s="3">
        <f t="shared" ca="1" si="21"/>
        <v>0.04</v>
      </c>
      <c r="M223" s="3">
        <f t="shared" ca="1" si="21"/>
        <v>0.06</v>
      </c>
      <c r="N223" s="3">
        <f t="shared" ca="1" si="21"/>
        <v>0.05</v>
      </c>
      <c r="P223" s="41"/>
      <c r="Q223" s="3">
        <f t="shared" ca="1" si="24"/>
        <v>0.01</v>
      </c>
      <c r="R223" s="41"/>
      <c r="S223" s="3">
        <f t="shared" ca="1" si="20"/>
        <v>0.02</v>
      </c>
      <c r="T223" s="3">
        <f t="shared" ca="1" si="20"/>
        <v>0.05</v>
      </c>
      <c r="U223" s="3">
        <f t="shared" ca="1" si="20"/>
        <v>-0.05</v>
      </c>
      <c r="V223" s="3">
        <f t="shared" ca="1" si="20"/>
        <v>0.04</v>
      </c>
      <c r="W223" s="3">
        <f t="shared" ca="1" si="20"/>
        <v>0.02</v>
      </c>
      <c r="AB223" s="3">
        <f t="shared" ca="1" si="23"/>
        <v>-0.01</v>
      </c>
    </row>
    <row r="224" spans="1:28" x14ac:dyDescent="0.25">
      <c r="A224" s="2">
        <v>44771</v>
      </c>
      <c r="B224" s="3">
        <f t="shared" ca="1" si="25"/>
        <v>0.02</v>
      </c>
      <c r="C224" s="3">
        <f t="shared" ca="1" si="25"/>
        <v>-0.03</v>
      </c>
      <c r="D224" s="3">
        <f t="shared" ca="1" si="25"/>
        <v>0.01</v>
      </c>
      <c r="E224" s="3">
        <f t="shared" ca="1" si="25"/>
        <v>0.03</v>
      </c>
      <c r="F224" s="3">
        <f t="shared" ca="1" si="25"/>
        <v>0.04</v>
      </c>
      <c r="G224" s="3">
        <f t="shared" ca="1" si="25"/>
        <v>0.03</v>
      </c>
      <c r="H224" s="3">
        <f t="shared" ca="1" si="25"/>
        <v>-0.03</v>
      </c>
      <c r="I224" s="3">
        <f t="shared" ca="1" si="25"/>
        <v>-0.03</v>
      </c>
      <c r="J224" s="3">
        <f t="shared" ca="1" si="25"/>
        <v>-0.02</v>
      </c>
      <c r="K224" s="3">
        <f t="shared" ca="1" si="21"/>
        <v>-0.02</v>
      </c>
      <c r="L224" s="3">
        <f t="shared" ca="1" si="21"/>
        <v>0.01</v>
      </c>
      <c r="M224" s="3">
        <f t="shared" ca="1" si="21"/>
        <v>0.01</v>
      </c>
      <c r="N224" s="3">
        <f t="shared" ca="1" si="21"/>
        <v>0.01</v>
      </c>
      <c r="P224" s="41"/>
      <c r="Q224" s="3">
        <f t="shared" ca="1" si="24"/>
        <v>0.03</v>
      </c>
      <c r="R224" s="41"/>
      <c r="S224" s="3">
        <f t="shared" ca="1" si="20"/>
        <v>-0.02</v>
      </c>
      <c r="T224" s="3">
        <f t="shared" ca="1" si="20"/>
        <v>0.01</v>
      </c>
      <c r="U224" s="3">
        <f t="shared" ca="1" si="20"/>
        <v>0.02</v>
      </c>
      <c r="V224" s="3">
        <f t="shared" ca="1" si="20"/>
        <v>0.06</v>
      </c>
      <c r="W224" s="3">
        <f t="shared" ca="1" si="20"/>
        <v>0</v>
      </c>
      <c r="AB224" s="3">
        <f t="shared" ca="1" si="23"/>
        <v>-0.03</v>
      </c>
    </row>
    <row r="225" spans="1:28" x14ac:dyDescent="0.25">
      <c r="A225" s="2">
        <v>44804</v>
      </c>
      <c r="B225" s="3">
        <f t="shared" ca="1" si="25"/>
        <v>-0.04</v>
      </c>
      <c r="C225" s="3">
        <f t="shared" ca="1" si="25"/>
        <v>0.04</v>
      </c>
      <c r="D225" s="3">
        <f t="shared" ca="1" si="25"/>
        <v>0.03</v>
      </c>
      <c r="E225" s="3">
        <f t="shared" ca="1" si="25"/>
        <v>-0.01</v>
      </c>
      <c r="F225" s="3">
        <f t="shared" ca="1" si="25"/>
        <v>-0.01</v>
      </c>
      <c r="G225" s="3">
        <f t="shared" ca="1" si="25"/>
        <v>0.04</v>
      </c>
      <c r="H225" s="3">
        <f t="shared" ca="1" si="25"/>
        <v>0.01</v>
      </c>
      <c r="I225" s="3">
        <f t="shared" ca="1" si="25"/>
        <v>-0.04</v>
      </c>
      <c r="J225" s="3">
        <f t="shared" ca="1" si="25"/>
        <v>0.06</v>
      </c>
      <c r="K225" s="3">
        <f t="shared" ca="1" si="21"/>
        <v>0.01</v>
      </c>
      <c r="L225" s="3">
        <f t="shared" ca="1" si="21"/>
        <v>0.02</v>
      </c>
      <c r="M225" s="3">
        <f t="shared" ca="1" si="21"/>
        <v>0.01</v>
      </c>
      <c r="N225" s="3">
        <f t="shared" ca="1" si="21"/>
        <v>-0.04</v>
      </c>
      <c r="P225" s="41"/>
      <c r="Q225" s="3">
        <f t="shared" ca="1" si="24"/>
        <v>-0.04</v>
      </c>
      <c r="R225" s="41"/>
      <c r="S225" s="3">
        <f t="shared" ca="1" si="20"/>
        <v>-0.03</v>
      </c>
      <c r="T225" s="3">
        <f t="shared" ca="1" si="20"/>
        <v>0.04</v>
      </c>
      <c r="U225" s="3">
        <f t="shared" ca="1" si="20"/>
        <v>0</v>
      </c>
      <c r="V225" s="3">
        <f t="shared" ca="1" si="20"/>
        <v>-0.04</v>
      </c>
      <c r="W225" s="3">
        <f t="shared" ca="1" si="20"/>
        <v>0.01</v>
      </c>
      <c r="AB225" s="3">
        <f t="shared" ca="1" si="23"/>
        <v>0.02</v>
      </c>
    </row>
    <row r="226" spans="1:28" x14ac:dyDescent="0.25">
      <c r="A226" s="2">
        <v>44834</v>
      </c>
      <c r="B226" s="3">
        <f t="shared" ca="1" si="25"/>
        <v>0.01</v>
      </c>
      <c r="C226" s="3">
        <f t="shared" ca="1" si="25"/>
        <v>0.01</v>
      </c>
      <c r="D226" s="3">
        <f t="shared" ca="1" si="25"/>
        <v>0.04</v>
      </c>
      <c r="E226" s="3">
        <f t="shared" ca="1" si="25"/>
        <v>-0.04</v>
      </c>
      <c r="F226" s="3">
        <f t="shared" ca="1" si="25"/>
        <v>0.05</v>
      </c>
      <c r="G226" s="3">
        <f t="shared" ca="1" si="25"/>
        <v>-0.05</v>
      </c>
      <c r="H226" s="3">
        <f t="shared" ca="1" si="25"/>
        <v>-0.02</v>
      </c>
      <c r="I226" s="3">
        <f t="shared" ca="1" si="25"/>
        <v>0</v>
      </c>
      <c r="J226" s="3">
        <f t="shared" ca="1" si="25"/>
        <v>-0.05</v>
      </c>
      <c r="K226" s="3">
        <f t="shared" ca="1" si="21"/>
        <v>0.06</v>
      </c>
      <c r="L226" s="3">
        <f t="shared" ca="1" si="21"/>
        <v>-0.01</v>
      </c>
      <c r="M226" s="3">
        <f t="shared" ca="1" si="21"/>
        <v>-0.04</v>
      </c>
      <c r="N226" s="3">
        <f t="shared" ca="1" si="21"/>
        <v>-0.03</v>
      </c>
      <c r="P226" s="41"/>
      <c r="Q226" s="3">
        <f t="shared" ca="1" si="24"/>
        <v>0.03</v>
      </c>
      <c r="R226" s="41"/>
      <c r="S226" s="3">
        <f t="shared" ca="1" si="20"/>
        <v>0.06</v>
      </c>
      <c r="T226" s="3">
        <f t="shared" ca="1" si="20"/>
        <v>-0.05</v>
      </c>
      <c r="U226" s="3">
        <f t="shared" ca="1" si="20"/>
        <v>-0.05</v>
      </c>
      <c r="V226" s="3">
        <f t="shared" ca="1" si="20"/>
        <v>-0.01</v>
      </c>
      <c r="W226" s="3">
        <f t="shared" ca="1" si="20"/>
        <v>-0.03</v>
      </c>
      <c r="X226" s="3">
        <f t="shared" ca="1" si="20"/>
        <v>0.02</v>
      </c>
      <c r="Y226" s="3">
        <f t="shared" ca="1" si="20"/>
        <v>0.03</v>
      </c>
      <c r="Z226" s="3">
        <f t="shared" ca="1" si="20"/>
        <v>0.02</v>
      </c>
      <c r="AA226" s="3">
        <f t="shared" ca="1" si="20"/>
        <v>0.02</v>
      </c>
      <c r="AB226" s="3">
        <f t="shared" ca="1" si="23"/>
        <v>-0.02</v>
      </c>
    </row>
    <row r="227" spans="1:28" x14ac:dyDescent="0.25">
      <c r="A227" s="2">
        <v>44865</v>
      </c>
      <c r="B227" s="3">
        <f t="shared" ca="1" si="25"/>
        <v>-0.04</v>
      </c>
      <c r="C227" s="3">
        <f t="shared" ca="1" si="25"/>
        <v>0.05</v>
      </c>
      <c r="D227" s="3">
        <f t="shared" ca="1" si="25"/>
        <v>-0.05</v>
      </c>
      <c r="E227" s="3">
        <f t="shared" ca="1" si="25"/>
        <v>0.05</v>
      </c>
      <c r="F227" s="3">
        <f t="shared" ca="1" si="25"/>
        <v>0.06</v>
      </c>
      <c r="G227" s="3">
        <f t="shared" ca="1" si="25"/>
        <v>0.01</v>
      </c>
      <c r="H227" s="3">
        <f t="shared" ca="1" si="25"/>
        <v>0</v>
      </c>
      <c r="I227" s="3">
        <f t="shared" ca="1" si="25"/>
        <v>0</v>
      </c>
      <c r="J227" s="3">
        <f t="shared" ca="1" si="25"/>
        <v>-0.05</v>
      </c>
      <c r="K227" s="3">
        <f t="shared" ca="1" si="21"/>
        <v>-0.03</v>
      </c>
      <c r="L227" s="3">
        <f t="shared" ca="1" si="21"/>
        <v>-0.02</v>
      </c>
      <c r="M227" s="3">
        <f t="shared" ca="1" si="21"/>
        <v>0.02</v>
      </c>
      <c r="N227" s="3">
        <f t="shared" ca="1" si="21"/>
        <v>-0.04</v>
      </c>
      <c r="P227" s="41"/>
      <c r="Q227" s="3">
        <f t="shared" ca="1" si="24"/>
        <v>-0.03</v>
      </c>
      <c r="R227" s="41"/>
      <c r="S227" s="3">
        <f t="shared" ca="1" si="20"/>
        <v>-0.02</v>
      </c>
      <c r="T227" s="3">
        <f t="shared" ca="1" si="20"/>
        <v>-0.02</v>
      </c>
      <c r="U227" s="3">
        <f t="shared" ca="1" si="20"/>
        <v>0.02</v>
      </c>
      <c r="V227" s="3">
        <f t="shared" ca="1" si="20"/>
        <v>0.05</v>
      </c>
      <c r="W227" s="3">
        <f t="shared" ca="1" si="20"/>
        <v>0.03</v>
      </c>
      <c r="X227" s="3">
        <f t="shared" ca="1" si="20"/>
        <v>0.05</v>
      </c>
      <c r="Y227" s="3">
        <f t="shared" ca="1" si="20"/>
        <v>-0.04</v>
      </c>
      <c r="Z227" s="3">
        <f t="shared" ca="1" si="20"/>
        <v>0.04</v>
      </c>
      <c r="AA227" s="3">
        <f t="shared" ca="1" si="20"/>
        <v>-0.02</v>
      </c>
      <c r="AB227" s="3">
        <f t="shared" ca="1" si="23"/>
        <v>0.02</v>
      </c>
    </row>
    <row r="228" spans="1:28" x14ac:dyDescent="0.25">
      <c r="A228" s="2">
        <v>44895</v>
      </c>
      <c r="B228" s="3">
        <f t="shared" ca="1" si="25"/>
        <v>0.05</v>
      </c>
      <c r="C228" s="3">
        <f t="shared" ca="1" si="25"/>
        <v>0.03</v>
      </c>
      <c r="D228" s="3">
        <f t="shared" ca="1" si="25"/>
        <v>0.01</v>
      </c>
      <c r="E228" s="3">
        <f t="shared" ca="1" si="25"/>
        <v>-0.04</v>
      </c>
      <c r="F228" s="3">
        <f t="shared" ca="1" si="25"/>
        <v>-0.01</v>
      </c>
      <c r="G228" s="3">
        <f t="shared" ca="1" si="25"/>
        <v>0</v>
      </c>
      <c r="H228" s="3">
        <f t="shared" ca="1" si="25"/>
        <v>0.05</v>
      </c>
      <c r="I228" s="3">
        <f t="shared" ca="1" si="25"/>
        <v>0.01</v>
      </c>
      <c r="J228" s="3">
        <f t="shared" ca="1" si="25"/>
        <v>-0.02</v>
      </c>
      <c r="K228" s="3">
        <f t="shared" ca="1" si="21"/>
        <v>-0.04</v>
      </c>
      <c r="L228" s="3">
        <f t="shared" ca="1" si="21"/>
        <v>-0.05</v>
      </c>
      <c r="M228" s="3">
        <f t="shared" ca="1" si="21"/>
        <v>-0.05</v>
      </c>
      <c r="N228" s="3">
        <f t="shared" ca="1" si="21"/>
        <v>-0.03</v>
      </c>
      <c r="P228" s="41"/>
      <c r="Q228" s="3">
        <f t="shared" ca="1" si="24"/>
        <v>0.03</v>
      </c>
      <c r="R228" s="41"/>
      <c r="S228" s="3">
        <f t="shared" ca="1" si="20"/>
        <v>0.05</v>
      </c>
      <c r="T228" s="3">
        <f t="shared" ca="1" si="20"/>
        <v>0.03</v>
      </c>
      <c r="U228" s="3">
        <f t="shared" ca="1" si="20"/>
        <v>0.05</v>
      </c>
      <c r="V228" s="3">
        <f t="shared" ca="1" si="20"/>
        <v>0.02</v>
      </c>
      <c r="W228" s="3">
        <f t="shared" ca="1" si="20"/>
        <v>-0.01</v>
      </c>
      <c r="X228" s="3">
        <f t="shared" ca="1" si="20"/>
        <v>0.06</v>
      </c>
      <c r="Y228" s="3">
        <f t="shared" ca="1" si="20"/>
        <v>0.02</v>
      </c>
      <c r="Z228" s="3">
        <f t="shared" ca="1" si="20"/>
        <v>0.04</v>
      </c>
      <c r="AA228" s="3">
        <f t="shared" ca="1" si="20"/>
        <v>-0.01</v>
      </c>
      <c r="AB228" s="3">
        <f t="shared" ca="1" si="23"/>
        <v>-0.03</v>
      </c>
    </row>
    <row r="229" spans="1:28" x14ac:dyDescent="0.25">
      <c r="A229" s="2">
        <v>44926</v>
      </c>
      <c r="B229" s="3">
        <f t="shared" ca="1" si="25"/>
        <v>0.03</v>
      </c>
      <c r="C229" s="3">
        <f t="shared" ca="1" si="25"/>
        <v>0.05</v>
      </c>
      <c r="D229" s="3">
        <f t="shared" ca="1" si="25"/>
        <v>0.02</v>
      </c>
      <c r="E229" s="3">
        <f t="shared" ca="1" si="25"/>
        <v>0</v>
      </c>
      <c r="F229" s="3">
        <f t="shared" ca="1" si="25"/>
        <v>0.06</v>
      </c>
      <c r="G229" s="3">
        <f t="shared" ca="1" si="25"/>
        <v>-0.05</v>
      </c>
      <c r="H229" s="3">
        <f t="shared" ca="1" si="25"/>
        <v>-0.02</v>
      </c>
      <c r="I229" s="3">
        <f t="shared" ca="1" si="25"/>
        <v>-0.01</v>
      </c>
      <c r="J229" s="3">
        <f t="shared" ca="1" si="25"/>
        <v>-0.04</v>
      </c>
      <c r="K229" s="3">
        <f t="shared" ca="1" si="21"/>
        <v>0.06</v>
      </c>
      <c r="L229" s="3">
        <f t="shared" ca="1" si="21"/>
        <v>-0.01</v>
      </c>
      <c r="M229" s="3">
        <f t="shared" ca="1" si="21"/>
        <v>-0.04</v>
      </c>
      <c r="N229" s="3">
        <f t="shared" ca="1" si="21"/>
        <v>-0.03</v>
      </c>
      <c r="O229" s="3"/>
      <c r="P229" s="41"/>
      <c r="Q229" s="3">
        <f t="shared" ca="1" si="24"/>
        <v>-0.01</v>
      </c>
      <c r="R229" s="41"/>
      <c r="S229" s="3">
        <f t="shared" ca="1" si="20"/>
        <v>-0.02</v>
      </c>
      <c r="T229" s="3">
        <f t="shared" ca="1" si="20"/>
        <v>-0.04</v>
      </c>
      <c r="U229" s="3">
        <f t="shared" ca="1" si="20"/>
        <v>-0.05</v>
      </c>
      <c r="V229" s="3">
        <f t="shared" ca="1" si="20"/>
        <v>-0.05</v>
      </c>
      <c r="W229" s="3">
        <f t="shared" ca="1" si="20"/>
        <v>-0.03</v>
      </c>
      <c r="X229" s="3">
        <f t="shared" ca="1" si="20"/>
        <v>-0.03</v>
      </c>
      <c r="Y229" s="3">
        <f t="shared" ca="1" si="20"/>
        <v>0.06</v>
      </c>
      <c r="Z229" s="3">
        <f t="shared" ca="1" si="20"/>
        <v>0.04</v>
      </c>
      <c r="AA229" s="3">
        <f t="shared" ca="1" si="20"/>
        <v>-0.04</v>
      </c>
      <c r="AB229" s="3">
        <f t="shared" ca="1" si="23"/>
        <v>-0.03</v>
      </c>
    </row>
    <row r="230" spans="1:28" x14ac:dyDescent="0.25">
      <c r="A230" s="2">
        <v>44957</v>
      </c>
      <c r="B230" s="3">
        <f t="shared" ca="1" si="25"/>
        <v>0.04</v>
      </c>
      <c r="C230" s="3">
        <f t="shared" ca="1" si="25"/>
        <v>0</v>
      </c>
      <c r="D230" s="3">
        <f t="shared" ca="1" si="25"/>
        <v>-0.04</v>
      </c>
      <c r="E230" s="3">
        <f t="shared" ca="1" si="25"/>
        <v>-0.04</v>
      </c>
      <c r="F230" s="3">
        <f t="shared" ca="1" si="25"/>
        <v>0.04</v>
      </c>
      <c r="G230" s="3">
        <f t="shared" ca="1" si="25"/>
        <v>-0.02</v>
      </c>
      <c r="H230" s="3">
        <f t="shared" ca="1" si="25"/>
        <v>0.05</v>
      </c>
      <c r="I230" s="3">
        <f t="shared" ca="1" si="25"/>
        <v>0.05</v>
      </c>
      <c r="J230" s="3">
        <f t="shared" ca="1" si="25"/>
        <v>0.03</v>
      </c>
      <c r="K230" s="3">
        <f t="shared" ca="1" si="21"/>
        <v>0.01</v>
      </c>
      <c r="L230" s="3">
        <f t="shared" ca="1" si="21"/>
        <v>0.01</v>
      </c>
      <c r="M230" s="3">
        <f t="shared" ca="1" si="21"/>
        <v>-0.04</v>
      </c>
      <c r="N230" s="3">
        <f t="shared" ca="1" si="21"/>
        <v>0.04</v>
      </c>
      <c r="P230" s="41"/>
      <c r="Q230" s="3">
        <f t="shared" ca="1" si="24"/>
        <v>-0.02</v>
      </c>
      <c r="R230" s="41"/>
      <c r="S230" s="3">
        <f t="shared" ca="1" si="20"/>
        <v>0.02</v>
      </c>
      <c r="T230" s="3">
        <f t="shared" ca="1" si="20"/>
        <v>0.05</v>
      </c>
      <c r="U230" s="3">
        <f t="shared" ca="1" si="20"/>
        <v>0.06</v>
      </c>
      <c r="V230" s="3">
        <f t="shared" ca="1" si="20"/>
        <v>0.02</v>
      </c>
      <c r="W230" s="3">
        <f t="shared" ca="1" si="20"/>
        <v>0.03</v>
      </c>
      <c r="X230" s="3">
        <f t="shared" ca="1" si="20"/>
        <v>0.05</v>
      </c>
      <c r="Y230" s="3">
        <f t="shared" ca="1" si="20"/>
        <v>-0.05</v>
      </c>
      <c r="Z230" s="3">
        <f t="shared" ca="1" si="20"/>
        <v>0.04</v>
      </c>
      <c r="AA230" s="3">
        <f t="shared" ca="1" si="20"/>
        <v>0.03</v>
      </c>
      <c r="AB230" s="3">
        <f t="shared" ca="1" si="23"/>
        <v>0</v>
      </c>
    </row>
    <row r="231" spans="1:28" x14ac:dyDescent="0.25">
      <c r="A231" s="2">
        <v>44985</v>
      </c>
      <c r="B231" s="3">
        <f t="shared" ca="1" si="25"/>
        <v>0.06</v>
      </c>
      <c r="C231" s="3">
        <f t="shared" ca="1" si="25"/>
        <v>0.06</v>
      </c>
      <c r="D231" s="3">
        <f t="shared" ca="1" si="25"/>
        <v>-0.03</v>
      </c>
      <c r="E231" s="3">
        <f t="shared" ca="1" si="25"/>
        <v>-0.05</v>
      </c>
      <c r="F231" s="3">
        <f t="shared" ca="1" si="25"/>
        <v>-0.04</v>
      </c>
      <c r="G231" s="3">
        <f t="shared" ca="1" si="25"/>
        <v>0</v>
      </c>
      <c r="H231" s="3">
        <f t="shared" ca="1" si="25"/>
        <v>0.02</v>
      </c>
      <c r="I231" s="3">
        <f t="shared" ca="1" si="25"/>
        <v>-0.04</v>
      </c>
      <c r="J231" s="3">
        <f t="shared" ca="1" si="25"/>
        <v>-0.04</v>
      </c>
      <c r="K231" s="3">
        <f t="shared" ca="1" si="21"/>
        <v>0.05</v>
      </c>
      <c r="L231" s="3">
        <f t="shared" ca="1" si="21"/>
        <v>-0.04</v>
      </c>
      <c r="M231" s="3">
        <f t="shared" ca="1" si="21"/>
        <v>0.05</v>
      </c>
      <c r="N231" s="3">
        <f t="shared" ca="1" si="21"/>
        <v>0.01</v>
      </c>
      <c r="P231" s="41"/>
      <c r="Q231" s="3">
        <f t="shared" ca="1" si="24"/>
        <v>0.03</v>
      </c>
      <c r="R231" s="41"/>
      <c r="S231" s="3">
        <f t="shared" ca="1" si="20"/>
        <v>0.04</v>
      </c>
      <c r="T231" s="3">
        <f t="shared" ca="1" si="20"/>
        <v>-0.03</v>
      </c>
      <c r="U231" s="3">
        <f t="shared" ca="1" si="20"/>
        <v>-0.04</v>
      </c>
      <c r="V231" s="3">
        <f t="shared" ca="1" si="20"/>
        <v>0.05</v>
      </c>
      <c r="W231" s="3">
        <f t="shared" ca="1" si="20"/>
        <v>0.02</v>
      </c>
      <c r="X231" s="3">
        <f t="shared" ca="1" si="20"/>
        <v>0.03</v>
      </c>
      <c r="Y231" s="3">
        <f t="shared" ca="1" si="20"/>
        <v>0</v>
      </c>
      <c r="Z231" s="3">
        <f t="shared" ca="1" si="20"/>
        <v>0</v>
      </c>
      <c r="AA231" s="3">
        <f t="shared" ca="1" si="20"/>
        <v>0.06</v>
      </c>
      <c r="AB231" s="3">
        <f t="shared" ca="1" si="23"/>
        <v>0.05</v>
      </c>
    </row>
    <row r="232" spans="1:28" x14ac:dyDescent="0.25">
      <c r="A232" s="2">
        <v>45016</v>
      </c>
      <c r="B232" s="3">
        <f t="shared" ca="1" si="25"/>
        <v>-0.02</v>
      </c>
      <c r="C232" s="3">
        <f t="shared" ca="1" si="25"/>
        <v>-0.02</v>
      </c>
      <c r="D232" s="3">
        <f t="shared" ca="1" si="25"/>
        <v>0.01</v>
      </c>
      <c r="E232" s="3">
        <f t="shared" ca="1" si="25"/>
        <v>0.02</v>
      </c>
      <c r="F232" s="3">
        <f t="shared" ca="1" si="25"/>
        <v>-0.05</v>
      </c>
      <c r="G232" s="3">
        <f t="shared" ca="1" si="25"/>
        <v>0.04</v>
      </c>
      <c r="H232" s="3">
        <f t="shared" ca="1" si="25"/>
        <v>0</v>
      </c>
      <c r="I232" s="3">
        <f t="shared" ca="1" si="25"/>
        <v>-0.05</v>
      </c>
      <c r="J232" s="3">
        <f t="shared" ca="1" si="25"/>
        <v>0.06</v>
      </c>
      <c r="K232" s="3">
        <f t="shared" ca="1" si="21"/>
        <v>-0.03</v>
      </c>
      <c r="L232" s="3">
        <f t="shared" ca="1" si="21"/>
        <v>-0.05</v>
      </c>
      <c r="M232" s="3">
        <f t="shared" ca="1" si="21"/>
        <v>0.01</v>
      </c>
      <c r="N232" s="3">
        <f t="shared" ca="1" si="21"/>
        <v>0.02</v>
      </c>
      <c r="P232" s="41"/>
      <c r="Q232" s="3">
        <f t="shared" ca="1" si="24"/>
        <v>0.06</v>
      </c>
      <c r="R232" s="41"/>
      <c r="S232" s="3">
        <f t="shared" ca="1" si="20"/>
        <v>0.01</v>
      </c>
      <c r="T232" s="3">
        <f t="shared" ca="1" si="20"/>
        <v>-0.02</v>
      </c>
      <c r="U232" s="3">
        <f t="shared" ca="1" si="20"/>
        <v>0</v>
      </c>
      <c r="V232" s="3">
        <f t="shared" ca="1" si="20"/>
        <v>0.02</v>
      </c>
      <c r="W232" s="3">
        <f t="shared" ca="1" si="20"/>
        <v>-0.01</v>
      </c>
      <c r="X232" s="3">
        <f t="shared" ca="1" si="20"/>
        <v>0.01</v>
      </c>
      <c r="Y232" s="3">
        <f t="shared" ca="1" si="20"/>
        <v>0</v>
      </c>
      <c r="Z232" s="3">
        <f t="shared" ca="1" si="20"/>
        <v>0.03</v>
      </c>
      <c r="AA232" s="3">
        <f t="shared" ca="1" si="20"/>
        <v>-0.04</v>
      </c>
      <c r="AB232" s="3">
        <f t="shared" ca="1" si="23"/>
        <v>-0.04</v>
      </c>
    </row>
    <row r="233" spans="1:28" x14ac:dyDescent="0.25">
      <c r="A233" s="2">
        <v>45046</v>
      </c>
      <c r="B233" s="3">
        <f t="shared" ca="1" si="25"/>
        <v>0.06</v>
      </c>
      <c r="C233" s="3">
        <f t="shared" ca="1" si="25"/>
        <v>-0.04</v>
      </c>
      <c r="D233" s="3">
        <f t="shared" ca="1" si="25"/>
        <v>0</v>
      </c>
      <c r="E233" s="3">
        <f t="shared" ca="1" si="25"/>
        <v>-0.05</v>
      </c>
      <c r="F233" s="3">
        <f t="shared" ca="1" si="25"/>
        <v>-0.05</v>
      </c>
      <c r="G233" s="3">
        <f t="shared" ca="1" si="25"/>
        <v>0.01</v>
      </c>
      <c r="H233" s="3">
        <f t="shared" ca="1" si="25"/>
        <v>0</v>
      </c>
      <c r="I233" s="3">
        <f t="shared" ca="1" si="25"/>
        <v>0.03</v>
      </c>
      <c r="J233" s="3">
        <f t="shared" ca="1" si="25"/>
        <v>0.03</v>
      </c>
      <c r="K233" s="3">
        <f t="shared" ca="1" si="21"/>
        <v>-0.04</v>
      </c>
      <c r="L233" s="3">
        <f t="shared" ca="1" si="21"/>
        <v>-0.04</v>
      </c>
      <c r="M233" s="3">
        <f t="shared" ca="1" si="21"/>
        <v>-0.03</v>
      </c>
      <c r="N233" s="3">
        <f t="shared" ca="1" si="21"/>
        <v>0.06</v>
      </c>
      <c r="Q233" s="3">
        <f t="shared" ca="1" si="24"/>
        <v>0.06</v>
      </c>
      <c r="S233" s="3">
        <f t="shared" ca="1" si="20"/>
        <v>0.03</v>
      </c>
      <c r="T233" s="3">
        <f t="shared" ca="1" si="20"/>
        <v>0.04</v>
      </c>
      <c r="U233" s="3">
        <f t="shared" ca="1" si="20"/>
        <v>0.01</v>
      </c>
      <c r="V233" s="3">
        <f t="shared" ca="1" si="20"/>
        <v>0.04</v>
      </c>
      <c r="W233" s="3">
        <f t="shared" ca="1" si="20"/>
        <v>-0.04</v>
      </c>
      <c r="X233" s="3">
        <f t="shared" ca="1" si="20"/>
        <v>-0.05</v>
      </c>
      <c r="Y233" s="3">
        <f t="shared" ca="1" si="20"/>
        <v>0.01</v>
      </c>
      <c r="Z233" s="3">
        <f t="shared" ca="1" si="20"/>
        <v>0.02</v>
      </c>
      <c r="AA233" s="3">
        <f t="shared" ca="1" si="20"/>
        <v>0.06</v>
      </c>
      <c r="AB233" s="3">
        <f t="shared" ca="1" si="20"/>
        <v>0.04</v>
      </c>
    </row>
  </sheetData>
  <phoneticPr fontId="0" type="noConversion"/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AA242"/>
  <sheetViews>
    <sheetView workbookViewId="0">
      <pane xSplit="1" ySplit="1" topLeftCell="B2" activePane="bottomRight" state="frozen"/>
      <selection activeCell="A66" sqref="A66:A67"/>
      <selection pane="topRight" activeCell="A66" sqref="A66:A67"/>
      <selection pane="bottomLeft" activeCell="A66" sqref="A66:A67"/>
      <selection pane="bottomRight" activeCell="K16" sqref="K16"/>
    </sheetView>
  </sheetViews>
  <sheetFormatPr defaultColWidth="11.19921875" defaultRowHeight="13.8" x14ac:dyDescent="0.25"/>
  <cols>
    <col min="3" max="3" width="14.5" bestFit="1" customWidth="1"/>
    <col min="4" max="4" width="17.19921875" bestFit="1" customWidth="1"/>
    <col min="5" max="5" width="13.59765625" bestFit="1" customWidth="1"/>
    <col min="6" max="6" width="12" bestFit="1" customWidth="1"/>
    <col min="16" max="19" width="11" style="35"/>
    <col min="20" max="20" width="13.19921875" style="35" customWidth="1"/>
    <col min="21" max="23" width="12.8984375" style="35" customWidth="1"/>
  </cols>
  <sheetData>
    <row r="1" spans="1:27" s="1" customFormat="1" ht="44.25" customHeight="1" x14ac:dyDescent="0.3">
      <c r="A1" s="1" t="s">
        <v>4</v>
      </c>
      <c r="B1" s="1" t="s">
        <v>2</v>
      </c>
      <c r="C1" s="1" t="s">
        <v>20</v>
      </c>
      <c r="D1" s="1" t="s">
        <v>3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78</v>
      </c>
      <c r="K1" s="1" t="s">
        <v>27</v>
      </c>
      <c r="L1" s="1" t="s">
        <v>76</v>
      </c>
      <c r="M1" s="1" t="s">
        <v>45</v>
      </c>
      <c r="N1" s="1" t="s">
        <v>46</v>
      </c>
      <c r="O1" s="1" t="s">
        <v>26</v>
      </c>
      <c r="P1" s="36" t="s">
        <v>67</v>
      </c>
      <c r="Q1" s="36" t="s">
        <v>68</v>
      </c>
      <c r="R1" s="36" t="s">
        <v>69</v>
      </c>
      <c r="S1" s="36" t="s">
        <v>70</v>
      </c>
      <c r="T1" s="36" t="s">
        <v>71</v>
      </c>
      <c r="U1" s="47" t="s">
        <v>72</v>
      </c>
      <c r="V1" s="47" t="s">
        <v>73</v>
      </c>
      <c r="W1" s="47" t="s">
        <v>74</v>
      </c>
      <c r="X1" s="127" t="s">
        <v>284</v>
      </c>
      <c r="Y1" s="127" t="s">
        <v>283</v>
      </c>
      <c r="Z1" s="127" t="s">
        <v>285</v>
      </c>
      <c r="AA1" s="127" t="s">
        <v>282</v>
      </c>
    </row>
    <row r="2" spans="1:27" x14ac:dyDescent="0.25">
      <c r="A2" s="2">
        <v>38016</v>
      </c>
      <c r="B2" s="3">
        <f ca="1">RANDBETWEEN(-5,6)/100</f>
        <v>0.06</v>
      </c>
      <c r="C2" s="3">
        <f t="shared" ref="C2:K17" ca="1" si="0">RANDBETWEEN(-5,6)/100</f>
        <v>0.04</v>
      </c>
      <c r="D2" s="3">
        <f t="shared" ca="1" si="0"/>
        <v>0.02</v>
      </c>
      <c r="E2" s="3">
        <f t="shared" ca="1" si="0"/>
        <v>-0.02</v>
      </c>
      <c r="F2" s="3">
        <f t="shared" ca="1" si="0"/>
        <v>0.04</v>
      </c>
      <c r="G2" s="3">
        <f t="shared" ca="1" si="0"/>
        <v>0.01</v>
      </c>
      <c r="H2" s="3"/>
      <c r="I2" s="3"/>
      <c r="J2" s="3"/>
      <c r="K2" s="3"/>
      <c r="L2" s="3"/>
      <c r="M2" s="3"/>
      <c r="N2" s="3"/>
      <c r="O2" s="3"/>
      <c r="P2" s="41"/>
      <c r="Q2" s="40">
        <v>0</v>
      </c>
      <c r="R2" s="41"/>
      <c r="S2" s="41"/>
      <c r="T2" s="41"/>
      <c r="U2" s="41"/>
      <c r="V2" s="41"/>
      <c r="W2" s="41"/>
    </row>
    <row r="3" spans="1:27" x14ac:dyDescent="0.25">
      <c r="A3" s="2">
        <v>38044</v>
      </c>
      <c r="B3" s="3">
        <f t="shared" ref="B3:G66" ca="1" si="1">RANDBETWEEN(-5,6)/100</f>
        <v>0</v>
      </c>
      <c r="C3" s="3">
        <f t="shared" ca="1" si="0"/>
        <v>-0.04</v>
      </c>
      <c r="D3" s="3">
        <f t="shared" ca="1" si="0"/>
        <v>-0.01</v>
      </c>
      <c r="E3" s="3">
        <f t="shared" ca="1" si="0"/>
        <v>-0.03</v>
      </c>
      <c r="F3" s="3">
        <f t="shared" ca="1" si="0"/>
        <v>-0.04</v>
      </c>
      <c r="G3" s="3">
        <f t="shared" ca="1" si="0"/>
        <v>-0.04</v>
      </c>
      <c r="H3" s="3"/>
      <c r="I3" s="3"/>
      <c r="J3" s="3"/>
      <c r="K3" s="3"/>
      <c r="L3" s="3"/>
      <c r="M3" s="3"/>
      <c r="N3" s="3"/>
      <c r="O3" s="3"/>
      <c r="P3" s="41"/>
      <c r="Q3" s="40">
        <v>0</v>
      </c>
      <c r="R3" s="41"/>
      <c r="S3" s="41"/>
      <c r="T3" s="41"/>
      <c r="U3" s="41"/>
      <c r="V3" s="41"/>
      <c r="W3" s="41"/>
    </row>
    <row r="4" spans="1:27" x14ac:dyDescent="0.25">
      <c r="A4" s="2">
        <v>38077</v>
      </c>
      <c r="B4" s="3">
        <f t="shared" ca="1" si="1"/>
        <v>-0.01</v>
      </c>
      <c r="C4" s="3">
        <f t="shared" ca="1" si="0"/>
        <v>-0.02</v>
      </c>
      <c r="D4" s="3">
        <f t="shared" ca="1" si="0"/>
        <v>0.06</v>
      </c>
      <c r="E4" s="3">
        <f t="shared" ca="1" si="0"/>
        <v>-0.01</v>
      </c>
      <c r="F4" s="3">
        <f t="shared" ca="1" si="0"/>
        <v>-0.05</v>
      </c>
      <c r="G4" s="3">
        <f t="shared" ca="1" si="0"/>
        <v>0.04</v>
      </c>
      <c r="H4" s="3"/>
      <c r="I4" s="3"/>
      <c r="J4" s="3"/>
      <c r="K4" s="3"/>
      <c r="L4" s="3"/>
      <c r="M4" s="3"/>
      <c r="N4" s="3"/>
      <c r="O4" s="3"/>
      <c r="P4" s="41"/>
      <c r="Q4" s="40">
        <v>0</v>
      </c>
      <c r="R4" s="41"/>
      <c r="S4" s="41"/>
      <c r="T4" s="41"/>
      <c r="U4" s="41"/>
      <c r="V4" s="41"/>
      <c r="W4" s="41"/>
    </row>
    <row r="5" spans="1:27" x14ac:dyDescent="0.25">
      <c r="A5" s="2">
        <v>38107</v>
      </c>
      <c r="B5" s="3">
        <f t="shared" ca="1" si="1"/>
        <v>0.04</v>
      </c>
      <c r="C5" s="3">
        <f t="shared" ca="1" si="0"/>
        <v>0.06</v>
      </c>
      <c r="D5" s="3">
        <f t="shared" ca="1" si="0"/>
        <v>-0.02</v>
      </c>
      <c r="E5" s="3">
        <f t="shared" ca="1" si="0"/>
        <v>-0.01</v>
      </c>
      <c r="F5" s="3">
        <f t="shared" ca="1" si="0"/>
        <v>-0.02</v>
      </c>
      <c r="G5" s="3">
        <f t="shared" ca="1" si="0"/>
        <v>0.02</v>
      </c>
      <c r="H5" s="3"/>
      <c r="I5" s="3"/>
      <c r="J5" s="3"/>
      <c r="K5" s="3"/>
      <c r="L5" s="3"/>
      <c r="M5" s="3"/>
      <c r="N5" s="3"/>
      <c r="O5" s="3"/>
      <c r="P5" s="41"/>
      <c r="Q5" s="40">
        <v>0</v>
      </c>
      <c r="R5" s="41"/>
      <c r="S5" s="41"/>
      <c r="T5" s="41"/>
      <c r="U5" s="41"/>
      <c r="V5" s="41"/>
      <c r="W5" s="41"/>
    </row>
    <row r="6" spans="1:27" x14ac:dyDescent="0.25">
      <c r="A6" s="2">
        <v>38138</v>
      </c>
      <c r="B6" s="3">
        <f t="shared" ca="1" si="1"/>
        <v>0.05</v>
      </c>
      <c r="C6" s="3">
        <f t="shared" ca="1" si="0"/>
        <v>-0.03</v>
      </c>
      <c r="D6" s="3">
        <f t="shared" ca="1" si="0"/>
        <v>0.01</v>
      </c>
      <c r="E6" s="3">
        <f t="shared" ca="1" si="0"/>
        <v>0.03</v>
      </c>
      <c r="F6" s="3">
        <f t="shared" ca="1" si="0"/>
        <v>0.05</v>
      </c>
      <c r="G6" s="3">
        <f t="shared" ca="1" si="0"/>
        <v>-0.05</v>
      </c>
      <c r="H6" s="3"/>
      <c r="I6" s="3"/>
      <c r="J6" s="3"/>
      <c r="K6" s="3"/>
      <c r="L6" s="3"/>
      <c r="M6" s="3"/>
      <c r="N6" s="3"/>
      <c r="O6" s="3"/>
      <c r="P6" s="41"/>
      <c r="Q6" s="40">
        <v>0</v>
      </c>
      <c r="R6" s="41"/>
      <c r="S6" s="41"/>
      <c r="T6" s="41"/>
      <c r="U6" s="41"/>
      <c r="V6" s="41"/>
      <c r="W6" s="41"/>
    </row>
    <row r="7" spans="1:27" x14ac:dyDescent="0.25">
      <c r="A7" s="2">
        <v>38168</v>
      </c>
      <c r="B7" s="3">
        <f t="shared" ca="1" si="1"/>
        <v>0.02</v>
      </c>
      <c r="C7" s="3">
        <f t="shared" ca="1" si="0"/>
        <v>0</v>
      </c>
      <c r="D7" s="3">
        <f t="shared" ca="1" si="0"/>
        <v>-0.01</v>
      </c>
      <c r="E7" s="3">
        <f t="shared" ca="1" si="0"/>
        <v>0.04</v>
      </c>
      <c r="F7" s="3">
        <f t="shared" ca="1" si="0"/>
        <v>0.01</v>
      </c>
      <c r="G7" s="3">
        <f t="shared" ca="1" si="0"/>
        <v>0.06</v>
      </c>
      <c r="H7" s="3"/>
      <c r="I7" s="3"/>
      <c r="J7" s="3"/>
      <c r="K7" s="3"/>
      <c r="L7" s="3"/>
      <c r="M7" s="3"/>
      <c r="N7" s="3"/>
      <c r="O7" s="3"/>
      <c r="P7" s="41"/>
      <c r="Q7" s="40">
        <v>0</v>
      </c>
      <c r="R7" s="41"/>
      <c r="S7" s="41"/>
      <c r="T7" s="41"/>
      <c r="U7" s="41"/>
      <c r="V7" s="41"/>
      <c r="W7" s="41"/>
    </row>
    <row r="8" spans="1:27" x14ac:dyDescent="0.25">
      <c r="A8" s="2">
        <v>38198</v>
      </c>
      <c r="B8" s="3">
        <f t="shared" ca="1" si="1"/>
        <v>0</v>
      </c>
      <c r="C8" s="3">
        <f t="shared" ca="1" si="0"/>
        <v>0</v>
      </c>
      <c r="D8" s="3">
        <f t="shared" ca="1" si="0"/>
        <v>0.03</v>
      </c>
      <c r="E8" s="3">
        <f t="shared" ca="1" si="0"/>
        <v>-0.01</v>
      </c>
      <c r="F8" s="3">
        <f t="shared" ca="1" si="0"/>
        <v>0.03</v>
      </c>
      <c r="G8" s="3">
        <f t="shared" ca="1" si="0"/>
        <v>0.04</v>
      </c>
      <c r="H8" s="3"/>
      <c r="I8" s="3"/>
      <c r="J8" s="3"/>
      <c r="K8" s="3"/>
      <c r="L8" s="3"/>
      <c r="M8" s="3"/>
      <c r="N8" s="3"/>
      <c r="O8" s="3"/>
      <c r="P8" s="41"/>
      <c r="Q8" s="40">
        <v>0</v>
      </c>
      <c r="R8" s="41"/>
      <c r="S8" s="41"/>
      <c r="T8" s="41"/>
      <c r="U8" s="41"/>
      <c r="V8" s="41"/>
      <c r="W8" s="41"/>
    </row>
    <row r="9" spans="1:27" x14ac:dyDescent="0.25">
      <c r="A9" s="2">
        <v>38230</v>
      </c>
      <c r="B9" s="3">
        <f t="shared" ca="1" si="1"/>
        <v>0.02</v>
      </c>
      <c r="C9" s="3">
        <f t="shared" ca="1" si="0"/>
        <v>-0.04</v>
      </c>
      <c r="D9" s="3">
        <f t="shared" ca="1" si="0"/>
        <v>0.02</v>
      </c>
      <c r="E9" s="3">
        <f t="shared" ca="1" si="0"/>
        <v>-0.05</v>
      </c>
      <c r="F9" s="3">
        <f t="shared" ca="1" si="0"/>
        <v>0.03</v>
      </c>
      <c r="G9" s="3">
        <f t="shared" ca="1" si="0"/>
        <v>0.04</v>
      </c>
      <c r="H9" s="3"/>
      <c r="I9" s="3"/>
      <c r="J9" s="3"/>
      <c r="K9" s="3"/>
      <c r="L9" s="3"/>
      <c r="M9" s="3"/>
      <c r="N9" s="3"/>
      <c r="O9" s="3"/>
      <c r="P9" s="41"/>
      <c r="Q9" s="40">
        <v>0</v>
      </c>
      <c r="R9" s="41"/>
      <c r="S9" s="41"/>
      <c r="T9" s="41"/>
      <c r="U9" s="41"/>
      <c r="V9" s="41"/>
      <c r="W9" s="41"/>
    </row>
    <row r="10" spans="1:27" x14ac:dyDescent="0.25">
      <c r="A10" s="2">
        <v>38260</v>
      </c>
      <c r="B10" s="3">
        <f t="shared" ca="1" si="1"/>
        <v>-0.02</v>
      </c>
      <c r="C10" s="3">
        <f t="shared" ca="1" si="0"/>
        <v>-0.03</v>
      </c>
      <c r="D10" s="3">
        <f t="shared" ca="1" si="0"/>
        <v>0.02</v>
      </c>
      <c r="E10" s="3">
        <f t="shared" ca="1" si="0"/>
        <v>0.06</v>
      </c>
      <c r="F10" s="3">
        <f t="shared" ca="1" si="0"/>
        <v>-0.02</v>
      </c>
      <c r="G10" s="3">
        <f t="shared" ca="1" si="0"/>
        <v>0.01</v>
      </c>
      <c r="H10" s="3"/>
      <c r="I10" s="3"/>
      <c r="J10" s="3"/>
      <c r="K10" s="3"/>
      <c r="L10" s="3"/>
      <c r="M10" s="3"/>
      <c r="N10" s="3"/>
      <c r="O10" s="3"/>
      <c r="P10" s="41"/>
      <c r="Q10" s="40">
        <v>0</v>
      </c>
      <c r="R10" s="41"/>
      <c r="S10" s="41"/>
      <c r="T10" s="41"/>
      <c r="U10" s="41"/>
      <c r="V10" s="41"/>
      <c r="W10" s="41"/>
    </row>
    <row r="11" spans="1:27" x14ac:dyDescent="0.25">
      <c r="A11" s="2">
        <v>38289</v>
      </c>
      <c r="B11" s="3">
        <f t="shared" ca="1" si="1"/>
        <v>-0.04</v>
      </c>
      <c r="C11" s="3">
        <f t="shared" ca="1" si="0"/>
        <v>0.03</v>
      </c>
      <c r="D11" s="3">
        <f t="shared" ca="1" si="0"/>
        <v>-0.05</v>
      </c>
      <c r="E11" s="3">
        <f t="shared" ca="1" si="0"/>
        <v>-0.01</v>
      </c>
      <c r="F11" s="3">
        <f t="shared" ca="1" si="0"/>
        <v>0</v>
      </c>
      <c r="G11" s="3">
        <f t="shared" ca="1" si="0"/>
        <v>0.04</v>
      </c>
      <c r="H11" s="3"/>
      <c r="I11" s="3"/>
      <c r="J11" s="3"/>
      <c r="K11" s="3"/>
      <c r="L11" s="3"/>
      <c r="M11" s="3"/>
      <c r="N11" s="3"/>
      <c r="O11" s="3"/>
      <c r="P11" s="41"/>
      <c r="Q11" s="40">
        <v>0</v>
      </c>
      <c r="R11" s="41"/>
      <c r="S11" s="41"/>
      <c r="T11" s="41"/>
      <c r="U11" s="41"/>
      <c r="V11" s="41"/>
      <c r="W11" s="41"/>
    </row>
    <row r="12" spans="1:27" x14ac:dyDescent="0.25">
      <c r="A12" s="2">
        <v>38321</v>
      </c>
      <c r="B12" s="3">
        <f t="shared" ca="1" si="1"/>
        <v>0.06</v>
      </c>
      <c r="C12" s="3">
        <f t="shared" ca="1" si="0"/>
        <v>-0.04</v>
      </c>
      <c r="D12" s="3">
        <f t="shared" ca="1" si="0"/>
        <v>0.04</v>
      </c>
      <c r="E12" s="3">
        <f t="shared" ca="1" si="0"/>
        <v>-0.05</v>
      </c>
      <c r="F12" s="3">
        <f t="shared" ca="1" si="0"/>
        <v>0.02</v>
      </c>
      <c r="G12" s="3">
        <f t="shared" ca="1" si="0"/>
        <v>0.03</v>
      </c>
      <c r="H12" s="3"/>
      <c r="I12" s="3"/>
      <c r="J12" s="3"/>
      <c r="K12" s="3"/>
      <c r="L12" s="3"/>
      <c r="M12" s="3"/>
      <c r="N12" s="3"/>
      <c r="O12" s="3"/>
      <c r="P12" s="41"/>
      <c r="Q12" s="40">
        <v>0</v>
      </c>
      <c r="R12" s="41"/>
      <c r="S12" s="41"/>
      <c r="T12" s="41"/>
      <c r="U12" s="41"/>
      <c r="V12" s="41"/>
      <c r="W12" s="41"/>
    </row>
    <row r="13" spans="1:27" x14ac:dyDescent="0.25">
      <c r="A13" s="2">
        <v>38352</v>
      </c>
      <c r="B13" s="3">
        <f t="shared" ca="1" si="1"/>
        <v>0</v>
      </c>
      <c r="C13" s="3">
        <f t="shared" ca="1" si="0"/>
        <v>-0.03</v>
      </c>
      <c r="D13" s="3">
        <f t="shared" ca="1" si="0"/>
        <v>0.02</v>
      </c>
      <c r="E13" s="3">
        <f t="shared" ca="1" si="0"/>
        <v>-0.01</v>
      </c>
      <c r="F13" s="3">
        <f t="shared" ca="1" si="0"/>
        <v>0.01</v>
      </c>
      <c r="G13" s="3">
        <f t="shared" ca="1" si="0"/>
        <v>0</v>
      </c>
      <c r="H13" s="3">
        <f t="shared" ca="1" si="0"/>
        <v>-0.05</v>
      </c>
      <c r="I13" s="3">
        <f t="shared" ca="1" si="0"/>
        <v>0.03</v>
      </c>
      <c r="J13" s="3"/>
      <c r="K13" s="3"/>
      <c r="L13" s="3"/>
      <c r="M13" s="3"/>
      <c r="N13" s="3"/>
      <c r="O13" s="3"/>
      <c r="P13" s="41"/>
      <c r="Q13" s="3">
        <f t="shared" ref="Q13:Q76" ca="1" si="2">RANDBETWEEN(-5,6)/100</f>
        <v>-0.03</v>
      </c>
      <c r="R13" s="41"/>
      <c r="S13" s="41"/>
      <c r="T13" s="41"/>
      <c r="U13" s="41"/>
      <c r="V13" s="41"/>
      <c r="W13" s="41"/>
    </row>
    <row r="14" spans="1:27" x14ac:dyDescent="0.25">
      <c r="A14" s="2">
        <v>38383</v>
      </c>
      <c r="B14" s="3">
        <f t="shared" ca="1" si="1"/>
        <v>-0.03</v>
      </c>
      <c r="C14" s="3">
        <f t="shared" ca="1" si="0"/>
        <v>-0.03</v>
      </c>
      <c r="D14" s="3">
        <f t="shared" ca="1" si="0"/>
        <v>-0.01</v>
      </c>
      <c r="E14" s="3">
        <f t="shared" ca="1" si="0"/>
        <v>0.05</v>
      </c>
      <c r="F14" s="3">
        <f t="shared" ca="1" si="0"/>
        <v>0</v>
      </c>
      <c r="G14" s="3">
        <f t="shared" ca="1" si="0"/>
        <v>-0.01</v>
      </c>
      <c r="H14" s="3">
        <f t="shared" ca="1" si="0"/>
        <v>0</v>
      </c>
      <c r="I14" s="3">
        <f t="shared" ca="1" si="0"/>
        <v>-0.02</v>
      </c>
      <c r="J14" s="3"/>
      <c r="K14" s="3"/>
      <c r="L14" s="3"/>
      <c r="M14" s="3"/>
      <c r="N14" s="3"/>
      <c r="O14" s="3"/>
      <c r="P14" s="41"/>
      <c r="Q14" s="3">
        <f t="shared" ca="1" si="2"/>
        <v>-0.05</v>
      </c>
      <c r="R14" s="41"/>
      <c r="S14" s="41"/>
      <c r="T14" s="41"/>
      <c r="U14" s="41"/>
      <c r="V14" s="41"/>
      <c r="W14" s="41"/>
    </row>
    <row r="15" spans="1:27" x14ac:dyDescent="0.25">
      <c r="A15" s="2">
        <v>38411</v>
      </c>
      <c r="B15" s="3">
        <f t="shared" ca="1" si="1"/>
        <v>0.04</v>
      </c>
      <c r="C15" s="3">
        <f t="shared" ca="1" si="0"/>
        <v>-0.01</v>
      </c>
      <c r="D15" s="3">
        <f t="shared" ca="1" si="0"/>
        <v>-0.01</v>
      </c>
      <c r="E15" s="3">
        <f t="shared" ca="1" si="0"/>
        <v>-0.02</v>
      </c>
      <c r="F15" s="3">
        <f t="shared" ca="1" si="0"/>
        <v>-0.02</v>
      </c>
      <c r="G15" s="3">
        <f t="shared" ca="1" si="0"/>
        <v>-0.03</v>
      </c>
      <c r="H15" s="3">
        <f t="shared" ca="1" si="0"/>
        <v>-0.03</v>
      </c>
      <c r="I15" s="3">
        <f t="shared" ca="1" si="0"/>
        <v>-0.05</v>
      </c>
      <c r="J15" s="3"/>
      <c r="K15" s="3"/>
      <c r="L15" s="3"/>
      <c r="M15" s="3"/>
      <c r="N15" s="3"/>
      <c r="O15" s="3"/>
      <c r="P15" s="41"/>
      <c r="Q15" s="3">
        <f t="shared" ca="1" si="2"/>
        <v>0.01</v>
      </c>
      <c r="R15" s="41"/>
      <c r="S15" s="41"/>
      <c r="T15" s="41"/>
      <c r="U15" s="41"/>
      <c r="V15" s="41"/>
      <c r="W15" s="41"/>
    </row>
    <row r="16" spans="1:27" x14ac:dyDescent="0.25">
      <c r="A16" s="2">
        <v>38442</v>
      </c>
      <c r="B16" s="3">
        <f t="shared" ca="1" si="1"/>
        <v>0</v>
      </c>
      <c r="C16" s="3">
        <f t="shared" ca="1" si="0"/>
        <v>0.05</v>
      </c>
      <c r="D16" s="3">
        <f t="shared" ca="1" si="0"/>
        <v>-0.02</v>
      </c>
      <c r="E16" s="3">
        <f t="shared" ca="1" si="0"/>
        <v>-0.04</v>
      </c>
      <c r="F16" s="3">
        <f t="shared" ca="1" si="0"/>
        <v>-0.02</v>
      </c>
      <c r="G16" s="3">
        <f t="shared" ca="1" si="0"/>
        <v>-0.04</v>
      </c>
      <c r="H16" s="3">
        <f t="shared" ca="1" si="0"/>
        <v>0.05</v>
      </c>
      <c r="I16" s="3">
        <f t="shared" ca="1" si="0"/>
        <v>0.01</v>
      </c>
      <c r="J16" s="3"/>
      <c r="K16" s="3">
        <f t="shared" ca="1" si="0"/>
        <v>-0.05</v>
      </c>
      <c r="L16" s="3"/>
      <c r="M16" s="3"/>
      <c r="N16" s="3"/>
      <c r="O16" s="3"/>
      <c r="P16" s="41"/>
      <c r="Q16" s="3">
        <f t="shared" ca="1" si="2"/>
        <v>0.04</v>
      </c>
      <c r="R16" s="41"/>
      <c r="S16" s="41"/>
      <c r="T16" s="41"/>
      <c r="U16" s="41"/>
      <c r="V16" s="41"/>
      <c r="W16" s="41"/>
    </row>
    <row r="17" spans="1:23" x14ac:dyDescent="0.25">
      <c r="A17" s="2">
        <v>38471</v>
      </c>
      <c r="B17" s="3">
        <f t="shared" ca="1" si="1"/>
        <v>0.04</v>
      </c>
      <c r="C17" s="3">
        <f t="shared" ca="1" si="0"/>
        <v>0.06</v>
      </c>
      <c r="D17" s="3">
        <f t="shared" ca="1" si="0"/>
        <v>0.02</v>
      </c>
      <c r="E17" s="3">
        <f t="shared" ca="1" si="0"/>
        <v>-0.04</v>
      </c>
      <c r="F17" s="3">
        <f t="shared" ca="1" si="0"/>
        <v>0.04</v>
      </c>
      <c r="G17" s="3">
        <f t="shared" ca="1" si="0"/>
        <v>0.05</v>
      </c>
      <c r="H17" s="3">
        <f t="shared" ca="1" si="0"/>
        <v>-0.01</v>
      </c>
      <c r="I17" s="3">
        <f t="shared" ca="1" si="0"/>
        <v>0.01</v>
      </c>
      <c r="J17" s="3"/>
      <c r="K17" s="3">
        <f t="shared" ca="1" si="0"/>
        <v>0.06</v>
      </c>
      <c r="L17" s="3"/>
      <c r="M17" s="3"/>
      <c r="N17" s="3"/>
      <c r="O17" s="3"/>
      <c r="P17" s="41"/>
      <c r="Q17" s="3">
        <f t="shared" ca="1" si="2"/>
        <v>0.01</v>
      </c>
      <c r="R17" s="41"/>
      <c r="S17" s="41"/>
      <c r="T17" s="41"/>
      <c r="U17" s="41"/>
      <c r="V17" s="41"/>
      <c r="W17" s="41"/>
    </row>
    <row r="18" spans="1:23" x14ac:dyDescent="0.25">
      <c r="A18" s="2">
        <v>38503</v>
      </c>
      <c r="B18" s="3">
        <f t="shared" ca="1" si="1"/>
        <v>-0.04</v>
      </c>
      <c r="C18" s="3">
        <f t="shared" ca="1" si="1"/>
        <v>-0.04</v>
      </c>
      <c r="D18" s="3">
        <f t="shared" ca="1" si="1"/>
        <v>0.02</v>
      </c>
      <c r="E18" s="3">
        <f t="shared" ca="1" si="1"/>
        <v>-0.05</v>
      </c>
      <c r="F18" s="3">
        <f t="shared" ca="1" si="1"/>
        <v>0.03</v>
      </c>
      <c r="G18" s="3">
        <f t="shared" ca="1" si="1"/>
        <v>-0.02</v>
      </c>
      <c r="H18" s="3">
        <f t="shared" ref="H18:J81" ca="1" si="3">RANDBETWEEN(-5,6)/100</f>
        <v>0.05</v>
      </c>
      <c r="I18" s="3">
        <f t="shared" ca="1" si="3"/>
        <v>-0.03</v>
      </c>
      <c r="J18" s="3"/>
      <c r="K18" s="3">
        <f t="shared" ref="K18:O81" ca="1" si="4">RANDBETWEEN(-5,6)/100</f>
        <v>-0.05</v>
      </c>
      <c r="L18" s="3"/>
      <c r="M18" s="3"/>
      <c r="N18" s="3"/>
      <c r="O18" s="3"/>
      <c r="P18" s="41"/>
      <c r="Q18" s="3">
        <f t="shared" ca="1" si="2"/>
        <v>-0.05</v>
      </c>
      <c r="R18" s="41"/>
      <c r="S18" s="41"/>
      <c r="T18" s="41"/>
      <c r="U18" s="41"/>
      <c r="V18" s="41"/>
      <c r="W18" s="41"/>
    </row>
    <row r="19" spans="1:23" x14ac:dyDescent="0.25">
      <c r="A19" s="2">
        <v>38533</v>
      </c>
      <c r="B19" s="3">
        <f t="shared" ca="1" si="1"/>
        <v>0.06</v>
      </c>
      <c r="C19" s="3">
        <f t="shared" ca="1" si="1"/>
        <v>0.04</v>
      </c>
      <c r="D19" s="3">
        <f t="shared" ca="1" si="1"/>
        <v>0.05</v>
      </c>
      <c r="E19" s="3">
        <f t="shared" ca="1" si="1"/>
        <v>0.05</v>
      </c>
      <c r="F19" s="3">
        <f t="shared" ca="1" si="1"/>
        <v>0</v>
      </c>
      <c r="G19" s="3">
        <f t="shared" ca="1" si="1"/>
        <v>-0.01</v>
      </c>
      <c r="H19" s="3">
        <f t="shared" ca="1" si="3"/>
        <v>0.04</v>
      </c>
      <c r="I19" s="3">
        <f t="shared" ca="1" si="3"/>
        <v>0.04</v>
      </c>
      <c r="J19" s="3"/>
      <c r="K19" s="3">
        <f t="shared" ca="1" si="4"/>
        <v>-0.01</v>
      </c>
      <c r="L19" s="3"/>
      <c r="M19" s="3"/>
      <c r="N19" s="3"/>
      <c r="O19" s="3"/>
      <c r="P19" s="41"/>
      <c r="Q19" s="3">
        <f t="shared" ca="1" si="2"/>
        <v>0.04</v>
      </c>
      <c r="R19" s="41"/>
      <c r="S19" s="41"/>
      <c r="T19" s="41"/>
      <c r="U19" s="41"/>
      <c r="V19" s="41"/>
      <c r="W19" s="41"/>
    </row>
    <row r="20" spans="1:23" x14ac:dyDescent="0.25">
      <c r="A20" s="2">
        <v>38562</v>
      </c>
      <c r="B20" s="3">
        <f t="shared" ca="1" si="1"/>
        <v>0.01</v>
      </c>
      <c r="C20" s="3">
        <f t="shared" ca="1" si="1"/>
        <v>-0.01</v>
      </c>
      <c r="D20" s="3">
        <f t="shared" ca="1" si="1"/>
        <v>-0.01</v>
      </c>
      <c r="E20" s="3">
        <f t="shared" ca="1" si="1"/>
        <v>0.02</v>
      </c>
      <c r="F20" s="3">
        <f t="shared" ca="1" si="1"/>
        <v>-0.01</v>
      </c>
      <c r="G20" s="3">
        <f t="shared" ca="1" si="1"/>
        <v>0.02</v>
      </c>
      <c r="H20" s="3">
        <f t="shared" ca="1" si="3"/>
        <v>0.01</v>
      </c>
      <c r="I20" s="3">
        <f t="shared" ca="1" si="3"/>
        <v>0.05</v>
      </c>
      <c r="J20" s="3"/>
      <c r="K20" s="3">
        <f t="shared" ca="1" si="4"/>
        <v>0.04</v>
      </c>
      <c r="L20" s="3"/>
      <c r="M20" s="3"/>
      <c r="N20" s="3"/>
      <c r="O20" s="3"/>
      <c r="P20" s="41"/>
      <c r="Q20" s="3">
        <f t="shared" ca="1" si="2"/>
        <v>-0.01</v>
      </c>
      <c r="R20" s="41"/>
      <c r="S20" s="41"/>
      <c r="T20" s="41"/>
      <c r="U20" s="41"/>
      <c r="V20" s="41"/>
      <c r="W20" s="41"/>
    </row>
    <row r="21" spans="1:23" x14ac:dyDescent="0.25">
      <c r="A21" s="2">
        <v>38595</v>
      </c>
      <c r="B21" s="3">
        <f t="shared" ca="1" si="1"/>
        <v>-0.05</v>
      </c>
      <c r="C21" s="3">
        <f t="shared" ca="1" si="1"/>
        <v>0.03</v>
      </c>
      <c r="D21" s="3">
        <f t="shared" ca="1" si="1"/>
        <v>0</v>
      </c>
      <c r="E21" s="3">
        <f t="shared" ca="1" si="1"/>
        <v>0.05</v>
      </c>
      <c r="F21" s="3">
        <f t="shared" ca="1" si="1"/>
        <v>-0.03</v>
      </c>
      <c r="G21" s="3">
        <f t="shared" ca="1" si="1"/>
        <v>-0.01</v>
      </c>
      <c r="H21" s="3">
        <f t="shared" ca="1" si="3"/>
        <v>-0.03</v>
      </c>
      <c r="I21" s="3">
        <f t="shared" ca="1" si="3"/>
        <v>-0.02</v>
      </c>
      <c r="J21" s="3"/>
      <c r="K21" s="3">
        <f t="shared" ca="1" si="4"/>
        <v>0.06</v>
      </c>
      <c r="L21" s="3"/>
      <c r="M21" s="3"/>
      <c r="N21" s="3"/>
      <c r="O21" s="3"/>
      <c r="P21" s="41"/>
      <c r="Q21" s="3">
        <f t="shared" ca="1" si="2"/>
        <v>0.05</v>
      </c>
      <c r="R21" s="41"/>
      <c r="S21" s="41"/>
      <c r="T21" s="41"/>
      <c r="U21" s="41"/>
      <c r="V21" s="41"/>
      <c r="W21" s="41"/>
    </row>
    <row r="22" spans="1:23" x14ac:dyDescent="0.25">
      <c r="A22" s="2">
        <v>38625</v>
      </c>
      <c r="B22" s="3">
        <f t="shared" ca="1" si="1"/>
        <v>0.02</v>
      </c>
      <c r="C22" s="3">
        <f t="shared" ca="1" si="1"/>
        <v>0.01</v>
      </c>
      <c r="D22" s="3">
        <f t="shared" ca="1" si="1"/>
        <v>-0.03</v>
      </c>
      <c r="E22" s="3">
        <f t="shared" ca="1" si="1"/>
        <v>-0.04</v>
      </c>
      <c r="F22" s="3">
        <f t="shared" ca="1" si="1"/>
        <v>0.01</v>
      </c>
      <c r="G22" s="3">
        <f t="shared" ca="1" si="1"/>
        <v>0.01</v>
      </c>
      <c r="H22" s="3">
        <f t="shared" ca="1" si="3"/>
        <v>0.01</v>
      </c>
      <c r="I22" s="3">
        <f t="shared" ca="1" si="3"/>
        <v>0.06</v>
      </c>
      <c r="J22" s="3"/>
      <c r="K22" s="3">
        <f t="shared" ca="1" si="4"/>
        <v>0.01</v>
      </c>
      <c r="L22" s="3"/>
      <c r="M22" s="3"/>
      <c r="N22" s="3"/>
      <c r="O22" s="3">
        <f t="shared" ca="1" si="4"/>
        <v>0</v>
      </c>
      <c r="P22" s="41"/>
      <c r="Q22" s="3">
        <f t="shared" ca="1" si="2"/>
        <v>-0.01</v>
      </c>
      <c r="R22" s="41"/>
      <c r="S22" s="41"/>
      <c r="T22" s="41"/>
      <c r="U22" s="41"/>
      <c r="V22" s="41"/>
      <c r="W22" s="41"/>
    </row>
    <row r="23" spans="1:23" x14ac:dyDescent="0.25">
      <c r="A23" s="2">
        <v>38656</v>
      </c>
      <c r="B23" s="3">
        <f t="shared" ca="1" si="1"/>
        <v>0.03</v>
      </c>
      <c r="C23" s="3">
        <f t="shared" ca="1" si="1"/>
        <v>-0.02</v>
      </c>
      <c r="D23" s="3">
        <f t="shared" ca="1" si="1"/>
        <v>-0.01</v>
      </c>
      <c r="E23" s="3">
        <f t="shared" ca="1" si="1"/>
        <v>-0.01</v>
      </c>
      <c r="F23" s="3">
        <f t="shared" ca="1" si="1"/>
        <v>0.04</v>
      </c>
      <c r="G23" s="3">
        <f t="shared" ca="1" si="1"/>
        <v>0.04</v>
      </c>
      <c r="H23" s="3">
        <f t="shared" ca="1" si="3"/>
        <v>0.01</v>
      </c>
      <c r="I23" s="3">
        <f t="shared" ca="1" si="3"/>
        <v>-0.03</v>
      </c>
      <c r="J23" s="3"/>
      <c r="K23" s="3">
        <f t="shared" ca="1" si="4"/>
        <v>0.04</v>
      </c>
      <c r="L23" s="3"/>
      <c r="M23" s="3"/>
      <c r="N23" s="3"/>
      <c r="O23" s="3">
        <f t="shared" ca="1" si="4"/>
        <v>-0.03</v>
      </c>
      <c r="P23" s="41"/>
      <c r="Q23" s="3">
        <f t="shared" ca="1" si="2"/>
        <v>0</v>
      </c>
      <c r="R23" s="41"/>
      <c r="S23" s="41"/>
      <c r="T23" s="41"/>
      <c r="U23" s="41"/>
      <c r="V23" s="41"/>
      <c r="W23" s="41"/>
    </row>
    <row r="24" spans="1:23" x14ac:dyDescent="0.25">
      <c r="A24" s="2">
        <v>38686</v>
      </c>
      <c r="B24" s="3">
        <f t="shared" ca="1" si="1"/>
        <v>0.02</v>
      </c>
      <c r="C24" s="3">
        <f t="shared" ca="1" si="1"/>
        <v>0.01</v>
      </c>
      <c r="D24" s="3">
        <f t="shared" ca="1" si="1"/>
        <v>0.06</v>
      </c>
      <c r="E24" s="3">
        <f t="shared" ca="1" si="1"/>
        <v>-0.05</v>
      </c>
      <c r="F24" s="3">
        <f t="shared" ca="1" si="1"/>
        <v>-0.01</v>
      </c>
      <c r="G24" s="3">
        <f t="shared" ca="1" si="1"/>
        <v>0.03</v>
      </c>
      <c r="H24" s="3">
        <f t="shared" ca="1" si="3"/>
        <v>-0.01</v>
      </c>
      <c r="I24" s="3">
        <f t="shared" ca="1" si="3"/>
        <v>0.05</v>
      </c>
      <c r="J24" s="3"/>
      <c r="K24" s="3">
        <f t="shared" ca="1" si="4"/>
        <v>0.04</v>
      </c>
      <c r="L24" s="3"/>
      <c r="M24" s="3"/>
      <c r="N24" s="3"/>
      <c r="O24" s="3">
        <f t="shared" ca="1" si="4"/>
        <v>0</v>
      </c>
      <c r="P24" s="41"/>
      <c r="Q24" s="3">
        <f t="shared" ca="1" si="2"/>
        <v>-0.01</v>
      </c>
      <c r="R24" s="41"/>
      <c r="S24" s="41"/>
      <c r="T24" s="41"/>
      <c r="U24" s="41"/>
      <c r="V24" s="41"/>
      <c r="W24" s="41"/>
    </row>
    <row r="25" spans="1:23" x14ac:dyDescent="0.25">
      <c r="A25" s="2">
        <v>38716</v>
      </c>
      <c r="B25" s="3">
        <f t="shared" ca="1" si="1"/>
        <v>0.05</v>
      </c>
      <c r="C25" s="3">
        <f t="shared" ca="1" si="1"/>
        <v>-0.02</v>
      </c>
      <c r="D25" s="3">
        <f t="shared" ca="1" si="1"/>
        <v>0.06</v>
      </c>
      <c r="E25" s="3">
        <f t="shared" ca="1" si="1"/>
        <v>0.04</v>
      </c>
      <c r="F25" s="3">
        <f t="shared" ca="1" si="1"/>
        <v>0.03</v>
      </c>
      <c r="G25" s="3">
        <f t="shared" ca="1" si="1"/>
        <v>0.02</v>
      </c>
      <c r="H25" s="3">
        <f t="shared" ca="1" si="3"/>
        <v>-0.03</v>
      </c>
      <c r="I25" s="3">
        <f t="shared" ca="1" si="3"/>
        <v>0.03</v>
      </c>
      <c r="J25" s="3"/>
      <c r="K25" s="3">
        <f t="shared" ca="1" si="4"/>
        <v>0.05</v>
      </c>
      <c r="L25" s="3"/>
      <c r="M25" s="3"/>
      <c r="N25" s="3"/>
      <c r="O25" s="3">
        <f t="shared" ca="1" si="4"/>
        <v>-0.04</v>
      </c>
      <c r="P25" s="41"/>
      <c r="Q25" s="3">
        <f t="shared" ca="1" si="2"/>
        <v>0.04</v>
      </c>
      <c r="R25" s="41"/>
      <c r="S25" s="41"/>
      <c r="T25" s="41"/>
      <c r="U25" s="41"/>
      <c r="V25" s="41"/>
      <c r="W25" s="41"/>
    </row>
    <row r="26" spans="1:23" x14ac:dyDescent="0.25">
      <c r="A26" s="2">
        <v>38748</v>
      </c>
      <c r="B26" s="3">
        <f t="shared" ca="1" si="1"/>
        <v>-0.01</v>
      </c>
      <c r="C26" s="3">
        <f t="shared" ca="1" si="1"/>
        <v>0.05</v>
      </c>
      <c r="D26" s="3">
        <f t="shared" ca="1" si="1"/>
        <v>-0.05</v>
      </c>
      <c r="E26" s="3">
        <f t="shared" ca="1" si="1"/>
        <v>0.02</v>
      </c>
      <c r="F26" s="3">
        <f t="shared" ca="1" si="1"/>
        <v>0.03</v>
      </c>
      <c r="G26" s="3">
        <f t="shared" ca="1" si="1"/>
        <v>-0.01</v>
      </c>
      <c r="H26" s="3">
        <f t="shared" ca="1" si="3"/>
        <v>-0.02</v>
      </c>
      <c r="I26" s="3">
        <f t="shared" ca="1" si="3"/>
        <v>0.06</v>
      </c>
      <c r="J26" s="3"/>
      <c r="K26" s="3">
        <f t="shared" ca="1" si="4"/>
        <v>0.06</v>
      </c>
      <c r="L26" s="3"/>
      <c r="M26" s="3"/>
      <c r="N26" s="3"/>
      <c r="O26" s="3">
        <f t="shared" ca="1" si="4"/>
        <v>-0.02</v>
      </c>
      <c r="P26" s="41"/>
      <c r="Q26" s="3">
        <f t="shared" ca="1" si="2"/>
        <v>0.01</v>
      </c>
      <c r="R26" s="41"/>
      <c r="S26" s="41"/>
      <c r="T26" s="41"/>
      <c r="U26" s="41"/>
      <c r="V26" s="41"/>
      <c r="W26" s="41"/>
    </row>
    <row r="27" spans="1:23" x14ac:dyDescent="0.25">
      <c r="A27" s="2">
        <v>38776</v>
      </c>
      <c r="B27" s="3">
        <f t="shared" ca="1" si="1"/>
        <v>0</v>
      </c>
      <c r="C27" s="3">
        <f t="shared" ca="1" si="1"/>
        <v>-0.03</v>
      </c>
      <c r="D27" s="3">
        <f t="shared" ca="1" si="1"/>
        <v>0.03</v>
      </c>
      <c r="E27" s="3">
        <f t="shared" ca="1" si="1"/>
        <v>0</v>
      </c>
      <c r="F27" s="3">
        <f t="shared" ca="1" si="1"/>
        <v>0.06</v>
      </c>
      <c r="G27" s="3">
        <f t="shared" ca="1" si="1"/>
        <v>0.01</v>
      </c>
      <c r="H27" s="3">
        <f t="shared" ca="1" si="3"/>
        <v>-0.03</v>
      </c>
      <c r="I27" s="3">
        <f t="shared" ca="1" si="3"/>
        <v>0.02</v>
      </c>
      <c r="J27" s="3"/>
      <c r="K27" s="3">
        <f t="shared" ca="1" si="4"/>
        <v>-0.05</v>
      </c>
      <c r="L27" s="3"/>
      <c r="M27" s="3"/>
      <c r="N27" s="3"/>
      <c r="O27" s="3">
        <f t="shared" ca="1" si="4"/>
        <v>0.06</v>
      </c>
      <c r="P27" s="41"/>
      <c r="Q27" s="3">
        <f t="shared" ca="1" si="2"/>
        <v>0</v>
      </c>
      <c r="R27" s="41"/>
      <c r="S27" s="41"/>
      <c r="T27" s="41"/>
      <c r="U27" s="41"/>
      <c r="V27" s="41"/>
      <c r="W27" s="41"/>
    </row>
    <row r="28" spans="1:23" x14ac:dyDescent="0.25">
      <c r="A28" s="2">
        <v>38807</v>
      </c>
      <c r="B28" s="3">
        <f t="shared" ca="1" si="1"/>
        <v>0.01</v>
      </c>
      <c r="C28" s="3">
        <f t="shared" ca="1" si="1"/>
        <v>0.05</v>
      </c>
      <c r="D28" s="3">
        <f t="shared" ca="1" si="1"/>
        <v>-0.02</v>
      </c>
      <c r="E28" s="3">
        <f t="shared" ca="1" si="1"/>
        <v>-0.02</v>
      </c>
      <c r="F28" s="3">
        <f t="shared" ca="1" si="1"/>
        <v>-0.02</v>
      </c>
      <c r="G28" s="3">
        <f t="shared" ca="1" si="1"/>
        <v>0.06</v>
      </c>
      <c r="H28" s="3">
        <f t="shared" ca="1" si="3"/>
        <v>0.06</v>
      </c>
      <c r="I28" s="3">
        <f t="shared" ca="1" si="3"/>
        <v>0.01</v>
      </c>
      <c r="J28" s="3"/>
      <c r="K28" s="3">
        <f t="shared" ca="1" si="4"/>
        <v>-0.05</v>
      </c>
      <c r="L28" s="3"/>
      <c r="M28" s="3"/>
      <c r="N28" s="3"/>
      <c r="O28" s="3">
        <f t="shared" ca="1" si="4"/>
        <v>0.05</v>
      </c>
      <c r="P28" s="41"/>
      <c r="Q28" s="3">
        <f t="shared" ca="1" si="2"/>
        <v>-0.04</v>
      </c>
      <c r="R28" s="41"/>
      <c r="S28" s="41"/>
      <c r="T28" s="41"/>
      <c r="U28" s="41"/>
      <c r="V28" s="41"/>
      <c r="W28" s="41"/>
    </row>
    <row r="29" spans="1:23" x14ac:dyDescent="0.25">
      <c r="A29" s="2">
        <v>38835</v>
      </c>
      <c r="B29" s="3">
        <f t="shared" ca="1" si="1"/>
        <v>0.03</v>
      </c>
      <c r="C29" s="3">
        <f t="shared" ca="1" si="1"/>
        <v>-0.01</v>
      </c>
      <c r="D29" s="3">
        <f t="shared" ca="1" si="1"/>
        <v>0.06</v>
      </c>
      <c r="E29" s="3">
        <f t="shared" ca="1" si="1"/>
        <v>0.02</v>
      </c>
      <c r="F29" s="3">
        <f t="shared" ca="1" si="1"/>
        <v>-0.04</v>
      </c>
      <c r="G29" s="3">
        <f t="shared" ca="1" si="1"/>
        <v>0.02</v>
      </c>
      <c r="H29" s="3">
        <f t="shared" ca="1" si="3"/>
        <v>0.04</v>
      </c>
      <c r="I29" s="3">
        <f t="shared" ca="1" si="3"/>
        <v>-0.05</v>
      </c>
      <c r="J29" s="3"/>
      <c r="K29" s="3">
        <f t="shared" ca="1" si="4"/>
        <v>-0.04</v>
      </c>
      <c r="L29" s="3"/>
      <c r="M29" s="3"/>
      <c r="N29" s="3"/>
      <c r="O29" s="3">
        <f t="shared" ca="1" si="4"/>
        <v>0.06</v>
      </c>
      <c r="P29" s="41"/>
      <c r="Q29" s="3">
        <f t="shared" ca="1" si="2"/>
        <v>0.06</v>
      </c>
      <c r="R29" s="41"/>
      <c r="S29" s="41"/>
      <c r="T29" s="41"/>
      <c r="U29" s="41"/>
      <c r="V29" s="41"/>
      <c r="W29" s="41"/>
    </row>
    <row r="30" spans="1:23" x14ac:dyDescent="0.25">
      <c r="A30" s="2">
        <v>38868</v>
      </c>
      <c r="B30" s="3">
        <f t="shared" ca="1" si="1"/>
        <v>-0.03</v>
      </c>
      <c r="C30" s="3">
        <f t="shared" ca="1" si="1"/>
        <v>-0.03</v>
      </c>
      <c r="D30" s="3">
        <f t="shared" ca="1" si="1"/>
        <v>-0.01</v>
      </c>
      <c r="E30" s="3">
        <f t="shared" ca="1" si="1"/>
        <v>0</v>
      </c>
      <c r="F30" s="3">
        <f t="shared" ca="1" si="1"/>
        <v>-0.01</v>
      </c>
      <c r="G30" s="3">
        <f t="shared" ca="1" si="1"/>
        <v>0.02</v>
      </c>
      <c r="H30" s="3">
        <f t="shared" ca="1" si="3"/>
        <v>0.03</v>
      </c>
      <c r="I30" s="3">
        <f t="shared" ca="1" si="3"/>
        <v>0.06</v>
      </c>
      <c r="J30" s="3"/>
      <c r="K30" s="3">
        <f t="shared" ca="1" si="4"/>
        <v>0.03</v>
      </c>
      <c r="L30" s="3"/>
      <c r="M30" s="3"/>
      <c r="N30" s="3"/>
      <c r="O30" s="3">
        <f t="shared" ca="1" si="4"/>
        <v>0.03</v>
      </c>
      <c r="P30" s="41"/>
      <c r="Q30" s="3">
        <f t="shared" ca="1" si="2"/>
        <v>-0.04</v>
      </c>
      <c r="R30" s="41"/>
      <c r="S30" s="41"/>
      <c r="T30" s="41"/>
      <c r="U30" s="41"/>
      <c r="V30" s="41"/>
      <c r="W30" s="41"/>
    </row>
    <row r="31" spans="1:23" x14ac:dyDescent="0.25">
      <c r="A31" s="2">
        <v>38898</v>
      </c>
      <c r="B31" s="3">
        <f t="shared" ca="1" si="1"/>
        <v>0.04</v>
      </c>
      <c r="C31" s="3">
        <f t="shared" ca="1" si="1"/>
        <v>-0.01</v>
      </c>
      <c r="D31" s="3">
        <f t="shared" ca="1" si="1"/>
        <v>-0.02</v>
      </c>
      <c r="E31" s="3">
        <f t="shared" ca="1" si="1"/>
        <v>0.06</v>
      </c>
      <c r="F31" s="3">
        <f t="shared" ca="1" si="1"/>
        <v>0.02</v>
      </c>
      <c r="G31" s="3">
        <f t="shared" ca="1" si="1"/>
        <v>0.01</v>
      </c>
      <c r="H31" s="3">
        <f t="shared" ca="1" si="3"/>
        <v>0.01</v>
      </c>
      <c r="I31" s="3">
        <f t="shared" ca="1" si="3"/>
        <v>0.04</v>
      </c>
      <c r="J31" s="3"/>
      <c r="K31" s="3">
        <f t="shared" ca="1" si="4"/>
        <v>0</v>
      </c>
      <c r="L31" s="3"/>
      <c r="M31" s="3"/>
      <c r="N31" s="3"/>
      <c r="O31" s="3">
        <f t="shared" ca="1" si="4"/>
        <v>-0.04</v>
      </c>
      <c r="P31" s="41"/>
      <c r="Q31" s="3">
        <f t="shared" ca="1" si="2"/>
        <v>-0.05</v>
      </c>
      <c r="R31" s="41"/>
      <c r="S31" s="41"/>
      <c r="T31" s="41"/>
      <c r="U31" s="41"/>
      <c r="V31" s="41"/>
      <c r="W31" s="41"/>
    </row>
    <row r="32" spans="1:23" x14ac:dyDescent="0.25">
      <c r="A32" s="2">
        <v>38929</v>
      </c>
      <c r="B32" s="3">
        <f t="shared" ca="1" si="1"/>
        <v>-0.05</v>
      </c>
      <c r="C32" s="3">
        <f t="shared" ca="1" si="1"/>
        <v>0.05</v>
      </c>
      <c r="D32" s="3">
        <f t="shared" ca="1" si="1"/>
        <v>0.01</v>
      </c>
      <c r="E32" s="3">
        <f t="shared" ca="1" si="1"/>
        <v>-0.05</v>
      </c>
      <c r="F32" s="3">
        <f t="shared" ca="1" si="1"/>
        <v>0.03</v>
      </c>
      <c r="G32" s="3">
        <f t="shared" ca="1" si="1"/>
        <v>-0.05</v>
      </c>
      <c r="H32" s="3">
        <f t="shared" ca="1" si="3"/>
        <v>-0.04</v>
      </c>
      <c r="I32" s="3">
        <f t="shared" ca="1" si="3"/>
        <v>0</v>
      </c>
      <c r="J32" s="3"/>
      <c r="K32" s="3">
        <f t="shared" ca="1" si="4"/>
        <v>0.05</v>
      </c>
      <c r="L32" s="3"/>
      <c r="M32" s="3"/>
      <c r="N32" s="3"/>
      <c r="O32" s="3">
        <f t="shared" ca="1" si="4"/>
        <v>-0.05</v>
      </c>
      <c r="P32" s="41"/>
      <c r="Q32" s="3">
        <f t="shared" ca="1" si="2"/>
        <v>-0.03</v>
      </c>
      <c r="R32" s="41"/>
      <c r="S32" s="41"/>
      <c r="T32" s="41"/>
      <c r="U32" s="41"/>
      <c r="V32" s="41"/>
      <c r="W32" s="41"/>
    </row>
    <row r="33" spans="1:23" x14ac:dyDescent="0.25">
      <c r="A33" s="2">
        <v>38960</v>
      </c>
      <c r="B33" s="3">
        <f t="shared" ca="1" si="1"/>
        <v>-0.05</v>
      </c>
      <c r="C33" s="3">
        <f t="shared" ca="1" si="1"/>
        <v>-0.05</v>
      </c>
      <c r="D33" s="3">
        <f t="shared" ca="1" si="1"/>
        <v>0.01</v>
      </c>
      <c r="E33" s="3">
        <f t="shared" ca="1" si="1"/>
        <v>0.02</v>
      </c>
      <c r="F33" s="3">
        <f t="shared" ca="1" si="1"/>
        <v>0.04</v>
      </c>
      <c r="G33" s="3">
        <f t="shared" ca="1" si="1"/>
        <v>0.06</v>
      </c>
      <c r="H33" s="3">
        <f t="shared" ca="1" si="3"/>
        <v>0.05</v>
      </c>
      <c r="I33" s="3">
        <f t="shared" ca="1" si="3"/>
        <v>0</v>
      </c>
      <c r="J33" s="3"/>
      <c r="K33" s="3">
        <f t="shared" ca="1" si="4"/>
        <v>-0.02</v>
      </c>
      <c r="L33" s="3"/>
      <c r="M33" s="3"/>
      <c r="N33" s="3"/>
      <c r="O33" s="3">
        <f t="shared" ca="1" si="4"/>
        <v>0.03</v>
      </c>
      <c r="P33" s="41"/>
      <c r="Q33" s="3">
        <f t="shared" ca="1" si="2"/>
        <v>0.03</v>
      </c>
      <c r="R33" s="41"/>
      <c r="S33" s="41"/>
      <c r="T33" s="41"/>
      <c r="U33" s="41"/>
      <c r="V33" s="41"/>
      <c r="W33" s="41"/>
    </row>
    <row r="34" spans="1:23" x14ac:dyDescent="0.25">
      <c r="A34" s="2">
        <v>38989</v>
      </c>
      <c r="B34" s="3">
        <f t="shared" ca="1" si="1"/>
        <v>-0.02</v>
      </c>
      <c r="C34" s="3">
        <f t="shared" ca="1" si="1"/>
        <v>-0.05</v>
      </c>
      <c r="D34" s="3">
        <f t="shared" ca="1" si="1"/>
        <v>0.02</v>
      </c>
      <c r="E34" s="3">
        <f t="shared" ca="1" si="1"/>
        <v>-0.04</v>
      </c>
      <c r="F34" s="3">
        <f t="shared" ca="1" si="1"/>
        <v>-0.02</v>
      </c>
      <c r="G34" s="3">
        <f t="shared" ca="1" si="1"/>
        <v>0.06</v>
      </c>
      <c r="H34" s="3">
        <f t="shared" ca="1" si="3"/>
        <v>-0.04</v>
      </c>
      <c r="I34" s="3">
        <f t="shared" ca="1" si="3"/>
        <v>-0.03</v>
      </c>
      <c r="J34" s="3"/>
      <c r="K34" s="3">
        <f t="shared" ca="1" si="4"/>
        <v>0.05</v>
      </c>
      <c r="L34" s="3"/>
      <c r="M34" s="3"/>
      <c r="N34" s="3"/>
      <c r="O34" s="3">
        <f t="shared" ca="1" si="4"/>
        <v>-0.01</v>
      </c>
      <c r="P34" s="41"/>
      <c r="Q34" s="3">
        <f t="shared" ca="1" si="2"/>
        <v>0.01</v>
      </c>
      <c r="R34" s="41"/>
      <c r="S34" s="41"/>
      <c r="T34" s="41"/>
      <c r="U34" s="41"/>
      <c r="V34" s="41"/>
      <c r="W34" s="41"/>
    </row>
    <row r="35" spans="1:23" x14ac:dyDescent="0.25">
      <c r="A35" s="2">
        <v>39021</v>
      </c>
      <c r="B35" s="3">
        <f t="shared" ca="1" si="1"/>
        <v>-0.02</v>
      </c>
      <c r="C35" s="3">
        <f t="shared" ca="1" si="1"/>
        <v>0.02</v>
      </c>
      <c r="D35" s="3">
        <f t="shared" ca="1" si="1"/>
        <v>0.06</v>
      </c>
      <c r="E35" s="3">
        <f t="shared" ca="1" si="1"/>
        <v>-0.05</v>
      </c>
      <c r="F35" s="3">
        <f t="shared" ca="1" si="1"/>
        <v>0.03</v>
      </c>
      <c r="G35" s="3">
        <f t="shared" ca="1" si="1"/>
        <v>-0.01</v>
      </c>
      <c r="H35" s="3">
        <f t="shared" ca="1" si="3"/>
        <v>0.02</v>
      </c>
      <c r="I35" s="3">
        <f t="shared" ca="1" si="3"/>
        <v>-0.01</v>
      </c>
      <c r="J35" s="3"/>
      <c r="K35" s="3">
        <f t="shared" ca="1" si="4"/>
        <v>-0.01</v>
      </c>
      <c r="L35" s="3"/>
      <c r="M35" s="3"/>
      <c r="N35" s="3"/>
      <c r="O35" s="3">
        <f t="shared" ca="1" si="4"/>
        <v>0.02</v>
      </c>
      <c r="P35" s="41"/>
      <c r="Q35" s="3">
        <f t="shared" ca="1" si="2"/>
        <v>-0.01</v>
      </c>
      <c r="R35" s="41"/>
      <c r="S35" s="41"/>
      <c r="T35" s="41"/>
      <c r="U35" s="41"/>
      <c r="V35" s="41"/>
      <c r="W35" s="41"/>
    </row>
    <row r="36" spans="1:23" x14ac:dyDescent="0.25">
      <c r="A36" s="2">
        <v>39051</v>
      </c>
      <c r="B36" s="3">
        <f t="shared" ca="1" si="1"/>
        <v>0.05</v>
      </c>
      <c r="C36" s="3">
        <f t="shared" ca="1" si="1"/>
        <v>0.04</v>
      </c>
      <c r="D36" s="3">
        <f t="shared" ca="1" si="1"/>
        <v>-0.05</v>
      </c>
      <c r="E36" s="3">
        <f t="shared" ca="1" si="1"/>
        <v>-0.01</v>
      </c>
      <c r="F36" s="3">
        <f t="shared" ca="1" si="1"/>
        <v>0.02</v>
      </c>
      <c r="G36" s="3">
        <f t="shared" ca="1" si="1"/>
        <v>-0.02</v>
      </c>
      <c r="H36" s="3">
        <f t="shared" ca="1" si="3"/>
        <v>-0.03</v>
      </c>
      <c r="I36" s="3">
        <f t="shared" ca="1" si="3"/>
        <v>0.05</v>
      </c>
      <c r="J36" s="3"/>
      <c r="K36" s="3">
        <f t="shared" ca="1" si="4"/>
        <v>0.03</v>
      </c>
      <c r="L36" s="3"/>
      <c r="M36" s="3"/>
      <c r="N36" s="3"/>
      <c r="O36" s="3">
        <f t="shared" ca="1" si="4"/>
        <v>0.06</v>
      </c>
      <c r="P36" s="41"/>
      <c r="Q36" s="3">
        <f t="shared" ca="1" si="2"/>
        <v>0.06</v>
      </c>
      <c r="R36" s="41"/>
      <c r="S36" s="41"/>
      <c r="T36" s="41"/>
      <c r="U36" s="41"/>
      <c r="V36" s="41"/>
      <c r="W36" s="41"/>
    </row>
    <row r="37" spans="1:23" x14ac:dyDescent="0.25">
      <c r="A37" s="2">
        <v>39080</v>
      </c>
      <c r="B37" s="3">
        <f t="shared" ca="1" si="1"/>
        <v>-0.04</v>
      </c>
      <c r="C37" s="3">
        <f t="shared" ca="1" si="1"/>
        <v>0</v>
      </c>
      <c r="D37" s="3">
        <f t="shared" ca="1" si="1"/>
        <v>0.03</v>
      </c>
      <c r="E37" s="3">
        <f t="shared" ca="1" si="1"/>
        <v>-0.03</v>
      </c>
      <c r="F37" s="3">
        <f t="shared" ca="1" si="1"/>
        <v>-0.02</v>
      </c>
      <c r="G37" s="3">
        <f t="shared" ca="1" si="1"/>
        <v>0.03</v>
      </c>
      <c r="H37" s="3">
        <f t="shared" ca="1" si="3"/>
        <v>-0.05</v>
      </c>
      <c r="I37" s="3">
        <f t="shared" ca="1" si="3"/>
        <v>0.06</v>
      </c>
      <c r="J37" s="3"/>
      <c r="K37" s="3">
        <f t="shared" ca="1" si="4"/>
        <v>-0.04</v>
      </c>
      <c r="L37" s="3"/>
      <c r="M37" s="3"/>
      <c r="N37" s="3"/>
      <c r="O37" s="3">
        <f t="shared" ca="1" si="4"/>
        <v>0</v>
      </c>
      <c r="P37" s="41"/>
      <c r="Q37" s="3">
        <f t="shared" ca="1" si="2"/>
        <v>0.02</v>
      </c>
      <c r="R37" s="41"/>
      <c r="S37" s="41"/>
      <c r="T37" s="41"/>
      <c r="U37" s="41"/>
      <c r="V37" s="41"/>
      <c r="W37" s="41"/>
    </row>
    <row r="38" spans="1:23" x14ac:dyDescent="0.25">
      <c r="A38" s="2">
        <v>39113</v>
      </c>
      <c r="B38" s="3">
        <f t="shared" ca="1" si="1"/>
        <v>-0.02</v>
      </c>
      <c r="C38" s="3">
        <f t="shared" ca="1" si="1"/>
        <v>-0.03</v>
      </c>
      <c r="D38" s="3">
        <f t="shared" ca="1" si="1"/>
        <v>-0.04</v>
      </c>
      <c r="E38" s="3">
        <f t="shared" ca="1" si="1"/>
        <v>-0.05</v>
      </c>
      <c r="F38" s="3">
        <f t="shared" ca="1" si="1"/>
        <v>0.04</v>
      </c>
      <c r="G38" s="3">
        <f t="shared" ca="1" si="1"/>
        <v>0.02</v>
      </c>
      <c r="H38" s="3">
        <f t="shared" ca="1" si="3"/>
        <v>0.05</v>
      </c>
      <c r="I38" s="3">
        <f t="shared" ca="1" si="3"/>
        <v>-0.02</v>
      </c>
      <c r="J38" s="3"/>
      <c r="K38" s="3">
        <f t="shared" ca="1" si="4"/>
        <v>-0.03</v>
      </c>
      <c r="L38" s="3"/>
      <c r="M38" s="3"/>
      <c r="N38" s="3"/>
      <c r="O38" s="3">
        <f t="shared" ca="1" si="4"/>
        <v>-0.05</v>
      </c>
      <c r="P38" s="41"/>
      <c r="Q38" s="3">
        <f t="shared" ca="1" si="2"/>
        <v>0.05</v>
      </c>
      <c r="R38" s="41"/>
      <c r="S38" s="41"/>
      <c r="T38" s="41"/>
      <c r="U38" s="41"/>
      <c r="V38" s="41"/>
      <c r="W38" s="41"/>
    </row>
    <row r="39" spans="1:23" x14ac:dyDescent="0.25">
      <c r="A39" s="2">
        <v>39141</v>
      </c>
      <c r="B39" s="3">
        <f t="shared" ca="1" si="1"/>
        <v>-0.04</v>
      </c>
      <c r="C39" s="3">
        <f t="shared" ca="1" si="1"/>
        <v>0.05</v>
      </c>
      <c r="D39" s="3">
        <f t="shared" ca="1" si="1"/>
        <v>0.06</v>
      </c>
      <c r="E39" s="3">
        <f t="shared" ca="1" si="1"/>
        <v>0.02</v>
      </c>
      <c r="F39" s="3">
        <f t="shared" ca="1" si="1"/>
        <v>0.05</v>
      </c>
      <c r="G39" s="3">
        <f t="shared" ca="1" si="1"/>
        <v>0.04</v>
      </c>
      <c r="H39" s="3">
        <f t="shared" ca="1" si="3"/>
        <v>0.02</v>
      </c>
      <c r="I39" s="3">
        <f t="shared" ca="1" si="3"/>
        <v>0</v>
      </c>
      <c r="J39" s="3"/>
      <c r="K39" s="3">
        <f t="shared" ca="1" si="4"/>
        <v>-0.01</v>
      </c>
      <c r="L39" s="3"/>
      <c r="M39" s="3"/>
      <c r="N39" s="3"/>
      <c r="O39" s="3">
        <f t="shared" ca="1" si="4"/>
        <v>0.06</v>
      </c>
      <c r="P39" s="41"/>
      <c r="Q39" s="3">
        <f t="shared" ca="1" si="2"/>
        <v>0.03</v>
      </c>
      <c r="R39" s="41"/>
      <c r="S39" s="41"/>
      <c r="T39" s="41"/>
      <c r="U39" s="41"/>
      <c r="V39" s="41"/>
      <c r="W39" s="41"/>
    </row>
    <row r="40" spans="1:23" x14ac:dyDescent="0.25">
      <c r="A40" s="2">
        <v>39171</v>
      </c>
      <c r="B40" s="3">
        <f t="shared" ca="1" si="1"/>
        <v>0.04</v>
      </c>
      <c r="C40" s="3">
        <f t="shared" ca="1" si="1"/>
        <v>0.04</v>
      </c>
      <c r="D40" s="3">
        <f t="shared" ca="1" si="1"/>
        <v>-0.03</v>
      </c>
      <c r="E40" s="3">
        <f t="shared" ca="1" si="1"/>
        <v>0.01</v>
      </c>
      <c r="F40" s="3">
        <f t="shared" ca="1" si="1"/>
        <v>0.05</v>
      </c>
      <c r="G40" s="3">
        <f t="shared" ca="1" si="1"/>
        <v>-0.04</v>
      </c>
      <c r="H40" s="3">
        <f t="shared" ca="1" si="3"/>
        <v>0.01</v>
      </c>
      <c r="I40" s="3">
        <f t="shared" ca="1" si="3"/>
        <v>-0.05</v>
      </c>
      <c r="J40" s="3"/>
      <c r="K40" s="3">
        <f t="shared" ca="1" si="4"/>
        <v>-0.02</v>
      </c>
      <c r="L40" s="3"/>
      <c r="M40" s="3"/>
      <c r="N40" s="3"/>
      <c r="O40" s="3">
        <f t="shared" ca="1" si="4"/>
        <v>0.04</v>
      </c>
      <c r="P40" s="41"/>
      <c r="Q40" s="3">
        <f t="shared" ca="1" si="2"/>
        <v>-0.04</v>
      </c>
      <c r="R40" s="41"/>
      <c r="S40" s="41"/>
      <c r="T40" s="41"/>
      <c r="U40" s="41"/>
      <c r="V40" s="41"/>
      <c r="W40" s="41"/>
    </row>
    <row r="41" spans="1:23" x14ac:dyDescent="0.25">
      <c r="A41" s="2">
        <v>39202</v>
      </c>
      <c r="B41" s="3">
        <f t="shared" ca="1" si="1"/>
        <v>-0.02</v>
      </c>
      <c r="C41" s="3">
        <f t="shared" ca="1" si="1"/>
        <v>0.05</v>
      </c>
      <c r="D41" s="3">
        <f t="shared" ca="1" si="1"/>
        <v>-0.05</v>
      </c>
      <c r="E41" s="3">
        <f t="shared" ca="1" si="1"/>
        <v>0.02</v>
      </c>
      <c r="F41" s="3">
        <f t="shared" ca="1" si="1"/>
        <v>0.04</v>
      </c>
      <c r="G41" s="3">
        <f t="shared" ca="1" si="1"/>
        <v>0.02</v>
      </c>
      <c r="H41" s="3">
        <f t="shared" ca="1" si="3"/>
        <v>0.05</v>
      </c>
      <c r="I41" s="3">
        <f t="shared" ca="1" si="3"/>
        <v>-0.04</v>
      </c>
      <c r="J41" s="3"/>
      <c r="K41" s="3">
        <f t="shared" ca="1" si="4"/>
        <v>0</v>
      </c>
      <c r="L41" s="3"/>
      <c r="M41" s="3"/>
      <c r="N41" s="3"/>
      <c r="O41" s="3">
        <f t="shared" ca="1" si="4"/>
        <v>-0.05</v>
      </c>
      <c r="P41" s="41"/>
      <c r="Q41" s="3">
        <f t="shared" ca="1" si="2"/>
        <v>-0.02</v>
      </c>
      <c r="R41" s="41"/>
      <c r="S41" s="41"/>
      <c r="T41" s="41"/>
      <c r="U41" s="41"/>
      <c r="V41" s="41"/>
      <c r="W41" s="41"/>
    </row>
    <row r="42" spans="1:23" x14ac:dyDescent="0.25">
      <c r="A42" s="2">
        <v>39233</v>
      </c>
      <c r="B42" s="3">
        <f t="shared" ca="1" si="1"/>
        <v>-0.04</v>
      </c>
      <c r="C42" s="3">
        <f t="shared" ca="1" si="1"/>
        <v>0.05</v>
      </c>
      <c r="D42" s="3">
        <f t="shared" ca="1" si="1"/>
        <v>0.06</v>
      </c>
      <c r="E42" s="3">
        <f t="shared" ca="1" si="1"/>
        <v>0.02</v>
      </c>
      <c r="F42" s="3">
        <f t="shared" ca="1" si="1"/>
        <v>-0.04</v>
      </c>
      <c r="G42" s="3">
        <f t="shared" ca="1" si="1"/>
        <v>-0.01</v>
      </c>
      <c r="H42" s="3">
        <f t="shared" ca="1" si="3"/>
        <v>0.01</v>
      </c>
      <c r="I42" s="3">
        <f t="shared" ca="1" si="3"/>
        <v>0.03</v>
      </c>
      <c r="J42" s="3"/>
      <c r="K42" s="3">
        <f t="shared" ca="1" si="4"/>
        <v>-0.02</v>
      </c>
      <c r="L42" s="3"/>
      <c r="M42" s="3"/>
      <c r="N42" s="3"/>
      <c r="O42" s="3">
        <f t="shared" ca="1" si="4"/>
        <v>0.06</v>
      </c>
      <c r="P42" s="41"/>
      <c r="Q42" s="3">
        <f t="shared" ca="1" si="2"/>
        <v>0.05</v>
      </c>
      <c r="R42" s="41"/>
      <c r="S42" s="41"/>
      <c r="T42" s="41"/>
      <c r="U42" s="41"/>
      <c r="V42" s="41"/>
      <c r="W42" s="41"/>
    </row>
    <row r="43" spans="1:23" x14ac:dyDescent="0.25">
      <c r="A43" s="2">
        <v>39263</v>
      </c>
      <c r="B43" s="3">
        <f t="shared" ca="1" si="1"/>
        <v>0.02</v>
      </c>
      <c r="C43" s="3">
        <f t="shared" ca="1" si="1"/>
        <v>-0.05</v>
      </c>
      <c r="D43" s="3">
        <f t="shared" ca="1" si="1"/>
        <v>-0.05</v>
      </c>
      <c r="E43" s="3">
        <f t="shared" ca="1" si="1"/>
        <v>0.01</v>
      </c>
      <c r="F43" s="3">
        <f t="shared" ca="1" si="1"/>
        <v>-0.01</v>
      </c>
      <c r="G43" s="3">
        <f t="shared" ca="1" si="1"/>
        <v>0.04</v>
      </c>
      <c r="H43" s="3">
        <f t="shared" ca="1" si="3"/>
        <v>0</v>
      </c>
      <c r="I43" s="3">
        <f t="shared" ca="1" si="3"/>
        <v>0.03</v>
      </c>
      <c r="J43" s="3"/>
      <c r="K43" s="3">
        <f t="shared" ca="1" si="4"/>
        <v>0.05</v>
      </c>
      <c r="L43" s="3"/>
      <c r="M43" s="3"/>
      <c r="N43" s="3"/>
      <c r="O43" s="3">
        <f t="shared" ca="1" si="4"/>
        <v>-0.05</v>
      </c>
      <c r="P43" s="41"/>
      <c r="Q43" s="3">
        <f t="shared" ca="1" si="2"/>
        <v>0.06</v>
      </c>
      <c r="R43" s="41"/>
      <c r="S43" s="41"/>
      <c r="T43" s="41"/>
      <c r="U43" s="41"/>
      <c r="V43" s="41"/>
      <c r="W43" s="41"/>
    </row>
    <row r="44" spans="1:23" x14ac:dyDescent="0.25">
      <c r="A44" s="2">
        <v>39294</v>
      </c>
      <c r="B44" s="3">
        <f t="shared" ca="1" si="1"/>
        <v>0.02</v>
      </c>
      <c r="C44" s="3">
        <f t="shared" ca="1" si="1"/>
        <v>0.06</v>
      </c>
      <c r="D44" s="3">
        <f t="shared" ca="1" si="1"/>
        <v>-0.02</v>
      </c>
      <c r="E44" s="3">
        <f t="shared" ca="1" si="1"/>
        <v>0.05</v>
      </c>
      <c r="F44" s="3">
        <f t="shared" ca="1" si="1"/>
        <v>-0.01</v>
      </c>
      <c r="G44" s="3">
        <f t="shared" ca="1" si="1"/>
        <v>0.02</v>
      </c>
      <c r="H44" s="3">
        <f t="shared" ca="1" si="3"/>
        <v>0.05</v>
      </c>
      <c r="I44" s="3">
        <f t="shared" ca="1" si="3"/>
        <v>0.03</v>
      </c>
      <c r="J44" s="3"/>
      <c r="K44" s="3">
        <f t="shared" ca="1" si="4"/>
        <v>-0.02</v>
      </c>
      <c r="L44" s="3"/>
      <c r="M44" s="3"/>
      <c r="N44" s="3"/>
      <c r="O44" s="3">
        <f t="shared" ca="1" si="4"/>
        <v>0.01</v>
      </c>
      <c r="P44" s="41"/>
      <c r="Q44" s="3">
        <f t="shared" ca="1" si="2"/>
        <v>-0.05</v>
      </c>
      <c r="R44" s="41"/>
      <c r="S44" s="41"/>
      <c r="T44" s="41"/>
      <c r="U44" s="41"/>
      <c r="V44" s="41"/>
      <c r="W44" s="41"/>
    </row>
    <row r="45" spans="1:23" x14ac:dyDescent="0.25">
      <c r="A45" s="2">
        <v>39325</v>
      </c>
      <c r="B45" s="3">
        <f t="shared" ca="1" si="1"/>
        <v>0.02</v>
      </c>
      <c r="C45" s="3">
        <f t="shared" ca="1" si="1"/>
        <v>-0.03</v>
      </c>
      <c r="D45" s="3">
        <f t="shared" ca="1" si="1"/>
        <v>-0.05</v>
      </c>
      <c r="E45" s="3">
        <f t="shared" ca="1" si="1"/>
        <v>0.01</v>
      </c>
      <c r="F45" s="3">
        <f t="shared" ca="1" si="1"/>
        <v>0.05</v>
      </c>
      <c r="G45" s="3">
        <f t="shared" ca="1" si="1"/>
        <v>0.04</v>
      </c>
      <c r="H45" s="3">
        <f t="shared" ca="1" si="3"/>
        <v>-0.01</v>
      </c>
      <c r="I45" s="3">
        <f t="shared" ca="1" si="3"/>
        <v>0.04</v>
      </c>
      <c r="J45" s="3"/>
      <c r="K45" s="3">
        <f t="shared" ca="1" si="4"/>
        <v>0.05</v>
      </c>
      <c r="L45" s="3"/>
      <c r="M45" s="3"/>
      <c r="N45" s="3"/>
      <c r="O45" s="3">
        <f t="shared" ca="1" si="4"/>
        <v>-0.01</v>
      </c>
      <c r="P45" s="41"/>
      <c r="Q45" s="3">
        <f t="shared" ca="1" si="2"/>
        <v>-0.05</v>
      </c>
      <c r="R45" s="41"/>
      <c r="S45" s="41"/>
      <c r="T45" s="41"/>
      <c r="U45" s="41"/>
      <c r="V45" s="41"/>
      <c r="W45" s="41"/>
    </row>
    <row r="46" spans="1:23" x14ac:dyDescent="0.25">
      <c r="A46" s="2">
        <v>39353</v>
      </c>
      <c r="B46" s="3">
        <f t="shared" ca="1" si="1"/>
        <v>-0.04</v>
      </c>
      <c r="C46" s="3">
        <f t="shared" ca="1" si="1"/>
        <v>0.05</v>
      </c>
      <c r="D46" s="3">
        <f t="shared" ca="1" si="1"/>
        <v>0.05</v>
      </c>
      <c r="E46" s="3">
        <f t="shared" ca="1" si="1"/>
        <v>0.03</v>
      </c>
      <c r="F46" s="3">
        <f t="shared" ca="1" si="1"/>
        <v>-0.03</v>
      </c>
      <c r="G46" s="3">
        <f t="shared" ca="1" si="1"/>
        <v>0.02</v>
      </c>
      <c r="H46" s="3">
        <f t="shared" ca="1" si="3"/>
        <v>-0.02</v>
      </c>
      <c r="I46" s="3">
        <f t="shared" ca="1" si="3"/>
        <v>0.01</v>
      </c>
      <c r="J46" s="3"/>
      <c r="K46" s="3">
        <f t="shared" ca="1" si="4"/>
        <v>0.06</v>
      </c>
      <c r="L46" s="3"/>
      <c r="M46" s="3"/>
      <c r="N46" s="3"/>
      <c r="O46" s="3">
        <f t="shared" ca="1" si="4"/>
        <v>0.02</v>
      </c>
      <c r="P46" s="41"/>
      <c r="Q46" s="3">
        <f t="shared" ca="1" si="2"/>
        <v>0</v>
      </c>
      <c r="R46" s="41"/>
      <c r="S46" s="41"/>
      <c r="T46" s="41"/>
      <c r="U46" s="41"/>
      <c r="V46" s="41"/>
      <c r="W46" s="41"/>
    </row>
    <row r="47" spans="1:23" x14ac:dyDescent="0.25">
      <c r="A47" s="2">
        <v>39386</v>
      </c>
      <c r="B47" s="3">
        <f t="shared" ca="1" si="1"/>
        <v>-0.01</v>
      </c>
      <c r="C47" s="3">
        <f t="shared" ca="1" si="1"/>
        <v>0.03</v>
      </c>
      <c r="D47" s="3">
        <f t="shared" ca="1" si="1"/>
        <v>0.06</v>
      </c>
      <c r="E47" s="3">
        <f t="shared" ca="1" si="1"/>
        <v>-0.01</v>
      </c>
      <c r="F47" s="3">
        <f t="shared" ca="1" si="1"/>
        <v>-0.04</v>
      </c>
      <c r="G47" s="3">
        <f t="shared" ca="1" si="1"/>
        <v>0.05</v>
      </c>
      <c r="H47" s="3">
        <f t="shared" ca="1" si="3"/>
        <v>-0.05</v>
      </c>
      <c r="I47" s="3">
        <f t="shared" ca="1" si="3"/>
        <v>0</v>
      </c>
      <c r="J47" s="3"/>
      <c r="K47" s="3">
        <f t="shared" ca="1" si="4"/>
        <v>-0.05</v>
      </c>
      <c r="L47" s="3"/>
      <c r="M47" s="3"/>
      <c r="N47" s="3"/>
      <c r="O47" s="3">
        <f t="shared" ca="1" si="4"/>
        <v>-0.01</v>
      </c>
      <c r="P47" s="41"/>
      <c r="Q47" s="3">
        <f t="shared" ca="1" si="2"/>
        <v>0.03</v>
      </c>
      <c r="R47" s="41"/>
      <c r="S47" s="41"/>
      <c r="T47" s="41"/>
      <c r="U47" s="41"/>
      <c r="V47" s="41"/>
      <c r="W47" s="41"/>
    </row>
    <row r="48" spans="1:23" x14ac:dyDescent="0.25">
      <c r="A48" s="2">
        <v>39416</v>
      </c>
      <c r="B48" s="3">
        <f t="shared" ca="1" si="1"/>
        <v>-0.02</v>
      </c>
      <c r="C48" s="3">
        <f t="shared" ca="1" si="1"/>
        <v>0</v>
      </c>
      <c r="D48" s="3">
        <f t="shared" ca="1" si="1"/>
        <v>-0.02</v>
      </c>
      <c r="E48" s="3">
        <f t="shared" ca="1" si="1"/>
        <v>-0.05</v>
      </c>
      <c r="F48" s="3">
        <f t="shared" ca="1" si="1"/>
        <v>0.06</v>
      </c>
      <c r="G48" s="3">
        <f t="shared" ca="1" si="1"/>
        <v>0.05</v>
      </c>
      <c r="H48" s="3">
        <f t="shared" ca="1" si="3"/>
        <v>0.06</v>
      </c>
      <c r="I48" s="3">
        <f t="shared" ca="1" si="3"/>
        <v>0.05</v>
      </c>
      <c r="J48" s="3"/>
      <c r="K48" s="3">
        <f t="shared" ca="1" si="4"/>
        <v>-0.04</v>
      </c>
      <c r="L48" s="3"/>
      <c r="M48" s="3"/>
      <c r="N48" s="3"/>
      <c r="O48" s="3">
        <f t="shared" ca="1" si="4"/>
        <v>-0.02</v>
      </c>
      <c r="P48" s="41"/>
      <c r="Q48" s="3">
        <f t="shared" ca="1" si="2"/>
        <v>-0.02</v>
      </c>
      <c r="R48" s="41"/>
      <c r="S48" s="41"/>
      <c r="T48" s="41"/>
      <c r="U48" s="41"/>
      <c r="V48" s="41"/>
      <c r="W48" s="41"/>
    </row>
    <row r="49" spans="1:23" x14ac:dyDescent="0.25">
      <c r="A49" s="2">
        <v>39447</v>
      </c>
      <c r="B49" s="3">
        <f t="shared" ca="1" si="1"/>
        <v>0.04</v>
      </c>
      <c r="C49" s="3">
        <f t="shared" ca="1" si="1"/>
        <v>0.01</v>
      </c>
      <c r="D49" s="3">
        <f t="shared" ca="1" si="1"/>
        <v>0.01</v>
      </c>
      <c r="E49" s="3">
        <f t="shared" ca="1" si="1"/>
        <v>0.05</v>
      </c>
      <c r="F49" s="3">
        <f t="shared" ca="1" si="1"/>
        <v>-0.03</v>
      </c>
      <c r="G49" s="3">
        <f t="shared" ca="1" si="1"/>
        <v>0.04</v>
      </c>
      <c r="H49" s="3">
        <f t="shared" ca="1" si="3"/>
        <v>0.06</v>
      </c>
      <c r="I49" s="3">
        <f t="shared" ca="1" si="3"/>
        <v>-0.03</v>
      </c>
      <c r="J49" s="3"/>
      <c r="K49" s="3">
        <f t="shared" ca="1" si="4"/>
        <v>0.06</v>
      </c>
      <c r="L49" s="3"/>
      <c r="M49" s="3"/>
      <c r="N49" s="3"/>
      <c r="O49" s="3">
        <f t="shared" ca="1" si="4"/>
        <v>-0.04</v>
      </c>
      <c r="P49" s="41"/>
      <c r="Q49" s="3">
        <f t="shared" ca="1" si="2"/>
        <v>-0.02</v>
      </c>
      <c r="R49" s="41"/>
      <c r="S49" s="41"/>
      <c r="T49" s="41"/>
      <c r="U49" s="41"/>
      <c r="V49" s="41"/>
      <c r="W49" s="41"/>
    </row>
    <row r="50" spans="1:23" x14ac:dyDescent="0.25">
      <c r="A50" s="2">
        <v>39478</v>
      </c>
      <c r="B50" s="3">
        <f t="shared" ca="1" si="1"/>
        <v>-0.03</v>
      </c>
      <c r="C50" s="3">
        <f t="shared" ca="1" si="1"/>
        <v>0.03</v>
      </c>
      <c r="D50" s="3">
        <f t="shared" ca="1" si="1"/>
        <v>0.04</v>
      </c>
      <c r="E50" s="3">
        <f t="shared" ca="1" si="1"/>
        <v>0.06</v>
      </c>
      <c r="F50" s="3">
        <f t="shared" ca="1" si="1"/>
        <v>-0.03</v>
      </c>
      <c r="G50" s="3">
        <f t="shared" ca="1" si="1"/>
        <v>0</v>
      </c>
      <c r="H50" s="3">
        <f t="shared" ca="1" si="3"/>
        <v>-0.05</v>
      </c>
      <c r="I50" s="3">
        <f t="shared" ca="1" si="3"/>
        <v>0.02</v>
      </c>
      <c r="J50" s="3"/>
      <c r="K50" s="3">
        <f t="shared" ca="1" si="4"/>
        <v>0.04</v>
      </c>
      <c r="L50" s="3"/>
      <c r="M50" s="3"/>
      <c r="N50" s="3"/>
      <c r="O50" s="3">
        <f t="shared" ca="1" si="4"/>
        <v>0.04</v>
      </c>
      <c r="P50" s="41"/>
      <c r="Q50" s="3">
        <f t="shared" ca="1" si="2"/>
        <v>0.03</v>
      </c>
      <c r="R50" s="41"/>
      <c r="S50" s="41"/>
      <c r="T50" s="41"/>
      <c r="U50" s="41"/>
      <c r="V50" s="41"/>
      <c r="W50" s="41"/>
    </row>
    <row r="51" spans="1:23" x14ac:dyDescent="0.25">
      <c r="A51" s="2">
        <v>39507</v>
      </c>
      <c r="B51" s="3">
        <f t="shared" ca="1" si="1"/>
        <v>-0.04</v>
      </c>
      <c r="C51" s="3">
        <f t="shared" ca="1" si="1"/>
        <v>-0.01</v>
      </c>
      <c r="D51" s="3">
        <f t="shared" ca="1" si="1"/>
        <v>-0.01</v>
      </c>
      <c r="E51" s="3">
        <f t="shared" ca="1" si="1"/>
        <v>-0.04</v>
      </c>
      <c r="F51" s="3">
        <f t="shared" ca="1" si="1"/>
        <v>0.01</v>
      </c>
      <c r="G51" s="3">
        <f t="shared" ca="1" si="1"/>
        <v>0.03</v>
      </c>
      <c r="H51" s="3">
        <f t="shared" ca="1" si="3"/>
        <v>0.05</v>
      </c>
      <c r="I51" s="3">
        <f t="shared" ca="1" si="3"/>
        <v>-0.02</v>
      </c>
      <c r="J51" s="3"/>
      <c r="K51" s="3">
        <f t="shared" ca="1" si="4"/>
        <v>0.02</v>
      </c>
      <c r="L51" s="3"/>
      <c r="M51" s="3"/>
      <c r="N51" s="3"/>
      <c r="O51" s="3">
        <f t="shared" ca="1" si="4"/>
        <v>0.04</v>
      </c>
      <c r="P51" s="41"/>
      <c r="Q51" s="3">
        <f t="shared" ca="1" si="2"/>
        <v>-0.01</v>
      </c>
      <c r="R51" s="41"/>
      <c r="S51" s="41"/>
      <c r="T51" s="41"/>
      <c r="U51" s="41"/>
      <c r="V51" s="41"/>
      <c r="W51" s="41"/>
    </row>
    <row r="52" spans="1:23" x14ac:dyDescent="0.25">
      <c r="A52" s="2">
        <v>39538</v>
      </c>
      <c r="B52" s="3">
        <f t="shared" ca="1" si="1"/>
        <v>0.04</v>
      </c>
      <c r="C52" s="3">
        <f t="shared" ca="1" si="1"/>
        <v>0.04</v>
      </c>
      <c r="D52" s="3">
        <f t="shared" ca="1" si="1"/>
        <v>0.04</v>
      </c>
      <c r="E52" s="3">
        <f t="shared" ca="1" si="1"/>
        <v>-0.01</v>
      </c>
      <c r="F52" s="3">
        <f t="shared" ca="1" si="1"/>
        <v>0.01</v>
      </c>
      <c r="G52" s="3">
        <f t="shared" ca="1" si="1"/>
        <v>-0.02</v>
      </c>
      <c r="H52" s="3">
        <f t="shared" ca="1" si="3"/>
        <v>-0.05</v>
      </c>
      <c r="I52" s="3">
        <f t="shared" ca="1" si="3"/>
        <v>-0.01</v>
      </c>
      <c r="J52" s="3"/>
      <c r="K52" s="3">
        <f t="shared" ca="1" si="4"/>
        <v>0.02</v>
      </c>
      <c r="L52" s="3"/>
      <c r="M52" s="3"/>
      <c r="N52" s="3"/>
      <c r="O52" s="3">
        <f t="shared" ca="1" si="4"/>
        <v>-0.04</v>
      </c>
      <c r="P52" s="41"/>
      <c r="Q52" s="3">
        <f t="shared" ca="1" si="2"/>
        <v>0.02</v>
      </c>
      <c r="R52" s="41"/>
      <c r="S52" s="41"/>
      <c r="T52" s="41"/>
      <c r="U52" s="41"/>
      <c r="V52" s="41"/>
      <c r="W52" s="41"/>
    </row>
    <row r="53" spans="1:23" x14ac:dyDescent="0.25">
      <c r="A53" s="2">
        <v>39568</v>
      </c>
      <c r="B53" s="3">
        <f t="shared" ca="1" si="1"/>
        <v>0.01</v>
      </c>
      <c r="C53" s="3">
        <f t="shared" ca="1" si="1"/>
        <v>0.04</v>
      </c>
      <c r="D53" s="3">
        <f t="shared" ca="1" si="1"/>
        <v>0.06</v>
      </c>
      <c r="E53" s="3">
        <f t="shared" ca="1" si="1"/>
        <v>0.03</v>
      </c>
      <c r="F53" s="3">
        <f t="shared" ca="1" si="1"/>
        <v>0.03</v>
      </c>
      <c r="G53" s="3">
        <f t="shared" ca="1" si="1"/>
        <v>0.01</v>
      </c>
      <c r="H53" s="3">
        <f t="shared" ca="1" si="3"/>
        <v>-0.01</v>
      </c>
      <c r="I53" s="3">
        <f t="shared" ca="1" si="3"/>
        <v>0.04</v>
      </c>
      <c r="J53" s="3"/>
      <c r="K53" s="3">
        <f t="shared" ca="1" si="4"/>
        <v>0.02</v>
      </c>
      <c r="L53" s="3"/>
      <c r="M53" s="3"/>
      <c r="N53" s="3"/>
      <c r="O53" s="3">
        <f t="shared" ca="1" si="4"/>
        <v>-0.03</v>
      </c>
      <c r="P53" s="41"/>
      <c r="Q53" s="3">
        <f t="shared" ca="1" si="2"/>
        <v>0.06</v>
      </c>
      <c r="R53" s="41"/>
      <c r="S53" s="41"/>
      <c r="T53" s="41"/>
      <c r="U53" s="41"/>
      <c r="V53" s="41"/>
      <c r="W53" s="41"/>
    </row>
    <row r="54" spans="1:23" x14ac:dyDescent="0.25">
      <c r="A54" s="2">
        <v>39599</v>
      </c>
      <c r="B54" s="3">
        <f t="shared" ca="1" si="1"/>
        <v>-0.04</v>
      </c>
      <c r="C54" s="3">
        <f t="shared" ca="1" si="1"/>
        <v>0.03</v>
      </c>
      <c r="D54" s="3">
        <f t="shared" ca="1" si="1"/>
        <v>0.01</v>
      </c>
      <c r="E54" s="3">
        <f t="shared" ca="1" si="1"/>
        <v>0.03</v>
      </c>
      <c r="F54" s="3">
        <f t="shared" ca="1" si="1"/>
        <v>0.05</v>
      </c>
      <c r="G54" s="3">
        <f t="shared" ca="1" si="1"/>
        <v>0.05</v>
      </c>
      <c r="H54" s="3">
        <f t="shared" ca="1" si="3"/>
        <v>0.01</v>
      </c>
      <c r="I54" s="3">
        <f t="shared" ca="1" si="3"/>
        <v>0.01</v>
      </c>
      <c r="J54" s="3"/>
      <c r="K54" s="3">
        <f t="shared" ca="1" si="4"/>
        <v>-0.01</v>
      </c>
      <c r="L54" s="3"/>
      <c r="M54" s="3"/>
      <c r="N54" s="3"/>
      <c r="O54" s="3">
        <f t="shared" ca="1" si="4"/>
        <v>0.03</v>
      </c>
      <c r="P54" s="41"/>
      <c r="Q54" s="3">
        <f t="shared" ca="1" si="2"/>
        <v>0.02</v>
      </c>
      <c r="R54" s="41"/>
      <c r="S54" s="41"/>
      <c r="T54" s="41"/>
      <c r="U54" s="41"/>
      <c r="V54" s="41"/>
      <c r="W54" s="41"/>
    </row>
    <row r="55" spans="1:23" x14ac:dyDescent="0.25">
      <c r="A55" s="2">
        <v>39629</v>
      </c>
      <c r="B55" s="3">
        <f t="shared" ca="1" si="1"/>
        <v>0.04</v>
      </c>
      <c r="C55" s="3">
        <f t="shared" ca="1" si="1"/>
        <v>0</v>
      </c>
      <c r="D55" s="3">
        <f t="shared" ca="1" si="1"/>
        <v>0.01</v>
      </c>
      <c r="E55" s="3">
        <f t="shared" ca="1" si="1"/>
        <v>-0.05</v>
      </c>
      <c r="F55" s="3">
        <f t="shared" ca="1" si="1"/>
        <v>0.01</v>
      </c>
      <c r="G55" s="3">
        <f t="shared" ca="1" si="1"/>
        <v>0.01</v>
      </c>
      <c r="H55" s="3">
        <f t="shared" ca="1" si="3"/>
        <v>-0.01</v>
      </c>
      <c r="I55" s="3">
        <f t="shared" ca="1" si="3"/>
        <v>-0.05</v>
      </c>
      <c r="J55" s="3"/>
      <c r="K55" s="3">
        <f t="shared" ca="1" si="4"/>
        <v>0.03</v>
      </c>
      <c r="L55" s="3"/>
      <c r="M55" s="3"/>
      <c r="N55" s="3"/>
      <c r="O55" s="3">
        <f t="shared" ca="1" si="4"/>
        <v>-0.01</v>
      </c>
      <c r="P55" s="41"/>
      <c r="Q55" s="3">
        <f t="shared" ca="1" si="2"/>
        <v>-0.01</v>
      </c>
      <c r="R55" s="41"/>
      <c r="S55" s="41"/>
      <c r="T55" s="41"/>
      <c r="U55" s="41"/>
      <c r="V55" s="41"/>
      <c r="W55" s="41"/>
    </row>
    <row r="56" spans="1:23" x14ac:dyDescent="0.25">
      <c r="A56" s="2">
        <v>39660</v>
      </c>
      <c r="B56" s="3">
        <f t="shared" ca="1" si="1"/>
        <v>0.05</v>
      </c>
      <c r="C56" s="3">
        <f t="shared" ca="1" si="1"/>
        <v>-0.02</v>
      </c>
      <c r="D56" s="3">
        <f t="shared" ca="1" si="1"/>
        <v>-0.03</v>
      </c>
      <c r="E56" s="3">
        <f t="shared" ca="1" si="1"/>
        <v>0</v>
      </c>
      <c r="F56" s="3">
        <f t="shared" ca="1" si="1"/>
        <v>0.01</v>
      </c>
      <c r="G56" s="3">
        <f t="shared" ca="1" si="1"/>
        <v>-0.03</v>
      </c>
      <c r="H56" s="3">
        <f t="shared" ca="1" si="3"/>
        <v>0</v>
      </c>
      <c r="I56" s="3">
        <f t="shared" ca="1" si="3"/>
        <v>-0.03</v>
      </c>
      <c r="J56" s="3"/>
      <c r="K56" s="3">
        <f t="shared" ca="1" si="4"/>
        <v>-0.02</v>
      </c>
      <c r="L56" s="3"/>
      <c r="M56" s="3"/>
      <c r="N56" s="3"/>
      <c r="O56" s="3">
        <f t="shared" ca="1" si="4"/>
        <v>0.06</v>
      </c>
      <c r="P56" s="41"/>
      <c r="Q56" s="3">
        <f t="shared" ca="1" si="2"/>
        <v>-0.01</v>
      </c>
      <c r="R56" s="41"/>
      <c r="S56" s="41"/>
      <c r="T56" s="41"/>
      <c r="U56" s="41"/>
      <c r="V56" s="41"/>
      <c r="W56" s="41"/>
    </row>
    <row r="57" spans="1:23" x14ac:dyDescent="0.25">
      <c r="A57" s="2">
        <v>39689</v>
      </c>
      <c r="B57" s="3">
        <f t="shared" ca="1" si="1"/>
        <v>0</v>
      </c>
      <c r="C57" s="3">
        <f t="shared" ca="1" si="1"/>
        <v>-0.02</v>
      </c>
      <c r="D57" s="3">
        <f t="shared" ca="1" si="1"/>
        <v>-0.05</v>
      </c>
      <c r="E57" s="3">
        <f t="shared" ca="1" si="1"/>
        <v>-0.05</v>
      </c>
      <c r="F57" s="3">
        <f t="shared" ca="1" si="1"/>
        <v>-0.01</v>
      </c>
      <c r="G57" s="3">
        <f t="shared" ca="1" si="1"/>
        <v>-0.05</v>
      </c>
      <c r="H57" s="3">
        <f t="shared" ca="1" si="3"/>
        <v>-0.04</v>
      </c>
      <c r="I57" s="3">
        <f t="shared" ca="1" si="3"/>
        <v>0.05</v>
      </c>
      <c r="J57" s="3"/>
      <c r="K57" s="3">
        <f t="shared" ca="1" si="4"/>
        <v>0.01</v>
      </c>
      <c r="L57" s="3"/>
      <c r="M57" s="3"/>
      <c r="N57" s="3"/>
      <c r="O57" s="3">
        <f t="shared" ca="1" si="4"/>
        <v>-0.01</v>
      </c>
      <c r="P57" s="41"/>
      <c r="Q57" s="3">
        <f t="shared" ca="1" si="2"/>
        <v>0.03</v>
      </c>
      <c r="R57" s="41"/>
      <c r="S57" s="41"/>
      <c r="T57" s="41"/>
      <c r="U57" s="41"/>
      <c r="V57" s="41"/>
      <c r="W57" s="41"/>
    </row>
    <row r="58" spans="1:23" x14ac:dyDescent="0.25">
      <c r="A58" s="2">
        <v>39721</v>
      </c>
      <c r="B58" s="3">
        <f t="shared" ref="B58:J89" ca="1" si="5">RANDBETWEEN(-5,6)/100</f>
        <v>0.04</v>
      </c>
      <c r="C58" s="3">
        <f t="shared" ca="1" si="5"/>
        <v>0.02</v>
      </c>
      <c r="D58" s="3">
        <f t="shared" ca="1" si="5"/>
        <v>0</v>
      </c>
      <c r="E58" s="3">
        <f t="shared" ca="1" si="5"/>
        <v>-0.01</v>
      </c>
      <c r="F58" s="3">
        <f t="shared" ca="1" si="5"/>
        <v>0</v>
      </c>
      <c r="G58" s="3">
        <f t="shared" ca="1" si="5"/>
        <v>-0.03</v>
      </c>
      <c r="H58" s="3">
        <f t="shared" ca="1" si="3"/>
        <v>-0.05</v>
      </c>
      <c r="I58" s="3">
        <f t="shared" ca="1" si="3"/>
        <v>-0.04</v>
      </c>
      <c r="J58" s="3"/>
      <c r="K58" s="3">
        <f t="shared" ca="1" si="4"/>
        <v>-0.04</v>
      </c>
      <c r="L58" s="3"/>
      <c r="M58" s="3"/>
      <c r="N58" s="3"/>
      <c r="O58" s="3">
        <f t="shared" ca="1" si="4"/>
        <v>0.01</v>
      </c>
      <c r="P58" s="41"/>
      <c r="Q58" s="3">
        <f t="shared" ca="1" si="2"/>
        <v>0.02</v>
      </c>
      <c r="R58" s="41"/>
      <c r="S58" s="41"/>
      <c r="T58" s="41"/>
      <c r="U58" s="41"/>
      <c r="V58" s="41"/>
      <c r="W58" s="41"/>
    </row>
    <row r="59" spans="1:23" x14ac:dyDescent="0.25">
      <c r="A59" s="2">
        <v>39752</v>
      </c>
      <c r="B59" s="3">
        <f t="shared" ca="1" si="5"/>
        <v>0.03</v>
      </c>
      <c r="C59" s="3">
        <f t="shared" ca="1" si="5"/>
        <v>-0.02</v>
      </c>
      <c r="D59" s="3">
        <f t="shared" ca="1" si="5"/>
        <v>0.05</v>
      </c>
      <c r="E59" s="3">
        <f t="shared" ca="1" si="5"/>
        <v>0.04</v>
      </c>
      <c r="F59" s="3">
        <f t="shared" ca="1" si="5"/>
        <v>-0.05</v>
      </c>
      <c r="G59" s="3">
        <f t="shared" ca="1" si="5"/>
        <v>0.04</v>
      </c>
      <c r="H59" s="3">
        <f t="shared" ca="1" si="3"/>
        <v>0</v>
      </c>
      <c r="I59" s="3">
        <f t="shared" ca="1" si="3"/>
        <v>-0.02</v>
      </c>
      <c r="J59" s="3"/>
      <c r="K59" s="3">
        <f t="shared" ca="1" si="4"/>
        <v>0.02</v>
      </c>
      <c r="L59" s="3"/>
      <c r="M59" s="3"/>
      <c r="N59" s="3"/>
      <c r="O59" s="3">
        <f t="shared" ca="1" si="4"/>
        <v>-0.05</v>
      </c>
      <c r="P59" s="41"/>
      <c r="Q59" s="3">
        <f t="shared" ca="1" si="2"/>
        <v>0.04</v>
      </c>
      <c r="R59" s="41"/>
      <c r="S59" s="41"/>
      <c r="T59" s="41"/>
      <c r="U59" s="41"/>
      <c r="V59" s="41"/>
      <c r="W59" s="41"/>
    </row>
    <row r="60" spans="1:23" x14ac:dyDescent="0.25">
      <c r="A60" s="2">
        <v>39782</v>
      </c>
      <c r="B60" s="3">
        <f t="shared" ca="1" si="5"/>
        <v>0.05</v>
      </c>
      <c r="C60" s="3">
        <f t="shared" ca="1" si="5"/>
        <v>0.06</v>
      </c>
      <c r="D60" s="3">
        <f t="shared" ca="1" si="5"/>
        <v>0.03</v>
      </c>
      <c r="E60" s="3">
        <f t="shared" ca="1" si="5"/>
        <v>-0.05</v>
      </c>
      <c r="F60" s="3">
        <f t="shared" ca="1" si="5"/>
        <v>0.05</v>
      </c>
      <c r="G60" s="3">
        <f t="shared" ca="1" si="5"/>
        <v>0.06</v>
      </c>
      <c r="H60" s="3">
        <f t="shared" ca="1" si="3"/>
        <v>0.01</v>
      </c>
      <c r="I60" s="3">
        <f t="shared" ca="1" si="3"/>
        <v>0.02</v>
      </c>
      <c r="J60" s="3"/>
      <c r="K60" s="3">
        <f t="shared" ca="1" si="4"/>
        <v>-0.02</v>
      </c>
      <c r="L60" s="3"/>
      <c r="M60" s="3"/>
      <c r="N60" s="3"/>
      <c r="O60" s="3">
        <f t="shared" ca="1" si="4"/>
        <v>0.03</v>
      </c>
      <c r="P60" s="41"/>
      <c r="Q60" s="3">
        <f t="shared" ca="1" si="2"/>
        <v>-0.01</v>
      </c>
      <c r="R60" s="41"/>
      <c r="S60" s="41"/>
      <c r="T60" s="41"/>
      <c r="U60" s="41"/>
      <c r="V60" s="41"/>
      <c r="W60" s="41"/>
    </row>
    <row r="61" spans="1:23" x14ac:dyDescent="0.25">
      <c r="A61" s="2">
        <v>39813</v>
      </c>
      <c r="B61" s="3">
        <f t="shared" ca="1" si="5"/>
        <v>0.04</v>
      </c>
      <c r="C61" s="3">
        <f t="shared" ca="1" si="5"/>
        <v>0.01</v>
      </c>
      <c r="D61" s="3">
        <f t="shared" ca="1" si="5"/>
        <v>-0.02</v>
      </c>
      <c r="E61" s="3">
        <f t="shared" ca="1" si="5"/>
        <v>0</v>
      </c>
      <c r="F61" s="3">
        <f t="shared" ca="1" si="5"/>
        <v>-0.02</v>
      </c>
      <c r="G61" s="3">
        <f t="shared" ca="1" si="5"/>
        <v>-0.03</v>
      </c>
      <c r="H61" s="3">
        <f t="shared" ca="1" si="3"/>
        <v>0</v>
      </c>
      <c r="I61" s="3">
        <f t="shared" ca="1" si="3"/>
        <v>0.04</v>
      </c>
      <c r="J61" s="3"/>
      <c r="K61" s="3">
        <f t="shared" ca="1" si="4"/>
        <v>-0.03</v>
      </c>
      <c r="L61" s="3"/>
      <c r="M61" s="3"/>
      <c r="N61" s="3"/>
      <c r="O61" s="3">
        <f t="shared" ca="1" si="4"/>
        <v>-0.04</v>
      </c>
      <c r="P61" s="41"/>
      <c r="Q61" s="3">
        <f t="shared" ca="1" si="2"/>
        <v>-0.04</v>
      </c>
      <c r="R61" s="41"/>
      <c r="S61" s="41"/>
      <c r="T61" s="41"/>
      <c r="U61" s="41"/>
      <c r="V61" s="41"/>
      <c r="W61" s="41"/>
    </row>
    <row r="62" spans="1:23" x14ac:dyDescent="0.25">
      <c r="A62" s="2">
        <v>39844</v>
      </c>
      <c r="B62" s="3">
        <f t="shared" ca="1" si="5"/>
        <v>0.06</v>
      </c>
      <c r="C62" s="3">
        <f t="shared" ca="1" si="5"/>
        <v>0.05</v>
      </c>
      <c r="D62" s="3">
        <f t="shared" ca="1" si="5"/>
        <v>0.05</v>
      </c>
      <c r="E62" s="3">
        <f t="shared" ca="1" si="5"/>
        <v>-0.05</v>
      </c>
      <c r="F62" s="3">
        <f t="shared" ca="1" si="5"/>
        <v>0.01</v>
      </c>
      <c r="G62" s="3">
        <f t="shared" ca="1" si="5"/>
        <v>0.02</v>
      </c>
      <c r="H62" s="3">
        <f t="shared" ca="1" si="3"/>
        <v>0.01</v>
      </c>
      <c r="I62" s="3">
        <f t="shared" ca="1" si="3"/>
        <v>-0.01</v>
      </c>
      <c r="J62" s="3"/>
      <c r="K62" s="3">
        <f t="shared" ca="1" si="4"/>
        <v>0.02</v>
      </c>
      <c r="L62" s="3"/>
      <c r="M62" s="3"/>
      <c r="N62" s="3"/>
      <c r="O62" s="3">
        <f t="shared" ca="1" si="4"/>
        <v>0.04</v>
      </c>
      <c r="P62" s="41"/>
      <c r="Q62" s="3">
        <f t="shared" ca="1" si="2"/>
        <v>-0.03</v>
      </c>
      <c r="R62" s="41"/>
      <c r="S62" s="41"/>
      <c r="T62" s="41"/>
      <c r="U62" s="41"/>
      <c r="V62" s="41"/>
      <c r="W62" s="41"/>
    </row>
    <row r="63" spans="1:23" x14ac:dyDescent="0.25">
      <c r="A63" s="2">
        <v>39872</v>
      </c>
      <c r="B63" s="3">
        <f t="shared" ca="1" si="5"/>
        <v>-0.03</v>
      </c>
      <c r="C63" s="3">
        <f t="shared" ca="1" si="5"/>
        <v>0.05</v>
      </c>
      <c r="D63" s="3">
        <f t="shared" ca="1" si="5"/>
        <v>-0.01</v>
      </c>
      <c r="E63" s="3">
        <f t="shared" ca="1" si="5"/>
        <v>0.02</v>
      </c>
      <c r="F63" s="3">
        <f t="shared" ca="1" si="5"/>
        <v>0.05</v>
      </c>
      <c r="G63" s="3">
        <f t="shared" ca="1" si="5"/>
        <v>0.01</v>
      </c>
      <c r="H63" s="3">
        <f t="shared" ca="1" si="3"/>
        <v>0.05</v>
      </c>
      <c r="I63" s="3">
        <f t="shared" ca="1" si="3"/>
        <v>0.01</v>
      </c>
      <c r="J63" s="3"/>
      <c r="K63" s="3">
        <f t="shared" ca="1" si="4"/>
        <v>-0.01</v>
      </c>
      <c r="L63" s="3"/>
      <c r="M63" s="3"/>
      <c r="N63" s="3"/>
      <c r="O63" s="3">
        <f t="shared" ca="1" si="4"/>
        <v>0.06</v>
      </c>
      <c r="P63" s="41"/>
      <c r="Q63" s="3">
        <f t="shared" ca="1" si="2"/>
        <v>0.02</v>
      </c>
      <c r="R63" s="41"/>
      <c r="S63" s="41"/>
      <c r="T63" s="41"/>
      <c r="U63" s="41"/>
      <c r="V63" s="41"/>
      <c r="W63" s="41"/>
    </row>
    <row r="64" spans="1:23" x14ac:dyDescent="0.25">
      <c r="A64" s="2">
        <v>39903</v>
      </c>
      <c r="B64" s="3">
        <f t="shared" ca="1" si="5"/>
        <v>0.05</v>
      </c>
      <c r="C64" s="3">
        <f t="shared" ca="1" si="5"/>
        <v>0.06</v>
      </c>
      <c r="D64" s="3">
        <f t="shared" ca="1" si="5"/>
        <v>-0.04</v>
      </c>
      <c r="E64" s="3">
        <f t="shared" ca="1" si="5"/>
        <v>0.04</v>
      </c>
      <c r="F64" s="3">
        <f t="shared" ca="1" si="5"/>
        <v>-0.05</v>
      </c>
      <c r="G64" s="3">
        <f t="shared" ca="1" si="5"/>
        <v>0.02</v>
      </c>
      <c r="H64" s="3">
        <f t="shared" ca="1" si="3"/>
        <v>-0.02</v>
      </c>
      <c r="I64" s="3">
        <f t="shared" ca="1" si="3"/>
        <v>-0.03</v>
      </c>
      <c r="J64" s="3"/>
      <c r="K64" s="3">
        <f t="shared" ca="1" si="4"/>
        <v>-0.05</v>
      </c>
      <c r="L64" s="3"/>
      <c r="M64" s="3"/>
      <c r="N64" s="3"/>
      <c r="O64" s="3">
        <f t="shared" ca="1" si="4"/>
        <v>-0.04</v>
      </c>
      <c r="P64" s="41"/>
      <c r="Q64" s="3">
        <f t="shared" ca="1" si="2"/>
        <v>-0.01</v>
      </c>
      <c r="R64" s="41"/>
      <c r="S64" s="41"/>
      <c r="T64" s="41"/>
      <c r="U64" s="41"/>
      <c r="V64" s="41"/>
      <c r="W64" s="41"/>
    </row>
    <row r="65" spans="1:23" x14ac:dyDescent="0.25">
      <c r="A65" s="2">
        <v>39933</v>
      </c>
      <c r="B65" s="3">
        <f t="shared" ca="1" si="5"/>
        <v>-0.04</v>
      </c>
      <c r="C65" s="3">
        <f t="shared" ca="1" si="5"/>
        <v>-0.01</v>
      </c>
      <c r="D65" s="3">
        <f t="shared" ca="1" si="5"/>
        <v>-0.02</v>
      </c>
      <c r="E65" s="3">
        <f t="shared" ca="1" si="5"/>
        <v>0.02</v>
      </c>
      <c r="F65" s="3">
        <f t="shared" ca="1" si="5"/>
        <v>0.06</v>
      </c>
      <c r="G65" s="3">
        <f t="shared" ca="1" si="5"/>
        <v>0.05</v>
      </c>
      <c r="H65" s="3">
        <f t="shared" ca="1" si="3"/>
        <v>0.05</v>
      </c>
      <c r="I65" s="3">
        <f t="shared" ca="1" si="3"/>
        <v>0.03</v>
      </c>
      <c r="J65" s="3"/>
      <c r="K65" s="3">
        <f t="shared" ca="1" si="4"/>
        <v>-0.02</v>
      </c>
      <c r="L65" s="3"/>
      <c r="M65" s="3"/>
      <c r="N65" s="3"/>
      <c r="O65" s="3">
        <f t="shared" ca="1" si="4"/>
        <v>-0.02</v>
      </c>
      <c r="P65" s="41"/>
      <c r="Q65" s="3">
        <f t="shared" ca="1" si="2"/>
        <v>0.02</v>
      </c>
      <c r="R65" s="41"/>
      <c r="S65" s="41"/>
      <c r="T65" s="41"/>
      <c r="U65" s="41"/>
      <c r="V65" s="41"/>
      <c r="W65" s="41"/>
    </row>
    <row r="66" spans="1:23" x14ac:dyDescent="0.25">
      <c r="A66" s="2">
        <v>39964</v>
      </c>
      <c r="B66" s="3">
        <f t="shared" ca="1" si="5"/>
        <v>0.04</v>
      </c>
      <c r="C66" s="3">
        <f t="shared" ca="1" si="5"/>
        <v>0.06</v>
      </c>
      <c r="D66" s="3">
        <f t="shared" ca="1" si="5"/>
        <v>0.06</v>
      </c>
      <c r="E66" s="3">
        <f t="shared" ca="1" si="5"/>
        <v>0.03</v>
      </c>
      <c r="F66" s="3">
        <f t="shared" ca="1" si="5"/>
        <v>0.05</v>
      </c>
      <c r="G66" s="3">
        <f t="shared" ca="1" si="5"/>
        <v>0.03</v>
      </c>
      <c r="H66" s="3">
        <f t="shared" ca="1" si="3"/>
        <v>0.04</v>
      </c>
      <c r="I66" s="3">
        <f t="shared" ca="1" si="3"/>
        <v>0</v>
      </c>
      <c r="J66" s="3"/>
      <c r="K66" s="3">
        <f t="shared" ca="1" si="4"/>
        <v>-0.04</v>
      </c>
      <c r="L66" s="3"/>
      <c r="M66" s="3"/>
      <c r="N66" s="3"/>
      <c r="O66" s="3">
        <f t="shared" ca="1" si="4"/>
        <v>0</v>
      </c>
      <c r="P66" s="41"/>
      <c r="Q66" s="3">
        <f t="shared" ca="1" si="2"/>
        <v>-0.02</v>
      </c>
      <c r="R66" s="41"/>
      <c r="S66" s="41"/>
      <c r="T66" s="41"/>
      <c r="U66" s="41"/>
      <c r="V66" s="41"/>
      <c r="W66" s="41"/>
    </row>
    <row r="67" spans="1:23" x14ac:dyDescent="0.25">
      <c r="A67" s="2">
        <v>39994</v>
      </c>
      <c r="B67" s="3">
        <f t="shared" ca="1" si="5"/>
        <v>0.02</v>
      </c>
      <c r="C67" s="3">
        <f t="shared" ca="1" si="5"/>
        <v>0.03</v>
      </c>
      <c r="D67" s="3">
        <f t="shared" ca="1" si="5"/>
        <v>0.04</v>
      </c>
      <c r="E67" s="3">
        <f t="shared" ca="1" si="5"/>
        <v>0.03</v>
      </c>
      <c r="F67" s="3">
        <f t="shared" ca="1" si="5"/>
        <v>0</v>
      </c>
      <c r="G67" s="3">
        <f t="shared" ca="1" si="5"/>
        <v>-0.01</v>
      </c>
      <c r="H67" s="3">
        <f t="shared" ca="1" si="3"/>
        <v>0.01</v>
      </c>
      <c r="I67" s="3">
        <f t="shared" ca="1" si="3"/>
        <v>0.06</v>
      </c>
      <c r="J67" s="3"/>
      <c r="K67" s="3">
        <f t="shared" ca="1" si="4"/>
        <v>-0.01</v>
      </c>
      <c r="L67" s="3">
        <f t="shared" ca="1" si="4"/>
        <v>-0.04</v>
      </c>
      <c r="M67" s="3"/>
      <c r="N67" s="3"/>
      <c r="O67" s="3">
        <f t="shared" ca="1" si="4"/>
        <v>0.06</v>
      </c>
      <c r="P67" s="41"/>
      <c r="Q67" s="3">
        <f t="shared" ca="1" si="2"/>
        <v>0</v>
      </c>
      <c r="R67" s="41"/>
      <c r="S67" s="41"/>
      <c r="T67" s="41"/>
      <c r="U67" s="41"/>
      <c r="V67" s="41"/>
      <c r="W67" s="41"/>
    </row>
    <row r="68" spans="1:23" x14ac:dyDescent="0.25">
      <c r="A68" s="2">
        <v>40025</v>
      </c>
      <c r="B68" s="3">
        <f t="shared" ca="1" si="5"/>
        <v>0.06</v>
      </c>
      <c r="C68" s="3">
        <f t="shared" ca="1" si="5"/>
        <v>0.04</v>
      </c>
      <c r="D68" s="3">
        <f t="shared" ca="1" si="5"/>
        <v>0.03</v>
      </c>
      <c r="E68" s="3">
        <f t="shared" ca="1" si="5"/>
        <v>-0.01</v>
      </c>
      <c r="F68" s="3">
        <f t="shared" ca="1" si="5"/>
        <v>-0.04</v>
      </c>
      <c r="G68" s="3">
        <f t="shared" ca="1" si="5"/>
        <v>-0.05</v>
      </c>
      <c r="H68" s="3">
        <f t="shared" ca="1" si="3"/>
        <v>0</v>
      </c>
      <c r="I68" s="3">
        <f t="shared" ca="1" si="3"/>
        <v>0.06</v>
      </c>
      <c r="J68" s="3"/>
      <c r="K68" s="3">
        <f t="shared" ca="1" si="4"/>
        <v>-0.03</v>
      </c>
      <c r="L68" s="3">
        <f t="shared" ca="1" si="4"/>
        <v>-0.02</v>
      </c>
      <c r="M68" s="3">
        <f t="shared" ca="1" si="4"/>
        <v>0.03</v>
      </c>
      <c r="N68" s="3">
        <f t="shared" ca="1" si="4"/>
        <v>0.03</v>
      </c>
      <c r="O68" s="3">
        <f t="shared" ca="1" si="4"/>
        <v>0</v>
      </c>
      <c r="P68" s="41"/>
      <c r="Q68" s="3">
        <f t="shared" ca="1" si="2"/>
        <v>-0.05</v>
      </c>
      <c r="R68" s="41"/>
      <c r="S68" s="41"/>
      <c r="T68" s="41"/>
      <c r="U68" s="41"/>
      <c r="V68" s="41"/>
      <c r="W68" s="41"/>
    </row>
    <row r="69" spans="1:23" x14ac:dyDescent="0.25">
      <c r="A69" s="2">
        <v>40056</v>
      </c>
      <c r="B69" s="3">
        <f t="shared" ca="1" si="5"/>
        <v>-0.03</v>
      </c>
      <c r="C69" s="3">
        <f t="shared" ca="1" si="5"/>
        <v>0.05</v>
      </c>
      <c r="D69" s="3">
        <f t="shared" ca="1" si="5"/>
        <v>-0.05</v>
      </c>
      <c r="E69" s="3">
        <f t="shared" ca="1" si="5"/>
        <v>0.05</v>
      </c>
      <c r="F69" s="3">
        <f t="shared" ca="1" si="5"/>
        <v>0.03</v>
      </c>
      <c r="G69" s="3">
        <f t="shared" ca="1" si="5"/>
        <v>0.06</v>
      </c>
      <c r="H69" s="3">
        <f t="shared" ca="1" si="3"/>
        <v>-0.04</v>
      </c>
      <c r="I69" s="3">
        <f t="shared" ca="1" si="3"/>
        <v>0</v>
      </c>
      <c r="J69" s="3"/>
      <c r="K69" s="3">
        <f t="shared" ca="1" si="4"/>
        <v>0.02</v>
      </c>
      <c r="L69" s="3">
        <f t="shared" ca="1" si="4"/>
        <v>0.02</v>
      </c>
      <c r="M69" s="3">
        <f t="shared" ca="1" si="4"/>
        <v>0.02</v>
      </c>
      <c r="N69" s="3">
        <f t="shared" ca="1" si="4"/>
        <v>-0.03</v>
      </c>
      <c r="O69" s="3">
        <f t="shared" ca="1" si="4"/>
        <v>-0.02</v>
      </c>
      <c r="P69" s="41"/>
      <c r="Q69" s="3">
        <f t="shared" ca="1" si="2"/>
        <v>-0.05</v>
      </c>
      <c r="R69" s="41"/>
      <c r="S69" s="41"/>
      <c r="T69" s="41"/>
      <c r="U69" s="41"/>
      <c r="V69" s="41"/>
      <c r="W69" s="41"/>
    </row>
    <row r="70" spans="1:23" x14ac:dyDescent="0.25">
      <c r="A70" s="2">
        <v>40086</v>
      </c>
      <c r="B70" s="3">
        <f t="shared" ca="1" si="5"/>
        <v>0.04</v>
      </c>
      <c r="C70" s="3">
        <f t="shared" ca="1" si="5"/>
        <v>0.06</v>
      </c>
      <c r="D70" s="3">
        <f t="shared" ca="1" si="5"/>
        <v>0.02</v>
      </c>
      <c r="E70" s="3">
        <f t="shared" ca="1" si="5"/>
        <v>0.03</v>
      </c>
      <c r="F70" s="3">
        <f t="shared" ca="1" si="5"/>
        <v>0.05</v>
      </c>
      <c r="G70" s="3">
        <f t="shared" ca="1" si="5"/>
        <v>0</v>
      </c>
      <c r="H70" s="3">
        <f t="shared" ca="1" si="3"/>
        <v>-0.05</v>
      </c>
      <c r="I70" s="3">
        <f t="shared" ca="1" si="3"/>
        <v>0.05</v>
      </c>
      <c r="J70" s="3"/>
      <c r="K70" s="3">
        <f t="shared" ca="1" si="4"/>
        <v>0.01</v>
      </c>
      <c r="L70" s="3">
        <f t="shared" ca="1" si="4"/>
        <v>-0.03</v>
      </c>
      <c r="M70" s="3">
        <f t="shared" ca="1" si="4"/>
        <v>0</v>
      </c>
      <c r="N70" s="3">
        <f t="shared" ca="1" si="4"/>
        <v>0.03</v>
      </c>
      <c r="O70" s="3">
        <f t="shared" ca="1" si="4"/>
        <v>0.04</v>
      </c>
      <c r="P70" s="41"/>
      <c r="Q70" s="3">
        <f t="shared" ca="1" si="2"/>
        <v>0.05</v>
      </c>
      <c r="R70" s="41"/>
      <c r="S70" s="41"/>
      <c r="T70" s="41"/>
      <c r="U70" s="41"/>
      <c r="V70" s="41"/>
      <c r="W70" s="41"/>
    </row>
    <row r="71" spans="1:23" x14ac:dyDescent="0.25">
      <c r="A71" s="2">
        <v>40117</v>
      </c>
      <c r="B71" s="3">
        <f t="shared" ca="1" si="5"/>
        <v>-0.01</v>
      </c>
      <c r="C71" s="3">
        <f t="shared" ca="1" si="5"/>
        <v>0.03</v>
      </c>
      <c r="D71" s="3">
        <f t="shared" ca="1" si="5"/>
        <v>0</v>
      </c>
      <c r="E71" s="3">
        <f t="shared" ca="1" si="5"/>
        <v>0.02</v>
      </c>
      <c r="F71" s="3">
        <f t="shared" ca="1" si="5"/>
        <v>0.01</v>
      </c>
      <c r="G71" s="3">
        <f t="shared" ca="1" si="5"/>
        <v>0.01</v>
      </c>
      <c r="H71" s="3">
        <f t="shared" ca="1" si="3"/>
        <v>0.06</v>
      </c>
      <c r="I71" s="3">
        <f t="shared" ca="1" si="3"/>
        <v>0.05</v>
      </c>
      <c r="J71" s="3"/>
      <c r="K71" s="3">
        <f t="shared" ca="1" si="4"/>
        <v>0.03</v>
      </c>
      <c r="L71" s="3">
        <f t="shared" ca="1" si="4"/>
        <v>0.06</v>
      </c>
      <c r="M71" s="3">
        <f t="shared" ca="1" si="4"/>
        <v>-0.05</v>
      </c>
      <c r="N71" s="3">
        <f t="shared" ca="1" si="4"/>
        <v>0.04</v>
      </c>
      <c r="O71" s="3">
        <f t="shared" ca="1" si="4"/>
        <v>0.06</v>
      </c>
      <c r="P71" s="41"/>
      <c r="Q71" s="3">
        <f t="shared" ca="1" si="2"/>
        <v>0</v>
      </c>
      <c r="R71" s="41"/>
      <c r="S71" s="41"/>
      <c r="T71" s="41"/>
      <c r="U71" s="41"/>
      <c r="V71" s="41"/>
      <c r="W71" s="41"/>
    </row>
    <row r="72" spans="1:23" x14ac:dyDescent="0.25">
      <c r="A72" s="2">
        <v>40147</v>
      </c>
      <c r="B72" s="3">
        <f t="shared" ca="1" si="5"/>
        <v>0.03</v>
      </c>
      <c r="C72" s="3">
        <f t="shared" ca="1" si="5"/>
        <v>-0.04</v>
      </c>
      <c r="D72" s="3">
        <f t="shared" ca="1" si="5"/>
        <v>0.05</v>
      </c>
      <c r="E72" s="3">
        <f t="shared" ca="1" si="5"/>
        <v>0.02</v>
      </c>
      <c r="F72" s="3">
        <f t="shared" ca="1" si="5"/>
        <v>0</v>
      </c>
      <c r="G72" s="3">
        <f t="shared" ca="1" si="5"/>
        <v>-0.01</v>
      </c>
      <c r="H72" s="3">
        <f t="shared" ca="1" si="3"/>
        <v>-0.04</v>
      </c>
      <c r="I72" s="3">
        <f t="shared" ca="1" si="3"/>
        <v>-0.02</v>
      </c>
      <c r="J72" s="3"/>
      <c r="K72" s="3">
        <f t="shared" ca="1" si="4"/>
        <v>-0.05</v>
      </c>
      <c r="L72" s="3">
        <f t="shared" ca="1" si="4"/>
        <v>-0.02</v>
      </c>
      <c r="M72" s="3">
        <f t="shared" ca="1" si="4"/>
        <v>0.05</v>
      </c>
      <c r="N72" s="3">
        <f t="shared" ca="1" si="4"/>
        <v>0.03</v>
      </c>
      <c r="O72" s="3">
        <f t="shared" ca="1" si="4"/>
        <v>-0.01</v>
      </c>
      <c r="P72" s="41"/>
      <c r="Q72" s="3">
        <f t="shared" ca="1" si="2"/>
        <v>0</v>
      </c>
      <c r="R72" s="41"/>
      <c r="S72" s="41"/>
      <c r="T72" s="41"/>
      <c r="U72" s="41"/>
      <c r="V72" s="41"/>
      <c r="W72" s="41"/>
    </row>
    <row r="73" spans="1:23" x14ac:dyDescent="0.25">
      <c r="A73" s="2">
        <v>40178</v>
      </c>
      <c r="B73" s="3">
        <f t="shared" ca="1" si="5"/>
        <v>-0.01</v>
      </c>
      <c r="C73" s="3">
        <f t="shared" ca="1" si="5"/>
        <v>0.06</v>
      </c>
      <c r="D73" s="3">
        <f t="shared" ca="1" si="5"/>
        <v>-0.03</v>
      </c>
      <c r="E73" s="3">
        <f t="shared" ca="1" si="5"/>
        <v>0.06</v>
      </c>
      <c r="F73" s="3">
        <f t="shared" ca="1" si="5"/>
        <v>-0.03</v>
      </c>
      <c r="G73" s="3">
        <f t="shared" ca="1" si="5"/>
        <v>0.04</v>
      </c>
      <c r="H73" s="3">
        <f t="shared" ca="1" si="3"/>
        <v>0.03</v>
      </c>
      <c r="I73" s="3">
        <f t="shared" ca="1" si="3"/>
        <v>-0.05</v>
      </c>
      <c r="J73" s="3"/>
      <c r="K73" s="3">
        <f t="shared" ca="1" si="4"/>
        <v>0</v>
      </c>
      <c r="L73" s="3">
        <f t="shared" ca="1" si="4"/>
        <v>0.03</v>
      </c>
      <c r="M73" s="3">
        <f t="shared" ca="1" si="4"/>
        <v>-0.05</v>
      </c>
      <c r="N73" s="3">
        <f t="shared" ca="1" si="4"/>
        <v>-0.03</v>
      </c>
      <c r="O73" s="3">
        <f t="shared" ca="1" si="4"/>
        <v>-0.05</v>
      </c>
      <c r="P73" s="41"/>
      <c r="Q73" s="3">
        <f t="shared" ca="1" si="2"/>
        <v>-0.04</v>
      </c>
      <c r="R73" s="41"/>
      <c r="S73" s="41"/>
      <c r="T73" s="41"/>
      <c r="U73" s="41"/>
      <c r="V73" s="41"/>
      <c r="W73" s="41"/>
    </row>
    <row r="74" spans="1:23" x14ac:dyDescent="0.25">
      <c r="A74" s="2">
        <v>40209</v>
      </c>
      <c r="B74" s="3">
        <f t="shared" ca="1" si="5"/>
        <v>0.02</v>
      </c>
      <c r="C74" s="3">
        <f t="shared" ca="1" si="5"/>
        <v>0.06</v>
      </c>
      <c r="D74" s="3">
        <f t="shared" ca="1" si="5"/>
        <v>0.06</v>
      </c>
      <c r="E74" s="3">
        <f t="shared" ca="1" si="5"/>
        <v>-0.02</v>
      </c>
      <c r="F74" s="3">
        <f t="shared" ca="1" si="5"/>
        <v>-0.04</v>
      </c>
      <c r="G74" s="3">
        <f t="shared" ca="1" si="5"/>
        <v>-0.04</v>
      </c>
      <c r="H74" s="3">
        <f t="shared" ca="1" si="3"/>
        <v>-0.03</v>
      </c>
      <c r="I74" s="3">
        <f t="shared" ca="1" si="3"/>
        <v>0.04</v>
      </c>
      <c r="J74" s="3"/>
      <c r="K74" s="3">
        <f t="shared" ca="1" si="4"/>
        <v>0.03</v>
      </c>
      <c r="L74" s="3">
        <f t="shared" ca="1" si="4"/>
        <v>0.01</v>
      </c>
      <c r="M74" s="3">
        <f t="shared" ca="1" si="4"/>
        <v>0.05</v>
      </c>
      <c r="N74" s="3">
        <f t="shared" ca="1" si="4"/>
        <v>-0.02</v>
      </c>
      <c r="O74" s="3">
        <f t="shared" ca="1" si="4"/>
        <v>-0.01</v>
      </c>
      <c r="P74" s="41"/>
      <c r="Q74" s="3">
        <f t="shared" ca="1" si="2"/>
        <v>-0.05</v>
      </c>
      <c r="R74" s="41"/>
      <c r="S74" s="41"/>
      <c r="T74" s="41"/>
      <c r="U74" s="41"/>
      <c r="V74" s="41"/>
      <c r="W74" s="41"/>
    </row>
    <row r="75" spans="1:23" x14ac:dyDescent="0.25">
      <c r="A75" s="2">
        <v>40237</v>
      </c>
      <c r="B75" s="3">
        <f t="shared" ca="1" si="5"/>
        <v>-0.05</v>
      </c>
      <c r="C75" s="3">
        <f t="shared" ca="1" si="5"/>
        <v>-0.05</v>
      </c>
      <c r="D75" s="3">
        <f t="shared" ca="1" si="5"/>
        <v>-0.01</v>
      </c>
      <c r="E75" s="3">
        <f t="shared" ca="1" si="5"/>
        <v>0</v>
      </c>
      <c r="F75" s="3">
        <f t="shared" ca="1" si="5"/>
        <v>-0.01</v>
      </c>
      <c r="G75" s="3">
        <f t="shared" ca="1" si="5"/>
        <v>0</v>
      </c>
      <c r="H75" s="3">
        <f t="shared" ca="1" si="3"/>
        <v>0.06</v>
      </c>
      <c r="I75" s="3">
        <f t="shared" ca="1" si="3"/>
        <v>-0.01</v>
      </c>
      <c r="J75" s="3"/>
      <c r="K75" s="3">
        <f t="shared" ca="1" si="4"/>
        <v>0.02</v>
      </c>
      <c r="L75" s="3">
        <f t="shared" ca="1" si="4"/>
        <v>0</v>
      </c>
      <c r="M75" s="3">
        <f t="shared" ca="1" si="4"/>
        <v>0.03</v>
      </c>
      <c r="N75" s="3">
        <f t="shared" ca="1" si="4"/>
        <v>0.02</v>
      </c>
      <c r="O75" s="3">
        <f t="shared" ca="1" si="4"/>
        <v>0.06</v>
      </c>
      <c r="P75" s="41"/>
      <c r="Q75" s="3">
        <f t="shared" ca="1" si="2"/>
        <v>-0.01</v>
      </c>
      <c r="R75" s="41"/>
      <c r="S75" s="41"/>
      <c r="T75" s="41"/>
      <c r="U75" s="41"/>
      <c r="V75" s="41"/>
      <c r="W75" s="41"/>
    </row>
    <row r="76" spans="1:23" x14ac:dyDescent="0.25">
      <c r="A76" s="2">
        <v>40268</v>
      </c>
      <c r="B76" s="3">
        <f t="shared" ca="1" si="5"/>
        <v>-0.03</v>
      </c>
      <c r="C76" s="3">
        <f t="shared" ca="1" si="5"/>
        <v>-0.03</v>
      </c>
      <c r="D76" s="3">
        <f t="shared" ca="1" si="5"/>
        <v>-0.02</v>
      </c>
      <c r="E76" s="3">
        <f t="shared" ca="1" si="5"/>
        <v>-0.05</v>
      </c>
      <c r="F76" s="3">
        <f t="shared" ca="1" si="5"/>
        <v>-0.05</v>
      </c>
      <c r="G76" s="3">
        <f t="shared" ca="1" si="5"/>
        <v>-0.03</v>
      </c>
      <c r="H76" s="3">
        <f t="shared" ca="1" si="3"/>
        <v>0.05</v>
      </c>
      <c r="I76" s="3">
        <f t="shared" ca="1" si="3"/>
        <v>-0.04</v>
      </c>
      <c r="J76" s="3"/>
      <c r="K76" s="3">
        <f t="shared" ca="1" si="4"/>
        <v>-0.03</v>
      </c>
      <c r="L76" s="3">
        <f t="shared" ca="1" si="4"/>
        <v>0.01</v>
      </c>
      <c r="M76" s="3">
        <f t="shared" ca="1" si="4"/>
        <v>0.01</v>
      </c>
      <c r="N76" s="3">
        <f t="shared" ca="1" si="4"/>
        <v>-0.05</v>
      </c>
      <c r="O76" s="3">
        <f t="shared" ca="1" si="4"/>
        <v>0.05</v>
      </c>
      <c r="P76" s="41"/>
      <c r="Q76" s="3">
        <f t="shared" ca="1" si="2"/>
        <v>-0.05</v>
      </c>
      <c r="R76" s="41"/>
      <c r="S76" s="41"/>
      <c r="T76" s="41"/>
      <c r="U76" s="41"/>
      <c r="V76" s="41"/>
      <c r="W76" s="41"/>
    </row>
    <row r="77" spans="1:23" x14ac:dyDescent="0.25">
      <c r="A77" s="2">
        <v>40298</v>
      </c>
      <c r="B77" s="3">
        <f t="shared" ca="1" si="5"/>
        <v>0.03</v>
      </c>
      <c r="C77" s="3">
        <f t="shared" ca="1" si="5"/>
        <v>-0.03</v>
      </c>
      <c r="D77" s="3">
        <f t="shared" ca="1" si="5"/>
        <v>0.02</v>
      </c>
      <c r="E77" s="3">
        <f t="shared" ca="1" si="5"/>
        <v>0.05</v>
      </c>
      <c r="F77" s="3">
        <f t="shared" ca="1" si="5"/>
        <v>-0.02</v>
      </c>
      <c r="G77" s="3">
        <f t="shared" ca="1" si="5"/>
        <v>0.02</v>
      </c>
      <c r="H77" s="3">
        <f t="shared" ca="1" si="3"/>
        <v>-0.04</v>
      </c>
      <c r="I77" s="3">
        <f t="shared" ca="1" si="3"/>
        <v>0.03</v>
      </c>
      <c r="J77" s="3"/>
      <c r="K77" s="3">
        <f t="shared" ca="1" si="4"/>
        <v>0.04</v>
      </c>
      <c r="L77" s="3">
        <f t="shared" ca="1" si="4"/>
        <v>0</v>
      </c>
      <c r="M77" s="3">
        <f t="shared" ca="1" si="4"/>
        <v>-0.04</v>
      </c>
      <c r="N77" s="3">
        <f t="shared" ca="1" si="4"/>
        <v>0.05</v>
      </c>
      <c r="O77" s="3">
        <f t="shared" ca="1" si="4"/>
        <v>0.06</v>
      </c>
      <c r="P77" s="41"/>
      <c r="Q77" s="3">
        <f t="shared" ref="Q77:Q116" ca="1" si="6">RANDBETWEEN(-5,6)/100</f>
        <v>0.03</v>
      </c>
      <c r="R77" s="41"/>
      <c r="S77" s="41"/>
      <c r="T77" s="41"/>
      <c r="U77" s="41"/>
      <c r="V77" s="41"/>
      <c r="W77" s="41"/>
    </row>
    <row r="78" spans="1:23" x14ac:dyDescent="0.25">
      <c r="A78" s="2">
        <v>40329</v>
      </c>
      <c r="B78" s="3">
        <f t="shared" ca="1" si="5"/>
        <v>0.06</v>
      </c>
      <c r="C78" s="3">
        <f t="shared" ca="1" si="5"/>
        <v>0.06</v>
      </c>
      <c r="D78" s="3">
        <f t="shared" ca="1" si="5"/>
        <v>0.01</v>
      </c>
      <c r="E78" s="3">
        <f t="shared" ca="1" si="5"/>
        <v>0.01</v>
      </c>
      <c r="F78" s="3">
        <f t="shared" ca="1" si="5"/>
        <v>-0.03</v>
      </c>
      <c r="G78" s="3">
        <f t="shared" ca="1" si="5"/>
        <v>0.06</v>
      </c>
      <c r="H78" s="3">
        <f t="shared" ca="1" si="3"/>
        <v>-0.01</v>
      </c>
      <c r="I78" s="3">
        <f t="shared" ca="1" si="3"/>
        <v>0.01</v>
      </c>
      <c r="J78" s="3"/>
      <c r="K78" s="3">
        <f t="shared" ca="1" si="4"/>
        <v>-0.01</v>
      </c>
      <c r="L78" s="3">
        <f t="shared" ca="1" si="4"/>
        <v>-0.04</v>
      </c>
      <c r="M78" s="3">
        <f t="shared" ca="1" si="4"/>
        <v>0.04</v>
      </c>
      <c r="N78" s="3">
        <f t="shared" ca="1" si="4"/>
        <v>0.01</v>
      </c>
      <c r="O78" s="3">
        <f t="shared" ca="1" si="4"/>
        <v>0.03</v>
      </c>
      <c r="P78" s="41"/>
      <c r="Q78" s="3">
        <f t="shared" ca="1" si="6"/>
        <v>0.06</v>
      </c>
      <c r="R78" s="41"/>
      <c r="S78" s="41"/>
      <c r="T78" s="41"/>
      <c r="U78" s="41"/>
      <c r="V78" s="41"/>
      <c r="W78" s="41"/>
    </row>
    <row r="79" spans="1:23" x14ac:dyDescent="0.25">
      <c r="A79" s="2">
        <v>40359</v>
      </c>
      <c r="B79" s="3">
        <f t="shared" ca="1" si="5"/>
        <v>-0.02</v>
      </c>
      <c r="C79" s="3">
        <f t="shared" ca="1" si="5"/>
        <v>-0.01</v>
      </c>
      <c r="D79" s="3">
        <f t="shared" ca="1" si="5"/>
        <v>-0.03</v>
      </c>
      <c r="E79" s="3">
        <f t="shared" ca="1" si="5"/>
        <v>0.06</v>
      </c>
      <c r="F79" s="3">
        <f t="shared" ca="1" si="5"/>
        <v>0.06</v>
      </c>
      <c r="G79" s="3">
        <f t="shared" ca="1" si="5"/>
        <v>-0.01</v>
      </c>
      <c r="H79" s="3">
        <f t="shared" ca="1" si="3"/>
        <v>-0.04</v>
      </c>
      <c r="I79" s="3">
        <f t="shared" ca="1" si="3"/>
        <v>-0.01</v>
      </c>
      <c r="J79" s="3"/>
      <c r="K79" s="3">
        <f t="shared" ca="1" si="4"/>
        <v>0.01</v>
      </c>
      <c r="L79" s="3">
        <f t="shared" ca="1" si="4"/>
        <v>-0.01</v>
      </c>
      <c r="M79" s="3">
        <f t="shared" ca="1" si="4"/>
        <v>-0.01</v>
      </c>
      <c r="N79" s="3">
        <f t="shared" ca="1" si="4"/>
        <v>-0.03</v>
      </c>
      <c r="O79" s="3">
        <f t="shared" ca="1" si="4"/>
        <v>0</v>
      </c>
      <c r="P79" s="41"/>
      <c r="Q79" s="3">
        <f t="shared" ca="1" si="6"/>
        <v>-0.01</v>
      </c>
      <c r="R79" s="41"/>
      <c r="S79" s="41"/>
      <c r="T79" s="41"/>
      <c r="U79" s="41"/>
      <c r="V79" s="41"/>
      <c r="W79" s="41"/>
    </row>
    <row r="80" spans="1:23" x14ac:dyDescent="0.25">
      <c r="A80" s="2">
        <v>40390</v>
      </c>
      <c r="B80" s="3">
        <f t="shared" ca="1" si="5"/>
        <v>0.03</v>
      </c>
      <c r="C80" s="3">
        <f t="shared" ca="1" si="5"/>
        <v>0.02</v>
      </c>
      <c r="D80" s="3">
        <f t="shared" ca="1" si="5"/>
        <v>-0.01</v>
      </c>
      <c r="E80" s="3">
        <f t="shared" ca="1" si="5"/>
        <v>-0.03</v>
      </c>
      <c r="F80" s="3">
        <f t="shared" ca="1" si="5"/>
        <v>0</v>
      </c>
      <c r="G80" s="3">
        <f t="shared" ca="1" si="5"/>
        <v>0.04</v>
      </c>
      <c r="H80" s="3">
        <f t="shared" ca="1" si="3"/>
        <v>0.05</v>
      </c>
      <c r="I80" s="3">
        <f t="shared" ca="1" si="3"/>
        <v>0</v>
      </c>
      <c r="J80" s="3">
        <f t="shared" ca="1" si="3"/>
        <v>0.04</v>
      </c>
      <c r="K80" s="3">
        <f t="shared" ca="1" si="4"/>
        <v>-0.03</v>
      </c>
      <c r="L80" s="3">
        <f t="shared" ca="1" si="4"/>
        <v>0.02</v>
      </c>
      <c r="M80" s="3">
        <f t="shared" ca="1" si="4"/>
        <v>0.01</v>
      </c>
      <c r="N80" s="3">
        <f t="shared" ca="1" si="4"/>
        <v>0.01</v>
      </c>
      <c r="O80" s="3"/>
      <c r="P80" s="41"/>
      <c r="Q80" s="3">
        <f t="shared" ca="1" si="6"/>
        <v>-0.05</v>
      </c>
      <c r="R80" s="41"/>
      <c r="S80" s="41"/>
      <c r="T80" s="41"/>
      <c r="U80" s="41"/>
      <c r="V80" s="41"/>
      <c r="W80" s="41"/>
    </row>
    <row r="81" spans="1:23" x14ac:dyDescent="0.25">
      <c r="A81" s="2">
        <v>40421</v>
      </c>
      <c r="B81" s="3">
        <f t="shared" ca="1" si="5"/>
        <v>0.03</v>
      </c>
      <c r="C81" s="3">
        <f t="shared" ca="1" si="5"/>
        <v>-0.05</v>
      </c>
      <c r="D81" s="3">
        <f t="shared" ca="1" si="5"/>
        <v>-0.01</v>
      </c>
      <c r="E81" s="3">
        <f t="shared" ca="1" si="5"/>
        <v>0.06</v>
      </c>
      <c r="F81" s="3">
        <f t="shared" ca="1" si="5"/>
        <v>-0.02</v>
      </c>
      <c r="G81" s="3">
        <f t="shared" ca="1" si="5"/>
        <v>0.06</v>
      </c>
      <c r="H81" s="3">
        <f t="shared" ca="1" si="3"/>
        <v>0.03</v>
      </c>
      <c r="I81" s="3">
        <f t="shared" ca="1" si="3"/>
        <v>-0.01</v>
      </c>
      <c r="J81" s="3">
        <f t="shared" ca="1" si="3"/>
        <v>-0.05</v>
      </c>
      <c r="K81" s="3">
        <f t="shared" ca="1" si="4"/>
        <v>0.01</v>
      </c>
      <c r="L81" s="3">
        <f t="shared" ca="1" si="4"/>
        <v>-0.01</v>
      </c>
      <c r="M81" s="3">
        <f t="shared" ca="1" si="4"/>
        <v>-0.01</v>
      </c>
      <c r="N81" s="3">
        <f t="shared" ca="1" si="4"/>
        <v>0.04</v>
      </c>
      <c r="O81" s="3"/>
      <c r="P81" s="41"/>
      <c r="Q81" s="3">
        <f t="shared" ca="1" si="6"/>
        <v>0.06</v>
      </c>
      <c r="R81" s="41"/>
      <c r="S81" s="41"/>
      <c r="T81" s="41"/>
      <c r="U81" s="41"/>
      <c r="V81" s="41"/>
      <c r="W81" s="41"/>
    </row>
    <row r="82" spans="1:23" x14ac:dyDescent="0.25">
      <c r="A82" s="2">
        <v>40451</v>
      </c>
      <c r="B82" s="3">
        <f t="shared" ca="1" si="5"/>
        <v>0.04</v>
      </c>
      <c r="C82" s="3">
        <f t="shared" ca="1" si="5"/>
        <v>0.05</v>
      </c>
      <c r="D82" s="3">
        <f t="shared" ca="1" si="5"/>
        <v>-0.01</v>
      </c>
      <c r="E82" s="3">
        <f t="shared" ca="1" si="5"/>
        <v>-0.03</v>
      </c>
      <c r="F82" s="3">
        <f t="shared" ca="1" si="5"/>
        <v>0.02</v>
      </c>
      <c r="G82" s="3">
        <f t="shared" ca="1" si="5"/>
        <v>-0.05</v>
      </c>
      <c r="H82" s="3">
        <f t="shared" ca="1" si="5"/>
        <v>0.01</v>
      </c>
      <c r="I82" s="3">
        <f t="shared" ca="1" si="5"/>
        <v>0.06</v>
      </c>
      <c r="J82" s="3">
        <f t="shared" ca="1" si="5"/>
        <v>-0.05</v>
      </c>
      <c r="K82" s="3">
        <f t="shared" ref="K82:N145" ca="1" si="7">RANDBETWEEN(-5,6)/100</f>
        <v>0.04</v>
      </c>
      <c r="L82" s="3">
        <f t="shared" ca="1" si="7"/>
        <v>0.05</v>
      </c>
      <c r="M82" s="3">
        <f t="shared" ca="1" si="7"/>
        <v>-0.05</v>
      </c>
      <c r="N82" s="3">
        <f t="shared" ca="1" si="7"/>
        <v>0.06</v>
      </c>
      <c r="O82" s="3"/>
      <c r="P82" s="41"/>
      <c r="Q82" s="3">
        <f t="shared" ca="1" si="6"/>
        <v>-0.01</v>
      </c>
      <c r="R82" s="41"/>
      <c r="S82" s="41"/>
      <c r="T82" s="41"/>
      <c r="U82" s="41"/>
      <c r="V82" s="41"/>
      <c r="W82" s="41"/>
    </row>
    <row r="83" spans="1:23" x14ac:dyDescent="0.25">
      <c r="A83" s="2">
        <v>40482</v>
      </c>
      <c r="B83" s="3">
        <f t="shared" ca="1" si="5"/>
        <v>0.06</v>
      </c>
      <c r="C83" s="3">
        <f t="shared" ca="1" si="5"/>
        <v>0.02</v>
      </c>
      <c r="D83" s="3">
        <f t="shared" ca="1" si="5"/>
        <v>-0.02</v>
      </c>
      <c r="E83" s="3">
        <f t="shared" ca="1" si="5"/>
        <v>0.04</v>
      </c>
      <c r="F83" s="3">
        <f t="shared" ca="1" si="5"/>
        <v>0</v>
      </c>
      <c r="G83" s="3">
        <f t="shared" ca="1" si="5"/>
        <v>-0.03</v>
      </c>
      <c r="H83" s="3">
        <f t="shared" ca="1" si="5"/>
        <v>-0.03</v>
      </c>
      <c r="I83" s="3">
        <f t="shared" ca="1" si="5"/>
        <v>-0.05</v>
      </c>
      <c r="J83" s="3">
        <f t="shared" ca="1" si="5"/>
        <v>-0.05</v>
      </c>
      <c r="K83" s="3">
        <f t="shared" ca="1" si="7"/>
        <v>-0.01</v>
      </c>
      <c r="L83" s="3">
        <f t="shared" ca="1" si="7"/>
        <v>0.03</v>
      </c>
      <c r="M83" s="3">
        <f t="shared" ca="1" si="7"/>
        <v>-0.04</v>
      </c>
      <c r="N83" s="3">
        <f t="shared" ca="1" si="7"/>
        <v>0.06</v>
      </c>
      <c r="O83" s="3"/>
      <c r="P83" s="41"/>
      <c r="Q83" s="3">
        <f t="shared" ca="1" si="6"/>
        <v>-0.04</v>
      </c>
      <c r="R83" s="41"/>
      <c r="S83" s="41"/>
      <c r="T83" s="41"/>
      <c r="U83" s="41"/>
      <c r="V83" s="41"/>
      <c r="W83" s="41"/>
    </row>
    <row r="84" spans="1:23" x14ac:dyDescent="0.25">
      <c r="A84" s="2">
        <v>40512</v>
      </c>
      <c r="B84" s="3">
        <f t="shared" ca="1" si="5"/>
        <v>0.04</v>
      </c>
      <c r="C84" s="3">
        <f t="shared" ca="1" si="5"/>
        <v>0.05</v>
      </c>
      <c r="D84" s="3">
        <f t="shared" ca="1" si="5"/>
        <v>0.02</v>
      </c>
      <c r="E84" s="3">
        <f t="shared" ca="1" si="5"/>
        <v>0.02</v>
      </c>
      <c r="F84" s="3">
        <f t="shared" ca="1" si="5"/>
        <v>-0.04</v>
      </c>
      <c r="G84" s="3">
        <f t="shared" ca="1" si="5"/>
        <v>-0.04</v>
      </c>
      <c r="H84" s="3">
        <f t="shared" ca="1" si="5"/>
        <v>-0.01</v>
      </c>
      <c r="I84" s="3">
        <f t="shared" ca="1" si="5"/>
        <v>-0.04</v>
      </c>
      <c r="J84" s="3">
        <f t="shared" ca="1" si="5"/>
        <v>-0.02</v>
      </c>
      <c r="K84" s="3">
        <f t="shared" ca="1" si="7"/>
        <v>0.05</v>
      </c>
      <c r="L84" s="3">
        <f t="shared" ca="1" si="7"/>
        <v>-0.01</v>
      </c>
      <c r="M84" s="3">
        <f t="shared" ca="1" si="7"/>
        <v>0.03</v>
      </c>
      <c r="N84" s="3">
        <f t="shared" ca="1" si="7"/>
        <v>0.03</v>
      </c>
      <c r="O84" s="3"/>
      <c r="P84" s="41"/>
      <c r="Q84" s="3">
        <f t="shared" ca="1" si="6"/>
        <v>-0.05</v>
      </c>
      <c r="R84" s="41"/>
      <c r="S84" s="41"/>
      <c r="T84" s="41"/>
      <c r="U84" s="41"/>
      <c r="V84" s="41"/>
      <c r="W84" s="41"/>
    </row>
    <row r="85" spans="1:23" x14ac:dyDescent="0.25">
      <c r="A85" s="2">
        <v>40543</v>
      </c>
      <c r="B85" s="3">
        <f t="shared" ca="1" si="5"/>
        <v>0.04</v>
      </c>
      <c r="C85" s="3">
        <f t="shared" ca="1" si="5"/>
        <v>-0.01</v>
      </c>
      <c r="D85" s="3">
        <f t="shared" ca="1" si="5"/>
        <v>0.06</v>
      </c>
      <c r="E85" s="3">
        <f t="shared" ca="1" si="5"/>
        <v>-0.02</v>
      </c>
      <c r="F85" s="3">
        <f t="shared" ca="1" si="5"/>
        <v>0.02</v>
      </c>
      <c r="G85" s="3">
        <f t="shared" ca="1" si="5"/>
        <v>-0.01</v>
      </c>
      <c r="H85" s="3">
        <f t="shared" ca="1" si="5"/>
        <v>-0.02</v>
      </c>
      <c r="I85" s="3">
        <f t="shared" ca="1" si="5"/>
        <v>0.01</v>
      </c>
      <c r="J85" s="3">
        <f t="shared" ca="1" si="5"/>
        <v>0.04</v>
      </c>
      <c r="K85" s="3">
        <f t="shared" ca="1" si="7"/>
        <v>0</v>
      </c>
      <c r="L85" s="3">
        <f t="shared" ca="1" si="7"/>
        <v>-0.04</v>
      </c>
      <c r="M85" s="3">
        <f t="shared" ca="1" si="7"/>
        <v>-0.03</v>
      </c>
      <c r="N85" s="3">
        <f t="shared" ca="1" si="7"/>
        <v>-0.02</v>
      </c>
      <c r="O85" s="3"/>
      <c r="P85" s="41"/>
      <c r="Q85" s="3">
        <f t="shared" ca="1" si="6"/>
        <v>0</v>
      </c>
      <c r="R85" s="41"/>
      <c r="S85" s="41"/>
      <c r="T85" s="41"/>
      <c r="U85" s="41"/>
      <c r="V85" s="41"/>
      <c r="W85" s="41"/>
    </row>
    <row r="86" spans="1:23" x14ac:dyDescent="0.25">
      <c r="A86" s="2">
        <v>40574</v>
      </c>
      <c r="B86" s="3">
        <f t="shared" ca="1" si="5"/>
        <v>-0.02</v>
      </c>
      <c r="C86" s="3">
        <f t="shared" ca="1" si="5"/>
        <v>-0.02</v>
      </c>
      <c r="D86" s="3">
        <f t="shared" ca="1" si="5"/>
        <v>0.06</v>
      </c>
      <c r="E86" s="3">
        <f t="shared" ca="1" si="5"/>
        <v>0.06</v>
      </c>
      <c r="F86" s="3">
        <f t="shared" ca="1" si="5"/>
        <v>0.05</v>
      </c>
      <c r="G86" s="3">
        <f t="shared" ca="1" si="5"/>
        <v>0.03</v>
      </c>
      <c r="H86" s="3">
        <f t="shared" ca="1" si="5"/>
        <v>-0.05</v>
      </c>
      <c r="I86" s="3">
        <f t="shared" ca="1" si="5"/>
        <v>0.06</v>
      </c>
      <c r="J86" s="3">
        <f t="shared" ca="1" si="5"/>
        <v>0.06</v>
      </c>
      <c r="K86" s="3">
        <f t="shared" ca="1" si="7"/>
        <v>0.01</v>
      </c>
      <c r="L86" s="3">
        <f t="shared" ca="1" si="7"/>
        <v>0.06</v>
      </c>
      <c r="M86" s="3">
        <f t="shared" ca="1" si="7"/>
        <v>0.02</v>
      </c>
      <c r="N86" s="3">
        <f t="shared" ca="1" si="7"/>
        <v>0.03</v>
      </c>
      <c r="O86" s="3"/>
      <c r="P86" s="41"/>
      <c r="Q86" s="3">
        <f t="shared" ca="1" si="6"/>
        <v>0.05</v>
      </c>
      <c r="R86" s="41"/>
      <c r="S86" s="41"/>
      <c r="T86" s="41"/>
      <c r="U86" s="41"/>
      <c r="V86" s="41"/>
      <c r="W86" s="41"/>
    </row>
    <row r="87" spans="1:23" x14ac:dyDescent="0.25">
      <c r="A87" s="2">
        <v>40602</v>
      </c>
      <c r="B87" s="3">
        <f t="shared" ca="1" si="5"/>
        <v>0.06</v>
      </c>
      <c r="C87" s="3">
        <f t="shared" ca="1" si="5"/>
        <v>0.03</v>
      </c>
      <c r="D87" s="3">
        <f t="shared" ca="1" si="5"/>
        <v>0.01</v>
      </c>
      <c r="E87" s="3">
        <f t="shared" ca="1" si="5"/>
        <v>0.01</v>
      </c>
      <c r="F87" s="3">
        <f t="shared" ca="1" si="5"/>
        <v>-0.05</v>
      </c>
      <c r="G87" s="3">
        <f t="shared" ca="1" si="5"/>
        <v>-0.04</v>
      </c>
      <c r="H87" s="3">
        <f t="shared" ca="1" si="5"/>
        <v>-0.02</v>
      </c>
      <c r="I87" s="3">
        <f t="shared" ca="1" si="5"/>
        <v>-0.04</v>
      </c>
      <c r="J87" s="3">
        <f t="shared" ca="1" si="5"/>
        <v>0</v>
      </c>
      <c r="K87" s="3">
        <f t="shared" ca="1" si="7"/>
        <v>-0.03</v>
      </c>
      <c r="L87" s="3">
        <f t="shared" ca="1" si="7"/>
        <v>-0.05</v>
      </c>
      <c r="M87" s="3">
        <f t="shared" ca="1" si="7"/>
        <v>0</v>
      </c>
      <c r="N87" s="3">
        <f t="shared" ca="1" si="7"/>
        <v>0</v>
      </c>
      <c r="O87" s="3"/>
      <c r="P87" s="41"/>
      <c r="Q87" s="3">
        <f t="shared" ca="1" si="6"/>
        <v>0</v>
      </c>
      <c r="R87" s="41"/>
      <c r="S87" s="41"/>
      <c r="T87" s="41"/>
      <c r="U87" s="41"/>
      <c r="V87" s="41"/>
      <c r="W87" s="41"/>
    </row>
    <row r="88" spans="1:23" x14ac:dyDescent="0.25">
      <c r="A88" s="2">
        <v>40633</v>
      </c>
      <c r="B88" s="3">
        <f t="shared" ca="1" si="5"/>
        <v>-0.03</v>
      </c>
      <c r="C88" s="3">
        <f t="shared" ca="1" si="5"/>
        <v>0.02</v>
      </c>
      <c r="D88" s="3">
        <f t="shared" ca="1" si="5"/>
        <v>0.02</v>
      </c>
      <c r="E88" s="3">
        <f t="shared" ca="1" si="5"/>
        <v>-0.01</v>
      </c>
      <c r="F88" s="3">
        <f t="shared" ca="1" si="5"/>
        <v>0.02</v>
      </c>
      <c r="G88" s="3">
        <f t="shared" ca="1" si="5"/>
        <v>-0.02</v>
      </c>
      <c r="H88" s="3">
        <f t="shared" ca="1" si="5"/>
        <v>-0.04</v>
      </c>
      <c r="I88" s="3">
        <f t="shared" ca="1" si="5"/>
        <v>-0.03</v>
      </c>
      <c r="J88" s="3">
        <f t="shared" ca="1" si="5"/>
        <v>-0.04</v>
      </c>
      <c r="K88" s="3">
        <f t="shared" ca="1" si="7"/>
        <v>-0.03</v>
      </c>
      <c r="L88" s="3">
        <f t="shared" ca="1" si="7"/>
        <v>0.06</v>
      </c>
      <c r="M88" s="3">
        <f t="shared" ca="1" si="7"/>
        <v>0.01</v>
      </c>
      <c r="N88" s="3">
        <f t="shared" ca="1" si="7"/>
        <v>-0.03</v>
      </c>
      <c r="O88" s="3"/>
      <c r="P88" s="41"/>
      <c r="Q88" s="3">
        <f t="shared" ca="1" si="6"/>
        <v>0.06</v>
      </c>
      <c r="R88" s="41"/>
      <c r="S88" s="41"/>
      <c r="T88" s="41"/>
      <c r="U88" s="41"/>
      <c r="V88" s="41"/>
      <c r="W88" s="3">
        <f t="shared" ref="W88:W151" ca="1" si="8">RANDBETWEEN(-5,6)/100</f>
        <v>0.01</v>
      </c>
    </row>
    <row r="89" spans="1:23" x14ac:dyDescent="0.25">
      <c r="A89" s="2">
        <v>40663</v>
      </c>
      <c r="B89" s="3">
        <f t="shared" ca="1" si="5"/>
        <v>0.01</v>
      </c>
      <c r="C89" s="3">
        <f t="shared" ca="1" si="5"/>
        <v>-0.03</v>
      </c>
      <c r="D89" s="3">
        <f t="shared" ca="1" si="5"/>
        <v>0.02</v>
      </c>
      <c r="E89" s="3">
        <f t="shared" ca="1" si="5"/>
        <v>0.01</v>
      </c>
      <c r="F89" s="3">
        <f t="shared" ca="1" si="5"/>
        <v>0.02</v>
      </c>
      <c r="G89" s="3">
        <f t="shared" ca="1" si="5"/>
        <v>0</v>
      </c>
      <c r="H89" s="3">
        <f t="shared" ca="1" si="5"/>
        <v>-0.03</v>
      </c>
      <c r="I89" s="3">
        <f t="shared" ca="1" si="5"/>
        <v>0.04</v>
      </c>
      <c r="J89" s="3">
        <f t="shared" ca="1" si="5"/>
        <v>-0.05</v>
      </c>
      <c r="K89" s="3">
        <f t="shared" ca="1" si="7"/>
        <v>-0.03</v>
      </c>
      <c r="L89" s="3">
        <f t="shared" ca="1" si="7"/>
        <v>-0.03</v>
      </c>
      <c r="M89" s="3">
        <f t="shared" ca="1" si="7"/>
        <v>0.03</v>
      </c>
      <c r="N89" s="3">
        <f t="shared" ca="1" si="7"/>
        <v>0.01</v>
      </c>
      <c r="O89" s="3"/>
      <c r="P89" s="41"/>
      <c r="Q89" s="3">
        <f t="shared" ca="1" si="6"/>
        <v>0.02</v>
      </c>
      <c r="R89" s="41"/>
      <c r="S89" s="41"/>
      <c r="T89" s="41"/>
      <c r="U89" s="41"/>
      <c r="V89" s="41"/>
      <c r="W89" s="3">
        <f t="shared" ca="1" si="8"/>
        <v>0.01</v>
      </c>
    </row>
    <row r="90" spans="1:23" x14ac:dyDescent="0.25">
      <c r="A90" s="2">
        <v>40694</v>
      </c>
      <c r="B90" s="3">
        <f t="shared" ref="B90:I121" ca="1" si="9">RANDBETWEEN(-5,6)/100</f>
        <v>-0.04</v>
      </c>
      <c r="C90" s="3">
        <f t="shared" ca="1" si="9"/>
        <v>0.04</v>
      </c>
      <c r="D90" s="3">
        <f t="shared" ca="1" si="9"/>
        <v>-0.04</v>
      </c>
      <c r="E90" s="3">
        <f t="shared" ca="1" si="9"/>
        <v>0.02</v>
      </c>
      <c r="F90" s="3">
        <f t="shared" ca="1" si="9"/>
        <v>-0.04</v>
      </c>
      <c r="G90" s="3">
        <f t="shared" ca="1" si="9"/>
        <v>0</v>
      </c>
      <c r="H90" s="3">
        <f t="shared" ca="1" si="9"/>
        <v>0.03</v>
      </c>
      <c r="I90" s="3">
        <f t="shared" ca="1" si="9"/>
        <v>0.01</v>
      </c>
      <c r="J90" s="3">
        <f t="shared" ref="J90:J153" ca="1" si="10">RANDBETWEEN(-5,6)/100</f>
        <v>-0.04</v>
      </c>
      <c r="K90" s="3">
        <f t="shared" ca="1" si="7"/>
        <v>0.05</v>
      </c>
      <c r="L90" s="3">
        <f t="shared" ca="1" si="7"/>
        <v>0.02</v>
      </c>
      <c r="M90" s="3">
        <f t="shared" ca="1" si="7"/>
        <v>-0.04</v>
      </c>
      <c r="N90" s="3">
        <f t="shared" ca="1" si="7"/>
        <v>0.02</v>
      </c>
      <c r="O90" s="3"/>
      <c r="P90" s="41"/>
      <c r="Q90" s="3">
        <f t="shared" ca="1" si="6"/>
        <v>0.01</v>
      </c>
      <c r="R90" s="41"/>
      <c r="S90" s="41"/>
      <c r="T90" s="41"/>
      <c r="U90" s="41"/>
      <c r="V90" s="41"/>
      <c r="W90" s="3">
        <f t="shared" ca="1" si="8"/>
        <v>-0.01</v>
      </c>
    </row>
    <row r="91" spans="1:23" x14ac:dyDescent="0.25">
      <c r="A91" s="2">
        <v>40724</v>
      </c>
      <c r="B91" s="3">
        <f t="shared" ca="1" si="9"/>
        <v>0.05</v>
      </c>
      <c r="C91" s="3">
        <f t="shared" ca="1" si="9"/>
        <v>-0.02</v>
      </c>
      <c r="D91" s="3">
        <f t="shared" ca="1" si="9"/>
        <v>0</v>
      </c>
      <c r="E91" s="3">
        <f t="shared" ca="1" si="9"/>
        <v>-0.02</v>
      </c>
      <c r="F91" s="3">
        <f t="shared" ca="1" si="9"/>
        <v>-0.04</v>
      </c>
      <c r="G91" s="3">
        <f t="shared" ca="1" si="9"/>
        <v>0.03</v>
      </c>
      <c r="H91" s="3">
        <f t="shared" ca="1" si="9"/>
        <v>-0.02</v>
      </c>
      <c r="I91" s="3">
        <f t="shared" ca="1" si="9"/>
        <v>0.06</v>
      </c>
      <c r="J91" s="3">
        <f t="shared" ca="1" si="10"/>
        <v>0.05</v>
      </c>
      <c r="K91" s="3">
        <f t="shared" ca="1" si="7"/>
        <v>0.03</v>
      </c>
      <c r="L91" s="3">
        <f t="shared" ca="1" si="7"/>
        <v>-0.02</v>
      </c>
      <c r="M91" s="3">
        <f t="shared" ca="1" si="7"/>
        <v>-0.04</v>
      </c>
      <c r="N91" s="3">
        <f t="shared" ca="1" si="7"/>
        <v>0.05</v>
      </c>
      <c r="O91" s="3"/>
      <c r="P91" s="41"/>
      <c r="Q91" s="3">
        <f t="shared" ca="1" si="6"/>
        <v>-0.01</v>
      </c>
      <c r="R91" s="41"/>
      <c r="S91" s="41"/>
      <c r="T91" s="41"/>
      <c r="U91" s="41"/>
      <c r="V91" s="41"/>
      <c r="W91" s="3">
        <f t="shared" ca="1" si="8"/>
        <v>-0.03</v>
      </c>
    </row>
    <row r="92" spans="1:23" x14ac:dyDescent="0.25">
      <c r="A92" s="2">
        <v>40755</v>
      </c>
      <c r="B92" s="3">
        <f t="shared" ca="1" si="9"/>
        <v>-0.05</v>
      </c>
      <c r="C92" s="3">
        <f t="shared" ca="1" si="9"/>
        <v>-0.05</v>
      </c>
      <c r="D92" s="3">
        <f t="shared" ca="1" si="9"/>
        <v>0</v>
      </c>
      <c r="E92" s="3">
        <f t="shared" ca="1" si="9"/>
        <v>-0.04</v>
      </c>
      <c r="F92" s="3">
        <f t="shared" ca="1" si="9"/>
        <v>0.05</v>
      </c>
      <c r="G92" s="3">
        <f t="shared" ca="1" si="9"/>
        <v>-0.04</v>
      </c>
      <c r="H92" s="3">
        <f t="shared" ca="1" si="9"/>
        <v>0.01</v>
      </c>
      <c r="I92" s="3">
        <f t="shared" ca="1" si="9"/>
        <v>-0.05</v>
      </c>
      <c r="J92" s="3">
        <f t="shared" ca="1" si="10"/>
        <v>0.05</v>
      </c>
      <c r="K92" s="3">
        <f t="shared" ca="1" si="7"/>
        <v>0.01</v>
      </c>
      <c r="L92" s="3">
        <f t="shared" ca="1" si="7"/>
        <v>0.04</v>
      </c>
      <c r="M92" s="3">
        <f t="shared" ca="1" si="7"/>
        <v>0.02</v>
      </c>
      <c r="N92" s="3">
        <f t="shared" ca="1" si="7"/>
        <v>-0.03</v>
      </c>
      <c r="O92" s="3"/>
      <c r="P92" s="41"/>
      <c r="Q92" s="3">
        <f t="shared" ca="1" si="6"/>
        <v>-0.01</v>
      </c>
      <c r="R92" s="41"/>
      <c r="S92" s="41"/>
      <c r="T92" s="41"/>
      <c r="U92" s="41"/>
      <c r="V92" s="41"/>
      <c r="W92" s="3">
        <f t="shared" ca="1" si="8"/>
        <v>0.04</v>
      </c>
    </row>
    <row r="93" spans="1:23" x14ac:dyDescent="0.25">
      <c r="A93" s="2">
        <v>40786</v>
      </c>
      <c r="B93" s="3">
        <f t="shared" ca="1" si="9"/>
        <v>0.05</v>
      </c>
      <c r="C93" s="3">
        <f t="shared" ca="1" si="9"/>
        <v>-0.03</v>
      </c>
      <c r="D93" s="3">
        <f t="shared" ca="1" si="9"/>
        <v>0.02</v>
      </c>
      <c r="E93" s="3">
        <f t="shared" ca="1" si="9"/>
        <v>0.02</v>
      </c>
      <c r="F93" s="3">
        <f t="shared" ca="1" si="9"/>
        <v>0.02</v>
      </c>
      <c r="G93" s="3">
        <f t="shared" ca="1" si="9"/>
        <v>0.05</v>
      </c>
      <c r="H93" s="3">
        <f t="shared" ca="1" si="9"/>
        <v>-0.03</v>
      </c>
      <c r="I93" s="3">
        <f t="shared" ca="1" si="9"/>
        <v>-0.05</v>
      </c>
      <c r="J93" s="3">
        <f t="shared" ca="1" si="10"/>
        <v>-0.04</v>
      </c>
      <c r="K93" s="3">
        <f t="shared" ca="1" si="7"/>
        <v>-0.03</v>
      </c>
      <c r="L93" s="3">
        <f t="shared" ca="1" si="7"/>
        <v>-0.04</v>
      </c>
      <c r="M93" s="3">
        <f t="shared" ca="1" si="7"/>
        <v>-0.02</v>
      </c>
      <c r="N93" s="3">
        <f t="shared" ca="1" si="7"/>
        <v>0.02</v>
      </c>
      <c r="O93" s="3"/>
      <c r="P93" s="41"/>
      <c r="Q93" s="3">
        <f t="shared" ca="1" si="6"/>
        <v>0.03</v>
      </c>
      <c r="R93" s="41"/>
      <c r="S93" s="41"/>
      <c r="T93" s="41"/>
      <c r="U93" s="41"/>
      <c r="V93" s="41"/>
      <c r="W93" s="3">
        <f t="shared" ca="1" si="8"/>
        <v>0.03</v>
      </c>
    </row>
    <row r="94" spans="1:23" x14ac:dyDescent="0.25">
      <c r="A94" s="2">
        <v>40816</v>
      </c>
      <c r="B94" s="3">
        <f t="shared" ca="1" si="9"/>
        <v>-0.03</v>
      </c>
      <c r="C94" s="3">
        <f t="shared" ca="1" si="9"/>
        <v>0.01</v>
      </c>
      <c r="D94" s="3">
        <f t="shared" ca="1" si="9"/>
        <v>-0.05</v>
      </c>
      <c r="E94" s="3">
        <f t="shared" ca="1" si="9"/>
        <v>-0.02</v>
      </c>
      <c r="F94" s="3">
        <f t="shared" ca="1" si="9"/>
        <v>-0.05</v>
      </c>
      <c r="G94" s="3">
        <f t="shared" ca="1" si="9"/>
        <v>-0.05</v>
      </c>
      <c r="H94" s="3">
        <f t="shared" ca="1" si="9"/>
        <v>0.05</v>
      </c>
      <c r="I94" s="3">
        <f t="shared" ca="1" si="9"/>
        <v>-0.05</v>
      </c>
      <c r="J94" s="3">
        <f t="shared" ca="1" si="10"/>
        <v>0.06</v>
      </c>
      <c r="K94" s="3">
        <f t="shared" ca="1" si="7"/>
        <v>-0.04</v>
      </c>
      <c r="L94" s="3">
        <f t="shared" ca="1" si="7"/>
        <v>0.06</v>
      </c>
      <c r="M94" s="3">
        <f t="shared" ca="1" si="7"/>
        <v>-0.04</v>
      </c>
      <c r="N94" s="3">
        <f t="shared" ca="1" si="7"/>
        <v>0.06</v>
      </c>
      <c r="O94" s="3"/>
      <c r="P94" s="41"/>
      <c r="Q94" s="3">
        <f t="shared" ca="1" si="6"/>
        <v>0.05</v>
      </c>
      <c r="R94" s="41"/>
      <c r="S94" s="41"/>
      <c r="T94" s="41"/>
      <c r="U94" s="41"/>
      <c r="V94" s="41"/>
      <c r="W94" s="3">
        <f t="shared" ca="1" si="8"/>
        <v>0</v>
      </c>
    </row>
    <row r="95" spans="1:23" x14ac:dyDescent="0.25">
      <c r="A95" s="2">
        <v>40847</v>
      </c>
      <c r="B95" s="3">
        <f t="shared" ca="1" si="9"/>
        <v>0.06</v>
      </c>
      <c r="C95" s="3">
        <f t="shared" ca="1" si="9"/>
        <v>-0.01</v>
      </c>
      <c r="D95" s="3">
        <f t="shared" ca="1" si="9"/>
        <v>0.02</v>
      </c>
      <c r="E95" s="3">
        <f t="shared" ca="1" si="9"/>
        <v>0.04</v>
      </c>
      <c r="F95" s="3">
        <f t="shared" ca="1" si="9"/>
        <v>-0.04</v>
      </c>
      <c r="G95" s="3">
        <f t="shared" ca="1" si="9"/>
        <v>0.01</v>
      </c>
      <c r="H95" s="3">
        <f t="shared" ca="1" si="9"/>
        <v>0.03</v>
      </c>
      <c r="I95" s="3">
        <f t="shared" ca="1" si="9"/>
        <v>0.05</v>
      </c>
      <c r="J95" s="3">
        <f t="shared" ca="1" si="10"/>
        <v>0.06</v>
      </c>
      <c r="K95" s="3">
        <f t="shared" ca="1" si="7"/>
        <v>-0.02</v>
      </c>
      <c r="L95" s="3">
        <f t="shared" ca="1" si="7"/>
        <v>-0.04</v>
      </c>
      <c r="M95" s="3">
        <f t="shared" ca="1" si="7"/>
        <v>-0.01</v>
      </c>
      <c r="N95" s="3">
        <f t="shared" ca="1" si="7"/>
        <v>0.03</v>
      </c>
      <c r="O95" s="3"/>
      <c r="P95" s="41"/>
      <c r="Q95" s="3">
        <f t="shared" ca="1" si="6"/>
        <v>-0.05</v>
      </c>
      <c r="R95" s="41"/>
      <c r="S95" s="41"/>
      <c r="T95" s="41"/>
      <c r="U95" s="41"/>
      <c r="V95" s="41"/>
      <c r="W95" s="3">
        <f t="shared" ca="1" si="8"/>
        <v>-0.02</v>
      </c>
    </row>
    <row r="96" spans="1:23" x14ac:dyDescent="0.25">
      <c r="A96" s="2">
        <v>40877</v>
      </c>
      <c r="B96" s="3">
        <f t="shared" ca="1" si="9"/>
        <v>-0.05</v>
      </c>
      <c r="C96" s="3">
        <f t="shared" ca="1" si="9"/>
        <v>0.04</v>
      </c>
      <c r="D96" s="3">
        <f t="shared" ca="1" si="9"/>
        <v>-0.05</v>
      </c>
      <c r="E96" s="3">
        <f t="shared" ca="1" si="9"/>
        <v>0.06</v>
      </c>
      <c r="F96" s="3">
        <f t="shared" ca="1" si="9"/>
        <v>-0.03</v>
      </c>
      <c r="G96" s="3">
        <f t="shared" ca="1" si="9"/>
        <v>0.05</v>
      </c>
      <c r="H96" s="3">
        <f t="shared" ca="1" si="9"/>
        <v>-0.04</v>
      </c>
      <c r="I96" s="3">
        <f t="shared" ca="1" si="9"/>
        <v>0.06</v>
      </c>
      <c r="J96" s="3">
        <f t="shared" ca="1" si="10"/>
        <v>0.05</v>
      </c>
      <c r="K96" s="3">
        <f t="shared" ca="1" si="7"/>
        <v>-0.01</v>
      </c>
      <c r="L96" s="3">
        <f t="shared" ca="1" si="7"/>
        <v>-0.05</v>
      </c>
      <c r="M96" s="3">
        <f t="shared" ca="1" si="7"/>
        <v>0.04</v>
      </c>
      <c r="N96" s="3">
        <f t="shared" ca="1" si="7"/>
        <v>0.06</v>
      </c>
      <c r="O96" s="3"/>
      <c r="P96" s="41"/>
      <c r="Q96" s="3">
        <f t="shared" ca="1" si="6"/>
        <v>0.06</v>
      </c>
      <c r="R96" s="41"/>
      <c r="S96" s="41"/>
      <c r="T96" s="41"/>
      <c r="U96" s="41"/>
      <c r="V96" s="41"/>
      <c r="W96" s="3">
        <f t="shared" ca="1" si="8"/>
        <v>0.03</v>
      </c>
    </row>
    <row r="97" spans="1:23" x14ac:dyDescent="0.25">
      <c r="A97" s="2">
        <v>40908</v>
      </c>
      <c r="B97" s="3">
        <f t="shared" ca="1" si="9"/>
        <v>0.06</v>
      </c>
      <c r="C97" s="3">
        <f t="shared" ca="1" si="9"/>
        <v>0.06</v>
      </c>
      <c r="D97" s="3">
        <f t="shared" ca="1" si="9"/>
        <v>0.06</v>
      </c>
      <c r="E97" s="3">
        <f t="shared" ca="1" si="9"/>
        <v>0.02</v>
      </c>
      <c r="F97" s="3">
        <f t="shared" ca="1" si="9"/>
        <v>-0.02</v>
      </c>
      <c r="G97" s="3">
        <f t="shared" ca="1" si="9"/>
        <v>0</v>
      </c>
      <c r="H97" s="3">
        <f t="shared" ca="1" si="9"/>
        <v>0.06</v>
      </c>
      <c r="I97" s="3">
        <f t="shared" ca="1" si="9"/>
        <v>-0.01</v>
      </c>
      <c r="J97" s="3">
        <f t="shared" ca="1" si="10"/>
        <v>0</v>
      </c>
      <c r="K97" s="3">
        <f t="shared" ca="1" si="7"/>
        <v>-0.02</v>
      </c>
      <c r="L97" s="3">
        <f t="shared" ca="1" si="7"/>
        <v>-0.02</v>
      </c>
      <c r="M97" s="3">
        <f t="shared" ca="1" si="7"/>
        <v>0.01</v>
      </c>
      <c r="N97" s="3">
        <f t="shared" ca="1" si="7"/>
        <v>-0.04</v>
      </c>
      <c r="O97" s="3"/>
      <c r="P97" s="41"/>
      <c r="Q97" s="3">
        <f t="shared" ca="1" si="6"/>
        <v>-0.04</v>
      </c>
      <c r="R97" s="41"/>
      <c r="S97" s="41"/>
      <c r="T97" s="41"/>
      <c r="U97" s="41"/>
      <c r="V97" s="41"/>
      <c r="W97" s="3">
        <f t="shared" ca="1" si="8"/>
        <v>-0.02</v>
      </c>
    </row>
    <row r="98" spans="1:23" x14ac:dyDescent="0.25">
      <c r="A98" s="2">
        <v>40939</v>
      </c>
      <c r="B98" s="3">
        <f t="shared" ca="1" si="9"/>
        <v>0.06</v>
      </c>
      <c r="C98" s="3">
        <f t="shared" ca="1" si="9"/>
        <v>-0.04</v>
      </c>
      <c r="D98" s="3">
        <f t="shared" ca="1" si="9"/>
        <v>-0.05</v>
      </c>
      <c r="E98" s="3">
        <f t="shared" ca="1" si="9"/>
        <v>0.03</v>
      </c>
      <c r="F98" s="3">
        <f t="shared" ca="1" si="9"/>
        <v>-0.02</v>
      </c>
      <c r="G98" s="3">
        <f t="shared" ca="1" si="9"/>
        <v>-0.01</v>
      </c>
      <c r="H98" s="3">
        <f t="shared" ca="1" si="9"/>
        <v>-0.03</v>
      </c>
      <c r="I98" s="3">
        <f t="shared" ca="1" si="9"/>
        <v>0.02</v>
      </c>
      <c r="J98" s="3">
        <f t="shared" ca="1" si="10"/>
        <v>0.04</v>
      </c>
      <c r="K98" s="3">
        <f t="shared" ca="1" si="7"/>
        <v>0.06</v>
      </c>
      <c r="L98" s="3">
        <f t="shared" ca="1" si="7"/>
        <v>0.01</v>
      </c>
      <c r="M98" s="3">
        <f t="shared" ca="1" si="7"/>
        <v>0</v>
      </c>
      <c r="N98" s="3">
        <f t="shared" ca="1" si="7"/>
        <v>-0.02</v>
      </c>
      <c r="O98" s="3"/>
      <c r="P98" s="41"/>
      <c r="Q98" s="3">
        <f t="shared" ca="1" si="6"/>
        <v>-0.01</v>
      </c>
      <c r="R98" s="41"/>
      <c r="S98" s="41"/>
      <c r="T98" s="41"/>
      <c r="U98" s="41"/>
      <c r="V98" s="41"/>
      <c r="W98" s="3">
        <f t="shared" ca="1" si="8"/>
        <v>0.01</v>
      </c>
    </row>
    <row r="99" spans="1:23" x14ac:dyDescent="0.25">
      <c r="A99" s="2">
        <v>40968</v>
      </c>
      <c r="B99" s="3">
        <f t="shared" ca="1" si="9"/>
        <v>0</v>
      </c>
      <c r="C99" s="3">
        <f t="shared" ca="1" si="9"/>
        <v>-0.01</v>
      </c>
      <c r="D99" s="3">
        <f t="shared" ca="1" si="9"/>
        <v>0.05</v>
      </c>
      <c r="E99" s="3">
        <f t="shared" ca="1" si="9"/>
        <v>0.02</v>
      </c>
      <c r="F99" s="3">
        <f t="shared" ca="1" si="9"/>
        <v>0.05</v>
      </c>
      <c r="G99" s="3">
        <f t="shared" ca="1" si="9"/>
        <v>-0.01</v>
      </c>
      <c r="H99" s="3">
        <f t="shared" ca="1" si="9"/>
        <v>-0.02</v>
      </c>
      <c r="I99" s="3">
        <f t="shared" ca="1" si="9"/>
        <v>0.06</v>
      </c>
      <c r="J99" s="3">
        <f t="shared" ca="1" si="10"/>
        <v>-0.04</v>
      </c>
      <c r="K99" s="3">
        <f t="shared" ca="1" si="7"/>
        <v>0.04</v>
      </c>
      <c r="L99" s="3">
        <f t="shared" ca="1" si="7"/>
        <v>-0.04</v>
      </c>
      <c r="M99" s="3">
        <f t="shared" ca="1" si="7"/>
        <v>-0.05</v>
      </c>
      <c r="N99" s="3">
        <f t="shared" ca="1" si="7"/>
        <v>0.04</v>
      </c>
      <c r="O99" s="3"/>
      <c r="P99" s="41"/>
      <c r="Q99" s="3">
        <f t="shared" ca="1" si="6"/>
        <v>-0.04</v>
      </c>
      <c r="R99" s="41"/>
      <c r="S99" s="41"/>
      <c r="T99" s="41"/>
      <c r="U99" s="41"/>
      <c r="V99" s="41"/>
      <c r="W99" s="3">
        <f t="shared" ca="1" si="8"/>
        <v>-0.04</v>
      </c>
    </row>
    <row r="100" spans="1:23" x14ac:dyDescent="0.25">
      <c r="A100" s="2">
        <v>40999</v>
      </c>
      <c r="B100" s="3">
        <f t="shared" ca="1" si="9"/>
        <v>0.06</v>
      </c>
      <c r="C100" s="3">
        <f t="shared" ca="1" si="9"/>
        <v>0.02</v>
      </c>
      <c r="D100" s="3">
        <f t="shared" ca="1" si="9"/>
        <v>-0.04</v>
      </c>
      <c r="E100" s="3">
        <f t="shared" ca="1" si="9"/>
        <v>0.05</v>
      </c>
      <c r="F100" s="3">
        <f t="shared" ca="1" si="9"/>
        <v>0.03</v>
      </c>
      <c r="G100" s="3">
        <f t="shared" ca="1" si="9"/>
        <v>-0.01</v>
      </c>
      <c r="H100" s="3">
        <f t="shared" ca="1" si="9"/>
        <v>0.05</v>
      </c>
      <c r="I100" s="3">
        <f t="shared" ca="1" si="9"/>
        <v>0.06</v>
      </c>
      <c r="J100" s="3">
        <f t="shared" ca="1" si="10"/>
        <v>0.02</v>
      </c>
      <c r="K100" s="3">
        <f t="shared" ca="1" si="7"/>
        <v>-0.03</v>
      </c>
      <c r="L100" s="3">
        <f t="shared" ca="1" si="7"/>
        <v>0.03</v>
      </c>
      <c r="M100" s="3">
        <f t="shared" ca="1" si="7"/>
        <v>-0.02</v>
      </c>
      <c r="N100" s="3">
        <f t="shared" ca="1" si="7"/>
        <v>-0.03</v>
      </c>
      <c r="O100" s="3"/>
      <c r="P100" s="41"/>
      <c r="Q100" s="3">
        <f t="shared" ca="1" si="6"/>
        <v>-0.03</v>
      </c>
      <c r="R100" s="41"/>
      <c r="S100" s="41"/>
      <c r="T100" s="41"/>
      <c r="U100" s="41"/>
      <c r="V100" s="41"/>
      <c r="W100" s="3">
        <f t="shared" ca="1" si="8"/>
        <v>0</v>
      </c>
    </row>
    <row r="101" spans="1:23" x14ac:dyDescent="0.25">
      <c r="A101" s="2">
        <v>41029</v>
      </c>
      <c r="B101" s="3">
        <f t="shared" ca="1" si="9"/>
        <v>0</v>
      </c>
      <c r="C101" s="3">
        <f t="shared" ca="1" si="9"/>
        <v>0.01</v>
      </c>
      <c r="D101" s="3">
        <f t="shared" ca="1" si="9"/>
        <v>-0.01</v>
      </c>
      <c r="E101" s="3">
        <f t="shared" ca="1" si="9"/>
        <v>0.02</v>
      </c>
      <c r="F101" s="3">
        <f t="shared" ca="1" si="9"/>
        <v>-0.01</v>
      </c>
      <c r="G101" s="3">
        <f t="shared" ca="1" si="9"/>
        <v>-0.01</v>
      </c>
      <c r="H101" s="3">
        <f t="shared" ca="1" si="9"/>
        <v>0.04</v>
      </c>
      <c r="I101" s="3">
        <f t="shared" ca="1" si="9"/>
        <v>-0.03</v>
      </c>
      <c r="J101" s="3">
        <f t="shared" ca="1" si="10"/>
        <v>0.01</v>
      </c>
      <c r="K101" s="3">
        <f t="shared" ca="1" si="7"/>
        <v>-0.03</v>
      </c>
      <c r="L101" s="3">
        <f t="shared" ca="1" si="7"/>
        <v>0.04</v>
      </c>
      <c r="M101" s="3">
        <f t="shared" ca="1" si="7"/>
        <v>0.05</v>
      </c>
      <c r="N101" s="3">
        <f t="shared" ca="1" si="7"/>
        <v>0.02</v>
      </c>
      <c r="O101" s="3"/>
      <c r="P101" s="41"/>
      <c r="Q101" s="3">
        <f t="shared" ca="1" si="6"/>
        <v>-0.04</v>
      </c>
      <c r="R101" s="41"/>
      <c r="S101" s="41"/>
      <c r="T101" s="41"/>
      <c r="U101" s="41"/>
      <c r="V101" s="41"/>
      <c r="W101" s="3">
        <f t="shared" ca="1" si="8"/>
        <v>0.05</v>
      </c>
    </row>
    <row r="102" spans="1:23" x14ac:dyDescent="0.25">
      <c r="A102" s="2">
        <v>41060</v>
      </c>
      <c r="B102" s="3">
        <f t="shared" ca="1" si="9"/>
        <v>0.04</v>
      </c>
      <c r="C102" s="3">
        <f t="shared" ca="1" si="9"/>
        <v>0.01</v>
      </c>
      <c r="D102" s="3">
        <f t="shared" ca="1" si="9"/>
        <v>-0.04</v>
      </c>
      <c r="E102" s="3">
        <f t="shared" ca="1" si="9"/>
        <v>-0.03</v>
      </c>
      <c r="F102" s="3">
        <f t="shared" ca="1" si="9"/>
        <v>0.05</v>
      </c>
      <c r="G102" s="3">
        <f t="shared" ca="1" si="9"/>
        <v>0.06</v>
      </c>
      <c r="H102" s="3">
        <f t="shared" ca="1" si="9"/>
        <v>0.02</v>
      </c>
      <c r="I102" s="3">
        <f t="shared" ca="1" si="9"/>
        <v>0.01</v>
      </c>
      <c r="J102" s="3">
        <f t="shared" ca="1" si="10"/>
        <v>-0.01</v>
      </c>
      <c r="K102" s="3">
        <f t="shared" ca="1" si="7"/>
        <v>-0.05</v>
      </c>
      <c r="L102" s="3">
        <f t="shared" ca="1" si="7"/>
        <v>0.03</v>
      </c>
      <c r="M102" s="3">
        <f t="shared" ca="1" si="7"/>
        <v>0.02</v>
      </c>
      <c r="N102" s="3">
        <f t="shared" ca="1" si="7"/>
        <v>-0.03</v>
      </c>
      <c r="O102" s="3"/>
      <c r="P102" s="41"/>
      <c r="Q102" s="3">
        <f t="shared" ca="1" si="6"/>
        <v>0</v>
      </c>
      <c r="R102" s="41"/>
      <c r="S102" s="41"/>
      <c r="T102" s="41"/>
      <c r="U102" s="41"/>
      <c r="V102" s="41"/>
      <c r="W102" s="3">
        <f t="shared" ca="1" si="8"/>
        <v>0.03</v>
      </c>
    </row>
    <row r="103" spans="1:23" x14ac:dyDescent="0.25">
      <c r="A103" s="2">
        <v>41090</v>
      </c>
      <c r="B103" s="3">
        <f t="shared" ca="1" si="9"/>
        <v>-0.02</v>
      </c>
      <c r="C103" s="3">
        <f t="shared" ca="1" si="9"/>
        <v>-0.03</v>
      </c>
      <c r="D103" s="3">
        <f t="shared" ca="1" si="9"/>
        <v>-0.05</v>
      </c>
      <c r="E103" s="3">
        <f t="shared" ca="1" si="9"/>
        <v>0</v>
      </c>
      <c r="F103" s="3">
        <f t="shared" ca="1" si="9"/>
        <v>0.03</v>
      </c>
      <c r="G103" s="3">
        <f t="shared" ca="1" si="9"/>
        <v>0.02</v>
      </c>
      <c r="H103" s="3">
        <f t="shared" ca="1" si="9"/>
        <v>0.02</v>
      </c>
      <c r="I103" s="3">
        <f t="shared" ca="1" si="9"/>
        <v>0.01</v>
      </c>
      <c r="J103" s="3">
        <f t="shared" ca="1" si="10"/>
        <v>0.01</v>
      </c>
      <c r="K103" s="3">
        <f t="shared" ca="1" si="7"/>
        <v>0.02</v>
      </c>
      <c r="L103" s="3">
        <f t="shared" ca="1" si="7"/>
        <v>-0.02</v>
      </c>
      <c r="M103" s="3">
        <f t="shared" ca="1" si="7"/>
        <v>0.03</v>
      </c>
      <c r="N103" s="3">
        <f t="shared" ca="1" si="7"/>
        <v>-0.04</v>
      </c>
      <c r="O103" s="3"/>
      <c r="P103" s="41"/>
      <c r="Q103" s="3">
        <f t="shared" ca="1" si="6"/>
        <v>0.04</v>
      </c>
      <c r="R103" s="41"/>
      <c r="S103" s="41"/>
      <c r="T103" s="41"/>
      <c r="U103" s="41"/>
      <c r="V103" s="41"/>
      <c r="W103" s="3">
        <f t="shared" ca="1" si="8"/>
        <v>-0.01</v>
      </c>
    </row>
    <row r="104" spans="1:23" x14ac:dyDescent="0.25">
      <c r="A104" s="2">
        <v>41121</v>
      </c>
      <c r="B104" s="3">
        <f t="shared" ca="1" si="9"/>
        <v>0.02</v>
      </c>
      <c r="C104" s="3">
        <f t="shared" ca="1" si="9"/>
        <v>0.05</v>
      </c>
      <c r="D104" s="3">
        <f t="shared" ca="1" si="9"/>
        <v>0.02</v>
      </c>
      <c r="E104" s="3">
        <f t="shared" ca="1" si="9"/>
        <v>-0.01</v>
      </c>
      <c r="F104" s="3">
        <f t="shared" ca="1" si="9"/>
        <v>-0.04</v>
      </c>
      <c r="G104" s="3">
        <f t="shared" ca="1" si="9"/>
        <v>-0.02</v>
      </c>
      <c r="H104" s="3">
        <f t="shared" ca="1" si="9"/>
        <v>0.02</v>
      </c>
      <c r="I104" s="3">
        <f t="shared" ca="1" si="9"/>
        <v>0.04</v>
      </c>
      <c r="J104" s="3">
        <f t="shared" ca="1" si="10"/>
        <v>0.03</v>
      </c>
      <c r="K104" s="3">
        <f t="shared" ca="1" si="7"/>
        <v>0.03</v>
      </c>
      <c r="L104" s="3">
        <f t="shared" ca="1" si="7"/>
        <v>-0.01</v>
      </c>
      <c r="M104" s="3">
        <f t="shared" ca="1" si="7"/>
        <v>-0.05</v>
      </c>
      <c r="N104" s="3">
        <f t="shared" ca="1" si="7"/>
        <v>0.06</v>
      </c>
      <c r="O104" s="3"/>
      <c r="P104" s="41"/>
      <c r="Q104" s="3">
        <f t="shared" ca="1" si="6"/>
        <v>0.05</v>
      </c>
      <c r="R104" s="41"/>
      <c r="S104" s="41"/>
      <c r="T104" s="41"/>
      <c r="U104" s="41"/>
      <c r="V104" s="41"/>
      <c r="W104" s="3">
        <f t="shared" ca="1" si="8"/>
        <v>0</v>
      </c>
    </row>
    <row r="105" spans="1:23" x14ac:dyDescent="0.25">
      <c r="A105" s="2">
        <v>41152</v>
      </c>
      <c r="B105" s="3">
        <f t="shared" ca="1" si="9"/>
        <v>-0.04</v>
      </c>
      <c r="C105" s="3">
        <f t="shared" ca="1" si="9"/>
        <v>-0.05</v>
      </c>
      <c r="D105" s="3">
        <f t="shared" ca="1" si="9"/>
        <v>0.02</v>
      </c>
      <c r="E105" s="3">
        <f t="shared" ca="1" si="9"/>
        <v>-0.01</v>
      </c>
      <c r="F105" s="3">
        <f t="shared" ca="1" si="9"/>
        <v>0.01</v>
      </c>
      <c r="G105" s="3">
        <f t="shared" ca="1" si="9"/>
        <v>0.01</v>
      </c>
      <c r="H105" s="3">
        <f t="shared" ca="1" si="9"/>
        <v>0.02</v>
      </c>
      <c r="I105" s="3">
        <f t="shared" ca="1" si="9"/>
        <v>-0.02</v>
      </c>
      <c r="J105" s="3">
        <f t="shared" ca="1" si="10"/>
        <v>0.03</v>
      </c>
      <c r="K105" s="3">
        <f t="shared" ca="1" si="7"/>
        <v>0.02</v>
      </c>
      <c r="L105" s="3">
        <f t="shared" ca="1" si="7"/>
        <v>-0.01</v>
      </c>
      <c r="M105" s="3">
        <f t="shared" ca="1" si="7"/>
        <v>-0.01</v>
      </c>
      <c r="N105" s="3">
        <f t="shared" ca="1" si="7"/>
        <v>0.04</v>
      </c>
      <c r="O105" s="3"/>
      <c r="P105" s="41"/>
      <c r="Q105" s="3">
        <f t="shared" ca="1" si="6"/>
        <v>-0.03</v>
      </c>
      <c r="R105" s="41"/>
      <c r="S105" s="41"/>
      <c r="T105" s="41"/>
      <c r="U105" s="41"/>
      <c r="V105" s="41"/>
      <c r="W105" s="3">
        <f t="shared" ca="1" si="8"/>
        <v>0.05</v>
      </c>
    </row>
    <row r="106" spans="1:23" x14ac:dyDescent="0.25">
      <c r="A106" s="2">
        <v>41182</v>
      </c>
      <c r="B106" s="3">
        <f t="shared" ca="1" si="9"/>
        <v>0.05</v>
      </c>
      <c r="C106" s="3">
        <f t="shared" ca="1" si="9"/>
        <v>0.03</v>
      </c>
      <c r="D106" s="3">
        <f t="shared" ca="1" si="9"/>
        <v>-0.04</v>
      </c>
      <c r="E106" s="3">
        <f t="shared" ca="1" si="9"/>
        <v>0.03</v>
      </c>
      <c r="F106" s="3">
        <f t="shared" ca="1" si="9"/>
        <v>0.06</v>
      </c>
      <c r="G106" s="3">
        <f t="shared" ca="1" si="9"/>
        <v>0.03</v>
      </c>
      <c r="H106" s="3">
        <f t="shared" ca="1" si="9"/>
        <v>0.04</v>
      </c>
      <c r="I106" s="3">
        <f t="shared" ca="1" si="9"/>
        <v>-0.02</v>
      </c>
      <c r="J106" s="3">
        <f t="shared" ca="1" si="10"/>
        <v>0.04</v>
      </c>
      <c r="K106" s="3">
        <f t="shared" ca="1" si="7"/>
        <v>0.06</v>
      </c>
      <c r="L106" s="3">
        <f t="shared" ca="1" si="7"/>
        <v>0.02</v>
      </c>
      <c r="M106" s="3">
        <f t="shared" ca="1" si="7"/>
        <v>0.04</v>
      </c>
      <c r="N106" s="3">
        <f t="shared" ca="1" si="7"/>
        <v>0.03</v>
      </c>
      <c r="O106" s="3"/>
      <c r="P106" s="41"/>
      <c r="Q106" s="3">
        <f t="shared" ca="1" si="6"/>
        <v>-0.01</v>
      </c>
      <c r="R106" s="41"/>
      <c r="S106" s="41"/>
      <c r="T106" s="41"/>
      <c r="U106" s="41"/>
      <c r="V106" s="41"/>
      <c r="W106" s="3">
        <f t="shared" ca="1" si="8"/>
        <v>-0.04</v>
      </c>
    </row>
    <row r="107" spans="1:23" x14ac:dyDescent="0.25">
      <c r="A107" s="2">
        <v>41213</v>
      </c>
      <c r="B107" s="3">
        <f t="shared" ca="1" si="9"/>
        <v>0.01</v>
      </c>
      <c r="C107" s="3">
        <f t="shared" ca="1" si="9"/>
        <v>0.05</v>
      </c>
      <c r="D107" s="3">
        <f t="shared" ca="1" si="9"/>
        <v>-0.02</v>
      </c>
      <c r="E107" s="3">
        <f t="shared" ca="1" si="9"/>
        <v>-0.05</v>
      </c>
      <c r="F107" s="3">
        <f t="shared" ca="1" si="9"/>
        <v>0.04</v>
      </c>
      <c r="G107" s="3">
        <f t="shared" ca="1" si="9"/>
        <v>0.02</v>
      </c>
      <c r="H107" s="3">
        <f t="shared" ca="1" si="9"/>
        <v>-0.03</v>
      </c>
      <c r="I107" s="3">
        <f t="shared" ca="1" si="9"/>
        <v>-0.05</v>
      </c>
      <c r="J107" s="3">
        <f t="shared" ca="1" si="10"/>
        <v>0.01</v>
      </c>
      <c r="K107" s="3">
        <f t="shared" ca="1" si="7"/>
        <v>0</v>
      </c>
      <c r="L107" s="3">
        <f t="shared" ca="1" si="7"/>
        <v>0.05</v>
      </c>
      <c r="M107" s="3">
        <f t="shared" ca="1" si="7"/>
        <v>-0.01</v>
      </c>
      <c r="N107" s="3">
        <f t="shared" ca="1" si="7"/>
        <v>0.06</v>
      </c>
      <c r="O107" s="3"/>
      <c r="P107" s="41"/>
      <c r="Q107" s="3">
        <f t="shared" ca="1" si="6"/>
        <v>0.01</v>
      </c>
      <c r="R107" s="41"/>
      <c r="S107" s="41"/>
      <c r="T107" s="41"/>
      <c r="U107" s="41"/>
      <c r="V107" s="41"/>
      <c r="W107" s="3">
        <f t="shared" ca="1" si="8"/>
        <v>-0.04</v>
      </c>
    </row>
    <row r="108" spans="1:23" x14ac:dyDescent="0.25">
      <c r="A108" s="2">
        <v>41243</v>
      </c>
      <c r="B108" s="3">
        <f t="shared" ca="1" si="9"/>
        <v>0.06</v>
      </c>
      <c r="C108" s="3">
        <f t="shared" ca="1" si="9"/>
        <v>-0.02</v>
      </c>
      <c r="D108" s="3">
        <f t="shared" ca="1" si="9"/>
        <v>-0.03</v>
      </c>
      <c r="E108" s="3">
        <f t="shared" ca="1" si="9"/>
        <v>-0.02</v>
      </c>
      <c r="F108" s="3">
        <f t="shared" ca="1" si="9"/>
        <v>0.01</v>
      </c>
      <c r="G108" s="3">
        <f t="shared" ca="1" si="9"/>
        <v>0.05</v>
      </c>
      <c r="H108" s="3">
        <f t="shared" ca="1" si="9"/>
        <v>0.01</v>
      </c>
      <c r="I108" s="3">
        <f t="shared" ca="1" si="9"/>
        <v>-0.02</v>
      </c>
      <c r="J108" s="3">
        <f t="shared" ca="1" si="10"/>
        <v>-0.01</v>
      </c>
      <c r="K108" s="3">
        <f t="shared" ca="1" si="7"/>
        <v>-0.02</v>
      </c>
      <c r="L108" s="3">
        <f t="shared" ca="1" si="7"/>
        <v>-0.02</v>
      </c>
      <c r="M108" s="3">
        <f t="shared" ca="1" si="7"/>
        <v>0.04</v>
      </c>
      <c r="N108" s="3">
        <f t="shared" ca="1" si="7"/>
        <v>-0.03</v>
      </c>
      <c r="O108" s="3"/>
      <c r="P108" s="41"/>
      <c r="Q108" s="3">
        <f t="shared" ca="1" si="6"/>
        <v>0.03</v>
      </c>
      <c r="R108" s="41"/>
      <c r="S108" s="41"/>
      <c r="T108" s="41"/>
      <c r="U108" s="41"/>
      <c r="V108" s="41"/>
      <c r="W108" s="3">
        <f t="shared" ca="1" si="8"/>
        <v>0.03</v>
      </c>
    </row>
    <row r="109" spans="1:23" x14ac:dyDescent="0.25">
      <c r="A109" s="2">
        <v>41274</v>
      </c>
      <c r="B109" s="3">
        <f t="shared" ca="1" si="9"/>
        <v>0.02</v>
      </c>
      <c r="C109" s="3">
        <f t="shared" ca="1" si="9"/>
        <v>0</v>
      </c>
      <c r="D109" s="3">
        <f t="shared" ca="1" si="9"/>
        <v>0.04</v>
      </c>
      <c r="E109" s="3">
        <f t="shared" ca="1" si="9"/>
        <v>0</v>
      </c>
      <c r="F109" s="3">
        <f t="shared" ca="1" si="9"/>
        <v>-0.01</v>
      </c>
      <c r="G109" s="3">
        <f t="shared" ca="1" si="9"/>
        <v>-0.04</v>
      </c>
      <c r="H109" s="3">
        <f t="shared" ca="1" si="9"/>
        <v>0.05</v>
      </c>
      <c r="I109" s="3">
        <f t="shared" ca="1" si="9"/>
        <v>0.06</v>
      </c>
      <c r="J109" s="3">
        <f t="shared" ca="1" si="10"/>
        <v>0.02</v>
      </c>
      <c r="K109" s="3">
        <f t="shared" ca="1" si="7"/>
        <v>0</v>
      </c>
      <c r="L109" s="3">
        <f t="shared" ca="1" si="7"/>
        <v>-0.05</v>
      </c>
      <c r="M109" s="3">
        <f t="shared" ca="1" si="7"/>
        <v>0.05</v>
      </c>
      <c r="N109" s="3">
        <f t="shared" ca="1" si="7"/>
        <v>-0.05</v>
      </c>
      <c r="O109" s="3"/>
      <c r="P109" s="41"/>
      <c r="Q109" s="3">
        <f t="shared" ca="1" si="6"/>
        <v>0.01</v>
      </c>
      <c r="R109" s="41"/>
      <c r="S109" s="41"/>
      <c r="T109" s="41"/>
      <c r="U109" s="41"/>
      <c r="V109" s="41"/>
      <c r="W109" s="3">
        <f t="shared" ca="1" si="8"/>
        <v>-0.01</v>
      </c>
    </row>
    <row r="110" spans="1:23" x14ac:dyDescent="0.25">
      <c r="A110" s="2">
        <v>41305</v>
      </c>
      <c r="B110" s="3">
        <f t="shared" ca="1" si="9"/>
        <v>-0.02</v>
      </c>
      <c r="C110" s="3">
        <f t="shared" ca="1" si="9"/>
        <v>0</v>
      </c>
      <c r="D110" s="3">
        <f t="shared" ca="1" si="9"/>
        <v>-0.02</v>
      </c>
      <c r="E110" s="3">
        <f t="shared" ca="1" si="9"/>
        <v>0.04</v>
      </c>
      <c r="F110" s="3">
        <f t="shared" ca="1" si="9"/>
        <v>-0.01</v>
      </c>
      <c r="G110" s="3">
        <f t="shared" ca="1" si="9"/>
        <v>0</v>
      </c>
      <c r="H110" s="3">
        <f t="shared" ca="1" si="9"/>
        <v>-0.05</v>
      </c>
      <c r="I110" s="3">
        <f t="shared" ca="1" si="9"/>
        <v>-0.03</v>
      </c>
      <c r="J110" s="3">
        <f t="shared" ca="1" si="10"/>
        <v>0.01</v>
      </c>
      <c r="K110" s="3">
        <f t="shared" ca="1" si="7"/>
        <v>0.06</v>
      </c>
      <c r="L110" s="3">
        <f t="shared" ca="1" si="7"/>
        <v>-0.02</v>
      </c>
      <c r="M110" s="3">
        <f t="shared" ca="1" si="7"/>
        <v>-0.02</v>
      </c>
      <c r="N110" s="3">
        <f t="shared" ca="1" si="7"/>
        <v>0.03</v>
      </c>
      <c r="O110" s="3"/>
      <c r="P110" s="41"/>
      <c r="Q110" s="3">
        <f t="shared" ca="1" si="6"/>
        <v>0.02</v>
      </c>
      <c r="R110" s="41"/>
      <c r="S110" s="41"/>
      <c r="T110" s="41"/>
      <c r="U110" s="41"/>
      <c r="V110" s="41"/>
      <c r="W110" s="3">
        <f t="shared" ca="1" si="8"/>
        <v>-0.01</v>
      </c>
    </row>
    <row r="111" spans="1:23" x14ac:dyDescent="0.25">
      <c r="A111" s="2">
        <v>41333</v>
      </c>
      <c r="B111" s="3">
        <f t="shared" ca="1" si="9"/>
        <v>0.06</v>
      </c>
      <c r="C111" s="3">
        <f t="shared" ca="1" si="9"/>
        <v>0.04</v>
      </c>
      <c r="D111" s="3">
        <f t="shared" ca="1" si="9"/>
        <v>-0.03</v>
      </c>
      <c r="E111" s="3">
        <f t="shared" ca="1" si="9"/>
        <v>-0.04</v>
      </c>
      <c r="F111" s="3">
        <f t="shared" ca="1" si="9"/>
        <v>-0.02</v>
      </c>
      <c r="G111" s="3">
        <f t="shared" ca="1" si="9"/>
        <v>0.01</v>
      </c>
      <c r="H111" s="3">
        <f t="shared" ca="1" si="9"/>
        <v>0.03</v>
      </c>
      <c r="I111" s="3">
        <f t="shared" ca="1" si="9"/>
        <v>0.01</v>
      </c>
      <c r="J111" s="3">
        <f t="shared" ca="1" si="10"/>
        <v>0.04</v>
      </c>
      <c r="K111" s="3">
        <f t="shared" ca="1" si="7"/>
        <v>0.06</v>
      </c>
      <c r="L111" s="3">
        <f t="shared" ca="1" si="7"/>
        <v>0.02</v>
      </c>
      <c r="M111" s="3">
        <f t="shared" ca="1" si="7"/>
        <v>0</v>
      </c>
      <c r="N111" s="3">
        <f t="shared" ca="1" si="7"/>
        <v>-0.02</v>
      </c>
      <c r="O111" s="3"/>
      <c r="P111" s="41"/>
      <c r="Q111" s="3">
        <f t="shared" ca="1" si="6"/>
        <v>0.01</v>
      </c>
      <c r="R111" s="41"/>
      <c r="S111" s="41"/>
      <c r="T111" s="41"/>
      <c r="U111" s="41"/>
      <c r="V111" s="41"/>
      <c r="W111" s="3">
        <f t="shared" ca="1" si="8"/>
        <v>0.01</v>
      </c>
    </row>
    <row r="112" spans="1:23" x14ac:dyDescent="0.25">
      <c r="A112" s="2">
        <v>41364</v>
      </c>
      <c r="B112" s="3">
        <f t="shared" ca="1" si="9"/>
        <v>-0.04</v>
      </c>
      <c r="C112" s="3">
        <f t="shared" ca="1" si="9"/>
        <v>0.01</v>
      </c>
      <c r="D112" s="3">
        <f t="shared" ca="1" si="9"/>
        <v>0.02</v>
      </c>
      <c r="E112" s="3">
        <f t="shared" ca="1" si="9"/>
        <v>-0.03</v>
      </c>
      <c r="F112" s="3">
        <f t="shared" ca="1" si="9"/>
        <v>0.06</v>
      </c>
      <c r="G112" s="3">
        <f t="shared" ca="1" si="9"/>
        <v>-0.02</v>
      </c>
      <c r="H112" s="3">
        <f t="shared" ca="1" si="9"/>
        <v>0.01</v>
      </c>
      <c r="I112" s="3">
        <f t="shared" ca="1" si="9"/>
        <v>-0.01</v>
      </c>
      <c r="J112" s="3">
        <f t="shared" ca="1" si="10"/>
        <v>-0.04</v>
      </c>
      <c r="K112" s="3">
        <f t="shared" ca="1" si="7"/>
        <v>0.06</v>
      </c>
      <c r="L112" s="3">
        <f t="shared" ca="1" si="7"/>
        <v>0.01</v>
      </c>
      <c r="M112" s="3">
        <f t="shared" ca="1" si="7"/>
        <v>0.02</v>
      </c>
      <c r="N112" s="3">
        <f t="shared" ca="1" si="7"/>
        <v>-0.03</v>
      </c>
      <c r="O112" s="3"/>
      <c r="P112" s="41"/>
      <c r="Q112" s="3">
        <f t="shared" ca="1" si="6"/>
        <v>-0.04</v>
      </c>
      <c r="R112" s="41"/>
      <c r="S112" s="41"/>
      <c r="T112" s="41"/>
      <c r="U112" s="41"/>
      <c r="V112" s="41"/>
      <c r="W112" s="3">
        <f t="shared" ca="1" si="8"/>
        <v>0.02</v>
      </c>
    </row>
    <row r="113" spans="1:23" x14ac:dyDescent="0.25">
      <c r="A113" s="2">
        <v>41394</v>
      </c>
      <c r="B113" s="3">
        <f t="shared" ca="1" si="9"/>
        <v>0.03</v>
      </c>
      <c r="C113" s="3">
        <f t="shared" ca="1" si="9"/>
        <v>0.03</v>
      </c>
      <c r="D113" s="3">
        <f t="shared" ca="1" si="9"/>
        <v>0.05</v>
      </c>
      <c r="E113" s="3">
        <f t="shared" ca="1" si="9"/>
        <v>0.05</v>
      </c>
      <c r="F113" s="3">
        <f t="shared" ca="1" si="9"/>
        <v>0.04</v>
      </c>
      <c r="G113" s="3">
        <f t="shared" ca="1" si="9"/>
        <v>-0.04</v>
      </c>
      <c r="H113" s="3">
        <f t="shared" ca="1" si="9"/>
        <v>0.01</v>
      </c>
      <c r="I113" s="3">
        <f t="shared" ca="1" si="9"/>
        <v>-0.01</v>
      </c>
      <c r="J113" s="3">
        <f t="shared" ca="1" si="10"/>
        <v>0</v>
      </c>
      <c r="K113" s="3">
        <f t="shared" ca="1" si="7"/>
        <v>0.03</v>
      </c>
      <c r="L113" s="3">
        <f t="shared" ca="1" si="7"/>
        <v>0</v>
      </c>
      <c r="M113" s="3">
        <f t="shared" ca="1" si="7"/>
        <v>0.03</v>
      </c>
      <c r="N113" s="3">
        <f t="shared" ca="1" si="7"/>
        <v>-0.05</v>
      </c>
      <c r="O113" s="3"/>
      <c r="P113" s="41"/>
      <c r="Q113" s="3">
        <f t="shared" ca="1" si="6"/>
        <v>0</v>
      </c>
      <c r="R113" s="41"/>
      <c r="S113" s="41"/>
      <c r="T113" s="41"/>
      <c r="U113" s="41"/>
      <c r="V113" s="41"/>
      <c r="W113" s="3">
        <f t="shared" ca="1" si="8"/>
        <v>0.06</v>
      </c>
    </row>
    <row r="114" spans="1:23" x14ac:dyDescent="0.25">
      <c r="A114" s="2">
        <v>41425</v>
      </c>
      <c r="B114" s="3">
        <f t="shared" ca="1" si="9"/>
        <v>-0.05</v>
      </c>
      <c r="C114" s="3">
        <f t="shared" ca="1" si="9"/>
        <v>-0.05</v>
      </c>
      <c r="D114" s="3">
        <f t="shared" ca="1" si="9"/>
        <v>0.04</v>
      </c>
      <c r="E114" s="3">
        <f t="shared" ca="1" si="9"/>
        <v>0.05</v>
      </c>
      <c r="F114" s="3">
        <f t="shared" ca="1" si="9"/>
        <v>-0.02</v>
      </c>
      <c r="G114" s="3">
        <f t="shared" ca="1" si="9"/>
        <v>-0.04</v>
      </c>
      <c r="H114" s="3">
        <f t="shared" ca="1" si="9"/>
        <v>0.02</v>
      </c>
      <c r="I114" s="3">
        <f t="shared" ca="1" si="9"/>
        <v>0</v>
      </c>
      <c r="J114" s="3">
        <f t="shared" ca="1" si="10"/>
        <v>0.03</v>
      </c>
      <c r="K114" s="3">
        <f t="shared" ca="1" si="7"/>
        <v>-0.05</v>
      </c>
      <c r="L114" s="3">
        <f t="shared" ca="1" si="7"/>
        <v>0</v>
      </c>
      <c r="M114" s="3">
        <f t="shared" ca="1" si="7"/>
        <v>0.05</v>
      </c>
      <c r="N114" s="3">
        <f t="shared" ca="1" si="7"/>
        <v>-0.05</v>
      </c>
      <c r="O114" s="3"/>
      <c r="P114" s="41"/>
      <c r="Q114" s="3">
        <f t="shared" ca="1" si="6"/>
        <v>-0.03</v>
      </c>
      <c r="R114" s="41"/>
      <c r="S114" s="41"/>
      <c r="T114" s="41"/>
      <c r="U114" s="41"/>
      <c r="V114" s="41"/>
      <c r="W114" s="3">
        <f t="shared" ca="1" si="8"/>
        <v>0.04</v>
      </c>
    </row>
    <row r="115" spans="1:23" x14ac:dyDescent="0.25">
      <c r="A115" s="2">
        <v>41455</v>
      </c>
      <c r="B115" s="3">
        <f t="shared" ca="1" si="9"/>
        <v>0.02</v>
      </c>
      <c r="C115" s="3">
        <f t="shared" ca="1" si="9"/>
        <v>-0.03</v>
      </c>
      <c r="D115" s="3">
        <f t="shared" ca="1" si="9"/>
        <v>-0.04</v>
      </c>
      <c r="E115" s="3">
        <f t="shared" ca="1" si="9"/>
        <v>0.06</v>
      </c>
      <c r="F115" s="3">
        <f t="shared" ca="1" si="9"/>
        <v>-0.04</v>
      </c>
      <c r="G115" s="3">
        <f t="shared" ca="1" si="9"/>
        <v>0.06</v>
      </c>
      <c r="H115" s="3">
        <f t="shared" ca="1" si="9"/>
        <v>-0.03</v>
      </c>
      <c r="I115" s="3">
        <f t="shared" ca="1" si="9"/>
        <v>0.06</v>
      </c>
      <c r="J115" s="3">
        <f t="shared" ca="1" si="10"/>
        <v>-0.03</v>
      </c>
      <c r="K115" s="3">
        <f t="shared" ca="1" si="7"/>
        <v>-0.04</v>
      </c>
      <c r="L115" s="3">
        <f t="shared" ca="1" si="7"/>
        <v>-0.02</v>
      </c>
      <c r="M115" s="3">
        <f t="shared" ca="1" si="7"/>
        <v>-0.03</v>
      </c>
      <c r="N115" s="3">
        <f t="shared" ca="1" si="7"/>
        <v>0</v>
      </c>
      <c r="O115" s="3"/>
      <c r="P115" s="41"/>
      <c r="Q115" s="3">
        <f t="shared" ca="1" si="6"/>
        <v>0.01</v>
      </c>
      <c r="R115" s="41"/>
      <c r="S115" s="41"/>
      <c r="T115" s="41"/>
      <c r="U115" s="41"/>
      <c r="V115" s="41"/>
      <c r="W115" s="3">
        <f t="shared" ca="1" si="8"/>
        <v>-0.04</v>
      </c>
    </row>
    <row r="116" spans="1:23" x14ac:dyDescent="0.25">
      <c r="A116" s="2">
        <v>41486</v>
      </c>
      <c r="B116" s="3">
        <f t="shared" ca="1" si="9"/>
        <v>0.06</v>
      </c>
      <c r="C116" s="3">
        <f t="shared" ca="1" si="9"/>
        <v>0</v>
      </c>
      <c r="D116" s="3">
        <f t="shared" ca="1" si="9"/>
        <v>0.05</v>
      </c>
      <c r="E116" s="3">
        <f t="shared" ca="1" si="9"/>
        <v>0.03</v>
      </c>
      <c r="F116" s="3">
        <f t="shared" ca="1" si="9"/>
        <v>0.04</v>
      </c>
      <c r="G116" s="3">
        <f t="shared" ca="1" si="9"/>
        <v>0.06</v>
      </c>
      <c r="H116" s="3">
        <f t="shared" ca="1" si="9"/>
        <v>0.04</v>
      </c>
      <c r="I116" s="3">
        <f t="shared" ca="1" si="9"/>
        <v>0</v>
      </c>
      <c r="J116" s="3">
        <f t="shared" ca="1" si="10"/>
        <v>0.01</v>
      </c>
      <c r="K116" s="3">
        <f t="shared" ca="1" si="7"/>
        <v>0.04</v>
      </c>
      <c r="L116" s="3">
        <f t="shared" ca="1" si="7"/>
        <v>0.04</v>
      </c>
      <c r="M116" s="3">
        <f t="shared" ca="1" si="7"/>
        <v>0.02</v>
      </c>
      <c r="N116" s="3">
        <f t="shared" ca="1" si="7"/>
        <v>0.06</v>
      </c>
      <c r="O116" s="3"/>
      <c r="P116" s="41"/>
      <c r="Q116" s="3">
        <f t="shared" ca="1" si="6"/>
        <v>0.01</v>
      </c>
      <c r="R116" s="41"/>
      <c r="S116" s="41"/>
      <c r="T116" s="41"/>
      <c r="U116" s="41"/>
      <c r="V116" s="41"/>
      <c r="W116" s="3">
        <f t="shared" ca="1" si="8"/>
        <v>0</v>
      </c>
    </row>
    <row r="117" spans="1:23" x14ac:dyDescent="0.25">
      <c r="A117" s="2">
        <v>41517</v>
      </c>
      <c r="B117" s="3">
        <f t="shared" ca="1" si="9"/>
        <v>-0.02</v>
      </c>
      <c r="C117" s="3">
        <f t="shared" ca="1" si="9"/>
        <v>0.03</v>
      </c>
      <c r="D117" s="3">
        <f t="shared" ca="1" si="9"/>
        <v>0.01</v>
      </c>
      <c r="E117" s="3">
        <f t="shared" ca="1" si="9"/>
        <v>0.06</v>
      </c>
      <c r="F117" s="3">
        <f t="shared" ca="1" si="9"/>
        <v>0.01</v>
      </c>
      <c r="G117" s="3">
        <f t="shared" ca="1" si="9"/>
        <v>-0.05</v>
      </c>
      <c r="H117" s="3">
        <f t="shared" ca="1" si="9"/>
        <v>-0.02</v>
      </c>
      <c r="I117" s="3">
        <f t="shared" ca="1" si="9"/>
        <v>-0.04</v>
      </c>
      <c r="J117" s="3">
        <f t="shared" ca="1" si="10"/>
        <v>-0.02</v>
      </c>
      <c r="K117" s="3">
        <f t="shared" ca="1" si="7"/>
        <v>0</v>
      </c>
      <c r="L117" s="3">
        <f t="shared" ca="1" si="7"/>
        <v>-0.04</v>
      </c>
      <c r="M117" s="3">
        <f t="shared" ca="1" si="7"/>
        <v>0.02</v>
      </c>
      <c r="N117" s="3">
        <f t="shared" ca="1" si="7"/>
        <v>-0.01</v>
      </c>
      <c r="O117" s="3"/>
      <c r="P117" s="3">
        <f t="shared" ref="P117:U180" ca="1" si="11">RANDBETWEEN(-5,6)/100</f>
        <v>0.05</v>
      </c>
      <c r="Q117" s="3">
        <f t="shared" ca="1" si="11"/>
        <v>-0.05</v>
      </c>
      <c r="R117" s="41"/>
      <c r="S117" s="41"/>
      <c r="T117" s="41"/>
      <c r="U117" s="41"/>
      <c r="V117" s="41"/>
      <c r="W117" s="3">
        <f t="shared" ca="1" si="8"/>
        <v>-0.01</v>
      </c>
    </row>
    <row r="118" spans="1:23" x14ac:dyDescent="0.25">
      <c r="A118" s="2">
        <v>41547</v>
      </c>
      <c r="B118" s="3">
        <f t="shared" ca="1" si="9"/>
        <v>-0.02</v>
      </c>
      <c r="C118" s="3">
        <f t="shared" ca="1" si="9"/>
        <v>-0.01</v>
      </c>
      <c r="D118" s="3">
        <f t="shared" ca="1" si="9"/>
        <v>0.04</v>
      </c>
      <c r="E118" s="3">
        <f t="shared" ca="1" si="9"/>
        <v>0.03</v>
      </c>
      <c r="F118" s="3">
        <f t="shared" ca="1" si="9"/>
        <v>-0.03</v>
      </c>
      <c r="G118" s="3">
        <f t="shared" ca="1" si="9"/>
        <v>0.04</v>
      </c>
      <c r="H118" s="3">
        <f t="shared" ca="1" si="9"/>
        <v>-0.01</v>
      </c>
      <c r="I118" s="3">
        <f t="shared" ca="1" si="9"/>
        <v>-0.03</v>
      </c>
      <c r="J118" s="3">
        <f t="shared" ca="1" si="10"/>
        <v>0.05</v>
      </c>
      <c r="K118" s="3">
        <f t="shared" ca="1" si="7"/>
        <v>0.01</v>
      </c>
      <c r="L118" s="3">
        <f t="shared" ca="1" si="7"/>
        <v>-0.01</v>
      </c>
      <c r="M118" s="3">
        <f t="shared" ca="1" si="7"/>
        <v>-0.03</v>
      </c>
      <c r="N118" s="3">
        <f t="shared" ca="1" si="7"/>
        <v>-0.01</v>
      </c>
      <c r="O118" s="3"/>
      <c r="P118" s="3">
        <f t="shared" ca="1" si="11"/>
        <v>-0.01</v>
      </c>
      <c r="Q118" s="3">
        <f t="shared" ca="1" si="11"/>
        <v>0</v>
      </c>
      <c r="R118" s="41"/>
      <c r="S118" s="41"/>
      <c r="T118" s="41"/>
      <c r="U118" s="41"/>
      <c r="V118" s="41"/>
      <c r="W118" s="3">
        <f t="shared" ca="1" si="8"/>
        <v>-0.05</v>
      </c>
    </row>
    <row r="119" spans="1:23" x14ac:dyDescent="0.25">
      <c r="A119" s="2">
        <v>41578</v>
      </c>
      <c r="B119" s="3">
        <f t="shared" ca="1" si="9"/>
        <v>0.06</v>
      </c>
      <c r="C119" s="3">
        <f t="shared" ca="1" si="9"/>
        <v>0</v>
      </c>
      <c r="D119" s="3">
        <f t="shared" ca="1" si="9"/>
        <v>-0.03</v>
      </c>
      <c r="E119" s="3">
        <f t="shared" ca="1" si="9"/>
        <v>0</v>
      </c>
      <c r="F119" s="3">
        <f t="shared" ca="1" si="9"/>
        <v>0</v>
      </c>
      <c r="G119" s="3">
        <f t="shared" ca="1" si="9"/>
        <v>0.03</v>
      </c>
      <c r="H119" s="3">
        <f t="shared" ca="1" si="9"/>
        <v>0.06</v>
      </c>
      <c r="I119" s="3">
        <f t="shared" ca="1" si="9"/>
        <v>-0.01</v>
      </c>
      <c r="J119" s="3">
        <f t="shared" ca="1" si="10"/>
        <v>0.03</v>
      </c>
      <c r="K119" s="3">
        <f t="shared" ca="1" si="7"/>
        <v>0.05</v>
      </c>
      <c r="L119" s="3">
        <f t="shared" ca="1" si="7"/>
        <v>-0.04</v>
      </c>
      <c r="M119" s="3">
        <f t="shared" ca="1" si="7"/>
        <v>-0.05</v>
      </c>
      <c r="N119" s="3">
        <f t="shared" ca="1" si="7"/>
        <v>-0.05</v>
      </c>
      <c r="O119" s="3"/>
      <c r="P119" s="3">
        <f t="shared" ca="1" si="11"/>
        <v>-0.05</v>
      </c>
      <c r="Q119" s="3">
        <f t="shared" ca="1" si="11"/>
        <v>0.06</v>
      </c>
      <c r="R119" s="41"/>
      <c r="S119" s="41"/>
      <c r="T119" s="41"/>
      <c r="U119" s="41"/>
      <c r="V119" s="41"/>
      <c r="W119" s="3">
        <f t="shared" ca="1" si="8"/>
        <v>0.06</v>
      </c>
    </row>
    <row r="120" spans="1:23" x14ac:dyDescent="0.25">
      <c r="A120" s="2">
        <v>41608</v>
      </c>
      <c r="B120" s="3">
        <f t="shared" ca="1" si="9"/>
        <v>-0.02</v>
      </c>
      <c r="C120" s="3">
        <f t="shared" ca="1" si="9"/>
        <v>0.04</v>
      </c>
      <c r="D120" s="3">
        <f t="shared" ca="1" si="9"/>
        <v>0.06</v>
      </c>
      <c r="E120" s="3">
        <f t="shared" ca="1" si="9"/>
        <v>0.01</v>
      </c>
      <c r="F120" s="3">
        <f t="shared" ca="1" si="9"/>
        <v>0.04</v>
      </c>
      <c r="G120" s="3">
        <f t="shared" ca="1" si="9"/>
        <v>-0.04</v>
      </c>
      <c r="H120" s="3">
        <f t="shared" ca="1" si="9"/>
        <v>-0.01</v>
      </c>
      <c r="I120" s="3">
        <f t="shared" ca="1" si="9"/>
        <v>0.04</v>
      </c>
      <c r="J120" s="3">
        <f t="shared" ca="1" si="10"/>
        <v>0.06</v>
      </c>
      <c r="K120" s="3">
        <f t="shared" ca="1" si="7"/>
        <v>0.02</v>
      </c>
      <c r="L120" s="3">
        <f t="shared" ca="1" si="7"/>
        <v>-0.04</v>
      </c>
      <c r="M120" s="3">
        <f t="shared" ca="1" si="7"/>
        <v>0.03</v>
      </c>
      <c r="N120" s="3">
        <f t="shared" ca="1" si="7"/>
        <v>-0.03</v>
      </c>
      <c r="O120" s="3"/>
      <c r="P120" s="3">
        <f t="shared" ca="1" si="11"/>
        <v>-0.04</v>
      </c>
      <c r="Q120" s="3">
        <f t="shared" ca="1" si="11"/>
        <v>0.05</v>
      </c>
      <c r="R120" s="41"/>
      <c r="S120" s="41"/>
      <c r="T120" s="41"/>
      <c r="U120" s="41"/>
      <c r="V120" s="41"/>
      <c r="W120" s="3">
        <f t="shared" ca="1" si="8"/>
        <v>-0.03</v>
      </c>
    </row>
    <row r="121" spans="1:23" x14ac:dyDescent="0.25">
      <c r="A121" s="2">
        <v>41639</v>
      </c>
      <c r="B121" s="3">
        <f t="shared" ca="1" si="9"/>
        <v>-0.05</v>
      </c>
      <c r="C121" s="3">
        <f t="shared" ca="1" si="9"/>
        <v>0</v>
      </c>
      <c r="D121" s="3">
        <f t="shared" ca="1" si="9"/>
        <v>0.03</v>
      </c>
      <c r="E121" s="3">
        <f t="shared" ca="1" si="9"/>
        <v>0.06</v>
      </c>
      <c r="F121" s="3">
        <f t="shared" ca="1" si="9"/>
        <v>-0.04</v>
      </c>
      <c r="G121" s="3">
        <f t="shared" ca="1" si="9"/>
        <v>-0.01</v>
      </c>
      <c r="H121" s="3">
        <f t="shared" ca="1" si="9"/>
        <v>-0.01</v>
      </c>
      <c r="I121" s="3">
        <f t="shared" ref="I121:J184" ca="1" si="12">RANDBETWEEN(-5,6)/100</f>
        <v>-0.01</v>
      </c>
      <c r="J121" s="3">
        <f t="shared" ca="1" si="10"/>
        <v>0</v>
      </c>
      <c r="K121" s="3">
        <f t="shared" ca="1" si="7"/>
        <v>0.04</v>
      </c>
      <c r="L121" s="3">
        <f t="shared" ca="1" si="7"/>
        <v>-0.03</v>
      </c>
      <c r="M121" s="3">
        <f t="shared" ca="1" si="7"/>
        <v>-0.04</v>
      </c>
      <c r="N121" s="3">
        <f t="shared" ca="1" si="7"/>
        <v>0.04</v>
      </c>
      <c r="O121" s="3"/>
      <c r="P121" s="3">
        <f t="shared" ca="1" si="11"/>
        <v>-0.04</v>
      </c>
      <c r="Q121" s="3">
        <f t="shared" ca="1" si="11"/>
        <v>0.06</v>
      </c>
      <c r="R121" s="41"/>
      <c r="S121" s="41"/>
      <c r="T121" s="41"/>
      <c r="U121" s="41"/>
      <c r="V121" s="41"/>
      <c r="W121" s="3">
        <f t="shared" ca="1" si="8"/>
        <v>-0.04</v>
      </c>
    </row>
    <row r="122" spans="1:23" x14ac:dyDescent="0.25">
      <c r="A122" s="2">
        <v>41670</v>
      </c>
      <c r="B122" s="3">
        <f t="shared" ref="B122:H153" ca="1" si="13">RANDBETWEEN(-5,6)/100</f>
        <v>-0.02</v>
      </c>
      <c r="C122" s="3">
        <f t="shared" ca="1" si="13"/>
        <v>-0.02</v>
      </c>
      <c r="D122" s="3">
        <f t="shared" ca="1" si="13"/>
        <v>0.05</v>
      </c>
      <c r="E122" s="3">
        <f t="shared" ca="1" si="13"/>
        <v>-0.02</v>
      </c>
      <c r="F122" s="3">
        <f t="shared" ca="1" si="13"/>
        <v>-0.02</v>
      </c>
      <c r="G122" s="3">
        <f t="shared" ca="1" si="13"/>
        <v>-0.03</v>
      </c>
      <c r="H122" s="3">
        <f t="shared" ca="1" si="13"/>
        <v>-0.02</v>
      </c>
      <c r="I122" s="3">
        <f t="shared" ca="1" si="12"/>
        <v>0.05</v>
      </c>
      <c r="J122" s="3">
        <f t="shared" ca="1" si="10"/>
        <v>0</v>
      </c>
      <c r="K122" s="3">
        <f t="shared" ca="1" si="7"/>
        <v>0.05</v>
      </c>
      <c r="L122" s="3">
        <f t="shared" ca="1" si="7"/>
        <v>-0.02</v>
      </c>
      <c r="M122" s="3">
        <f t="shared" ca="1" si="7"/>
        <v>0.04</v>
      </c>
      <c r="N122" s="3">
        <f t="shared" ca="1" si="7"/>
        <v>0.06</v>
      </c>
      <c r="O122" s="3"/>
      <c r="P122" s="3">
        <f t="shared" ca="1" si="11"/>
        <v>0.06</v>
      </c>
      <c r="Q122" s="3">
        <f t="shared" ca="1" si="11"/>
        <v>0.01</v>
      </c>
      <c r="R122" s="41"/>
      <c r="S122" s="41"/>
      <c r="T122" s="41"/>
      <c r="U122" s="41"/>
      <c r="V122" s="41"/>
      <c r="W122" s="3">
        <f t="shared" ca="1" si="8"/>
        <v>0.06</v>
      </c>
    </row>
    <row r="123" spans="1:23" x14ac:dyDescent="0.25">
      <c r="A123" s="2">
        <v>41698</v>
      </c>
      <c r="B123" s="3">
        <f t="shared" ca="1" si="13"/>
        <v>0.05</v>
      </c>
      <c r="C123" s="3">
        <f t="shared" ca="1" si="13"/>
        <v>-0.02</v>
      </c>
      <c r="D123" s="3">
        <f t="shared" ca="1" si="13"/>
        <v>0.02</v>
      </c>
      <c r="E123" s="3">
        <f t="shared" ca="1" si="13"/>
        <v>-0.04</v>
      </c>
      <c r="F123" s="3">
        <f t="shared" ca="1" si="13"/>
        <v>0.01</v>
      </c>
      <c r="G123" s="3">
        <f t="shared" ca="1" si="13"/>
        <v>-0.02</v>
      </c>
      <c r="H123" s="3">
        <f t="shared" ca="1" si="13"/>
        <v>0</v>
      </c>
      <c r="I123" s="3">
        <f t="shared" ca="1" si="12"/>
        <v>-0.04</v>
      </c>
      <c r="J123" s="3">
        <f t="shared" ca="1" si="10"/>
        <v>-0.03</v>
      </c>
      <c r="K123" s="3">
        <f t="shared" ca="1" si="7"/>
        <v>-0.02</v>
      </c>
      <c r="L123" s="3">
        <f t="shared" ca="1" si="7"/>
        <v>0.05</v>
      </c>
      <c r="M123" s="3">
        <f t="shared" ca="1" si="7"/>
        <v>0.05</v>
      </c>
      <c r="N123" s="3">
        <f t="shared" ca="1" si="7"/>
        <v>0.02</v>
      </c>
      <c r="O123" s="3"/>
      <c r="P123" s="3">
        <f t="shared" ca="1" si="11"/>
        <v>-0.03</v>
      </c>
      <c r="Q123" s="3">
        <f t="shared" ca="1" si="11"/>
        <v>0.04</v>
      </c>
      <c r="R123" s="41"/>
      <c r="S123" s="41"/>
      <c r="T123" s="41"/>
      <c r="U123" s="41"/>
      <c r="V123" s="41"/>
      <c r="W123" s="3">
        <f t="shared" ca="1" si="8"/>
        <v>0.04</v>
      </c>
    </row>
    <row r="124" spans="1:23" x14ac:dyDescent="0.25">
      <c r="A124" s="2">
        <v>41729</v>
      </c>
      <c r="B124" s="3">
        <f t="shared" ca="1" si="13"/>
        <v>0.04</v>
      </c>
      <c r="C124" s="3">
        <f t="shared" ca="1" si="13"/>
        <v>-0.03</v>
      </c>
      <c r="D124" s="3">
        <f t="shared" ca="1" si="13"/>
        <v>-0.02</v>
      </c>
      <c r="E124" s="3">
        <f t="shared" ca="1" si="13"/>
        <v>-0.01</v>
      </c>
      <c r="F124" s="3">
        <f t="shared" ca="1" si="13"/>
        <v>0.03</v>
      </c>
      <c r="G124" s="3">
        <f t="shared" ca="1" si="13"/>
        <v>0.03</v>
      </c>
      <c r="H124" s="3">
        <f t="shared" ca="1" si="13"/>
        <v>0</v>
      </c>
      <c r="I124" s="3">
        <f t="shared" ca="1" si="12"/>
        <v>-0.01</v>
      </c>
      <c r="J124" s="3">
        <f t="shared" ca="1" si="10"/>
        <v>-0.01</v>
      </c>
      <c r="K124" s="3">
        <f t="shared" ca="1" si="7"/>
        <v>0.05</v>
      </c>
      <c r="L124" s="3">
        <f t="shared" ca="1" si="7"/>
        <v>-0.05</v>
      </c>
      <c r="M124" s="3">
        <f t="shared" ref="L124:N187" ca="1" si="14">RANDBETWEEN(-5,6)/100</f>
        <v>0.02</v>
      </c>
      <c r="N124" s="3">
        <f t="shared" ca="1" si="14"/>
        <v>0.01</v>
      </c>
      <c r="O124" s="3"/>
      <c r="P124" s="3">
        <f t="shared" ca="1" si="11"/>
        <v>0.04</v>
      </c>
      <c r="Q124" s="3">
        <f t="shared" ca="1" si="11"/>
        <v>0.01</v>
      </c>
      <c r="R124" s="41"/>
      <c r="S124" s="41"/>
      <c r="T124" s="41"/>
      <c r="U124" s="41"/>
      <c r="V124" s="41"/>
      <c r="W124" s="3">
        <f t="shared" ca="1" si="8"/>
        <v>0</v>
      </c>
    </row>
    <row r="125" spans="1:23" x14ac:dyDescent="0.25">
      <c r="A125" s="2">
        <v>41759</v>
      </c>
      <c r="B125" s="3">
        <f t="shared" ca="1" si="13"/>
        <v>0.06</v>
      </c>
      <c r="C125" s="3">
        <f t="shared" ca="1" si="13"/>
        <v>-0.01</v>
      </c>
      <c r="D125" s="3">
        <f t="shared" ca="1" si="13"/>
        <v>0.01</v>
      </c>
      <c r="E125" s="3">
        <f t="shared" ca="1" si="13"/>
        <v>-0.04</v>
      </c>
      <c r="F125" s="3">
        <f t="shared" ca="1" si="13"/>
        <v>0</v>
      </c>
      <c r="G125" s="3">
        <f t="shared" ca="1" si="13"/>
        <v>0</v>
      </c>
      <c r="H125" s="3">
        <f t="shared" ca="1" si="13"/>
        <v>0.06</v>
      </c>
      <c r="I125" s="3">
        <f t="shared" ca="1" si="12"/>
        <v>-0.02</v>
      </c>
      <c r="J125" s="3">
        <f t="shared" ca="1" si="10"/>
        <v>-0.03</v>
      </c>
      <c r="K125" s="3">
        <f t="shared" ca="1" si="7"/>
        <v>0.06</v>
      </c>
      <c r="L125" s="3">
        <f t="shared" ca="1" si="14"/>
        <v>0</v>
      </c>
      <c r="M125" s="3">
        <f t="shared" ca="1" si="14"/>
        <v>-0.02</v>
      </c>
      <c r="N125" s="3">
        <f t="shared" ca="1" si="14"/>
        <v>0.05</v>
      </c>
      <c r="O125" s="3"/>
      <c r="P125" s="3">
        <f t="shared" ca="1" si="11"/>
        <v>0.01</v>
      </c>
      <c r="Q125" s="3">
        <f t="shared" ca="1" si="11"/>
        <v>0.04</v>
      </c>
      <c r="R125" s="41"/>
      <c r="S125" s="41"/>
      <c r="T125" s="41"/>
      <c r="U125" s="41"/>
      <c r="V125" s="41"/>
      <c r="W125" s="3">
        <f t="shared" ca="1" si="8"/>
        <v>-0.01</v>
      </c>
    </row>
    <row r="126" spans="1:23" x14ac:dyDescent="0.25">
      <c r="A126" s="2">
        <v>41790</v>
      </c>
      <c r="B126" s="3">
        <f t="shared" ca="1" si="13"/>
        <v>-0.04</v>
      </c>
      <c r="C126" s="3">
        <f t="shared" ca="1" si="13"/>
        <v>0.02</v>
      </c>
      <c r="D126" s="3">
        <f t="shared" ca="1" si="13"/>
        <v>0.03</v>
      </c>
      <c r="E126" s="3">
        <f t="shared" ca="1" si="13"/>
        <v>0.05</v>
      </c>
      <c r="F126" s="3">
        <f t="shared" ca="1" si="13"/>
        <v>0.03</v>
      </c>
      <c r="G126" s="3">
        <f t="shared" ca="1" si="13"/>
        <v>-0.05</v>
      </c>
      <c r="H126" s="3">
        <f t="shared" ca="1" si="13"/>
        <v>0.01</v>
      </c>
      <c r="I126" s="3">
        <f t="shared" ca="1" si="12"/>
        <v>-0.03</v>
      </c>
      <c r="J126" s="3">
        <f t="shared" ca="1" si="10"/>
        <v>-0.05</v>
      </c>
      <c r="K126" s="3">
        <f t="shared" ca="1" si="7"/>
        <v>-0.02</v>
      </c>
      <c r="L126" s="3">
        <f t="shared" ca="1" si="14"/>
        <v>0.04</v>
      </c>
      <c r="M126" s="3">
        <f t="shared" ca="1" si="14"/>
        <v>0</v>
      </c>
      <c r="N126" s="3">
        <f t="shared" ca="1" si="14"/>
        <v>0.01</v>
      </c>
      <c r="O126" s="3"/>
      <c r="P126" s="3">
        <f t="shared" ca="1" si="11"/>
        <v>0.01</v>
      </c>
      <c r="Q126" s="3">
        <f t="shared" ca="1" si="11"/>
        <v>-0.03</v>
      </c>
      <c r="R126" s="41"/>
      <c r="S126" s="41"/>
      <c r="T126" s="41"/>
      <c r="U126" s="41"/>
      <c r="V126" s="41"/>
      <c r="W126" s="3">
        <f t="shared" ca="1" si="8"/>
        <v>0.01</v>
      </c>
    </row>
    <row r="127" spans="1:23" x14ac:dyDescent="0.25">
      <c r="A127" s="2">
        <v>41820</v>
      </c>
      <c r="B127" s="3">
        <f t="shared" ca="1" si="13"/>
        <v>-0.03</v>
      </c>
      <c r="C127" s="3">
        <f t="shared" ca="1" si="13"/>
        <v>0.02</v>
      </c>
      <c r="D127" s="3">
        <f t="shared" ca="1" si="13"/>
        <v>-0.03</v>
      </c>
      <c r="E127" s="3">
        <f t="shared" ca="1" si="13"/>
        <v>0.02</v>
      </c>
      <c r="F127" s="3">
        <f t="shared" ca="1" si="13"/>
        <v>0.05</v>
      </c>
      <c r="G127" s="3">
        <f t="shared" ca="1" si="13"/>
        <v>0</v>
      </c>
      <c r="H127" s="3">
        <f t="shared" ca="1" si="13"/>
        <v>-0.03</v>
      </c>
      <c r="I127" s="3">
        <f t="shared" ca="1" si="12"/>
        <v>0.02</v>
      </c>
      <c r="J127" s="3">
        <f t="shared" ca="1" si="10"/>
        <v>0.01</v>
      </c>
      <c r="K127" s="3">
        <f t="shared" ca="1" si="7"/>
        <v>0.06</v>
      </c>
      <c r="L127" s="3">
        <f t="shared" ca="1" si="14"/>
        <v>-0.04</v>
      </c>
      <c r="M127" s="3">
        <f t="shared" ca="1" si="14"/>
        <v>-0.01</v>
      </c>
      <c r="N127" s="3">
        <f t="shared" ca="1" si="14"/>
        <v>-0.04</v>
      </c>
      <c r="O127" s="3"/>
      <c r="P127" s="3">
        <f t="shared" ca="1" si="11"/>
        <v>-0.04</v>
      </c>
      <c r="Q127" s="3">
        <f t="shared" ca="1" si="11"/>
        <v>0.02</v>
      </c>
      <c r="R127" s="41"/>
      <c r="S127" s="41"/>
      <c r="T127" s="41"/>
      <c r="U127" s="41"/>
      <c r="V127" s="41"/>
      <c r="W127" s="3">
        <f t="shared" ca="1" si="8"/>
        <v>0.01</v>
      </c>
    </row>
    <row r="128" spans="1:23" x14ac:dyDescent="0.25">
      <c r="A128" s="2">
        <v>41851</v>
      </c>
      <c r="B128" s="3">
        <f t="shared" ca="1" si="13"/>
        <v>-0.04</v>
      </c>
      <c r="C128" s="3">
        <f t="shared" ca="1" si="13"/>
        <v>0.06</v>
      </c>
      <c r="D128" s="3">
        <f t="shared" ca="1" si="13"/>
        <v>0.06</v>
      </c>
      <c r="E128" s="3">
        <f t="shared" ca="1" si="13"/>
        <v>-0.01</v>
      </c>
      <c r="F128" s="3">
        <f t="shared" ca="1" si="13"/>
        <v>0.04</v>
      </c>
      <c r="G128" s="3">
        <f t="shared" ca="1" si="13"/>
        <v>-0.03</v>
      </c>
      <c r="H128" s="3">
        <f t="shared" ca="1" si="13"/>
        <v>-0.04</v>
      </c>
      <c r="I128" s="3">
        <f t="shared" ca="1" si="12"/>
        <v>-0.01</v>
      </c>
      <c r="J128" s="3">
        <f t="shared" ca="1" si="10"/>
        <v>-0.04</v>
      </c>
      <c r="K128" s="3">
        <f t="shared" ca="1" si="7"/>
        <v>0.04</v>
      </c>
      <c r="L128" s="3">
        <f t="shared" ca="1" si="14"/>
        <v>0.04</v>
      </c>
      <c r="M128" s="3">
        <f t="shared" ca="1" si="14"/>
        <v>-0.02</v>
      </c>
      <c r="N128" s="3">
        <f t="shared" ca="1" si="14"/>
        <v>0.04</v>
      </c>
      <c r="O128" s="3"/>
      <c r="P128" s="3">
        <f t="shared" ca="1" si="11"/>
        <v>-0.01</v>
      </c>
      <c r="Q128" s="3">
        <f t="shared" ca="1" si="11"/>
        <v>0.04</v>
      </c>
      <c r="R128" s="41"/>
      <c r="S128" s="41"/>
      <c r="T128" s="41"/>
      <c r="U128" s="41"/>
      <c r="V128" s="41"/>
      <c r="W128" s="3">
        <f t="shared" ca="1" si="8"/>
        <v>0.02</v>
      </c>
    </row>
    <row r="129" spans="1:23" x14ac:dyDescent="0.25">
      <c r="A129" s="2">
        <v>41882</v>
      </c>
      <c r="B129" s="3">
        <f t="shared" ca="1" si="13"/>
        <v>-0.01</v>
      </c>
      <c r="C129" s="3">
        <f t="shared" ca="1" si="13"/>
        <v>0.04</v>
      </c>
      <c r="D129" s="3">
        <f t="shared" ca="1" si="13"/>
        <v>0.06</v>
      </c>
      <c r="E129" s="3">
        <f t="shared" ca="1" si="13"/>
        <v>0.05</v>
      </c>
      <c r="F129" s="3">
        <f t="shared" ca="1" si="13"/>
        <v>0.04</v>
      </c>
      <c r="G129" s="3">
        <f t="shared" ca="1" si="13"/>
        <v>0.06</v>
      </c>
      <c r="H129" s="3">
        <f t="shared" ca="1" si="13"/>
        <v>-0.05</v>
      </c>
      <c r="I129" s="3">
        <f t="shared" ca="1" si="12"/>
        <v>-0.05</v>
      </c>
      <c r="J129" s="3">
        <f t="shared" ca="1" si="10"/>
        <v>-0.03</v>
      </c>
      <c r="K129" s="3">
        <f t="shared" ca="1" si="7"/>
        <v>-0.05</v>
      </c>
      <c r="L129" s="3">
        <f t="shared" ca="1" si="14"/>
        <v>0</v>
      </c>
      <c r="M129" s="3">
        <f t="shared" ca="1" si="14"/>
        <v>-0.05</v>
      </c>
      <c r="N129" s="3">
        <f t="shared" ca="1" si="14"/>
        <v>0.01</v>
      </c>
      <c r="O129" s="3"/>
      <c r="P129" s="3">
        <f t="shared" ca="1" si="11"/>
        <v>0.05</v>
      </c>
      <c r="Q129" s="3">
        <f t="shared" ca="1" si="11"/>
        <v>-0.01</v>
      </c>
      <c r="R129" s="41"/>
      <c r="S129" s="41"/>
      <c r="T129" s="41"/>
      <c r="U129" s="41"/>
      <c r="V129" s="41"/>
      <c r="W129" s="3">
        <f t="shared" ca="1" si="8"/>
        <v>-0.01</v>
      </c>
    </row>
    <row r="130" spans="1:23" x14ac:dyDescent="0.25">
      <c r="A130" s="2">
        <v>41912</v>
      </c>
      <c r="B130" s="3">
        <f t="shared" ca="1" si="13"/>
        <v>0.05</v>
      </c>
      <c r="C130" s="3">
        <f t="shared" ca="1" si="13"/>
        <v>-0.01</v>
      </c>
      <c r="D130" s="3">
        <f t="shared" ca="1" si="13"/>
        <v>0.06</v>
      </c>
      <c r="E130" s="3">
        <f t="shared" ca="1" si="13"/>
        <v>-0.04</v>
      </c>
      <c r="F130" s="3">
        <f t="shared" ca="1" si="13"/>
        <v>0.01</v>
      </c>
      <c r="G130" s="3">
        <f t="shared" ca="1" si="13"/>
        <v>0</v>
      </c>
      <c r="H130" s="3">
        <f t="shared" ca="1" si="13"/>
        <v>0.06</v>
      </c>
      <c r="I130" s="3">
        <f t="shared" ca="1" si="12"/>
        <v>-0.01</v>
      </c>
      <c r="J130" s="3">
        <f t="shared" ca="1" si="10"/>
        <v>-0.01</v>
      </c>
      <c r="K130" s="3">
        <f t="shared" ca="1" si="7"/>
        <v>0.02</v>
      </c>
      <c r="L130" s="3">
        <f t="shared" ca="1" si="14"/>
        <v>0.06</v>
      </c>
      <c r="M130" s="3">
        <f t="shared" ca="1" si="14"/>
        <v>-0.03</v>
      </c>
      <c r="N130" s="3">
        <f t="shared" ca="1" si="14"/>
        <v>0.05</v>
      </c>
      <c r="O130" s="3"/>
      <c r="P130" s="3">
        <f t="shared" ca="1" si="11"/>
        <v>-0.03</v>
      </c>
      <c r="Q130" s="3">
        <f t="shared" ca="1" si="11"/>
        <v>0.01</v>
      </c>
      <c r="R130" s="41"/>
      <c r="S130" s="41"/>
      <c r="T130" s="41"/>
      <c r="U130" s="41"/>
      <c r="V130" s="41"/>
      <c r="W130" s="3">
        <f t="shared" ca="1" si="8"/>
        <v>0.03</v>
      </c>
    </row>
    <row r="131" spans="1:23" x14ac:dyDescent="0.25">
      <c r="A131" s="2">
        <v>41943</v>
      </c>
      <c r="B131" s="3">
        <f t="shared" ca="1" si="13"/>
        <v>0.06</v>
      </c>
      <c r="C131" s="3">
        <f t="shared" ca="1" si="13"/>
        <v>0.03</v>
      </c>
      <c r="D131" s="3">
        <f t="shared" ca="1" si="13"/>
        <v>-0.02</v>
      </c>
      <c r="E131" s="3">
        <f t="shared" ca="1" si="13"/>
        <v>0</v>
      </c>
      <c r="F131" s="3">
        <f t="shared" ca="1" si="13"/>
        <v>0.05</v>
      </c>
      <c r="G131" s="3">
        <f t="shared" ca="1" si="13"/>
        <v>-0.03</v>
      </c>
      <c r="H131" s="3">
        <f t="shared" ca="1" si="13"/>
        <v>0.06</v>
      </c>
      <c r="I131" s="3">
        <f t="shared" ca="1" si="12"/>
        <v>0</v>
      </c>
      <c r="J131" s="3">
        <f t="shared" ca="1" si="10"/>
        <v>-0.04</v>
      </c>
      <c r="K131" s="3">
        <f t="shared" ca="1" si="7"/>
        <v>0.02</v>
      </c>
      <c r="L131" s="3">
        <f t="shared" ca="1" si="14"/>
        <v>-0.02</v>
      </c>
      <c r="M131" s="3">
        <f t="shared" ca="1" si="14"/>
        <v>0.02</v>
      </c>
      <c r="N131" s="3">
        <f t="shared" ca="1" si="14"/>
        <v>0.05</v>
      </c>
      <c r="O131" s="3"/>
      <c r="P131" s="3">
        <f t="shared" ca="1" si="11"/>
        <v>-0.01</v>
      </c>
      <c r="Q131" s="3">
        <f t="shared" ca="1" si="11"/>
        <v>-0.01</v>
      </c>
      <c r="R131" s="41"/>
      <c r="S131" s="41"/>
      <c r="T131" s="41"/>
      <c r="U131" s="41"/>
      <c r="V131" s="41"/>
      <c r="W131" s="3">
        <f t="shared" ca="1" si="8"/>
        <v>0.06</v>
      </c>
    </row>
    <row r="132" spans="1:23" x14ac:dyDescent="0.25">
      <c r="A132" s="2">
        <v>41973</v>
      </c>
      <c r="B132" s="3">
        <f t="shared" ca="1" si="13"/>
        <v>-0.04</v>
      </c>
      <c r="C132" s="3">
        <f t="shared" ca="1" si="13"/>
        <v>-0.03</v>
      </c>
      <c r="D132" s="3">
        <f t="shared" ca="1" si="13"/>
        <v>0</v>
      </c>
      <c r="E132" s="3">
        <f t="shared" ca="1" si="13"/>
        <v>-0.02</v>
      </c>
      <c r="F132" s="3">
        <f t="shared" ca="1" si="13"/>
        <v>0</v>
      </c>
      <c r="G132" s="3">
        <f t="shared" ca="1" si="13"/>
        <v>0.02</v>
      </c>
      <c r="H132" s="3">
        <f t="shared" ca="1" si="13"/>
        <v>-0.02</v>
      </c>
      <c r="I132" s="3">
        <f t="shared" ca="1" si="12"/>
        <v>-0.03</v>
      </c>
      <c r="J132" s="3">
        <f t="shared" ca="1" si="10"/>
        <v>0.03</v>
      </c>
      <c r="K132" s="3">
        <f t="shared" ca="1" si="7"/>
        <v>0</v>
      </c>
      <c r="L132" s="3">
        <f t="shared" ca="1" si="14"/>
        <v>-0.01</v>
      </c>
      <c r="M132" s="3">
        <f t="shared" ca="1" si="14"/>
        <v>-0.02</v>
      </c>
      <c r="N132" s="3">
        <f t="shared" ca="1" si="14"/>
        <v>0</v>
      </c>
      <c r="O132" s="3"/>
      <c r="P132" s="3">
        <f t="shared" ca="1" si="11"/>
        <v>-0.04</v>
      </c>
      <c r="Q132" s="3">
        <f t="shared" ca="1" si="11"/>
        <v>-0.05</v>
      </c>
      <c r="R132" s="41"/>
      <c r="S132" s="41"/>
      <c r="T132" s="41"/>
      <c r="U132" s="41"/>
      <c r="V132" s="41"/>
      <c r="W132" s="3">
        <f t="shared" ca="1" si="8"/>
        <v>0.05</v>
      </c>
    </row>
    <row r="133" spans="1:23" x14ac:dyDescent="0.25">
      <c r="A133" s="2">
        <v>42004</v>
      </c>
      <c r="B133" s="3">
        <f t="shared" ca="1" si="13"/>
        <v>0.04</v>
      </c>
      <c r="C133" s="3">
        <f t="shared" ca="1" si="13"/>
        <v>-0.01</v>
      </c>
      <c r="D133" s="3">
        <f t="shared" ca="1" si="13"/>
        <v>0.01</v>
      </c>
      <c r="E133" s="3">
        <f t="shared" ca="1" si="13"/>
        <v>-0.05</v>
      </c>
      <c r="F133" s="3">
        <f t="shared" ca="1" si="13"/>
        <v>0.05</v>
      </c>
      <c r="G133" s="3">
        <f t="shared" ca="1" si="13"/>
        <v>-0.05</v>
      </c>
      <c r="H133" s="3">
        <f t="shared" ca="1" si="13"/>
        <v>-0.01</v>
      </c>
      <c r="I133" s="3">
        <f t="shared" ca="1" si="12"/>
        <v>-0.04</v>
      </c>
      <c r="J133" s="3">
        <f t="shared" ca="1" si="10"/>
        <v>-0.05</v>
      </c>
      <c r="K133" s="3">
        <f t="shared" ca="1" si="7"/>
        <v>0.03</v>
      </c>
      <c r="L133" s="3">
        <f t="shared" ca="1" si="14"/>
        <v>-0.01</v>
      </c>
      <c r="M133" s="3">
        <f t="shared" ca="1" si="14"/>
        <v>0.02</v>
      </c>
      <c r="N133" s="3">
        <f t="shared" ca="1" si="14"/>
        <v>0.06</v>
      </c>
      <c r="O133" s="3"/>
      <c r="P133" s="3">
        <f t="shared" ca="1" si="11"/>
        <v>0</v>
      </c>
      <c r="Q133" s="3">
        <f t="shared" ca="1" si="11"/>
        <v>-0.02</v>
      </c>
      <c r="R133" s="41"/>
      <c r="S133" s="41"/>
      <c r="T133" s="41"/>
      <c r="U133" s="41"/>
      <c r="V133" s="41"/>
      <c r="W133" s="3">
        <f t="shared" ca="1" si="8"/>
        <v>0.02</v>
      </c>
    </row>
    <row r="134" spans="1:23" x14ac:dyDescent="0.25">
      <c r="A134" s="2">
        <v>42034</v>
      </c>
      <c r="B134" s="3">
        <f t="shared" ca="1" si="13"/>
        <v>-0.04</v>
      </c>
      <c r="C134" s="3">
        <f t="shared" ca="1" si="13"/>
        <v>-0.03</v>
      </c>
      <c r="D134" s="3">
        <f t="shared" ca="1" si="13"/>
        <v>-0.02</v>
      </c>
      <c r="E134" s="3">
        <f t="shared" ca="1" si="13"/>
        <v>-0.05</v>
      </c>
      <c r="F134" s="3">
        <f t="shared" ca="1" si="13"/>
        <v>-0.05</v>
      </c>
      <c r="G134" s="3">
        <f t="shared" ca="1" si="13"/>
        <v>0.02</v>
      </c>
      <c r="H134" s="3">
        <f t="shared" ca="1" si="13"/>
        <v>-0.04</v>
      </c>
      <c r="I134" s="3">
        <f t="shared" ca="1" si="12"/>
        <v>-0.03</v>
      </c>
      <c r="J134" s="3">
        <f t="shared" ca="1" si="10"/>
        <v>-0.03</v>
      </c>
      <c r="K134" s="3">
        <f t="shared" ca="1" si="7"/>
        <v>0.05</v>
      </c>
      <c r="L134" s="3">
        <f t="shared" ca="1" si="14"/>
        <v>-0.01</v>
      </c>
      <c r="M134" s="3">
        <f t="shared" ca="1" si="14"/>
        <v>0</v>
      </c>
      <c r="N134" s="3">
        <f t="shared" ca="1" si="14"/>
        <v>-0.02</v>
      </c>
      <c r="O134" s="3"/>
      <c r="P134" s="3">
        <f t="shared" ca="1" si="11"/>
        <v>0.02</v>
      </c>
      <c r="Q134" s="3">
        <f t="shared" ca="1" si="11"/>
        <v>0.05</v>
      </c>
      <c r="R134" s="41"/>
      <c r="S134" s="41"/>
      <c r="T134" s="41"/>
      <c r="U134" s="41"/>
      <c r="V134" s="41"/>
      <c r="W134" s="3">
        <f t="shared" ca="1" si="8"/>
        <v>-0.05</v>
      </c>
    </row>
    <row r="135" spans="1:23" x14ac:dyDescent="0.25">
      <c r="A135" s="2">
        <v>42062</v>
      </c>
      <c r="B135" s="3">
        <f t="shared" ca="1" si="13"/>
        <v>-0.03</v>
      </c>
      <c r="C135" s="3">
        <f t="shared" ca="1" si="13"/>
        <v>0.06</v>
      </c>
      <c r="D135" s="3">
        <f t="shared" ca="1" si="13"/>
        <v>-0.01</v>
      </c>
      <c r="E135" s="3">
        <f t="shared" ca="1" si="13"/>
        <v>-0.02</v>
      </c>
      <c r="F135" s="3">
        <f t="shared" ca="1" si="13"/>
        <v>-0.03</v>
      </c>
      <c r="G135" s="3">
        <f t="shared" ca="1" si="13"/>
        <v>-0.02</v>
      </c>
      <c r="H135" s="3">
        <f t="shared" ca="1" si="13"/>
        <v>-0.02</v>
      </c>
      <c r="I135" s="3">
        <f t="shared" ca="1" si="12"/>
        <v>0.05</v>
      </c>
      <c r="J135" s="3">
        <f t="shared" ca="1" si="10"/>
        <v>0.05</v>
      </c>
      <c r="K135" s="3">
        <f t="shared" ca="1" si="7"/>
        <v>-0.02</v>
      </c>
      <c r="L135" s="3">
        <f t="shared" ca="1" si="14"/>
        <v>-0.04</v>
      </c>
      <c r="M135" s="3">
        <f t="shared" ca="1" si="14"/>
        <v>-0.02</v>
      </c>
      <c r="N135" s="3">
        <f t="shared" ca="1" si="14"/>
        <v>0.01</v>
      </c>
      <c r="O135" s="3"/>
      <c r="P135" s="3">
        <f t="shared" ca="1" si="11"/>
        <v>0.06</v>
      </c>
      <c r="Q135" s="3">
        <f t="shared" ca="1" si="11"/>
        <v>-0.04</v>
      </c>
      <c r="R135" s="41"/>
      <c r="S135" s="41"/>
      <c r="T135" s="41"/>
      <c r="U135" s="41"/>
      <c r="V135" s="41"/>
      <c r="W135" s="3">
        <f t="shared" ca="1" si="8"/>
        <v>0.03</v>
      </c>
    </row>
    <row r="136" spans="1:23" x14ac:dyDescent="0.25">
      <c r="A136" s="2">
        <v>42094</v>
      </c>
      <c r="B136" s="3">
        <f t="shared" ca="1" si="13"/>
        <v>-0.04</v>
      </c>
      <c r="C136" s="3">
        <f t="shared" ca="1" si="13"/>
        <v>-0.05</v>
      </c>
      <c r="D136" s="3">
        <f t="shared" ca="1" si="13"/>
        <v>-0.05</v>
      </c>
      <c r="E136" s="3">
        <f t="shared" ca="1" si="13"/>
        <v>-0.05</v>
      </c>
      <c r="F136" s="3">
        <f t="shared" ca="1" si="13"/>
        <v>-0.01</v>
      </c>
      <c r="G136" s="3">
        <f t="shared" ca="1" si="13"/>
        <v>0.02</v>
      </c>
      <c r="H136" s="3">
        <f t="shared" ca="1" si="13"/>
        <v>0.06</v>
      </c>
      <c r="I136" s="3">
        <f t="shared" ca="1" si="12"/>
        <v>0.05</v>
      </c>
      <c r="J136" s="3">
        <f t="shared" ca="1" si="10"/>
        <v>0</v>
      </c>
      <c r="K136" s="3">
        <f t="shared" ca="1" si="7"/>
        <v>0.06</v>
      </c>
      <c r="L136" s="3">
        <f t="shared" ca="1" si="14"/>
        <v>-0.01</v>
      </c>
      <c r="M136" s="3">
        <f t="shared" ca="1" si="14"/>
        <v>-0.04</v>
      </c>
      <c r="N136" s="3">
        <f t="shared" ca="1" si="14"/>
        <v>0</v>
      </c>
      <c r="O136" s="3"/>
      <c r="P136" s="3">
        <f t="shared" ca="1" si="11"/>
        <v>0.05</v>
      </c>
      <c r="Q136" s="3">
        <f t="shared" ca="1" si="11"/>
        <v>-0.04</v>
      </c>
      <c r="R136" s="3">
        <f t="shared" ca="1" si="11"/>
        <v>-0.02</v>
      </c>
      <c r="S136" s="41"/>
      <c r="T136" s="41"/>
      <c r="U136" s="41"/>
      <c r="V136" s="41"/>
      <c r="W136" s="3">
        <f t="shared" ca="1" si="8"/>
        <v>-0.04</v>
      </c>
    </row>
    <row r="137" spans="1:23" x14ac:dyDescent="0.25">
      <c r="A137" s="2">
        <v>42124</v>
      </c>
      <c r="B137" s="3">
        <f t="shared" ca="1" si="13"/>
        <v>0.04</v>
      </c>
      <c r="C137" s="3">
        <f t="shared" ca="1" si="13"/>
        <v>0.04</v>
      </c>
      <c r="D137" s="3">
        <f t="shared" ca="1" si="13"/>
        <v>-0.02</v>
      </c>
      <c r="E137" s="3">
        <f t="shared" ca="1" si="13"/>
        <v>-0.04</v>
      </c>
      <c r="F137" s="3">
        <f t="shared" ca="1" si="13"/>
        <v>0.06</v>
      </c>
      <c r="G137" s="3">
        <f t="shared" ca="1" si="13"/>
        <v>-0.05</v>
      </c>
      <c r="H137" s="3">
        <f t="shared" ca="1" si="13"/>
        <v>-0.05</v>
      </c>
      <c r="I137" s="3">
        <f t="shared" ca="1" si="12"/>
        <v>0.06</v>
      </c>
      <c r="J137" s="3">
        <f t="shared" ca="1" si="10"/>
        <v>-0.02</v>
      </c>
      <c r="K137" s="3">
        <f t="shared" ca="1" si="7"/>
        <v>-0.04</v>
      </c>
      <c r="L137" s="3">
        <f t="shared" ca="1" si="14"/>
        <v>-0.03</v>
      </c>
      <c r="M137" s="3">
        <f t="shared" ca="1" si="14"/>
        <v>0.04</v>
      </c>
      <c r="N137" s="3">
        <f t="shared" ca="1" si="14"/>
        <v>0.03</v>
      </c>
      <c r="O137" s="3"/>
      <c r="P137" s="3">
        <f t="shared" ca="1" si="11"/>
        <v>-0.04</v>
      </c>
      <c r="Q137" s="3">
        <f t="shared" ca="1" si="11"/>
        <v>0.06</v>
      </c>
      <c r="R137" s="3">
        <f t="shared" ca="1" si="11"/>
        <v>0.03</v>
      </c>
      <c r="S137" s="41"/>
      <c r="T137" s="41"/>
      <c r="U137" s="41"/>
      <c r="V137" s="41"/>
      <c r="W137" s="3">
        <f t="shared" ca="1" si="8"/>
        <v>-0.01</v>
      </c>
    </row>
    <row r="138" spans="1:23" x14ac:dyDescent="0.25">
      <c r="A138" s="2">
        <v>42153</v>
      </c>
      <c r="B138" s="3">
        <f t="shared" ca="1" si="13"/>
        <v>0.05</v>
      </c>
      <c r="C138" s="3">
        <f t="shared" ca="1" si="13"/>
        <v>0</v>
      </c>
      <c r="D138" s="3">
        <f t="shared" ca="1" si="13"/>
        <v>0.02</v>
      </c>
      <c r="E138" s="3">
        <f t="shared" ca="1" si="13"/>
        <v>0</v>
      </c>
      <c r="F138" s="3">
        <f t="shared" ca="1" si="13"/>
        <v>-0.03</v>
      </c>
      <c r="G138" s="3">
        <f t="shared" ca="1" si="13"/>
        <v>-0.03</v>
      </c>
      <c r="H138" s="3">
        <f t="shared" ca="1" si="13"/>
        <v>0.05</v>
      </c>
      <c r="I138" s="3">
        <f t="shared" ca="1" si="12"/>
        <v>0.05</v>
      </c>
      <c r="J138" s="3">
        <f t="shared" ca="1" si="10"/>
        <v>0.06</v>
      </c>
      <c r="K138" s="3">
        <f t="shared" ca="1" si="7"/>
        <v>0.06</v>
      </c>
      <c r="L138" s="3">
        <f t="shared" ca="1" si="14"/>
        <v>0</v>
      </c>
      <c r="M138" s="3">
        <f t="shared" ca="1" si="14"/>
        <v>-0.02</v>
      </c>
      <c r="N138" s="3">
        <f t="shared" ca="1" si="14"/>
        <v>0.04</v>
      </c>
      <c r="O138" s="3"/>
      <c r="P138" s="3">
        <f t="shared" ca="1" si="11"/>
        <v>-0.03</v>
      </c>
      <c r="Q138" s="3">
        <f t="shared" ca="1" si="11"/>
        <v>-0.03</v>
      </c>
      <c r="R138" s="3">
        <f t="shared" ca="1" si="11"/>
        <v>0.03</v>
      </c>
      <c r="S138" s="41"/>
      <c r="T138" s="41"/>
      <c r="U138" s="41"/>
      <c r="V138" s="41"/>
      <c r="W138" s="3">
        <f t="shared" ca="1" si="8"/>
        <v>-0.04</v>
      </c>
    </row>
    <row r="139" spans="1:23" x14ac:dyDescent="0.25">
      <c r="A139" s="2">
        <v>42185</v>
      </c>
      <c r="B139" s="3">
        <f t="shared" ca="1" si="13"/>
        <v>0.06</v>
      </c>
      <c r="C139" s="3">
        <f t="shared" ca="1" si="13"/>
        <v>0.04</v>
      </c>
      <c r="D139" s="3">
        <f t="shared" ca="1" si="13"/>
        <v>0.03</v>
      </c>
      <c r="E139" s="3">
        <f t="shared" ca="1" si="13"/>
        <v>0</v>
      </c>
      <c r="F139" s="3">
        <f t="shared" ca="1" si="13"/>
        <v>0</v>
      </c>
      <c r="G139" s="3">
        <f t="shared" ca="1" si="13"/>
        <v>0.03</v>
      </c>
      <c r="H139" s="3">
        <f t="shared" ca="1" si="13"/>
        <v>-0.04</v>
      </c>
      <c r="I139" s="3">
        <f t="shared" ca="1" si="12"/>
        <v>-0.04</v>
      </c>
      <c r="J139" s="3">
        <f t="shared" ca="1" si="10"/>
        <v>0.06</v>
      </c>
      <c r="K139" s="3">
        <f t="shared" ca="1" si="7"/>
        <v>-0.03</v>
      </c>
      <c r="L139" s="3">
        <f t="shared" ca="1" si="14"/>
        <v>-0.01</v>
      </c>
      <c r="M139" s="3">
        <f t="shared" ca="1" si="14"/>
        <v>0.04</v>
      </c>
      <c r="N139" s="3">
        <f t="shared" ca="1" si="14"/>
        <v>0.05</v>
      </c>
      <c r="O139" s="3"/>
      <c r="P139" s="3">
        <f t="shared" ca="1" si="11"/>
        <v>0.02</v>
      </c>
      <c r="Q139" s="3">
        <f t="shared" ca="1" si="11"/>
        <v>-0.02</v>
      </c>
      <c r="R139" s="3">
        <f t="shared" ca="1" si="11"/>
        <v>0.05</v>
      </c>
      <c r="S139" s="41"/>
      <c r="T139" s="41"/>
      <c r="U139" s="41"/>
      <c r="V139" s="41"/>
      <c r="W139" s="3">
        <f t="shared" ca="1" si="8"/>
        <v>0.01</v>
      </c>
    </row>
    <row r="140" spans="1:23" x14ac:dyDescent="0.25">
      <c r="A140" s="2">
        <v>42216</v>
      </c>
      <c r="B140" s="3">
        <f t="shared" ca="1" si="13"/>
        <v>0.01</v>
      </c>
      <c r="C140" s="3">
        <f t="shared" ca="1" si="13"/>
        <v>-0.02</v>
      </c>
      <c r="D140" s="3">
        <f t="shared" ca="1" si="13"/>
        <v>0.01</v>
      </c>
      <c r="E140" s="3">
        <f t="shared" ca="1" si="13"/>
        <v>0</v>
      </c>
      <c r="F140" s="3">
        <f t="shared" ca="1" si="13"/>
        <v>0</v>
      </c>
      <c r="G140" s="3">
        <f t="shared" ca="1" si="13"/>
        <v>0.01</v>
      </c>
      <c r="H140" s="3">
        <f t="shared" ca="1" si="13"/>
        <v>0.02</v>
      </c>
      <c r="I140" s="3">
        <f t="shared" ca="1" si="12"/>
        <v>-0.02</v>
      </c>
      <c r="J140" s="3">
        <f t="shared" ca="1" si="10"/>
        <v>-0.04</v>
      </c>
      <c r="K140" s="3">
        <f t="shared" ca="1" si="7"/>
        <v>0.01</v>
      </c>
      <c r="L140" s="3">
        <f t="shared" ca="1" si="14"/>
        <v>0.03</v>
      </c>
      <c r="M140" s="3">
        <f t="shared" ca="1" si="14"/>
        <v>-0.04</v>
      </c>
      <c r="N140" s="3">
        <f t="shared" ca="1" si="14"/>
        <v>-0.02</v>
      </c>
      <c r="O140" s="3"/>
      <c r="P140" s="3">
        <f t="shared" ca="1" si="11"/>
        <v>0.01</v>
      </c>
      <c r="Q140" s="3">
        <f t="shared" ca="1" si="11"/>
        <v>0.05</v>
      </c>
      <c r="R140" s="3">
        <f t="shared" ca="1" si="11"/>
        <v>0.06</v>
      </c>
      <c r="S140" s="41"/>
      <c r="T140" s="41"/>
      <c r="U140" s="41"/>
      <c r="V140" s="41"/>
      <c r="W140" s="3">
        <f t="shared" ca="1" si="8"/>
        <v>0.04</v>
      </c>
    </row>
    <row r="141" spans="1:23" x14ac:dyDescent="0.25">
      <c r="A141" s="2">
        <v>42247</v>
      </c>
      <c r="B141" s="3">
        <f t="shared" ca="1" si="13"/>
        <v>-0.05</v>
      </c>
      <c r="C141" s="3">
        <f t="shared" ca="1" si="13"/>
        <v>0.04</v>
      </c>
      <c r="D141" s="3">
        <f t="shared" ca="1" si="13"/>
        <v>-0.01</v>
      </c>
      <c r="E141" s="3">
        <f t="shared" ca="1" si="13"/>
        <v>0</v>
      </c>
      <c r="F141" s="3">
        <f t="shared" ca="1" si="13"/>
        <v>-0.02</v>
      </c>
      <c r="G141" s="3">
        <f t="shared" ca="1" si="13"/>
        <v>0.04</v>
      </c>
      <c r="H141" s="3">
        <f t="shared" ca="1" si="13"/>
        <v>0</v>
      </c>
      <c r="I141" s="3">
        <f t="shared" ca="1" si="12"/>
        <v>-0.03</v>
      </c>
      <c r="J141" s="3">
        <f t="shared" ca="1" si="10"/>
        <v>-0.01</v>
      </c>
      <c r="K141" s="3">
        <f t="shared" ca="1" si="7"/>
        <v>-0.01</v>
      </c>
      <c r="L141" s="3">
        <f t="shared" ca="1" si="14"/>
        <v>0.01</v>
      </c>
      <c r="M141" s="3">
        <f t="shared" ca="1" si="14"/>
        <v>-0.02</v>
      </c>
      <c r="N141" s="3">
        <f t="shared" ca="1" si="14"/>
        <v>-0.04</v>
      </c>
      <c r="O141" s="3"/>
      <c r="P141" s="3">
        <f t="shared" ca="1" si="11"/>
        <v>-0.04</v>
      </c>
      <c r="Q141" s="3">
        <f t="shared" ca="1" si="11"/>
        <v>0.06</v>
      </c>
      <c r="R141" s="3">
        <f t="shared" ca="1" si="11"/>
        <v>0.03</v>
      </c>
      <c r="S141" s="41"/>
      <c r="T141" s="41"/>
      <c r="U141" s="41"/>
      <c r="V141" s="41"/>
      <c r="W141" s="3">
        <f t="shared" ca="1" si="8"/>
        <v>-0.01</v>
      </c>
    </row>
    <row r="142" spans="1:23" x14ac:dyDescent="0.25">
      <c r="A142" s="2">
        <v>42277</v>
      </c>
      <c r="B142" s="3">
        <f t="shared" ca="1" si="13"/>
        <v>0</v>
      </c>
      <c r="C142" s="3">
        <f t="shared" ca="1" si="13"/>
        <v>-0.01</v>
      </c>
      <c r="D142" s="3">
        <f t="shared" ca="1" si="13"/>
        <v>0.02</v>
      </c>
      <c r="E142" s="3">
        <f t="shared" ca="1" si="13"/>
        <v>0.01</v>
      </c>
      <c r="F142" s="3">
        <f t="shared" ca="1" si="13"/>
        <v>-0.05</v>
      </c>
      <c r="G142" s="3">
        <f t="shared" ca="1" si="13"/>
        <v>-0.04</v>
      </c>
      <c r="H142" s="3">
        <f t="shared" ca="1" si="13"/>
        <v>0.02</v>
      </c>
      <c r="I142" s="3">
        <f t="shared" ca="1" si="12"/>
        <v>0.06</v>
      </c>
      <c r="J142" s="3">
        <f t="shared" ca="1" si="10"/>
        <v>-0.01</v>
      </c>
      <c r="K142" s="3">
        <f t="shared" ca="1" si="7"/>
        <v>-0.01</v>
      </c>
      <c r="L142" s="3">
        <f t="shared" ca="1" si="14"/>
        <v>-0.04</v>
      </c>
      <c r="M142" s="3">
        <f t="shared" ca="1" si="14"/>
        <v>-0.01</v>
      </c>
      <c r="N142" s="3">
        <f t="shared" ca="1" si="14"/>
        <v>0</v>
      </c>
      <c r="O142" s="3"/>
      <c r="P142" s="3">
        <f t="shared" ca="1" si="11"/>
        <v>-0.03</v>
      </c>
      <c r="Q142" s="3">
        <f t="shared" ca="1" si="11"/>
        <v>0.03</v>
      </c>
      <c r="R142" s="3">
        <f t="shared" ca="1" si="11"/>
        <v>-0.04</v>
      </c>
      <c r="S142" s="41"/>
      <c r="T142" s="41"/>
      <c r="U142" s="41"/>
      <c r="V142" s="41"/>
      <c r="W142" s="3">
        <f t="shared" ca="1" si="8"/>
        <v>0.03</v>
      </c>
    </row>
    <row r="143" spans="1:23" x14ac:dyDescent="0.25">
      <c r="A143" s="2">
        <v>42308</v>
      </c>
      <c r="B143" s="3">
        <f t="shared" ca="1" si="13"/>
        <v>0</v>
      </c>
      <c r="C143" s="3">
        <f t="shared" ca="1" si="13"/>
        <v>-0.05</v>
      </c>
      <c r="D143" s="3">
        <f t="shared" ca="1" si="13"/>
        <v>-0.05</v>
      </c>
      <c r="E143" s="3">
        <f t="shared" ca="1" si="13"/>
        <v>0.04</v>
      </c>
      <c r="F143" s="3">
        <f t="shared" ca="1" si="13"/>
        <v>0.02</v>
      </c>
      <c r="G143" s="3">
        <f t="shared" ca="1" si="13"/>
        <v>-0.03</v>
      </c>
      <c r="H143" s="3">
        <f t="shared" ca="1" si="13"/>
        <v>0</v>
      </c>
      <c r="I143" s="3">
        <f t="shared" ca="1" si="12"/>
        <v>-0.02</v>
      </c>
      <c r="J143" s="3">
        <f t="shared" ca="1" si="10"/>
        <v>-0.04</v>
      </c>
      <c r="K143" s="3">
        <f t="shared" ca="1" si="7"/>
        <v>-0.04</v>
      </c>
      <c r="L143" s="3">
        <f t="shared" ca="1" si="14"/>
        <v>-0.02</v>
      </c>
      <c r="M143" s="3">
        <f t="shared" ca="1" si="14"/>
        <v>0.05</v>
      </c>
      <c r="N143" s="3">
        <f t="shared" ca="1" si="14"/>
        <v>-0.02</v>
      </c>
      <c r="O143" s="3"/>
      <c r="P143" s="3">
        <f t="shared" ca="1" si="11"/>
        <v>0.05</v>
      </c>
      <c r="Q143" s="3">
        <f t="shared" ca="1" si="11"/>
        <v>0.04</v>
      </c>
      <c r="R143" s="3">
        <f t="shared" ca="1" si="11"/>
        <v>0.02</v>
      </c>
      <c r="S143" s="41"/>
      <c r="T143" s="41"/>
      <c r="U143" s="41"/>
      <c r="V143" s="41"/>
      <c r="W143" s="3">
        <f t="shared" ca="1" si="8"/>
        <v>-0.01</v>
      </c>
    </row>
    <row r="144" spans="1:23" x14ac:dyDescent="0.25">
      <c r="A144" s="2">
        <v>42338</v>
      </c>
      <c r="B144" s="3">
        <f t="shared" ca="1" si="13"/>
        <v>0.02</v>
      </c>
      <c r="C144" s="3">
        <f t="shared" ca="1" si="13"/>
        <v>0.03</v>
      </c>
      <c r="D144" s="3">
        <f t="shared" ca="1" si="13"/>
        <v>0</v>
      </c>
      <c r="E144" s="3">
        <f t="shared" ca="1" si="13"/>
        <v>0.06</v>
      </c>
      <c r="F144" s="3">
        <f t="shared" ca="1" si="13"/>
        <v>0.03</v>
      </c>
      <c r="G144" s="3">
        <f t="shared" ca="1" si="13"/>
        <v>0</v>
      </c>
      <c r="H144" s="3">
        <f t="shared" ca="1" si="13"/>
        <v>0.04</v>
      </c>
      <c r="I144" s="3">
        <f t="shared" ca="1" si="12"/>
        <v>0.05</v>
      </c>
      <c r="J144" s="3">
        <f t="shared" ca="1" si="10"/>
        <v>-0.02</v>
      </c>
      <c r="K144" s="3">
        <f t="shared" ca="1" si="7"/>
        <v>-0.02</v>
      </c>
      <c r="L144" s="3">
        <f t="shared" ca="1" si="14"/>
        <v>0.04</v>
      </c>
      <c r="M144" s="3">
        <f t="shared" ca="1" si="14"/>
        <v>0.01</v>
      </c>
      <c r="N144" s="3">
        <f t="shared" ca="1" si="14"/>
        <v>0.02</v>
      </c>
      <c r="O144" s="3"/>
      <c r="P144" s="3">
        <f t="shared" ca="1" si="11"/>
        <v>0.04</v>
      </c>
      <c r="Q144" s="3">
        <f t="shared" ca="1" si="11"/>
        <v>0.05</v>
      </c>
      <c r="R144" s="3">
        <f t="shared" ca="1" si="11"/>
        <v>-0.02</v>
      </c>
      <c r="S144" s="41"/>
      <c r="T144" s="41"/>
      <c r="U144" s="41"/>
      <c r="V144" s="41"/>
      <c r="W144" s="3">
        <f t="shared" ca="1" si="8"/>
        <v>0</v>
      </c>
    </row>
    <row r="145" spans="1:23" x14ac:dyDescent="0.25">
      <c r="A145" s="2">
        <v>42369</v>
      </c>
      <c r="B145" s="3">
        <f t="shared" ca="1" si="13"/>
        <v>0.04</v>
      </c>
      <c r="C145" s="3">
        <f t="shared" ca="1" si="13"/>
        <v>0.01</v>
      </c>
      <c r="D145" s="3">
        <f t="shared" ca="1" si="13"/>
        <v>0.01</v>
      </c>
      <c r="E145" s="3">
        <f t="shared" ca="1" si="13"/>
        <v>0.05</v>
      </c>
      <c r="F145" s="3">
        <f t="shared" ca="1" si="13"/>
        <v>-0.05</v>
      </c>
      <c r="G145" s="3">
        <f t="shared" ca="1" si="13"/>
        <v>0.04</v>
      </c>
      <c r="H145" s="3">
        <f t="shared" ca="1" si="13"/>
        <v>0.01</v>
      </c>
      <c r="I145" s="3">
        <f t="shared" ca="1" si="12"/>
        <v>0.02</v>
      </c>
      <c r="J145" s="3">
        <f t="shared" ca="1" si="10"/>
        <v>-0.02</v>
      </c>
      <c r="K145" s="3">
        <f t="shared" ca="1" si="7"/>
        <v>-0.02</v>
      </c>
      <c r="L145" s="3">
        <f t="shared" ca="1" si="14"/>
        <v>0.03</v>
      </c>
      <c r="M145" s="3">
        <f t="shared" ca="1" si="14"/>
        <v>0.04</v>
      </c>
      <c r="N145" s="3">
        <f t="shared" ca="1" si="14"/>
        <v>-0.05</v>
      </c>
      <c r="O145" s="3"/>
      <c r="P145" s="3">
        <f t="shared" ca="1" si="11"/>
        <v>0</v>
      </c>
      <c r="Q145" s="3">
        <f t="shared" ca="1" si="11"/>
        <v>-0.02</v>
      </c>
      <c r="R145" s="3">
        <f t="shared" ca="1" si="11"/>
        <v>-0.02</v>
      </c>
      <c r="S145" s="41"/>
      <c r="T145" s="41"/>
      <c r="U145" s="41"/>
      <c r="V145" s="41"/>
      <c r="W145" s="3">
        <f t="shared" ca="1" si="8"/>
        <v>-0.02</v>
      </c>
    </row>
    <row r="146" spans="1:23" x14ac:dyDescent="0.25">
      <c r="A146" s="2">
        <v>42398</v>
      </c>
      <c r="B146" s="3">
        <f t="shared" ca="1" si="13"/>
        <v>-0.02</v>
      </c>
      <c r="C146" s="3">
        <f t="shared" ca="1" si="13"/>
        <v>0.05</v>
      </c>
      <c r="D146" s="3">
        <f t="shared" ca="1" si="13"/>
        <v>0.06</v>
      </c>
      <c r="E146" s="3">
        <f t="shared" ca="1" si="13"/>
        <v>-0.03</v>
      </c>
      <c r="F146" s="3">
        <f t="shared" ca="1" si="13"/>
        <v>-0.04</v>
      </c>
      <c r="G146" s="3">
        <f t="shared" ca="1" si="13"/>
        <v>-0.03</v>
      </c>
      <c r="H146" s="3">
        <f t="shared" ca="1" si="13"/>
        <v>0.05</v>
      </c>
      <c r="I146" s="3">
        <f t="shared" ca="1" si="12"/>
        <v>0</v>
      </c>
      <c r="J146" s="3">
        <f t="shared" ca="1" si="10"/>
        <v>-0.02</v>
      </c>
      <c r="K146" s="3">
        <f t="shared" ref="K146:N209" ca="1" si="15">RANDBETWEEN(-5,6)/100</f>
        <v>0.03</v>
      </c>
      <c r="L146" s="3">
        <f t="shared" ca="1" si="14"/>
        <v>0.03</v>
      </c>
      <c r="M146" s="3">
        <f t="shared" ca="1" si="14"/>
        <v>0.05</v>
      </c>
      <c r="N146" s="3">
        <f t="shared" ca="1" si="14"/>
        <v>0.03</v>
      </c>
      <c r="O146" s="3"/>
      <c r="P146" s="3">
        <f t="shared" ca="1" si="11"/>
        <v>0.01</v>
      </c>
      <c r="Q146" s="3">
        <f t="shared" ca="1" si="11"/>
        <v>0.05</v>
      </c>
      <c r="R146" s="3">
        <f t="shared" ca="1" si="11"/>
        <v>0.02</v>
      </c>
      <c r="S146" s="41"/>
      <c r="T146" s="41"/>
      <c r="U146" s="41"/>
      <c r="V146" s="41"/>
      <c r="W146" s="3">
        <f t="shared" ca="1" si="8"/>
        <v>0.06</v>
      </c>
    </row>
    <row r="147" spans="1:23" x14ac:dyDescent="0.25">
      <c r="A147" s="2">
        <v>42429</v>
      </c>
      <c r="B147" s="3">
        <f t="shared" ca="1" si="13"/>
        <v>-0.01</v>
      </c>
      <c r="C147" s="3">
        <f t="shared" ca="1" si="13"/>
        <v>-0.04</v>
      </c>
      <c r="D147" s="3">
        <f t="shared" ca="1" si="13"/>
        <v>0.02</v>
      </c>
      <c r="E147" s="3">
        <f t="shared" ca="1" si="13"/>
        <v>-0.04</v>
      </c>
      <c r="F147" s="3">
        <f t="shared" ca="1" si="13"/>
        <v>0.04</v>
      </c>
      <c r="G147" s="3">
        <f t="shared" ca="1" si="13"/>
        <v>-0.05</v>
      </c>
      <c r="H147" s="3">
        <f t="shared" ca="1" si="13"/>
        <v>-0.05</v>
      </c>
      <c r="I147" s="3">
        <f t="shared" ca="1" si="12"/>
        <v>0.03</v>
      </c>
      <c r="J147" s="3">
        <f t="shared" ca="1" si="10"/>
        <v>-0.04</v>
      </c>
      <c r="K147" s="3">
        <f t="shared" ca="1" si="15"/>
        <v>-0.03</v>
      </c>
      <c r="L147" s="3">
        <f t="shared" ca="1" si="14"/>
        <v>0.01</v>
      </c>
      <c r="M147" s="3">
        <f t="shared" ca="1" si="14"/>
        <v>-0.02</v>
      </c>
      <c r="N147" s="3">
        <f t="shared" ca="1" si="14"/>
        <v>0.06</v>
      </c>
      <c r="O147" s="3"/>
      <c r="P147" s="3">
        <f t="shared" ca="1" si="11"/>
        <v>-0.04</v>
      </c>
      <c r="Q147" s="3">
        <f t="shared" ca="1" si="11"/>
        <v>0.06</v>
      </c>
      <c r="R147" s="3">
        <f t="shared" ca="1" si="11"/>
        <v>0.01</v>
      </c>
      <c r="S147" s="41"/>
      <c r="T147" s="41"/>
      <c r="U147" s="41"/>
      <c r="V147" s="41"/>
      <c r="W147" s="3">
        <f t="shared" ca="1" si="8"/>
        <v>0.03</v>
      </c>
    </row>
    <row r="148" spans="1:23" x14ac:dyDescent="0.25">
      <c r="A148" s="2">
        <v>42460</v>
      </c>
      <c r="B148" s="3">
        <f t="shared" ca="1" si="13"/>
        <v>0.02</v>
      </c>
      <c r="C148" s="3">
        <f t="shared" ca="1" si="13"/>
        <v>0.02</v>
      </c>
      <c r="D148" s="3">
        <f t="shared" ca="1" si="13"/>
        <v>0</v>
      </c>
      <c r="E148" s="3">
        <f t="shared" ca="1" si="13"/>
        <v>0.03</v>
      </c>
      <c r="F148" s="3">
        <f t="shared" ca="1" si="13"/>
        <v>0.01</v>
      </c>
      <c r="G148" s="3">
        <f t="shared" ca="1" si="13"/>
        <v>-0.05</v>
      </c>
      <c r="H148" s="3">
        <f t="shared" ca="1" si="13"/>
        <v>0.01</v>
      </c>
      <c r="I148" s="3">
        <f t="shared" ca="1" si="12"/>
        <v>0.03</v>
      </c>
      <c r="J148" s="3">
        <f t="shared" ca="1" si="10"/>
        <v>0.01</v>
      </c>
      <c r="K148" s="3">
        <f t="shared" ca="1" si="15"/>
        <v>0.05</v>
      </c>
      <c r="L148" s="3">
        <f t="shared" ca="1" si="14"/>
        <v>-0.05</v>
      </c>
      <c r="M148" s="3">
        <f t="shared" ca="1" si="14"/>
        <v>0</v>
      </c>
      <c r="N148" s="3">
        <f t="shared" ca="1" si="14"/>
        <v>-0.03</v>
      </c>
      <c r="O148" s="3"/>
      <c r="P148" s="3">
        <f t="shared" ca="1" si="11"/>
        <v>0.04</v>
      </c>
      <c r="Q148" s="3">
        <f t="shared" ca="1" si="11"/>
        <v>0</v>
      </c>
      <c r="R148" s="3">
        <f t="shared" ca="1" si="11"/>
        <v>0.01</v>
      </c>
      <c r="S148" s="41"/>
      <c r="T148" s="41"/>
      <c r="U148" s="41"/>
      <c r="V148" s="41"/>
      <c r="W148" s="3">
        <f t="shared" ca="1" si="8"/>
        <v>0.03</v>
      </c>
    </row>
    <row r="149" spans="1:23" x14ac:dyDescent="0.25">
      <c r="A149" s="2">
        <v>42489</v>
      </c>
      <c r="B149" s="3">
        <f t="shared" ca="1" si="13"/>
        <v>0.01</v>
      </c>
      <c r="C149" s="3">
        <f t="shared" ca="1" si="13"/>
        <v>0.06</v>
      </c>
      <c r="D149" s="3">
        <f t="shared" ca="1" si="13"/>
        <v>0.04</v>
      </c>
      <c r="E149" s="3">
        <f t="shared" ca="1" si="13"/>
        <v>0.01</v>
      </c>
      <c r="F149" s="3">
        <f t="shared" ca="1" si="13"/>
        <v>-0.03</v>
      </c>
      <c r="G149" s="3">
        <f t="shared" ca="1" si="13"/>
        <v>0.03</v>
      </c>
      <c r="H149" s="3">
        <f t="shared" ca="1" si="13"/>
        <v>-0.04</v>
      </c>
      <c r="I149" s="3">
        <f t="shared" ca="1" si="12"/>
        <v>-0.01</v>
      </c>
      <c r="J149" s="3">
        <f t="shared" ca="1" si="10"/>
        <v>-0.01</v>
      </c>
      <c r="K149" s="3">
        <f t="shared" ca="1" si="15"/>
        <v>0.03</v>
      </c>
      <c r="L149" s="3">
        <f t="shared" ca="1" si="14"/>
        <v>0.05</v>
      </c>
      <c r="M149" s="3">
        <f t="shared" ca="1" si="14"/>
        <v>-0.03</v>
      </c>
      <c r="N149" s="3">
        <f t="shared" ca="1" si="14"/>
        <v>0.05</v>
      </c>
      <c r="O149" s="3"/>
      <c r="P149" s="3">
        <f t="shared" ca="1" si="11"/>
        <v>0.06</v>
      </c>
      <c r="Q149" s="3">
        <f t="shared" ca="1" si="11"/>
        <v>-0.05</v>
      </c>
      <c r="R149" s="3">
        <f t="shared" ca="1" si="11"/>
        <v>0.04</v>
      </c>
      <c r="S149" s="3">
        <f t="shared" ca="1" si="11"/>
        <v>-0.02</v>
      </c>
      <c r="T149" s="3">
        <f t="shared" ca="1" si="11"/>
        <v>-0.04</v>
      </c>
      <c r="U149" s="41"/>
      <c r="V149" s="41"/>
      <c r="W149" s="3">
        <f t="shared" ca="1" si="8"/>
        <v>0.03</v>
      </c>
    </row>
    <row r="150" spans="1:23" x14ac:dyDescent="0.25">
      <c r="A150" s="2">
        <v>42521</v>
      </c>
      <c r="B150" s="3">
        <f t="shared" ca="1" si="13"/>
        <v>-0.04</v>
      </c>
      <c r="C150" s="3">
        <f t="shared" ca="1" si="13"/>
        <v>0.05</v>
      </c>
      <c r="D150" s="3">
        <f t="shared" ca="1" si="13"/>
        <v>0.04</v>
      </c>
      <c r="E150" s="3">
        <f t="shared" ca="1" si="13"/>
        <v>-0.05</v>
      </c>
      <c r="F150" s="3">
        <f t="shared" ca="1" si="13"/>
        <v>0.02</v>
      </c>
      <c r="G150" s="3">
        <f t="shared" ca="1" si="13"/>
        <v>-0.02</v>
      </c>
      <c r="H150" s="3">
        <f t="shared" ca="1" si="13"/>
        <v>-0.02</v>
      </c>
      <c r="I150" s="3">
        <f t="shared" ca="1" si="12"/>
        <v>0.02</v>
      </c>
      <c r="J150" s="3">
        <f t="shared" ca="1" si="10"/>
        <v>0.06</v>
      </c>
      <c r="K150" s="3">
        <f t="shared" ca="1" si="15"/>
        <v>0.01</v>
      </c>
      <c r="L150" s="3">
        <f t="shared" ca="1" si="14"/>
        <v>0.03</v>
      </c>
      <c r="M150" s="3">
        <f t="shared" ca="1" si="14"/>
        <v>0.04</v>
      </c>
      <c r="N150" s="3">
        <f t="shared" ca="1" si="14"/>
        <v>-0.01</v>
      </c>
      <c r="O150" s="3"/>
      <c r="P150" s="3">
        <f t="shared" ca="1" si="11"/>
        <v>0.05</v>
      </c>
      <c r="Q150" s="3">
        <f t="shared" ca="1" si="11"/>
        <v>-0.04</v>
      </c>
      <c r="R150" s="3">
        <f t="shared" ca="1" si="11"/>
        <v>0.04</v>
      </c>
      <c r="S150" s="3">
        <f t="shared" ca="1" si="11"/>
        <v>-0.05</v>
      </c>
      <c r="T150" s="3">
        <f t="shared" ca="1" si="11"/>
        <v>-0.05</v>
      </c>
      <c r="U150" s="41"/>
      <c r="V150" s="41"/>
      <c r="W150" s="3">
        <f t="shared" ca="1" si="8"/>
        <v>0.04</v>
      </c>
    </row>
    <row r="151" spans="1:23" x14ac:dyDescent="0.25">
      <c r="A151" s="2">
        <v>42551</v>
      </c>
      <c r="B151" s="3">
        <f t="shared" ca="1" si="13"/>
        <v>-0.03</v>
      </c>
      <c r="C151" s="3">
        <f t="shared" ca="1" si="13"/>
        <v>0</v>
      </c>
      <c r="D151" s="3">
        <f t="shared" ca="1" si="13"/>
        <v>-0.05</v>
      </c>
      <c r="E151" s="3">
        <f t="shared" ca="1" si="13"/>
        <v>-0.02</v>
      </c>
      <c r="F151" s="3">
        <f t="shared" ca="1" si="13"/>
        <v>0.02</v>
      </c>
      <c r="G151" s="3">
        <f t="shared" ca="1" si="13"/>
        <v>-0.03</v>
      </c>
      <c r="H151" s="3">
        <f t="shared" ca="1" si="13"/>
        <v>0.03</v>
      </c>
      <c r="I151" s="3">
        <f t="shared" ca="1" si="12"/>
        <v>-0.01</v>
      </c>
      <c r="J151" s="3">
        <f t="shared" ca="1" si="10"/>
        <v>-0.04</v>
      </c>
      <c r="K151" s="3">
        <f t="shared" ca="1" si="15"/>
        <v>-0.03</v>
      </c>
      <c r="L151" s="3">
        <f t="shared" ca="1" si="14"/>
        <v>-0.02</v>
      </c>
      <c r="M151" s="3">
        <f t="shared" ca="1" si="14"/>
        <v>0.01</v>
      </c>
      <c r="N151" s="3">
        <f t="shared" ca="1" si="14"/>
        <v>0.06</v>
      </c>
      <c r="O151" s="3"/>
      <c r="P151" s="3">
        <f t="shared" ca="1" si="11"/>
        <v>-0.01</v>
      </c>
      <c r="Q151" s="3">
        <f t="shared" ca="1" si="11"/>
        <v>0.06</v>
      </c>
      <c r="R151" s="3">
        <f t="shared" ca="1" si="11"/>
        <v>0.05</v>
      </c>
      <c r="S151" s="3">
        <f t="shared" ca="1" si="11"/>
        <v>0.03</v>
      </c>
      <c r="T151" s="3">
        <f t="shared" ca="1" si="11"/>
        <v>0.05</v>
      </c>
      <c r="U151" s="41"/>
      <c r="V151" s="41"/>
      <c r="W151" s="3">
        <f t="shared" ca="1" si="8"/>
        <v>-0.04</v>
      </c>
    </row>
    <row r="152" spans="1:23" x14ac:dyDescent="0.25">
      <c r="A152" s="2">
        <v>42580</v>
      </c>
      <c r="B152" s="3">
        <f t="shared" ca="1" si="13"/>
        <v>0.03</v>
      </c>
      <c r="C152" s="3">
        <f t="shared" ca="1" si="13"/>
        <v>0.03</v>
      </c>
      <c r="D152" s="3">
        <f t="shared" ca="1" si="13"/>
        <v>0.06</v>
      </c>
      <c r="E152" s="3">
        <f t="shared" ca="1" si="13"/>
        <v>-0.05</v>
      </c>
      <c r="F152" s="3">
        <f t="shared" ca="1" si="13"/>
        <v>-0.03</v>
      </c>
      <c r="G152" s="3">
        <f t="shared" ca="1" si="13"/>
        <v>0</v>
      </c>
      <c r="H152" s="3">
        <f t="shared" ca="1" si="13"/>
        <v>-0.01</v>
      </c>
      <c r="I152" s="3">
        <f t="shared" ca="1" si="12"/>
        <v>-0.05</v>
      </c>
      <c r="J152" s="3">
        <f t="shared" ca="1" si="10"/>
        <v>0</v>
      </c>
      <c r="K152" s="3">
        <f t="shared" ca="1" si="15"/>
        <v>0</v>
      </c>
      <c r="L152" s="3">
        <f t="shared" ca="1" si="14"/>
        <v>0</v>
      </c>
      <c r="M152" s="3">
        <f t="shared" ca="1" si="14"/>
        <v>0.02</v>
      </c>
      <c r="N152" s="3">
        <f t="shared" ca="1" si="14"/>
        <v>-0.03</v>
      </c>
      <c r="O152" s="3"/>
      <c r="P152" s="3">
        <f t="shared" ca="1" si="11"/>
        <v>0.06</v>
      </c>
      <c r="Q152" s="3">
        <f t="shared" ca="1" si="11"/>
        <v>-0.01</v>
      </c>
      <c r="R152" s="3">
        <f t="shared" ca="1" si="11"/>
        <v>-0.03</v>
      </c>
      <c r="S152" s="3">
        <f t="shared" ca="1" si="11"/>
        <v>0.05</v>
      </c>
      <c r="T152" s="3">
        <f t="shared" ca="1" si="11"/>
        <v>-0.03</v>
      </c>
      <c r="U152" s="41"/>
      <c r="V152" s="41"/>
      <c r="W152" s="3">
        <f t="shared" ref="W152:W215" ca="1" si="16">RANDBETWEEN(-5,6)/100</f>
        <v>-0.05</v>
      </c>
    </row>
    <row r="153" spans="1:23" x14ac:dyDescent="0.25">
      <c r="A153" s="2">
        <v>42613</v>
      </c>
      <c r="B153" s="3">
        <f t="shared" ca="1" si="13"/>
        <v>-0.02</v>
      </c>
      <c r="C153" s="3">
        <f t="shared" ca="1" si="13"/>
        <v>-0.02</v>
      </c>
      <c r="D153" s="3">
        <f t="shared" ca="1" si="13"/>
        <v>0</v>
      </c>
      <c r="E153" s="3">
        <f t="shared" ca="1" si="13"/>
        <v>0.04</v>
      </c>
      <c r="F153" s="3">
        <f t="shared" ca="1" si="13"/>
        <v>-0.02</v>
      </c>
      <c r="G153" s="3">
        <f t="shared" ca="1" si="13"/>
        <v>0.01</v>
      </c>
      <c r="H153" s="3">
        <f t="shared" ca="1" si="13"/>
        <v>-0.05</v>
      </c>
      <c r="I153" s="3">
        <f t="shared" ca="1" si="12"/>
        <v>-0.03</v>
      </c>
      <c r="J153" s="3">
        <f t="shared" ca="1" si="10"/>
        <v>-0.02</v>
      </c>
      <c r="K153" s="3">
        <f t="shared" ca="1" si="15"/>
        <v>-0.01</v>
      </c>
      <c r="L153" s="3">
        <f t="shared" ca="1" si="14"/>
        <v>0.03</v>
      </c>
      <c r="M153" s="3">
        <f t="shared" ca="1" si="14"/>
        <v>-0.05</v>
      </c>
      <c r="N153" s="3">
        <f t="shared" ca="1" si="14"/>
        <v>0.06</v>
      </c>
      <c r="O153" s="3"/>
      <c r="P153" s="3">
        <f t="shared" ca="1" si="11"/>
        <v>0.04</v>
      </c>
      <c r="Q153" s="3">
        <f t="shared" ca="1" si="11"/>
        <v>-0.04</v>
      </c>
      <c r="R153" s="3">
        <f t="shared" ca="1" si="11"/>
        <v>-0.05</v>
      </c>
      <c r="S153" s="3">
        <f t="shared" ca="1" si="11"/>
        <v>0.04</v>
      </c>
      <c r="T153" s="3">
        <f t="shared" ca="1" si="11"/>
        <v>-0.02</v>
      </c>
      <c r="U153" s="41"/>
      <c r="V153" s="41"/>
      <c r="W153" s="3">
        <f t="shared" ca="1" si="16"/>
        <v>-0.04</v>
      </c>
    </row>
    <row r="154" spans="1:23" x14ac:dyDescent="0.25">
      <c r="A154" s="2">
        <v>42643</v>
      </c>
      <c r="B154" s="3">
        <f t="shared" ref="B154:J185" ca="1" si="17">RANDBETWEEN(-5,6)/100</f>
        <v>-0.01</v>
      </c>
      <c r="C154" s="3">
        <f t="shared" ca="1" si="17"/>
        <v>0.03</v>
      </c>
      <c r="D154" s="3">
        <f t="shared" ca="1" si="17"/>
        <v>-0.02</v>
      </c>
      <c r="E154" s="3">
        <f t="shared" ca="1" si="17"/>
        <v>-0.02</v>
      </c>
      <c r="F154" s="3">
        <f t="shared" ca="1" si="17"/>
        <v>-0.04</v>
      </c>
      <c r="G154" s="3">
        <f t="shared" ca="1" si="17"/>
        <v>0.03</v>
      </c>
      <c r="H154" s="3">
        <f t="shared" ca="1" si="17"/>
        <v>0.01</v>
      </c>
      <c r="I154" s="3">
        <f t="shared" ca="1" si="12"/>
        <v>-0.02</v>
      </c>
      <c r="J154" s="3">
        <f t="shared" ca="1" si="12"/>
        <v>0.06</v>
      </c>
      <c r="K154" s="3">
        <f t="shared" ca="1" si="15"/>
        <v>-0.03</v>
      </c>
      <c r="L154" s="3">
        <f t="shared" ca="1" si="14"/>
        <v>0.04</v>
      </c>
      <c r="M154" s="3">
        <f t="shared" ca="1" si="14"/>
        <v>0.04</v>
      </c>
      <c r="N154" s="3">
        <f t="shared" ca="1" si="14"/>
        <v>-0.02</v>
      </c>
      <c r="O154" s="3"/>
      <c r="P154" s="3">
        <f t="shared" ca="1" si="11"/>
        <v>0.05</v>
      </c>
      <c r="Q154" s="3">
        <f t="shared" ca="1" si="11"/>
        <v>-0.01</v>
      </c>
      <c r="R154" s="3">
        <f t="shared" ca="1" si="11"/>
        <v>-0.05</v>
      </c>
      <c r="S154" s="3">
        <f t="shared" ca="1" si="11"/>
        <v>-0.03</v>
      </c>
      <c r="T154" s="3">
        <f t="shared" ca="1" si="11"/>
        <v>0.06</v>
      </c>
      <c r="U154" s="41"/>
      <c r="V154" s="41"/>
      <c r="W154" s="3">
        <f t="shared" ca="1" si="16"/>
        <v>-0.04</v>
      </c>
    </row>
    <row r="155" spans="1:23" x14ac:dyDescent="0.25">
      <c r="A155" s="2">
        <v>42674</v>
      </c>
      <c r="B155" s="3">
        <f t="shared" ca="1" si="17"/>
        <v>0.04</v>
      </c>
      <c r="C155" s="3">
        <f t="shared" ca="1" si="17"/>
        <v>0</v>
      </c>
      <c r="D155" s="3">
        <f t="shared" ca="1" si="17"/>
        <v>0.01</v>
      </c>
      <c r="E155" s="3">
        <f t="shared" ca="1" si="17"/>
        <v>-0.03</v>
      </c>
      <c r="F155" s="3">
        <f t="shared" ca="1" si="17"/>
        <v>-0.04</v>
      </c>
      <c r="G155" s="3">
        <f t="shared" ca="1" si="17"/>
        <v>-0.04</v>
      </c>
      <c r="H155" s="3">
        <f t="shared" ca="1" si="17"/>
        <v>0.04</v>
      </c>
      <c r="I155" s="3">
        <f t="shared" ca="1" si="12"/>
        <v>0.05</v>
      </c>
      <c r="J155" s="3">
        <f t="shared" ca="1" si="12"/>
        <v>-0.04</v>
      </c>
      <c r="K155" s="3">
        <f t="shared" ca="1" si="15"/>
        <v>0.03</v>
      </c>
      <c r="L155" s="3">
        <f t="shared" ca="1" si="14"/>
        <v>0</v>
      </c>
      <c r="M155" s="3">
        <f t="shared" ca="1" si="14"/>
        <v>-0.02</v>
      </c>
      <c r="N155" s="3">
        <f t="shared" ca="1" si="14"/>
        <v>0.05</v>
      </c>
      <c r="O155" s="3"/>
      <c r="P155" s="3">
        <f t="shared" ca="1" si="11"/>
        <v>0.02</v>
      </c>
      <c r="Q155" s="3">
        <f t="shared" ca="1" si="11"/>
        <v>-0.01</v>
      </c>
      <c r="R155" s="3">
        <f t="shared" ca="1" si="11"/>
        <v>0.02</v>
      </c>
      <c r="S155" s="3">
        <f t="shared" ca="1" si="11"/>
        <v>-0.01</v>
      </c>
      <c r="T155" s="3">
        <f t="shared" ca="1" si="11"/>
        <v>0.04</v>
      </c>
      <c r="U155" s="41"/>
      <c r="V155" s="41"/>
      <c r="W155" s="3">
        <f t="shared" ca="1" si="16"/>
        <v>0.01</v>
      </c>
    </row>
    <row r="156" spans="1:23" x14ac:dyDescent="0.25">
      <c r="A156" s="2">
        <v>42704</v>
      </c>
      <c r="B156" s="3">
        <f t="shared" ca="1" si="17"/>
        <v>-0.02</v>
      </c>
      <c r="C156" s="3">
        <f t="shared" ca="1" si="17"/>
        <v>0.06</v>
      </c>
      <c r="D156" s="3">
        <f t="shared" ca="1" si="17"/>
        <v>0.03</v>
      </c>
      <c r="E156" s="3">
        <f t="shared" ca="1" si="17"/>
        <v>-0.04</v>
      </c>
      <c r="F156" s="3">
        <f t="shared" ca="1" si="17"/>
        <v>-0.01</v>
      </c>
      <c r="G156" s="3">
        <f t="shared" ca="1" si="17"/>
        <v>-0.05</v>
      </c>
      <c r="H156" s="3">
        <f t="shared" ca="1" si="17"/>
        <v>-0.01</v>
      </c>
      <c r="I156" s="3">
        <f t="shared" ca="1" si="12"/>
        <v>0.06</v>
      </c>
      <c r="J156" s="3">
        <f t="shared" ca="1" si="12"/>
        <v>0.04</v>
      </c>
      <c r="K156" s="3">
        <f t="shared" ca="1" si="15"/>
        <v>-0.01</v>
      </c>
      <c r="L156" s="3">
        <f t="shared" ca="1" si="14"/>
        <v>-0.02</v>
      </c>
      <c r="M156" s="3">
        <f t="shared" ca="1" si="14"/>
        <v>-0.05</v>
      </c>
      <c r="N156" s="3">
        <f t="shared" ca="1" si="14"/>
        <v>-0.02</v>
      </c>
      <c r="O156" s="3"/>
      <c r="P156" s="3">
        <f t="shared" ca="1" si="11"/>
        <v>-0.02</v>
      </c>
      <c r="Q156" s="3">
        <f t="shared" ca="1" si="11"/>
        <v>-0.02</v>
      </c>
      <c r="R156" s="3">
        <f t="shared" ca="1" si="11"/>
        <v>0.02</v>
      </c>
      <c r="S156" s="3">
        <f t="shared" ca="1" si="11"/>
        <v>0.04</v>
      </c>
      <c r="T156" s="3">
        <f t="shared" ca="1" si="11"/>
        <v>0.03</v>
      </c>
      <c r="U156" s="41"/>
      <c r="V156" s="41"/>
      <c r="W156" s="3">
        <f t="shared" ca="1" si="16"/>
        <v>0.04</v>
      </c>
    </row>
    <row r="157" spans="1:23" x14ac:dyDescent="0.25">
      <c r="A157" s="2">
        <v>42734</v>
      </c>
      <c r="B157" s="3">
        <f t="shared" ca="1" si="17"/>
        <v>-0.03</v>
      </c>
      <c r="C157" s="3">
        <f t="shared" ca="1" si="17"/>
        <v>0</v>
      </c>
      <c r="D157" s="3">
        <f t="shared" ca="1" si="17"/>
        <v>0.01</v>
      </c>
      <c r="E157" s="3">
        <f t="shared" ca="1" si="17"/>
        <v>0.04</v>
      </c>
      <c r="F157" s="3">
        <f t="shared" ca="1" si="17"/>
        <v>0.06</v>
      </c>
      <c r="G157" s="3">
        <f t="shared" ca="1" si="17"/>
        <v>0</v>
      </c>
      <c r="H157" s="3">
        <f t="shared" ca="1" si="17"/>
        <v>0.01</v>
      </c>
      <c r="I157" s="3">
        <f t="shared" ca="1" si="12"/>
        <v>0.02</v>
      </c>
      <c r="J157" s="3">
        <f t="shared" ca="1" si="12"/>
        <v>0.01</v>
      </c>
      <c r="K157" s="3">
        <f t="shared" ca="1" si="15"/>
        <v>0.06</v>
      </c>
      <c r="L157" s="3">
        <f t="shared" ca="1" si="14"/>
        <v>-0.05</v>
      </c>
      <c r="M157" s="3">
        <f t="shared" ca="1" si="14"/>
        <v>0.06</v>
      </c>
      <c r="N157" s="3">
        <f t="shared" ca="1" si="14"/>
        <v>0.04</v>
      </c>
      <c r="O157" s="3"/>
      <c r="P157" s="3">
        <f t="shared" ca="1" si="11"/>
        <v>-0.04</v>
      </c>
      <c r="Q157" s="3">
        <f t="shared" ca="1" si="11"/>
        <v>0.03</v>
      </c>
      <c r="R157" s="41"/>
      <c r="S157" s="3">
        <f t="shared" ca="1" si="11"/>
        <v>0.01</v>
      </c>
      <c r="T157" s="3">
        <f t="shared" ca="1" si="11"/>
        <v>0.04</v>
      </c>
      <c r="U157" s="41"/>
      <c r="V157" s="41"/>
      <c r="W157" s="3">
        <f t="shared" ca="1" si="16"/>
        <v>0.01</v>
      </c>
    </row>
    <row r="158" spans="1:23" x14ac:dyDescent="0.25">
      <c r="A158" s="2">
        <v>42766</v>
      </c>
      <c r="B158" s="3">
        <f t="shared" ca="1" si="17"/>
        <v>0.05</v>
      </c>
      <c r="C158" s="3">
        <f t="shared" ca="1" si="17"/>
        <v>-0.02</v>
      </c>
      <c r="D158" s="3">
        <f t="shared" ca="1" si="17"/>
        <v>0.05</v>
      </c>
      <c r="E158" s="3">
        <f t="shared" ca="1" si="17"/>
        <v>0.03</v>
      </c>
      <c r="F158" s="3">
        <f t="shared" ca="1" si="17"/>
        <v>-0.01</v>
      </c>
      <c r="G158" s="3">
        <f t="shared" ca="1" si="17"/>
        <v>-0.04</v>
      </c>
      <c r="H158" s="3">
        <f t="shared" ca="1" si="17"/>
        <v>0.03</v>
      </c>
      <c r="I158" s="3">
        <f t="shared" ca="1" si="12"/>
        <v>0.01</v>
      </c>
      <c r="J158" s="3">
        <f t="shared" ca="1" si="12"/>
        <v>-0.01</v>
      </c>
      <c r="K158" s="3">
        <f t="shared" ca="1" si="15"/>
        <v>0.06</v>
      </c>
      <c r="L158" s="3">
        <f t="shared" ca="1" si="14"/>
        <v>-0.05</v>
      </c>
      <c r="M158" s="3">
        <f t="shared" ca="1" si="14"/>
        <v>0.04</v>
      </c>
      <c r="N158" s="3">
        <f t="shared" ca="1" si="14"/>
        <v>0.04</v>
      </c>
      <c r="P158" s="3">
        <f t="shared" ca="1" si="11"/>
        <v>0.06</v>
      </c>
      <c r="Q158" s="3">
        <f t="shared" ca="1" si="11"/>
        <v>0.03</v>
      </c>
      <c r="R158" s="41"/>
      <c r="S158" s="3">
        <f t="shared" ca="1" si="11"/>
        <v>0.02</v>
      </c>
      <c r="T158" s="3">
        <f t="shared" ca="1" si="11"/>
        <v>-0.05</v>
      </c>
      <c r="U158" s="41"/>
      <c r="V158" s="41"/>
      <c r="W158" s="3">
        <f t="shared" ca="1" si="16"/>
        <v>-0.02</v>
      </c>
    </row>
    <row r="159" spans="1:23" x14ac:dyDescent="0.25">
      <c r="A159" s="2">
        <v>42794</v>
      </c>
      <c r="B159" s="3">
        <f t="shared" ca="1" si="17"/>
        <v>0.06</v>
      </c>
      <c r="C159" s="3">
        <f t="shared" ca="1" si="17"/>
        <v>0.03</v>
      </c>
      <c r="D159" s="3">
        <f t="shared" ca="1" si="17"/>
        <v>-0.01</v>
      </c>
      <c r="E159" s="3">
        <f t="shared" ca="1" si="17"/>
        <v>-0.03</v>
      </c>
      <c r="F159" s="3">
        <f t="shared" ca="1" si="17"/>
        <v>-0.04</v>
      </c>
      <c r="G159" s="3">
        <f t="shared" ca="1" si="17"/>
        <v>0.01</v>
      </c>
      <c r="H159" s="3">
        <f t="shared" ca="1" si="17"/>
        <v>-0.02</v>
      </c>
      <c r="I159" s="3">
        <f t="shared" ca="1" si="12"/>
        <v>-0.02</v>
      </c>
      <c r="J159" s="3">
        <f t="shared" ca="1" si="12"/>
        <v>-0.02</v>
      </c>
      <c r="K159" s="3">
        <f t="shared" ca="1" si="15"/>
        <v>-0.01</v>
      </c>
      <c r="L159" s="3">
        <f t="shared" ca="1" si="14"/>
        <v>0.04</v>
      </c>
      <c r="M159" s="3">
        <f t="shared" ca="1" si="14"/>
        <v>0.06</v>
      </c>
      <c r="N159" s="3">
        <f t="shared" ca="1" si="14"/>
        <v>-0.03</v>
      </c>
      <c r="P159" s="3">
        <f t="shared" ca="1" si="11"/>
        <v>0.01</v>
      </c>
      <c r="Q159" s="3">
        <f t="shared" ca="1" si="11"/>
        <v>-0.03</v>
      </c>
      <c r="R159" s="41"/>
      <c r="S159" s="3">
        <f t="shared" ca="1" si="11"/>
        <v>0.01</v>
      </c>
      <c r="T159" s="3">
        <f t="shared" ca="1" si="11"/>
        <v>0.05</v>
      </c>
      <c r="U159" s="41"/>
      <c r="V159" s="41"/>
      <c r="W159" s="3">
        <f t="shared" ca="1" si="16"/>
        <v>-0.04</v>
      </c>
    </row>
    <row r="160" spans="1:23" x14ac:dyDescent="0.25">
      <c r="A160" s="2">
        <v>42825</v>
      </c>
      <c r="B160" s="3">
        <f t="shared" ca="1" si="17"/>
        <v>0.05</v>
      </c>
      <c r="C160" s="3">
        <f t="shared" ca="1" si="17"/>
        <v>-0.02</v>
      </c>
      <c r="D160" s="3">
        <f t="shared" ca="1" si="17"/>
        <v>0.06</v>
      </c>
      <c r="E160" s="3">
        <f t="shared" ca="1" si="17"/>
        <v>0.03</v>
      </c>
      <c r="F160" s="3">
        <f t="shared" ca="1" si="17"/>
        <v>0.01</v>
      </c>
      <c r="G160" s="3">
        <f t="shared" ca="1" si="17"/>
        <v>0.02</v>
      </c>
      <c r="H160" s="3">
        <f t="shared" ca="1" si="17"/>
        <v>0.03</v>
      </c>
      <c r="I160" s="3">
        <f t="shared" ca="1" si="12"/>
        <v>0.01</v>
      </c>
      <c r="J160" s="3">
        <f t="shared" ca="1" si="12"/>
        <v>-0.03</v>
      </c>
      <c r="K160" s="3">
        <f t="shared" ca="1" si="15"/>
        <v>-0.02</v>
      </c>
      <c r="L160" s="3">
        <f t="shared" ca="1" si="14"/>
        <v>-0.01</v>
      </c>
      <c r="M160" s="3">
        <f t="shared" ca="1" si="14"/>
        <v>0.06</v>
      </c>
      <c r="N160" s="3">
        <f t="shared" ca="1" si="14"/>
        <v>-0.04</v>
      </c>
      <c r="P160" s="3">
        <f t="shared" ca="1" si="11"/>
        <v>-0.04</v>
      </c>
      <c r="Q160" s="3">
        <f t="shared" ca="1" si="11"/>
        <v>-0.02</v>
      </c>
      <c r="R160" s="41"/>
      <c r="S160" s="3">
        <f t="shared" ca="1" si="11"/>
        <v>0.04</v>
      </c>
      <c r="T160" s="3">
        <f t="shared" ca="1" si="11"/>
        <v>0.04</v>
      </c>
      <c r="U160" s="41"/>
      <c r="V160" s="41"/>
      <c r="W160" s="3">
        <f t="shared" ca="1" si="16"/>
        <v>0</v>
      </c>
    </row>
    <row r="161" spans="1:23" x14ac:dyDescent="0.25">
      <c r="A161" s="2">
        <v>42853</v>
      </c>
      <c r="B161" s="3">
        <f t="shared" ca="1" si="17"/>
        <v>0.01</v>
      </c>
      <c r="C161" s="3">
        <f t="shared" ca="1" si="17"/>
        <v>-0.03</v>
      </c>
      <c r="D161" s="3">
        <f t="shared" ca="1" si="17"/>
        <v>-0.01</v>
      </c>
      <c r="E161" s="3">
        <f t="shared" ca="1" si="17"/>
        <v>0.04</v>
      </c>
      <c r="F161" s="3">
        <f t="shared" ca="1" si="17"/>
        <v>-0.03</v>
      </c>
      <c r="G161" s="3">
        <f t="shared" ca="1" si="17"/>
        <v>0</v>
      </c>
      <c r="H161" s="3">
        <f t="shared" ca="1" si="17"/>
        <v>-0.05</v>
      </c>
      <c r="I161" s="3">
        <f t="shared" ca="1" si="12"/>
        <v>0</v>
      </c>
      <c r="J161" s="3">
        <f t="shared" ca="1" si="12"/>
        <v>0.01</v>
      </c>
      <c r="K161" s="3">
        <f t="shared" ca="1" si="15"/>
        <v>0.04</v>
      </c>
      <c r="L161" s="3">
        <f t="shared" ca="1" si="14"/>
        <v>0</v>
      </c>
      <c r="M161" s="3">
        <f t="shared" ca="1" si="14"/>
        <v>0.04</v>
      </c>
      <c r="N161" s="3">
        <f t="shared" ca="1" si="14"/>
        <v>0.06</v>
      </c>
      <c r="P161" s="3">
        <f t="shared" ca="1" si="11"/>
        <v>0.05</v>
      </c>
      <c r="Q161" s="3">
        <f t="shared" ca="1" si="11"/>
        <v>-0.04</v>
      </c>
      <c r="R161" s="41"/>
      <c r="S161" s="3">
        <f t="shared" ca="1" si="11"/>
        <v>0.06</v>
      </c>
      <c r="T161" s="3">
        <f t="shared" ca="1" si="11"/>
        <v>0</v>
      </c>
      <c r="U161" s="41"/>
      <c r="V161" s="41"/>
      <c r="W161" s="3">
        <f t="shared" ca="1" si="16"/>
        <v>0.03</v>
      </c>
    </row>
    <row r="162" spans="1:23" x14ac:dyDescent="0.25">
      <c r="A162" s="2">
        <v>42886</v>
      </c>
      <c r="B162" s="3">
        <f t="shared" ca="1" si="17"/>
        <v>-0.03</v>
      </c>
      <c r="C162" s="3">
        <f t="shared" ca="1" si="17"/>
        <v>0.03</v>
      </c>
      <c r="D162" s="3">
        <f t="shared" ca="1" si="17"/>
        <v>0.06</v>
      </c>
      <c r="E162" s="3">
        <f t="shared" ca="1" si="17"/>
        <v>0</v>
      </c>
      <c r="F162" s="3">
        <f t="shared" ca="1" si="17"/>
        <v>0.05</v>
      </c>
      <c r="G162" s="3">
        <f t="shared" ca="1" si="17"/>
        <v>0.03</v>
      </c>
      <c r="H162" s="3">
        <f t="shared" ca="1" si="17"/>
        <v>-0.02</v>
      </c>
      <c r="I162" s="3">
        <f t="shared" ca="1" si="12"/>
        <v>-0.01</v>
      </c>
      <c r="J162" s="3">
        <f t="shared" ca="1" si="12"/>
        <v>0.04</v>
      </c>
      <c r="K162" s="3">
        <f t="shared" ca="1" si="15"/>
        <v>-0.05</v>
      </c>
      <c r="L162" s="3">
        <f t="shared" ca="1" si="14"/>
        <v>-0.04</v>
      </c>
      <c r="M162" s="3">
        <f t="shared" ca="1" si="14"/>
        <v>0.06</v>
      </c>
      <c r="N162" s="3">
        <f t="shared" ca="1" si="14"/>
        <v>0.02</v>
      </c>
      <c r="P162" s="3">
        <f t="shared" ca="1" si="11"/>
        <v>0.03</v>
      </c>
      <c r="Q162" s="3">
        <f t="shared" ca="1" si="11"/>
        <v>0.03</v>
      </c>
      <c r="R162" s="41"/>
      <c r="S162" s="3">
        <f t="shared" ca="1" si="11"/>
        <v>0.04</v>
      </c>
      <c r="T162" s="3">
        <f t="shared" ca="1" si="11"/>
        <v>0.04</v>
      </c>
      <c r="U162" s="41"/>
      <c r="V162" s="41"/>
      <c r="W162" s="3">
        <f t="shared" ca="1" si="16"/>
        <v>-0.02</v>
      </c>
    </row>
    <row r="163" spans="1:23" x14ac:dyDescent="0.25">
      <c r="A163" s="2">
        <v>42916</v>
      </c>
      <c r="B163" s="3">
        <f t="shared" ca="1" si="17"/>
        <v>0.02</v>
      </c>
      <c r="C163" s="3">
        <f t="shared" ca="1" si="17"/>
        <v>0.01</v>
      </c>
      <c r="D163" s="3">
        <f t="shared" ca="1" si="17"/>
        <v>-0.01</v>
      </c>
      <c r="E163" s="3">
        <f t="shared" ca="1" si="17"/>
        <v>0</v>
      </c>
      <c r="F163" s="3">
        <f t="shared" ca="1" si="17"/>
        <v>-0.02</v>
      </c>
      <c r="G163" s="3">
        <f t="shared" ca="1" si="17"/>
        <v>0.02</v>
      </c>
      <c r="H163" s="3">
        <f t="shared" ca="1" si="17"/>
        <v>-0.05</v>
      </c>
      <c r="I163" s="3">
        <f t="shared" ca="1" si="12"/>
        <v>0.01</v>
      </c>
      <c r="J163" s="3">
        <f t="shared" ca="1" si="12"/>
        <v>-0.05</v>
      </c>
      <c r="K163" s="3">
        <f t="shared" ca="1" si="15"/>
        <v>0.02</v>
      </c>
      <c r="L163" s="3">
        <f t="shared" ca="1" si="14"/>
        <v>0.01</v>
      </c>
      <c r="M163" s="3">
        <f t="shared" ca="1" si="14"/>
        <v>-0.05</v>
      </c>
      <c r="N163" s="3">
        <f t="shared" ca="1" si="14"/>
        <v>-0.02</v>
      </c>
      <c r="P163" s="3">
        <f t="shared" ca="1" si="11"/>
        <v>0.04</v>
      </c>
      <c r="Q163" s="3">
        <f t="shared" ca="1" si="11"/>
        <v>-0.02</v>
      </c>
      <c r="R163" s="41"/>
      <c r="S163" s="3">
        <f t="shared" ca="1" si="11"/>
        <v>0.02</v>
      </c>
      <c r="T163" s="3">
        <f t="shared" ca="1" si="11"/>
        <v>-0.01</v>
      </c>
      <c r="U163" s="41"/>
      <c r="V163" s="41"/>
      <c r="W163" s="3">
        <f t="shared" ca="1" si="16"/>
        <v>0</v>
      </c>
    </row>
    <row r="164" spans="1:23" x14ac:dyDescent="0.25">
      <c r="A164" s="2">
        <v>42947</v>
      </c>
      <c r="B164" s="3">
        <f t="shared" ca="1" si="17"/>
        <v>0.03</v>
      </c>
      <c r="C164" s="3">
        <f t="shared" ca="1" si="17"/>
        <v>0.01</v>
      </c>
      <c r="D164" s="3">
        <f t="shared" ca="1" si="17"/>
        <v>-0.05</v>
      </c>
      <c r="E164" s="3">
        <f t="shared" ca="1" si="17"/>
        <v>-0.01</v>
      </c>
      <c r="F164" s="3">
        <f t="shared" ca="1" si="17"/>
        <v>-0.05</v>
      </c>
      <c r="G164" s="3">
        <f t="shared" ca="1" si="17"/>
        <v>-0.04</v>
      </c>
      <c r="H164" s="3">
        <f t="shared" ca="1" si="17"/>
        <v>0.05</v>
      </c>
      <c r="I164" s="3">
        <f t="shared" ca="1" si="12"/>
        <v>0.06</v>
      </c>
      <c r="J164" s="3">
        <f t="shared" ca="1" si="12"/>
        <v>0.06</v>
      </c>
      <c r="K164" s="3">
        <f t="shared" ca="1" si="15"/>
        <v>0.05</v>
      </c>
      <c r="L164" s="3">
        <f t="shared" ca="1" si="14"/>
        <v>0.06</v>
      </c>
      <c r="M164" s="3">
        <f t="shared" ca="1" si="14"/>
        <v>-0.03</v>
      </c>
      <c r="N164" s="3">
        <f t="shared" ca="1" si="14"/>
        <v>-0.02</v>
      </c>
      <c r="P164" s="3">
        <f t="shared" ca="1" si="11"/>
        <v>0.03</v>
      </c>
      <c r="Q164" s="3">
        <f t="shared" ca="1" si="11"/>
        <v>-0.04</v>
      </c>
      <c r="R164" s="41"/>
      <c r="S164" s="3">
        <f t="shared" ca="1" si="11"/>
        <v>-0.03</v>
      </c>
      <c r="T164" s="3">
        <f t="shared" ca="1" si="11"/>
        <v>0.06</v>
      </c>
      <c r="U164" s="41"/>
      <c r="V164" s="41"/>
      <c r="W164" s="3">
        <f t="shared" ca="1" si="16"/>
        <v>-0.05</v>
      </c>
    </row>
    <row r="165" spans="1:23" x14ac:dyDescent="0.25">
      <c r="A165" s="2">
        <v>42978</v>
      </c>
      <c r="B165" s="3">
        <f t="shared" ca="1" si="17"/>
        <v>-0.03</v>
      </c>
      <c r="C165" s="3">
        <f t="shared" ca="1" si="17"/>
        <v>0.06</v>
      </c>
      <c r="D165" s="3">
        <f t="shared" ca="1" si="17"/>
        <v>-0.02</v>
      </c>
      <c r="E165" s="3">
        <f t="shared" ca="1" si="17"/>
        <v>0.06</v>
      </c>
      <c r="F165" s="3">
        <f t="shared" ca="1" si="17"/>
        <v>0.04</v>
      </c>
      <c r="G165" s="3">
        <f t="shared" ca="1" si="17"/>
        <v>-0.04</v>
      </c>
      <c r="H165" s="3">
        <f t="shared" ca="1" si="17"/>
        <v>0.01</v>
      </c>
      <c r="I165" s="3">
        <f t="shared" ca="1" si="12"/>
        <v>-0.02</v>
      </c>
      <c r="J165" s="3">
        <f t="shared" ca="1" si="12"/>
        <v>0.05</v>
      </c>
      <c r="K165" s="3">
        <f t="shared" ca="1" si="15"/>
        <v>0.06</v>
      </c>
      <c r="L165" s="3">
        <f t="shared" ca="1" si="14"/>
        <v>-0.02</v>
      </c>
      <c r="M165" s="3">
        <f t="shared" ca="1" si="14"/>
        <v>-0.05</v>
      </c>
      <c r="N165" s="3">
        <f t="shared" ca="1" si="14"/>
        <v>-0.04</v>
      </c>
      <c r="P165" s="3">
        <f t="shared" ca="1" si="11"/>
        <v>-0.03</v>
      </c>
      <c r="Q165" s="3">
        <f t="shared" ca="1" si="11"/>
        <v>0.06</v>
      </c>
      <c r="R165" s="41"/>
      <c r="S165" s="3">
        <f t="shared" ca="1" si="11"/>
        <v>-0.02</v>
      </c>
      <c r="T165" s="3">
        <f t="shared" ca="1" si="11"/>
        <v>0.04</v>
      </c>
      <c r="U165" s="41"/>
      <c r="V165" s="41"/>
      <c r="W165" s="3">
        <f t="shared" ca="1" si="16"/>
        <v>-0.04</v>
      </c>
    </row>
    <row r="166" spans="1:23" x14ac:dyDescent="0.25">
      <c r="A166" s="2">
        <v>43007</v>
      </c>
      <c r="B166" s="3">
        <f t="shared" ca="1" si="17"/>
        <v>0.01</v>
      </c>
      <c r="C166" s="3">
        <f t="shared" ca="1" si="17"/>
        <v>-0.02</v>
      </c>
      <c r="D166" s="3">
        <f t="shared" ca="1" si="17"/>
        <v>0.02</v>
      </c>
      <c r="E166" s="3">
        <f t="shared" ca="1" si="17"/>
        <v>0.05</v>
      </c>
      <c r="F166" s="3">
        <f t="shared" ca="1" si="17"/>
        <v>0.06</v>
      </c>
      <c r="G166" s="3">
        <f t="shared" ca="1" si="17"/>
        <v>-0.04</v>
      </c>
      <c r="H166" s="3">
        <f t="shared" ca="1" si="17"/>
        <v>0.02</v>
      </c>
      <c r="I166" s="3">
        <f t="shared" ca="1" si="12"/>
        <v>0.05</v>
      </c>
      <c r="J166" s="3">
        <f t="shared" ca="1" si="12"/>
        <v>0.02</v>
      </c>
      <c r="K166" s="3">
        <f t="shared" ca="1" si="15"/>
        <v>0.05</v>
      </c>
      <c r="L166" s="3">
        <f t="shared" ca="1" si="14"/>
        <v>-0.02</v>
      </c>
      <c r="M166" s="3">
        <f t="shared" ca="1" si="14"/>
        <v>-0.03</v>
      </c>
      <c r="N166" s="3">
        <f t="shared" ca="1" si="14"/>
        <v>-0.03</v>
      </c>
      <c r="P166" s="3">
        <f t="shared" ca="1" si="11"/>
        <v>-0.03</v>
      </c>
      <c r="Q166" s="3">
        <f t="shared" ca="1" si="11"/>
        <v>0.03</v>
      </c>
      <c r="R166" s="41"/>
      <c r="S166" s="3">
        <f t="shared" ca="1" si="11"/>
        <v>-0.05</v>
      </c>
      <c r="T166" s="3">
        <f t="shared" ca="1" si="11"/>
        <v>-0.05</v>
      </c>
      <c r="U166" s="41"/>
      <c r="V166" s="41"/>
      <c r="W166" s="3">
        <f t="shared" ca="1" si="16"/>
        <v>0.04</v>
      </c>
    </row>
    <row r="167" spans="1:23" x14ac:dyDescent="0.25">
      <c r="A167" s="2">
        <v>43039</v>
      </c>
      <c r="B167" s="3">
        <f t="shared" ca="1" si="17"/>
        <v>0.03</v>
      </c>
      <c r="C167" s="3">
        <f t="shared" ca="1" si="17"/>
        <v>0.04</v>
      </c>
      <c r="D167" s="3">
        <f t="shared" ca="1" si="17"/>
        <v>-0.02</v>
      </c>
      <c r="E167" s="3">
        <f t="shared" ca="1" si="17"/>
        <v>0.02</v>
      </c>
      <c r="F167" s="3">
        <f t="shared" ca="1" si="17"/>
        <v>-0.01</v>
      </c>
      <c r="G167" s="3">
        <f t="shared" ca="1" si="17"/>
        <v>-0.04</v>
      </c>
      <c r="H167" s="3">
        <f t="shared" ca="1" si="17"/>
        <v>0.03</v>
      </c>
      <c r="I167" s="3">
        <f t="shared" ca="1" si="12"/>
        <v>0.02</v>
      </c>
      <c r="J167" s="3">
        <f t="shared" ca="1" si="12"/>
        <v>-0.02</v>
      </c>
      <c r="K167" s="3">
        <f t="shared" ca="1" si="15"/>
        <v>0.04</v>
      </c>
      <c r="L167" s="3">
        <f t="shared" ca="1" si="14"/>
        <v>0.06</v>
      </c>
      <c r="M167" s="3">
        <f t="shared" ca="1" si="14"/>
        <v>-0.01</v>
      </c>
      <c r="N167" s="3">
        <f t="shared" ca="1" si="14"/>
        <v>0.04</v>
      </c>
      <c r="P167" s="3">
        <f t="shared" ca="1" si="11"/>
        <v>-0.04</v>
      </c>
      <c r="Q167" s="3">
        <f t="shared" ca="1" si="11"/>
        <v>-0.03</v>
      </c>
      <c r="R167" s="41"/>
      <c r="S167" s="3">
        <f t="shared" ca="1" si="11"/>
        <v>-0.03</v>
      </c>
      <c r="T167" s="3">
        <f t="shared" ca="1" si="11"/>
        <v>-0.05</v>
      </c>
      <c r="U167" s="41"/>
      <c r="V167" s="41"/>
      <c r="W167" s="3">
        <f t="shared" ca="1" si="16"/>
        <v>-0.05</v>
      </c>
    </row>
    <row r="168" spans="1:23" x14ac:dyDescent="0.25">
      <c r="A168" s="2">
        <v>43069</v>
      </c>
      <c r="B168" s="3">
        <f t="shared" ca="1" si="17"/>
        <v>0.03</v>
      </c>
      <c r="C168" s="3">
        <f t="shared" ca="1" si="17"/>
        <v>-0.05</v>
      </c>
      <c r="D168" s="3">
        <f t="shared" ca="1" si="17"/>
        <v>-0.04</v>
      </c>
      <c r="E168" s="3">
        <f t="shared" ca="1" si="17"/>
        <v>-0.05</v>
      </c>
      <c r="F168" s="3">
        <f t="shared" ca="1" si="17"/>
        <v>0.04</v>
      </c>
      <c r="G168" s="3">
        <f t="shared" ca="1" si="17"/>
        <v>-0.03</v>
      </c>
      <c r="H168" s="3">
        <f t="shared" ca="1" si="17"/>
        <v>-0.05</v>
      </c>
      <c r="I168" s="3">
        <f t="shared" ca="1" si="12"/>
        <v>0.05</v>
      </c>
      <c r="J168" s="3">
        <f t="shared" ca="1" si="12"/>
        <v>0.01</v>
      </c>
      <c r="K168" s="3">
        <f t="shared" ca="1" si="15"/>
        <v>-0.01</v>
      </c>
      <c r="L168" s="3">
        <f t="shared" ca="1" si="14"/>
        <v>-0.02</v>
      </c>
      <c r="M168" s="3">
        <f t="shared" ca="1" si="14"/>
        <v>-0.02</v>
      </c>
      <c r="N168" s="3">
        <f t="shared" ca="1" si="14"/>
        <v>-0.01</v>
      </c>
      <c r="P168" s="3">
        <f t="shared" ca="1" si="11"/>
        <v>0.03</v>
      </c>
      <c r="Q168" s="3">
        <f t="shared" ca="1" si="11"/>
        <v>0.04</v>
      </c>
      <c r="R168" s="41"/>
      <c r="S168" s="3">
        <f t="shared" ca="1" si="11"/>
        <v>0.03</v>
      </c>
      <c r="T168" s="3">
        <f t="shared" ca="1" si="11"/>
        <v>-0.04</v>
      </c>
      <c r="U168" s="41"/>
      <c r="V168" s="41"/>
      <c r="W168" s="3">
        <f t="shared" ca="1" si="16"/>
        <v>0.05</v>
      </c>
    </row>
    <row r="169" spans="1:23" x14ac:dyDescent="0.25">
      <c r="A169" s="2">
        <v>43098</v>
      </c>
      <c r="B169" s="3">
        <f t="shared" ca="1" si="17"/>
        <v>0.06</v>
      </c>
      <c r="C169" s="3">
        <f t="shared" ca="1" si="17"/>
        <v>0.03</v>
      </c>
      <c r="D169" s="3">
        <f t="shared" ca="1" si="17"/>
        <v>-0.03</v>
      </c>
      <c r="E169" s="3">
        <f t="shared" ca="1" si="17"/>
        <v>-0.02</v>
      </c>
      <c r="F169" s="3">
        <f t="shared" ca="1" si="17"/>
        <v>0.03</v>
      </c>
      <c r="G169" s="3">
        <f t="shared" ca="1" si="17"/>
        <v>-0.03</v>
      </c>
      <c r="H169" s="3">
        <f t="shared" ca="1" si="17"/>
        <v>0.05</v>
      </c>
      <c r="I169" s="3">
        <f t="shared" ca="1" si="12"/>
        <v>-0.05</v>
      </c>
      <c r="J169" s="3">
        <f t="shared" ca="1" si="12"/>
        <v>0</v>
      </c>
      <c r="K169" s="3">
        <f t="shared" ca="1" si="15"/>
        <v>-0.03</v>
      </c>
      <c r="L169" s="3">
        <f t="shared" ca="1" si="14"/>
        <v>0</v>
      </c>
      <c r="M169" s="3">
        <f t="shared" ca="1" si="14"/>
        <v>0.04</v>
      </c>
      <c r="N169" s="3">
        <f t="shared" ca="1" si="14"/>
        <v>-0.02</v>
      </c>
      <c r="P169" s="3">
        <f t="shared" ca="1" si="11"/>
        <v>-0.01</v>
      </c>
      <c r="Q169" s="3">
        <f t="shared" ca="1" si="11"/>
        <v>0.04</v>
      </c>
      <c r="R169" s="41"/>
      <c r="S169" s="3">
        <f t="shared" ca="1" si="11"/>
        <v>0.02</v>
      </c>
      <c r="T169" s="3">
        <f t="shared" ca="1" si="11"/>
        <v>-0.05</v>
      </c>
      <c r="U169" s="41"/>
      <c r="V169" s="41"/>
      <c r="W169" s="3">
        <f t="shared" ca="1" si="16"/>
        <v>-0.04</v>
      </c>
    </row>
    <row r="170" spans="1:23" x14ac:dyDescent="0.25">
      <c r="A170" s="2">
        <v>43131</v>
      </c>
      <c r="B170" s="3">
        <f t="shared" ca="1" si="17"/>
        <v>-0.03</v>
      </c>
      <c r="C170" s="3">
        <f t="shared" ca="1" si="17"/>
        <v>0.01</v>
      </c>
      <c r="D170" s="3">
        <f t="shared" ca="1" si="17"/>
        <v>-0.01</v>
      </c>
      <c r="E170" s="3">
        <f t="shared" ca="1" si="17"/>
        <v>0.01</v>
      </c>
      <c r="F170" s="3">
        <f t="shared" ca="1" si="17"/>
        <v>0.06</v>
      </c>
      <c r="G170" s="3">
        <f t="shared" ca="1" si="17"/>
        <v>0.04</v>
      </c>
      <c r="H170" s="3">
        <f t="shared" ca="1" si="17"/>
        <v>-0.01</v>
      </c>
      <c r="I170" s="3">
        <f t="shared" ca="1" si="12"/>
        <v>-0.04</v>
      </c>
      <c r="J170" s="3">
        <f t="shared" ca="1" si="12"/>
        <v>0.05</v>
      </c>
      <c r="K170" s="3">
        <f t="shared" ca="1" si="15"/>
        <v>0</v>
      </c>
      <c r="L170" s="3">
        <f t="shared" ca="1" si="14"/>
        <v>-0.02</v>
      </c>
      <c r="M170" s="3">
        <f t="shared" ca="1" si="14"/>
        <v>-0.03</v>
      </c>
      <c r="N170" s="3">
        <f t="shared" ca="1" si="14"/>
        <v>-0.03</v>
      </c>
      <c r="P170" s="3">
        <f t="shared" ca="1" si="11"/>
        <v>-0.01</v>
      </c>
      <c r="Q170" s="3">
        <f t="shared" ca="1" si="11"/>
        <v>0.03</v>
      </c>
      <c r="R170" s="41"/>
      <c r="S170" s="3">
        <f t="shared" ca="1" si="11"/>
        <v>-0.03</v>
      </c>
      <c r="T170" s="3">
        <f t="shared" ca="1" si="11"/>
        <v>0.01</v>
      </c>
      <c r="U170" s="41"/>
      <c r="V170" s="41"/>
      <c r="W170" s="3">
        <f t="shared" ca="1" si="16"/>
        <v>0.02</v>
      </c>
    </row>
    <row r="171" spans="1:23" x14ac:dyDescent="0.25">
      <c r="A171" s="2">
        <v>43159</v>
      </c>
      <c r="B171" s="3">
        <f t="shared" ca="1" si="17"/>
        <v>0.05</v>
      </c>
      <c r="C171" s="3">
        <f t="shared" ca="1" si="17"/>
        <v>-0.04</v>
      </c>
      <c r="D171" s="3">
        <f t="shared" ca="1" si="17"/>
        <v>0.04</v>
      </c>
      <c r="E171" s="3">
        <f t="shared" ca="1" si="17"/>
        <v>0.04</v>
      </c>
      <c r="F171" s="3">
        <f t="shared" ca="1" si="17"/>
        <v>0.05</v>
      </c>
      <c r="G171" s="3">
        <f t="shared" ca="1" si="17"/>
        <v>0.02</v>
      </c>
      <c r="H171" s="3">
        <f t="shared" ca="1" si="17"/>
        <v>0.04</v>
      </c>
      <c r="I171" s="3">
        <f t="shared" ca="1" si="12"/>
        <v>0.06</v>
      </c>
      <c r="J171" s="3">
        <f t="shared" ca="1" si="12"/>
        <v>0.02</v>
      </c>
      <c r="K171" s="3">
        <f t="shared" ca="1" si="15"/>
        <v>0.06</v>
      </c>
      <c r="L171" s="3">
        <f t="shared" ca="1" si="14"/>
        <v>0.05</v>
      </c>
      <c r="M171" s="3">
        <f t="shared" ca="1" si="14"/>
        <v>0.06</v>
      </c>
      <c r="N171" s="3">
        <f t="shared" ca="1" si="14"/>
        <v>-0.04</v>
      </c>
      <c r="P171" s="3">
        <f t="shared" ca="1" si="11"/>
        <v>0.05</v>
      </c>
      <c r="Q171" s="3">
        <f t="shared" ca="1" si="11"/>
        <v>0.04</v>
      </c>
      <c r="R171" s="41"/>
      <c r="S171" s="3">
        <f t="shared" ca="1" si="11"/>
        <v>0.05</v>
      </c>
      <c r="T171" s="3">
        <f t="shared" ca="1" si="11"/>
        <v>-0.05</v>
      </c>
      <c r="U171" s="41"/>
      <c r="V171" s="41"/>
      <c r="W171" s="3">
        <f t="shared" ca="1" si="16"/>
        <v>-0.04</v>
      </c>
    </row>
    <row r="172" spans="1:23" x14ac:dyDescent="0.25">
      <c r="A172" s="2">
        <v>43189</v>
      </c>
      <c r="B172" s="3">
        <f t="shared" ca="1" si="17"/>
        <v>0.05</v>
      </c>
      <c r="C172" s="3">
        <f t="shared" ca="1" si="17"/>
        <v>0.01</v>
      </c>
      <c r="D172" s="3">
        <f t="shared" ca="1" si="17"/>
        <v>0.02</v>
      </c>
      <c r="E172" s="3">
        <f t="shared" ca="1" si="17"/>
        <v>0.05</v>
      </c>
      <c r="F172" s="3">
        <f t="shared" ca="1" si="17"/>
        <v>-0.01</v>
      </c>
      <c r="G172" s="3">
        <f t="shared" ca="1" si="17"/>
        <v>-0.02</v>
      </c>
      <c r="H172" s="3">
        <f t="shared" ca="1" si="17"/>
        <v>-0.03</v>
      </c>
      <c r="I172" s="3">
        <f t="shared" ca="1" si="12"/>
        <v>-0.01</v>
      </c>
      <c r="J172" s="3">
        <f t="shared" ca="1" si="12"/>
        <v>0.01</v>
      </c>
      <c r="K172" s="3">
        <f t="shared" ca="1" si="15"/>
        <v>0.04</v>
      </c>
      <c r="L172" s="3">
        <f t="shared" ca="1" si="14"/>
        <v>0</v>
      </c>
      <c r="M172" s="3">
        <f t="shared" ca="1" si="14"/>
        <v>-0.04</v>
      </c>
      <c r="N172" s="3">
        <f t="shared" ca="1" si="14"/>
        <v>0.05</v>
      </c>
      <c r="P172" s="3">
        <f t="shared" ca="1" si="11"/>
        <v>-0.01</v>
      </c>
      <c r="Q172" s="3">
        <f t="shared" ca="1" si="11"/>
        <v>-0.04</v>
      </c>
      <c r="R172" s="41"/>
      <c r="S172" s="3">
        <f t="shared" ca="1" si="11"/>
        <v>0.03</v>
      </c>
      <c r="T172" s="3">
        <f t="shared" ca="1" si="11"/>
        <v>0.02</v>
      </c>
      <c r="U172" s="41"/>
      <c r="V172" s="41"/>
      <c r="W172" s="3">
        <f t="shared" ca="1" si="16"/>
        <v>-0.03</v>
      </c>
    </row>
    <row r="173" spans="1:23" x14ac:dyDescent="0.25">
      <c r="A173" s="2">
        <v>43220</v>
      </c>
      <c r="B173" s="3">
        <f t="shared" ca="1" si="17"/>
        <v>-0.01</v>
      </c>
      <c r="C173" s="3">
        <f t="shared" ca="1" si="17"/>
        <v>0.01</v>
      </c>
      <c r="D173" s="3">
        <f t="shared" ca="1" si="17"/>
        <v>-0.01</v>
      </c>
      <c r="E173" s="3">
        <f t="shared" ca="1" si="17"/>
        <v>-0.01</v>
      </c>
      <c r="F173" s="3">
        <f t="shared" ca="1" si="17"/>
        <v>0.04</v>
      </c>
      <c r="G173" s="3">
        <f t="shared" ca="1" si="17"/>
        <v>0</v>
      </c>
      <c r="H173" s="3">
        <f t="shared" ca="1" si="17"/>
        <v>-0.05</v>
      </c>
      <c r="I173" s="3">
        <f t="shared" ca="1" si="12"/>
        <v>-0.04</v>
      </c>
      <c r="J173" s="3">
        <f t="shared" ca="1" si="12"/>
        <v>-0.01</v>
      </c>
      <c r="K173" s="3">
        <f t="shared" ca="1" si="15"/>
        <v>-0.01</v>
      </c>
      <c r="L173" s="3">
        <f t="shared" ca="1" si="14"/>
        <v>0</v>
      </c>
      <c r="M173" s="3">
        <f t="shared" ca="1" si="14"/>
        <v>0.02</v>
      </c>
      <c r="N173" s="3">
        <f t="shared" ca="1" si="14"/>
        <v>0.01</v>
      </c>
      <c r="P173" s="3">
        <f t="shared" ca="1" si="11"/>
        <v>0.06</v>
      </c>
      <c r="Q173" s="3">
        <f t="shared" ca="1" si="11"/>
        <v>0.03</v>
      </c>
      <c r="R173" s="41"/>
      <c r="S173" s="3">
        <f t="shared" ca="1" si="11"/>
        <v>-0.03</v>
      </c>
      <c r="T173" s="3">
        <f t="shared" ca="1" si="11"/>
        <v>0</v>
      </c>
      <c r="U173" s="41"/>
      <c r="V173" s="41"/>
      <c r="W173" s="3">
        <f t="shared" ca="1" si="16"/>
        <v>0.02</v>
      </c>
    </row>
    <row r="174" spans="1:23" x14ac:dyDescent="0.25">
      <c r="A174" s="2">
        <v>43251</v>
      </c>
      <c r="B174" s="3">
        <f t="shared" ca="1" si="17"/>
        <v>-0.01</v>
      </c>
      <c r="C174" s="3">
        <f t="shared" ca="1" si="17"/>
        <v>-0.04</v>
      </c>
      <c r="D174" s="3">
        <f t="shared" ca="1" si="17"/>
        <v>-0.05</v>
      </c>
      <c r="E174" s="3">
        <f t="shared" ca="1" si="17"/>
        <v>-0.03</v>
      </c>
      <c r="F174" s="3">
        <f t="shared" ca="1" si="17"/>
        <v>0.02</v>
      </c>
      <c r="G174" s="3">
        <f t="shared" ca="1" si="17"/>
        <v>0.05</v>
      </c>
      <c r="H174" s="3">
        <f t="shared" ca="1" si="17"/>
        <v>0.01</v>
      </c>
      <c r="I174" s="3">
        <f t="shared" ca="1" si="12"/>
        <v>0.01</v>
      </c>
      <c r="J174" s="3">
        <f t="shared" ca="1" si="12"/>
        <v>0.01</v>
      </c>
      <c r="K174" s="3">
        <f t="shared" ca="1" si="15"/>
        <v>-0.02</v>
      </c>
      <c r="L174" s="3">
        <f t="shared" ca="1" si="14"/>
        <v>-0.03</v>
      </c>
      <c r="M174" s="3">
        <f t="shared" ca="1" si="14"/>
        <v>-0.04</v>
      </c>
      <c r="N174" s="3">
        <f t="shared" ca="1" si="14"/>
        <v>-0.02</v>
      </c>
      <c r="P174" s="3">
        <f t="shared" ca="1" si="11"/>
        <v>-0.03</v>
      </c>
      <c r="Q174" s="3">
        <f t="shared" ca="1" si="11"/>
        <v>0</v>
      </c>
      <c r="R174" s="41"/>
      <c r="S174" s="3">
        <f t="shared" ca="1" si="11"/>
        <v>0.02</v>
      </c>
      <c r="T174" s="3">
        <f t="shared" ca="1" si="11"/>
        <v>0.04</v>
      </c>
      <c r="U174" s="3">
        <f t="shared" ca="1" si="11"/>
        <v>0.04</v>
      </c>
      <c r="V174" s="41"/>
      <c r="W174" s="3">
        <f t="shared" ca="1" si="16"/>
        <v>0.04</v>
      </c>
    </row>
    <row r="175" spans="1:23" x14ac:dyDescent="0.25">
      <c r="A175" s="2">
        <v>43280</v>
      </c>
      <c r="B175" s="3">
        <f t="shared" ca="1" si="17"/>
        <v>0.06</v>
      </c>
      <c r="C175" s="3">
        <f t="shared" ca="1" si="17"/>
        <v>-0.02</v>
      </c>
      <c r="D175" s="3">
        <f t="shared" ca="1" si="17"/>
        <v>-0.05</v>
      </c>
      <c r="E175" s="3">
        <f t="shared" ca="1" si="17"/>
        <v>-0.04</v>
      </c>
      <c r="F175" s="3">
        <f t="shared" ca="1" si="17"/>
        <v>0.05</v>
      </c>
      <c r="G175" s="3">
        <f t="shared" ca="1" si="17"/>
        <v>0.02</v>
      </c>
      <c r="H175" s="3">
        <f t="shared" ca="1" si="17"/>
        <v>0.04</v>
      </c>
      <c r="I175" s="3">
        <f t="shared" ca="1" si="12"/>
        <v>-0.03</v>
      </c>
      <c r="J175" s="3">
        <f t="shared" ca="1" si="12"/>
        <v>-0.04</v>
      </c>
      <c r="K175" s="3">
        <f t="shared" ca="1" si="15"/>
        <v>0.03</v>
      </c>
      <c r="L175" s="3">
        <f t="shared" ca="1" si="14"/>
        <v>-0.02</v>
      </c>
      <c r="M175" s="3">
        <f t="shared" ca="1" si="14"/>
        <v>-0.05</v>
      </c>
      <c r="N175" s="3">
        <f t="shared" ca="1" si="14"/>
        <v>0.06</v>
      </c>
      <c r="P175" s="3">
        <f t="shared" ca="1" si="11"/>
        <v>-0.01</v>
      </c>
      <c r="Q175" s="3">
        <f t="shared" ca="1" si="11"/>
        <v>0.04</v>
      </c>
      <c r="R175" s="41"/>
      <c r="S175" s="3">
        <f t="shared" ca="1" si="11"/>
        <v>0.05</v>
      </c>
      <c r="T175" s="3">
        <f t="shared" ca="1" si="11"/>
        <v>-0.02</v>
      </c>
      <c r="U175" s="3">
        <f t="shared" ca="1" si="11"/>
        <v>0.03</v>
      </c>
      <c r="V175" s="41"/>
      <c r="W175" s="3">
        <f t="shared" ca="1" si="16"/>
        <v>-0.02</v>
      </c>
    </row>
    <row r="176" spans="1:23" x14ac:dyDescent="0.25">
      <c r="A176" s="2">
        <v>43312</v>
      </c>
      <c r="B176" s="3">
        <f t="shared" ca="1" si="17"/>
        <v>0.02</v>
      </c>
      <c r="C176" s="3">
        <f t="shared" ca="1" si="17"/>
        <v>-0.02</v>
      </c>
      <c r="D176" s="3">
        <f t="shared" ca="1" si="17"/>
        <v>0</v>
      </c>
      <c r="E176" s="3">
        <f t="shared" ca="1" si="17"/>
        <v>0</v>
      </c>
      <c r="F176" s="3">
        <f t="shared" ca="1" si="17"/>
        <v>0.02</v>
      </c>
      <c r="G176" s="3">
        <f t="shared" ca="1" si="17"/>
        <v>0.02</v>
      </c>
      <c r="H176" s="3">
        <f t="shared" ca="1" si="17"/>
        <v>0.05</v>
      </c>
      <c r="I176" s="3">
        <f t="shared" ca="1" si="12"/>
        <v>-0.05</v>
      </c>
      <c r="J176" s="3">
        <f t="shared" ca="1" si="12"/>
        <v>0.03</v>
      </c>
      <c r="K176" s="3">
        <f t="shared" ca="1" si="15"/>
        <v>0.04</v>
      </c>
      <c r="L176" s="3">
        <f t="shared" ca="1" si="14"/>
        <v>0.04</v>
      </c>
      <c r="M176" s="3">
        <f t="shared" ca="1" si="14"/>
        <v>-0.04</v>
      </c>
      <c r="N176" s="3">
        <f t="shared" ca="1" si="14"/>
        <v>0.06</v>
      </c>
      <c r="P176" s="3">
        <f t="shared" ca="1" si="11"/>
        <v>0.03</v>
      </c>
      <c r="Q176" s="3">
        <f t="shared" ca="1" si="11"/>
        <v>0.02</v>
      </c>
      <c r="R176" s="41"/>
      <c r="S176" s="3">
        <f t="shared" ca="1" si="11"/>
        <v>-0.02</v>
      </c>
      <c r="T176" s="3">
        <f t="shared" ca="1" si="11"/>
        <v>0.04</v>
      </c>
      <c r="U176" s="3">
        <f t="shared" ca="1" si="11"/>
        <v>0</v>
      </c>
      <c r="V176" s="41"/>
      <c r="W176" s="3">
        <f t="shared" ca="1" si="16"/>
        <v>-0.01</v>
      </c>
    </row>
    <row r="177" spans="1:23" x14ac:dyDescent="0.25">
      <c r="A177" s="2">
        <v>43343</v>
      </c>
      <c r="B177" s="3">
        <f t="shared" ca="1" si="17"/>
        <v>0.01</v>
      </c>
      <c r="C177" s="3">
        <f t="shared" ca="1" si="17"/>
        <v>-0.03</v>
      </c>
      <c r="D177" s="3">
        <f t="shared" ca="1" si="17"/>
        <v>0</v>
      </c>
      <c r="E177" s="3">
        <f t="shared" ca="1" si="17"/>
        <v>0.06</v>
      </c>
      <c r="F177" s="3">
        <f t="shared" ca="1" si="17"/>
        <v>0.05</v>
      </c>
      <c r="G177" s="3">
        <f t="shared" ca="1" si="17"/>
        <v>-0.03</v>
      </c>
      <c r="H177" s="3">
        <f t="shared" ca="1" si="17"/>
        <v>0.04</v>
      </c>
      <c r="I177" s="3">
        <f t="shared" ca="1" si="12"/>
        <v>-0.01</v>
      </c>
      <c r="J177" s="3">
        <f t="shared" ca="1" si="12"/>
        <v>-0.02</v>
      </c>
      <c r="K177" s="3">
        <f t="shared" ca="1" si="15"/>
        <v>0.06</v>
      </c>
      <c r="L177" s="3">
        <f t="shared" ca="1" si="14"/>
        <v>0.06</v>
      </c>
      <c r="M177" s="3">
        <f t="shared" ca="1" si="14"/>
        <v>0</v>
      </c>
      <c r="N177" s="3">
        <f t="shared" ca="1" si="14"/>
        <v>0.03</v>
      </c>
      <c r="P177" s="3">
        <f t="shared" ca="1" si="11"/>
        <v>-0.02</v>
      </c>
      <c r="Q177" s="3">
        <f t="shared" ca="1" si="11"/>
        <v>0.06</v>
      </c>
      <c r="R177" s="41"/>
      <c r="S177" s="3">
        <f t="shared" ca="1" si="11"/>
        <v>-0.03</v>
      </c>
      <c r="T177" s="3">
        <f t="shared" ca="1" si="11"/>
        <v>0.02</v>
      </c>
      <c r="U177" s="3">
        <f t="shared" ca="1" si="11"/>
        <v>0</v>
      </c>
      <c r="V177" s="41"/>
      <c r="W177" s="3">
        <f t="shared" ca="1" si="16"/>
        <v>-0.04</v>
      </c>
    </row>
    <row r="178" spans="1:23" x14ac:dyDescent="0.25">
      <c r="A178" s="2">
        <v>43371</v>
      </c>
      <c r="B178" s="3">
        <f t="shared" ca="1" si="17"/>
        <v>-0.02</v>
      </c>
      <c r="C178" s="3">
        <f t="shared" ca="1" si="17"/>
        <v>0.04</v>
      </c>
      <c r="D178" s="3">
        <f t="shared" ca="1" si="17"/>
        <v>-0.01</v>
      </c>
      <c r="E178" s="3">
        <f t="shared" ca="1" si="17"/>
        <v>0</v>
      </c>
      <c r="F178" s="3">
        <f t="shared" ca="1" si="17"/>
        <v>-0.01</v>
      </c>
      <c r="G178" s="3">
        <f t="shared" ca="1" si="17"/>
        <v>0.04</v>
      </c>
      <c r="H178" s="3">
        <f t="shared" ca="1" si="17"/>
        <v>-0.01</v>
      </c>
      <c r="I178" s="3">
        <f t="shared" ca="1" si="12"/>
        <v>0.02</v>
      </c>
      <c r="J178" s="3">
        <f t="shared" ca="1" si="12"/>
        <v>0</v>
      </c>
      <c r="K178" s="3">
        <f t="shared" ca="1" si="15"/>
        <v>0.03</v>
      </c>
      <c r="L178" s="3">
        <f t="shared" ca="1" si="14"/>
        <v>0.02</v>
      </c>
      <c r="M178" s="3">
        <f t="shared" ca="1" si="14"/>
        <v>0.03</v>
      </c>
      <c r="N178" s="3">
        <f t="shared" ca="1" si="14"/>
        <v>0.04</v>
      </c>
      <c r="P178" s="3">
        <f t="shared" ca="1" si="11"/>
        <v>-0.03</v>
      </c>
      <c r="Q178" s="3">
        <f t="shared" ca="1" si="11"/>
        <v>0.05</v>
      </c>
      <c r="R178" s="41"/>
      <c r="S178" s="3">
        <f t="shared" ca="1" si="11"/>
        <v>-0.05</v>
      </c>
      <c r="T178" s="3">
        <f t="shared" ca="1" si="11"/>
        <v>-0.02</v>
      </c>
      <c r="U178" s="3">
        <f t="shared" ca="1" si="11"/>
        <v>-0.01</v>
      </c>
      <c r="V178" s="41"/>
      <c r="W178" s="3">
        <f t="shared" ca="1" si="16"/>
        <v>-0.05</v>
      </c>
    </row>
    <row r="179" spans="1:23" x14ac:dyDescent="0.25">
      <c r="A179" s="2">
        <v>43404</v>
      </c>
      <c r="B179" s="3">
        <f t="shared" ca="1" si="17"/>
        <v>-0.04</v>
      </c>
      <c r="C179" s="3">
        <f t="shared" ca="1" si="17"/>
        <v>0.04</v>
      </c>
      <c r="D179" s="3">
        <f t="shared" ca="1" si="17"/>
        <v>-0.03</v>
      </c>
      <c r="E179" s="3">
        <f t="shared" ca="1" si="17"/>
        <v>-0.01</v>
      </c>
      <c r="F179" s="3">
        <f t="shared" ca="1" si="17"/>
        <v>-0.04</v>
      </c>
      <c r="G179" s="3">
        <f t="shared" ca="1" si="17"/>
        <v>-0.03</v>
      </c>
      <c r="H179" s="3">
        <f t="shared" ca="1" si="17"/>
        <v>0.03</v>
      </c>
      <c r="I179" s="3">
        <f t="shared" ca="1" si="12"/>
        <v>0.05</v>
      </c>
      <c r="J179" s="3">
        <f t="shared" ca="1" si="12"/>
        <v>-0.01</v>
      </c>
      <c r="K179" s="3">
        <f t="shared" ca="1" si="15"/>
        <v>0.05</v>
      </c>
      <c r="L179" s="3">
        <f t="shared" ca="1" si="14"/>
        <v>0</v>
      </c>
      <c r="M179" s="3">
        <f t="shared" ca="1" si="14"/>
        <v>0.06</v>
      </c>
      <c r="N179" s="3">
        <f t="shared" ca="1" si="14"/>
        <v>0.01</v>
      </c>
      <c r="P179" s="3">
        <f t="shared" ca="1" si="11"/>
        <v>0.05</v>
      </c>
      <c r="Q179" s="3">
        <f t="shared" ca="1" si="11"/>
        <v>0.01</v>
      </c>
      <c r="R179" s="41"/>
      <c r="S179" s="3">
        <f t="shared" ca="1" si="11"/>
        <v>-0.03</v>
      </c>
      <c r="T179" s="3">
        <f t="shared" ca="1" si="11"/>
        <v>0.05</v>
      </c>
      <c r="U179" s="3">
        <f t="shared" ca="1" si="11"/>
        <v>0</v>
      </c>
      <c r="V179" s="41"/>
      <c r="W179" s="3">
        <f t="shared" ca="1" si="16"/>
        <v>0.03</v>
      </c>
    </row>
    <row r="180" spans="1:23" x14ac:dyDescent="0.25">
      <c r="A180" s="2">
        <v>43434</v>
      </c>
      <c r="B180" s="3">
        <f t="shared" ca="1" si="17"/>
        <v>0</v>
      </c>
      <c r="C180" s="3">
        <f t="shared" ca="1" si="17"/>
        <v>0.01</v>
      </c>
      <c r="D180" s="3">
        <f t="shared" ca="1" si="17"/>
        <v>-0.03</v>
      </c>
      <c r="E180" s="3">
        <f t="shared" ca="1" si="17"/>
        <v>0.05</v>
      </c>
      <c r="F180" s="3">
        <f t="shared" ca="1" si="17"/>
        <v>-0.02</v>
      </c>
      <c r="G180" s="3">
        <f t="shared" ca="1" si="17"/>
        <v>-0.03</v>
      </c>
      <c r="H180" s="3">
        <f t="shared" ca="1" si="17"/>
        <v>0.04</v>
      </c>
      <c r="I180" s="3">
        <f t="shared" ca="1" si="12"/>
        <v>-0.03</v>
      </c>
      <c r="J180" s="3">
        <f t="shared" ca="1" si="12"/>
        <v>0.03</v>
      </c>
      <c r="K180" s="3">
        <f t="shared" ca="1" si="15"/>
        <v>-0.02</v>
      </c>
      <c r="L180" s="3">
        <f t="shared" ca="1" si="14"/>
        <v>0.06</v>
      </c>
      <c r="M180" s="3">
        <f t="shared" ca="1" si="14"/>
        <v>0.03</v>
      </c>
      <c r="N180" s="3">
        <f t="shared" ca="1" si="14"/>
        <v>-0.03</v>
      </c>
      <c r="P180" s="3">
        <f t="shared" ca="1" si="11"/>
        <v>-0.03</v>
      </c>
      <c r="Q180" s="3">
        <f t="shared" ca="1" si="11"/>
        <v>0.04</v>
      </c>
      <c r="R180" s="41"/>
      <c r="S180" s="3">
        <f t="shared" ca="1" si="11"/>
        <v>0</v>
      </c>
      <c r="T180" s="3">
        <f t="shared" ca="1" si="11"/>
        <v>0.06</v>
      </c>
      <c r="U180" s="3">
        <f t="shared" ca="1" si="11"/>
        <v>-0.01</v>
      </c>
      <c r="V180" s="41"/>
      <c r="W180" s="3">
        <f t="shared" ca="1" si="16"/>
        <v>-0.03</v>
      </c>
    </row>
    <row r="181" spans="1:23" x14ac:dyDescent="0.25">
      <c r="A181" s="2">
        <v>43465</v>
      </c>
      <c r="B181" s="3">
        <f t="shared" ca="1" si="17"/>
        <v>0</v>
      </c>
      <c r="C181" s="3">
        <f t="shared" ca="1" si="17"/>
        <v>-0.05</v>
      </c>
      <c r="D181" s="3">
        <f t="shared" ca="1" si="17"/>
        <v>0.03</v>
      </c>
      <c r="E181" s="3">
        <f t="shared" ca="1" si="17"/>
        <v>0.04</v>
      </c>
      <c r="F181" s="3">
        <f t="shared" ca="1" si="17"/>
        <v>0.03</v>
      </c>
      <c r="G181" s="3">
        <f t="shared" ca="1" si="17"/>
        <v>0.01</v>
      </c>
      <c r="H181" s="3">
        <f t="shared" ca="1" si="17"/>
        <v>0.04</v>
      </c>
      <c r="I181" s="3">
        <f t="shared" ca="1" si="12"/>
        <v>-0.01</v>
      </c>
      <c r="J181" s="3">
        <f t="shared" ca="1" si="12"/>
        <v>0</v>
      </c>
      <c r="K181" s="3">
        <f t="shared" ca="1" si="15"/>
        <v>0.03</v>
      </c>
      <c r="L181" s="3">
        <f t="shared" ca="1" si="14"/>
        <v>-0.04</v>
      </c>
      <c r="M181" s="3">
        <f t="shared" ca="1" si="14"/>
        <v>-0.04</v>
      </c>
      <c r="N181" s="3">
        <f t="shared" ca="1" si="14"/>
        <v>-0.01</v>
      </c>
      <c r="P181" s="3">
        <f t="shared" ref="P181:Q196" ca="1" si="18">RANDBETWEEN(-5,6)/100</f>
        <v>-0.01</v>
      </c>
      <c r="Q181" s="3">
        <f t="shared" ca="1" si="18"/>
        <v>-0.01</v>
      </c>
      <c r="R181" s="41"/>
      <c r="S181" s="3">
        <f t="shared" ref="S181:V233" ca="1" si="19">RANDBETWEEN(-5,6)/100</f>
        <v>-0.05</v>
      </c>
      <c r="T181" s="3">
        <f t="shared" ca="1" si="19"/>
        <v>0.04</v>
      </c>
      <c r="U181" s="3">
        <f t="shared" ca="1" si="19"/>
        <v>0.02</v>
      </c>
      <c r="V181" s="41"/>
      <c r="W181" s="3">
        <f t="shared" ca="1" si="16"/>
        <v>0.01</v>
      </c>
    </row>
    <row r="182" spans="1:23" x14ac:dyDescent="0.25">
      <c r="A182" s="2">
        <v>43496</v>
      </c>
      <c r="B182" s="3">
        <f t="shared" ca="1" si="17"/>
        <v>0.05</v>
      </c>
      <c r="C182" s="3">
        <f t="shared" ca="1" si="17"/>
        <v>-0.02</v>
      </c>
      <c r="D182" s="3">
        <f t="shared" ca="1" si="17"/>
        <v>-0.04</v>
      </c>
      <c r="E182" s="3">
        <f t="shared" ca="1" si="17"/>
        <v>0</v>
      </c>
      <c r="F182" s="3">
        <f t="shared" ca="1" si="17"/>
        <v>0.03</v>
      </c>
      <c r="G182" s="3">
        <f t="shared" ca="1" si="17"/>
        <v>0.02</v>
      </c>
      <c r="H182" s="3">
        <f t="shared" ca="1" si="17"/>
        <v>-0.01</v>
      </c>
      <c r="I182" s="3">
        <f t="shared" ca="1" si="12"/>
        <v>-0.04</v>
      </c>
      <c r="J182" s="3">
        <f t="shared" ca="1" si="12"/>
        <v>-0.03</v>
      </c>
      <c r="K182" s="3">
        <f t="shared" ca="1" si="15"/>
        <v>0.01</v>
      </c>
      <c r="L182" s="3">
        <f t="shared" ca="1" si="14"/>
        <v>0.06</v>
      </c>
      <c r="M182" s="3">
        <f t="shared" ca="1" si="14"/>
        <v>-0.02</v>
      </c>
      <c r="N182" s="3">
        <f t="shared" ca="1" si="14"/>
        <v>0.05</v>
      </c>
      <c r="P182" s="3">
        <f t="shared" ca="1" si="18"/>
        <v>0.02</v>
      </c>
      <c r="Q182" s="3">
        <f t="shared" ca="1" si="18"/>
        <v>-0.05</v>
      </c>
      <c r="R182" s="41"/>
      <c r="S182" s="3">
        <f t="shared" ca="1" si="19"/>
        <v>0</v>
      </c>
      <c r="T182" s="3">
        <f t="shared" ca="1" si="19"/>
        <v>0.04</v>
      </c>
      <c r="U182" s="3">
        <f t="shared" ca="1" si="19"/>
        <v>0.04</v>
      </c>
      <c r="V182" s="41"/>
      <c r="W182" s="3">
        <f t="shared" ca="1" si="16"/>
        <v>0.05</v>
      </c>
    </row>
    <row r="183" spans="1:23" x14ac:dyDescent="0.25">
      <c r="A183" s="2">
        <v>43524</v>
      </c>
      <c r="B183" s="3">
        <f t="shared" ca="1" si="17"/>
        <v>0.02</v>
      </c>
      <c r="C183" s="3">
        <f t="shared" ca="1" si="17"/>
        <v>0.01</v>
      </c>
      <c r="D183" s="3">
        <f t="shared" ca="1" si="17"/>
        <v>0.04</v>
      </c>
      <c r="E183" s="3">
        <f t="shared" ca="1" si="17"/>
        <v>0.05</v>
      </c>
      <c r="F183" s="3">
        <f t="shared" ca="1" si="17"/>
        <v>-0.02</v>
      </c>
      <c r="G183" s="3">
        <f t="shared" ca="1" si="17"/>
        <v>0.04</v>
      </c>
      <c r="H183" s="3">
        <f t="shared" ca="1" si="17"/>
        <v>0.05</v>
      </c>
      <c r="I183" s="3">
        <f t="shared" ca="1" si="12"/>
        <v>0.06</v>
      </c>
      <c r="J183" s="3">
        <f t="shared" ca="1" si="12"/>
        <v>0.02</v>
      </c>
      <c r="K183" s="3">
        <f t="shared" ca="1" si="15"/>
        <v>-0.04</v>
      </c>
      <c r="L183" s="3">
        <f t="shared" ca="1" si="14"/>
        <v>0.02</v>
      </c>
      <c r="M183" s="3">
        <f t="shared" ca="1" si="14"/>
        <v>-0.04</v>
      </c>
      <c r="N183" s="3">
        <f t="shared" ca="1" si="14"/>
        <v>-0.01</v>
      </c>
      <c r="P183" s="3">
        <f t="shared" ca="1" si="18"/>
        <v>-0.03</v>
      </c>
      <c r="Q183" s="3">
        <f t="shared" ca="1" si="18"/>
        <v>-0.02</v>
      </c>
      <c r="R183" s="41"/>
      <c r="S183" s="3">
        <f t="shared" ca="1" si="19"/>
        <v>0.04</v>
      </c>
      <c r="T183" s="3">
        <f t="shared" ca="1" si="19"/>
        <v>-0.03</v>
      </c>
      <c r="U183" s="3">
        <f t="shared" ca="1" si="19"/>
        <v>0.03</v>
      </c>
      <c r="V183" s="41"/>
      <c r="W183" s="3">
        <f t="shared" ca="1" si="16"/>
        <v>0.02</v>
      </c>
    </row>
    <row r="184" spans="1:23" x14ac:dyDescent="0.25">
      <c r="A184" s="2">
        <v>43553</v>
      </c>
      <c r="B184" s="3">
        <f t="shared" ca="1" si="17"/>
        <v>-0.03</v>
      </c>
      <c r="C184" s="3">
        <f t="shared" ca="1" si="17"/>
        <v>0.01</v>
      </c>
      <c r="D184" s="3">
        <f t="shared" ca="1" si="17"/>
        <v>-0.03</v>
      </c>
      <c r="E184" s="3">
        <f t="shared" ca="1" si="17"/>
        <v>-0.02</v>
      </c>
      <c r="F184" s="3">
        <f t="shared" ca="1" si="17"/>
        <v>-0.02</v>
      </c>
      <c r="G184" s="3">
        <f t="shared" ca="1" si="17"/>
        <v>0.03</v>
      </c>
      <c r="H184" s="3">
        <f t="shared" ca="1" si="17"/>
        <v>0.06</v>
      </c>
      <c r="I184" s="3">
        <f t="shared" ca="1" si="12"/>
        <v>0.05</v>
      </c>
      <c r="J184" s="3">
        <f t="shared" ca="1" si="12"/>
        <v>-0.03</v>
      </c>
      <c r="K184" s="3">
        <f t="shared" ca="1" si="15"/>
        <v>0.02</v>
      </c>
      <c r="L184" s="3">
        <f t="shared" ca="1" si="14"/>
        <v>-0.04</v>
      </c>
      <c r="M184" s="3">
        <f t="shared" ca="1" si="14"/>
        <v>-0.05</v>
      </c>
      <c r="N184" s="3">
        <f t="shared" ca="1" si="14"/>
        <v>0</v>
      </c>
      <c r="P184" s="3">
        <f t="shared" ca="1" si="18"/>
        <v>-0.02</v>
      </c>
      <c r="Q184" s="3">
        <f t="shared" ca="1" si="18"/>
        <v>0</v>
      </c>
      <c r="R184" s="41"/>
      <c r="S184" s="3">
        <f t="shared" ca="1" si="19"/>
        <v>0.04</v>
      </c>
      <c r="T184" s="3">
        <f t="shared" ca="1" si="19"/>
        <v>0.05</v>
      </c>
      <c r="U184" s="3">
        <f t="shared" ca="1" si="19"/>
        <v>-0.04</v>
      </c>
      <c r="V184" s="41"/>
      <c r="W184" s="3">
        <f t="shared" ca="1" si="16"/>
        <v>0.05</v>
      </c>
    </row>
    <row r="185" spans="1:23" x14ac:dyDescent="0.25">
      <c r="A185" s="2">
        <v>43585</v>
      </c>
      <c r="B185" s="3">
        <f t="shared" ca="1" si="17"/>
        <v>0.03</v>
      </c>
      <c r="C185" s="3">
        <f t="shared" ca="1" si="17"/>
        <v>0.05</v>
      </c>
      <c r="D185" s="3">
        <f t="shared" ca="1" si="17"/>
        <v>0.06</v>
      </c>
      <c r="E185" s="3">
        <f t="shared" ca="1" si="17"/>
        <v>0</v>
      </c>
      <c r="F185" s="3">
        <f t="shared" ca="1" si="17"/>
        <v>-0.03</v>
      </c>
      <c r="G185" s="3">
        <f t="shared" ca="1" si="17"/>
        <v>-0.05</v>
      </c>
      <c r="H185" s="3">
        <f t="shared" ca="1" si="17"/>
        <v>0.02</v>
      </c>
      <c r="I185" s="3">
        <f t="shared" ca="1" si="17"/>
        <v>-0.01</v>
      </c>
      <c r="J185" s="3">
        <f t="shared" ca="1" si="17"/>
        <v>-0.03</v>
      </c>
      <c r="K185" s="3">
        <f t="shared" ca="1" si="15"/>
        <v>0</v>
      </c>
      <c r="L185" s="3">
        <f t="shared" ca="1" si="14"/>
        <v>-0.01</v>
      </c>
      <c r="M185" s="3">
        <f t="shared" ca="1" si="14"/>
        <v>-0.02</v>
      </c>
      <c r="N185" s="3">
        <f t="shared" ca="1" si="14"/>
        <v>-0.05</v>
      </c>
      <c r="P185" s="3">
        <f t="shared" ca="1" si="18"/>
        <v>0.02</v>
      </c>
      <c r="Q185" s="3">
        <f t="shared" ca="1" si="18"/>
        <v>0</v>
      </c>
      <c r="R185" s="41"/>
      <c r="S185" s="3">
        <f t="shared" ca="1" si="19"/>
        <v>0.02</v>
      </c>
      <c r="T185" s="3">
        <f t="shared" ca="1" si="19"/>
        <v>0.06</v>
      </c>
      <c r="U185" s="3">
        <f t="shared" ca="1" si="19"/>
        <v>-0.05</v>
      </c>
      <c r="V185" s="41"/>
      <c r="W185" s="3">
        <f t="shared" ca="1" si="16"/>
        <v>0.01</v>
      </c>
    </row>
    <row r="186" spans="1:23" x14ac:dyDescent="0.25">
      <c r="A186" s="2">
        <v>43616</v>
      </c>
      <c r="B186" s="3">
        <f t="shared" ref="B186:G233" ca="1" si="20">RANDBETWEEN(-5,6)/100</f>
        <v>-0.03</v>
      </c>
      <c r="C186" s="3">
        <f t="shared" ca="1" si="20"/>
        <v>0.02</v>
      </c>
      <c r="D186" s="3">
        <f t="shared" ca="1" si="20"/>
        <v>0.01</v>
      </c>
      <c r="E186" s="3">
        <f t="shared" ca="1" si="20"/>
        <v>0.03</v>
      </c>
      <c r="F186" s="3">
        <f t="shared" ca="1" si="20"/>
        <v>0.05</v>
      </c>
      <c r="G186" s="3">
        <f t="shared" ca="1" si="20"/>
        <v>-0.05</v>
      </c>
      <c r="H186" s="3">
        <f t="shared" ref="H186:J233" ca="1" si="21">RANDBETWEEN(-5,6)/100</f>
        <v>0.06</v>
      </c>
      <c r="I186" s="3">
        <f t="shared" ca="1" si="21"/>
        <v>0.01</v>
      </c>
      <c r="J186" s="3">
        <f t="shared" ca="1" si="21"/>
        <v>0.01</v>
      </c>
      <c r="K186" s="3">
        <f t="shared" ca="1" si="15"/>
        <v>0.04</v>
      </c>
      <c r="L186" s="3">
        <f t="shared" ca="1" si="14"/>
        <v>-0.04</v>
      </c>
      <c r="M186" s="3">
        <f t="shared" ca="1" si="14"/>
        <v>0.03</v>
      </c>
      <c r="N186" s="3">
        <f t="shared" ca="1" si="14"/>
        <v>-0.05</v>
      </c>
      <c r="P186" s="3">
        <f t="shared" ca="1" si="18"/>
        <v>-0.05</v>
      </c>
      <c r="Q186" s="3">
        <f t="shared" ca="1" si="18"/>
        <v>0.06</v>
      </c>
      <c r="R186" s="41"/>
      <c r="S186" s="3">
        <f t="shared" ca="1" si="19"/>
        <v>0.04</v>
      </c>
      <c r="T186" s="3">
        <f t="shared" ca="1" si="19"/>
        <v>-0.05</v>
      </c>
      <c r="U186" s="3">
        <f t="shared" ca="1" si="19"/>
        <v>-0.01</v>
      </c>
      <c r="V186" s="41"/>
      <c r="W186" s="3">
        <f t="shared" ca="1" si="16"/>
        <v>0.02</v>
      </c>
    </row>
    <row r="187" spans="1:23" x14ac:dyDescent="0.25">
      <c r="A187" s="2">
        <v>43644</v>
      </c>
      <c r="B187" s="3">
        <f t="shared" ca="1" si="20"/>
        <v>0.05</v>
      </c>
      <c r="C187" s="3">
        <f t="shared" ca="1" si="20"/>
        <v>0.05</v>
      </c>
      <c r="D187" s="3">
        <f t="shared" ca="1" si="20"/>
        <v>0.06</v>
      </c>
      <c r="E187" s="3">
        <f t="shared" ca="1" si="20"/>
        <v>0.05</v>
      </c>
      <c r="F187" s="3">
        <f t="shared" ca="1" si="20"/>
        <v>-0.03</v>
      </c>
      <c r="G187" s="3">
        <f t="shared" ca="1" si="20"/>
        <v>-0.05</v>
      </c>
      <c r="H187" s="3">
        <f t="shared" ca="1" si="21"/>
        <v>0.01</v>
      </c>
      <c r="I187" s="3">
        <f t="shared" ca="1" si="21"/>
        <v>-0.01</v>
      </c>
      <c r="J187" s="3">
        <f t="shared" ca="1" si="21"/>
        <v>0.06</v>
      </c>
      <c r="K187" s="3">
        <f t="shared" ca="1" si="15"/>
        <v>0.02</v>
      </c>
      <c r="L187" s="3">
        <f t="shared" ca="1" si="14"/>
        <v>0.03</v>
      </c>
      <c r="M187" s="3">
        <f t="shared" ca="1" si="14"/>
        <v>0.03</v>
      </c>
      <c r="N187" s="3">
        <f t="shared" ca="1" si="14"/>
        <v>0.03</v>
      </c>
      <c r="P187" s="3">
        <f t="shared" ca="1" si="18"/>
        <v>-0.01</v>
      </c>
      <c r="Q187" s="3">
        <f t="shared" ca="1" si="18"/>
        <v>0.06</v>
      </c>
      <c r="R187" s="41"/>
      <c r="S187" s="3">
        <f t="shared" ca="1" si="19"/>
        <v>0</v>
      </c>
      <c r="T187" s="3">
        <f t="shared" ca="1" si="19"/>
        <v>0.04</v>
      </c>
      <c r="U187" s="3">
        <f t="shared" ca="1" si="19"/>
        <v>-0.04</v>
      </c>
      <c r="V187" s="41"/>
      <c r="W187" s="3">
        <f t="shared" ca="1" si="16"/>
        <v>0.03</v>
      </c>
    </row>
    <row r="188" spans="1:23" x14ac:dyDescent="0.25">
      <c r="A188" s="2">
        <v>43677</v>
      </c>
      <c r="B188" s="3">
        <f t="shared" ca="1" si="20"/>
        <v>-0.04</v>
      </c>
      <c r="C188" s="3">
        <f t="shared" ca="1" si="20"/>
        <v>-0.05</v>
      </c>
      <c r="D188" s="3">
        <f t="shared" ca="1" si="20"/>
        <v>-0.04</v>
      </c>
      <c r="E188" s="3">
        <f t="shared" ca="1" si="20"/>
        <v>0.06</v>
      </c>
      <c r="F188" s="3">
        <f t="shared" ca="1" si="20"/>
        <v>0.03</v>
      </c>
      <c r="G188" s="3">
        <f t="shared" ca="1" si="20"/>
        <v>0.04</v>
      </c>
      <c r="H188" s="3">
        <f t="shared" ca="1" si="21"/>
        <v>-0.04</v>
      </c>
      <c r="I188" s="3">
        <f t="shared" ca="1" si="21"/>
        <v>0.04</v>
      </c>
      <c r="J188" s="3">
        <f t="shared" ca="1" si="21"/>
        <v>0.04</v>
      </c>
      <c r="K188" s="3">
        <f t="shared" ca="1" si="15"/>
        <v>0.04</v>
      </c>
      <c r="L188" s="3">
        <f t="shared" ca="1" si="15"/>
        <v>0.03</v>
      </c>
      <c r="M188" s="3">
        <f t="shared" ca="1" si="15"/>
        <v>-0.04</v>
      </c>
      <c r="N188" s="3">
        <f t="shared" ca="1" si="15"/>
        <v>0.01</v>
      </c>
      <c r="P188" s="3">
        <f t="shared" ca="1" si="18"/>
        <v>-0.02</v>
      </c>
      <c r="Q188" s="3">
        <f t="shared" ca="1" si="18"/>
        <v>0</v>
      </c>
      <c r="R188" s="41"/>
      <c r="S188" s="3">
        <f t="shared" ca="1" si="19"/>
        <v>0.05</v>
      </c>
      <c r="T188" s="3">
        <f t="shared" ca="1" si="19"/>
        <v>-0.04</v>
      </c>
      <c r="U188" s="3">
        <f t="shared" ca="1" si="19"/>
        <v>-0.03</v>
      </c>
      <c r="V188" s="41"/>
      <c r="W188" s="3">
        <f t="shared" ca="1" si="16"/>
        <v>0</v>
      </c>
    </row>
    <row r="189" spans="1:23" x14ac:dyDescent="0.25">
      <c r="A189" s="2">
        <v>43707</v>
      </c>
      <c r="B189" s="3">
        <f t="shared" ca="1" si="20"/>
        <v>-0.05</v>
      </c>
      <c r="C189" s="3">
        <f t="shared" ca="1" si="20"/>
        <v>0.06</v>
      </c>
      <c r="D189" s="3">
        <f t="shared" ca="1" si="20"/>
        <v>-0.04</v>
      </c>
      <c r="E189" s="3">
        <f t="shared" ca="1" si="20"/>
        <v>-0.03</v>
      </c>
      <c r="F189" s="3">
        <f t="shared" ca="1" si="20"/>
        <v>0.02</v>
      </c>
      <c r="G189" s="3">
        <f t="shared" ca="1" si="20"/>
        <v>0.05</v>
      </c>
      <c r="H189" s="3">
        <f t="shared" ca="1" si="21"/>
        <v>0</v>
      </c>
      <c r="I189" s="3">
        <f t="shared" ca="1" si="21"/>
        <v>0.04</v>
      </c>
      <c r="J189" s="3">
        <f t="shared" ca="1" si="21"/>
        <v>0.06</v>
      </c>
      <c r="K189" s="3">
        <f t="shared" ca="1" si="15"/>
        <v>0.02</v>
      </c>
      <c r="L189" s="3">
        <f t="shared" ca="1" si="15"/>
        <v>-0.04</v>
      </c>
      <c r="M189" s="3">
        <f t="shared" ca="1" si="15"/>
        <v>-0.05</v>
      </c>
      <c r="N189" s="3">
        <f t="shared" ca="1" si="15"/>
        <v>-0.02</v>
      </c>
      <c r="P189" s="3">
        <f t="shared" ca="1" si="18"/>
        <v>0.05</v>
      </c>
      <c r="Q189" s="3">
        <f t="shared" ca="1" si="18"/>
        <v>0.04</v>
      </c>
      <c r="R189" s="41"/>
      <c r="S189" s="3">
        <f t="shared" ca="1" si="19"/>
        <v>0</v>
      </c>
      <c r="T189" s="3">
        <f t="shared" ca="1" si="19"/>
        <v>0.05</v>
      </c>
      <c r="U189" s="3">
        <f t="shared" ca="1" si="19"/>
        <v>0.04</v>
      </c>
      <c r="V189" s="41"/>
      <c r="W189" s="3">
        <f t="shared" ca="1" si="16"/>
        <v>0.02</v>
      </c>
    </row>
    <row r="190" spans="1:23" x14ac:dyDescent="0.25">
      <c r="A190" s="2">
        <v>43738</v>
      </c>
      <c r="B190" s="3">
        <f t="shared" ca="1" si="20"/>
        <v>0.02</v>
      </c>
      <c r="C190" s="3">
        <f t="shared" ca="1" si="20"/>
        <v>0.05</v>
      </c>
      <c r="D190" s="3">
        <f t="shared" ca="1" si="20"/>
        <v>0.06</v>
      </c>
      <c r="E190" s="3">
        <f t="shared" ca="1" si="20"/>
        <v>-0.05</v>
      </c>
      <c r="F190" s="3">
        <f t="shared" ca="1" si="20"/>
        <v>0.04</v>
      </c>
      <c r="G190" s="3">
        <f t="shared" ca="1" si="20"/>
        <v>-0.03</v>
      </c>
      <c r="H190" s="3">
        <f t="shared" ca="1" si="21"/>
        <v>0.03</v>
      </c>
      <c r="I190" s="3">
        <f t="shared" ca="1" si="21"/>
        <v>-0.05</v>
      </c>
      <c r="J190" s="3">
        <f t="shared" ca="1" si="21"/>
        <v>0</v>
      </c>
      <c r="K190" s="3">
        <f t="shared" ca="1" si="15"/>
        <v>-0.01</v>
      </c>
      <c r="L190" s="3">
        <f t="shared" ca="1" si="15"/>
        <v>-0.04</v>
      </c>
      <c r="M190" s="3">
        <f t="shared" ca="1" si="15"/>
        <v>0.06</v>
      </c>
      <c r="N190" s="3">
        <f t="shared" ca="1" si="15"/>
        <v>-0.04</v>
      </c>
      <c r="P190" s="41"/>
      <c r="Q190" s="3">
        <f t="shared" ca="1" si="18"/>
        <v>0.06</v>
      </c>
      <c r="R190" s="41"/>
      <c r="S190" s="3">
        <f t="shared" ca="1" si="19"/>
        <v>-0.01</v>
      </c>
      <c r="T190" s="3">
        <f t="shared" ca="1" si="19"/>
        <v>0.06</v>
      </c>
      <c r="U190" s="3">
        <f t="shared" ca="1" si="19"/>
        <v>-0.03</v>
      </c>
      <c r="V190" s="41"/>
      <c r="W190" s="3">
        <f t="shared" ca="1" si="16"/>
        <v>-0.01</v>
      </c>
    </row>
    <row r="191" spans="1:23" x14ac:dyDescent="0.25">
      <c r="A191" s="2">
        <v>43769</v>
      </c>
      <c r="B191" s="3">
        <f t="shared" ca="1" si="20"/>
        <v>0.02</v>
      </c>
      <c r="C191" s="3">
        <f t="shared" ca="1" si="20"/>
        <v>-0.04</v>
      </c>
      <c r="D191" s="3">
        <f t="shared" ca="1" si="20"/>
        <v>0.04</v>
      </c>
      <c r="E191" s="3">
        <f t="shared" ca="1" si="20"/>
        <v>0</v>
      </c>
      <c r="F191" s="3">
        <f t="shared" ca="1" si="20"/>
        <v>0.05</v>
      </c>
      <c r="G191" s="3">
        <f t="shared" ca="1" si="20"/>
        <v>-0.04</v>
      </c>
      <c r="H191" s="3">
        <f t="shared" ca="1" si="21"/>
        <v>-0.01</v>
      </c>
      <c r="I191" s="3">
        <f t="shared" ca="1" si="21"/>
        <v>-0.03</v>
      </c>
      <c r="J191" s="3">
        <f t="shared" ca="1" si="21"/>
        <v>0</v>
      </c>
      <c r="K191" s="3">
        <f t="shared" ca="1" si="15"/>
        <v>-0.02</v>
      </c>
      <c r="L191" s="3">
        <f t="shared" ca="1" si="15"/>
        <v>-0.02</v>
      </c>
      <c r="M191" s="3">
        <f t="shared" ca="1" si="15"/>
        <v>-0.02</v>
      </c>
      <c r="N191" s="3">
        <f t="shared" ca="1" si="15"/>
        <v>0.04</v>
      </c>
      <c r="P191" s="41"/>
      <c r="Q191" s="3">
        <f t="shared" ca="1" si="18"/>
        <v>-0.02</v>
      </c>
      <c r="R191" s="41"/>
      <c r="S191" s="3">
        <f t="shared" ca="1" si="19"/>
        <v>0</v>
      </c>
      <c r="T191" s="3">
        <f t="shared" ca="1" si="19"/>
        <v>0.04</v>
      </c>
      <c r="U191" s="3">
        <f t="shared" ca="1" si="19"/>
        <v>0.05</v>
      </c>
      <c r="V191" s="41"/>
      <c r="W191" s="3">
        <f t="shared" ca="1" si="16"/>
        <v>0.05</v>
      </c>
    </row>
    <row r="192" spans="1:23" x14ac:dyDescent="0.25">
      <c r="A192" s="2">
        <v>43798</v>
      </c>
      <c r="B192" s="3">
        <f t="shared" ca="1" si="20"/>
        <v>0</v>
      </c>
      <c r="C192" s="3">
        <f t="shared" ca="1" si="20"/>
        <v>-0.04</v>
      </c>
      <c r="D192" s="3">
        <f t="shared" ca="1" si="20"/>
        <v>0.06</v>
      </c>
      <c r="E192" s="3">
        <f t="shared" ca="1" si="20"/>
        <v>0.06</v>
      </c>
      <c r="F192" s="3">
        <f t="shared" ca="1" si="20"/>
        <v>0.06</v>
      </c>
      <c r="G192" s="3">
        <f t="shared" ca="1" si="20"/>
        <v>0.03</v>
      </c>
      <c r="H192" s="3">
        <f t="shared" ca="1" si="21"/>
        <v>0</v>
      </c>
      <c r="I192" s="3">
        <f t="shared" ca="1" si="21"/>
        <v>0.02</v>
      </c>
      <c r="J192" s="3">
        <f t="shared" ca="1" si="21"/>
        <v>-0.04</v>
      </c>
      <c r="K192" s="3">
        <f t="shared" ca="1" si="15"/>
        <v>-0.02</v>
      </c>
      <c r="L192" s="3">
        <f t="shared" ca="1" si="15"/>
        <v>0.05</v>
      </c>
      <c r="M192" s="3">
        <f t="shared" ca="1" si="15"/>
        <v>0.04</v>
      </c>
      <c r="N192" s="3">
        <f t="shared" ca="1" si="15"/>
        <v>0.05</v>
      </c>
      <c r="P192" s="41"/>
      <c r="Q192" s="3">
        <f t="shared" ca="1" si="18"/>
        <v>-0.01</v>
      </c>
      <c r="R192" s="41"/>
      <c r="S192" s="3">
        <f t="shared" ca="1" si="19"/>
        <v>0.04</v>
      </c>
      <c r="T192" s="3">
        <f t="shared" ca="1" si="19"/>
        <v>0.02</v>
      </c>
      <c r="U192" s="3">
        <f t="shared" ca="1" si="19"/>
        <v>0.03</v>
      </c>
      <c r="V192" s="41"/>
      <c r="W192" s="3">
        <f t="shared" ca="1" si="16"/>
        <v>0.02</v>
      </c>
    </row>
    <row r="193" spans="1:23" x14ac:dyDescent="0.25">
      <c r="A193" s="2">
        <v>43830</v>
      </c>
      <c r="B193" s="3">
        <f t="shared" ca="1" si="20"/>
        <v>0.06</v>
      </c>
      <c r="C193" s="3">
        <f t="shared" ca="1" si="20"/>
        <v>-0.04</v>
      </c>
      <c r="D193" s="3">
        <f t="shared" ca="1" si="20"/>
        <v>-0.01</v>
      </c>
      <c r="E193" s="3">
        <f t="shared" ca="1" si="20"/>
        <v>0.02</v>
      </c>
      <c r="F193" s="3">
        <f t="shared" ca="1" si="20"/>
        <v>0.05</v>
      </c>
      <c r="G193" s="3">
        <f t="shared" ca="1" si="20"/>
        <v>-0.02</v>
      </c>
      <c r="H193" s="3">
        <f t="shared" ca="1" si="21"/>
        <v>0.02</v>
      </c>
      <c r="I193" s="3">
        <f t="shared" ca="1" si="21"/>
        <v>-0.02</v>
      </c>
      <c r="J193" s="3">
        <f t="shared" ca="1" si="21"/>
        <v>0</v>
      </c>
      <c r="K193" s="3">
        <f t="shared" ca="1" si="15"/>
        <v>0.01</v>
      </c>
      <c r="L193" s="3">
        <f t="shared" ca="1" si="15"/>
        <v>0</v>
      </c>
      <c r="M193" s="3">
        <f t="shared" ca="1" si="15"/>
        <v>0.02</v>
      </c>
      <c r="N193" s="3">
        <f t="shared" ca="1" si="15"/>
        <v>-0.05</v>
      </c>
      <c r="P193" s="41"/>
      <c r="Q193" s="3">
        <f t="shared" ca="1" si="18"/>
        <v>-0.03</v>
      </c>
      <c r="R193" s="41"/>
      <c r="S193" s="3">
        <f t="shared" ca="1" si="19"/>
        <v>0.06</v>
      </c>
      <c r="T193" s="3">
        <f t="shared" ca="1" si="19"/>
        <v>-0.02</v>
      </c>
      <c r="U193" s="3">
        <f t="shared" ca="1" si="19"/>
        <v>0.06</v>
      </c>
      <c r="V193" s="41"/>
      <c r="W193" s="3">
        <f t="shared" ca="1" si="16"/>
        <v>-0.03</v>
      </c>
    </row>
    <row r="194" spans="1:23" x14ac:dyDescent="0.25">
      <c r="A194" s="2">
        <v>43861</v>
      </c>
      <c r="B194" s="3">
        <f t="shared" ca="1" si="20"/>
        <v>0.05</v>
      </c>
      <c r="C194" s="3">
        <f t="shared" ca="1" si="20"/>
        <v>-0.05</v>
      </c>
      <c r="D194" s="3">
        <f t="shared" ca="1" si="20"/>
        <v>-0.03</v>
      </c>
      <c r="E194" s="3">
        <f t="shared" ca="1" si="20"/>
        <v>0.05</v>
      </c>
      <c r="F194" s="3">
        <f t="shared" ca="1" si="20"/>
        <v>-0.04</v>
      </c>
      <c r="G194" s="3">
        <f t="shared" ca="1" si="20"/>
        <v>-0.01</v>
      </c>
      <c r="H194" s="3">
        <f t="shared" ca="1" si="21"/>
        <v>0.01</v>
      </c>
      <c r="I194" s="3">
        <f t="shared" ca="1" si="21"/>
        <v>0.03</v>
      </c>
      <c r="J194" s="3">
        <f t="shared" ca="1" si="21"/>
        <v>0.01</v>
      </c>
      <c r="K194" s="3">
        <f t="shared" ca="1" si="15"/>
        <v>0</v>
      </c>
      <c r="L194" s="3">
        <f t="shared" ca="1" si="15"/>
        <v>0.03</v>
      </c>
      <c r="M194" s="3">
        <f t="shared" ca="1" si="15"/>
        <v>0.02</v>
      </c>
      <c r="N194" s="3">
        <f t="shared" ca="1" si="15"/>
        <v>0</v>
      </c>
      <c r="P194" s="41"/>
      <c r="Q194" s="3">
        <f t="shared" ca="1" si="18"/>
        <v>-0.04</v>
      </c>
      <c r="R194" s="41"/>
      <c r="S194" s="3">
        <f t="shared" ca="1" si="19"/>
        <v>0.02</v>
      </c>
      <c r="T194" s="3">
        <f t="shared" ca="1" si="19"/>
        <v>0.03</v>
      </c>
      <c r="U194" s="3">
        <f t="shared" ca="1" si="19"/>
        <v>0.03</v>
      </c>
      <c r="V194" s="41"/>
      <c r="W194" s="3">
        <f t="shared" ca="1" si="16"/>
        <v>0.04</v>
      </c>
    </row>
    <row r="195" spans="1:23" x14ac:dyDescent="0.25">
      <c r="A195" s="2">
        <v>43889</v>
      </c>
      <c r="B195" s="3">
        <f t="shared" ca="1" si="20"/>
        <v>0.02</v>
      </c>
      <c r="C195" s="3">
        <f t="shared" ca="1" si="20"/>
        <v>-0.04</v>
      </c>
      <c r="D195" s="3">
        <f t="shared" ca="1" si="20"/>
        <v>0.02</v>
      </c>
      <c r="E195" s="3">
        <f t="shared" ca="1" si="20"/>
        <v>0.02</v>
      </c>
      <c r="F195" s="3">
        <f t="shared" ca="1" si="20"/>
        <v>0.02</v>
      </c>
      <c r="G195" s="3">
        <f t="shared" ca="1" si="20"/>
        <v>0.01</v>
      </c>
      <c r="H195" s="3">
        <f t="shared" ca="1" si="21"/>
        <v>0</v>
      </c>
      <c r="I195" s="3">
        <f t="shared" ca="1" si="21"/>
        <v>-0.03</v>
      </c>
      <c r="J195" s="3">
        <f t="shared" ca="1" si="21"/>
        <v>0.01</v>
      </c>
      <c r="K195" s="3">
        <f t="shared" ca="1" si="15"/>
        <v>0.05</v>
      </c>
      <c r="L195" s="3">
        <f t="shared" ca="1" si="15"/>
        <v>0.03</v>
      </c>
      <c r="M195" s="3">
        <f t="shared" ca="1" si="15"/>
        <v>0.03</v>
      </c>
      <c r="N195" s="3">
        <f t="shared" ca="1" si="15"/>
        <v>-0.02</v>
      </c>
      <c r="P195" s="41"/>
      <c r="Q195" s="3">
        <f t="shared" ca="1" si="18"/>
        <v>0.05</v>
      </c>
      <c r="R195" s="41"/>
      <c r="S195" s="3">
        <f t="shared" ca="1" si="19"/>
        <v>0.06</v>
      </c>
      <c r="T195" s="3">
        <f t="shared" ca="1" si="19"/>
        <v>0</v>
      </c>
      <c r="U195" s="3">
        <f t="shared" ca="1" si="19"/>
        <v>0.01</v>
      </c>
      <c r="V195" s="41"/>
      <c r="W195" s="3">
        <f t="shared" ca="1" si="16"/>
        <v>0.04</v>
      </c>
    </row>
    <row r="196" spans="1:23" x14ac:dyDescent="0.25">
      <c r="A196" s="2">
        <v>43921</v>
      </c>
      <c r="B196" s="3">
        <f t="shared" ca="1" si="20"/>
        <v>0.05</v>
      </c>
      <c r="C196" s="3">
        <f t="shared" ca="1" si="20"/>
        <v>0.02</v>
      </c>
      <c r="D196" s="3">
        <f t="shared" ca="1" si="20"/>
        <v>0.06</v>
      </c>
      <c r="E196" s="3">
        <f t="shared" ca="1" si="20"/>
        <v>0.06</v>
      </c>
      <c r="F196" s="3">
        <f t="shared" ca="1" si="20"/>
        <v>0.04</v>
      </c>
      <c r="G196" s="3">
        <f t="shared" ca="1" si="20"/>
        <v>-0.03</v>
      </c>
      <c r="H196" s="3">
        <f t="shared" ca="1" si="21"/>
        <v>0.03</v>
      </c>
      <c r="I196" s="3">
        <f t="shared" ca="1" si="21"/>
        <v>0.05</v>
      </c>
      <c r="J196" s="3">
        <f t="shared" ca="1" si="21"/>
        <v>-0.01</v>
      </c>
      <c r="K196" s="3">
        <f t="shared" ca="1" si="15"/>
        <v>0.05</v>
      </c>
      <c r="L196" s="3">
        <f t="shared" ca="1" si="15"/>
        <v>0</v>
      </c>
      <c r="M196" s="3">
        <f t="shared" ca="1" si="15"/>
        <v>-0.03</v>
      </c>
      <c r="N196" s="3">
        <f t="shared" ca="1" si="15"/>
        <v>0.04</v>
      </c>
      <c r="P196" s="41"/>
      <c r="Q196" s="3">
        <f t="shared" ca="1" si="18"/>
        <v>-0.01</v>
      </c>
      <c r="R196" s="41"/>
      <c r="S196" s="3">
        <f t="shared" ca="1" si="19"/>
        <v>-0.05</v>
      </c>
      <c r="T196" s="3">
        <f t="shared" ca="1" si="19"/>
        <v>0.04</v>
      </c>
      <c r="U196" s="3">
        <f t="shared" ca="1" si="19"/>
        <v>0.03</v>
      </c>
      <c r="V196" s="41"/>
      <c r="W196" s="3">
        <f t="shared" ca="1" si="16"/>
        <v>-0.02</v>
      </c>
    </row>
    <row r="197" spans="1:23" x14ac:dyDescent="0.25">
      <c r="A197" s="2">
        <v>43951</v>
      </c>
      <c r="B197" s="3">
        <f t="shared" ca="1" si="20"/>
        <v>0.05</v>
      </c>
      <c r="C197" s="3">
        <f t="shared" ca="1" si="20"/>
        <v>-0.04</v>
      </c>
      <c r="D197" s="3">
        <f t="shared" ca="1" si="20"/>
        <v>0.03</v>
      </c>
      <c r="E197" s="3">
        <f t="shared" ca="1" si="20"/>
        <v>0.02</v>
      </c>
      <c r="F197" s="3">
        <f t="shared" ca="1" si="20"/>
        <v>0</v>
      </c>
      <c r="G197" s="3">
        <f t="shared" ca="1" si="20"/>
        <v>0.02</v>
      </c>
      <c r="H197" s="3">
        <f t="shared" ca="1" si="21"/>
        <v>-0.04</v>
      </c>
      <c r="I197" s="3">
        <f t="shared" ca="1" si="21"/>
        <v>0.03</v>
      </c>
      <c r="J197" s="3">
        <f t="shared" ca="1" si="21"/>
        <v>0.06</v>
      </c>
      <c r="K197" s="3">
        <f t="shared" ca="1" si="15"/>
        <v>0.04</v>
      </c>
      <c r="L197" s="3">
        <f t="shared" ca="1" si="15"/>
        <v>-0.05</v>
      </c>
      <c r="M197" s="3">
        <f t="shared" ca="1" si="15"/>
        <v>0.04</v>
      </c>
      <c r="N197" s="3">
        <f t="shared" ca="1" si="15"/>
        <v>0.04</v>
      </c>
      <c r="P197" s="41"/>
      <c r="Q197" s="3">
        <f t="shared" ref="Q197:Q233" ca="1" si="22">RANDBETWEEN(-5,6)/100</f>
        <v>-0.01</v>
      </c>
      <c r="R197" s="41"/>
      <c r="S197" s="3">
        <f t="shared" ca="1" si="19"/>
        <v>-0.02</v>
      </c>
      <c r="T197" s="3">
        <f t="shared" ca="1" si="19"/>
        <v>0.04</v>
      </c>
      <c r="U197" s="3">
        <f t="shared" ca="1" si="19"/>
        <v>0.06</v>
      </c>
      <c r="V197" s="41"/>
      <c r="W197" s="3">
        <f t="shared" ca="1" si="16"/>
        <v>-0.04</v>
      </c>
    </row>
    <row r="198" spans="1:23" x14ac:dyDescent="0.25">
      <c r="A198" s="2">
        <v>43980</v>
      </c>
      <c r="B198" s="3">
        <f t="shared" ca="1" si="20"/>
        <v>0.03</v>
      </c>
      <c r="C198" s="3">
        <f t="shared" ca="1" si="20"/>
        <v>0.05</v>
      </c>
      <c r="D198" s="3">
        <f t="shared" ca="1" si="20"/>
        <v>-0.05</v>
      </c>
      <c r="E198" s="3">
        <f t="shared" ca="1" si="20"/>
        <v>0.03</v>
      </c>
      <c r="F198" s="3">
        <f t="shared" ca="1" si="20"/>
        <v>0</v>
      </c>
      <c r="G198" s="3">
        <f t="shared" ca="1" si="20"/>
        <v>0.01</v>
      </c>
      <c r="H198" s="3">
        <f t="shared" ca="1" si="21"/>
        <v>0.05</v>
      </c>
      <c r="I198" s="3">
        <f t="shared" ca="1" si="21"/>
        <v>0.04</v>
      </c>
      <c r="J198" s="3">
        <f t="shared" ca="1" si="21"/>
        <v>-0.01</v>
      </c>
      <c r="K198" s="3">
        <f t="shared" ca="1" si="15"/>
        <v>-0.01</v>
      </c>
      <c r="L198" s="3">
        <f t="shared" ca="1" si="15"/>
        <v>-0.02</v>
      </c>
      <c r="M198" s="3">
        <f t="shared" ca="1" si="15"/>
        <v>0.01</v>
      </c>
      <c r="N198" s="3">
        <f t="shared" ca="1" si="15"/>
        <v>0.06</v>
      </c>
      <c r="P198" s="41"/>
      <c r="Q198" s="3">
        <f t="shared" ca="1" si="22"/>
        <v>0.02</v>
      </c>
      <c r="R198" s="41"/>
      <c r="S198" s="3">
        <f t="shared" ca="1" si="19"/>
        <v>0.01</v>
      </c>
      <c r="T198" s="3">
        <f t="shared" ca="1" si="19"/>
        <v>0.01</v>
      </c>
      <c r="U198" s="3">
        <f t="shared" ca="1" si="19"/>
        <v>0.06</v>
      </c>
      <c r="V198" s="41"/>
      <c r="W198" s="3">
        <f t="shared" ca="1" si="16"/>
        <v>0.03</v>
      </c>
    </row>
    <row r="199" spans="1:23" x14ac:dyDescent="0.25">
      <c r="A199" s="2">
        <v>44012</v>
      </c>
      <c r="B199" s="3">
        <f t="shared" ca="1" si="20"/>
        <v>-0.02</v>
      </c>
      <c r="C199" s="3">
        <f t="shared" ca="1" si="20"/>
        <v>0.01</v>
      </c>
      <c r="D199" s="3">
        <f t="shared" ca="1" si="20"/>
        <v>-0.01</v>
      </c>
      <c r="E199" s="3">
        <f t="shared" ca="1" si="20"/>
        <v>-0.01</v>
      </c>
      <c r="F199" s="3">
        <f t="shared" ca="1" si="20"/>
        <v>-0.01</v>
      </c>
      <c r="G199" s="3">
        <f t="shared" ca="1" si="20"/>
        <v>0.06</v>
      </c>
      <c r="H199" s="3">
        <f t="shared" ca="1" si="21"/>
        <v>-0.03</v>
      </c>
      <c r="I199" s="3">
        <f t="shared" ca="1" si="21"/>
        <v>0.05</v>
      </c>
      <c r="J199" s="3">
        <f t="shared" ca="1" si="21"/>
        <v>0.04</v>
      </c>
      <c r="K199" s="3">
        <f t="shared" ca="1" si="15"/>
        <v>0.05</v>
      </c>
      <c r="L199" s="3">
        <f t="shared" ca="1" si="15"/>
        <v>-0.03</v>
      </c>
      <c r="M199" s="3">
        <f t="shared" ca="1" si="15"/>
        <v>-0.05</v>
      </c>
      <c r="N199" s="3">
        <f t="shared" ca="1" si="15"/>
        <v>-0.01</v>
      </c>
      <c r="P199" s="41"/>
      <c r="Q199" s="3">
        <f t="shared" ca="1" si="22"/>
        <v>-0.05</v>
      </c>
      <c r="R199" s="41"/>
      <c r="S199" s="3">
        <f t="shared" ca="1" si="19"/>
        <v>-0.05</v>
      </c>
      <c r="T199" s="3">
        <f t="shared" ca="1" si="19"/>
        <v>-0.05</v>
      </c>
      <c r="U199" s="3">
        <f t="shared" ca="1" si="19"/>
        <v>-0.01</v>
      </c>
      <c r="V199" s="41"/>
      <c r="W199" s="3">
        <f t="shared" ca="1" si="16"/>
        <v>0</v>
      </c>
    </row>
    <row r="200" spans="1:23" x14ac:dyDescent="0.25">
      <c r="A200" s="2">
        <v>44043</v>
      </c>
      <c r="B200" s="3">
        <f t="shared" ca="1" si="20"/>
        <v>-0.03</v>
      </c>
      <c r="C200" s="3">
        <f t="shared" ca="1" si="20"/>
        <v>-0.02</v>
      </c>
      <c r="D200" s="3">
        <f t="shared" ca="1" si="20"/>
        <v>-0.01</v>
      </c>
      <c r="E200" s="3">
        <f t="shared" ca="1" si="20"/>
        <v>0.04</v>
      </c>
      <c r="F200" s="3">
        <f t="shared" ca="1" si="20"/>
        <v>-0.03</v>
      </c>
      <c r="G200" s="3">
        <f t="shared" ca="1" si="20"/>
        <v>0.02</v>
      </c>
      <c r="H200" s="3">
        <f t="shared" ca="1" si="21"/>
        <v>0.02</v>
      </c>
      <c r="I200" s="3">
        <f t="shared" ca="1" si="21"/>
        <v>0.03</v>
      </c>
      <c r="J200" s="3">
        <f t="shared" ca="1" si="21"/>
        <v>0.04</v>
      </c>
      <c r="K200" s="3">
        <f t="shared" ca="1" si="15"/>
        <v>-0.04</v>
      </c>
      <c r="L200" s="3">
        <f t="shared" ca="1" si="15"/>
        <v>0</v>
      </c>
      <c r="M200" s="3">
        <f t="shared" ca="1" si="15"/>
        <v>0</v>
      </c>
      <c r="N200" s="3">
        <f t="shared" ca="1" si="15"/>
        <v>-0.02</v>
      </c>
      <c r="P200" s="41"/>
      <c r="Q200" s="3">
        <f t="shared" ca="1" si="22"/>
        <v>0.05</v>
      </c>
      <c r="R200" s="41"/>
      <c r="S200" s="3">
        <f t="shared" ca="1" si="19"/>
        <v>0.02</v>
      </c>
      <c r="T200" s="3">
        <f t="shared" ca="1" si="19"/>
        <v>0.04</v>
      </c>
      <c r="U200" s="3">
        <f t="shared" ca="1" si="19"/>
        <v>0</v>
      </c>
      <c r="V200" s="41"/>
      <c r="W200" s="3">
        <f t="shared" ca="1" si="16"/>
        <v>-0.04</v>
      </c>
    </row>
    <row r="201" spans="1:23" x14ac:dyDescent="0.25">
      <c r="A201" s="2">
        <v>44074</v>
      </c>
      <c r="B201" s="3">
        <f t="shared" ca="1" si="20"/>
        <v>0.03</v>
      </c>
      <c r="C201" s="3">
        <f t="shared" ca="1" si="20"/>
        <v>0.03</v>
      </c>
      <c r="D201" s="3">
        <f t="shared" ca="1" si="20"/>
        <v>-0.01</v>
      </c>
      <c r="E201" s="3">
        <f t="shared" ca="1" si="20"/>
        <v>0.06</v>
      </c>
      <c r="F201" s="3">
        <f t="shared" ca="1" si="20"/>
        <v>-0.03</v>
      </c>
      <c r="G201" s="3">
        <f t="shared" ca="1" si="20"/>
        <v>0</v>
      </c>
      <c r="H201" s="3">
        <f t="shared" ca="1" si="21"/>
        <v>-0.04</v>
      </c>
      <c r="I201" s="3">
        <f t="shared" ca="1" si="21"/>
        <v>-0.05</v>
      </c>
      <c r="J201" s="3">
        <f t="shared" ca="1" si="21"/>
        <v>-0.01</v>
      </c>
      <c r="K201" s="3">
        <f t="shared" ca="1" si="15"/>
        <v>0.02</v>
      </c>
      <c r="L201" s="3">
        <f t="shared" ca="1" si="15"/>
        <v>-0.05</v>
      </c>
      <c r="M201" s="3">
        <f t="shared" ca="1" si="15"/>
        <v>0.02</v>
      </c>
      <c r="N201" s="3">
        <f t="shared" ca="1" si="15"/>
        <v>0.02</v>
      </c>
      <c r="P201" s="41"/>
      <c r="Q201" s="3">
        <f t="shared" ca="1" si="22"/>
        <v>0.03</v>
      </c>
      <c r="R201" s="41"/>
      <c r="S201" s="3">
        <f t="shared" ca="1" si="19"/>
        <v>0</v>
      </c>
      <c r="T201" s="3">
        <f t="shared" ca="1" si="19"/>
        <v>-0.04</v>
      </c>
      <c r="U201" s="3">
        <f t="shared" ca="1" si="19"/>
        <v>0.03</v>
      </c>
      <c r="V201" s="41"/>
      <c r="W201" s="3">
        <f t="shared" ca="1" si="16"/>
        <v>0.05</v>
      </c>
    </row>
    <row r="202" spans="1:23" x14ac:dyDescent="0.25">
      <c r="A202" s="2">
        <v>44104</v>
      </c>
      <c r="B202" s="3">
        <f t="shared" ca="1" si="20"/>
        <v>0.01</v>
      </c>
      <c r="C202" s="3">
        <f t="shared" ca="1" si="20"/>
        <v>0</v>
      </c>
      <c r="D202" s="3">
        <f t="shared" ca="1" si="20"/>
        <v>-0.02</v>
      </c>
      <c r="E202" s="3">
        <f t="shared" ca="1" si="20"/>
        <v>-0.04</v>
      </c>
      <c r="F202" s="3">
        <f t="shared" ca="1" si="20"/>
        <v>-0.01</v>
      </c>
      <c r="G202" s="3">
        <f t="shared" ca="1" si="20"/>
        <v>-0.02</v>
      </c>
      <c r="H202" s="3">
        <f t="shared" ca="1" si="21"/>
        <v>0.02</v>
      </c>
      <c r="I202" s="3">
        <f t="shared" ca="1" si="21"/>
        <v>-0.01</v>
      </c>
      <c r="J202" s="3">
        <f t="shared" ca="1" si="21"/>
        <v>0.04</v>
      </c>
      <c r="K202" s="3">
        <f t="shared" ca="1" si="15"/>
        <v>0.01</v>
      </c>
      <c r="L202" s="3">
        <f t="shared" ca="1" si="15"/>
        <v>-0.01</v>
      </c>
      <c r="M202" s="3">
        <f t="shared" ca="1" si="15"/>
        <v>0</v>
      </c>
      <c r="N202" s="3">
        <f t="shared" ca="1" si="15"/>
        <v>0</v>
      </c>
      <c r="P202" s="41"/>
      <c r="Q202" s="3">
        <f t="shared" ca="1" si="22"/>
        <v>0</v>
      </c>
      <c r="R202" s="41"/>
      <c r="S202" s="3">
        <f t="shared" ca="1" si="19"/>
        <v>0.04</v>
      </c>
      <c r="T202" s="3">
        <f t="shared" ca="1" si="19"/>
        <v>0.05</v>
      </c>
      <c r="U202" s="3">
        <f t="shared" ca="1" si="19"/>
        <v>0.03</v>
      </c>
      <c r="V202" s="41"/>
      <c r="W202" s="3">
        <f t="shared" ca="1" si="16"/>
        <v>-0.05</v>
      </c>
    </row>
    <row r="203" spans="1:23" x14ac:dyDescent="0.25">
      <c r="A203" s="2">
        <v>44134</v>
      </c>
      <c r="B203" s="3">
        <f t="shared" ca="1" si="20"/>
        <v>-0.02</v>
      </c>
      <c r="C203" s="3">
        <f t="shared" ca="1" si="20"/>
        <v>0.01</v>
      </c>
      <c r="D203" s="3">
        <f t="shared" ca="1" si="20"/>
        <v>0</v>
      </c>
      <c r="E203" s="3">
        <f t="shared" ca="1" si="20"/>
        <v>0.06</v>
      </c>
      <c r="F203" s="3">
        <f t="shared" ca="1" si="20"/>
        <v>-0.02</v>
      </c>
      <c r="G203" s="3">
        <f t="shared" ca="1" si="20"/>
        <v>0.03</v>
      </c>
      <c r="H203" s="3">
        <f t="shared" ca="1" si="21"/>
        <v>-0.05</v>
      </c>
      <c r="I203" s="3">
        <f t="shared" ca="1" si="21"/>
        <v>0.03</v>
      </c>
      <c r="J203" s="3">
        <f t="shared" ca="1" si="21"/>
        <v>0.05</v>
      </c>
      <c r="K203" s="3">
        <f t="shared" ca="1" si="15"/>
        <v>0.06</v>
      </c>
      <c r="L203" s="3">
        <f t="shared" ca="1" si="15"/>
        <v>-0.01</v>
      </c>
      <c r="M203" s="3">
        <f t="shared" ca="1" si="15"/>
        <v>0.05</v>
      </c>
      <c r="N203" s="3">
        <f t="shared" ca="1" si="15"/>
        <v>0.05</v>
      </c>
      <c r="P203" s="41"/>
      <c r="Q203" s="3">
        <f t="shared" ca="1" si="22"/>
        <v>0.04</v>
      </c>
      <c r="R203" s="41"/>
      <c r="S203" s="3">
        <f t="shared" ca="1" si="19"/>
        <v>-0.03</v>
      </c>
      <c r="T203" s="3">
        <f t="shared" ca="1" si="19"/>
        <v>-0.04</v>
      </c>
      <c r="U203" s="3">
        <f t="shared" ca="1" si="19"/>
        <v>0.05</v>
      </c>
      <c r="V203" s="41"/>
      <c r="W203" s="3">
        <f t="shared" ca="1" si="16"/>
        <v>-0.04</v>
      </c>
    </row>
    <row r="204" spans="1:23" x14ac:dyDescent="0.25">
      <c r="A204" s="2">
        <v>44165</v>
      </c>
      <c r="B204" s="3">
        <f t="shared" ca="1" si="20"/>
        <v>0.05</v>
      </c>
      <c r="C204" s="3">
        <f t="shared" ca="1" si="20"/>
        <v>-0.02</v>
      </c>
      <c r="D204" s="3">
        <f t="shared" ca="1" si="20"/>
        <v>0.02</v>
      </c>
      <c r="E204" s="3">
        <f t="shared" ca="1" si="20"/>
        <v>0.05</v>
      </c>
      <c r="F204" s="3">
        <f t="shared" ca="1" si="20"/>
        <v>0.06</v>
      </c>
      <c r="G204" s="3">
        <f t="shared" ca="1" si="20"/>
        <v>0.03</v>
      </c>
      <c r="H204" s="3">
        <f t="shared" ca="1" si="21"/>
        <v>0.02</v>
      </c>
      <c r="I204" s="3">
        <f t="shared" ca="1" si="21"/>
        <v>0.01</v>
      </c>
      <c r="J204" s="3">
        <f t="shared" ca="1" si="21"/>
        <v>-0.02</v>
      </c>
      <c r="K204" s="3">
        <f t="shared" ca="1" si="15"/>
        <v>-0.01</v>
      </c>
      <c r="L204" s="3">
        <f t="shared" ca="1" si="15"/>
        <v>0.03</v>
      </c>
      <c r="M204" s="3">
        <f t="shared" ca="1" si="15"/>
        <v>0.02</v>
      </c>
      <c r="N204" s="3">
        <f t="shared" ca="1" si="15"/>
        <v>0</v>
      </c>
      <c r="P204" s="41"/>
      <c r="Q204" s="3">
        <f t="shared" ca="1" si="22"/>
        <v>0</v>
      </c>
      <c r="R204" s="41"/>
      <c r="S204" s="3">
        <f t="shared" ca="1" si="19"/>
        <v>0.04</v>
      </c>
      <c r="T204" s="3">
        <f t="shared" ca="1" si="19"/>
        <v>-0.04</v>
      </c>
      <c r="U204" s="3">
        <f t="shared" ca="1" si="19"/>
        <v>0.06</v>
      </c>
      <c r="V204" s="41"/>
      <c r="W204" s="3">
        <f t="shared" ca="1" si="16"/>
        <v>-0.05</v>
      </c>
    </row>
    <row r="205" spans="1:23" x14ac:dyDescent="0.25">
      <c r="A205" s="2">
        <v>44196</v>
      </c>
      <c r="B205" s="3">
        <f t="shared" ca="1" si="20"/>
        <v>-0.01</v>
      </c>
      <c r="C205" s="3">
        <f t="shared" ca="1" si="20"/>
        <v>0.05</v>
      </c>
      <c r="D205" s="3">
        <f t="shared" ca="1" si="20"/>
        <v>0.06</v>
      </c>
      <c r="E205" s="3">
        <f t="shared" ca="1" si="20"/>
        <v>0.06</v>
      </c>
      <c r="F205" s="3">
        <f t="shared" ca="1" si="20"/>
        <v>-0.05</v>
      </c>
      <c r="G205" s="3">
        <f t="shared" ca="1" si="20"/>
        <v>0.02</v>
      </c>
      <c r="H205" s="3">
        <f t="shared" ca="1" si="21"/>
        <v>-0.04</v>
      </c>
      <c r="I205" s="3">
        <f t="shared" ca="1" si="21"/>
        <v>-0.01</v>
      </c>
      <c r="J205" s="3">
        <f t="shared" ca="1" si="21"/>
        <v>0.03</v>
      </c>
      <c r="K205" s="3">
        <f t="shared" ca="1" si="15"/>
        <v>0.06</v>
      </c>
      <c r="L205" s="3">
        <f t="shared" ca="1" si="15"/>
        <v>0.02</v>
      </c>
      <c r="M205" s="3">
        <f t="shared" ca="1" si="15"/>
        <v>0.03</v>
      </c>
      <c r="N205" s="3">
        <f t="shared" ca="1" si="15"/>
        <v>0.01</v>
      </c>
      <c r="P205" s="41"/>
      <c r="Q205" s="3">
        <f t="shared" ca="1" si="22"/>
        <v>-0.05</v>
      </c>
      <c r="R205" s="41"/>
      <c r="S205" s="3">
        <f t="shared" ca="1" si="19"/>
        <v>0.05</v>
      </c>
      <c r="T205" s="3">
        <f t="shared" ca="1" si="19"/>
        <v>0.01</v>
      </c>
      <c r="U205" s="3">
        <f t="shared" ca="1" si="19"/>
        <v>0.02</v>
      </c>
      <c r="V205" s="41"/>
      <c r="W205" s="3">
        <f t="shared" ca="1" si="16"/>
        <v>-0.03</v>
      </c>
    </row>
    <row r="206" spans="1:23" x14ac:dyDescent="0.25">
      <c r="A206" s="2">
        <v>44225</v>
      </c>
      <c r="B206" s="3">
        <f t="shared" ca="1" si="20"/>
        <v>-0.03</v>
      </c>
      <c r="C206" s="3">
        <f t="shared" ca="1" si="20"/>
        <v>-0.03</v>
      </c>
      <c r="D206" s="3">
        <f t="shared" ca="1" si="20"/>
        <v>0.06</v>
      </c>
      <c r="E206" s="3">
        <f t="shared" ca="1" si="20"/>
        <v>-0.03</v>
      </c>
      <c r="F206" s="3">
        <f t="shared" ca="1" si="20"/>
        <v>-0.05</v>
      </c>
      <c r="G206" s="3">
        <f t="shared" ca="1" si="20"/>
        <v>0.01</v>
      </c>
      <c r="H206" s="3">
        <f t="shared" ca="1" si="21"/>
        <v>0.02</v>
      </c>
      <c r="I206" s="3">
        <f t="shared" ca="1" si="21"/>
        <v>-0.04</v>
      </c>
      <c r="J206" s="3">
        <f t="shared" ca="1" si="21"/>
        <v>0.03</v>
      </c>
      <c r="K206" s="3">
        <f t="shared" ca="1" si="15"/>
        <v>0.02</v>
      </c>
      <c r="L206" s="3">
        <f t="shared" ca="1" si="15"/>
        <v>0.02</v>
      </c>
      <c r="M206" s="3">
        <f t="shared" ca="1" si="15"/>
        <v>-0.03</v>
      </c>
      <c r="N206" s="3">
        <f t="shared" ca="1" si="15"/>
        <v>0.03</v>
      </c>
      <c r="P206" s="41"/>
      <c r="Q206" s="3">
        <f t="shared" ca="1" si="22"/>
        <v>0.04</v>
      </c>
      <c r="R206" s="41"/>
      <c r="S206" s="3">
        <f t="shared" ca="1" si="19"/>
        <v>0.01</v>
      </c>
      <c r="T206" s="3">
        <f t="shared" ca="1" si="19"/>
        <v>0.01</v>
      </c>
      <c r="U206" s="3">
        <f t="shared" ca="1" si="19"/>
        <v>0.01</v>
      </c>
      <c r="V206" s="41"/>
      <c r="W206" s="3">
        <f t="shared" ca="1" si="16"/>
        <v>0.04</v>
      </c>
    </row>
    <row r="207" spans="1:23" x14ac:dyDescent="0.25">
      <c r="A207" s="2">
        <v>44253</v>
      </c>
      <c r="B207" s="3">
        <f t="shared" ca="1" si="20"/>
        <v>0.02</v>
      </c>
      <c r="C207" s="3">
        <f t="shared" ca="1" si="20"/>
        <v>0.04</v>
      </c>
      <c r="D207" s="3">
        <f t="shared" ca="1" si="20"/>
        <v>0.02</v>
      </c>
      <c r="E207" s="3">
        <f t="shared" ca="1" si="20"/>
        <v>-0.03</v>
      </c>
      <c r="F207" s="3">
        <f t="shared" ca="1" si="20"/>
        <v>0.02</v>
      </c>
      <c r="G207" s="3">
        <f t="shared" ca="1" si="20"/>
        <v>-0.03</v>
      </c>
      <c r="H207" s="3">
        <f t="shared" ca="1" si="21"/>
        <v>0.06</v>
      </c>
      <c r="I207" s="3">
        <f t="shared" ca="1" si="21"/>
        <v>0.02</v>
      </c>
      <c r="J207" s="3">
        <f t="shared" ca="1" si="21"/>
        <v>0.03</v>
      </c>
      <c r="K207" s="3">
        <f t="shared" ca="1" si="15"/>
        <v>-0.03</v>
      </c>
      <c r="L207" s="3">
        <f t="shared" ca="1" si="15"/>
        <v>0.05</v>
      </c>
      <c r="M207" s="3">
        <f t="shared" ca="1" si="15"/>
        <v>-0.03</v>
      </c>
      <c r="N207" s="3">
        <f t="shared" ca="1" si="15"/>
        <v>0.01</v>
      </c>
      <c r="P207" s="41"/>
      <c r="Q207" s="3">
        <f t="shared" ca="1" si="22"/>
        <v>0.03</v>
      </c>
      <c r="R207" s="41"/>
      <c r="S207" s="3">
        <f t="shared" ca="1" si="19"/>
        <v>-0.03</v>
      </c>
      <c r="T207" s="3">
        <f t="shared" ca="1" si="19"/>
        <v>-0.02</v>
      </c>
      <c r="U207" s="3">
        <f t="shared" ca="1" si="19"/>
        <v>-0.01</v>
      </c>
      <c r="V207" s="41"/>
      <c r="W207" s="3">
        <f t="shared" ca="1" si="16"/>
        <v>0.02</v>
      </c>
    </row>
    <row r="208" spans="1:23" x14ac:dyDescent="0.25">
      <c r="A208" s="2">
        <v>44286</v>
      </c>
      <c r="B208" s="3">
        <f t="shared" ca="1" si="20"/>
        <v>-0.03</v>
      </c>
      <c r="C208" s="3">
        <f t="shared" ca="1" si="20"/>
        <v>0.02</v>
      </c>
      <c r="D208" s="3">
        <f t="shared" ca="1" si="20"/>
        <v>-0.01</v>
      </c>
      <c r="E208" s="3">
        <f t="shared" ca="1" si="20"/>
        <v>0</v>
      </c>
      <c r="F208" s="3">
        <f t="shared" ca="1" si="20"/>
        <v>0.05</v>
      </c>
      <c r="G208" s="3">
        <f t="shared" ca="1" si="20"/>
        <v>0</v>
      </c>
      <c r="H208" s="3">
        <f t="shared" ca="1" si="21"/>
        <v>0.02</v>
      </c>
      <c r="I208" s="3">
        <f t="shared" ca="1" si="21"/>
        <v>0.01</v>
      </c>
      <c r="J208" s="3">
        <f t="shared" ca="1" si="21"/>
        <v>0.03</v>
      </c>
      <c r="K208" s="3">
        <f t="shared" ca="1" si="15"/>
        <v>-0.02</v>
      </c>
      <c r="L208" s="3">
        <f t="shared" ca="1" si="15"/>
        <v>-0.02</v>
      </c>
      <c r="M208" s="3">
        <f t="shared" ca="1" si="15"/>
        <v>0.03</v>
      </c>
      <c r="N208" s="3">
        <f t="shared" ca="1" si="15"/>
        <v>0.03</v>
      </c>
      <c r="P208" s="41"/>
      <c r="Q208" s="3">
        <f t="shared" ca="1" si="22"/>
        <v>0.02</v>
      </c>
      <c r="R208" s="41"/>
      <c r="S208" s="3">
        <f t="shared" ca="1" si="19"/>
        <v>0.03</v>
      </c>
      <c r="T208" s="3">
        <f t="shared" ca="1" si="19"/>
        <v>0.04</v>
      </c>
      <c r="U208" s="3">
        <f t="shared" ca="1" si="19"/>
        <v>-0.02</v>
      </c>
      <c r="V208" s="3">
        <f t="shared" ca="1" si="19"/>
        <v>0.01</v>
      </c>
      <c r="W208" s="3">
        <f t="shared" ca="1" si="16"/>
        <v>0.02</v>
      </c>
    </row>
    <row r="209" spans="1:23" x14ac:dyDescent="0.25">
      <c r="A209" s="2">
        <v>44316</v>
      </c>
      <c r="B209" s="3">
        <f t="shared" ca="1" si="20"/>
        <v>0</v>
      </c>
      <c r="C209" s="3">
        <f t="shared" ca="1" si="20"/>
        <v>-0.03</v>
      </c>
      <c r="D209" s="3">
        <f t="shared" ca="1" si="20"/>
        <v>-0.05</v>
      </c>
      <c r="E209" s="3">
        <f t="shared" ca="1" si="20"/>
        <v>0.01</v>
      </c>
      <c r="F209" s="3">
        <f t="shared" ca="1" si="20"/>
        <v>-0.04</v>
      </c>
      <c r="G209" s="3">
        <f t="shared" ca="1" si="20"/>
        <v>0.02</v>
      </c>
      <c r="H209" s="3">
        <f t="shared" ca="1" si="21"/>
        <v>0</v>
      </c>
      <c r="I209" s="3">
        <f t="shared" ca="1" si="21"/>
        <v>-0.03</v>
      </c>
      <c r="J209" s="3">
        <f t="shared" ca="1" si="21"/>
        <v>0.06</v>
      </c>
      <c r="K209" s="3">
        <f t="shared" ca="1" si="15"/>
        <v>0.01</v>
      </c>
      <c r="L209" s="3">
        <f t="shared" ca="1" si="15"/>
        <v>0.06</v>
      </c>
      <c r="M209" s="3">
        <f t="shared" ca="1" si="15"/>
        <v>0.01</v>
      </c>
      <c r="N209" s="3">
        <f t="shared" ca="1" si="15"/>
        <v>0.05</v>
      </c>
      <c r="P209" s="41"/>
      <c r="Q209" s="3">
        <f t="shared" ca="1" si="22"/>
        <v>0.02</v>
      </c>
      <c r="R209" s="41"/>
      <c r="S209" s="3">
        <f t="shared" ca="1" si="19"/>
        <v>0.03</v>
      </c>
      <c r="T209" s="3">
        <f t="shared" ca="1" si="19"/>
        <v>0.02</v>
      </c>
      <c r="U209" s="3">
        <f t="shared" ca="1" si="19"/>
        <v>-0.02</v>
      </c>
      <c r="V209" s="3">
        <f t="shared" ca="1" si="19"/>
        <v>0.03</v>
      </c>
      <c r="W209" s="3">
        <f t="shared" ca="1" si="16"/>
        <v>0.05</v>
      </c>
    </row>
    <row r="210" spans="1:23" x14ac:dyDescent="0.25">
      <c r="A210" s="2">
        <v>44347</v>
      </c>
      <c r="B210" s="3">
        <f t="shared" ca="1" si="20"/>
        <v>0.06</v>
      </c>
      <c r="C210" s="3">
        <f t="shared" ca="1" si="20"/>
        <v>0.06</v>
      </c>
      <c r="D210" s="3">
        <f t="shared" ca="1" si="20"/>
        <v>-0.04</v>
      </c>
      <c r="E210" s="3">
        <f t="shared" ca="1" si="20"/>
        <v>-0.01</v>
      </c>
      <c r="F210" s="3">
        <f t="shared" ca="1" si="20"/>
        <v>0.02</v>
      </c>
      <c r="G210" s="3">
        <f t="shared" ca="1" si="20"/>
        <v>-0.02</v>
      </c>
      <c r="H210" s="3">
        <f t="shared" ca="1" si="21"/>
        <v>0.01</v>
      </c>
      <c r="I210" s="3">
        <f t="shared" ca="1" si="21"/>
        <v>0.02</v>
      </c>
      <c r="J210" s="3">
        <f t="shared" ca="1" si="21"/>
        <v>0.01</v>
      </c>
      <c r="K210" s="3">
        <f t="shared" ref="K210:N233" ca="1" si="23">RANDBETWEEN(-5,6)/100</f>
        <v>0.02</v>
      </c>
      <c r="L210" s="3">
        <f t="shared" ca="1" si="23"/>
        <v>0.02</v>
      </c>
      <c r="M210" s="3">
        <f t="shared" ca="1" si="23"/>
        <v>0.02</v>
      </c>
      <c r="N210" s="3">
        <f t="shared" ca="1" si="23"/>
        <v>-0.02</v>
      </c>
      <c r="P210" s="41"/>
      <c r="Q210" s="3">
        <f t="shared" ca="1" si="22"/>
        <v>0.01</v>
      </c>
      <c r="R210" s="41"/>
      <c r="S210" s="3">
        <f t="shared" ca="1" si="19"/>
        <v>0.05</v>
      </c>
      <c r="T210" s="3">
        <f t="shared" ca="1" si="19"/>
        <v>0.04</v>
      </c>
      <c r="U210" s="3">
        <f t="shared" ca="1" si="19"/>
        <v>-0.02</v>
      </c>
      <c r="V210" s="3">
        <f t="shared" ca="1" si="19"/>
        <v>-0.04</v>
      </c>
      <c r="W210" s="3">
        <f t="shared" ca="1" si="16"/>
        <v>0.05</v>
      </c>
    </row>
    <row r="211" spans="1:23" x14ac:dyDescent="0.25">
      <c r="A211" s="2">
        <v>44377</v>
      </c>
      <c r="B211" s="3">
        <f t="shared" ca="1" si="20"/>
        <v>-0.02</v>
      </c>
      <c r="C211" s="3">
        <f t="shared" ca="1" si="20"/>
        <v>0.02</v>
      </c>
      <c r="D211" s="3">
        <f t="shared" ca="1" si="20"/>
        <v>0.01</v>
      </c>
      <c r="E211" s="3">
        <f t="shared" ca="1" si="20"/>
        <v>-0.02</v>
      </c>
      <c r="F211" s="3">
        <f t="shared" ca="1" si="20"/>
        <v>-0.05</v>
      </c>
      <c r="G211" s="3">
        <f t="shared" ca="1" si="20"/>
        <v>-0.02</v>
      </c>
      <c r="H211" s="3">
        <f t="shared" ca="1" si="21"/>
        <v>0.01</v>
      </c>
      <c r="I211" s="3">
        <f t="shared" ca="1" si="21"/>
        <v>0.04</v>
      </c>
      <c r="J211" s="3">
        <f t="shared" ca="1" si="21"/>
        <v>0.01</v>
      </c>
      <c r="K211" s="3">
        <f t="shared" ca="1" si="23"/>
        <v>-0.04</v>
      </c>
      <c r="L211" s="3">
        <f t="shared" ca="1" si="23"/>
        <v>-0.03</v>
      </c>
      <c r="M211" s="3">
        <f t="shared" ca="1" si="23"/>
        <v>0.06</v>
      </c>
      <c r="N211" s="3">
        <f t="shared" ca="1" si="23"/>
        <v>-0.04</v>
      </c>
      <c r="P211" s="41"/>
      <c r="Q211" s="3">
        <f t="shared" ca="1" si="22"/>
        <v>0.06</v>
      </c>
      <c r="R211" s="41"/>
      <c r="S211" s="3">
        <f t="shared" ca="1" si="19"/>
        <v>0.02</v>
      </c>
      <c r="T211" s="3">
        <f t="shared" ca="1" si="19"/>
        <v>0.03</v>
      </c>
      <c r="U211" s="3">
        <f t="shared" ca="1" si="19"/>
        <v>0.05</v>
      </c>
      <c r="V211" s="3">
        <f t="shared" ca="1" si="19"/>
        <v>0</v>
      </c>
      <c r="W211" s="3">
        <f t="shared" ca="1" si="16"/>
        <v>-0.03</v>
      </c>
    </row>
    <row r="212" spans="1:23" x14ac:dyDescent="0.25">
      <c r="A212" s="2">
        <v>44407</v>
      </c>
      <c r="B212" s="3">
        <f t="shared" ca="1" si="20"/>
        <v>-0.02</v>
      </c>
      <c r="C212" s="3">
        <f t="shared" ca="1" si="20"/>
        <v>-0.05</v>
      </c>
      <c r="D212" s="3">
        <f t="shared" ca="1" si="20"/>
        <v>0.02</v>
      </c>
      <c r="E212" s="3">
        <f t="shared" ca="1" si="20"/>
        <v>0.05</v>
      </c>
      <c r="F212" s="3">
        <f t="shared" ca="1" si="20"/>
        <v>0.02</v>
      </c>
      <c r="G212" s="3">
        <f t="shared" ca="1" si="20"/>
        <v>0.02</v>
      </c>
      <c r="H212" s="3">
        <f t="shared" ca="1" si="21"/>
        <v>0.01</v>
      </c>
      <c r="I212" s="3">
        <f t="shared" ca="1" si="21"/>
        <v>0.03</v>
      </c>
      <c r="J212" s="3">
        <f t="shared" ca="1" si="21"/>
        <v>0.01</v>
      </c>
      <c r="K212" s="3">
        <f t="shared" ca="1" si="23"/>
        <v>-0.03</v>
      </c>
      <c r="L212" s="3">
        <f t="shared" ca="1" si="23"/>
        <v>0.02</v>
      </c>
      <c r="M212" s="3">
        <f t="shared" ca="1" si="23"/>
        <v>0.05</v>
      </c>
      <c r="N212" s="3">
        <f t="shared" ca="1" si="23"/>
        <v>-0.03</v>
      </c>
      <c r="P212" s="41"/>
      <c r="Q212" s="3">
        <f t="shared" ca="1" si="22"/>
        <v>0.03</v>
      </c>
      <c r="R212" s="41"/>
      <c r="S212" s="3">
        <f t="shared" ca="1" si="19"/>
        <v>0</v>
      </c>
      <c r="T212" s="3">
        <f t="shared" ca="1" si="19"/>
        <v>0.02</v>
      </c>
      <c r="U212" s="3">
        <f t="shared" ca="1" si="19"/>
        <v>0</v>
      </c>
      <c r="V212" s="3">
        <f t="shared" ca="1" si="19"/>
        <v>0.02</v>
      </c>
      <c r="W212" s="3">
        <f t="shared" ca="1" si="16"/>
        <v>-0.02</v>
      </c>
    </row>
    <row r="213" spans="1:23" x14ac:dyDescent="0.25">
      <c r="A213" s="2">
        <v>44439</v>
      </c>
      <c r="B213" s="3">
        <f t="shared" ca="1" si="20"/>
        <v>-0.01</v>
      </c>
      <c r="C213" s="3">
        <f t="shared" ca="1" si="20"/>
        <v>-0.01</v>
      </c>
      <c r="D213" s="3">
        <f t="shared" ca="1" si="20"/>
        <v>-0.05</v>
      </c>
      <c r="E213" s="3">
        <f t="shared" ca="1" si="20"/>
        <v>-0.02</v>
      </c>
      <c r="F213" s="3">
        <f t="shared" ca="1" si="20"/>
        <v>-0.02</v>
      </c>
      <c r="G213" s="3">
        <f t="shared" ca="1" si="20"/>
        <v>0.02</v>
      </c>
      <c r="H213" s="3">
        <f t="shared" ca="1" si="21"/>
        <v>0.05</v>
      </c>
      <c r="I213" s="3">
        <f t="shared" ca="1" si="21"/>
        <v>-0.01</v>
      </c>
      <c r="J213" s="3">
        <f t="shared" ca="1" si="21"/>
        <v>0.05</v>
      </c>
      <c r="K213" s="3">
        <f t="shared" ca="1" si="23"/>
        <v>-0.02</v>
      </c>
      <c r="L213" s="3">
        <f t="shared" ca="1" si="23"/>
        <v>0.05</v>
      </c>
      <c r="M213" s="3">
        <f t="shared" ca="1" si="23"/>
        <v>0.01</v>
      </c>
      <c r="N213" s="3">
        <f t="shared" ca="1" si="23"/>
        <v>0.03</v>
      </c>
      <c r="P213" s="41"/>
      <c r="Q213" s="3">
        <f t="shared" ca="1" si="22"/>
        <v>-0.05</v>
      </c>
      <c r="R213" s="41"/>
      <c r="S213" s="3">
        <f t="shared" ca="1" si="19"/>
        <v>-0.05</v>
      </c>
      <c r="T213" s="3">
        <f t="shared" ca="1" si="19"/>
        <v>-0.05</v>
      </c>
      <c r="U213" s="3">
        <f t="shared" ca="1" si="19"/>
        <v>0.06</v>
      </c>
      <c r="V213" s="3">
        <f t="shared" ca="1" si="19"/>
        <v>0.05</v>
      </c>
      <c r="W213" s="3">
        <f t="shared" ca="1" si="16"/>
        <v>-0.01</v>
      </c>
    </row>
    <row r="214" spans="1:23" x14ac:dyDescent="0.25">
      <c r="A214" s="2">
        <v>44469</v>
      </c>
      <c r="B214" s="3">
        <f t="shared" ca="1" si="20"/>
        <v>-0.05</v>
      </c>
      <c r="C214" s="3">
        <f t="shared" ca="1" si="20"/>
        <v>-0.03</v>
      </c>
      <c r="D214" s="3">
        <f t="shared" ca="1" si="20"/>
        <v>-0.05</v>
      </c>
      <c r="E214" s="3">
        <f t="shared" ca="1" si="20"/>
        <v>0.05</v>
      </c>
      <c r="F214" s="3">
        <f t="shared" ca="1" si="20"/>
        <v>-0.01</v>
      </c>
      <c r="G214" s="3">
        <f t="shared" ca="1" si="20"/>
        <v>0.05</v>
      </c>
      <c r="H214" s="3">
        <f t="shared" ca="1" si="21"/>
        <v>0.06</v>
      </c>
      <c r="I214" s="3">
        <f t="shared" ca="1" si="21"/>
        <v>-0.03</v>
      </c>
      <c r="J214" s="3">
        <f t="shared" ca="1" si="21"/>
        <v>0.02</v>
      </c>
      <c r="K214" s="3">
        <f t="shared" ca="1" si="23"/>
        <v>0.05</v>
      </c>
      <c r="L214" s="3">
        <f t="shared" ca="1" si="23"/>
        <v>0</v>
      </c>
      <c r="M214" s="3">
        <f t="shared" ca="1" si="23"/>
        <v>-0.04</v>
      </c>
      <c r="N214" s="3">
        <f t="shared" ca="1" si="23"/>
        <v>0.04</v>
      </c>
      <c r="P214" s="41"/>
      <c r="Q214" s="3">
        <f t="shared" ca="1" si="22"/>
        <v>0.05</v>
      </c>
      <c r="R214" s="41"/>
      <c r="S214" s="3">
        <f t="shared" ca="1" si="19"/>
        <v>-0.01</v>
      </c>
      <c r="T214" s="3">
        <f t="shared" ca="1" si="19"/>
        <v>0.05</v>
      </c>
      <c r="U214" s="3">
        <f t="shared" ca="1" si="19"/>
        <v>0.04</v>
      </c>
      <c r="V214" s="3">
        <f t="shared" ca="1" si="19"/>
        <v>0.04</v>
      </c>
      <c r="W214" s="3">
        <f t="shared" ca="1" si="16"/>
        <v>0.05</v>
      </c>
    </row>
    <row r="215" spans="1:23" x14ac:dyDescent="0.25">
      <c r="A215" s="2">
        <v>44498</v>
      </c>
      <c r="B215" s="3">
        <f t="shared" ca="1" si="20"/>
        <v>-0.02</v>
      </c>
      <c r="C215" s="3">
        <f t="shared" ca="1" si="20"/>
        <v>0.03</v>
      </c>
      <c r="D215" s="3">
        <f t="shared" ca="1" si="20"/>
        <v>0.05</v>
      </c>
      <c r="E215" s="3">
        <f t="shared" ca="1" si="20"/>
        <v>-0.05</v>
      </c>
      <c r="F215" s="3">
        <f t="shared" ca="1" si="20"/>
        <v>0.01</v>
      </c>
      <c r="G215" s="3">
        <f t="shared" ca="1" si="20"/>
        <v>0.05</v>
      </c>
      <c r="H215" s="3">
        <f t="shared" ca="1" si="21"/>
        <v>0.05</v>
      </c>
      <c r="I215" s="3">
        <f t="shared" ca="1" si="21"/>
        <v>-0.03</v>
      </c>
      <c r="J215" s="3">
        <f t="shared" ca="1" si="21"/>
        <v>-0.02</v>
      </c>
      <c r="K215" s="3">
        <f t="shared" ca="1" si="23"/>
        <v>0.05</v>
      </c>
      <c r="L215" s="3">
        <f t="shared" ca="1" si="23"/>
        <v>0.04</v>
      </c>
      <c r="M215" s="3">
        <f t="shared" ca="1" si="23"/>
        <v>-0.01</v>
      </c>
      <c r="N215" s="3">
        <f t="shared" ca="1" si="23"/>
        <v>0.06</v>
      </c>
      <c r="P215" s="41"/>
      <c r="Q215" s="3">
        <f t="shared" ca="1" si="22"/>
        <v>-0.03</v>
      </c>
      <c r="R215" s="41"/>
      <c r="S215" s="3">
        <f t="shared" ca="1" si="19"/>
        <v>0.03</v>
      </c>
      <c r="T215" s="3">
        <f t="shared" ca="1" si="19"/>
        <v>0</v>
      </c>
      <c r="U215" s="3">
        <f t="shared" ca="1" si="19"/>
        <v>0.01</v>
      </c>
      <c r="V215" s="3">
        <f t="shared" ca="1" si="19"/>
        <v>0.05</v>
      </c>
      <c r="W215" s="3">
        <f t="shared" ca="1" si="16"/>
        <v>0.03</v>
      </c>
    </row>
    <row r="216" spans="1:23" x14ac:dyDescent="0.25">
      <c r="A216" s="2">
        <v>44530</v>
      </c>
      <c r="B216" s="3">
        <f t="shared" ca="1" si="20"/>
        <v>0.03</v>
      </c>
      <c r="C216" s="3">
        <f t="shared" ca="1" si="20"/>
        <v>0.04</v>
      </c>
      <c r="D216" s="3">
        <f t="shared" ca="1" si="20"/>
        <v>-0.02</v>
      </c>
      <c r="E216" s="3">
        <f t="shared" ca="1" si="20"/>
        <v>-0.02</v>
      </c>
      <c r="F216" s="3">
        <f t="shared" ca="1" si="20"/>
        <v>0.06</v>
      </c>
      <c r="G216" s="3">
        <f t="shared" ca="1" si="20"/>
        <v>0.05</v>
      </c>
      <c r="H216" s="3">
        <f t="shared" ca="1" si="21"/>
        <v>0.05</v>
      </c>
      <c r="I216" s="3">
        <f t="shared" ca="1" si="21"/>
        <v>0</v>
      </c>
      <c r="J216" s="3">
        <f t="shared" ca="1" si="21"/>
        <v>0.06</v>
      </c>
      <c r="K216" s="3">
        <f t="shared" ca="1" si="23"/>
        <v>0</v>
      </c>
      <c r="L216" s="3">
        <f t="shared" ca="1" si="23"/>
        <v>-0.05</v>
      </c>
      <c r="M216" s="3">
        <f t="shared" ca="1" si="23"/>
        <v>-0.05</v>
      </c>
      <c r="N216" s="3">
        <f t="shared" ca="1" si="23"/>
        <v>0.04</v>
      </c>
      <c r="P216" s="41"/>
      <c r="Q216" s="3">
        <f t="shared" ca="1" si="22"/>
        <v>-0.04</v>
      </c>
      <c r="R216" s="41"/>
      <c r="S216" s="3">
        <f t="shared" ca="1" si="19"/>
        <v>0.02</v>
      </c>
      <c r="T216" s="3">
        <f t="shared" ca="1" si="19"/>
        <v>-0.04</v>
      </c>
      <c r="U216" s="3">
        <f t="shared" ca="1" si="19"/>
        <v>-0.05</v>
      </c>
      <c r="V216" s="3">
        <f t="shared" ca="1" si="19"/>
        <v>-0.05</v>
      </c>
      <c r="W216" s="3">
        <f t="shared" ref="W216:AA233" ca="1" si="24">RANDBETWEEN(-5,6)/100</f>
        <v>0.06</v>
      </c>
    </row>
    <row r="217" spans="1:23" x14ac:dyDescent="0.25">
      <c r="A217" s="2">
        <v>44561</v>
      </c>
      <c r="B217" s="3">
        <f t="shared" ca="1" si="20"/>
        <v>0.06</v>
      </c>
      <c r="C217" s="3">
        <f t="shared" ca="1" si="20"/>
        <v>0.06</v>
      </c>
      <c r="D217" s="3">
        <f t="shared" ca="1" si="20"/>
        <v>0.06</v>
      </c>
      <c r="E217" s="3">
        <f t="shared" ca="1" si="20"/>
        <v>0</v>
      </c>
      <c r="F217" s="3">
        <f t="shared" ca="1" si="20"/>
        <v>0.06</v>
      </c>
      <c r="G217" s="3">
        <f t="shared" ca="1" si="20"/>
        <v>0.04</v>
      </c>
      <c r="H217" s="3">
        <f t="shared" ca="1" si="21"/>
        <v>-0.05</v>
      </c>
      <c r="I217" s="3">
        <f t="shared" ca="1" si="21"/>
        <v>0.06</v>
      </c>
      <c r="J217" s="3">
        <f t="shared" ca="1" si="21"/>
        <v>-0.04</v>
      </c>
      <c r="K217" s="3">
        <f t="shared" ca="1" si="23"/>
        <v>0</v>
      </c>
      <c r="L217" s="3">
        <f t="shared" ca="1" si="23"/>
        <v>-0.03</v>
      </c>
      <c r="M217" s="3">
        <f t="shared" ca="1" si="23"/>
        <v>0.02</v>
      </c>
      <c r="N217" s="3">
        <f t="shared" ca="1" si="23"/>
        <v>0.05</v>
      </c>
      <c r="P217" s="41"/>
      <c r="Q217" s="3">
        <f t="shared" ca="1" si="22"/>
        <v>0</v>
      </c>
      <c r="R217" s="41"/>
      <c r="S217" s="3">
        <f t="shared" ca="1" si="19"/>
        <v>-0.02</v>
      </c>
      <c r="T217" s="3">
        <f t="shared" ca="1" si="19"/>
        <v>-0.03</v>
      </c>
      <c r="U217" s="3">
        <f t="shared" ca="1" si="19"/>
        <v>-0.05</v>
      </c>
      <c r="V217" s="3">
        <f t="shared" ca="1" si="19"/>
        <v>0.04</v>
      </c>
      <c r="W217" s="3">
        <f t="shared" ca="1" si="24"/>
        <v>0.02</v>
      </c>
    </row>
    <row r="218" spans="1:23" x14ac:dyDescent="0.25">
      <c r="A218" s="2">
        <v>44592</v>
      </c>
      <c r="B218" s="3">
        <f t="shared" ca="1" si="20"/>
        <v>0.03</v>
      </c>
      <c r="C218" s="3">
        <f t="shared" ca="1" si="20"/>
        <v>0.05</v>
      </c>
      <c r="D218" s="3">
        <f t="shared" ca="1" si="20"/>
        <v>0</v>
      </c>
      <c r="E218" s="3">
        <f t="shared" ca="1" si="20"/>
        <v>-0.05</v>
      </c>
      <c r="F218" s="3">
        <f t="shared" ca="1" si="20"/>
        <v>0.03</v>
      </c>
      <c r="G218" s="3">
        <f t="shared" ca="1" si="20"/>
        <v>-0.04</v>
      </c>
      <c r="H218" s="3">
        <f t="shared" ca="1" si="21"/>
        <v>-0.03</v>
      </c>
      <c r="I218" s="3">
        <f t="shared" ca="1" si="21"/>
        <v>-0.04</v>
      </c>
      <c r="J218" s="3">
        <f t="shared" ca="1" si="21"/>
        <v>0.06</v>
      </c>
      <c r="K218" s="3">
        <f t="shared" ca="1" si="23"/>
        <v>0.05</v>
      </c>
      <c r="L218" s="3">
        <f t="shared" ca="1" si="23"/>
        <v>0.03</v>
      </c>
      <c r="M218" s="3">
        <f t="shared" ca="1" si="23"/>
        <v>-0.03</v>
      </c>
      <c r="N218" s="3">
        <f t="shared" ca="1" si="23"/>
        <v>-0.05</v>
      </c>
      <c r="P218" s="41"/>
      <c r="Q218" s="3">
        <f t="shared" ca="1" si="22"/>
        <v>-0.01</v>
      </c>
      <c r="R218" s="41"/>
      <c r="S218" s="3">
        <f t="shared" ca="1" si="19"/>
        <v>0.02</v>
      </c>
      <c r="T218" s="3">
        <f t="shared" ca="1" si="19"/>
        <v>0.04</v>
      </c>
      <c r="U218" s="3">
        <f t="shared" ca="1" si="19"/>
        <v>0.01</v>
      </c>
      <c r="V218" s="3">
        <f t="shared" ca="1" si="19"/>
        <v>-0.04</v>
      </c>
      <c r="W218" s="3">
        <f t="shared" ca="1" si="24"/>
        <v>0.01</v>
      </c>
    </row>
    <row r="219" spans="1:23" x14ac:dyDescent="0.25">
      <c r="A219" s="2">
        <v>44620</v>
      </c>
      <c r="B219" s="3">
        <f t="shared" ca="1" si="20"/>
        <v>-0.03</v>
      </c>
      <c r="C219" s="3">
        <f t="shared" ca="1" si="20"/>
        <v>0.03</v>
      </c>
      <c r="D219" s="3">
        <f t="shared" ca="1" si="20"/>
        <v>0</v>
      </c>
      <c r="E219" s="3">
        <f t="shared" ca="1" si="20"/>
        <v>0.02</v>
      </c>
      <c r="F219" s="3">
        <f t="shared" ca="1" si="20"/>
        <v>0.04</v>
      </c>
      <c r="G219" s="3">
        <f t="shared" ca="1" si="20"/>
        <v>-0.05</v>
      </c>
      <c r="H219" s="3">
        <f t="shared" ca="1" si="21"/>
        <v>-0.02</v>
      </c>
      <c r="I219" s="3">
        <f t="shared" ca="1" si="21"/>
        <v>-0.05</v>
      </c>
      <c r="J219" s="3">
        <f t="shared" ca="1" si="21"/>
        <v>0.05</v>
      </c>
      <c r="K219" s="3">
        <f t="shared" ca="1" si="23"/>
        <v>-0.03</v>
      </c>
      <c r="L219" s="3">
        <f t="shared" ca="1" si="23"/>
        <v>-0.01</v>
      </c>
      <c r="M219" s="3">
        <f t="shared" ca="1" si="23"/>
        <v>-0.05</v>
      </c>
      <c r="N219" s="3">
        <f t="shared" ca="1" si="23"/>
        <v>0.06</v>
      </c>
      <c r="P219" s="41"/>
      <c r="Q219" s="3">
        <f t="shared" ca="1" si="22"/>
        <v>0.02</v>
      </c>
      <c r="R219" s="41"/>
      <c r="S219" s="3">
        <f t="shared" ca="1" si="19"/>
        <v>-0.03</v>
      </c>
      <c r="T219" s="3">
        <f t="shared" ca="1" si="19"/>
        <v>-0.05</v>
      </c>
      <c r="U219" s="3">
        <f t="shared" ca="1" si="19"/>
        <v>0.01</v>
      </c>
      <c r="V219" s="3">
        <f t="shared" ca="1" si="19"/>
        <v>0.04</v>
      </c>
      <c r="W219" s="3">
        <f t="shared" ca="1" si="24"/>
        <v>0</v>
      </c>
    </row>
    <row r="220" spans="1:23" x14ac:dyDescent="0.25">
      <c r="A220" s="2">
        <v>44651</v>
      </c>
      <c r="B220" s="3">
        <f t="shared" ca="1" si="20"/>
        <v>0.01</v>
      </c>
      <c r="C220" s="3">
        <f t="shared" ca="1" si="20"/>
        <v>-0.01</v>
      </c>
      <c r="D220" s="3">
        <f t="shared" ca="1" si="20"/>
        <v>0.06</v>
      </c>
      <c r="E220" s="3">
        <f t="shared" ca="1" si="20"/>
        <v>-0.01</v>
      </c>
      <c r="F220" s="3">
        <f t="shared" ca="1" si="20"/>
        <v>0.02</v>
      </c>
      <c r="G220" s="3">
        <f t="shared" ca="1" si="20"/>
        <v>-0.04</v>
      </c>
      <c r="H220" s="3">
        <f t="shared" ca="1" si="21"/>
        <v>0.01</v>
      </c>
      <c r="I220" s="3">
        <f t="shared" ca="1" si="21"/>
        <v>0</v>
      </c>
      <c r="J220" s="3">
        <f t="shared" ca="1" si="21"/>
        <v>-0.03</v>
      </c>
      <c r="K220" s="3">
        <f t="shared" ca="1" si="23"/>
        <v>0.06</v>
      </c>
      <c r="L220" s="3">
        <f t="shared" ca="1" si="23"/>
        <v>0</v>
      </c>
      <c r="M220" s="3">
        <f t="shared" ca="1" si="23"/>
        <v>-0.05</v>
      </c>
      <c r="N220" s="3">
        <f t="shared" ca="1" si="23"/>
        <v>0</v>
      </c>
      <c r="P220" s="41"/>
      <c r="Q220" s="3">
        <f t="shared" ca="1" si="22"/>
        <v>0.06</v>
      </c>
      <c r="R220" s="41"/>
      <c r="S220" s="3">
        <f t="shared" ca="1" si="19"/>
        <v>0.02</v>
      </c>
      <c r="T220" s="3">
        <f t="shared" ca="1" si="19"/>
        <v>0.03</v>
      </c>
      <c r="U220" s="3">
        <f t="shared" ca="1" si="19"/>
        <v>-0.03</v>
      </c>
      <c r="V220" s="3">
        <f t="shared" ca="1" si="19"/>
        <v>0.02</v>
      </c>
      <c r="W220" s="3">
        <f t="shared" ca="1" si="24"/>
        <v>0</v>
      </c>
    </row>
    <row r="221" spans="1:23" x14ac:dyDescent="0.25">
      <c r="A221" s="2">
        <v>44680</v>
      </c>
      <c r="B221" s="3">
        <f t="shared" ca="1" si="20"/>
        <v>-0.03</v>
      </c>
      <c r="C221" s="3">
        <f t="shared" ca="1" si="20"/>
        <v>-0.04</v>
      </c>
      <c r="D221" s="3">
        <f t="shared" ca="1" si="20"/>
        <v>-0.05</v>
      </c>
      <c r="E221" s="3">
        <f t="shared" ca="1" si="20"/>
        <v>0.04</v>
      </c>
      <c r="F221" s="3">
        <f t="shared" ca="1" si="20"/>
        <v>0.01</v>
      </c>
      <c r="G221" s="3">
        <f t="shared" ca="1" si="20"/>
        <v>0.01</v>
      </c>
      <c r="H221" s="3">
        <f t="shared" ca="1" si="21"/>
        <v>-0.03</v>
      </c>
      <c r="I221" s="3">
        <f t="shared" ca="1" si="21"/>
        <v>0</v>
      </c>
      <c r="J221" s="3">
        <f t="shared" ca="1" si="21"/>
        <v>0.01</v>
      </c>
      <c r="K221" s="3">
        <f t="shared" ca="1" si="23"/>
        <v>0.04</v>
      </c>
      <c r="L221" s="3">
        <f t="shared" ca="1" si="23"/>
        <v>-0.05</v>
      </c>
      <c r="M221" s="3">
        <f t="shared" ca="1" si="23"/>
        <v>-0.02</v>
      </c>
      <c r="N221" s="3">
        <f t="shared" ca="1" si="23"/>
        <v>-0.01</v>
      </c>
      <c r="P221" s="41"/>
      <c r="Q221" s="3">
        <f t="shared" ca="1" si="22"/>
        <v>-0.04</v>
      </c>
      <c r="R221" s="41"/>
      <c r="S221" s="3">
        <f t="shared" ca="1" si="19"/>
        <v>0</v>
      </c>
      <c r="T221" s="3">
        <f t="shared" ca="1" si="19"/>
        <v>0.04</v>
      </c>
      <c r="U221" s="3">
        <f t="shared" ca="1" si="19"/>
        <v>0.01</v>
      </c>
      <c r="V221" s="3">
        <f t="shared" ca="1" si="19"/>
        <v>0</v>
      </c>
      <c r="W221" s="3">
        <f t="shared" ca="1" si="24"/>
        <v>-0.02</v>
      </c>
    </row>
    <row r="222" spans="1:23" x14ac:dyDescent="0.25">
      <c r="A222" s="2">
        <v>44712</v>
      </c>
      <c r="B222" s="3">
        <f t="shared" ca="1" si="20"/>
        <v>0.05</v>
      </c>
      <c r="C222" s="3">
        <f t="shared" ca="1" si="20"/>
        <v>0.01</v>
      </c>
      <c r="D222" s="3">
        <f t="shared" ca="1" si="20"/>
        <v>-0.01</v>
      </c>
      <c r="E222" s="3">
        <f t="shared" ca="1" si="20"/>
        <v>0.06</v>
      </c>
      <c r="F222" s="3">
        <f t="shared" ca="1" si="20"/>
        <v>-0.05</v>
      </c>
      <c r="G222" s="3">
        <f t="shared" ca="1" si="20"/>
        <v>0.03</v>
      </c>
      <c r="H222" s="3">
        <f t="shared" ca="1" si="21"/>
        <v>0.01</v>
      </c>
      <c r="I222" s="3">
        <f t="shared" ca="1" si="21"/>
        <v>-0.01</v>
      </c>
      <c r="J222" s="3">
        <f t="shared" ca="1" si="21"/>
        <v>0.05</v>
      </c>
      <c r="K222" s="3">
        <f t="shared" ca="1" si="23"/>
        <v>0</v>
      </c>
      <c r="L222" s="3">
        <f t="shared" ca="1" si="23"/>
        <v>-0.03</v>
      </c>
      <c r="M222" s="3">
        <f t="shared" ca="1" si="23"/>
        <v>-0.05</v>
      </c>
      <c r="N222" s="3">
        <f t="shared" ca="1" si="23"/>
        <v>0.03</v>
      </c>
      <c r="P222" s="41"/>
      <c r="Q222" s="3">
        <f t="shared" ca="1" si="22"/>
        <v>0.06</v>
      </c>
      <c r="R222" s="41"/>
      <c r="S222" s="3">
        <f t="shared" ca="1" si="19"/>
        <v>0.05</v>
      </c>
      <c r="T222" s="3">
        <f t="shared" ca="1" si="19"/>
        <v>-0.03</v>
      </c>
      <c r="U222" s="3">
        <f t="shared" ca="1" si="19"/>
        <v>-0.05</v>
      </c>
      <c r="V222" s="3">
        <f t="shared" ca="1" si="19"/>
        <v>-0.05</v>
      </c>
      <c r="W222" s="3">
        <f t="shared" ca="1" si="24"/>
        <v>0</v>
      </c>
    </row>
    <row r="223" spans="1:23" x14ac:dyDescent="0.25">
      <c r="A223" s="2">
        <v>44742</v>
      </c>
      <c r="B223" s="3">
        <f t="shared" ca="1" si="20"/>
        <v>0.04</v>
      </c>
      <c r="C223" s="3">
        <f t="shared" ca="1" si="20"/>
        <v>-0.02</v>
      </c>
      <c r="D223" s="3">
        <f t="shared" ca="1" si="20"/>
        <v>0.02</v>
      </c>
      <c r="E223" s="3">
        <f t="shared" ca="1" si="20"/>
        <v>0.03</v>
      </c>
      <c r="F223" s="3">
        <f t="shared" ca="1" si="20"/>
        <v>0.06</v>
      </c>
      <c r="G223" s="3">
        <f t="shared" ca="1" si="20"/>
        <v>0.04</v>
      </c>
      <c r="H223" s="3">
        <f t="shared" ca="1" si="21"/>
        <v>0.05</v>
      </c>
      <c r="I223" s="3">
        <f t="shared" ca="1" si="21"/>
        <v>0.04</v>
      </c>
      <c r="J223" s="3">
        <f t="shared" ca="1" si="21"/>
        <v>-0.05</v>
      </c>
      <c r="K223" s="3">
        <f t="shared" ca="1" si="23"/>
        <v>-0.04</v>
      </c>
      <c r="L223" s="3">
        <f t="shared" ca="1" si="23"/>
        <v>0.05</v>
      </c>
      <c r="M223" s="3">
        <f t="shared" ca="1" si="23"/>
        <v>0.06</v>
      </c>
      <c r="N223" s="3">
        <f t="shared" ca="1" si="23"/>
        <v>-0.03</v>
      </c>
      <c r="P223" s="41"/>
      <c r="Q223" s="3">
        <f t="shared" ca="1" si="22"/>
        <v>-0.05</v>
      </c>
      <c r="R223" s="41"/>
      <c r="S223" s="3">
        <f t="shared" ca="1" si="19"/>
        <v>0</v>
      </c>
      <c r="T223" s="3">
        <f t="shared" ca="1" si="19"/>
        <v>0</v>
      </c>
      <c r="U223" s="3">
        <f t="shared" ca="1" si="19"/>
        <v>-0.01</v>
      </c>
      <c r="V223" s="3">
        <f t="shared" ca="1" si="19"/>
        <v>0.01</v>
      </c>
      <c r="W223" s="3">
        <f t="shared" ca="1" si="24"/>
        <v>0</v>
      </c>
    </row>
    <row r="224" spans="1:23" x14ac:dyDescent="0.25">
      <c r="A224" s="2">
        <v>44771</v>
      </c>
      <c r="B224" s="3">
        <f t="shared" ca="1" si="20"/>
        <v>0.01</v>
      </c>
      <c r="C224" s="3">
        <f t="shared" ca="1" si="20"/>
        <v>0.05</v>
      </c>
      <c r="D224" s="3">
        <f t="shared" ca="1" si="20"/>
        <v>-0.03</v>
      </c>
      <c r="E224" s="3">
        <f t="shared" ca="1" si="20"/>
        <v>0.06</v>
      </c>
      <c r="F224" s="3">
        <f t="shared" ca="1" si="20"/>
        <v>-0.04</v>
      </c>
      <c r="G224" s="3">
        <f t="shared" ca="1" si="20"/>
        <v>0.05</v>
      </c>
      <c r="H224" s="3">
        <f t="shared" ca="1" si="21"/>
        <v>-0.01</v>
      </c>
      <c r="I224" s="3">
        <f t="shared" ca="1" si="21"/>
        <v>0.05</v>
      </c>
      <c r="J224" s="3">
        <f t="shared" ca="1" si="21"/>
        <v>-0.02</v>
      </c>
      <c r="K224" s="3">
        <f t="shared" ca="1" si="23"/>
        <v>0.02</v>
      </c>
      <c r="L224" s="3">
        <f t="shared" ca="1" si="23"/>
        <v>-0.01</v>
      </c>
      <c r="M224" s="3">
        <f t="shared" ca="1" si="23"/>
        <v>0.05</v>
      </c>
      <c r="N224" s="3">
        <f t="shared" ca="1" si="23"/>
        <v>-0.02</v>
      </c>
      <c r="P224" s="41"/>
      <c r="Q224" s="3">
        <f t="shared" ca="1" si="22"/>
        <v>0.04</v>
      </c>
      <c r="R224" s="41"/>
      <c r="S224" s="3">
        <f t="shared" ca="1" si="19"/>
        <v>0.05</v>
      </c>
      <c r="T224" s="3">
        <f t="shared" ca="1" si="19"/>
        <v>-0.05</v>
      </c>
      <c r="U224" s="3">
        <f t="shared" ca="1" si="19"/>
        <v>0.03</v>
      </c>
      <c r="V224" s="3">
        <f t="shared" ca="1" si="19"/>
        <v>0.05</v>
      </c>
      <c r="W224" s="3">
        <f t="shared" ca="1" si="24"/>
        <v>0.01</v>
      </c>
    </row>
    <row r="225" spans="1:27" x14ac:dyDescent="0.25">
      <c r="A225" s="2">
        <v>44804</v>
      </c>
      <c r="B225" s="3">
        <f t="shared" ca="1" si="20"/>
        <v>0.02</v>
      </c>
      <c r="C225" s="3">
        <f t="shared" ca="1" si="20"/>
        <v>-0.04</v>
      </c>
      <c r="D225" s="3">
        <f t="shared" ca="1" si="20"/>
        <v>-0.02</v>
      </c>
      <c r="E225" s="3">
        <f t="shared" ca="1" si="20"/>
        <v>0.03</v>
      </c>
      <c r="F225" s="3">
        <f t="shared" ca="1" si="20"/>
        <v>-0.05</v>
      </c>
      <c r="G225" s="3">
        <f t="shared" ca="1" si="20"/>
        <v>0.03</v>
      </c>
      <c r="H225" s="3">
        <f t="shared" ca="1" si="21"/>
        <v>0.03</v>
      </c>
      <c r="I225" s="3">
        <f t="shared" ca="1" si="21"/>
        <v>0.02</v>
      </c>
      <c r="J225" s="3">
        <f t="shared" ca="1" si="21"/>
        <v>0.04</v>
      </c>
      <c r="K225" s="3">
        <f t="shared" ca="1" si="23"/>
        <v>-0.03</v>
      </c>
      <c r="L225" s="3">
        <f t="shared" ca="1" si="23"/>
        <v>0.03</v>
      </c>
      <c r="M225" s="3">
        <f t="shared" ca="1" si="23"/>
        <v>0.05</v>
      </c>
      <c r="N225" s="3">
        <f t="shared" ca="1" si="23"/>
        <v>-0.03</v>
      </c>
      <c r="P225" s="41"/>
      <c r="Q225" s="3">
        <f t="shared" ca="1" si="22"/>
        <v>0.03</v>
      </c>
      <c r="R225" s="41"/>
      <c r="S225" s="3">
        <f t="shared" ca="1" si="19"/>
        <v>0.05</v>
      </c>
      <c r="T225" s="3">
        <f t="shared" ca="1" si="19"/>
        <v>0.04</v>
      </c>
      <c r="U225" s="3">
        <f t="shared" ca="1" si="19"/>
        <v>0.05</v>
      </c>
      <c r="V225" s="3">
        <f t="shared" ca="1" si="19"/>
        <v>-0.01</v>
      </c>
      <c r="W225" s="3">
        <f t="shared" ca="1" si="24"/>
        <v>-0.05</v>
      </c>
    </row>
    <row r="226" spans="1:27" x14ac:dyDescent="0.25">
      <c r="A226" s="2">
        <v>44834</v>
      </c>
      <c r="B226" s="3">
        <f t="shared" ca="1" si="20"/>
        <v>0.01</v>
      </c>
      <c r="C226" s="3">
        <f t="shared" ca="1" si="20"/>
        <v>0.01</v>
      </c>
      <c r="D226" s="3">
        <f t="shared" ca="1" si="20"/>
        <v>0</v>
      </c>
      <c r="E226" s="3">
        <f t="shared" ca="1" si="20"/>
        <v>-0.02</v>
      </c>
      <c r="F226" s="3">
        <f t="shared" ca="1" si="20"/>
        <v>0.05</v>
      </c>
      <c r="G226" s="3">
        <f t="shared" ca="1" si="20"/>
        <v>0</v>
      </c>
      <c r="H226" s="3">
        <f t="shared" ca="1" si="21"/>
        <v>0</v>
      </c>
      <c r="I226" s="3">
        <f t="shared" ca="1" si="21"/>
        <v>0.03</v>
      </c>
      <c r="J226" s="3">
        <f t="shared" ca="1" si="21"/>
        <v>-0.03</v>
      </c>
      <c r="K226" s="3">
        <f t="shared" ca="1" si="23"/>
        <v>-0.03</v>
      </c>
      <c r="L226" s="3">
        <f t="shared" ca="1" si="23"/>
        <v>-0.03</v>
      </c>
      <c r="M226" s="3">
        <f t="shared" ca="1" si="23"/>
        <v>-0.04</v>
      </c>
      <c r="N226" s="3">
        <f t="shared" ca="1" si="23"/>
        <v>0.01</v>
      </c>
      <c r="P226" s="41"/>
      <c r="Q226" s="3">
        <f t="shared" ca="1" si="22"/>
        <v>-0.01</v>
      </c>
      <c r="R226" s="41"/>
      <c r="S226" s="3">
        <f t="shared" ca="1" si="19"/>
        <v>0</v>
      </c>
      <c r="T226" s="3">
        <f t="shared" ca="1" si="19"/>
        <v>0.02</v>
      </c>
      <c r="U226" s="3">
        <f t="shared" ca="1" si="19"/>
        <v>0.01</v>
      </c>
      <c r="V226" s="3">
        <f t="shared" ca="1" si="19"/>
        <v>0.05</v>
      </c>
      <c r="W226" s="3">
        <f t="shared" ca="1" si="24"/>
        <v>-0.04</v>
      </c>
      <c r="X226" s="3">
        <f t="shared" ca="1" si="24"/>
        <v>0.03</v>
      </c>
      <c r="Y226" s="3">
        <f t="shared" ca="1" si="24"/>
        <v>0</v>
      </c>
      <c r="Z226" s="3">
        <f t="shared" ca="1" si="24"/>
        <v>-0.02</v>
      </c>
      <c r="AA226" s="3">
        <f t="shared" ca="1" si="24"/>
        <v>-0.03</v>
      </c>
    </row>
    <row r="227" spans="1:27" x14ac:dyDescent="0.25">
      <c r="A227" s="2">
        <v>44865</v>
      </c>
      <c r="B227" s="3">
        <f t="shared" ca="1" si="20"/>
        <v>-0.04</v>
      </c>
      <c r="C227" s="3">
        <f t="shared" ca="1" si="20"/>
        <v>0</v>
      </c>
      <c r="D227" s="3">
        <f t="shared" ca="1" si="20"/>
        <v>-0.05</v>
      </c>
      <c r="E227" s="3">
        <f t="shared" ca="1" si="20"/>
        <v>0.04</v>
      </c>
      <c r="F227" s="3">
        <f t="shared" ca="1" si="20"/>
        <v>0.04</v>
      </c>
      <c r="G227" s="3">
        <f t="shared" ca="1" si="20"/>
        <v>-0.02</v>
      </c>
      <c r="H227" s="3">
        <f t="shared" ca="1" si="21"/>
        <v>-0.02</v>
      </c>
      <c r="I227" s="3">
        <f t="shared" ca="1" si="21"/>
        <v>0.03</v>
      </c>
      <c r="J227" s="3">
        <f t="shared" ca="1" si="21"/>
        <v>-0.04</v>
      </c>
      <c r="K227" s="3">
        <f t="shared" ca="1" si="23"/>
        <v>-0.03</v>
      </c>
      <c r="L227" s="3">
        <f t="shared" ca="1" si="23"/>
        <v>0.03</v>
      </c>
      <c r="M227" s="3">
        <f t="shared" ca="1" si="23"/>
        <v>0.06</v>
      </c>
      <c r="N227" s="3">
        <f t="shared" ca="1" si="23"/>
        <v>0.02</v>
      </c>
      <c r="P227" s="41"/>
      <c r="Q227" s="3">
        <f t="shared" ca="1" si="22"/>
        <v>0.05</v>
      </c>
      <c r="R227" s="41"/>
      <c r="S227" s="3">
        <f t="shared" ca="1" si="19"/>
        <v>-0.03</v>
      </c>
      <c r="T227" s="3">
        <f t="shared" ca="1" si="19"/>
        <v>-0.05</v>
      </c>
      <c r="U227" s="3">
        <f t="shared" ca="1" si="19"/>
        <v>0.04</v>
      </c>
      <c r="V227" s="3">
        <f t="shared" ca="1" si="19"/>
        <v>-0.04</v>
      </c>
      <c r="W227" s="3">
        <f t="shared" ca="1" si="24"/>
        <v>0.03</v>
      </c>
      <c r="X227" s="3">
        <f t="shared" ca="1" si="24"/>
        <v>0.04</v>
      </c>
      <c r="Y227" s="3">
        <f t="shared" ca="1" si="24"/>
        <v>0.04</v>
      </c>
      <c r="Z227" s="3">
        <f t="shared" ca="1" si="24"/>
        <v>0.02</v>
      </c>
      <c r="AA227" s="3">
        <f t="shared" ca="1" si="24"/>
        <v>0.04</v>
      </c>
    </row>
    <row r="228" spans="1:27" x14ac:dyDescent="0.25">
      <c r="A228" s="2">
        <v>44895</v>
      </c>
      <c r="B228" s="3">
        <f t="shared" ca="1" si="20"/>
        <v>0.06</v>
      </c>
      <c r="C228" s="3">
        <f t="shared" ca="1" si="20"/>
        <v>0.03</v>
      </c>
      <c r="D228" s="3">
        <f t="shared" ca="1" si="20"/>
        <v>0.04</v>
      </c>
      <c r="E228" s="3">
        <f t="shared" ref="C228:G233" ca="1" si="25">RANDBETWEEN(-5,6)/100</f>
        <v>0.02</v>
      </c>
      <c r="F228" s="3">
        <f t="shared" ca="1" si="25"/>
        <v>0</v>
      </c>
      <c r="G228" s="3">
        <f t="shared" ca="1" si="25"/>
        <v>0.04</v>
      </c>
      <c r="H228" s="3">
        <f t="shared" ca="1" si="21"/>
        <v>0.01</v>
      </c>
      <c r="I228" s="3">
        <f t="shared" ca="1" si="21"/>
        <v>0.02</v>
      </c>
      <c r="J228" s="3">
        <f t="shared" ca="1" si="21"/>
        <v>0.06</v>
      </c>
      <c r="K228" s="3">
        <f t="shared" ca="1" si="23"/>
        <v>-0.02</v>
      </c>
      <c r="L228" s="3">
        <f t="shared" ca="1" si="23"/>
        <v>0.01</v>
      </c>
      <c r="M228" s="3">
        <f t="shared" ca="1" si="23"/>
        <v>0.06</v>
      </c>
      <c r="N228" s="3">
        <f t="shared" ca="1" si="23"/>
        <v>0.01</v>
      </c>
      <c r="P228" s="41"/>
      <c r="Q228" s="3">
        <f t="shared" ca="1" si="22"/>
        <v>-0.04</v>
      </c>
      <c r="R228" s="41"/>
      <c r="S228" s="3">
        <f t="shared" ca="1" si="19"/>
        <v>0.02</v>
      </c>
      <c r="T228" s="3">
        <f t="shared" ca="1" si="19"/>
        <v>-0.02</v>
      </c>
      <c r="U228" s="3">
        <f t="shared" ca="1" si="19"/>
        <v>-0.05</v>
      </c>
      <c r="V228" s="3">
        <f t="shared" ca="1" si="19"/>
        <v>-0.04</v>
      </c>
      <c r="W228" s="3">
        <f t="shared" ca="1" si="24"/>
        <v>0.03</v>
      </c>
      <c r="X228" s="3">
        <f t="shared" ca="1" si="24"/>
        <v>-0.05</v>
      </c>
      <c r="Y228" s="3">
        <f t="shared" ca="1" si="24"/>
        <v>0.06</v>
      </c>
      <c r="Z228" s="3">
        <f t="shared" ca="1" si="24"/>
        <v>0.05</v>
      </c>
      <c r="AA228" s="3">
        <f t="shared" ca="1" si="24"/>
        <v>-0.02</v>
      </c>
    </row>
    <row r="229" spans="1:27" x14ac:dyDescent="0.25">
      <c r="A229" s="2">
        <v>44926</v>
      </c>
      <c r="B229" s="3">
        <f t="shared" ref="B229:B233" ca="1" si="26">RANDBETWEEN(-5,6)/100</f>
        <v>0.05</v>
      </c>
      <c r="C229" s="3">
        <f t="shared" ca="1" si="25"/>
        <v>0.06</v>
      </c>
      <c r="D229" s="3">
        <f t="shared" ca="1" si="25"/>
        <v>-0.03</v>
      </c>
      <c r="E229" s="3">
        <f t="shared" ca="1" si="25"/>
        <v>-0.02</v>
      </c>
      <c r="F229" s="3">
        <f t="shared" ca="1" si="25"/>
        <v>0</v>
      </c>
      <c r="G229" s="3">
        <f t="shared" ca="1" si="25"/>
        <v>0.06</v>
      </c>
      <c r="H229" s="3">
        <f t="shared" ca="1" si="21"/>
        <v>0.04</v>
      </c>
      <c r="I229" s="3">
        <f t="shared" ca="1" si="21"/>
        <v>0</v>
      </c>
      <c r="J229" s="3">
        <f t="shared" ca="1" si="21"/>
        <v>0.04</v>
      </c>
      <c r="K229" s="3">
        <f t="shared" ca="1" si="23"/>
        <v>-0.01</v>
      </c>
      <c r="L229" s="3">
        <f t="shared" ca="1" si="23"/>
        <v>-0.05</v>
      </c>
      <c r="M229" s="3">
        <f t="shared" ca="1" si="23"/>
        <v>-0.01</v>
      </c>
      <c r="N229" s="3">
        <f t="shared" ca="1" si="23"/>
        <v>0.01</v>
      </c>
      <c r="O229" s="3"/>
      <c r="P229" s="41"/>
      <c r="Q229" s="3">
        <f t="shared" ca="1" si="22"/>
        <v>-0.05</v>
      </c>
      <c r="R229" s="41"/>
      <c r="S229" s="3">
        <f t="shared" ca="1" si="19"/>
        <v>-0.02</v>
      </c>
      <c r="T229" s="3">
        <f t="shared" ca="1" si="19"/>
        <v>0.03</v>
      </c>
      <c r="U229" s="3">
        <f t="shared" ca="1" si="19"/>
        <v>-0.02</v>
      </c>
      <c r="V229" s="3">
        <f t="shared" ca="1" si="19"/>
        <v>-0.03</v>
      </c>
      <c r="W229" s="3">
        <f t="shared" ca="1" si="24"/>
        <v>0.01</v>
      </c>
      <c r="X229" s="3">
        <f t="shared" ca="1" si="24"/>
        <v>0.04</v>
      </c>
      <c r="Y229" s="3">
        <f t="shared" ca="1" si="24"/>
        <v>0.04</v>
      </c>
      <c r="Z229" s="3">
        <f t="shared" ca="1" si="24"/>
        <v>-0.02</v>
      </c>
      <c r="AA229" s="3">
        <f t="shared" ca="1" si="24"/>
        <v>0</v>
      </c>
    </row>
    <row r="230" spans="1:27" x14ac:dyDescent="0.25">
      <c r="A230" s="2">
        <v>44957</v>
      </c>
      <c r="B230" s="3">
        <f t="shared" ca="1" si="26"/>
        <v>0.01</v>
      </c>
      <c r="C230" s="3">
        <f t="shared" ca="1" si="25"/>
        <v>-0.05</v>
      </c>
      <c r="D230" s="3">
        <f t="shared" ca="1" si="25"/>
        <v>0.01</v>
      </c>
      <c r="E230" s="3">
        <f t="shared" ca="1" si="25"/>
        <v>0</v>
      </c>
      <c r="F230" s="3">
        <f t="shared" ca="1" si="25"/>
        <v>0</v>
      </c>
      <c r="G230" s="3">
        <f t="shared" ca="1" si="25"/>
        <v>-0.02</v>
      </c>
      <c r="H230" s="3">
        <f t="shared" ca="1" si="21"/>
        <v>0.01</v>
      </c>
      <c r="I230" s="3">
        <f t="shared" ca="1" si="21"/>
        <v>0.04</v>
      </c>
      <c r="J230" s="3">
        <f t="shared" ca="1" si="21"/>
        <v>0.06</v>
      </c>
      <c r="K230" s="3">
        <f t="shared" ca="1" si="23"/>
        <v>0.03</v>
      </c>
      <c r="L230" s="3">
        <f t="shared" ca="1" si="23"/>
        <v>0.02</v>
      </c>
      <c r="M230" s="3">
        <f t="shared" ca="1" si="23"/>
        <v>0.06</v>
      </c>
      <c r="N230" s="3">
        <f t="shared" ca="1" si="23"/>
        <v>-0.01</v>
      </c>
      <c r="P230" s="41"/>
      <c r="Q230" s="3">
        <f t="shared" ca="1" si="22"/>
        <v>0.05</v>
      </c>
      <c r="R230" s="41"/>
      <c r="S230" s="3">
        <f t="shared" ca="1" si="19"/>
        <v>-0.01</v>
      </c>
      <c r="T230" s="3">
        <f t="shared" ca="1" si="19"/>
        <v>0.02</v>
      </c>
      <c r="U230" s="3">
        <f t="shared" ca="1" si="19"/>
        <v>0.04</v>
      </c>
      <c r="V230" s="3">
        <f t="shared" ca="1" si="19"/>
        <v>-0.05</v>
      </c>
      <c r="W230" s="3">
        <f t="shared" ca="1" si="24"/>
        <v>-0.02</v>
      </c>
      <c r="X230" s="3">
        <f t="shared" ca="1" si="24"/>
        <v>-0.05</v>
      </c>
      <c r="Y230" s="3">
        <f t="shared" ca="1" si="24"/>
        <v>0.02</v>
      </c>
      <c r="Z230" s="3">
        <f t="shared" ca="1" si="24"/>
        <v>0</v>
      </c>
      <c r="AA230" s="3">
        <f t="shared" ca="1" si="24"/>
        <v>-0.04</v>
      </c>
    </row>
    <row r="231" spans="1:27" x14ac:dyDescent="0.25">
      <c r="A231" s="2">
        <v>44985</v>
      </c>
      <c r="B231" s="3">
        <f t="shared" ca="1" si="26"/>
        <v>0.05</v>
      </c>
      <c r="C231" s="3">
        <f t="shared" ca="1" si="25"/>
        <v>0.03</v>
      </c>
      <c r="D231" s="3">
        <f t="shared" ca="1" si="25"/>
        <v>0</v>
      </c>
      <c r="E231" s="3">
        <f t="shared" ca="1" si="25"/>
        <v>-0.01</v>
      </c>
      <c r="F231" s="3">
        <f t="shared" ca="1" si="25"/>
        <v>0.06</v>
      </c>
      <c r="G231" s="3">
        <f t="shared" ca="1" si="25"/>
        <v>0.05</v>
      </c>
      <c r="H231" s="3">
        <f t="shared" ca="1" si="21"/>
        <v>0.02</v>
      </c>
      <c r="I231" s="3">
        <f t="shared" ca="1" si="21"/>
        <v>0.04</v>
      </c>
      <c r="J231" s="3">
        <f t="shared" ca="1" si="21"/>
        <v>-0.02</v>
      </c>
      <c r="K231" s="3">
        <f t="shared" ca="1" si="23"/>
        <v>-0.05</v>
      </c>
      <c r="L231" s="3">
        <f t="shared" ca="1" si="23"/>
        <v>-0.01</v>
      </c>
      <c r="M231" s="3">
        <f t="shared" ca="1" si="23"/>
        <v>-0.02</v>
      </c>
      <c r="N231" s="3">
        <f t="shared" ca="1" si="23"/>
        <v>-0.01</v>
      </c>
      <c r="P231" s="41"/>
      <c r="Q231" s="3">
        <f t="shared" ca="1" si="22"/>
        <v>0.01</v>
      </c>
      <c r="R231" s="41"/>
      <c r="S231" s="3">
        <f t="shared" ca="1" si="19"/>
        <v>0</v>
      </c>
      <c r="T231" s="3">
        <f t="shared" ca="1" si="19"/>
        <v>0.01</v>
      </c>
      <c r="U231" s="3">
        <f t="shared" ca="1" si="19"/>
        <v>0.05</v>
      </c>
      <c r="V231" s="3">
        <f t="shared" ca="1" si="19"/>
        <v>0.02</v>
      </c>
      <c r="W231" s="3">
        <f t="shared" ca="1" si="24"/>
        <v>0.05</v>
      </c>
      <c r="X231" s="3">
        <f t="shared" ca="1" si="24"/>
        <v>0.03</v>
      </c>
      <c r="Y231" s="3">
        <f t="shared" ca="1" si="24"/>
        <v>0.06</v>
      </c>
      <c r="Z231" s="3">
        <f t="shared" ca="1" si="24"/>
        <v>-0.02</v>
      </c>
      <c r="AA231" s="3">
        <f t="shared" ca="1" si="24"/>
        <v>0</v>
      </c>
    </row>
    <row r="232" spans="1:27" x14ac:dyDescent="0.25">
      <c r="A232" s="2">
        <v>45016</v>
      </c>
      <c r="B232" s="3">
        <f t="shared" ca="1" si="26"/>
        <v>0</v>
      </c>
      <c r="C232" s="3">
        <f t="shared" ca="1" si="25"/>
        <v>0.02</v>
      </c>
      <c r="D232" s="3">
        <f t="shared" ca="1" si="25"/>
        <v>-0.03</v>
      </c>
      <c r="E232" s="3">
        <f t="shared" ca="1" si="25"/>
        <v>0.01</v>
      </c>
      <c r="F232" s="3">
        <f t="shared" ca="1" si="25"/>
        <v>-0.01</v>
      </c>
      <c r="G232" s="3">
        <f t="shared" ca="1" si="25"/>
        <v>0.05</v>
      </c>
      <c r="H232" s="3">
        <f t="shared" ca="1" si="21"/>
        <v>0.03</v>
      </c>
      <c r="I232" s="3">
        <f t="shared" ca="1" si="21"/>
        <v>-0.01</v>
      </c>
      <c r="J232" s="3">
        <f t="shared" ca="1" si="21"/>
        <v>-0.05</v>
      </c>
      <c r="K232" s="3">
        <f t="shared" ca="1" si="23"/>
        <v>0.06</v>
      </c>
      <c r="L232" s="3">
        <f t="shared" ca="1" si="23"/>
        <v>0.03</v>
      </c>
      <c r="M232" s="3">
        <f t="shared" ca="1" si="23"/>
        <v>-0.05</v>
      </c>
      <c r="N232" s="3">
        <f t="shared" ca="1" si="23"/>
        <v>0.01</v>
      </c>
      <c r="P232" s="41"/>
      <c r="Q232" s="3">
        <f t="shared" ca="1" si="22"/>
        <v>-0.02</v>
      </c>
      <c r="R232" s="41"/>
      <c r="S232" s="3">
        <f t="shared" ca="1" si="19"/>
        <v>0.05</v>
      </c>
      <c r="T232" s="3">
        <f t="shared" ca="1" si="19"/>
        <v>0.02</v>
      </c>
      <c r="U232" s="3">
        <f t="shared" ca="1" si="19"/>
        <v>0</v>
      </c>
      <c r="V232" s="3">
        <f t="shared" ca="1" si="19"/>
        <v>0.05</v>
      </c>
      <c r="W232" s="3">
        <f t="shared" ca="1" si="24"/>
        <v>-0.05</v>
      </c>
      <c r="X232" s="3">
        <f t="shared" ca="1" si="24"/>
        <v>-0.02</v>
      </c>
      <c r="Y232" s="3">
        <f t="shared" ca="1" si="24"/>
        <v>-0.02</v>
      </c>
      <c r="Z232" s="3">
        <f t="shared" ca="1" si="24"/>
        <v>0.06</v>
      </c>
      <c r="AA232" s="3">
        <f t="shared" ca="1" si="24"/>
        <v>0.01</v>
      </c>
    </row>
    <row r="233" spans="1:27" x14ac:dyDescent="0.25">
      <c r="A233" s="2">
        <v>45046</v>
      </c>
      <c r="B233" s="3">
        <f t="shared" ca="1" si="26"/>
        <v>-0.03</v>
      </c>
      <c r="C233" s="3">
        <f t="shared" ca="1" si="25"/>
        <v>0.03</v>
      </c>
      <c r="D233" s="3">
        <f t="shared" ca="1" si="25"/>
        <v>-0.05</v>
      </c>
      <c r="E233" s="3">
        <f t="shared" ca="1" si="25"/>
        <v>-0.02</v>
      </c>
      <c r="F233" s="3">
        <f t="shared" ca="1" si="25"/>
        <v>-0.04</v>
      </c>
      <c r="G233" s="3">
        <f t="shared" ca="1" si="25"/>
        <v>0.04</v>
      </c>
      <c r="H233" s="3">
        <f t="shared" ca="1" si="21"/>
        <v>-0.04</v>
      </c>
      <c r="I233" s="3">
        <f t="shared" ca="1" si="21"/>
        <v>0.01</v>
      </c>
      <c r="J233" s="3">
        <f t="shared" ca="1" si="21"/>
        <v>0.03</v>
      </c>
      <c r="K233" s="3">
        <f t="shared" ca="1" si="23"/>
        <v>0.01</v>
      </c>
      <c r="L233" s="3">
        <f t="shared" ca="1" si="23"/>
        <v>-0.04</v>
      </c>
      <c r="M233" s="3">
        <f t="shared" ca="1" si="23"/>
        <v>0.05</v>
      </c>
      <c r="N233" s="3">
        <f t="shared" ca="1" si="23"/>
        <v>-0.05</v>
      </c>
      <c r="Q233" s="3">
        <f t="shared" ca="1" si="22"/>
        <v>0.05</v>
      </c>
      <c r="S233" s="3">
        <f t="shared" ca="1" si="19"/>
        <v>-0.05</v>
      </c>
      <c r="T233" s="3">
        <f t="shared" ca="1" si="19"/>
        <v>-0.03</v>
      </c>
      <c r="U233" s="3">
        <f t="shared" ca="1" si="19"/>
        <v>-0.03</v>
      </c>
      <c r="V233" s="3">
        <f t="shared" ca="1" si="19"/>
        <v>0</v>
      </c>
      <c r="W233" s="3">
        <f t="shared" ca="1" si="24"/>
        <v>0.02</v>
      </c>
      <c r="X233" s="3">
        <f t="shared" ca="1" si="24"/>
        <v>-0.01</v>
      </c>
      <c r="Y233" s="3">
        <f t="shared" ca="1" si="24"/>
        <v>0.05</v>
      </c>
      <c r="Z233" s="3">
        <f t="shared" ca="1" si="24"/>
        <v>0.04</v>
      </c>
      <c r="AA233" s="3">
        <f t="shared" ca="1" si="24"/>
        <v>0.03</v>
      </c>
    </row>
    <row r="241" spans="2:13" ht="14.4" x14ac:dyDescent="0.3"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</row>
    <row r="242" spans="2:13" ht="14.4" x14ac:dyDescent="0.3">
      <c r="B242" s="139"/>
      <c r="C242" s="140"/>
      <c r="D242" s="140"/>
      <c r="E242" s="140"/>
      <c r="F242" s="140"/>
      <c r="G242" s="140"/>
      <c r="H242" s="140"/>
      <c r="I242" s="140"/>
      <c r="J242" s="140"/>
      <c r="K242" s="140"/>
      <c r="L242" s="140"/>
      <c r="M242" s="140"/>
    </row>
  </sheetData>
  <phoneticPr fontId="8" type="noConversion"/>
  <pageMargins left="0.78740157499999996" right="0.78740157499999996" top="0.984251969" bottom="0.984251969" header="0.4921259845" footer="0.4921259845"/>
  <pageSetup orientation="portrait" horizontalDpi="4294967295" verticalDpi="4294967295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971BA-D08F-4F29-B17B-D6DBC17789A9}">
  <sheetPr>
    <tabColor rgb="FF0070C0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B3CE2-C380-4843-B5DC-9C92CBA60DBF}">
  <sheetPr codeName="Sheet14"/>
  <dimension ref="A1:AL224"/>
  <sheetViews>
    <sheetView topLeftCell="A17" workbookViewId="0">
      <selection activeCell="B36" sqref="B36:AK36"/>
    </sheetView>
  </sheetViews>
  <sheetFormatPr defaultColWidth="11.19921875" defaultRowHeight="13.8" x14ac:dyDescent="0.25"/>
  <cols>
    <col min="2" max="2" width="29.69921875" bestFit="1" customWidth="1"/>
    <col min="21" max="21" width="27" bestFit="1" customWidth="1"/>
    <col min="24" max="24" width="12.5" customWidth="1"/>
    <col min="25" max="26" width="12.8984375" customWidth="1"/>
  </cols>
  <sheetData>
    <row r="1" spans="1:37" ht="14.4" x14ac:dyDescent="0.3">
      <c r="A1" s="111" t="s">
        <v>93</v>
      </c>
      <c r="B1" s="63" t="s">
        <v>81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90</v>
      </c>
      <c r="L1" s="63" t="s">
        <v>91</v>
      </c>
      <c r="M1" s="63" t="s">
        <v>92</v>
      </c>
      <c r="N1" s="63" t="s">
        <v>106</v>
      </c>
      <c r="O1" s="63" t="s">
        <v>107</v>
      </c>
      <c r="P1" s="63" t="s">
        <v>108</v>
      </c>
      <c r="Q1" s="63" t="s">
        <v>109</v>
      </c>
      <c r="R1" s="63" t="s">
        <v>110</v>
      </c>
      <c r="S1" s="63" t="s">
        <v>111</v>
      </c>
      <c r="T1" s="63" t="s">
        <v>112</v>
      </c>
      <c r="U1" s="63" t="s">
        <v>113</v>
      </c>
      <c r="V1" s="63" t="s">
        <v>114</v>
      </c>
      <c r="W1" s="63" t="s">
        <v>115</v>
      </c>
      <c r="X1" s="63" t="s">
        <v>116</v>
      </c>
      <c r="Y1" s="63" t="s">
        <v>117</v>
      </c>
      <c r="Z1" s="63" t="s">
        <v>130</v>
      </c>
      <c r="AA1" s="63" t="s">
        <v>131</v>
      </c>
      <c r="AB1" s="63" t="s">
        <v>132</v>
      </c>
      <c r="AC1" s="63" t="s">
        <v>133</v>
      </c>
      <c r="AD1" s="63" t="s">
        <v>134</v>
      </c>
      <c r="AE1" s="63" t="s">
        <v>135</v>
      </c>
      <c r="AF1" s="63" t="s">
        <v>136</v>
      </c>
      <c r="AG1" s="63" t="s">
        <v>137</v>
      </c>
      <c r="AH1" s="63" t="s">
        <v>138</v>
      </c>
      <c r="AI1" s="63" t="s">
        <v>139</v>
      </c>
      <c r="AJ1" s="63" t="s">
        <v>140</v>
      </c>
      <c r="AK1" s="63" t="s">
        <v>141</v>
      </c>
    </row>
    <row r="2" spans="1:37" ht="14.4" x14ac:dyDescent="0.3">
      <c r="A2" s="65">
        <v>44012</v>
      </c>
      <c r="B2" s="69">
        <f>'Rendements SSD_indices'!B2+1</f>
        <v>1.0178247666372</v>
      </c>
      <c r="C2" s="69">
        <f>'Rendements SSD_indices'!C2+1</f>
        <v>1</v>
      </c>
      <c r="D2" s="69">
        <f>'Rendements SSD_indices'!D2+1</f>
        <v>1.0187987681812101</v>
      </c>
      <c r="E2" s="69">
        <f>'Rendements SSD_indices'!E2+1</f>
        <v>1.019200267437</v>
      </c>
      <c r="F2" s="69">
        <f>'Rendements SSD_indices'!F2+1</f>
        <v>1.020019177599</v>
      </c>
      <c r="G2" s="69">
        <f>'Rendements SSD_indices'!G2+1</f>
        <v>1.0221171582426101</v>
      </c>
      <c r="H2" s="69">
        <f>'Rendements SSD_indices'!H2+1</f>
        <v>1.0178247666372</v>
      </c>
      <c r="I2" s="69">
        <f>'Rendements SSD_indices'!I2+1</f>
        <v>1</v>
      </c>
      <c r="J2" s="69">
        <f>'Rendements SSD_indices'!J2+1</f>
        <v>1.0187493659739999</v>
      </c>
      <c r="K2" s="69">
        <f>'Rendements SSD_indices'!K2+1</f>
        <v>1.019158821055</v>
      </c>
      <c r="L2" s="69">
        <f>'Rendements SSD_indices'!L2+1</f>
        <v>1.0210140546361599</v>
      </c>
      <c r="M2" s="69">
        <f>'Rendements SSD_indices'!M2+1</f>
        <v>1.0207966413739999</v>
      </c>
      <c r="N2" s="69">
        <f>'Rendements SSD_indices'!N2+1</f>
        <v>1</v>
      </c>
      <c r="O2" s="69">
        <f>'Rendements SSD_indices'!O2+1</f>
        <v>1</v>
      </c>
      <c r="P2" s="69">
        <f>'Rendements SSD_indices'!P2+1</f>
        <v>1</v>
      </c>
      <c r="Q2" s="69">
        <f>'Rendements SSD_indices'!Q2+1</f>
        <v>1</v>
      </c>
      <c r="R2" s="69">
        <f>'Rendements SSD_indices'!R2+1</f>
        <v>1</v>
      </c>
      <c r="S2" s="69">
        <f>'Rendements SSD_indices'!S2+1</f>
        <v>1</v>
      </c>
      <c r="T2" s="69">
        <f>'Rendements SSD_indices'!T2+1</f>
        <v>1</v>
      </c>
      <c r="U2" s="69">
        <f>'Rendements SSD_indices'!U2+1</f>
        <v>1</v>
      </c>
      <c r="V2" s="69">
        <f>'Rendements SSD_indices'!V2+1</f>
        <v>1</v>
      </c>
      <c r="W2" s="69">
        <f>'Rendements SSD_indices'!W2+1</f>
        <v>1</v>
      </c>
      <c r="X2" s="69">
        <f>'Rendements SSD_indices'!X2+1</f>
        <v>1</v>
      </c>
      <c r="Y2" s="69">
        <f>'Rendements SSD_indices'!Y2+1</f>
        <v>1</v>
      </c>
      <c r="Z2" s="69">
        <f>'Rendements SSD_indices'!Z2+1</f>
        <v>1</v>
      </c>
      <c r="AA2" s="69">
        <f>'Rendements SSD_indices'!AA2+1</f>
        <v>1</v>
      </c>
      <c r="AB2" s="69">
        <f>'Rendements SSD_indices'!AB2+1</f>
        <v>1</v>
      </c>
      <c r="AC2" s="69">
        <f>'Rendements SSD_indices'!AC2+1</f>
        <v>1</v>
      </c>
      <c r="AD2" s="69">
        <f>'Rendements SSD_indices'!AD2+1</f>
        <v>1</v>
      </c>
      <c r="AE2" s="69">
        <f>'Rendements SSD_indices'!AE2+1</f>
        <v>1</v>
      </c>
      <c r="AF2" s="69">
        <f>'Rendements SSD_indices'!AF2+1</f>
        <v>1</v>
      </c>
      <c r="AG2" s="69">
        <f>'Rendements SSD_indices'!AG2+1</f>
        <v>1</v>
      </c>
      <c r="AH2" s="69">
        <f>'Rendements SSD_indices'!AH2+1</f>
        <v>1</v>
      </c>
      <c r="AI2" s="69">
        <f>'Rendements SSD_indices'!AI2+1</f>
        <v>1</v>
      </c>
      <c r="AJ2" s="69">
        <f>'Rendements SSD_indices'!AJ2+1</f>
        <v>1</v>
      </c>
      <c r="AK2" s="69">
        <f>'Rendements SSD_indices'!AK2+1</f>
        <v>1</v>
      </c>
    </row>
    <row r="3" spans="1:37" s="1" customFormat="1" ht="14.4" x14ac:dyDescent="0.3">
      <c r="A3" s="65">
        <v>44043</v>
      </c>
      <c r="B3" s="69">
        <f>'Rendements SSD_indices'!B3+1</f>
        <v>1.0198247717984199</v>
      </c>
      <c r="C3" s="69">
        <f>'Rendements SSD_indices'!C3+1</f>
        <v>1</v>
      </c>
      <c r="D3" s="69">
        <f>'Rendements SSD_indices'!D3+1</f>
        <v>1.0270970649353801</v>
      </c>
      <c r="E3" s="69">
        <f>'Rendements SSD_indices'!E3+1</f>
        <v>1.030033685602</v>
      </c>
      <c r="F3" s="69">
        <f>'Rendements SSD_indices'!F3+1</f>
        <v>1.035858383166</v>
      </c>
      <c r="G3" s="69">
        <f>'Rendements SSD_indices'!G3+1</f>
        <v>1.0413713142129499</v>
      </c>
      <c r="H3" s="69">
        <f>'Rendements SSD_indices'!H3+1</f>
        <v>1.0198247717984199</v>
      </c>
      <c r="I3" s="69">
        <f>'Rendements SSD_indices'!I3+1</f>
        <v>1</v>
      </c>
      <c r="J3" s="69">
        <f>'Rendements SSD_indices'!J3+1</f>
        <v>1.0268296017809999</v>
      </c>
      <c r="K3" s="69">
        <f>'Rendements SSD_indices'!K3+1</f>
        <v>1.029741950564</v>
      </c>
      <c r="L3" s="69">
        <f>'Rendements SSD_indices'!L3+1</f>
        <v>1.0358331772265801</v>
      </c>
      <c r="M3" s="69">
        <f>'Rendements SSD_indices'!M3+1</f>
        <v>1.041391345693</v>
      </c>
      <c r="N3" s="69">
        <f>'Rendements SSD_indices'!N3+1</f>
        <v>1</v>
      </c>
      <c r="O3" s="69">
        <f>'Rendements SSD_indices'!O3+1</f>
        <v>1</v>
      </c>
      <c r="P3" s="69">
        <f>'Rendements SSD_indices'!P3+1</f>
        <v>1</v>
      </c>
      <c r="Q3" s="69">
        <f>'Rendements SSD_indices'!Q3+1</f>
        <v>1</v>
      </c>
      <c r="R3" s="69">
        <f>'Rendements SSD_indices'!R3+1</f>
        <v>1</v>
      </c>
      <c r="S3" s="69">
        <f>'Rendements SSD_indices'!S3+1</f>
        <v>1</v>
      </c>
      <c r="T3" s="69">
        <f>'Rendements SSD_indices'!T3+1</f>
        <v>1</v>
      </c>
      <c r="U3" s="69">
        <f>'Rendements SSD_indices'!U3+1</f>
        <v>1</v>
      </c>
      <c r="V3" s="69">
        <f>'Rendements SSD_indices'!V3+1</f>
        <v>1</v>
      </c>
      <c r="W3" s="69">
        <f>'Rendements SSD_indices'!W3+1</f>
        <v>1</v>
      </c>
      <c r="X3" s="69">
        <f>'Rendements SSD_indices'!X3+1</f>
        <v>1</v>
      </c>
      <c r="Y3" s="69">
        <f>'Rendements SSD_indices'!Y3+1</f>
        <v>1</v>
      </c>
      <c r="Z3" s="69">
        <f>'Rendements SSD_indices'!Z3+1</f>
        <v>1</v>
      </c>
      <c r="AA3" s="69">
        <f>'Rendements SSD_indices'!AA3+1</f>
        <v>1</v>
      </c>
      <c r="AB3" s="69">
        <f>'Rendements SSD_indices'!AB3+1</f>
        <v>1</v>
      </c>
      <c r="AC3" s="69">
        <f>'Rendements SSD_indices'!AC3+1</f>
        <v>1</v>
      </c>
      <c r="AD3" s="69">
        <f>'Rendements SSD_indices'!AD3+1</f>
        <v>1</v>
      </c>
      <c r="AE3" s="69">
        <f>'Rendements SSD_indices'!AE3+1</f>
        <v>1</v>
      </c>
      <c r="AF3" s="69">
        <f>'Rendements SSD_indices'!AF3+1</f>
        <v>1</v>
      </c>
      <c r="AG3" s="69">
        <f>'Rendements SSD_indices'!AG3+1</f>
        <v>1</v>
      </c>
      <c r="AH3" s="69">
        <f>'Rendements SSD_indices'!AH3+1</f>
        <v>1</v>
      </c>
      <c r="AI3" s="69">
        <f>'Rendements SSD_indices'!AI3+1</f>
        <v>1</v>
      </c>
      <c r="AJ3" s="69">
        <f>'Rendements SSD_indices'!AJ3+1</f>
        <v>1</v>
      </c>
      <c r="AK3" s="69">
        <f>'Rendements SSD_indices'!AK3+1</f>
        <v>1</v>
      </c>
    </row>
    <row r="4" spans="1:37" s="1" customFormat="1" ht="44.25" customHeight="1" x14ac:dyDescent="0.3">
      <c r="A4" s="65">
        <v>44074</v>
      </c>
      <c r="B4" s="69">
        <f>'Rendements SSD_indices'!B4+1</f>
        <v>0.99871127918125002</v>
      </c>
      <c r="C4" s="69">
        <f>'Rendements SSD_indices'!C4+1</f>
        <v>1</v>
      </c>
      <c r="D4" s="69">
        <f>'Rendements SSD_indices'!D4+1</f>
        <v>1.0086127668448901</v>
      </c>
      <c r="E4" s="69">
        <f>'Rendements SSD_indices'!E4+1</f>
        <v>1.0125723654650001</v>
      </c>
      <c r="F4" s="69">
        <f>'Rendements SSD_indices'!F4+1</f>
        <v>1.020493223451</v>
      </c>
      <c r="G4" s="69">
        <f>'Rendements SSD_indices'!G4+1</f>
        <v>1.02801968266563</v>
      </c>
      <c r="H4" s="69">
        <f>'Rendements SSD_indices'!H4+1</f>
        <v>0.99871127918125002</v>
      </c>
      <c r="I4" s="69">
        <f>'Rendements SSD_indices'!I4+1</f>
        <v>1</v>
      </c>
      <c r="J4" s="69">
        <f>'Rendements SSD_indices'!J4+1</f>
        <v>1.0082160934369999</v>
      </c>
      <c r="K4" s="69">
        <f>'Rendements SSD_indices'!K4+1</f>
        <v>1.0121765224270001</v>
      </c>
      <c r="L4" s="69">
        <f>'Rendements SSD_indices'!L4+1</f>
        <v>1.02049455204127</v>
      </c>
      <c r="M4" s="69">
        <f>'Rendements SSD_indices'!M4+1</f>
        <v>1.028018238394</v>
      </c>
      <c r="N4" s="69">
        <f>'Rendements SSD_indices'!N4+1</f>
        <v>1</v>
      </c>
      <c r="O4" s="69">
        <f>'Rendements SSD_indices'!O4+1</f>
        <v>1</v>
      </c>
      <c r="P4" s="69">
        <f>'Rendements SSD_indices'!P4+1</f>
        <v>1</v>
      </c>
      <c r="Q4" s="69">
        <f>'Rendements SSD_indices'!Q4+1</f>
        <v>1</v>
      </c>
      <c r="R4" s="69">
        <f>'Rendements SSD_indices'!R4+1</f>
        <v>1</v>
      </c>
      <c r="S4" s="69">
        <f>'Rendements SSD_indices'!S4+1</f>
        <v>1</v>
      </c>
      <c r="T4" s="69">
        <f>'Rendements SSD_indices'!T4+1</f>
        <v>1</v>
      </c>
      <c r="U4" s="69">
        <f>'Rendements SSD_indices'!U4+1</f>
        <v>1</v>
      </c>
      <c r="V4" s="69">
        <f>'Rendements SSD_indices'!V4+1</f>
        <v>1</v>
      </c>
      <c r="W4" s="69">
        <f>'Rendements SSD_indices'!W4+1</f>
        <v>1</v>
      </c>
      <c r="X4" s="69">
        <f>'Rendements SSD_indices'!X4+1</f>
        <v>1</v>
      </c>
      <c r="Y4" s="69">
        <f>'Rendements SSD_indices'!Y4+1</f>
        <v>1</v>
      </c>
      <c r="Z4" s="69">
        <f>'Rendements SSD_indices'!Z4+1</f>
        <v>1</v>
      </c>
      <c r="AA4" s="69">
        <f>'Rendements SSD_indices'!AA4+1</f>
        <v>1</v>
      </c>
      <c r="AB4" s="69">
        <f>'Rendements SSD_indices'!AB4+1</f>
        <v>1</v>
      </c>
      <c r="AC4" s="69">
        <f>'Rendements SSD_indices'!AC4+1</f>
        <v>1</v>
      </c>
      <c r="AD4" s="69">
        <f>'Rendements SSD_indices'!AD4+1</f>
        <v>1</v>
      </c>
      <c r="AE4" s="69">
        <f>'Rendements SSD_indices'!AE4+1</f>
        <v>1</v>
      </c>
      <c r="AF4" s="69">
        <f>'Rendements SSD_indices'!AF4+1</f>
        <v>1</v>
      </c>
      <c r="AG4" s="69">
        <f>'Rendements SSD_indices'!AG4+1</f>
        <v>1</v>
      </c>
      <c r="AH4" s="69">
        <f>'Rendements SSD_indices'!AH4+1</f>
        <v>1</v>
      </c>
      <c r="AI4" s="69">
        <f>'Rendements SSD_indices'!AI4+1</f>
        <v>1</v>
      </c>
      <c r="AJ4" s="69">
        <f>'Rendements SSD_indices'!AJ4+1</f>
        <v>1</v>
      </c>
      <c r="AK4" s="69">
        <f>'Rendements SSD_indices'!AK4+1</f>
        <v>1</v>
      </c>
    </row>
    <row r="5" spans="1:37" ht="14.4" x14ac:dyDescent="0.3">
      <c r="A5" s="65">
        <v>44104</v>
      </c>
      <c r="B5" s="69">
        <f>'Rendements SSD_indices'!B5+1</f>
        <v>0.99828359500895003</v>
      </c>
      <c r="C5" s="69">
        <f>'Rendements SSD_indices'!C5+1</f>
        <v>1</v>
      </c>
      <c r="D5" s="69">
        <f>'Rendements SSD_indices'!D5+1</f>
        <v>0.99343746606393002</v>
      </c>
      <c r="E5" s="69">
        <f>'Rendements SSD_indices'!E5+1</f>
        <v>0.99148335088700001</v>
      </c>
      <c r="F5" s="69">
        <f>'Rendements SSD_indices'!F5+1</f>
        <v>0.98760122652600002</v>
      </c>
      <c r="G5" s="69">
        <f>'Rendements SSD_indices'!G5+1</f>
        <v>0.98393905333164999</v>
      </c>
      <c r="H5" s="69">
        <f>'Rendements SSD_indices'!H5+1</f>
        <v>0.99828359500895003</v>
      </c>
      <c r="I5" s="69">
        <f>'Rendements SSD_indices'!I5+1</f>
        <v>1</v>
      </c>
      <c r="J5" s="69">
        <f>'Rendements SSD_indices'!J5+1</f>
        <v>0.99361801864599997</v>
      </c>
      <c r="K5" s="69">
        <f>'Rendements SSD_indices'!K5+1</f>
        <v>0.991676956469</v>
      </c>
      <c r="L5" s="69">
        <f>'Rendements SSD_indices'!L5+1</f>
        <v>0.98762211132986999</v>
      </c>
      <c r="M5" s="69">
        <f>'Rendements SSD_indices'!M5+1</f>
        <v>0.98391270775700002</v>
      </c>
      <c r="N5" s="69">
        <f>'Rendements SSD_indices'!N5+1</f>
        <v>1</v>
      </c>
      <c r="O5" s="69">
        <f>'Rendements SSD_indices'!O5+1</f>
        <v>1</v>
      </c>
      <c r="P5" s="69">
        <f>'Rendements SSD_indices'!P5+1</f>
        <v>1</v>
      </c>
      <c r="Q5" s="69">
        <f>'Rendements SSD_indices'!Q5+1</f>
        <v>1</v>
      </c>
      <c r="R5" s="69">
        <f>'Rendements SSD_indices'!R5+1</f>
        <v>1</v>
      </c>
      <c r="S5" s="69">
        <f>'Rendements SSD_indices'!S5+1</f>
        <v>1</v>
      </c>
      <c r="T5" s="69">
        <f>'Rendements SSD_indices'!T5+1</f>
        <v>1</v>
      </c>
      <c r="U5" s="69">
        <f>'Rendements SSD_indices'!U5+1</f>
        <v>1</v>
      </c>
      <c r="V5" s="69">
        <f>'Rendements SSD_indices'!V5+1</f>
        <v>1</v>
      </c>
      <c r="W5" s="69">
        <f>'Rendements SSD_indices'!W5+1</f>
        <v>1</v>
      </c>
      <c r="X5" s="69">
        <f>'Rendements SSD_indices'!X5+1</f>
        <v>1</v>
      </c>
      <c r="Y5" s="69">
        <f>'Rendements SSD_indices'!Y5+1</f>
        <v>1</v>
      </c>
      <c r="Z5" s="69">
        <f>'Rendements SSD_indices'!Z5+1</f>
        <v>1</v>
      </c>
      <c r="AA5" s="69">
        <f>'Rendements SSD_indices'!AA5+1</f>
        <v>1</v>
      </c>
      <c r="AB5" s="69">
        <f>'Rendements SSD_indices'!AB5+1</f>
        <v>1</v>
      </c>
      <c r="AC5" s="69">
        <f>'Rendements SSD_indices'!AC5+1</f>
        <v>1</v>
      </c>
      <c r="AD5" s="69">
        <f>'Rendements SSD_indices'!AD5+1</f>
        <v>1</v>
      </c>
      <c r="AE5" s="69">
        <f>'Rendements SSD_indices'!AE5+1</f>
        <v>1</v>
      </c>
      <c r="AF5" s="69">
        <f>'Rendements SSD_indices'!AF5+1</f>
        <v>1</v>
      </c>
      <c r="AG5" s="69">
        <f>'Rendements SSD_indices'!AG5+1</f>
        <v>1</v>
      </c>
      <c r="AH5" s="69">
        <f>'Rendements SSD_indices'!AH5+1</f>
        <v>1</v>
      </c>
      <c r="AI5" s="69">
        <f>'Rendements SSD_indices'!AI5+1</f>
        <v>1</v>
      </c>
      <c r="AJ5" s="69">
        <f>'Rendements SSD_indices'!AJ5+1</f>
        <v>1</v>
      </c>
      <c r="AK5" s="69">
        <f>'Rendements SSD_indices'!AK5+1</f>
        <v>1</v>
      </c>
    </row>
    <row r="6" spans="1:37" ht="14.4" x14ac:dyDescent="0.3">
      <c r="A6" s="65">
        <v>44134</v>
      </c>
      <c r="B6" s="69">
        <f>'Rendements SSD_indices'!B6+1</f>
        <v>0.98754627103788994</v>
      </c>
      <c r="C6" s="69">
        <f>'Rendements SSD_indices'!C6+1</f>
        <v>1</v>
      </c>
      <c r="D6" s="69">
        <f>'Rendements SSD_indices'!D6+1</f>
        <v>0.98257900508756002</v>
      </c>
      <c r="E6" s="69">
        <f>'Rendements SSD_indices'!E6+1</f>
        <v>0.98061120813299996</v>
      </c>
      <c r="F6" s="69">
        <f>'Rendements SSD_indices'!F6+1</f>
        <v>0.97664376518100005</v>
      </c>
      <c r="G6" s="69">
        <f>'Rendements SSD_indices'!G6+1</f>
        <v>0.97284316382484004</v>
      </c>
      <c r="H6" s="69">
        <f>'Rendements SSD_indices'!H6+1</f>
        <v>0.98754627103788994</v>
      </c>
      <c r="I6" s="69">
        <f>'Rendements SSD_indices'!I6+1</f>
        <v>1</v>
      </c>
      <c r="J6" s="69">
        <f>'Rendements SSD_indices'!J6+1</f>
        <v>0.982793502032</v>
      </c>
      <c r="K6" s="69">
        <f>'Rendements SSD_indices'!K6+1</f>
        <v>0.98080978055699997</v>
      </c>
      <c r="L6" s="69">
        <f>'Rendements SSD_indices'!L6+1</f>
        <v>0.97661828594713995</v>
      </c>
      <c r="M6" s="69">
        <f>'Rendements SSD_indices'!M6+1</f>
        <v>0.97287489465200006</v>
      </c>
      <c r="N6" s="69">
        <f>'Rendements SSD_indices'!N6+1</f>
        <v>1</v>
      </c>
      <c r="O6" s="69">
        <f>'Rendements SSD_indices'!O6+1</f>
        <v>1</v>
      </c>
      <c r="P6" s="69">
        <f>'Rendements SSD_indices'!P6+1</f>
        <v>1</v>
      </c>
      <c r="Q6" s="69">
        <f>'Rendements SSD_indices'!Q6+1</f>
        <v>1</v>
      </c>
      <c r="R6" s="69">
        <f>'Rendements SSD_indices'!R6+1</f>
        <v>1</v>
      </c>
      <c r="S6" s="69">
        <f>'Rendements SSD_indices'!S6+1</f>
        <v>1</v>
      </c>
      <c r="T6" s="69">
        <f>'Rendements SSD_indices'!T6+1</f>
        <v>1</v>
      </c>
      <c r="U6" s="69">
        <f>'Rendements SSD_indices'!U6+1</f>
        <v>1</v>
      </c>
      <c r="V6" s="69">
        <f>'Rendements SSD_indices'!V6+1</f>
        <v>1</v>
      </c>
      <c r="W6" s="69">
        <f>'Rendements SSD_indices'!W6+1</f>
        <v>1</v>
      </c>
      <c r="X6" s="69">
        <f>'Rendements SSD_indices'!X6+1</f>
        <v>1</v>
      </c>
      <c r="Y6" s="69">
        <f>'Rendements SSD_indices'!Y6+1</f>
        <v>1</v>
      </c>
      <c r="Z6" s="69">
        <f>'Rendements SSD_indices'!Z6+1</f>
        <v>1</v>
      </c>
      <c r="AA6" s="69">
        <f>'Rendements SSD_indices'!AA6+1</f>
        <v>1</v>
      </c>
      <c r="AB6" s="69">
        <f>'Rendements SSD_indices'!AB6+1</f>
        <v>1</v>
      </c>
      <c r="AC6" s="69">
        <f>'Rendements SSD_indices'!AC6+1</f>
        <v>1</v>
      </c>
      <c r="AD6" s="69">
        <f>'Rendements SSD_indices'!AD6+1</f>
        <v>1</v>
      </c>
      <c r="AE6" s="69">
        <f>'Rendements SSD_indices'!AE6+1</f>
        <v>1</v>
      </c>
      <c r="AF6" s="69">
        <f>'Rendements SSD_indices'!AF6+1</f>
        <v>1</v>
      </c>
      <c r="AG6" s="69">
        <f>'Rendements SSD_indices'!AG6+1</f>
        <v>1</v>
      </c>
      <c r="AH6" s="69">
        <f>'Rendements SSD_indices'!AH6+1</f>
        <v>1</v>
      </c>
      <c r="AI6" s="69">
        <f>'Rendements SSD_indices'!AI6+1</f>
        <v>1</v>
      </c>
      <c r="AJ6" s="69">
        <f>'Rendements SSD_indices'!AJ6+1</f>
        <v>1</v>
      </c>
      <c r="AK6" s="69">
        <f>'Rendements SSD_indices'!AK6+1</f>
        <v>1</v>
      </c>
    </row>
    <row r="7" spans="1:37" ht="14.4" x14ac:dyDescent="0.3">
      <c r="A7" s="65">
        <v>44165</v>
      </c>
      <c r="B7" s="69">
        <f>'Rendements SSD_indices'!B7+1</f>
        <v>1.0326832082136399</v>
      </c>
      <c r="C7" s="69">
        <f>'Rendements SSD_indices'!C7+1</f>
        <v>1</v>
      </c>
      <c r="D7" s="69">
        <f>'Rendements SSD_indices'!D7+1</f>
        <v>1.05518980788516</v>
      </c>
      <c r="E7" s="69">
        <f>'Rendements SSD_indices'!E7+1</f>
        <v>1.064201098356</v>
      </c>
      <c r="F7" s="69">
        <f>'Rendements SSD_indices'!F7+1</f>
        <v>1.082209261627</v>
      </c>
      <c r="G7" s="69">
        <f>'Rendements SSD_indices'!G7+1</f>
        <v>1.0993027432413101</v>
      </c>
      <c r="H7" s="69">
        <f>'Rendements SSD_indices'!H7+1</f>
        <v>1.0326832082136399</v>
      </c>
      <c r="I7" s="69">
        <f>'Rendements SSD_indices'!I7+1</f>
        <v>1</v>
      </c>
      <c r="J7" s="69">
        <f>'Rendements SSD_indices'!J7+1</f>
        <v>1.054297409038</v>
      </c>
      <c r="K7" s="69">
        <f>'Rendements SSD_indices'!K7+1</f>
        <v>1.0633014906739999</v>
      </c>
      <c r="L7" s="69">
        <f>'Rendements SSD_indices'!L7+1</f>
        <v>1.08219772749096</v>
      </c>
      <c r="M7" s="69">
        <f>'Rendements SSD_indices'!M7+1</f>
        <v>1.0993178172139999</v>
      </c>
      <c r="N7" s="69">
        <f>'Rendements SSD_indices'!N7+1</f>
        <v>1</v>
      </c>
      <c r="O7" s="69">
        <f>'Rendements SSD_indices'!O7+1</f>
        <v>1</v>
      </c>
      <c r="P7" s="69">
        <f>'Rendements SSD_indices'!P7+1</f>
        <v>1</v>
      </c>
      <c r="Q7" s="69">
        <f>'Rendements SSD_indices'!Q7+1</f>
        <v>1</v>
      </c>
      <c r="R7" s="69">
        <f>'Rendements SSD_indices'!R7+1</f>
        <v>1</v>
      </c>
      <c r="S7" s="69">
        <f>'Rendements SSD_indices'!S7+1</f>
        <v>1</v>
      </c>
      <c r="T7" s="69">
        <f>'Rendements SSD_indices'!T7+1</f>
        <v>1</v>
      </c>
      <c r="U7" s="69">
        <f>'Rendements SSD_indices'!U7+1</f>
        <v>1</v>
      </c>
      <c r="V7" s="69">
        <f>'Rendements SSD_indices'!V7+1</f>
        <v>1</v>
      </c>
      <c r="W7" s="69">
        <f>'Rendements SSD_indices'!W7+1</f>
        <v>1</v>
      </c>
      <c r="X7" s="69">
        <f>'Rendements SSD_indices'!X7+1</f>
        <v>1</v>
      </c>
      <c r="Y7" s="69">
        <f>'Rendements SSD_indices'!Y7+1</f>
        <v>1</v>
      </c>
      <c r="Z7" s="69">
        <f>'Rendements SSD_indices'!Z7+1</f>
        <v>1</v>
      </c>
      <c r="AA7" s="69">
        <f>'Rendements SSD_indices'!AA7+1</f>
        <v>1</v>
      </c>
      <c r="AB7" s="69">
        <f>'Rendements SSD_indices'!AB7+1</f>
        <v>1</v>
      </c>
      <c r="AC7" s="69">
        <f>'Rendements SSD_indices'!AC7+1</f>
        <v>1</v>
      </c>
      <c r="AD7" s="69">
        <f>'Rendements SSD_indices'!AD7+1</f>
        <v>1</v>
      </c>
      <c r="AE7" s="69">
        <f>'Rendements SSD_indices'!AE7+1</f>
        <v>1</v>
      </c>
      <c r="AF7" s="69">
        <f>'Rendements SSD_indices'!AF7+1</f>
        <v>1</v>
      </c>
      <c r="AG7" s="69">
        <f>'Rendements SSD_indices'!AG7+1</f>
        <v>1</v>
      </c>
      <c r="AH7" s="69">
        <f>'Rendements SSD_indices'!AH7+1</f>
        <v>1</v>
      </c>
      <c r="AI7" s="69">
        <f>'Rendements SSD_indices'!AI7+1</f>
        <v>1</v>
      </c>
      <c r="AJ7" s="69">
        <f>'Rendements SSD_indices'!AJ7+1</f>
        <v>1</v>
      </c>
      <c r="AK7" s="69">
        <f>'Rendements SSD_indices'!AK7+1</f>
        <v>1</v>
      </c>
    </row>
    <row r="8" spans="1:37" ht="14.4" x14ac:dyDescent="0.3">
      <c r="A8" s="65">
        <v>44196</v>
      </c>
      <c r="B8" s="69">
        <f>'Rendements SSD_indices'!B8+1</f>
        <v>1.00807405783814</v>
      </c>
      <c r="C8" s="69">
        <f>'Rendements SSD_indices'!C8+1</f>
        <v>1</v>
      </c>
      <c r="D8" s="69">
        <f>'Rendements SSD_indices'!D8+1</f>
        <v>1.01252330931432</v>
      </c>
      <c r="E8" s="69">
        <f>'Rendements SSD_indices'!E8+1</f>
        <v>1.0142938586970001</v>
      </c>
      <c r="F8" s="69">
        <f>'Rendements SSD_indices'!F8+1</f>
        <v>1.017850209471</v>
      </c>
      <c r="G8" s="69">
        <f>'Rendements SSD_indices'!G8+1</f>
        <v>1.0212438422076999</v>
      </c>
      <c r="H8" s="69">
        <f>'Rendements SSD_indices'!H8+1</f>
        <v>1.00807405783814</v>
      </c>
      <c r="I8" s="69">
        <f>'Rendements SSD_indices'!I8+1</f>
        <v>1</v>
      </c>
      <c r="J8" s="69">
        <f>'Rendements SSD_indices'!J8+1</f>
        <v>1.012337564816</v>
      </c>
      <c r="K8" s="69">
        <f>'Rendements SSD_indices'!K8+1</f>
        <v>1.014115740199</v>
      </c>
      <c r="L8" s="69">
        <f>'Rendements SSD_indices'!L8+1</f>
        <v>1.0178624110857899</v>
      </c>
      <c r="M8" s="69">
        <f>'Rendements SSD_indices'!M8+1</f>
        <v>1.0212284417569999</v>
      </c>
      <c r="N8" s="69">
        <f>'Rendements SSD_indices'!N8+1</f>
        <v>1</v>
      </c>
      <c r="O8" s="69">
        <f>'Rendements SSD_indices'!O8+1</f>
        <v>1</v>
      </c>
      <c r="P8" s="69">
        <f>'Rendements SSD_indices'!P8+1</f>
        <v>1</v>
      </c>
      <c r="Q8" s="69">
        <f>'Rendements SSD_indices'!Q8+1</f>
        <v>1</v>
      </c>
      <c r="R8" s="69">
        <f>'Rendements SSD_indices'!R8+1</f>
        <v>1</v>
      </c>
      <c r="S8" s="69">
        <f>'Rendements SSD_indices'!S8+1</f>
        <v>1</v>
      </c>
      <c r="T8" s="69">
        <f>'Rendements SSD_indices'!T8+1</f>
        <v>1</v>
      </c>
      <c r="U8" s="69">
        <f>'Rendements SSD_indices'!U8+1</f>
        <v>1</v>
      </c>
      <c r="V8" s="69">
        <f>'Rendements SSD_indices'!V8+1</f>
        <v>1</v>
      </c>
      <c r="W8" s="69">
        <f>'Rendements SSD_indices'!W8+1</f>
        <v>1</v>
      </c>
      <c r="X8" s="69">
        <f>'Rendements SSD_indices'!X8+1</f>
        <v>1</v>
      </c>
      <c r="Y8" s="69">
        <f>'Rendements SSD_indices'!Y8+1</f>
        <v>1</v>
      </c>
      <c r="Z8" s="69">
        <f>'Rendements SSD_indices'!Z8+1</f>
        <v>1</v>
      </c>
      <c r="AA8" s="69">
        <f>'Rendements SSD_indices'!AA8+1</f>
        <v>1</v>
      </c>
      <c r="AB8" s="69">
        <f>'Rendements SSD_indices'!AB8+1</f>
        <v>1</v>
      </c>
      <c r="AC8" s="69">
        <f>'Rendements SSD_indices'!AC8+1</f>
        <v>1</v>
      </c>
      <c r="AD8" s="69">
        <f>'Rendements SSD_indices'!AD8+1</f>
        <v>1</v>
      </c>
      <c r="AE8" s="69">
        <f>'Rendements SSD_indices'!AE8+1</f>
        <v>1</v>
      </c>
      <c r="AF8" s="69">
        <f>'Rendements SSD_indices'!AF8+1</f>
        <v>1</v>
      </c>
      <c r="AG8" s="69">
        <f>'Rendements SSD_indices'!AG8+1</f>
        <v>1</v>
      </c>
      <c r="AH8" s="69">
        <f>'Rendements SSD_indices'!AH8+1</f>
        <v>1</v>
      </c>
      <c r="AI8" s="69">
        <f>'Rendements SSD_indices'!AI8+1</f>
        <v>1</v>
      </c>
      <c r="AJ8" s="69">
        <f>'Rendements SSD_indices'!AJ8+1</f>
        <v>1</v>
      </c>
      <c r="AK8" s="69">
        <f>'Rendements SSD_indices'!AK8+1</f>
        <v>1</v>
      </c>
    </row>
    <row r="9" spans="1:37" ht="14.4" x14ac:dyDescent="0.3">
      <c r="A9" s="65">
        <v>44225</v>
      </c>
      <c r="B9" s="69">
        <f>'Rendements SSD_indices'!B9+1</f>
        <v>0.99139395051204005</v>
      </c>
      <c r="C9" s="69">
        <f>'Rendements SSD_indices'!C9+1</f>
        <v>0.99189735280372004</v>
      </c>
      <c r="D9" s="69">
        <f>'Rendements SSD_indices'!D9+1</f>
        <v>0.99390740509677999</v>
      </c>
      <c r="E9" s="69">
        <f>'Rendements SSD_indices'!E9+1</f>
        <v>0.99469837637668002</v>
      </c>
      <c r="F9" s="69">
        <f>'Rendements SSD_indices'!F9+1</f>
        <v>0.99658659748778999</v>
      </c>
      <c r="G9" s="69">
        <f>'Rendements SSD_indices'!G9+1</f>
        <v>0.99838039267213996</v>
      </c>
      <c r="H9" s="69">
        <f>'Rendements SSD_indices'!H9+1</f>
        <v>0.99139395051204005</v>
      </c>
      <c r="I9" s="69">
        <f>'Rendements SSD_indices'!I9+1</f>
        <v>0.99189735280372004</v>
      </c>
      <c r="J9" s="69">
        <f>'Rendements SSD_indices'!J9+1</f>
        <v>0.99365904783195003</v>
      </c>
      <c r="K9" s="69">
        <f>'Rendements SSD_indices'!K9+1</f>
        <v>0.99460316486550004</v>
      </c>
      <c r="L9" s="69">
        <f>'Rendements SSD_indices'!L9+1</f>
        <v>0.99658659754362999</v>
      </c>
      <c r="M9" s="69">
        <f>'Rendements SSD_indices'!M9+1</f>
        <v>0.99837959263583997</v>
      </c>
      <c r="N9" s="69">
        <f>'Rendements SSD_indices'!N9+1</f>
        <v>1</v>
      </c>
      <c r="O9" s="69">
        <f>'Rendements SSD_indices'!O9+1</f>
        <v>1</v>
      </c>
      <c r="P9" s="69">
        <f>'Rendements SSD_indices'!P9+1</f>
        <v>1</v>
      </c>
      <c r="Q9" s="69">
        <f>'Rendements SSD_indices'!Q9+1</f>
        <v>1</v>
      </c>
      <c r="R9" s="69">
        <f>'Rendements SSD_indices'!R9+1</f>
        <v>1</v>
      </c>
      <c r="S9" s="69">
        <f>'Rendements SSD_indices'!S9+1</f>
        <v>1</v>
      </c>
      <c r="T9" s="69">
        <f>'Rendements SSD_indices'!T9+1</f>
        <v>1</v>
      </c>
      <c r="U9" s="69">
        <f>'Rendements SSD_indices'!U9+1</f>
        <v>1</v>
      </c>
      <c r="V9" s="69">
        <f>'Rendements SSD_indices'!V9+1</f>
        <v>1</v>
      </c>
      <c r="W9" s="69">
        <f>'Rendements SSD_indices'!W9+1</f>
        <v>1</v>
      </c>
      <c r="X9" s="69">
        <f>'Rendements SSD_indices'!X9+1</f>
        <v>1</v>
      </c>
      <c r="Y9" s="69">
        <f>'Rendements SSD_indices'!Y9+1</f>
        <v>1</v>
      </c>
      <c r="Z9" s="69">
        <f>'Rendements SSD_indices'!Z9+1</f>
        <v>1</v>
      </c>
      <c r="AA9" s="69">
        <f>'Rendements SSD_indices'!AA9+1</f>
        <v>1</v>
      </c>
      <c r="AB9" s="69">
        <f>'Rendements SSD_indices'!AB9+1</f>
        <v>1</v>
      </c>
      <c r="AC9" s="69">
        <f>'Rendements SSD_indices'!AC9+1</f>
        <v>1</v>
      </c>
      <c r="AD9" s="69">
        <f>'Rendements SSD_indices'!AD9+1</f>
        <v>1</v>
      </c>
      <c r="AE9" s="69">
        <f>'Rendements SSD_indices'!AE9+1</f>
        <v>1</v>
      </c>
      <c r="AF9" s="69">
        <f>'Rendements SSD_indices'!AF9+1</f>
        <v>1</v>
      </c>
      <c r="AG9" s="69">
        <f>'Rendements SSD_indices'!AG9+1</f>
        <v>1</v>
      </c>
      <c r="AH9" s="69">
        <f>'Rendements SSD_indices'!AH9+1</f>
        <v>1</v>
      </c>
      <c r="AI9" s="69">
        <f>'Rendements SSD_indices'!AI9+1</f>
        <v>1</v>
      </c>
      <c r="AJ9" s="69">
        <f>'Rendements SSD_indices'!AJ9+1</f>
        <v>1</v>
      </c>
      <c r="AK9" s="69">
        <f>'Rendements SSD_indices'!AK9+1</f>
        <v>1</v>
      </c>
    </row>
    <row r="10" spans="1:37" ht="14.4" x14ac:dyDescent="0.3">
      <c r="A10" s="65">
        <v>44253</v>
      </c>
      <c r="B10" s="69">
        <f>'Rendements SSD_indices'!B10+1</f>
        <v>0.98908896117141998</v>
      </c>
      <c r="C10" s="69">
        <f>'Rendements SSD_indices'!C10+1</f>
        <v>0.99471116008003002</v>
      </c>
      <c r="D10" s="69">
        <f>'Rendements SSD_indices'!D10+1</f>
        <v>1.0031444584608999</v>
      </c>
      <c r="E10" s="69">
        <f>'Rendements SSD_indices'!E10+1</f>
        <v>1.00876665736587</v>
      </c>
      <c r="F10" s="69">
        <f>'Rendements SSD_indices'!F10+1</f>
        <v>1.02001105517574</v>
      </c>
      <c r="G10" s="69">
        <f>'Rendements SSD_indices'!G10+1</f>
        <v>1.0306932330951299</v>
      </c>
      <c r="H10" s="69">
        <f>'Rendements SSD_indices'!H10+1</f>
        <v>0.98908896117141998</v>
      </c>
      <c r="I10" s="69">
        <f>'Rendements SSD_indices'!I10+1</f>
        <v>0.99471116008003002</v>
      </c>
      <c r="J10" s="69">
        <f>'Rendements SSD_indices'!J10+1</f>
        <v>1.0025830386410499</v>
      </c>
      <c r="K10" s="69">
        <f>'Rendements SSD_indices'!K10+1</f>
        <v>1.00820523754599</v>
      </c>
      <c r="L10" s="69">
        <f>'Rendements SSD_indices'!L10+1</f>
        <v>1.0200110551688</v>
      </c>
      <c r="M10" s="69">
        <f>'Rendements SSD_indices'!M10+1</f>
        <v>1.0306940331658101</v>
      </c>
      <c r="N10" s="69">
        <f>'Rendements SSD_indices'!N10+1</f>
        <v>1</v>
      </c>
      <c r="O10" s="69">
        <f>'Rendements SSD_indices'!O10+1</f>
        <v>1</v>
      </c>
      <c r="P10" s="69">
        <f>'Rendements SSD_indices'!P10+1</f>
        <v>1</v>
      </c>
      <c r="Q10" s="69">
        <f>'Rendements SSD_indices'!Q10+1</f>
        <v>1</v>
      </c>
      <c r="R10" s="69">
        <f>'Rendements SSD_indices'!R10+1</f>
        <v>1</v>
      </c>
      <c r="S10" s="69">
        <f>'Rendements SSD_indices'!S10+1</f>
        <v>1</v>
      </c>
      <c r="T10" s="69">
        <f>'Rendements SSD_indices'!T10+1</f>
        <v>1</v>
      </c>
      <c r="U10" s="69">
        <f>'Rendements SSD_indices'!U10+1</f>
        <v>1</v>
      </c>
      <c r="V10" s="69">
        <f>'Rendements SSD_indices'!V10+1</f>
        <v>1</v>
      </c>
      <c r="W10" s="69">
        <f>'Rendements SSD_indices'!W10+1</f>
        <v>1</v>
      </c>
      <c r="X10" s="69">
        <f>'Rendements SSD_indices'!X10+1</f>
        <v>1</v>
      </c>
      <c r="Y10" s="69">
        <f>'Rendements SSD_indices'!Y10+1</f>
        <v>1</v>
      </c>
      <c r="Z10" s="69">
        <f>'Rendements SSD_indices'!Z10+1</f>
        <v>1</v>
      </c>
      <c r="AA10" s="69">
        <f>'Rendements SSD_indices'!AA10+1</f>
        <v>1</v>
      </c>
      <c r="AB10" s="69">
        <f>'Rendements SSD_indices'!AB10+1</f>
        <v>1</v>
      </c>
      <c r="AC10" s="69">
        <f>'Rendements SSD_indices'!AC10+1</f>
        <v>1</v>
      </c>
      <c r="AD10" s="69">
        <f>'Rendements SSD_indices'!AD10+1</f>
        <v>1</v>
      </c>
      <c r="AE10" s="69">
        <f>'Rendements SSD_indices'!AE10+1</f>
        <v>1</v>
      </c>
      <c r="AF10" s="69">
        <f>'Rendements SSD_indices'!AF10+1</f>
        <v>1</v>
      </c>
      <c r="AG10" s="69">
        <f>'Rendements SSD_indices'!AG10+1</f>
        <v>1</v>
      </c>
      <c r="AH10" s="69">
        <f>'Rendements SSD_indices'!AH10+1</f>
        <v>1</v>
      </c>
      <c r="AI10" s="69">
        <f>'Rendements SSD_indices'!AI10+1</f>
        <v>1</v>
      </c>
      <c r="AJ10" s="69">
        <f>'Rendements SSD_indices'!AJ10+1</f>
        <v>1</v>
      </c>
      <c r="AK10" s="69">
        <f>'Rendements SSD_indices'!AK10+1</f>
        <v>1</v>
      </c>
    </row>
    <row r="11" spans="1:37" ht="14.4" x14ac:dyDescent="0.3">
      <c r="A11" s="65">
        <v>44286</v>
      </c>
      <c r="B11" s="69">
        <f>'Rendements SSD_indices'!B11+1</f>
        <v>0.99554172356690995</v>
      </c>
      <c r="C11" s="69">
        <f>'Rendements SSD_indices'!C11+1</f>
        <v>0.99965544286373997</v>
      </c>
      <c r="D11" s="69">
        <f>'Rendements SSD_indices'!D11+1</f>
        <v>1.00582602207745</v>
      </c>
      <c r="E11" s="69">
        <f>'Rendements SSD_indices'!E11+1</f>
        <v>1.0099397413194999</v>
      </c>
      <c r="F11" s="69">
        <f>'Rendements SSD_indices'!F11+1</f>
        <v>1.0181671798035901</v>
      </c>
      <c r="G11" s="69">
        <f>'Rendements SSD_indices'!G11+1</f>
        <v>1.0259832463634599</v>
      </c>
      <c r="H11" s="69">
        <f>'Rendements SSD_indices'!H11+1</f>
        <v>0.99554172356690995</v>
      </c>
      <c r="I11" s="69">
        <f>'Rendements SSD_indices'!I11+1</f>
        <v>0.99965544286373997</v>
      </c>
      <c r="J11" s="69">
        <f>'Rendements SSD_indices'!J11+1</f>
        <v>1.0054135496933601</v>
      </c>
      <c r="K11" s="69">
        <f>'Rendements SSD_indices'!K11+1</f>
        <v>1.00952726893539</v>
      </c>
      <c r="L11" s="69">
        <f>'Rendements SSD_indices'!L11+1</f>
        <v>1.01816717969948</v>
      </c>
      <c r="M11" s="69">
        <f>'Rendements SSD_indices'!M11+1</f>
        <v>1.0259821459035801</v>
      </c>
      <c r="N11" s="69">
        <f>'Rendements SSD_indices'!N11+1</f>
        <v>1</v>
      </c>
      <c r="O11" s="69">
        <f>'Rendements SSD_indices'!O11+1</f>
        <v>1</v>
      </c>
      <c r="P11" s="69">
        <f>'Rendements SSD_indices'!P11+1</f>
        <v>1</v>
      </c>
      <c r="Q11" s="69">
        <f>'Rendements SSD_indices'!Q11+1</f>
        <v>1</v>
      </c>
      <c r="R11" s="69">
        <f>'Rendements SSD_indices'!R11+1</f>
        <v>1</v>
      </c>
      <c r="S11" s="69">
        <f>'Rendements SSD_indices'!S11+1</f>
        <v>1</v>
      </c>
      <c r="T11" s="69">
        <f>'Rendements SSD_indices'!T11+1</f>
        <v>1</v>
      </c>
      <c r="U11" s="69">
        <f>'Rendements SSD_indices'!U11+1</f>
        <v>1</v>
      </c>
      <c r="V11" s="69">
        <f>'Rendements SSD_indices'!V11+1</f>
        <v>1</v>
      </c>
      <c r="W11" s="69">
        <f>'Rendements SSD_indices'!W11+1</f>
        <v>1</v>
      </c>
      <c r="X11" s="69">
        <f>'Rendements SSD_indices'!X11+1</f>
        <v>1</v>
      </c>
      <c r="Y11" s="69">
        <f>'Rendements SSD_indices'!Y11+1</f>
        <v>1</v>
      </c>
      <c r="Z11" s="69">
        <f>'Rendements SSD_indices'!Z11+1</f>
        <v>1</v>
      </c>
      <c r="AA11" s="69">
        <f>'Rendements SSD_indices'!AA11+1</f>
        <v>1</v>
      </c>
      <c r="AB11" s="69">
        <f>'Rendements SSD_indices'!AB11+1</f>
        <v>1</v>
      </c>
      <c r="AC11" s="69">
        <f>'Rendements SSD_indices'!AC11+1</f>
        <v>1</v>
      </c>
      <c r="AD11" s="69">
        <f>'Rendements SSD_indices'!AD11+1</f>
        <v>1</v>
      </c>
      <c r="AE11" s="69">
        <f>'Rendements SSD_indices'!AE11+1</f>
        <v>1</v>
      </c>
      <c r="AF11" s="69">
        <f>'Rendements SSD_indices'!AF11+1</f>
        <v>1</v>
      </c>
      <c r="AG11" s="69">
        <f>'Rendements SSD_indices'!AG11+1</f>
        <v>1</v>
      </c>
      <c r="AH11" s="69">
        <f>'Rendements SSD_indices'!AH11+1</f>
        <v>1</v>
      </c>
      <c r="AI11" s="69">
        <f>'Rendements SSD_indices'!AI11+1</f>
        <v>1</v>
      </c>
      <c r="AJ11" s="69">
        <f>'Rendements SSD_indices'!AJ11+1</f>
        <v>1</v>
      </c>
      <c r="AK11" s="69">
        <f>'Rendements SSD_indices'!AK11+1</f>
        <v>1</v>
      </c>
    </row>
    <row r="12" spans="1:37" ht="14.4" x14ac:dyDescent="0.3">
      <c r="A12" s="65">
        <v>44316</v>
      </c>
      <c r="B12" s="69">
        <f>'Rendements SSD_indices'!B12+1</f>
        <v>1.00602323051533</v>
      </c>
      <c r="C12" s="69">
        <f>'Rendements SSD_indices'!C12+1</f>
        <v>1.0082019794481201</v>
      </c>
      <c r="D12" s="69">
        <f>'Rendements SSD_indices'!D12+1</f>
        <v>1.01147010253657</v>
      </c>
      <c r="E12" s="69">
        <f>'Rendements SSD_indices'!E12+1</f>
        <v>1.01364885153275</v>
      </c>
      <c r="F12" s="69">
        <f>'Rendements SSD_indices'!F12+1</f>
        <v>1.0180063495251701</v>
      </c>
      <c r="G12" s="69">
        <f>'Rendements SSD_indices'!G12+1</f>
        <v>1.0221459726179201</v>
      </c>
      <c r="H12" s="69">
        <f>'Rendements SSD_indices'!H12+1</f>
        <v>1.00602323051533</v>
      </c>
      <c r="I12" s="69">
        <f>'Rendements SSD_indices'!I12+1</f>
        <v>1.0082019794481201</v>
      </c>
      <c r="J12" s="69">
        <f>'Rendements SSD_indices'!J12+1</f>
        <v>1.01125222736245</v>
      </c>
      <c r="K12" s="69">
        <f>'Rendements SSD_indices'!K12+1</f>
        <v>1.01343097635867</v>
      </c>
      <c r="L12" s="69">
        <f>'Rendements SSD_indices'!L12+1</f>
        <v>1.01800634964564</v>
      </c>
      <c r="M12" s="69">
        <f>'Rendements SSD_indices'!M12+1</f>
        <v>1.0221459723434401</v>
      </c>
      <c r="N12" s="69">
        <f>'Rendements SSD_indices'!N12+1</f>
        <v>0.99543199999999998</v>
      </c>
      <c r="O12" s="69">
        <f>'Rendements SSD_indices'!O12+1</f>
        <v>0.99502599999999997</v>
      </c>
      <c r="P12" s="69">
        <f>'Rendements SSD_indices'!P12+1</f>
        <v>0.99421300000000001</v>
      </c>
      <c r="Q12" s="69">
        <f>'Rendements SSD_indices'!Q12+1</f>
        <v>0.99338099999999996</v>
      </c>
      <c r="R12" s="69">
        <f>'Rendements SSD_indices'!R12+1</f>
        <v>0.99593100000000001</v>
      </c>
      <c r="S12" s="69">
        <f>'Rendements SSD_indices'!S12+1</f>
        <v>0.99535099999999999</v>
      </c>
      <c r="T12" s="69">
        <f>'Rendements SSD_indices'!T12+1</f>
        <v>0.99496499999999999</v>
      </c>
      <c r="U12" s="69">
        <f>'Rendements SSD_indices'!U12+1</f>
        <v>0.99419199999999996</v>
      </c>
      <c r="V12" s="69">
        <f>'Rendements SSD_indices'!V12+1</f>
        <v>0.99669799999999997</v>
      </c>
      <c r="W12" s="69">
        <f>'Rendements SSD_indices'!W12+1</f>
        <v>0.996282</v>
      </c>
      <c r="X12" s="69">
        <f>'Rendements SSD_indices'!X12+1</f>
        <v>0.99565800000000004</v>
      </c>
      <c r="Y12" s="69">
        <f>'Rendements SSD_indices'!Y12+1</f>
        <v>0.99524199999999996</v>
      </c>
      <c r="Z12" s="69">
        <f>'Rendements SSD_indices'!Z12+1</f>
        <v>1</v>
      </c>
      <c r="AA12" s="69">
        <f>'Rendements SSD_indices'!AA12+1</f>
        <v>1</v>
      </c>
      <c r="AB12" s="69">
        <f>'Rendements SSD_indices'!AB12+1</f>
        <v>1</v>
      </c>
      <c r="AC12" s="69">
        <f>'Rendements SSD_indices'!AC12+1</f>
        <v>1</v>
      </c>
      <c r="AD12" s="69">
        <f>'Rendements SSD_indices'!AD12+1</f>
        <v>1</v>
      </c>
      <c r="AE12" s="69">
        <f>'Rendements SSD_indices'!AE12+1</f>
        <v>1</v>
      </c>
      <c r="AF12" s="69">
        <f>'Rendements SSD_indices'!AF12+1</f>
        <v>1</v>
      </c>
      <c r="AG12" s="69">
        <f>'Rendements SSD_indices'!AG12+1</f>
        <v>1</v>
      </c>
      <c r="AH12" s="69">
        <f>'Rendements SSD_indices'!AH12+1</f>
        <v>1</v>
      </c>
      <c r="AI12" s="69">
        <f>'Rendements SSD_indices'!AI12+1</f>
        <v>1</v>
      </c>
      <c r="AJ12" s="69">
        <f>'Rendements SSD_indices'!AJ12+1</f>
        <v>1</v>
      </c>
      <c r="AK12" s="69">
        <f>'Rendements SSD_indices'!AK12+1</f>
        <v>1</v>
      </c>
    </row>
    <row r="13" spans="1:37" ht="14.4" x14ac:dyDescent="0.3">
      <c r="A13" s="65">
        <v>44347</v>
      </c>
      <c r="B13" s="69">
        <f>'Rendements SSD_indices'!B13+1</f>
        <v>1.0085815922391801</v>
      </c>
      <c r="C13" s="69">
        <f>'Rendements SSD_indices'!C13+1</f>
        <v>1.00951727983624</v>
      </c>
      <c r="D13" s="69">
        <f>'Rendements SSD_indices'!D13+1</f>
        <v>1.0109208112693999</v>
      </c>
      <c r="E13" s="69">
        <f>'Rendements SSD_indices'!E13+1</f>
        <v>1.0118564988587899</v>
      </c>
      <c r="F13" s="69">
        <f>'Rendements SSD_indices'!F13+1</f>
        <v>1.0137278740375</v>
      </c>
      <c r="G13" s="69">
        <f>'Rendements SSD_indices'!G13+1</f>
        <v>1.0155056804572999</v>
      </c>
      <c r="H13" s="69">
        <f>'Rendements SSD_indices'!H13+1</f>
        <v>1.0085809922354001</v>
      </c>
      <c r="I13" s="69">
        <f>'Rendements SSD_indices'!I13+1</f>
        <v>1.00951667983242</v>
      </c>
      <c r="J13" s="69">
        <f>'Rendements SSD_indices'!J13+1</f>
        <v>1.0109202111656199</v>
      </c>
      <c r="K13" s="69">
        <f>'Rendements SSD_indices'!K13+1</f>
        <v>1.01185589874883</v>
      </c>
      <c r="L13" s="69">
        <f>'Rendements SSD_indices'!L13+1</f>
        <v>1.0137272740191201</v>
      </c>
      <c r="M13" s="69">
        <f>'Rendements SSD_indices'!M13+1</f>
        <v>1.0155050804535199</v>
      </c>
      <c r="N13" s="69">
        <f>'Rendements SSD_indices'!N13+1</f>
        <v>1.0062979999999999</v>
      </c>
      <c r="O13" s="69">
        <f>'Rendements SSD_indices'!O13+1</f>
        <v>1.006537</v>
      </c>
      <c r="P13" s="69">
        <f>'Rendements SSD_indices'!P13+1</f>
        <v>1.007015</v>
      </c>
      <c r="Q13" s="69">
        <f>'Rendements SSD_indices'!Q13+1</f>
        <v>1.0075240000000001</v>
      </c>
      <c r="R13" s="69">
        <f>'Rendements SSD_indices'!R13+1</f>
        <v>1.006035</v>
      </c>
      <c r="S13" s="69">
        <f>'Rendements SSD_indices'!S13+1</f>
        <v>1.006364</v>
      </c>
      <c r="T13" s="69">
        <f>'Rendements SSD_indices'!T13+1</f>
        <v>1.0065839999999999</v>
      </c>
      <c r="U13" s="69">
        <f>'Rendements SSD_indices'!U13+1</f>
        <v>1.0070220000000001</v>
      </c>
      <c r="V13" s="69">
        <f>'Rendements SSD_indices'!V13+1</f>
        <v>1.0059279999999999</v>
      </c>
      <c r="W13" s="69">
        <f>'Rendements SSD_indices'!W13+1</f>
        <v>1.006386</v>
      </c>
      <c r="X13" s="69">
        <f>'Rendements SSD_indices'!X13+1</f>
        <v>1.0070730000000001</v>
      </c>
      <c r="Y13" s="69">
        <f>'Rendements SSD_indices'!Y13+1</f>
        <v>1.007531</v>
      </c>
      <c r="Z13" s="69">
        <f>'Rendements SSD_indices'!Z13+1</f>
        <v>1</v>
      </c>
      <c r="AA13" s="69">
        <f>'Rendements SSD_indices'!AA13+1</f>
        <v>1</v>
      </c>
      <c r="AB13" s="69">
        <f>'Rendements SSD_indices'!AB13+1</f>
        <v>1</v>
      </c>
      <c r="AC13" s="69">
        <f>'Rendements SSD_indices'!AC13+1</f>
        <v>1</v>
      </c>
      <c r="AD13" s="69">
        <f>'Rendements SSD_indices'!AD13+1</f>
        <v>1</v>
      </c>
      <c r="AE13" s="69">
        <f>'Rendements SSD_indices'!AE13+1</f>
        <v>1</v>
      </c>
      <c r="AF13" s="69">
        <f>'Rendements SSD_indices'!AF13+1</f>
        <v>1</v>
      </c>
      <c r="AG13" s="69">
        <f>'Rendements SSD_indices'!AG13+1</f>
        <v>1</v>
      </c>
      <c r="AH13" s="69">
        <f>'Rendements SSD_indices'!AH13+1</f>
        <v>1</v>
      </c>
      <c r="AI13" s="69">
        <f>'Rendements SSD_indices'!AI13+1</f>
        <v>1</v>
      </c>
      <c r="AJ13" s="69">
        <f>'Rendements SSD_indices'!AJ13+1</f>
        <v>1</v>
      </c>
      <c r="AK13" s="69">
        <f>'Rendements SSD_indices'!AK13+1</f>
        <v>1</v>
      </c>
    </row>
    <row r="14" spans="1:37" ht="14.4" x14ac:dyDescent="0.3">
      <c r="A14" s="65">
        <v>44377</v>
      </c>
      <c r="B14" s="69">
        <f>'Rendements SSD_indices'!B14+1</f>
        <v>1.0153612294060099</v>
      </c>
      <c r="C14" s="69">
        <f>'Rendements SSD_indices'!C14+1</f>
        <v>1.01768923070288</v>
      </c>
      <c r="D14" s="69">
        <f>'Rendements SSD_indices'!D14+1</f>
        <v>1.02118123283647</v>
      </c>
      <c r="E14" s="69">
        <f>'Rendements SSD_indices'!E14+1</f>
        <v>1.0235092340948699</v>
      </c>
      <c r="F14" s="69">
        <f>'Rendements SSD_indices'!F14+1</f>
        <v>1.02816523661175</v>
      </c>
      <c r="G14" s="69">
        <f>'Rendements SSD_indices'!G14+1</f>
        <v>1.03258843900271</v>
      </c>
      <c r="H14" s="69">
        <f>'Rendements SSD_indices'!H14+1</f>
        <v>1.01536032897742</v>
      </c>
      <c r="I14" s="69">
        <f>'Rendements SSD_indices'!I14+1</f>
        <v>1.0176883302742801</v>
      </c>
      <c r="J14" s="69">
        <f>'Rendements SSD_indices'!J14+1</f>
        <v>1.0211803324078601</v>
      </c>
      <c r="K14" s="69">
        <f>'Rendements SSD_indices'!K14+1</f>
        <v>1.0235083336663</v>
      </c>
      <c r="L14" s="69">
        <f>'Rendements SSD_indices'!L14+1</f>
        <v>1.0281643361100801</v>
      </c>
      <c r="M14" s="69">
        <f>'Rendements SSD_indices'!M14+1</f>
        <v>1.0325875385741401</v>
      </c>
      <c r="N14" s="69">
        <f>'Rendements SSD_indices'!N14+1</f>
        <v>1.02101</v>
      </c>
      <c r="O14" s="69">
        <f>'Rendements SSD_indices'!O14+1</f>
        <v>1.0235620000000001</v>
      </c>
      <c r="P14" s="69">
        <f>'Rendements SSD_indices'!P14+1</f>
        <v>1.028664</v>
      </c>
      <c r="Q14" s="69">
        <f>'Rendements SSD_indices'!Q14+1</f>
        <v>1.0338149999999999</v>
      </c>
      <c r="R14" s="69">
        <f>'Rendements SSD_indices'!R14+1</f>
        <v>1.01728</v>
      </c>
      <c r="S14" s="69">
        <f>'Rendements SSD_indices'!S14+1</f>
        <v>1.0210729999999999</v>
      </c>
      <c r="T14" s="69">
        <f>'Rendements SSD_indices'!T14+1</f>
        <v>1.023603</v>
      </c>
      <c r="U14" s="69">
        <f>'Rendements SSD_indices'!U14+1</f>
        <v>1.028661</v>
      </c>
      <c r="V14" s="69">
        <f>'Rendements SSD_indices'!V14+1</f>
        <v>1.0141070000000001</v>
      </c>
      <c r="W14" s="69">
        <f>'Rendements SSD_indices'!W14+1</f>
        <v>1.0166139999999999</v>
      </c>
      <c r="X14" s="69">
        <f>'Rendements SSD_indices'!X14+1</f>
        <v>1.020375</v>
      </c>
      <c r="Y14" s="69">
        <f>'Rendements SSD_indices'!Y14+1</f>
        <v>1.0228820000000001</v>
      </c>
      <c r="Z14" s="69">
        <f>'Rendements SSD_indices'!Z14+1</f>
        <v>1</v>
      </c>
      <c r="AA14" s="69">
        <f>'Rendements SSD_indices'!AA14+1</f>
        <v>1</v>
      </c>
      <c r="AB14" s="69">
        <f>'Rendements SSD_indices'!AB14+1</f>
        <v>1</v>
      </c>
      <c r="AC14" s="69">
        <f>'Rendements SSD_indices'!AC14+1</f>
        <v>1</v>
      </c>
      <c r="AD14" s="69">
        <f>'Rendements SSD_indices'!AD14+1</f>
        <v>1</v>
      </c>
      <c r="AE14" s="69">
        <f>'Rendements SSD_indices'!AE14+1</f>
        <v>1</v>
      </c>
      <c r="AF14" s="69">
        <f>'Rendements SSD_indices'!AF14+1</f>
        <v>1</v>
      </c>
      <c r="AG14" s="69">
        <f>'Rendements SSD_indices'!AG14+1</f>
        <v>1</v>
      </c>
      <c r="AH14" s="69">
        <f>'Rendements SSD_indices'!AH14+1</f>
        <v>1</v>
      </c>
      <c r="AI14" s="69">
        <f>'Rendements SSD_indices'!AI14+1</f>
        <v>1</v>
      </c>
      <c r="AJ14" s="69">
        <f>'Rendements SSD_indices'!AJ14+1</f>
        <v>1</v>
      </c>
      <c r="AK14" s="69">
        <f>'Rendements SSD_indices'!AK14+1</f>
        <v>1</v>
      </c>
    </row>
    <row r="15" spans="1:37" ht="14.4" x14ac:dyDescent="0.3">
      <c r="A15" s="65">
        <v>44407</v>
      </c>
      <c r="B15" s="69">
        <f>'Rendements SSD_indices'!B15+1</f>
        <v>1.0102598343468201</v>
      </c>
      <c r="C15" s="69">
        <f>'Rendements SSD_indices'!C15+1</f>
        <v>1.01029873161204</v>
      </c>
      <c r="D15" s="69">
        <f>'Rendements SSD_indices'!D15+1</f>
        <v>1.0103540886387601</v>
      </c>
      <c r="E15" s="69">
        <f>'Rendements SSD_indices'!E15+1</f>
        <v>1.01038901692476</v>
      </c>
      <c r="F15" s="69">
        <f>'Rendements SSD_indices'!F15+1</f>
        <v>1.01045417803921</v>
      </c>
      <c r="G15" s="69">
        <f>'Rendements SSD_indices'!G15+1</f>
        <v>1.01051034626943</v>
      </c>
      <c r="H15" s="69">
        <f>'Rendements SSD_indices'!H15+1</f>
        <v>1.01025973448243</v>
      </c>
      <c r="I15" s="69">
        <f>'Rendements SSD_indices'!I15+1</f>
        <v>1.0102986319912599</v>
      </c>
      <c r="J15" s="69">
        <f>'Rendements SSD_indices'!J15+1</f>
        <v>1.0103539893787601</v>
      </c>
      <c r="K15" s="69">
        <f>'Rendements SSD_indices'!K15+1</f>
        <v>1.0103889179021299</v>
      </c>
      <c r="L15" s="69">
        <f>'Rendements SSD_indices'!L15+1</f>
        <v>1.01045407956508</v>
      </c>
      <c r="M15" s="69">
        <f>'Rendements SSD_indices'!M15+1</f>
        <v>1.0105102481494601</v>
      </c>
      <c r="N15" s="69">
        <f>'Rendements SSD_indices'!N15+1</f>
        <v>1.0110920000000001</v>
      </c>
      <c r="O15" s="69">
        <f>'Rendements SSD_indices'!O15+1</f>
        <v>1.011164</v>
      </c>
      <c r="P15" s="69">
        <f>'Rendements SSD_indices'!P15+1</f>
        <v>1.0113030000000001</v>
      </c>
      <c r="Q15" s="69">
        <f>'Rendements SSD_indices'!Q15+1</f>
        <v>1.0114890000000001</v>
      </c>
      <c r="R15" s="69">
        <f>'Rendements SSD_indices'!R15+1</f>
        <v>1.0108760000000001</v>
      </c>
      <c r="S15" s="69">
        <f>'Rendements SSD_indices'!S15+1</f>
        <v>1.0109980000000001</v>
      </c>
      <c r="T15" s="69">
        <f>'Rendements SSD_indices'!T15+1</f>
        <v>1.0110790000000001</v>
      </c>
      <c r="U15" s="69">
        <f>'Rendements SSD_indices'!U15+1</f>
        <v>1.0112350000000001</v>
      </c>
      <c r="V15" s="69">
        <f>'Rendements SSD_indices'!V15+1</f>
        <v>1.0106850000000001</v>
      </c>
      <c r="W15" s="69">
        <f>'Rendements SSD_indices'!W15+1</f>
        <v>1.0107189999999999</v>
      </c>
      <c r="X15" s="69">
        <f>'Rendements SSD_indices'!X15+1</f>
        <v>1.010769</v>
      </c>
      <c r="Y15" s="69">
        <f>'Rendements SSD_indices'!Y15+1</f>
        <v>1.0107999999999999</v>
      </c>
      <c r="Z15" s="69">
        <f>'Rendements SSD_indices'!Z15+1</f>
        <v>1</v>
      </c>
      <c r="AA15" s="69">
        <f>'Rendements SSD_indices'!AA15+1</f>
        <v>1</v>
      </c>
      <c r="AB15" s="69">
        <f>'Rendements SSD_indices'!AB15+1</f>
        <v>1</v>
      </c>
      <c r="AC15" s="69">
        <f>'Rendements SSD_indices'!AC15+1</f>
        <v>1</v>
      </c>
      <c r="AD15" s="69">
        <f>'Rendements SSD_indices'!AD15+1</f>
        <v>1</v>
      </c>
      <c r="AE15" s="69">
        <f>'Rendements SSD_indices'!AE15+1</f>
        <v>1</v>
      </c>
      <c r="AF15" s="69">
        <f>'Rendements SSD_indices'!AF15+1</f>
        <v>1</v>
      </c>
      <c r="AG15" s="69">
        <f>'Rendements SSD_indices'!AG15+1</f>
        <v>1</v>
      </c>
      <c r="AH15" s="69">
        <f>'Rendements SSD_indices'!AH15+1</f>
        <v>1</v>
      </c>
      <c r="AI15" s="69">
        <f>'Rendements SSD_indices'!AI15+1</f>
        <v>1</v>
      </c>
      <c r="AJ15" s="69">
        <f>'Rendements SSD_indices'!AJ15+1</f>
        <v>1</v>
      </c>
      <c r="AK15" s="69">
        <f>'Rendements SSD_indices'!AK15+1</f>
        <v>1</v>
      </c>
    </row>
    <row r="16" spans="1:37" ht="14.4" x14ac:dyDescent="0.3">
      <c r="A16" s="65">
        <v>44439</v>
      </c>
      <c r="B16" s="69">
        <f>'Rendements SSD_indices'!B16+1</f>
        <v>1.00572099483823</v>
      </c>
      <c r="C16" s="69">
        <f>'Rendements SSD_indices'!C16+1</f>
        <v>1.0085007674019999</v>
      </c>
      <c r="D16" s="69">
        <f>'Rendements SSD_indices'!D16+1</f>
        <v>1.0126704263283199</v>
      </c>
      <c r="E16" s="69">
        <f>'Rendements SSD_indices'!E16+1</f>
        <v>1.0154501988756299</v>
      </c>
      <c r="F16" s="69">
        <f>'Rendements SSD_indices'!F16+1</f>
        <v>1.0210097439703101</v>
      </c>
      <c r="G16" s="69">
        <f>'Rendements SSD_indices'!G16+1</f>
        <v>1.0262913118102399</v>
      </c>
      <c r="H16" s="69">
        <f>'Rendements SSD_indices'!H16+1</f>
        <v>1.0057205947619701</v>
      </c>
      <c r="I16" s="69">
        <f>'Rendements SSD_indices'!I16+1</f>
        <v>1.00850036732575</v>
      </c>
      <c r="J16" s="69">
        <f>'Rendements SSD_indices'!J16+1</f>
        <v>1.01267002625207</v>
      </c>
      <c r="K16" s="69">
        <f>'Rendements SSD_indices'!K16+1</f>
        <v>1.01544979879937</v>
      </c>
      <c r="L16" s="69">
        <f>'Rendements SSD_indices'!L16+1</f>
        <v>1.0210093438627601</v>
      </c>
      <c r="M16" s="69">
        <f>'Rendements SSD_indices'!M16+1</f>
        <v>1.02629091173394</v>
      </c>
      <c r="N16" s="69">
        <f>'Rendements SSD_indices'!N16+1</f>
        <v>1.0147660000000001</v>
      </c>
      <c r="O16" s="69">
        <f>'Rendements SSD_indices'!O16+1</f>
        <v>1.0179860000000001</v>
      </c>
      <c r="P16" s="69">
        <f>'Rendements SSD_indices'!P16+1</f>
        <v>1.0244279999999999</v>
      </c>
      <c r="Q16" s="69">
        <f>'Rendements SSD_indices'!Q16+1</f>
        <v>1.0308619999999999</v>
      </c>
      <c r="R16" s="69">
        <f>'Rendements SSD_indices'!R16+1</f>
        <v>1.009952</v>
      </c>
      <c r="S16" s="69">
        <f>'Rendements SSD_indices'!S16+1</f>
        <v>1.0147809999999999</v>
      </c>
      <c r="T16" s="69">
        <f>'Rendements SSD_indices'!T16+1</f>
        <v>1.018</v>
      </c>
      <c r="U16" s="69">
        <f>'Rendements SSD_indices'!U16+1</f>
        <v>1.024438</v>
      </c>
      <c r="V16" s="69">
        <f>'Rendements SSD_indices'!V16+1</f>
        <v>1.0064310000000001</v>
      </c>
      <c r="W16" s="69">
        <f>'Rendements SSD_indices'!W16+1</f>
        <v>1.0095350000000001</v>
      </c>
      <c r="X16" s="69">
        <f>'Rendements SSD_indices'!X16+1</f>
        <v>1.0141910000000001</v>
      </c>
      <c r="Y16" s="69">
        <f>'Rendements SSD_indices'!Y16+1</f>
        <v>1.0172950000000001</v>
      </c>
      <c r="Z16" s="69">
        <f>'Rendements SSD_indices'!Z16+1</f>
        <v>1</v>
      </c>
      <c r="AA16" s="69">
        <f>'Rendements SSD_indices'!AA16+1</f>
        <v>1</v>
      </c>
      <c r="AB16" s="69">
        <f>'Rendements SSD_indices'!AB16+1</f>
        <v>1</v>
      </c>
      <c r="AC16" s="69">
        <f>'Rendements SSD_indices'!AC16+1</f>
        <v>1</v>
      </c>
      <c r="AD16" s="69">
        <f>'Rendements SSD_indices'!AD16+1</f>
        <v>1</v>
      </c>
      <c r="AE16" s="69">
        <f>'Rendements SSD_indices'!AE16+1</f>
        <v>1</v>
      </c>
      <c r="AF16" s="69">
        <f>'Rendements SSD_indices'!AF16+1</f>
        <v>1</v>
      </c>
      <c r="AG16" s="69">
        <f>'Rendements SSD_indices'!AG16+1</f>
        <v>1</v>
      </c>
      <c r="AH16" s="69">
        <f>'Rendements SSD_indices'!AH16+1</f>
        <v>1</v>
      </c>
      <c r="AI16" s="69">
        <f>'Rendements SSD_indices'!AI16+1</f>
        <v>1</v>
      </c>
      <c r="AJ16" s="69">
        <f>'Rendements SSD_indices'!AJ16+1</f>
        <v>1</v>
      </c>
      <c r="AK16" s="69">
        <f>'Rendements SSD_indices'!AK16+1</f>
        <v>1</v>
      </c>
    </row>
    <row r="17" spans="1:37" ht="14.4" x14ac:dyDescent="0.3">
      <c r="A17" s="65">
        <v>44469</v>
      </c>
      <c r="B17" s="69">
        <f>'Rendements SSD_indices'!B17+1</f>
        <v>0.98218889842319002</v>
      </c>
      <c r="C17" s="69">
        <f>'Rendements SSD_indices'!C17+1</f>
        <v>0.98058886872534001</v>
      </c>
      <c r="D17" s="69">
        <f>'Rendements SSD_indices'!D17+1</f>
        <v>0.97818882424461995</v>
      </c>
      <c r="E17" s="69">
        <f>'Rendements SSD_indices'!E17+1</f>
        <v>0.97658879453325997</v>
      </c>
      <c r="F17" s="69">
        <f>'Rendements SSD_indices'!F17+1</f>
        <v>0.97338873511054003</v>
      </c>
      <c r="G17" s="69">
        <f>'Rendements SSD_indices'!G17+1</f>
        <v>0.97034867865897001</v>
      </c>
      <c r="H17" s="69">
        <f>'Rendements SSD_indices'!H17+1</f>
        <v>0.98218749705546005</v>
      </c>
      <c r="I17" s="69">
        <f>'Rendements SSD_indices'!I17+1</f>
        <v>0.98058746735756996</v>
      </c>
      <c r="J17" s="69">
        <f>'Rendements SSD_indices'!J17+1</f>
        <v>0.97818742287685001</v>
      </c>
      <c r="K17" s="69">
        <f>'Rendements SSD_indices'!K17+1</f>
        <v>0.97658739316550003</v>
      </c>
      <c r="L17" s="69">
        <f>'Rendements SSD_indices'!L17+1</f>
        <v>0.97338733371717001</v>
      </c>
      <c r="M17" s="69">
        <f>'Rendements SSD_indices'!M17+1</f>
        <v>0.97034727729123005</v>
      </c>
      <c r="N17" s="69">
        <f>'Rendements SSD_indices'!N17+1</f>
        <v>0.97698200000000002</v>
      </c>
      <c r="O17" s="69">
        <f>'Rendements SSD_indices'!O17+1</f>
        <v>0.97487699999999999</v>
      </c>
      <c r="P17" s="69">
        <f>'Rendements SSD_indices'!P17+1</f>
        <v>0.970669</v>
      </c>
      <c r="Q17" s="69">
        <f>'Rendements SSD_indices'!Q17+1</f>
        <v>0.96638999999999997</v>
      </c>
      <c r="R17" s="69">
        <f>'Rendements SSD_indices'!R17+1</f>
        <v>0.98005799999999998</v>
      </c>
      <c r="S17" s="69">
        <f>'Rendements SSD_indices'!S17+1</f>
        <v>0.97693700000000006</v>
      </c>
      <c r="T17" s="69">
        <f>'Rendements SSD_indices'!T17+1</f>
        <v>0.97485599999999994</v>
      </c>
      <c r="U17" s="69">
        <f>'Rendements SSD_indices'!U17+1</f>
        <v>0.97069300000000003</v>
      </c>
      <c r="V17" s="69">
        <f>'Rendements SSD_indices'!V17+1</f>
        <v>0.98287500000000005</v>
      </c>
      <c r="W17" s="69">
        <f>'Rendements SSD_indices'!W17+1</f>
        <v>0.980819</v>
      </c>
      <c r="X17" s="69">
        <f>'Rendements SSD_indices'!X17+1</f>
        <v>0.97773600000000005</v>
      </c>
      <c r="Y17" s="69">
        <f>'Rendements SSD_indices'!Y17+1</f>
        <v>0.97567999999999999</v>
      </c>
      <c r="Z17" s="69">
        <f>'Rendements SSD_indices'!Z17+1</f>
        <v>1</v>
      </c>
      <c r="AA17" s="69">
        <f>'Rendements SSD_indices'!AA17+1</f>
        <v>1</v>
      </c>
      <c r="AB17" s="69">
        <f>'Rendements SSD_indices'!AB17+1</f>
        <v>1</v>
      </c>
      <c r="AC17" s="69">
        <f>'Rendements SSD_indices'!AC17+1</f>
        <v>1</v>
      </c>
      <c r="AD17" s="69">
        <f>'Rendements SSD_indices'!AD17+1</f>
        <v>1</v>
      </c>
      <c r="AE17" s="69">
        <f>'Rendements SSD_indices'!AE17+1</f>
        <v>1</v>
      </c>
      <c r="AF17" s="69">
        <f>'Rendements SSD_indices'!AF17+1</f>
        <v>1</v>
      </c>
      <c r="AG17" s="69">
        <f>'Rendements SSD_indices'!AG17+1</f>
        <v>1</v>
      </c>
      <c r="AH17" s="69">
        <f>'Rendements SSD_indices'!AH17+1</f>
        <v>1</v>
      </c>
      <c r="AI17" s="69">
        <f>'Rendements SSD_indices'!AI17+1</f>
        <v>1</v>
      </c>
      <c r="AJ17" s="69">
        <f>'Rendements SSD_indices'!AJ17+1</f>
        <v>1</v>
      </c>
      <c r="AK17" s="69">
        <f>'Rendements SSD_indices'!AK17+1</f>
        <v>1</v>
      </c>
    </row>
    <row r="18" spans="1:37" ht="14.4" x14ac:dyDescent="0.3">
      <c r="A18" s="65">
        <v>44498</v>
      </c>
      <c r="B18" s="69">
        <f>'Rendements SSD_indices'!B18+1</f>
        <v>1.0018700755457199</v>
      </c>
      <c r="C18" s="69">
        <f>'Rendements SSD_indices'!C18+1</f>
        <v>1.0067908918541399</v>
      </c>
      <c r="D18" s="69">
        <f>'Rendements SSD_indices'!D18+1</f>
        <v>1.01417211627191</v>
      </c>
      <c r="E18" s="69">
        <f>'Rendements SSD_indices'!E18+1</f>
        <v>1.0190929325895099</v>
      </c>
      <c r="F18" s="69">
        <f>'Rendements SSD_indices'!F18+1</f>
        <v>1.02893456522467</v>
      </c>
      <c r="G18" s="69">
        <f>'Rendements SSD_indices'!G18+1</f>
        <v>1.03828411622812</v>
      </c>
      <c r="H18" s="69">
        <f>'Rendements SSD_indices'!H18+1</f>
        <v>1.0018697752833501</v>
      </c>
      <c r="I18" s="69">
        <f>'Rendements SSD_indices'!I18+1</f>
        <v>1.0067905915917701</v>
      </c>
      <c r="J18" s="69">
        <f>'Rendements SSD_indices'!J18+1</f>
        <v>1.0141718160094899</v>
      </c>
      <c r="K18" s="69">
        <f>'Rendements SSD_indices'!K18+1</f>
        <v>1.0190926323270999</v>
      </c>
      <c r="L18" s="69">
        <f>'Rendements SSD_indices'!L18+1</f>
        <v>1.0289342649797</v>
      </c>
      <c r="M18" s="69">
        <f>'Rendements SSD_indices'!M18+1</f>
        <v>1.0382838159657299</v>
      </c>
      <c r="N18" s="69">
        <f>'Rendements SSD_indices'!N18+1</f>
        <v>1.0127390000000001</v>
      </c>
      <c r="O18" s="69">
        <f>'Rendements SSD_indices'!O18+1</f>
        <v>1.0169189999999999</v>
      </c>
      <c r="P18" s="69">
        <f>'Rendements SSD_indices'!P18+1</f>
        <v>1.0252779999999999</v>
      </c>
      <c r="Q18" s="69">
        <f>'Rendements SSD_indices'!Q18+1</f>
        <v>1.0335840000000001</v>
      </c>
      <c r="R18" s="69">
        <f>'Rendements SSD_indices'!R18+1</f>
        <v>1.0062709999999999</v>
      </c>
      <c r="S18" s="69">
        <f>'Rendements SSD_indices'!S18+1</f>
        <v>1.0125980000000001</v>
      </c>
      <c r="T18" s="69">
        <f>'Rendements SSD_indices'!T18+1</f>
        <v>1.0168170000000001</v>
      </c>
      <c r="U18" s="69">
        <f>'Rendements SSD_indices'!U18+1</f>
        <v>1.025253</v>
      </c>
      <c r="V18" s="69">
        <f>'Rendements SSD_indices'!V18+1</f>
        <v>1.003139</v>
      </c>
      <c r="W18" s="69">
        <f>'Rendements SSD_indices'!W18+1</f>
        <v>1.0074179999999999</v>
      </c>
      <c r="X18" s="69">
        <f>'Rendements SSD_indices'!X18+1</f>
        <v>1.0138370000000001</v>
      </c>
      <c r="Y18" s="69">
        <f>'Rendements SSD_indices'!Y18+1</f>
        <v>1.018116</v>
      </c>
      <c r="Z18" s="69">
        <f>'Rendements SSD_indices'!Z18+1</f>
        <v>1</v>
      </c>
      <c r="AA18" s="69">
        <f>'Rendements SSD_indices'!AA18+1</f>
        <v>1</v>
      </c>
      <c r="AB18" s="69">
        <f>'Rendements SSD_indices'!AB18+1</f>
        <v>1</v>
      </c>
      <c r="AC18" s="69">
        <f>'Rendements SSD_indices'!AC18+1</f>
        <v>1</v>
      </c>
      <c r="AD18" s="69">
        <f>'Rendements SSD_indices'!AD18+1</f>
        <v>1</v>
      </c>
      <c r="AE18" s="69">
        <f>'Rendements SSD_indices'!AE18+1</f>
        <v>1</v>
      </c>
      <c r="AF18" s="69">
        <f>'Rendements SSD_indices'!AF18+1</f>
        <v>1</v>
      </c>
      <c r="AG18" s="69">
        <f>'Rendements SSD_indices'!AG18+1</f>
        <v>1</v>
      </c>
      <c r="AH18" s="69">
        <f>'Rendements SSD_indices'!AH18+1</f>
        <v>1</v>
      </c>
      <c r="AI18" s="69">
        <f>'Rendements SSD_indices'!AI18+1</f>
        <v>1</v>
      </c>
      <c r="AJ18" s="69">
        <f>'Rendements SSD_indices'!AJ18+1</f>
        <v>1</v>
      </c>
      <c r="AK18" s="69">
        <f>'Rendements SSD_indices'!AK18+1</f>
        <v>1</v>
      </c>
    </row>
    <row r="19" spans="1:37" ht="14.4" x14ac:dyDescent="0.3">
      <c r="A19" s="65">
        <v>44530</v>
      </c>
      <c r="B19" s="69">
        <f>'Rendements SSD_indices'!B19+1</f>
        <v>1.00532350869846</v>
      </c>
      <c r="C19" s="69">
        <f>'Rendements SSD_indices'!C19+1</f>
        <v>1.0040083606831101</v>
      </c>
      <c r="D19" s="69">
        <f>'Rendements SSD_indices'!D19+1</f>
        <v>1.00203563880143</v>
      </c>
      <c r="E19" s="69">
        <f>'Rendements SSD_indices'!E19+1</f>
        <v>1.00072049075725</v>
      </c>
      <c r="F19" s="69">
        <f>'Rendements SSD_indices'!F19+1</f>
        <v>0.99809019466881999</v>
      </c>
      <c r="G19" s="69">
        <f>'Rendements SSD_indices'!G19+1</f>
        <v>0.99559141338488</v>
      </c>
      <c r="H19" s="69">
        <f>'Rendements SSD_indices'!H19+1</f>
        <v>1.0053214069346901</v>
      </c>
      <c r="I19" s="69">
        <f>'Rendements SSD_indices'!I19+1</f>
        <v>1.0040062589193399</v>
      </c>
      <c r="J19" s="69">
        <f>'Rendements SSD_indices'!J19+1</f>
        <v>1.0020335370376601</v>
      </c>
      <c r="K19" s="69">
        <f>'Rendements SSD_indices'!K19+1</f>
        <v>1.0007183889934701</v>
      </c>
      <c r="L19" s="69">
        <f>'Rendements SSD_indices'!L19+1</f>
        <v>0.99808809285025002</v>
      </c>
      <c r="M19" s="69">
        <f>'Rendements SSD_indices'!M19+1</f>
        <v>0.99558931162106001</v>
      </c>
      <c r="N19" s="69">
        <f>'Rendements SSD_indices'!N19+1</f>
        <v>1.0043390000000001</v>
      </c>
      <c r="O19" s="69">
        <f>'Rendements SSD_indices'!O19+1</f>
        <v>1.003614</v>
      </c>
      <c r="P19" s="69">
        <f>'Rendements SSD_indices'!P19+1</f>
        <v>1.0021659999999999</v>
      </c>
      <c r="Q19" s="69">
        <f>'Rendements SSD_indices'!Q19+1</f>
        <v>1.0007600000000001</v>
      </c>
      <c r="R19" s="69">
        <f>'Rendements SSD_indices'!R19+1</f>
        <v>1.005458</v>
      </c>
      <c r="S19" s="69">
        <f>'Rendements SSD_indices'!S19+1</f>
        <v>1.004354</v>
      </c>
      <c r="T19" s="69">
        <f>'Rendements SSD_indices'!T19+1</f>
        <v>1.0036179999999999</v>
      </c>
      <c r="U19" s="69">
        <f>'Rendements SSD_indices'!U19+1</f>
        <v>1.002146</v>
      </c>
      <c r="V19" s="69">
        <f>'Rendements SSD_indices'!V19+1</f>
        <v>1.005598</v>
      </c>
      <c r="W19" s="69">
        <f>'Rendements SSD_indices'!W19+1</f>
        <v>1.004767</v>
      </c>
      <c r="X19" s="69">
        <f>'Rendements SSD_indices'!X19+1</f>
        <v>1.0035210000000001</v>
      </c>
      <c r="Y19" s="69">
        <f>'Rendements SSD_indices'!Y19+1</f>
        <v>1.0026900000000001</v>
      </c>
      <c r="Z19" s="69">
        <f>'Rendements SSD_indices'!Z19+1</f>
        <v>1</v>
      </c>
      <c r="AA19" s="69">
        <f>'Rendements SSD_indices'!AA19+1</f>
        <v>1</v>
      </c>
      <c r="AB19" s="69">
        <f>'Rendements SSD_indices'!AB19+1</f>
        <v>1</v>
      </c>
      <c r="AC19" s="69">
        <f>'Rendements SSD_indices'!AC19+1</f>
        <v>1</v>
      </c>
      <c r="AD19" s="69">
        <f>'Rendements SSD_indices'!AD19+1</f>
        <v>1</v>
      </c>
      <c r="AE19" s="69">
        <f>'Rendements SSD_indices'!AE19+1</f>
        <v>1</v>
      </c>
      <c r="AF19" s="69">
        <f>'Rendements SSD_indices'!AF19+1</f>
        <v>1</v>
      </c>
      <c r="AG19" s="69">
        <f>'Rendements SSD_indices'!AG19+1</f>
        <v>1</v>
      </c>
      <c r="AH19" s="69">
        <f>'Rendements SSD_indices'!AH19+1</f>
        <v>1</v>
      </c>
      <c r="AI19" s="69">
        <f>'Rendements SSD_indices'!AI19+1</f>
        <v>1</v>
      </c>
      <c r="AJ19" s="69">
        <f>'Rendements SSD_indices'!AJ19+1</f>
        <v>1</v>
      </c>
      <c r="AK19" s="69">
        <f>'Rendements SSD_indices'!AK19+1</f>
        <v>1</v>
      </c>
    </row>
    <row r="20" spans="1:37" ht="14.4" x14ac:dyDescent="0.3">
      <c r="A20" s="65">
        <v>44561</v>
      </c>
      <c r="B20" s="69">
        <f>'Rendements SSD_indices'!B20+1</f>
        <v>1.0198630571243099</v>
      </c>
      <c r="C20" s="69">
        <f>'Rendements SSD_indices'!C20+1</f>
        <v>1.02119406837733</v>
      </c>
      <c r="D20" s="69">
        <f>'Rendements SSD_indices'!D20+1</f>
        <v>1.0231905852740899</v>
      </c>
      <c r="E20" s="69">
        <f>'Rendements SSD_indices'!E20+1</f>
        <v>1.0245215965236001</v>
      </c>
      <c r="F20" s="69">
        <f>'Rendements SSD_indices'!F20+1</f>
        <v>1.02718361902261</v>
      </c>
      <c r="G20" s="69">
        <f>'Rendements SSD_indices'!G20+1</f>
        <v>1.0297125403967</v>
      </c>
      <c r="H20" s="69">
        <f>'Rendements SSD_indices'!H20+1</f>
        <v>1.0198631573888901</v>
      </c>
      <c r="I20" s="69">
        <f>'Rendements SSD_indices'!I20+1</f>
        <v>1.0211941686419099</v>
      </c>
      <c r="J20" s="69">
        <f>'Rendements SSD_indices'!J20+1</f>
        <v>1.0231906855386701</v>
      </c>
      <c r="K20" s="69">
        <f>'Rendements SSD_indices'!K20+1</f>
        <v>1.0245216967881701</v>
      </c>
      <c r="L20" s="69">
        <f>'Rendements SSD_indices'!L20+1</f>
        <v>1.02718371928051</v>
      </c>
      <c r="M20" s="69">
        <f>'Rendements SSD_indices'!M20+1</f>
        <v>1.02971264066128</v>
      </c>
      <c r="N20" s="69">
        <f>'Rendements SSD_indices'!N20+1</f>
        <v>1.0181849999999999</v>
      </c>
      <c r="O20" s="69">
        <f>'Rendements SSD_indices'!O20+1</f>
        <v>1.019709</v>
      </c>
      <c r="P20" s="69">
        <f>'Rendements SSD_indices'!P20+1</f>
        <v>1.022756</v>
      </c>
      <c r="Q20" s="69">
        <f>'Rendements SSD_indices'!Q20+1</f>
        <v>1.025887</v>
      </c>
      <c r="R20" s="69">
        <f>'Rendements SSD_indices'!R20+1</f>
        <v>1.0164709999999999</v>
      </c>
      <c r="S20" s="69">
        <f>'Rendements SSD_indices'!S20+1</f>
        <v>1.0186059999999999</v>
      </c>
      <c r="T20" s="69">
        <f>'Rendements SSD_indices'!T20+1</f>
        <v>1.0200290000000001</v>
      </c>
      <c r="U20" s="69">
        <f>'Rendements SSD_indices'!U20+1</f>
        <v>1.0228740000000001</v>
      </c>
      <c r="V20" s="69">
        <f>'Rendements SSD_indices'!V20+1</f>
        <v>1.013379</v>
      </c>
      <c r="W20" s="69">
        <f>'Rendements SSD_indices'!W20+1</f>
        <v>1.015042</v>
      </c>
      <c r="X20" s="69">
        <f>'Rendements SSD_indices'!X20+1</f>
        <v>1.017536</v>
      </c>
      <c r="Y20" s="69">
        <f>'Rendements SSD_indices'!Y20+1</f>
        <v>1.019198</v>
      </c>
      <c r="Z20" s="69">
        <f>'Rendements SSD_indices'!Z20+1</f>
        <v>1</v>
      </c>
      <c r="AA20" s="69">
        <f>'Rendements SSD_indices'!AA20+1</f>
        <v>1</v>
      </c>
      <c r="AB20" s="69">
        <f>'Rendements SSD_indices'!AB20+1</f>
        <v>1</v>
      </c>
      <c r="AC20" s="69">
        <f>'Rendements SSD_indices'!AC20+1</f>
        <v>1</v>
      </c>
      <c r="AD20" s="69">
        <f>'Rendements SSD_indices'!AD20+1</f>
        <v>1</v>
      </c>
      <c r="AE20" s="69">
        <f>'Rendements SSD_indices'!AE20+1</f>
        <v>1</v>
      </c>
      <c r="AF20" s="69">
        <f>'Rendements SSD_indices'!AF20+1</f>
        <v>1</v>
      </c>
      <c r="AG20" s="69">
        <f>'Rendements SSD_indices'!AG20+1</f>
        <v>1</v>
      </c>
      <c r="AH20" s="69">
        <f>'Rendements SSD_indices'!AH20+1</f>
        <v>1</v>
      </c>
      <c r="AI20" s="69">
        <f>'Rendements SSD_indices'!AI20+1</f>
        <v>1</v>
      </c>
      <c r="AJ20" s="69">
        <f>'Rendements SSD_indices'!AJ20+1</f>
        <v>1</v>
      </c>
      <c r="AK20" s="69">
        <f>'Rendements SSD_indices'!AK20+1</f>
        <v>1</v>
      </c>
    </row>
    <row r="21" spans="1:37" ht="14.4" x14ac:dyDescent="0.3">
      <c r="A21" s="65">
        <v>44592</v>
      </c>
      <c r="B21" s="69">
        <f>'Rendements SSD_indices'!B21+1</f>
        <v>0.96881291768161004</v>
      </c>
      <c r="C21" s="69">
        <f>'Rendements SSD_indices'!C21+1</f>
        <v>0.96981359179746995</v>
      </c>
      <c r="D21" s="69">
        <f>'Rendements SSD_indices'!D21+1</f>
        <v>0.97131287659232002</v>
      </c>
      <c r="E21" s="69">
        <f>'Rendements SSD_indices'!E21+1</f>
        <v>0.97231125441848998</v>
      </c>
      <c r="F21" s="69">
        <f>'Rendements SSD_indices'!F21+1</f>
        <v>0.97430527678366996</v>
      </c>
      <c r="G21" s="69">
        <f>'Rendements SSD_indices'!G21+1</f>
        <v>0.97619624380122005</v>
      </c>
      <c r="H21" s="69">
        <f>'Rendements SSD_indices'!H21+1</f>
        <v>0.96881371825276996</v>
      </c>
      <c r="I21" s="69">
        <f>'Rendements SSD_indices'!I21+1</f>
        <v>0.96981439276911996</v>
      </c>
      <c r="J21" s="69">
        <f>'Rendements SSD_indices'!J21+1</f>
        <v>0.97131367816295</v>
      </c>
      <c r="K21" s="69">
        <f>'Rendements SSD_indices'!K21+1</f>
        <v>0.97231205638726004</v>
      </c>
      <c r="L21" s="69">
        <f>'Rendements SSD_indices'!L21+1</f>
        <v>0.97430607962583005</v>
      </c>
      <c r="M21" s="69">
        <f>'Rendements SSD_indices'!M21+1</f>
        <v>0.97619704731376</v>
      </c>
      <c r="N21" s="69">
        <f>'Rendements SSD_indices'!N21+1</f>
        <v>0.96942899999999999</v>
      </c>
      <c r="O21" s="69">
        <f>'Rendements SSD_indices'!O21+1</f>
        <v>0.96898200000000001</v>
      </c>
      <c r="P21" s="69">
        <f>'Rendements SSD_indices'!P21+1</f>
        <v>0.96806800000000004</v>
      </c>
      <c r="Q21" s="69">
        <f>'Rendements SSD_indices'!Q21+1</f>
        <v>0.96695299999999995</v>
      </c>
      <c r="R21" s="69">
        <f>'Rendements SSD_indices'!R21+1</f>
        <v>0.96966600000000003</v>
      </c>
      <c r="S21" s="69">
        <f>'Rendements SSD_indices'!S21+1</f>
        <v>0.96914299999999998</v>
      </c>
      <c r="T21" s="69">
        <f>'Rendements SSD_indices'!T21+1</f>
        <v>0.96878600000000004</v>
      </c>
      <c r="U21" s="69">
        <f>'Rendements SSD_indices'!U21+1</f>
        <v>0.968055</v>
      </c>
      <c r="V21" s="69">
        <f>'Rendements SSD_indices'!V21+1</f>
        <v>0.97243900000000005</v>
      </c>
      <c r="W21" s="69">
        <f>'Rendements SSD_indices'!W21+1</f>
        <v>0.97214500000000004</v>
      </c>
      <c r="X21" s="69">
        <f>'Rendements SSD_indices'!X21+1</f>
        <v>0.97169099999999997</v>
      </c>
      <c r="Y21" s="69">
        <f>'Rendements SSD_indices'!Y21+1</f>
        <v>0.97138000000000002</v>
      </c>
      <c r="Z21" s="69">
        <f>'Rendements SSD_indices'!Z21+1</f>
        <v>1</v>
      </c>
      <c r="AA21" s="69">
        <f>'Rendements SSD_indices'!AA21+1</f>
        <v>1</v>
      </c>
      <c r="AB21" s="69">
        <f>'Rendements SSD_indices'!AB21+1</f>
        <v>1</v>
      </c>
      <c r="AC21" s="69">
        <f>'Rendements SSD_indices'!AC21+1</f>
        <v>1</v>
      </c>
      <c r="AD21" s="69">
        <f>'Rendements SSD_indices'!AD21+1</f>
        <v>1</v>
      </c>
      <c r="AE21" s="69">
        <f>'Rendements SSD_indices'!AE21+1</f>
        <v>1</v>
      </c>
      <c r="AF21" s="69">
        <f>'Rendements SSD_indices'!AF21+1</f>
        <v>1</v>
      </c>
      <c r="AG21" s="69">
        <f>'Rendements SSD_indices'!AG21+1</f>
        <v>1</v>
      </c>
      <c r="AH21" s="69">
        <f>'Rendements SSD_indices'!AH21+1</f>
        <v>1</v>
      </c>
      <c r="AI21" s="69">
        <f>'Rendements SSD_indices'!AI21+1</f>
        <v>1</v>
      </c>
      <c r="AJ21" s="69">
        <f>'Rendements SSD_indices'!AJ21+1</f>
        <v>1</v>
      </c>
      <c r="AK21" s="69">
        <f>'Rendements SSD_indices'!AK21+1</f>
        <v>1</v>
      </c>
    </row>
    <row r="22" spans="1:37" ht="14.4" x14ac:dyDescent="0.3">
      <c r="A22" s="65">
        <v>44620</v>
      </c>
      <c r="B22" s="69">
        <f>'Rendements SSD_indices'!B22+1</f>
        <v>0.98953700742098005</v>
      </c>
      <c r="C22" s="69">
        <f>'Rendements SSD_indices'!C22+1</f>
        <v>0.98867219469418</v>
      </c>
      <c r="D22" s="69">
        <f>'Rendements SSD_indices'!D22+1</f>
        <v>0.98734538893421997</v>
      </c>
      <c r="E22" s="69">
        <f>'Rendements SSD_indices'!E22+1</f>
        <v>0.98644325394278998</v>
      </c>
      <c r="F22" s="69">
        <f>'Rendements SSD_indices'!F22+1</f>
        <v>0.98459420175714996</v>
      </c>
      <c r="G22" s="69">
        <f>'Rendements SSD_indices'!G22+1</f>
        <v>0.98253735524674002</v>
      </c>
      <c r="H22" s="69">
        <f>'Rendements SSD_indices'!H22+1</f>
        <v>0.99042401297370997</v>
      </c>
      <c r="I22" s="69">
        <f>'Rendements SSD_indices'!I22+1</f>
        <v>0.98991716125403995</v>
      </c>
      <c r="J22" s="69">
        <f>'Rendements SSD_indices'!J22+1</f>
        <v>0.98734479327368996</v>
      </c>
      <c r="K22" s="69">
        <f>'Rendements SSD_indices'!K22+1</f>
        <v>0.98644266021197002</v>
      </c>
      <c r="L22" s="69">
        <f>'Rendements SSD_indices'!L22+1</f>
        <v>0.98459522096188001</v>
      </c>
      <c r="M22" s="69">
        <f>'Rendements SSD_indices'!M22+1</f>
        <v>0.98253676918781996</v>
      </c>
      <c r="N22" s="69">
        <f>'Rendements SSD_indices'!N22+1</f>
        <v>0.98606000000000005</v>
      </c>
      <c r="O22" s="69">
        <f>'Rendements SSD_indices'!O22+1</f>
        <v>0.985097</v>
      </c>
      <c r="P22" s="69">
        <f>'Rendements SSD_indices'!P22+1</f>
        <v>0.98317200000000005</v>
      </c>
      <c r="Q22" s="69">
        <f>'Rendements SSD_indices'!Q22+1</f>
        <v>0.981209</v>
      </c>
      <c r="R22" s="69">
        <f>'Rendements SSD_indices'!R22+1</f>
        <v>0.98775400000000002</v>
      </c>
      <c r="S22" s="69">
        <f>'Rendements SSD_indices'!S22+1</f>
        <v>0.98626000000000003</v>
      </c>
      <c r="T22" s="69">
        <f>'Rendements SSD_indices'!T22+1</f>
        <v>0.98526499999999995</v>
      </c>
      <c r="U22" s="69">
        <f>'Rendements SSD_indices'!U22+1</f>
        <v>0.98327299999999995</v>
      </c>
      <c r="V22" s="69">
        <f>'Rendements SSD_indices'!V22+1</f>
        <v>0.98868599999999995</v>
      </c>
      <c r="W22" s="69">
        <f>'Rendements SSD_indices'!W22+1</f>
        <v>0.98788299999999996</v>
      </c>
      <c r="X22" s="69">
        <f>'Rendements SSD_indices'!X22+1</f>
        <v>0.98667799999999994</v>
      </c>
      <c r="Y22" s="69">
        <f>'Rendements SSD_indices'!Y22+1</f>
        <v>0.98587499999999995</v>
      </c>
      <c r="Z22" s="69">
        <f>'Rendements SSD_indices'!Z22+1</f>
        <v>1</v>
      </c>
      <c r="AA22" s="69">
        <f>'Rendements SSD_indices'!AA22+1</f>
        <v>1</v>
      </c>
      <c r="AB22" s="69">
        <f>'Rendements SSD_indices'!AB22+1</f>
        <v>1</v>
      </c>
      <c r="AC22" s="69">
        <f>'Rendements SSD_indices'!AC22+1</f>
        <v>1</v>
      </c>
      <c r="AD22" s="69">
        <f>'Rendements SSD_indices'!AD22+1</f>
        <v>1</v>
      </c>
      <c r="AE22" s="69">
        <f>'Rendements SSD_indices'!AE22+1</f>
        <v>1</v>
      </c>
      <c r="AF22" s="69">
        <f>'Rendements SSD_indices'!AF22+1</f>
        <v>1</v>
      </c>
      <c r="AG22" s="69">
        <f>'Rendements SSD_indices'!AG22+1</f>
        <v>1</v>
      </c>
      <c r="AH22" s="69">
        <f>'Rendements SSD_indices'!AH22+1</f>
        <v>1</v>
      </c>
      <c r="AI22" s="69">
        <f>'Rendements SSD_indices'!AI22+1</f>
        <v>1</v>
      </c>
      <c r="AJ22" s="69">
        <f>'Rendements SSD_indices'!AJ22+1</f>
        <v>1</v>
      </c>
      <c r="AK22" s="69">
        <f>'Rendements SSD_indices'!AK22+1</f>
        <v>1</v>
      </c>
    </row>
    <row r="23" spans="1:37" ht="14.4" x14ac:dyDescent="0.3">
      <c r="A23" s="65">
        <v>44651</v>
      </c>
      <c r="B23" s="69">
        <f>'Rendements SSD_indices'!B23+1</f>
        <v>0.98339520611032005</v>
      </c>
      <c r="C23" s="69">
        <f>'Rendements SSD_indices'!C23+1</f>
        <v>0.98748739580502998</v>
      </c>
      <c r="D23" s="69">
        <f>'Rendements SSD_indices'!D23+1</f>
        <v>0.99362568034706</v>
      </c>
      <c r="E23" s="69">
        <f>'Rendements SSD_indices'!E23+1</f>
        <v>0.99771787004170998</v>
      </c>
      <c r="F23" s="69">
        <f>'Rendements SSD_indices'!F23+1</f>
        <v>1.0059022494310499</v>
      </c>
      <c r="G23" s="69">
        <f>'Rendements SSD_indices'!G23+1</f>
        <v>1.01378483138306</v>
      </c>
      <c r="H23" s="69">
        <f>'Rendements SSD_indices'!H23+1</f>
        <v>0.98505410992155995</v>
      </c>
      <c r="I23" s="69">
        <f>'Rendements SSD_indices'!I23+1</f>
        <v>0.98980986114073</v>
      </c>
      <c r="J23" s="69">
        <f>'Rendements SSD_indices'!J23+1</f>
        <v>0.99362568034706</v>
      </c>
      <c r="K23" s="69">
        <f>'Rendements SSD_indices'!K23+1</f>
        <v>0.99771787004170998</v>
      </c>
      <c r="L23" s="69">
        <f>'Rendements SSD_indices'!L23+1</f>
        <v>1.0059022494310499</v>
      </c>
      <c r="M23" s="69">
        <f>'Rendements SSD_indices'!M23+1</f>
        <v>1.01378483138306</v>
      </c>
      <c r="N23" s="69">
        <f>'Rendements SSD_indices'!N23+1</f>
        <v>0.993475</v>
      </c>
      <c r="O23" s="69">
        <f>'Rendements SSD_indices'!O23+1</f>
        <v>0.99756699999999998</v>
      </c>
      <c r="P23" s="69">
        <f>'Rendements SSD_indices'!P23+1</f>
        <v>1.0057510000000001</v>
      </c>
      <c r="Q23" s="69">
        <f>'Rendements SSD_indices'!Q23+1</f>
        <v>1.0137849999999999</v>
      </c>
      <c r="R23" s="69">
        <f>'Rendements SSD_indices'!R23+1</f>
        <v>0.98718399999999995</v>
      </c>
      <c r="S23" s="69">
        <f>'Rendements SSD_indices'!S23+1</f>
        <v>0.99339200000000005</v>
      </c>
      <c r="T23" s="69">
        <f>'Rendements SSD_indices'!T23+1</f>
        <v>0.99753099999999995</v>
      </c>
      <c r="U23" s="69">
        <f>'Rendements SSD_indices'!U23+1</f>
        <v>1.005809</v>
      </c>
      <c r="V23" s="69">
        <f>'Rendements SSD_indices'!V23+1</f>
        <v>0.98461299999999996</v>
      </c>
      <c r="W23" s="69">
        <f>'Rendements SSD_indices'!W23+1</f>
        <v>0.98882400000000004</v>
      </c>
      <c r="X23" s="69">
        <f>'Rendements SSD_indices'!X23+1</f>
        <v>0.99514100000000005</v>
      </c>
      <c r="Y23" s="69">
        <f>'Rendements SSD_indices'!Y23+1</f>
        <v>0.99935300000000005</v>
      </c>
      <c r="Z23" s="69">
        <f>'Rendements SSD_indices'!Z23+1</f>
        <v>1</v>
      </c>
      <c r="AA23" s="69">
        <f>'Rendements SSD_indices'!AA23+1</f>
        <v>1</v>
      </c>
      <c r="AB23" s="69">
        <f>'Rendements SSD_indices'!AB23+1</f>
        <v>1</v>
      </c>
      <c r="AC23" s="69">
        <f>'Rendements SSD_indices'!AC23+1</f>
        <v>1</v>
      </c>
      <c r="AD23" s="69">
        <f>'Rendements SSD_indices'!AD23+1</f>
        <v>1</v>
      </c>
      <c r="AE23" s="69">
        <f>'Rendements SSD_indices'!AE23+1</f>
        <v>1</v>
      </c>
      <c r="AF23" s="69">
        <f>'Rendements SSD_indices'!AF23+1</f>
        <v>1</v>
      </c>
      <c r="AG23" s="69">
        <f>'Rendements SSD_indices'!AG23+1</f>
        <v>1</v>
      </c>
      <c r="AH23" s="69">
        <f>'Rendements SSD_indices'!AH23+1</f>
        <v>1</v>
      </c>
      <c r="AI23" s="69">
        <f>'Rendements SSD_indices'!AI23+1</f>
        <v>1</v>
      </c>
      <c r="AJ23" s="69">
        <f>'Rendements SSD_indices'!AJ23+1</f>
        <v>1</v>
      </c>
      <c r="AK23" s="69">
        <f>'Rendements SSD_indices'!AK23+1</f>
        <v>1</v>
      </c>
    </row>
    <row r="24" spans="1:37" ht="14.4" x14ac:dyDescent="0.3">
      <c r="A24" s="65">
        <v>44680</v>
      </c>
      <c r="B24" s="69">
        <f>'Rendements SSD_indices'!B24+1</f>
        <v>0.96176853005160001</v>
      </c>
      <c r="C24" s="69">
        <f>'Rendements SSD_indices'!C24+1</f>
        <v>0.95941659925531997</v>
      </c>
      <c r="D24" s="69">
        <f>'Rendements SSD_indices'!D24+1</f>
        <v>0.95588870306092999</v>
      </c>
      <c r="E24" s="69">
        <f>'Rendements SSD_indices'!E24+1</f>
        <v>0.95353677226466005</v>
      </c>
      <c r="F24" s="69">
        <f>'Rendements SSD_indices'!F24+1</f>
        <v>0.94883291067213005</v>
      </c>
      <c r="G24" s="69">
        <f>'Rendements SSD_indices'!G24+1</f>
        <v>0.94377756781318001</v>
      </c>
      <c r="H24" s="69">
        <f>'Rendements SSD_indices'!H24+1</f>
        <v>0.96210298500864</v>
      </c>
      <c r="I24" s="69">
        <f>'Rendements SSD_indices'!I24+1</f>
        <v>0.95988483619520004</v>
      </c>
      <c r="J24" s="69">
        <f>'Rendements SSD_indices'!J24+1</f>
        <v>0.95603298033842998</v>
      </c>
      <c r="K24" s="69">
        <f>'Rendements SSD_indices'!K24+1</f>
        <v>0.95353677226466005</v>
      </c>
      <c r="L24" s="69">
        <f>'Rendements SSD_indices'!L24+1</f>
        <v>0.94883291067213005</v>
      </c>
      <c r="M24" s="69">
        <f>'Rendements SSD_indices'!M24+1</f>
        <v>0.94377756781318001</v>
      </c>
      <c r="N24" s="69">
        <f>'Rendements SSD_indices'!N24+1</f>
        <v>0.95571300000000003</v>
      </c>
      <c r="O24" s="69">
        <f>'Rendements SSD_indices'!O24+1</f>
        <v>0.95336100000000001</v>
      </c>
      <c r="P24" s="69">
        <f>'Rendements SSD_indices'!P24+1</f>
        <v>0.94865699999999997</v>
      </c>
      <c r="Q24" s="69">
        <f>'Rendements SSD_indices'!Q24+1</f>
        <v>0.94377800000000001</v>
      </c>
      <c r="R24" s="69">
        <f>'Rendements SSD_indices'!R24+1</f>
        <v>0.95918099999999995</v>
      </c>
      <c r="S24" s="69">
        <f>'Rendements SSD_indices'!S24+1</f>
        <v>0.95570699999999997</v>
      </c>
      <c r="T24" s="69">
        <f>'Rendements SSD_indices'!T24+1</f>
        <v>0.95339200000000002</v>
      </c>
      <c r="U24" s="69">
        <f>'Rendements SSD_indices'!U24+1</f>
        <v>0.94876000000000005</v>
      </c>
      <c r="V24" s="69">
        <f>'Rendements SSD_indices'!V24+1</f>
        <v>0.96265100000000003</v>
      </c>
      <c r="W24" s="69">
        <f>'Rendements SSD_indices'!W24+1</f>
        <v>0.96029600000000004</v>
      </c>
      <c r="X24" s="69">
        <f>'Rendements SSD_indices'!X24+1</f>
        <v>0.95676399999999995</v>
      </c>
      <c r="Y24" s="69">
        <f>'Rendements SSD_indices'!Y24+1</f>
        <v>0.95440999999999998</v>
      </c>
      <c r="Z24" s="69">
        <f>'Rendements SSD_indices'!Z24+1</f>
        <v>1</v>
      </c>
      <c r="AA24" s="69">
        <f>'Rendements SSD_indices'!AA24+1</f>
        <v>1</v>
      </c>
      <c r="AB24" s="69">
        <f>'Rendements SSD_indices'!AB24+1</f>
        <v>1</v>
      </c>
      <c r="AC24" s="69">
        <f>'Rendements SSD_indices'!AC24+1</f>
        <v>1</v>
      </c>
      <c r="AD24" s="69">
        <f>'Rendements SSD_indices'!AD24+1</f>
        <v>1</v>
      </c>
      <c r="AE24" s="69">
        <f>'Rendements SSD_indices'!AE24+1</f>
        <v>1</v>
      </c>
      <c r="AF24" s="69">
        <f>'Rendements SSD_indices'!AF24+1</f>
        <v>1</v>
      </c>
      <c r="AG24" s="69">
        <f>'Rendements SSD_indices'!AG24+1</f>
        <v>1</v>
      </c>
      <c r="AH24" s="69">
        <f>'Rendements SSD_indices'!AH24+1</f>
        <v>1</v>
      </c>
      <c r="AI24" s="69">
        <f>'Rendements SSD_indices'!AI24+1</f>
        <v>1</v>
      </c>
      <c r="AJ24" s="69">
        <f>'Rendements SSD_indices'!AJ24+1</f>
        <v>1</v>
      </c>
      <c r="AK24" s="69">
        <f>'Rendements SSD_indices'!AK24+1</f>
        <v>1</v>
      </c>
    </row>
    <row r="25" spans="1:37" ht="14.4" x14ac:dyDescent="0.3">
      <c r="A25" s="65">
        <v>44712</v>
      </c>
      <c r="B25" s="69">
        <f>'Rendements SSD_indices'!B25+1</f>
        <v>0.99784039243709999</v>
      </c>
      <c r="C25" s="69">
        <f>'Rendements SSD_indices'!C25+1</f>
        <v>0.99734243107258003</v>
      </c>
      <c r="D25" s="69">
        <f>'Rendements SSD_indices'!D25+1</f>
        <v>0.99659548902578998</v>
      </c>
      <c r="E25" s="69">
        <f>'Rendements SSD_indices'!E25+1</f>
        <v>0.99609752766127002</v>
      </c>
      <c r="F25" s="69">
        <f>'Rendements SSD_indices'!F25+1</f>
        <v>0.99510160493225996</v>
      </c>
      <c r="G25" s="69">
        <f>'Rendements SSD_indices'!G25+1</f>
        <v>0.99408949677133995</v>
      </c>
      <c r="H25" s="69">
        <f>'Rendements SSD_indices'!H25+1</f>
        <v>0.99854848369406002</v>
      </c>
      <c r="I25" s="69">
        <f>'Rendements SSD_indices'!I25+1</f>
        <v>0.99833375883233999</v>
      </c>
      <c r="J25" s="69">
        <f>'Rendements SSD_indices'!J25+1</f>
        <v>0.99714308486086001</v>
      </c>
      <c r="K25" s="69">
        <f>'Rendements SSD_indices'!K25+1</f>
        <v>0.99609752766127002</v>
      </c>
      <c r="L25" s="69">
        <f>'Rendements SSD_indices'!L25+1</f>
        <v>0.99510160493225996</v>
      </c>
      <c r="M25" s="69">
        <f>'Rendements SSD_indices'!M25+1</f>
        <v>0.99408949677133995</v>
      </c>
      <c r="N25" s="69">
        <f>'Rendements SSD_indices'!N25+1</f>
        <v>0.996587</v>
      </c>
      <c r="O25" s="69">
        <f>'Rendements SSD_indices'!O25+1</f>
        <v>0.996089</v>
      </c>
      <c r="P25" s="69">
        <f>'Rendements SSD_indices'!P25+1</f>
        <v>0.99509400000000003</v>
      </c>
      <c r="Q25" s="69">
        <f>'Rendements SSD_indices'!Q25+1</f>
        <v>0.994089</v>
      </c>
      <c r="R25" s="69">
        <f>'Rendements SSD_indices'!R25+1</f>
        <v>0.99736800000000003</v>
      </c>
      <c r="S25" s="69">
        <f>'Rendements SSD_indices'!S25+1</f>
        <v>0.99661500000000003</v>
      </c>
      <c r="T25" s="69">
        <f>'Rendements SSD_indices'!T25+1</f>
        <v>0.99611300000000003</v>
      </c>
      <c r="U25" s="69">
        <f>'Rendements SSD_indices'!U25+1</f>
        <v>0.99510900000000002</v>
      </c>
      <c r="V25" s="69">
        <f>'Rendements SSD_indices'!V25+1</f>
        <v>0.99801200000000001</v>
      </c>
      <c r="W25" s="69">
        <f>'Rendements SSD_indices'!W25+1</f>
        <v>0.99758899999999995</v>
      </c>
      <c r="X25" s="69">
        <f>'Rendements SSD_indices'!X25+1</f>
        <v>0.99695400000000001</v>
      </c>
      <c r="Y25" s="69">
        <f>'Rendements SSD_indices'!Y25+1</f>
        <v>0.99653100000000006</v>
      </c>
      <c r="Z25" s="69">
        <f>'Rendements SSD_indices'!Z25+1</f>
        <v>1</v>
      </c>
      <c r="AA25" s="69">
        <f>'Rendements SSD_indices'!AA25+1</f>
        <v>1</v>
      </c>
      <c r="AB25" s="69">
        <f>'Rendements SSD_indices'!AB25+1</f>
        <v>1</v>
      </c>
      <c r="AC25" s="69">
        <f>'Rendements SSD_indices'!AC25+1</f>
        <v>1</v>
      </c>
      <c r="AD25" s="69">
        <f>'Rendements SSD_indices'!AD25+1</f>
        <v>1</v>
      </c>
      <c r="AE25" s="69">
        <f>'Rendements SSD_indices'!AE25+1</f>
        <v>1</v>
      </c>
      <c r="AF25" s="69">
        <f>'Rendements SSD_indices'!AF25+1</f>
        <v>1</v>
      </c>
      <c r="AG25" s="69">
        <f>'Rendements SSD_indices'!AG25+1</f>
        <v>1</v>
      </c>
      <c r="AH25" s="69">
        <f>'Rendements SSD_indices'!AH25+1</f>
        <v>1</v>
      </c>
      <c r="AI25" s="69">
        <f>'Rendements SSD_indices'!AI25+1</f>
        <v>1</v>
      </c>
      <c r="AJ25" s="69">
        <f>'Rendements SSD_indices'!AJ25+1</f>
        <v>1</v>
      </c>
      <c r="AK25" s="69">
        <f>'Rendements SSD_indices'!AK25+1</f>
        <v>1</v>
      </c>
    </row>
    <row r="26" spans="1:37" ht="14.4" x14ac:dyDescent="0.3">
      <c r="A26" s="65">
        <v>44742</v>
      </c>
      <c r="B26" s="69">
        <f>'Rendements SSD_indices'!B26+1</f>
        <v>0.96656291552119999</v>
      </c>
      <c r="C26" s="69">
        <f>'Rendements SSD_indices'!C26+1</f>
        <v>0.96131288169085005</v>
      </c>
      <c r="D26" s="69">
        <f>'Rendements SSD_indices'!D26+1</f>
        <v>0.95343783094534995</v>
      </c>
      <c r="E26" s="69">
        <f>'Rendements SSD_indices'!E26+1</f>
        <v>0.94818779711501999</v>
      </c>
      <c r="F26" s="69">
        <f>'Rendements SSD_indices'!F26+1</f>
        <v>0.93768772945435996</v>
      </c>
      <c r="G26" s="69">
        <f>'Rendements SSD_indices'!G26+1</f>
        <v>0.92696072649132999</v>
      </c>
      <c r="H26" s="69">
        <f>'Rendements SSD_indices'!H26+1</f>
        <v>0.96561953598746997</v>
      </c>
      <c r="I26" s="69">
        <f>'Rendements SSD_indices'!I26+1</f>
        <v>0.95999215034368002</v>
      </c>
      <c r="J26" s="69">
        <f>'Rendements SSD_indices'!J26+1</f>
        <v>0.95351137054165003</v>
      </c>
      <c r="K26" s="69">
        <f>'Rendements SSD_indices'!K26+1</f>
        <v>0.94818779711501999</v>
      </c>
      <c r="L26" s="69">
        <f>'Rendements SSD_indices'!L26+1</f>
        <v>0.93768772945435996</v>
      </c>
      <c r="M26" s="69">
        <f>'Rendements SSD_indices'!M26+1</f>
        <v>0.92696072649132999</v>
      </c>
      <c r="N26" s="69">
        <f>'Rendements SSD_indices'!N26+1</f>
        <v>0.95332499999999998</v>
      </c>
      <c r="O26" s="69">
        <f>'Rendements SSD_indices'!O26+1</f>
        <v>0.948075</v>
      </c>
      <c r="P26" s="69">
        <f>'Rendements SSD_indices'!P26+1</f>
        <v>0.93757400000000002</v>
      </c>
      <c r="Q26" s="69">
        <f>'Rendements SSD_indices'!Q26+1</f>
        <v>0.92696100000000003</v>
      </c>
      <c r="R26" s="69">
        <f>'Rendements SSD_indices'!R26+1</f>
        <v>0.96117699999999995</v>
      </c>
      <c r="S26" s="69">
        <f>'Rendements SSD_indices'!S26+1</f>
        <v>0.95333299999999999</v>
      </c>
      <c r="T26" s="69">
        <f>'Rendements SSD_indices'!T26+1</f>
        <v>0.94810399999999995</v>
      </c>
      <c r="U26" s="69">
        <f>'Rendements SSD_indices'!U26+1</f>
        <v>0.93764599999999998</v>
      </c>
      <c r="V26" s="69">
        <f>'Rendements SSD_indices'!V26+1</f>
        <v>0.96682599999999996</v>
      </c>
      <c r="W26" s="69">
        <f>'Rendements SSD_indices'!W26+1</f>
        <v>0.96145999999999998</v>
      </c>
      <c r="X26" s="69">
        <f>'Rendements SSD_indices'!X26+1</f>
        <v>0.95341200000000004</v>
      </c>
      <c r="Y26" s="69">
        <f>'Rendements SSD_indices'!Y26+1</f>
        <v>0.94804699999999997</v>
      </c>
      <c r="Z26" s="69">
        <f>'Rendements SSD_indices'!Z26+1</f>
        <v>1</v>
      </c>
      <c r="AA26" s="69">
        <f>'Rendements SSD_indices'!AA26+1</f>
        <v>1</v>
      </c>
      <c r="AB26" s="69">
        <f>'Rendements SSD_indices'!AB26+1</f>
        <v>1</v>
      </c>
      <c r="AC26" s="69">
        <f>'Rendements SSD_indices'!AC26+1</f>
        <v>1</v>
      </c>
      <c r="AD26" s="69">
        <f>'Rendements SSD_indices'!AD26+1</f>
        <v>1</v>
      </c>
      <c r="AE26" s="69">
        <f>'Rendements SSD_indices'!AE26+1</f>
        <v>1</v>
      </c>
      <c r="AF26" s="69">
        <f>'Rendements SSD_indices'!AF26+1</f>
        <v>1</v>
      </c>
      <c r="AG26" s="69">
        <f>'Rendements SSD_indices'!AG26+1</f>
        <v>1</v>
      </c>
      <c r="AH26" s="69">
        <f>'Rendements SSD_indices'!AH26+1</f>
        <v>1</v>
      </c>
      <c r="AI26" s="69">
        <f>'Rendements SSD_indices'!AI26+1</f>
        <v>1</v>
      </c>
      <c r="AJ26" s="69">
        <f>'Rendements SSD_indices'!AJ26+1</f>
        <v>1</v>
      </c>
      <c r="AK26" s="69">
        <f>'Rendements SSD_indices'!AK26+1</f>
        <v>1</v>
      </c>
    </row>
    <row r="27" spans="1:37" x14ac:dyDescent="0.25">
      <c r="A27" s="2">
        <v>44771</v>
      </c>
      <c r="B27" s="69">
        <f>'Rendements SSD_indices'!B27+1</f>
        <v>1.0404703795407699</v>
      </c>
      <c r="C27" s="69">
        <f>'Rendements SSD_indices'!C27+1</f>
        <v>1.0427532391318799</v>
      </c>
      <c r="D27" s="69">
        <f>'Rendements SSD_indices'!D27+1</f>
        <v>1.0461775285185</v>
      </c>
      <c r="E27" s="69">
        <f>'Rendements SSD_indices'!E27+1</f>
        <v>1.04846038810957</v>
      </c>
      <c r="F27" s="69">
        <f>'Rendements SSD_indices'!F27+1</f>
        <v>1.0530261072917699</v>
      </c>
      <c r="G27" s="69">
        <f>'Rendements SSD_indices'!G27+1</f>
        <v>1.0579711651530599</v>
      </c>
      <c r="H27" s="69">
        <f>'Rendements SSD_indices'!H27+1</f>
        <v>1.0393206739983101</v>
      </c>
      <c r="I27" s="69">
        <f>'Rendements SSD_indices'!I27+1</f>
        <v>1.0411436513724099</v>
      </c>
      <c r="J27" s="69">
        <f>'Rendements SSD_indices'!J27+1</f>
        <v>1.0463766280615601</v>
      </c>
      <c r="K27" s="69">
        <f>'Rendements SSD_indices'!K27+1</f>
        <v>1.04846038810957</v>
      </c>
      <c r="L27" s="69">
        <f>'Rendements SSD_indices'!L27+1</f>
        <v>1.0530261072917699</v>
      </c>
      <c r="M27" s="69">
        <f>'Rendements SSD_indices'!M27+1</f>
        <v>1.0579711651530599</v>
      </c>
      <c r="N27" s="69">
        <f>'Rendements SSD_indices'!N27+1</f>
        <v>1.0463419621601699</v>
      </c>
      <c r="O27" s="69">
        <f>'Rendements SSD_indices'!O27+1</f>
        <v>1.04862369724899</v>
      </c>
      <c r="P27" s="69">
        <f>'Rendements SSD_indices'!P27+1</f>
        <v>1.05319754360229</v>
      </c>
      <c r="Q27" s="69">
        <f>'Rendements SSD_indices'!Q27+1</f>
        <v>1.05797656791492</v>
      </c>
      <c r="R27" s="69">
        <f>'Rendements SSD_indices'!R27+1</f>
        <v>1.0431503020186399</v>
      </c>
      <c r="S27" s="69">
        <f>'Rendements SSD_indices'!S27+1</f>
        <v>1.0464690689835701</v>
      </c>
      <c r="T27" s="69">
        <f>'Rendements SSD_indices'!T27+1</f>
        <v>1.0486863225491301</v>
      </c>
      <c r="U27" s="69">
        <f>'Rendements SSD_indices'!U27+1</f>
        <v>1.05313249671857</v>
      </c>
      <c r="V27" s="69">
        <f>'Rendements SSD_indices'!V27+1</f>
        <v>1.0391263831508599</v>
      </c>
      <c r="W27" s="69">
        <f>'Rendements SSD_indices'!W27+1</f>
        <v>1.0413510910152799</v>
      </c>
      <c r="X27" s="69">
        <f>'Rendements SSD_indices'!X27+1</f>
        <v>1.0446927373103301</v>
      </c>
      <c r="Y27" s="69">
        <f>'Rendements SSD_indices'!Y27+1</f>
        <v>1.0469236183803401</v>
      </c>
      <c r="Z27" s="69">
        <f>'Rendements SSD_indices'!Z27+1</f>
        <v>1.0460462641678701</v>
      </c>
      <c r="AA27" s="69">
        <f>'Rendements SSD_indices'!AA27+1</f>
        <v>1.0483541075143901</v>
      </c>
      <c r="AB27" s="69">
        <f>'Rendements SSD_indices'!AB27+1</f>
        <v>1.0532157766313299</v>
      </c>
      <c r="AC27" s="69">
        <f>'Rendements SSD_indices'!AC27+1</f>
        <v>1.0581259916575101</v>
      </c>
      <c r="AD27" s="69">
        <f>'Rendements SSD_indices'!AD27+1</f>
        <v>1.0428774298533701</v>
      </c>
      <c r="AE27" s="69">
        <f>'Rendements SSD_indices'!AE27+1</f>
        <v>1.04618087159257</v>
      </c>
      <c r="AF27" s="69">
        <f>'Rendements SSD_indices'!AF27+1</f>
        <v>1.0484223189295701</v>
      </c>
      <c r="AG27" s="69">
        <f>'Rendements SSD_indices'!AG27+1</f>
        <v>1.0530022308249301</v>
      </c>
      <c r="AH27" s="69">
        <f>'Rendements SSD_indices'!AH27+1</f>
        <v>1.03887145243998</v>
      </c>
      <c r="AI27" s="69">
        <f>'Rendements SSD_indices'!AI27+1</f>
        <v>1.0410458788735899</v>
      </c>
      <c r="AJ27" s="69">
        <f>'Rendements SSD_indices'!AJ27+1</f>
        <v>1.04436566846165</v>
      </c>
      <c r="AK27" s="69">
        <f>'Rendements SSD_indices'!AK27+1</f>
        <v>1.04661860270296</v>
      </c>
    </row>
    <row r="28" spans="1:37" x14ac:dyDescent="0.25">
      <c r="A28" s="2">
        <v>44804</v>
      </c>
      <c r="B28" s="69">
        <f>'Rendements SSD_indices'!B28+1</f>
        <v>0.97613495547189</v>
      </c>
      <c r="C28" s="69">
        <f>'Rendements SSD_indices'!C28+1</f>
        <v>0.97725763302660995</v>
      </c>
      <c r="D28" s="69">
        <f>'Rendements SSD_indices'!D28+1</f>
        <v>0.97894164935872996</v>
      </c>
      <c r="E28" s="69">
        <f>'Rendements SSD_indices'!E28+1</f>
        <v>0.98006432691344003</v>
      </c>
      <c r="F28" s="69">
        <f>'Rendements SSD_indices'!F28+1</f>
        <v>0.98230968202289004</v>
      </c>
      <c r="G28" s="69">
        <f>'Rendements SSD_indices'!G28+1</f>
        <v>0.98426248290285001</v>
      </c>
      <c r="H28" s="69">
        <f>'Rendements SSD_indices'!H28+1</f>
        <v>0.97586108223683998</v>
      </c>
      <c r="I28" s="69">
        <f>'Rendements SSD_indices'!I28+1</f>
        <v>0.97687421049753997</v>
      </c>
      <c r="J28" s="69">
        <f>'Rendements SSD_indices'!J28+1</f>
        <v>0.97908720115901005</v>
      </c>
      <c r="K28" s="69">
        <f>'Rendements SSD_indices'!K28+1</f>
        <v>0.98006432691344003</v>
      </c>
      <c r="L28" s="69">
        <f>'Rendements SSD_indices'!L28+1</f>
        <v>0.98230968202289004</v>
      </c>
      <c r="M28" s="69">
        <f>'Rendements SSD_indices'!M28+1</f>
        <v>0.98426248290285001</v>
      </c>
      <c r="N28" s="69">
        <f>'Rendements SSD_indices'!N28+1</f>
        <v>0.97879537204613998</v>
      </c>
      <c r="O28" s="69">
        <f>'Rendements SSD_indices'!O28+1</f>
        <v>0.97991804964097995</v>
      </c>
      <c r="P28" s="69">
        <f>'Rendements SSD_indices'!P28+1</f>
        <v>0.98216340483074005</v>
      </c>
      <c r="Q28" s="69">
        <f>'Rendements SSD_indices'!Q28+1</f>
        <v>0.98426248290285001</v>
      </c>
      <c r="R28" s="69">
        <f>'Rendements SSD_indices'!R28+1</f>
        <v>0.97720831746342995</v>
      </c>
      <c r="S28" s="69">
        <f>'Rendements SSD_indices'!S28+1</f>
        <v>0.97890371431144996</v>
      </c>
      <c r="T28" s="69">
        <f>'Rendements SSD_indices'!T28+1</f>
        <v>0.98003397887675003</v>
      </c>
      <c r="U28" s="69">
        <f>'Rendements SSD_indices'!U28+1</f>
        <v>0.98229450800743001</v>
      </c>
      <c r="V28" s="69">
        <f>'Rendements SSD_indices'!V28+1</f>
        <v>0.97656222049920005</v>
      </c>
      <c r="W28" s="69">
        <f>'Rendements SSD_indices'!W28+1</f>
        <v>0.97764992380007998</v>
      </c>
      <c r="X28" s="69">
        <f>'Rendements SSD_indices'!X28+1</f>
        <v>0.97928147875141003</v>
      </c>
      <c r="Y28" s="69">
        <f>'Rendements SSD_indices'!Y28+1</f>
        <v>0.98036918205231005</v>
      </c>
      <c r="Z28" s="69">
        <f>'Rendements SSD_indices'!Z28+1</f>
        <v>0.97868695324425004</v>
      </c>
      <c r="AA28" s="69">
        <f>'Rendements SSD_indices'!AA28+1</f>
        <v>0.97982219548653005</v>
      </c>
      <c r="AB28" s="69">
        <f>'Rendements SSD_indices'!AB28+1</f>
        <v>0.98216340490814003</v>
      </c>
      <c r="AC28" s="69">
        <f>'Rendements SSD_indices'!AC28+1</f>
        <v>0.98432403483028996</v>
      </c>
      <c r="AD28" s="69">
        <f>'Rendements SSD_indices'!AD28+1</f>
        <v>0.97709732364841995</v>
      </c>
      <c r="AE28" s="69">
        <f>'Rendements SSD_indices'!AE28+1</f>
        <v>0.97879205327482999</v>
      </c>
      <c r="AF28" s="69">
        <f>'Rendements SSD_indices'!AF28+1</f>
        <v>0.97993587757867995</v>
      </c>
      <c r="AG28" s="69">
        <f>'Rendements SSD_indices'!AG28+1</f>
        <v>0.98225789454101997</v>
      </c>
      <c r="AH28" s="69">
        <f>'Rendements SSD_indices'!AH28+1</f>
        <v>0.97646500326329</v>
      </c>
      <c r="AI28" s="69">
        <f>'Rendements SSD_indices'!AI28+1</f>
        <v>0.97754247352345003</v>
      </c>
      <c r="AJ28" s="69">
        <f>'Rendements SSD_indices'!AJ28+1</f>
        <v>0.97917883918284998</v>
      </c>
      <c r="AK28" s="69">
        <f>'Rendements SSD_indices'!AK28+1</f>
        <v>0.98028342568951998</v>
      </c>
    </row>
    <row r="29" spans="1:37" x14ac:dyDescent="0.25">
      <c r="A29" s="2">
        <v>44834</v>
      </c>
      <c r="B29" s="69">
        <f>'Rendements SSD_indices'!B29+1</f>
        <v>0.97748460906334</v>
      </c>
      <c r="C29" s="69">
        <f>'Rendements SSD_indices'!C29+1</f>
        <v>0.9740083612846</v>
      </c>
      <c r="D29" s="69">
        <f>'Rendements SSD_indices'!D29+1</f>
        <v>0.96879398961648999</v>
      </c>
      <c r="E29" s="69">
        <f>'Rendements SSD_indices'!E29+1</f>
        <v>0.96531774183773</v>
      </c>
      <c r="F29" s="69">
        <f>'Rendements SSD_indices'!F29+1</f>
        <v>0.95836524628024</v>
      </c>
      <c r="G29" s="69">
        <f>'Rendements SSD_indices'!G29+1</f>
        <v>0.95133608417801996</v>
      </c>
      <c r="H29" s="69">
        <f>'Rendements SSD_indices'!H29+1</f>
        <v>0.97809942278180995</v>
      </c>
      <c r="I29" s="69">
        <f>'Rendements SSD_indices'!I29+1</f>
        <v>0.97486910049041997</v>
      </c>
      <c r="J29" s="69">
        <f>'Rendements SSD_indices'!J29+1</f>
        <v>0.96883204507693998</v>
      </c>
      <c r="K29" s="69">
        <f>'Rendements SSD_indices'!K29+1</f>
        <v>0.96531774183773</v>
      </c>
      <c r="L29" s="69">
        <f>'Rendements SSD_indices'!L29+1</f>
        <v>0.95836524628024</v>
      </c>
      <c r="M29" s="69">
        <f>'Rendements SSD_indices'!M29+1</f>
        <v>0.95133608417801996</v>
      </c>
      <c r="N29" s="69">
        <f>'Rendements SSD_indices'!N29+1</f>
        <v>0.96875565631102001</v>
      </c>
      <c r="O29" s="69">
        <f>'Rendements SSD_indices'!O29+1</f>
        <v>0.96527940853900995</v>
      </c>
      <c r="P29" s="69">
        <f>'Rendements SSD_indices'!P29+1</f>
        <v>0.95832691299493</v>
      </c>
      <c r="Q29" s="69">
        <f>'Rendements SSD_indices'!Q29+1</f>
        <v>0.95133608417801996</v>
      </c>
      <c r="R29" s="69">
        <f>'Rendements SSD_indices'!R29+1</f>
        <v>0.97494161795693002</v>
      </c>
      <c r="S29" s="69">
        <f>'Rendements SSD_indices'!S29+1</f>
        <v>0.96951187936465999</v>
      </c>
      <c r="T29" s="69">
        <f>'Rendements SSD_indices'!T29+1</f>
        <v>0.96589205363646002</v>
      </c>
      <c r="U29" s="69">
        <f>'Rendements SSD_indices'!U29+1</f>
        <v>0.95865240218005998</v>
      </c>
      <c r="V29" s="69">
        <f>'Rendements SSD_indices'!V29+1</f>
        <v>0.97667647759081</v>
      </c>
      <c r="W29" s="69">
        <f>'Rendements SSD_indices'!W29+1</f>
        <v>0.97340528914680002</v>
      </c>
      <c r="X29" s="69">
        <f>'Rendements SSD_indices'!X29+1</f>
        <v>0.96849850648072999</v>
      </c>
      <c r="Y29" s="69">
        <f>'Rendements SSD_indices'!Y29+1</f>
        <v>0.96522731803669004</v>
      </c>
      <c r="Z29" s="69">
        <f>'Rendements SSD_indices'!Z29+1</f>
        <v>0.96906128895868004</v>
      </c>
      <c r="AA29" s="69">
        <f>'Rendements SSD_indices'!AA29+1</f>
        <v>0.96554613755486995</v>
      </c>
      <c r="AB29" s="69">
        <f>'Rendements SSD_indices'!AB29+1</f>
        <v>0.95832691300789996</v>
      </c>
      <c r="AC29" s="69">
        <f>'Rendements SSD_indices'!AC29+1</f>
        <v>0.95118385417189</v>
      </c>
      <c r="AD29" s="69">
        <f>'Rendements SSD_indices'!AD29+1</f>
        <v>0.97526907032384003</v>
      </c>
      <c r="AE29" s="69">
        <f>'Rendements SSD_indices'!AE29+1</f>
        <v>0.96983328686563997</v>
      </c>
      <c r="AF29" s="69">
        <f>'Rendements SSD_indices'!AF29+1</f>
        <v>0.96617513937543997</v>
      </c>
      <c r="AG29" s="69">
        <f>'Rendements SSD_indices'!AG29+1</f>
        <v>0.95877513143051996</v>
      </c>
      <c r="AH29" s="69">
        <f>'Rendements SSD_indices'!AH29+1</f>
        <v>0.97696999916197003</v>
      </c>
      <c r="AI29" s="69">
        <f>'Rendements SSD_indices'!AI29+1</f>
        <v>0.97372125962860001</v>
      </c>
      <c r="AJ29" s="69">
        <f>'Rendements SSD_indices'!AJ29+1</f>
        <v>0.96880103850036003</v>
      </c>
      <c r="AK29" s="69">
        <f>'Rendements SSD_indices'!AK29+1</f>
        <v>0.96548905644630001</v>
      </c>
    </row>
    <row r="30" spans="1:37" x14ac:dyDescent="0.25">
      <c r="A30" s="2">
        <v>44865</v>
      </c>
      <c r="B30" s="69">
        <f>'Rendements SSD_indices'!B30+1</f>
        <v>1.00680993890279</v>
      </c>
      <c r="C30" s="69">
        <f>'Rendements SSD_indices'!C30+1</f>
        <v>1.0125725115236299</v>
      </c>
      <c r="D30" s="69">
        <f>'Rendements SSD_indices'!D30+1</f>
        <v>1.02121637045487</v>
      </c>
      <c r="E30" s="69">
        <f>'Rendements SSD_indices'!E30+1</f>
        <v>1.0269789430756899</v>
      </c>
      <c r="F30" s="69">
        <f>'Rendements SSD_indices'!F30+1</f>
        <v>1.03850408831737</v>
      </c>
      <c r="G30" s="69">
        <f>'Rendements SSD_indices'!G30+1</f>
        <v>1.0499007981530399</v>
      </c>
      <c r="H30" s="69">
        <f>'Rendements SSD_indices'!H30+1</f>
        <v>1.00735884744875</v>
      </c>
      <c r="I30" s="69">
        <f>'Rendements SSD_indices'!I30+1</f>
        <v>1.0133409834879701</v>
      </c>
      <c r="J30" s="69">
        <f>'Rendements SSD_indices'!J30+1</f>
        <v>1.02121637045487</v>
      </c>
      <c r="K30" s="69">
        <f>'Rendements SSD_indices'!K30+1</f>
        <v>1.0269789430756899</v>
      </c>
      <c r="L30" s="69">
        <f>'Rendements SSD_indices'!L30+1</f>
        <v>1.03850408831737</v>
      </c>
      <c r="M30" s="69">
        <f>'Rendements SSD_indices'!M30+1</f>
        <v>1.0499007981530399</v>
      </c>
      <c r="N30" s="69">
        <f>'Rendements SSD_indices'!N30+1</f>
        <v>1.0211520000000001</v>
      </c>
      <c r="O30" s="69">
        <f>'Rendements SSD_indices'!O30+1</f>
        <v>1.026915</v>
      </c>
      <c r="P30" s="69">
        <f>'Rendements SSD_indices'!P30+1</f>
        <v>1.03844</v>
      </c>
      <c r="Q30" s="69">
        <f>'Rendements SSD_indices'!Q30+1</f>
        <v>1.049901</v>
      </c>
      <c r="R30" s="69">
        <f>'Rendements SSD_indices'!R30+1</f>
        <v>1.0123230000000001</v>
      </c>
      <c r="S30" s="69">
        <f>'Rendements SSD_indices'!S30+1</f>
        <v>1.0210239999999999</v>
      </c>
      <c r="T30" s="69">
        <f>'Rendements SSD_indices'!T30+1</f>
        <v>1.0268250000000001</v>
      </c>
      <c r="U30" s="69">
        <f>'Rendements SSD_indices'!U30+1</f>
        <v>1.038427</v>
      </c>
      <c r="V30" s="69">
        <f>'Rendements SSD_indices'!V30+1</f>
        <v>1.007428</v>
      </c>
      <c r="W30" s="69">
        <f>'Rendements SSD_indices'!W30+1</f>
        <v>1.0132270000000001</v>
      </c>
      <c r="X30" s="69">
        <f>'Rendements SSD_indices'!X30+1</f>
        <v>1.021876</v>
      </c>
      <c r="Y30" s="69">
        <f>'Rendements SSD_indices'!Y30+1</f>
        <v>1.027655</v>
      </c>
      <c r="Z30" s="69">
        <f>'Rendements SSD_indices'!Z30+1</f>
        <v>1.0211521527519001</v>
      </c>
      <c r="AA30" s="69">
        <f>'Rendements SSD_indices'!AA30+1</f>
        <v>1.02691472537273</v>
      </c>
      <c r="AB30" s="69">
        <f>'Rendements SSD_indices'!AB30+1</f>
        <v>1.03843987061437</v>
      </c>
      <c r="AC30" s="69">
        <f>'Rendements SSD_indices'!AC30+1</f>
        <v>1.0499007981530399</v>
      </c>
      <c r="AD30" s="69">
        <f>'Rendements SSD_indices'!AD30+1</f>
        <v>1.01232278266786</v>
      </c>
      <c r="AE30" s="69">
        <f>'Rendements SSD_indices'!AE30+1</f>
        <v>1.0210242713350399</v>
      </c>
      <c r="AF30" s="69">
        <f>'Rendements SSD_indices'!AF30+1</f>
        <v>1.0268252637798601</v>
      </c>
      <c r="AG30" s="69">
        <f>'Rendements SSD_indices'!AG30+1</f>
        <v>1.0384272486694099</v>
      </c>
      <c r="AH30" s="69">
        <f>'Rendements SSD_indices'!AH30+1</f>
        <v>1.0074279678279601</v>
      </c>
      <c r="AI30" s="69">
        <f>'Rendements SSD_indices'!AI30+1</f>
        <v>1.0132070114793901</v>
      </c>
      <c r="AJ30" s="69">
        <f>'Rendements SSD_indices'!AJ30+1</f>
        <v>1.0218755769565899</v>
      </c>
      <c r="AK30" s="69">
        <f>'Rendements SSD_indices'!AK30+1</f>
        <v>1.0276546206080499</v>
      </c>
    </row>
    <row r="31" spans="1:37" x14ac:dyDescent="0.25">
      <c r="A31" s="2">
        <v>44895</v>
      </c>
      <c r="B31" s="69">
        <f>'Rendements SSD_indices'!B31+1</f>
        <v>1.0353746858236299</v>
      </c>
      <c r="C31" s="69">
        <f>'Rendements SSD_indices'!C31+1</f>
        <v>1.03865396697679</v>
      </c>
      <c r="D31" s="69">
        <f>'Rendements SSD_indices'!D31+1</f>
        <v>1.0435728887065201</v>
      </c>
      <c r="E31" s="69">
        <f>'Rendements SSD_indices'!E31+1</f>
        <v>1.04685216985965</v>
      </c>
      <c r="F31" s="69">
        <f>'Rendements SSD_indices'!F31+1</f>
        <v>1.05341073216595</v>
      </c>
      <c r="G31" s="69">
        <f>'Rendements SSD_indices'!G31+1</f>
        <v>1.0602196180656001</v>
      </c>
      <c r="H31" s="69">
        <f>'Rendements SSD_indices'!H31+1</f>
        <v>1.0349343872188901</v>
      </c>
      <c r="I31" s="69">
        <f>'Rendements SSD_indices'!I31+1</f>
        <v>1.0380375489301601</v>
      </c>
      <c r="J31" s="69">
        <f>'Rendements SSD_indices'!J31+1</f>
        <v>1.0435728887065201</v>
      </c>
      <c r="K31" s="69">
        <f>'Rendements SSD_indices'!K31+1</f>
        <v>1.04685216985965</v>
      </c>
      <c r="L31" s="69">
        <f>'Rendements SSD_indices'!L31+1</f>
        <v>1.05341073216595</v>
      </c>
      <c r="M31" s="69">
        <f>'Rendements SSD_indices'!M31+1</f>
        <v>1.0602196180656001</v>
      </c>
      <c r="N31" s="69">
        <f>'Rendements SSD_indices'!N31+1</f>
        <v>1.0436980502780699</v>
      </c>
      <c r="O31" s="69">
        <f>'Rendements SSD_indices'!O31+1</f>
        <v>1.04697733147689</v>
      </c>
      <c r="P31" s="69">
        <f>'Rendements SSD_indices'!P31+1</f>
        <v>1.0535358938745301</v>
      </c>
      <c r="Q31" s="69">
        <f>'Rendements SSD_indices'!Q31+1</f>
        <v>1.0602196180656001</v>
      </c>
      <c r="R31" s="69">
        <f>'Rendements SSD_indices'!R31+1</f>
        <v>1.03873211017971</v>
      </c>
      <c r="S31" s="69">
        <f>'Rendements SSD_indices'!S31+1</f>
        <v>1.0436329988641</v>
      </c>
      <c r="T31" s="69">
        <f>'Rendements SSD_indices'!T31+1</f>
        <v>1.0469002579869999</v>
      </c>
      <c r="U31" s="69">
        <f>'Rendements SSD_indices'!U31+1</f>
        <v>1.05343477623288</v>
      </c>
      <c r="V31" s="69">
        <f>'Rendements SSD_indices'!V31+1</f>
        <v>1.0347989598870599</v>
      </c>
      <c r="W31" s="69">
        <f>'Rendements SSD_indices'!W31+1</f>
        <v>1.0380557807164501</v>
      </c>
      <c r="X31" s="69">
        <f>'Rendements SSD_indices'!X31+1</f>
        <v>1.0429171434226101</v>
      </c>
      <c r="Y31" s="69">
        <f>'Rendements SSD_indices'!Y31+1</f>
        <v>1.04616441683687</v>
      </c>
      <c r="Z31" s="69">
        <f>'Rendements SSD_indices'!Z31+1</f>
        <v>1.0436980505031801</v>
      </c>
      <c r="AA31" s="69">
        <f>'Rendements SSD_indices'!AA31+1</f>
        <v>1.04697733165634</v>
      </c>
      <c r="AB31" s="69">
        <f>'Rendements SSD_indices'!AB31+1</f>
        <v>1.05353589396262</v>
      </c>
      <c r="AC31" s="69">
        <f>'Rendements SSD_indices'!AC31+1</f>
        <v>1.0602196180656001</v>
      </c>
      <c r="AD31" s="69">
        <f>'Rendements SSD_indices'!AD31+1</f>
        <v>1.0387321104912799</v>
      </c>
      <c r="AE31" s="69">
        <f>'Rendements SSD_indices'!AE31+1</f>
        <v>1.0436329991022599</v>
      </c>
      <c r="AF31" s="69">
        <f>'Rendements SSD_indices'!AF31+1</f>
        <v>1.0469002581762701</v>
      </c>
      <c r="AG31" s="69">
        <f>'Rendements SSD_indices'!AG31+1</f>
        <v>1.05343477632423</v>
      </c>
      <c r="AH31" s="69">
        <f>'Rendements SSD_indices'!AH31+1</f>
        <v>1.0347989601888301</v>
      </c>
      <c r="AI31" s="69">
        <f>'Rendements SSD_indices'!AI31+1</f>
        <v>1.03804623356064</v>
      </c>
      <c r="AJ31" s="69">
        <f>'Rendements SSD_indices'!AJ31+1</f>
        <v>1.04291714361837</v>
      </c>
      <c r="AK31" s="69">
        <f>'Rendements SSD_indices'!AK31+1</f>
        <v>1.0461644169902</v>
      </c>
    </row>
    <row r="32" spans="1:37" x14ac:dyDescent="0.25">
      <c r="A32" s="2">
        <v>44926</v>
      </c>
      <c r="B32" s="69">
        <f>'Rendements SSD_indices'!B32+1</f>
        <v>0.97959723457415004</v>
      </c>
      <c r="C32" s="69">
        <f>'Rendements SSD_indices'!C32+1</f>
        <v>0.97739603436537004</v>
      </c>
      <c r="D32" s="69">
        <f>'Rendements SSD_indices'!D32+1</f>
        <v>0.97409423405220996</v>
      </c>
      <c r="E32" s="69">
        <f>'Rendements SSD_indices'!E32+1</f>
        <v>0.97189303384346004</v>
      </c>
      <c r="F32" s="69">
        <f>'Rendements SSD_indices'!F32+1</f>
        <v>0.96749063342589003</v>
      </c>
      <c r="G32" s="69">
        <f>'Rendements SSD_indices'!G32+1</f>
        <v>0.96289281284451</v>
      </c>
      <c r="H32" s="69">
        <f>'Rendements SSD_indices'!H32+1</f>
        <v>0.97869286284637003</v>
      </c>
      <c r="I32" s="69">
        <f>'Rendements SSD_indices'!I32+1</f>
        <v>0.97612991394646997</v>
      </c>
      <c r="J32" s="69">
        <f>'Rendements SSD_indices'!J32+1</f>
        <v>0.97409423405220996</v>
      </c>
      <c r="K32" s="69">
        <f>'Rendements SSD_indices'!K32+1</f>
        <v>0.97189303384346004</v>
      </c>
      <c r="L32" s="69">
        <f>'Rendements SSD_indices'!L32+1</f>
        <v>0.96749063342589003</v>
      </c>
      <c r="M32" s="69">
        <f>'Rendements SSD_indices'!M32+1</f>
        <v>0.96289281284451</v>
      </c>
      <c r="N32" s="69">
        <f>'Rendements SSD_indices'!N32+1</f>
        <v>0.97399652404702997</v>
      </c>
      <c r="O32" s="69">
        <f>'Rendements SSD_indices'!O32+1</f>
        <v>0.97179532382268996</v>
      </c>
      <c r="P32" s="69">
        <f>'Rendements SSD_indices'!P32+1</f>
        <v>0.96739292337400995</v>
      </c>
      <c r="Q32" s="69">
        <f>'Rendements SSD_indices'!Q32+1</f>
        <v>0.96289281284451</v>
      </c>
      <c r="R32" s="69">
        <f>'Rendements SSD_indices'!R32+1</f>
        <v>0.97724215761632005</v>
      </c>
      <c r="S32" s="69">
        <f>'Rendements SSD_indices'!S32+1</f>
        <v>0.97397586732168995</v>
      </c>
      <c r="T32" s="69">
        <f>'Rendements SSD_indices'!T32+1</f>
        <v>0.97179834045854996</v>
      </c>
      <c r="U32" s="69">
        <f>'Rendements SSD_indices'!U32+1</f>
        <v>0.96744328673238</v>
      </c>
      <c r="V32" s="69">
        <f>'Rendements SSD_indices'!V32+1</f>
        <v>0.97984182220844995</v>
      </c>
      <c r="W32" s="69">
        <f>'Rendements SSD_indices'!W32+1</f>
        <v>0.97751334940352996</v>
      </c>
      <c r="X32" s="69">
        <f>'Rendements SSD_indices'!X32+1</f>
        <v>0.97405354531258004</v>
      </c>
      <c r="Y32" s="69">
        <f>'Rendements SSD_indices'!Y32+1</f>
        <v>0.97173823455423003</v>
      </c>
      <c r="Z32" s="69">
        <f>'Rendements SSD_indices'!Z32+1</f>
        <v>0.97399652397026004</v>
      </c>
      <c r="AA32" s="69">
        <f>'Rendements SSD_indices'!AA32+1</f>
        <v>0.97179532376149003</v>
      </c>
      <c r="AB32" s="69">
        <f>'Rendements SSD_indices'!AB32+1</f>
        <v>0.96739292334398996</v>
      </c>
      <c r="AC32" s="69">
        <f>'Rendements SSD_indices'!AC32+1</f>
        <v>0.96289281284451</v>
      </c>
      <c r="AD32" s="69">
        <f>'Rendements SSD_indices'!AD32+1</f>
        <v>0.97724215751013999</v>
      </c>
      <c r="AE32" s="69">
        <f>'Rendements SSD_indices'!AE32+1</f>
        <v>0.97397586724049001</v>
      </c>
      <c r="AF32" s="69">
        <f>'Rendements SSD_indices'!AF32+1</f>
        <v>0.97179834039405999</v>
      </c>
      <c r="AG32" s="69">
        <f>'Rendements SSD_indices'!AG32+1</f>
        <v>0.96744328670119994</v>
      </c>
      <c r="AH32" s="69">
        <f>'Rendements SSD_indices'!AH32+1</f>
        <v>0.97984182210557003</v>
      </c>
      <c r="AI32" s="69">
        <f>'Rendements SSD_indices'!AI32+1</f>
        <v>0.97752651136169</v>
      </c>
      <c r="AJ32" s="69">
        <f>'Rendements SSD_indices'!AJ32+1</f>
        <v>0.97405354524582</v>
      </c>
      <c r="AK32" s="69">
        <f>'Rendements SSD_indices'!AK32+1</f>
        <v>0.97173823450194996</v>
      </c>
    </row>
    <row r="33" spans="1:38" x14ac:dyDescent="0.25">
      <c r="A33" s="2">
        <v>44957</v>
      </c>
      <c r="B33" s="69">
        <f>'Rendements SSD_indices'!B33+1</f>
        <v>1.0362078382595099</v>
      </c>
      <c r="C33" s="69">
        <f>'Rendements SSD_indices'!C33+1</f>
        <v>1.0393747815187</v>
      </c>
      <c r="D33" s="69">
        <f>'Rendements SSD_indices'!D33+1</f>
        <v>1.04412519640755</v>
      </c>
      <c r="E33" s="69">
        <f>'Rendements SSD_indices'!E33+1</f>
        <v>1.0472921396667501</v>
      </c>
      <c r="F33" s="69">
        <f>'Rendements SSD_indices'!F33+1</f>
        <v>1.05362602618516</v>
      </c>
      <c r="G33" s="69">
        <f>'Rendements SSD_indices'!G33+1</f>
        <v>1.0602330599371299</v>
      </c>
      <c r="H33" s="69">
        <f>'Rendements SSD_indices'!H33+1</f>
        <v>1.0371583743758599</v>
      </c>
      <c r="I33" s="69">
        <f>'Rendements SSD_indices'!I33+1</f>
        <v>1.0407055320816101</v>
      </c>
      <c r="J33" s="69">
        <f>'Rendements SSD_indices'!J33+1</f>
        <v>1.04412519640755</v>
      </c>
      <c r="K33" s="69">
        <f>'Rendements SSD_indices'!K33+1</f>
        <v>1.0472921396667501</v>
      </c>
      <c r="L33" s="69">
        <f>'Rendements SSD_indices'!L33+1</f>
        <v>1.05362602618516</v>
      </c>
      <c r="M33" s="69">
        <f>'Rendements SSD_indices'!M33+1</f>
        <v>1.0602330599371299</v>
      </c>
      <c r="N33" s="69">
        <f>'Rendements SSD_indices'!N33+1</f>
        <v>1.0442531695459101</v>
      </c>
      <c r="O33" s="69">
        <f>'Rendements SSD_indices'!O33+1</f>
        <v>1.0474220390130999</v>
      </c>
      <c r="P33" s="69">
        <f>'Rendements SSD_indices'!P33+1</f>
        <v>1.05376349064575</v>
      </c>
      <c r="Q33" s="69">
        <f>'Rendements SSD_indices'!Q33+1</f>
        <v>1.0602467995432701</v>
      </c>
      <c r="R33" s="69">
        <f>'Rendements SSD_indices'!R33+1</f>
        <v>1.03961829909176</v>
      </c>
      <c r="S33" s="69">
        <f>'Rendements SSD_indices'!S33+1</f>
        <v>1.0443109804838899</v>
      </c>
      <c r="T33" s="69">
        <f>'Rendements SSD_indices'!T33+1</f>
        <v>1.04744094775111</v>
      </c>
      <c r="U33" s="69">
        <f>'Rendements SSD_indices'!U33+1</f>
        <v>1.0537045502784901</v>
      </c>
      <c r="V33" s="69">
        <f>'Rendements SSD_indices'!V33+1</f>
        <v>1.0357365060505199</v>
      </c>
      <c r="W33" s="69">
        <f>'Rendements SSD_indices'!W33+1</f>
        <v>1.0390534967271501</v>
      </c>
      <c r="X33" s="69">
        <f>'Rendements SSD_indices'!X33+1</f>
        <v>1.0439882698163301</v>
      </c>
      <c r="Y33" s="69">
        <f>'Rendements SSD_indices'!Y33+1</f>
        <v>1.0472910592132401</v>
      </c>
      <c r="Z33" s="69">
        <f>'Rendements SSD_indices'!Z33+1</f>
        <v>1.04426177002432</v>
      </c>
      <c r="AA33" s="69">
        <f>'Rendements SSD_indices'!AA33+1</f>
        <v>1.0474287132835201</v>
      </c>
      <c r="AB33" s="69">
        <f>'Rendements SSD_indices'!AB33+1</f>
        <v>1.05376259980194</v>
      </c>
      <c r="AC33" s="69">
        <f>'Rendements SSD_indices'!AC33+1</f>
        <v>1.0602330599371299</v>
      </c>
      <c r="AD33" s="69">
        <f>'Rendements SSD_indices'!AD33+1</f>
        <v>1.0396274231923099</v>
      </c>
      <c r="AE33" s="69">
        <f>'Rendements SSD_indices'!AE33+1</f>
        <v>1.0443195361564399</v>
      </c>
      <c r="AF33" s="69">
        <f>'Rendements SSD_indices'!AF33+1</f>
        <v>1.04744761146586</v>
      </c>
      <c r="AG33" s="69">
        <f>'Rendements SSD_indices'!AG33+1</f>
        <v>1.0537037620847101</v>
      </c>
      <c r="AH33" s="69">
        <f>'Rendements SSD_indices'!AH33+1</f>
        <v>1.0357442418148699</v>
      </c>
      <c r="AI33" s="69">
        <f>'Rendements SSD_indices'!AI33+1</f>
        <v>1.0390451066355</v>
      </c>
      <c r="AJ33" s="69">
        <f>'Rendements SSD_indices'!AJ33+1</f>
        <v>1.04399640386644</v>
      </c>
      <c r="AK33" s="69">
        <f>'Rendements SSD_indices'!AK33+1</f>
        <v>1.0472972686870801</v>
      </c>
      <c r="AL33" s="69"/>
    </row>
    <row r="34" spans="1:38" x14ac:dyDescent="0.25">
      <c r="A34" s="2">
        <v>44985</v>
      </c>
      <c r="B34" s="69">
        <f>'Rendements SSD_indices'!B34+1</f>
        <v>0.98382052959235</v>
      </c>
      <c r="C34" s="69">
        <f>'Rendements SSD_indices'!C34+1</f>
        <v>0.98479801604176997</v>
      </c>
      <c r="D34" s="69">
        <f>'Rendements SSD_indices'!D34+1</f>
        <v>0.98626424571588001</v>
      </c>
      <c r="E34" s="69">
        <f>'Rendements SSD_indices'!E34+1</f>
        <v>0.98724173216528999</v>
      </c>
      <c r="F34" s="69">
        <f>'Rendements SSD_indices'!F34+1</f>
        <v>0.98919670506410995</v>
      </c>
      <c r="G34" s="69">
        <f>'Rendements SSD_indices'!G34+1</f>
        <v>0.99091922725912995</v>
      </c>
      <c r="H34" s="69">
        <f>'Rendements SSD_indices'!H34+1</f>
        <v>0.98273533967714</v>
      </c>
      <c r="I34" s="69">
        <f>'Rendements SSD_indices'!I34+1</f>
        <v>0.98327875016042998</v>
      </c>
      <c r="J34" s="69">
        <f>'Rendements SSD_indices'!J34+1</f>
        <v>0.98626424571588001</v>
      </c>
      <c r="K34" s="69">
        <f>'Rendements SSD_indices'!K34+1</f>
        <v>0.98724173216528999</v>
      </c>
      <c r="L34" s="69">
        <f>'Rendements SSD_indices'!L34+1</f>
        <v>0.98919670506410995</v>
      </c>
      <c r="M34" s="69">
        <f>'Rendements SSD_indices'!M34+1</f>
        <v>0.99091922725912995</v>
      </c>
      <c r="N34" s="69">
        <f>'Rendements SSD_indices'!N34+1</f>
        <v>0.98614802029382997</v>
      </c>
      <c r="O34" s="69">
        <f>'Rendements SSD_indices'!O34+1</f>
        <v>0.98712550675748001</v>
      </c>
      <c r="P34" s="69">
        <f>'Rendements SSD_indices'!P34+1</f>
        <v>0.98908047968476998</v>
      </c>
      <c r="Q34" s="69">
        <f>'Rendements SSD_indices'!Q34+1</f>
        <v>0.99091922725912995</v>
      </c>
      <c r="R34" s="69">
        <f>'Rendements SSD_indices'!R34+1</f>
        <v>0.98468212106219</v>
      </c>
      <c r="S34" s="69">
        <f>'Rendements SSD_indices'!S34+1</f>
        <v>0.98617509573204998</v>
      </c>
      <c r="T34" s="69">
        <f>'Rendements SSD_indices'!T34+1</f>
        <v>0.98717041217863</v>
      </c>
      <c r="U34" s="69">
        <f>'Rendements SSD_indices'!U34+1</f>
        <v>0.98916104507180003</v>
      </c>
      <c r="V34" s="69">
        <f>'Rendements SSD_indices'!V34+1</f>
        <v>0.98403163293960005</v>
      </c>
      <c r="W34" s="69">
        <f>'Rendements SSD_indices'!W34+1</f>
        <v>0.98487903112826003</v>
      </c>
      <c r="X34" s="69">
        <f>'Rendements SSD_indices'!X34+1</f>
        <v>0.98615947666254</v>
      </c>
      <c r="Y34" s="69">
        <f>'Rendements SSD_indices'!Y34+1</f>
        <v>0.98701061415172997</v>
      </c>
      <c r="Z34" s="69">
        <f>'Rendements SSD_indices'!Z34+1</f>
        <v>0.98614802036400995</v>
      </c>
      <c r="AA34" s="69">
        <f>'Rendements SSD_indices'!AA34+1</f>
        <v>0.98712550681342004</v>
      </c>
      <c r="AB34" s="69">
        <f>'Rendements SSD_indices'!AB34+1</f>
        <v>0.98908047971221003</v>
      </c>
      <c r="AC34" s="69">
        <f>'Rendements SSD_indices'!AC34+1</f>
        <v>0.99091922725912995</v>
      </c>
      <c r="AD34" s="69">
        <f>'Rendements SSD_indices'!AD34+1</f>
        <v>0.98468212115926002</v>
      </c>
      <c r="AE34" s="69">
        <f>'Rendements SSD_indices'!AE34+1</f>
        <v>0.98617509580628004</v>
      </c>
      <c r="AF34" s="69">
        <f>'Rendements SSD_indices'!AF34+1</f>
        <v>0.98717041223761004</v>
      </c>
      <c r="AG34" s="69">
        <f>'Rendements SSD_indices'!AG34+1</f>
        <v>0.98916104510028002</v>
      </c>
      <c r="AH34" s="69">
        <f>'Rendements SSD_indices'!AH34+1</f>
        <v>0.98403163303360996</v>
      </c>
      <c r="AI34" s="69">
        <f>'Rendements SSD_indices'!AI34+1</f>
        <v>0.98488277050960005</v>
      </c>
      <c r="AJ34" s="69">
        <f>'Rendements SSD_indices'!AJ34+1</f>
        <v>0.98615947672354998</v>
      </c>
      <c r="AK34" s="69">
        <f>'Rendements SSD_indices'!AK34+1</f>
        <v>0.98701061419950997</v>
      </c>
    </row>
    <row r="35" spans="1:38" x14ac:dyDescent="0.25">
      <c r="A35" s="2">
        <v>45016</v>
      </c>
      <c r="B35" s="69">
        <f>'Rendements SSD_indices'!B35+1</f>
        <v>1.0182542594398201</v>
      </c>
      <c r="C35" s="69">
        <f>'Rendements SSD_indices'!C35+1</f>
        <v>1.01705736452281</v>
      </c>
      <c r="D35" s="69">
        <f>'Rendements SSD_indices'!D35+1</f>
        <v>1.0152620221473601</v>
      </c>
      <c r="E35" s="69">
        <f>'Rendements SSD_indices'!E35+1</f>
        <v>1.01406512723036</v>
      </c>
      <c r="F35" s="69">
        <f>'Rendements SSD_indices'!F35+1</f>
        <v>1.0116713373963699</v>
      </c>
      <c r="G35" s="69">
        <f>'Rendements SSD_indices'!G35+1</f>
        <v>1.0094539152900399</v>
      </c>
      <c r="H35" s="69">
        <f>'Rendements SSD_indices'!H35+1</f>
        <v>1.01719819162742</v>
      </c>
      <c r="I35" s="69">
        <f>'Rendements SSD_indices'!I35+1</f>
        <v>1.0155788695854699</v>
      </c>
      <c r="J35" s="69">
        <f>'Rendements SSD_indices'!J35+1</f>
        <v>1.0152620221473601</v>
      </c>
      <c r="K35" s="69">
        <f>'Rendements SSD_indices'!K35+1</f>
        <v>1.01406512723036</v>
      </c>
      <c r="L35" s="69">
        <f>'Rendements SSD_indices'!L35+1</f>
        <v>1.0116713373963699</v>
      </c>
      <c r="M35" s="69">
        <f>'Rendements SSD_indices'!M35+1</f>
        <v>1.0094539152900399</v>
      </c>
      <c r="N35" s="69">
        <f>'Rendements SSD_indices'!N35+1</f>
        <v>1.01535020607246</v>
      </c>
      <c r="O35" s="69">
        <f>'Rendements SSD_indices'!O35+1</f>
        <v>1.0141533111430301</v>
      </c>
      <c r="P35" s="69">
        <f>'Rendements SSD_indices'!P35+1</f>
        <v>1.0117595212842001</v>
      </c>
      <c r="Q35" s="69">
        <f>'Rendements SSD_indices'!Q35+1</f>
        <v>1.0094539152900399</v>
      </c>
      <c r="R35" s="69">
        <f>'Rendements SSD_indices'!R35+1</f>
        <v>1.0170766855742599</v>
      </c>
      <c r="S35" s="69">
        <f>'Rendements SSD_indices'!S35+1</f>
        <v>1.01527688449419</v>
      </c>
      <c r="T35" s="69">
        <f>'Rendements SSD_indices'!T35+1</f>
        <v>1.01407701710749</v>
      </c>
      <c r="U35" s="69">
        <f>'Rendements SSD_indices'!U35+1</f>
        <v>1.0116772823340801</v>
      </c>
      <c r="V35" s="69">
        <f>'Rendements SSD_indices'!V35+1</f>
        <v>1.0177033975544401</v>
      </c>
      <c r="W35" s="69">
        <f>'Rendements SSD_indices'!W35+1</f>
        <v>1.0163950863796201</v>
      </c>
      <c r="X35" s="69">
        <f>'Rendements SSD_indices'!X35+1</f>
        <v>1.0144545744209901</v>
      </c>
      <c r="Y35" s="69">
        <f>'Rendements SSD_indices'!Y35+1</f>
        <v>1.0131550451676199</v>
      </c>
      <c r="Z35" s="69">
        <f>'Rendements SSD_indices'!Z35+1</f>
        <v>1.0153502060111901</v>
      </c>
      <c r="AA35" s="69">
        <f>'Rendements SSD_indices'!AA35+1</f>
        <v>1.01415331109419</v>
      </c>
      <c r="AB35" s="69">
        <f>'Rendements SSD_indices'!AB35+1</f>
        <v>1.01175952126019</v>
      </c>
      <c r="AC35" s="69">
        <f>'Rendements SSD_indices'!AC35+1</f>
        <v>1.0094539152900399</v>
      </c>
      <c r="AD35" s="69">
        <f>'Rendements SSD_indices'!AD35+1</f>
        <v>1.01707668548946</v>
      </c>
      <c r="AE35" s="69">
        <f>'Rendements SSD_indices'!AE35+1</f>
        <v>1.01527688442936</v>
      </c>
      <c r="AF35" s="69">
        <f>'Rendements SSD_indices'!AF35+1</f>
        <v>1.0140770170559801</v>
      </c>
      <c r="AG35" s="69">
        <f>'Rendements SSD_indices'!AG35+1</f>
        <v>1.0116772823092</v>
      </c>
      <c r="AH35" s="69">
        <f>'Rendements SSD_indices'!AH35+1</f>
        <v>1.01770339747224</v>
      </c>
      <c r="AI35" s="69">
        <f>'Rendements SSD_indices'!AI35+1</f>
        <v>1.0164038682304199</v>
      </c>
      <c r="AJ35" s="69">
        <f>'Rendements SSD_indices'!AJ35+1</f>
        <v>1.01445457436769</v>
      </c>
      <c r="AK35" s="69">
        <f>'Rendements SSD_indices'!AK35+1</f>
        <v>1.0131550451258799</v>
      </c>
    </row>
    <row r="36" spans="1:38" x14ac:dyDescent="0.25">
      <c r="A36" s="2">
        <v>45046</v>
      </c>
      <c r="B36" s="69">
        <f>'Rendements SSD_indices'!B36+1</f>
        <v>1.01107253430419</v>
      </c>
      <c r="C36" s="69">
        <f>'Rendements SSD_indices'!C36+1</f>
        <v>1.01224313577439</v>
      </c>
      <c r="D36" s="69">
        <f>'Rendements SSD_indices'!D36+1</f>
        <v>1.01399903797966</v>
      </c>
      <c r="E36" s="69">
        <f>'Rendements SSD_indices'!E36+1</f>
        <v>1.01516963944984</v>
      </c>
      <c r="F36" s="69">
        <f>'Rendements SSD_indices'!F36+1</f>
        <v>1.0175108423902199</v>
      </c>
      <c r="G36" s="69">
        <f>'Rendements SSD_indices'!G36+1</f>
        <v>1.0199166635085499</v>
      </c>
      <c r="H36" s="69">
        <f>'Rendements SSD_indices'!H36+1</f>
        <v>1.0119349611532999</v>
      </c>
      <c r="I36" s="69">
        <f>'Rendements SSD_indices'!I36+1</f>
        <v>1.0134505333631401</v>
      </c>
      <c r="J36" s="69">
        <f>'Rendements SSD_indices'!J36+1</f>
        <v>1.01399903797966</v>
      </c>
      <c r="K36" s="69">
        <f>'Rendements SSD_indices'!K36+1</f>
        <v>1.01516963944984</v>
      </c>
      <c r="L36" s="69">
        <f>'Rendements SSD_indices'!L36+1</f>
        <v>1.0175108423902199</v>
      </c>
      <c r="M36" s="69">
        <f>'Rendements SSD_indices'!M36+1</f>
        <v>1.0199166635085499</v>
      </c>
      <c r="N36" s="69">
        <f>'Rendements SSD_indices'!N36+1</f>
        <v>1.01403134725002</v>
      </c>
      <c r="O36" s="69">
        <f>'Rendements SSD_indices'!O36+1</f>
        <v>1.0152019486834001</v>
      </c>
      <c r="P36" s="69">
        <f>'Rendements SSD_indices'!P36+1</f>
        <v>1.0175431515501601</v>
      </c>
      <c r="Q36" s="69">
        <f>'Rendements SSD_indices'!Q36+1</f>
        <v>1.0199166635085499</v>
      </c>
      <c r="R36" s="69">
        <f>'Rendements SSD_indices'!R36+1</f>
        <v>1.01241435077314</v>
      </c>
      <c r="S36" s="69">
        <f>'Rendements SSD_indices'!S36+1</f>
        <v>1.01413074182366</v>
      </c>
      <c r="T36" s="69">
        <f>'Rendements SSD_indices'!T36+1</f>
        <v>1.0152750025239801</v>
      </c>
      <c r="U36" s="69">
        <f>'Rendements SSD_indices'!U36+1</f>
        <v>1.0175635239246601</v>
      </c>
      <c r="V36" s="69">
        <f>'Rendements SSD_indices'!V36+1</f>
        <v>1.01099365851453</v>
      </c>
      <c r="W36" s="69">
        <f>'Rendements SSD_indices'!W36+1</f>
        <v>1.01228600203219</v>
      </c>
      <c r="X36" s="69">
        <f>'Rendements SSD_indices'!X36+1</f>
        <v>1.0142016206429201</v>
      </c>
      <c r="Y36" s="69">
        <f>'Rendements SSD_indices'!Y36+1</f>
        <v>1.01548480549423</v>
      </c>
      <c r="Z36" s="69">
        <f>'Rendements SSD_indices'!Z36+1</f>
        <v>1.01403134706864</v>
      </c>
      <c r="AA36" s="69">
        <f>'Rendements SSD_indices'!AA36+1</f>
        <v>1.01520194853882</v>
      </c>
      <c r="AB36" s="69">
        <f>'Rendements SSD_indices'!AB36+1</f>
        <v>1.0175431514792099</v>
      </c>
      <c r="AC36" s="69">
        <f>'Rendements SSD_indices'!AC36+1</f>
        <v>1.0199166635085499</v>
      </c>
      <c r="AD36" s="69">
        <f>'Rendements SSD_indices'!AD36+1</f>
        <v>1.0124143505221399</v>
      </c>
      <c r="AE36" s="69">
        <f>'Rendements SSD_indices'!AE36+1</f>
        <v>1.01413074163175</v>
      </c>
      <c r="AF36" s="69">
        <f>'Rendements SSD_indices'!AF36+1</f>
        <v>1.01527500237154</v>
      </c>
      <c r="AG36" s="69">
        <f>'Rendements SSD_indices'!AG36+1</f>
        <v>1.0175635238510401</v>
      </c>
      <c r="AH36" s="69">
        <f>'Rendements SSD_indices'!AH36+1</f>
        <v>1.0109936582714101</v>
      </c>
      <c r="AI36" s="69">
        <f>'Rendements SSD_indices'!AI36+1</f>
        <v>1.01227684315691</v>
      </c>
      <c r="AJ36" s="69">
        <f>'Rendements SSD_indices'!AJ36+1</f>
        <v>1.01420162048519</v>
      </c>
      <c r="AK36" s="69">
        <f>'Rendements SSD_indices'!AK36+1</f>
        <v>1.01548480537071</v>
      </c>
    </row>
    <row r="37" spans="1:38" x14ac:dyDescent="0.25">
      <c r="C37" s="2"/>
      <c r="D37" s="1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7"/>
    </row>
    <row r="38" spans="1:38" x14ac:dyDescent="0.25">
      <c r="C38" s="2"/>
      <c r="D38" s="1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7"/>
    </row>
    <row r="39" spans="1:38" x14ac:dyDescent="0.25">
      <c r="C39" s="2"/>
      <c r="D39" s="1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7"/>
    </row>
    <row r="40" spans="1:38" x14ac:dyDescent="0.25">
      <c r="C40" s="2"/>
      <c r="D40" s="1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7"/>
    </row>
    <row r="41" spans="1:38" x14ac:dyDescent="0.25">
      <c r="C41" s="2"/>
      <c r="D41" s="1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7"/>
    </row>
    <row r="42" spans="1:38" x14ac:dyDescent="0.25">
      <c r="C42" s="2"/>
      <c r="D42" s="1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7"/>
    </row>
    <row r="43" spans="1:38" x14ac:dyDescent="0.25">
      <c r="C43" s="2"/>
      <c r="D43" s="1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7"/>
    </row>
    <row r="44" spans="1:38" x14ac:dyDescent="0.25">
      <c r="C44" s="2"/>
      <c r="D44" s="1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7"/>
    </row>
    <row r="45" spans="1:38" x14ac:dyDescent="0.25">
      <c r="C45" s="2"/>
      <c r="D45" s="1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7"/>
    </row>
    <row r="46" spans="1:38" x14ac:dyDescent="0.25">
      <c r="C46" s="2"/>
      <c r="D46" s="1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7"/>
    </row>
    <row r="47" spans="1:38" x14ac:dyDescent="0.25">
      <c r="C47" s="2"/>
      <c r="D47" s="1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7"/>
    </row>
    <row r="48" spans="1:38" x14ac:dyDescent="0.25">
      <c r="C48" s="2"/>
      <c r="D48" s="1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7"/>
    </row>
    <row r="49" spans="3:29" x14ac:dyDescent="0.25">
      <c r="C49" s="2"/>
      <c r="D49" s="1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7"/>
    </row>
    <row r="50" spans="3:29" x14ac:dyDescent="0.25">
      <c r="C50" s="2"/>
      <c r="D50" s="1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7"/>
    </row>
    <row r="51" spans="3:29" x14ac:dyDescent="0.25">
      <c r="C51" s="2"/>
      <c r="D51" s="1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7"/>
    </row>
    <row r="52" spans="3:29" x14ac:dyDescent="0.25">
      <c r="C52" s="2"/>
      <c r="D52" s="1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7"/>
    </row>
    <row r="53" spans="3:29" x14ac:dyDescent="0.25">
      <c r="C53" s="2"/>
      <c r="D53" s="1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7"/>
    </row>
    <row r="54" spans="3:29" x14ac:dyDescent="0.25">
      <c r="C54" s="2"/>
      <c r="D54" s="1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7"/>
    </row>
    <row r="55" spans="3:29" x14ac:dyDescent="0.25">
      <c r="C55" s="2"/>
      <c r="D55" s="1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7"/>
    </row>
    <row r="56" spans="3:29" x14ac:dyDescent="0.25">
      <c r="C56" s="2"/>
      <c r="D56" s="1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7"/>
    </row>
    <row r="57" spans="3:29" x14ac:dyDescent="0.25">
      <c r="C57" s="2"/>
      <c r="D57" s="1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7"/>
    </row>
    <row r="58" spans="3:29" x14ac:dyDescent="0.25">
      <c r="C58" s="2"/>
      <c r="D58" s="1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7"/>
    </row>
    <row r="59" spans="3:29" x14ac:dyDescent="0.25">
      <c r="C59" s="2"/>
      <c r="D59" s="1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7"/>
    </row>
    <row r="60" spans="3:29" x14ac:dyDescent="0.25">
      <c r="C60" s="2"/>
      <c r="D60" s="1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7"/>
    </row>
    <row r="61" spans="3:29" x14ac:dyDescent="0.25">
      <c r="C61" s="2"/>
      <c r="D61" s="1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7"/>
    </row>
    <row r="62" spans="3:29" x14ac:dyDescent="0.25">
      <c r="C62" s="2"/>
      <c r="D62" s="1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7"/>
    </row>
    <row r="63" spans="3:29" x14ac:dyDescent="0.25">
      <c r="C63" s="2"/>
      <c r="D63" s="1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7"/>
    </row>
    <row r="64" spans="3:29" x14ac:dyDescent="0.25">
      <c r="C64" s="2"/>
      <c r="D64" s="1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7"/>
    </row>
    <row r="65" spans="3:29" x14ac:dyDescent="0.25">
      <c r="C65" s="2"/>
      <c r="D65" s="1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7"/>
    </row>
    <row r="66" spans="3:29" x14ac:dyDescent="0.25">
      <c r="C66" s="2"/>
      <c r="D66" s="1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7"/>
    </row>
    <row r="67" spans="3:29" x14ac:dyDescent="0.25">
      <c r="C67" s="2"/>
      <c r="D67" s="1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7"/>
    </row>
    <row r="68" spans="3:29" x14ac:dyDescent="0.25">
      <c r="C68" s="2"/>
      <c r="D68" s="1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7"/>
    </row>
    <row r="69" spans="3:29" x14ac:dyDescent="0.25">
      <c r="C69" s="2"/>
      <c r="D69" s="1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7"/>
    </row>
    <row r="70" spans="3:29" x14ac:dyDescent="0.25">
      <c r="C70" s="2"/>
      <c r="D70" s="1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7"/>
    </row>
    <row r="71" spans="3:29" x14ac:dyDescent="0.25">
      <c r="C71" s="2"/>
      <c r="D71" s="1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7"/>
    </row>
    <row r="72" spans="3:29" x14ac:dyDescent="0.25">
      <c r="C72" s="2"/>
      <c r="D72" s="1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7"/>
    </row>
    <row r="73" spans="3:29" x14ac:dyDescent="0.25">
      <c r="C73" s="2"/>
      <c r="D73" s="1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7"/>
    </row>
    <row r="74" spans="3:29" x14ac:dyDescent="0.25">
      <c r="C74" s="2"/>
      <c r="D74" s="1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7"/>
    </row>
    <row r="75" spans="3:29" x14ac:dyDescent="0.25">
      <c r="C75" s="2"/>
      <c r="D75" s="1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7"/>
    </row>
    <row r="76" spans="3:29" x14ac:dyDescent="0.25">
      <c r="C76" s="2"/>
      <c r="D76" s="1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7"/>
    </row>
    <row r="77" spans="3:29" x14ac:dyDescent="0.25">
      <c r="C77" s="2"/>
      <c r="D77" s="1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7"/>
    </row>
    <row r="78" spans="3:29" x14ac:dyDescent="0.25">
      <c r="C78" s="2"/>
      <c r="D78" s="1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7"/>
    </row>
    <row r="79" spans="3:29" x14ac:dyDescent="0.25">
      <c r="C79" s="2"/>
      <c r="D79" s="1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7"/>
    </row>
    <row r="80" spans="3:29" x14ac:dyDescent="0.25">
      <c r="C80" s="2"/>
      <c r="D80" s="1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7"/>
    </row>
    <row r="81" spans="3:29" x14ac:dyDescent="0.25">
      <c r="C81" s="2"/>
      <c r="D81" s="1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7"/>
    </row>
    <row r="82" spans="3:29" x14ac:dyDescent="0.25">
      <c r="C82" s="2"/>
      <c r="D82" s="1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7"/>
    </row>
    <row r="83" spans="3:29" x14ac:dyDescent="0.25">
      <c r="C83" s="2"/>
      <c r="D83" s="1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7"/>
    </row>
    <row r="84" spans="3:29" x14ac:dyDescent="0.25">
      <c r="C84" s="2"/>
      <c r="D84" s="1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7"/>
    </row>
    <row r="85" spans="3:29" x14ac:dyDescent="0.25">
      <c r="C85" s="2"/>
      <c r="D85" s="1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7"/>
    </row>
    <row r="86" spans="3:29" x14ac:dyDescent="0.25">
      <c r="C86" s="2"/>
      <c r="D86" s="1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7"/>
    </row>
    <row r="87" spans="3:29" x14ac:dyDescent="0.25">
      <c r="C87" s="2"/>
      <c r="D87" s="1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7"/>
    </row>
    <row r="88" spans="3:29" x14ac:dyDescent="0.25">
      <c r="C88" s="2"/>
      <c r="D88" s="1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7"/>
    </row>
    <row r="89" spans="3:29" x14ac:dyDescent="0.25">
      <c r="C89" s="2"/>
      <c r="D89" s="1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7"/>
    </row>
    <row r="90" spans="3:29" x14ac:dyDescent="0.25">
      <c r="C90" s="2"/>
      <c r="D90" s="1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7"/>
    </row>
    <row r="91" spans="3:29" x14ac:dyDescent="0.25">
      <c r="C91" s="2"/>
      <c r="D91" s="1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7"/>
    </row>
    <row r="92" spans="3:29" x14ac:dyDescent="0.25">
      <c r="C92" s="2"/>
      <c r="D92" s="1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7"/>
    </row>
    <row r="93" spans="3:29" x14ac:dyDescent="0.25">
      <c r="C93" s="2"/>
      <c r="D93" s="1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7"/>
    </row>
    <row r="94" spans="3:29" x14ac:dyDescent="0.25">
      <c r="C94" s="2"/>
      <c r="D94" s="1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7"/>
    </row>
    <row r="95" spans="3:29" x14ac:dyDescent="0.25">
      <c r="C95" s="2"/>
      <c r="D95" s="1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7"/>
    </row>
    <row r="96" spans="3:29" x14ac:dyDescent="0.25">
      <c r="C96" s="2"/>
      <c r="D96" s="1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7"/>
    </row>
    <row r="97" spans="3:29" x14ac:dyDescent="0.25">
      <c r="C97" s="2"/>
      <c r="D97" s="1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7"/>
    </row>
    <row r="98" spans="3:29" x14ac:dyDescent="0.25">
      <c r="C98" s="2"/>
      <c r="D98" s="1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7"/>
    </row>
    <row r="99" spans="3:29" x14ac:dyDescent="0.25">
      <c r="C99" s="2"/>
      <c r="D99" s="1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7"/>
    </row>
    <row r="100" spans="3:29" x14ac:dyDescent="0.25">
      <c r="C100" s="2"/>
      <c r="D100" s="1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7"/>
    </row>
    <row r="101" spans="3:29" x14ac:dyDescent="0.25">
      <c r="C101" s="2"/>
      <c r="D101" s="1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7"/>
    </row>
    <row r="102" spans="3:29" x14ac:dyDescent="0.25">
      <c r="C102" s="2"/>
      <c r="D102" s="1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7"/>
    </row>
    <row r="103" spans="3:29" x14ac:dyDescent="0.25">
      <c r="C103" s="2"/>
      <c r="D103" s="1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7"/>
    </row>
    <row r="104" spans="3:29" x14ac:dyDescent="0.25">
      <c r="C104" s="2"/>
      <c r="D104" s="1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7"/>
    </row>
    <row r="105" spans="3:29" x14ac:dyDescent="0.25">
      <c r="C105" s="2"/>
      <c r="D105" s="1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7"/>
    </row>
    <row r="106" spans="3:29" x14ac:dyDescent="0.25">
      <c r="C106" s="2"/>
      <c r="D106" s="1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7"/>
    </row>
    <row r="107" spans="3:29" x14ac:dyDescent="0.25">
      <c r="C107" s="2"/>
      <c r="D107" s="1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7"/>
    </row>
    <row r="108" spans="3:29" x14ac:dyDescent="0.25">
      <c r="C108" s="2"/>
      <c r="D108" s="1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7"/>
    </row>
    <row r="109" spans="3:29" x14ac:dyDescent="0.25">
      <c r="C109" s="2"/>
      <c r="D109" s="1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7"/>
    </row>
    <row r="110" spans="3:29" x14ac:dyDescent="0.25">
      <c r="C110" s="2"/>
      <c r="D110" s="1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7"/>
    </row>
    <row r="111" spans="3:29" x14ac:dyDescent="0.25">
      <c r="C111" s="2"/>
      <c r="D111" s="1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7"/>
    </row>
    <row r="112" spans="3:29" x14ac:dyDescent="0.25">
      <c r="C112" s="2"/>
      <c r="D112" s="1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7"/>
    </row>
    <row r="113" spans="3:29" x14ac:dyDescent="0.25">
      <c r="C113" s="2"/>
      <c r="D113" s="1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7"/>
    </row>
    <row r="114" spans="3:29" x14ac:dyDescent="0.25">
      <c r="C114" s="2"/>
      <c r="D114" s="1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7"/>
    </row>
    <row r="115" spans="3:29" x14ac:dyDescent="0.25">
      <c r="C115" s="2"/>
      <c r="D115" s="1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7"/>
    </row>
    <row r="116" spans="3:29" x14ac:dyDescent="0.25">
      <c r="C116" s="2"/>
      <c r="D116" s="1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7"/>
    </row>
    <row r="117" spans="3:29" x14ac:dyDescent="0.25">
      <c r="C117" s="2"/>
      <c r="D117" s="1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7"/>
    </row>
    <row r="118" spans="3:29" x14ac:dyDescent="0.25">
      <c r="C118" s="2"/>
      <c r="D118" s="1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7"/>
    </row>
    <row r="119" spans="3:29" x14ac:dyDescent="0.25">
      <c r="C119" s="2"/>
      <c r="D119" s="1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7"/>
    </row>
    <row r="120" spans="3:29" x14ac:dyDescent="0.25">
      <c r="C120" s="2"/>
      <c r="D120" s="1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7"/>
    </row>
    <row r="121" spans="3:29" x14ac:dyDescent="0.25">
      <c r="C121" s="2"/>
      <c r="D121" s="1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7"/>
    </row>
    <row r="122" spans="3:29" x14ac:dyDescent="0.25">
      <c r="C122" s="2"/>
      <c r="D122" s="1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7"/>
    </row>
    <row r="123" spans="3:29" x14ac:dyDescent="0.25">
      <c r="C123" s="2"/>
      <c r="D123" s="1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7"/>
    </row>
    <row r="124" spans="3:29" x14ac:dyDescent="0.25">
      <c r="C124" s="2"/>
      <c r="D124" s="1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7"/>
    </row>
    <row r="125" spans="3:29" x14ac:dyDescent="0.25">
      <c r="C125" s="2"/>
      <c r="D125" s="1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7"/>
    </row>
    <row r="126" spans="3:29" x14ac:dyDescent="0.25">
      <c r="C126" s="2"/>
      <c r="D126" s="1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7"/>
    </row>
    <row r="127" spans="3:29" x14ac:dyDescent="0.25">
      <c r="C127" s="2"/>
      <c r="D127" s="1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7"/>
    </row>
    <row r="128" spans="3:29" x14ac:dyDescent="0.25">
      <c r="C128" s="2"/>
      <c r="D128" s="1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7"/>
    </row>
    <row r="129" spans="3:29" x14ac:dyDescent="0.25">
      <c r="C129" s="2"/>
      <c r="D129" s="1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7"/>
    </row>
    <row r="130" spans="3:29" x14ac:dyDescent="0.25">
      <c r="C130" s="2"/>
      <c r="D130" s="1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7"/>
    </row>
    <row r="131" spans="3:29" x14ac:dyDescent="0.25">
      <c r="C131" s="2"/>
      <c r="D131" s="1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7"/>
    </row>
    <row r="132" spans="3:29" x14ac:dyDescent="0.25">
      <c r="C132" s="2"/>
      <c r="D132" s="1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7"/>
    </row>
    <row r="133" spans="3:29" x14ac:dyDescent="0.25">
      <c r="C133" s="2"/>
      <c r="D133" s="1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7"/>
    </row>
    <row r="134" spans="3:29" x14ac:dyDescent="0.25">
      <c r="C134" s="2"/>
      <c r="D134" s="1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7"/>
    </row>
    <row r="135" spans="3:29" x14ac:dyDescent="0.25">
      <c r="C135" s="2"/>
      <c r="D135" s="1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7"/>
    </row>
    <row r="136" spans="3:29" x14ac:dyDescent="0.25">
      <c r="C136" s="2"/>
      <c r="D136" s="1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7"/>
    </row>
    <row r="137" spans="3:29" x14ac:dyDescent="0.25">
      <c r="C137" s="2"/>
      <c r="D137" s="1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7"/>
    </row>
    <row r="138" spans="3:29" x14ac:dyDescent="0.25">
      <c r="C138" s="2"/>
      <c r="D138" s="1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7"/>
    </row>
    <row r="139" spans="3:29" x14ac:dyDescent="0.25">
      <c r="C139" s="2"/>
      <c r="D139" s="1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7"/>
    </row>
    <row r="140" spans="3:29" x14ac:dyDescent="0.25">
      <c r="C140" s="2"/>
      <c r="D140" s="1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7"/>
    </row>
    <row r="141" spans="3:29" x14ac:dyDescent="0.25">
      <c r="C141" s="2"/>
      <c r="D141" s="1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7"/>
    </row>
    <row r="142" spans="3:29" x14ac:dyDescent="0.25">
      <c r="C142" s="2"/>
      <c r="D142" s="1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7"/>
    </row>
    <row r="143" spans="3:29" x14ac:dyDescent="0.25">
      <c r="C143" s="2"/>
      <c r="D143" s="1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7"/>
    </row>
    <row r="144" spans="3:29" x14ac:dyDescent="0.25">
      <c r="C144" s="2"/>
      <c r="D144" s="1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7"/>
    </row>
    <row r="145" spans="3:29" x14ac:dyDescent="0.25">
      <c r="C145" s="2"/>
      <c r="D145" s="1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7"/>
    </row>
    <row r="146" spans="3:29" x14ac:dyDescent="0.25">
      <c r="C146" s="2"/>
      <c r="D146" s="1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7"/>
    </row>
    <row r="147" spans="3:29" x14ac:dyDescent="0.25">
      <c r="C147" s="2"/>
      <c r="D147" s="1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7"/>
    </row>
    <row r="148" spans="3:29" x14ac:dyDescent="0.25">
      <c r="C148" s="2"/>
      <c r="D148" s="1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7"/>
    </row>
    <row r="149" spans="3:29" x14ac:dyDescent="0.25">
      <c r="C149" s="2"/>
      <c r="D149" s="1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7"/>
    </row>
    <row r="150" spans="3:29" x14ac:dyDescent="0.25">
      <c r="C150" s="2"/>
      <c r="D150" s="1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7"/>
    </row>
    <row r="151" spans="3:29" x14ac:dyDescent="0.25">
      <c r="C151" s="2"/>
      <c r="D151" s="1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7"/>
    </row>
    <row r="152" spans="3:29" x14ac:dyDescent="0.25">
      <c r="C152" s="2"/>
      <c r="D152" s="1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7"/>
    </row>
    <row r="153" spans="3:29" x14ac:dyDescent="0.25">
      <c r="C153" s="2"/>
      <c r="D153" s="1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7"/>
    </row>
    <row r="154" spans="3:29" x14ac:dyDescent="0.25">
      <c r="C154" s="2"/>
      <c r="D154" s="1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7"/>
    </row>
    <row r="155" spans="3:29" x14ac:dyDescent="0.25">
      <c r="C155" s="2"/>
      <c r="D155" s="1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7"/>
    </row>
    <row r="156" spans="3:29" x14ac:dyDescent="0.25">
      <c r="C156" s="2"/>
      <c r="D156" s="1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7"/>
    </row>
    <row r="157" spans="3:29" x14ac:dyDescent="0.25">
      <c r="C157" s="2"/>
      <c r="D157" s="1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7"/>
    </row>
    <row r="158" spans="3:29" x14ac:dyDescent="0.25">
      <c r="C158" s="2"/>
      <c r="D158" s="1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7"/>
    </row>
    <row r="159" spans="3:29" x14ac:dyDescent="0.25">
      <c r="C159" s="2"/>
      <c r="D159" s="1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7"/>
    </row>
    <row r="160" spans="3:29" x14ac:dyDescent="0.25">
      <c r="C160" s="2"/>
      <c r="D160" s="1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7"/>
    </row>
    <row r="161" spans="3:29" x14ac:dyDescent="0.25">
      <c r="C161" s="2"/>
      <c r="D161" s="1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7"/>
    </row>
    <row r="162" spans="3:29" x14ac:dyDescent="0.25">
      <c r="C162" s="2"/>
      <c r="D162" s="1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7"/>
    </row>
    <row r="163" spans="3:29" x14ac:dyDescent="0.25">
      <c r="C163" s="2"/>
      <c r="D163" s="1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7"/>
    </row>
    <row r="164" spans="3:29" x14ac:dyDescent="0.25">
      <c r="C164" s="2"/>
      <c r="D164" s="1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7"/>
    </row>
    <row r="165" spans="3:29" x14ac:dyDescent="0.25">
      <c r="C165" s="2"/>
      <c r="D165" s="1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7"/>
    </row>
    <row r="166" spans="3:29" x14ac:dyDescent="0.25">
      <c r="C166" s="2"/>
      <c r="D166" s="1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7"/>
    </row>
    <row r="167" spans="3:29" x14ac:dyDescent="0.25">
      <c r="C167" s="2"/>
      <c r="D167" s="1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7"/>
    </row>
    <row r="168" spans="3:29" x14ac:dyDescent="0.25">
      <c r="C168" s="2"/>
      <c r="D168" s="1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7"/>
    </row>
    <row r="169" spans="3:29" x14ac:dyDescent="0.25">
      <c r="C169" s="2"/>
      <c r="D169" s="1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7"/>
    </row>
    <row r="170" spans="3:29" x14ac:dyDescent="0.25">
      <c r="C170" s="2"/>
      <c r="D170" s="1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7"/>
    </row>
    <row r="171" spans="3:29" x14ac:dyDescent="0.25">
      <c r="C171" s="2"/>
      <c r="D171" s="1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7"/>
    </row>
    <row r="172" spans="3:29" x14ac:dyDescent="0.25">
      <c r="C172" s="2"/>
      <c r="D172" s="1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7"/>
    </row>
    <row r="173" spans="3:29" x14ac:dyDescent="0.25">
      <c r="C173" s="2"/>
      <c r="D173" s="1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7"/>
    </row>
    <row r="174" spans="3:29" x14ac:dyDescent="0.25">
      <c r="C174" s="2"/>
      <c r="D174" s="1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7"/>
    </row>
    <row r="175" spans="3:29" x14ac:dyDescent="0.25">
      <c r="C175" s="2"/>
      <c r="D175" s="1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7"/>
    </row>
    <row r="176" spans="3:29" x14ac:dyDescent="0.25">
      <c r="C176" s="2"/>
      <c r="D176" s="1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7"/>
    </row>
    <row r="177" spans="3:29" x14ac:dyDescent="0.25">
      <c r="C177" s="2"/>
      <c r="D177" s="1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7"/>
    </row>
    <row r="178" spans="3:29" x14ac:dyDescent="0.25">
      <c r="C178" s="2"/>
      <c r="D178" s="1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7"/>
    </row>
    <row r="179" spans="3:29" x14ac:dyDescent="0.25">
      <c r="C179" s="2"/>
      <c r="D179" s="1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7"/>
    </row>
    <row r="180" spans="3:29" x14ac:dyDescent="0.25">
      <c r="C180" s="2"/>
      <c r="D180" s="1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7"/>
    </row>
    <row r="181" spans="3:29" x14ac:dyDescent="0.25">
      <c r="C181" s="2"/>
      <c r="D181" s="1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7"/>
    </row>
    <row r="182" spans="3:29" x14ac:dyDescent="0.25">
      <c r="C182" s="2"/>
      <c r="D182" s="1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7"/>
    </row>
    <row r="183" spans="3:29" x14ac:dyDescent="0.25">
      <c r="C183" s="2"/>
      <c r="D183" s="1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7"/>
    </row>
    <row r="184" spans="3:29" x14ac:dyDescent="0.25">
      <c r="C184" s="2"/>
      <c r="D184" s="1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7"/>
    </row>
    <row r="185" spans="3:29" x14ac:dyDescent="0.25">
      <c r="C185" s="2"/>
      <c r="D185" s="1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7"/>
    </row>
    <row r="186" spans="3:29" x14ac:dyDescent="0.25">
      <c r="C186" s="2"/>
      <c r="D186" s="1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7"/>
    </row>
    <row r="187" spans="3:29" x14ac:dyDescent="0.25">
      <c r="C187" s="2"/>
      <c r="D187" s="1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7"/>
    </row>
    <row r="188" spans="3:29" x14ac:dyDescent="0.25">
      <c r="C188" s="2"/>
      <c r="D188" s="1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7"/>
    </row>
    <row r="189" spans="3:29" x14ac:dyDescent="0.25">
      <c r="C189" s="2"/>
      <c r="D189" s="1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7"/>
    </row>
    <row r="190" spans="3:29" x14ac:dyDescent="0.25">
      <c r="C190" s="2"/>
      <c r="D190" s="1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7"/>
    </row>
    <row r="191" spans="3:29" x14ac:dyDescent="0.25">
      <c r="C191" s="2"/>
      <c r="D191" s="1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7"/>
    </row>
    <row r="192" spans="3:29" x14ac:dyDescent="0.25">
      <c r="C192" s="2"/>
      <c r="D192" s="1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7"/>
    </row>
    <row r="193" spans="3:29" x14ac:dyDescent="0.25">
      <c r="C193" s="2"/>
      <c r="D193" s="1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7"/>
    </row>
    <row r="194" spans="3:29" x14ac:dyDescent="0.25">
      <c r="C194" s="2"/>
      <c r="D194" s="1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7"/>
    </row>
    <row r="195" spans="3:29" x14ac:dyDescent="0.25">
      <c r="C195" s="2"/>
      <c r="D195" s="1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7"/>
    </row>
    <row r="196" spans="3:29" x14ac:dyDescent="0.25">
      <c r="C196" s="2"/>
      <c r="D196" s="1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7"/>
    </row>
    <row r="197" spans="3:29" x14ac:dyDescent="0.25">
      <c r="C197" s="2"/>
      <c r="D197" s="1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7"/>
    </row>
    <row r="198" spans="3:29" x14ac:dyDescent="0.25">
      <c r="C198" s="2"/>
      <c r="D198" s="1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7"/>
    </row>
    <row r="199" spans="3:29" x14ac:dyDescent="0.25">
      <c r="C199" s="2"/>
      <c r="D199" s="1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7"/>
    </row>
    <row r="200" spans="3:29" x14ac:dyDescent="0.25">
      <c r="C200" s="2"/>
      <c r="D200" s="1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7"/>
    </row>
    <row r="201" spans="3:29" x14ac:dyDescent="0.25">
      <c r="C201" s="2"/>
      <c r="D201" s="1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7"/>
    </row>
    <row r="202" spans="3:29" x14ac:dyDescent="0.25">
      <c r="C202" s="2"/>
      <c r="D202" s="1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7"/>
    </row>
    <row r="203" spans="3:29" x14ac:dyDescent="0.25">
      <c r="C203" s="2"/>
      <c r="D203" s="1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7"/>
    </row>
    <row r="204" spans="3:29" x14ac:dyDescent="0.25">
      <c r="C204" s="2"/>
      <c r="D204" s="1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7"/>
    </row>
    <row r="205" spans="3:29" x14ac:dyDescent="0.25">
      <c r="C205" s="2"/>
      <c r="D205" s="1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7"/>
    </row>
    <row r="206" spans="3:29" x14ac:dyDescent="0.25">
      <c r="C206" s="2"/>
      <c r="D206" s="1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7"/>
    </row>
    <row r="207" spans="3:29" x14ac:dyDescent="0.25">
      <c r="C207" s="2"/>
      <c r="D207" s="1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7"/>
    </row>
    <row r="208" spans="3:29" x14ac:dyDescent="0.25">
      <c r="C208" s="2"/>
      <c r="D208" s="1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7"/>
    </row>
    <row r="209" spans="3:29" x14ac:dyDescent="0.25">
      <c r="C209" s="2"/>
      <c r="D209" s="1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7"/>
    </row>
    <row r="210" spans="3:29" x14ac:dyDescent="0.25">
      <c r="C210" s="2"/>
      <c r="D210" s="1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7"/>
    </row>
    <row r="211" spans="3:29" x14ac:dyDescent="0.25">
      <c r="C211" s="2"/>
      <c r="D211" s="1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7"/>
    </row>
    <row r="212" spans="3:29" x14ac:dyDescent="0.25">
      <c r="C212" s="2"/>
      <c r="D212" s="1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7"/>
    </row>
    <row r="213" spans="3:29" x14ac:dyDescent="0.25">
      <c r="C213" s="2"/>
      <c r="D213" s="1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7"/>
    </row>
    <row r="214" spans="3:29" x14ac:dyDescent="0.25">
      <c r="C214" s="2"/>
      <c r="D214" s="1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7"/>
    </row>
    <row r="215" spans="3:29" x14ac:dyDescent="0.25">
      <c r="C215" s="2"/>
      <c r="D215" s="1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7"/>
    </row>
    <row r="216" spans="3:29" x14ac:dyDescent="0.25">
      <c r="C216" s="2"/>
      <c r="D216" s="1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7"/>
    </row>
    <row r="217" spans="3:29" x14ac:dyDescent="0.25">
      <c r="C217" s="2"/>
      <c r="D217" s="1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</row>
    <row r="218" spans="3:29" x14ac:dyDescent="0.25">
      <c r="C218" s="2"/>
      <c r="D218" s="1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</row>
    <row r="219" spans="3:29" x14ac:dyDescent="0.25">
      <c r="C219" s="2"/>
      <c r="D219" s="1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</row>
    <row r="220" spans="3:29" x14ac:dyDescent="0.25">
      <c r="C220" s="2"/>
      <c r="D220" s="1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</row>
    <row r="221" spans="3:29" x14ac:dyDescent="0.25">
      <c r="C221" s="2"/>
      <c r="D221" s="1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</row>
    <row r="222" spans="3:29" x14ac:dyDescent="0.25">
      <c r="C222" s="2"/>
      <c r="D222" s="1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</row>
    <row r="223" spans="3:29" x14ac:dyDescent="0.25">
      <c r="C223" s="2"/>
      <c r="D223" s="1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</row>
    <row r="224" spans="3:29" x14ac:dyDescent="0.25">
      <c r="C224" s="2"/>
      <c r="D224" s="1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</row>
  </sheetData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9A168-9F57-4685-A207-7C983281010D}">
  <sheetPr codeName="Sheet15"/>
  <dimension ref="A1:AK224"/>
  <sheetViews>
    <sheetView topLeftCell="A24" workbookViewId="0">
      <selection activeCell="A37" sqref="A37"/>
    </sheetView>
  </sheetViews>
  <sheetFormatPr defaultColWidth="11.19921875" defaultRowHeight="13.8" x14ac:dyDescent="0.25"/>
  <cols>
    <col min="2" max="2" width="20.296875" bestFit="1" customWidth="1"/>
    <col min="3" max="20" width="19.19921875" bestFit="1" customWidth="1"/>
    <col min="21" max="21" width="27.09765625" bestFit="1" customWidth="1"/>
    <col min="22" max="23" width="19.19921875" bestFit="1" customWidth="1"/>
    <col min="24" max="24" width="12.5" customWidth="1"/>
    <col min="25" max="26" width="12.8984375" customWidth="1"/>
    <col min="27" max="36" width="19.19921875" bestFit="1" customWidth="1"/>
    <col min="37" max="37" width="20.296875" bestFit="1" customWidth="1"/>
  </cols>
  <sheetData>
    <row r="1" spans="1:37" ht="14.4" x14ac:dyDescent="0.3">
      <c r="A1" s="111" t="s">
        <v>93</v>
      </c>
      <c r="B1" s="63" t="s">
        <v>81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90</v>
      </c>
      <c r="L1" s="63" t="s">
        <v>91</v>
      </c>
      <c r="M1" s="63" t="s">
        <v>92</v>
      </c>
      <c r="N1" s="63" t="s">
        <v>106</v>
      </c>
      <c r="O1" s="63" t="s">
        <v>107</v>
      </c>
      <c r="P1" s="63" t="s">
        <v>108</v>
      </c>
      <c r="Q1" s="63" t="s">
        <v>109</v>
      </c>
      <c r="R1" s="63" t="s">
        <v>110</v>
      </c>
      <c r="S1" s="63" t="s">
        <v>111</v>
      </c>
      <c r="T1" s="63" t="s">
        <v>112</v>
      </c>
      <c r="U1" s="63" t="s">
        <v>113</v>
      </c>
      <c r="V1" s="63" t="s">
        <v>114</v>
      </c>
      <c r="W1" s="63" t="s">
        <v>115</v>
      </c>
      <c r="X1" s="63" t="s">
        <v>116</v>
      </c>
      <c r="Y1" s="63" t="s">
        <v>117</v>
      </c>
      <c r="Z1" s="63" t="s">
        <v>130</v>
      </c>
      <c r="AA1" s="63" t="s">
        <v>131</v>
      </c>
      <c r="AB1" s="63" t="s">
        <v>132</v>
      </c>
      <c r="AC1" s="63" t="s">
        <v>133</v>
      </c>
      <c r="AD1" s="63" t="s">
        <v>134</v>
      </c>
      <c r="AE1" s="63" t="s">
        <v>135</v>
      </c>
      <c r="AF1" s="63" t="s">
        <v>136</v>
      </c>
      <c r="AG1" s="63" t="s">
        <v>137</v>
      </c>
      <c r="AH1" s="63" t="s">
        <v>138</v>
      </c>
      <c r="AI1" s="63" t="s">
        <v>139</v>
      </c>
      <c r="AJ1" s="63" t="s">
        <v>140</v>
      </c>
      <c r="AK1" s="63" t="s">
        <v>141</v>
      </c>
    </row>
    <row r="2" spans="1:37" ht="14.4" x14ac:dyDescent="0.3">
      <c r="A2" s="65">
        <v>44012</v>
      </c>
      <c r="B2" s="69">
        <f ca="1">'Rendements SSD'!B2+1</f>
        <v>1.06</v>
      </c>
      <c r="C2" s="69">
        <f ca="1">'Rendements SSD'!C2+1</f>
        <v>1.01</v>
      </c>
      <c r="D2" s="69">
        <f ca="1">'Rendements SSD'!D2+1</f>
        <v>0.97</v>
      </c>
      <c r="E2" s="69">
        <f ca="1">'Rendements SSD'!E2+1</f>
        <v>1.06</v>
      </c>
      <c r="F2" s="69">
        <f ca="1">'Rendements SSD'!F2+1</f>
        <v>1.05</v>
      </c>
      <c r="G2" s="69">
        <f ca="1">'Rendements SSD'!G2+1</f>
        <v>1.05</v>
      </c>
      <c r="H2" s="69">
        <f ca="1">'Rendements SSD'!H2+1</f>
        <v>1.03</v>
      </c>
      <c r="I2" s="69">
        <f ca="1">'Rendements SSD'!I2+1</f>
        <v>1.06</v>
      </c>
      <c r="J2" s="69">
        <f ca="1">'Rendements SSD'!J2+1</f>
        <v>1</v>
      </c>
      <c r="K2" s="69">
        <f ca="1">'Rendements SSD'!K2+1</f>
        <v>1.04</v>
      </c>
      <c r="L2" s="69">
        <f ca="1">'Rendements SSD'!L2+1</f>
        <v>1</v>
      </c>
      <c r="M2" s="69">
        <f ca="1">'Rendements SSD'!M2+1</f>
        <v>0.99</v>
      </c>
      <c r="N2" s="69">
        <f>'Rendements SSD'!N2+1</f>
        <v>1</v>
      </c>
      <c r="O2" s="69">
        <f>'Rendements SSD'!O2+1</f>
        <v>1</v>
      </c>
      <c r="P2" s="69">
        <f>'Rendements SSD'!P2+1</f>
        <v>1</v>
      </c>
      <c r="Q2" s="69">
        <f>'Rendements SSD'!Q2+1</f>
        <v>1</v>
      </c>
      <c r="R2" s="69">
        <f>'Rendements SSD'!R2+1</f>
        <v>1</v>
      </c>
      <c r="S2" s="69">
        <f>'Rendements SSD'!S2+1</f>
        <v>1</v>
      </c>
      <c r="T2" s="69">
        <f>'Rendements SSD'!T2+1</f>
        <v>1</v>
      </c>
      <c r="U2" s="69">
        <f>'Rendements SSD'!U2+1</f>
        <v>1</v>
      </c>
      <c r="V2" s="69" t="str">
        <f>IF('Rendements SSD'!V2="","",'Rendements SSD'!V2+1)</f>
        <v/>
      </c>
      <c r="W2" s="69" t="str">
        <f>IF('Rendements SSD'!W2="","",'Rendements SSD'!W2+1)</f>
        <v/>
      </c>
      <c r="X2" s="69" t="str">
        <f>IF('Rendements SSD'!X2="","",'Rendements SSD'!X2+1)</f>
        <v/>
      </c>
      <c r="Y2" s="69" t="str">
        <f>IF('Rendements SSD'!Y2="","",'Rendements SSD'!Y2+1)</f>
        <v/>
      </c>
      <c r="Z2" s="69" t="str">
        <f>IF('Rendements SSD'!Z2="","",'Rendements SSD'!Z2+1)</f>
        <v/>
      </c>
      <c r="AA2" s="69" t="str">
        <f>IF('Rendements SSD'!AA2="","",'Rendements SSD'!AA2+1)</f>
        <v/>
      </c>
      <c r="AB2" s="69" t="str">
        <f>IF('Rendements SSD'!AB2="","",'Rendements SSD'!AB2+1)</f>
        <v/>
      </c>
      <c r="AC2" s="69" t="str">
        <f>IF('Rendements SSD'!AC2="","",'Rendements SSD'!AC2+1)</f>
        <v/>
      </c>
      <c r="AD2" s="69" t="str">
        <f>IF('Rendements SSD'!AD2="","",'Rendements SSD'!AD2+1)</f>
        <v/>
      </c>
      <c r="AE2" s="69" t="str">
        <f>IF('Rendements SSD'!AE2="","",'Rendements SSD'!AE2+1)</f>
        <v/>
      </c>
      <c r="AF2" s="69" t="str">
        <f>IF('Rendements SSD'!AF2="","",'Rendements SSD'!AF2+1)</f>
        <v/>
      </c>
      <c r="AG2" s="69" t="str">
        <f>IF('Rendements SSD'!AG2="","",'Rendements SSD'!AG2+1)</f>
        <v/>
      </c>
      <c r="AH2" s="69" t="str">
        <f>IF('Rendements SSD'!AH2="","",'Rendements SSD'!AH2+1)</f>
        <v/>
      </c>
      <c r="AI2" s="69" t="str">
        <f>IF('Rendements SSD'!AI2="","",'Rendements SSD'!AI2+1)</f>
        <v/>
      </c>
      <c r="AJ2" s="69" t="str">
        <f>IF('Rendements SSD'!AJ2="","",'Rendements SSD'!AJ2+1)</f>
        <v/>
      </c>
      <c r="AK2" s="69" t="str">
        <f>IF('Rendements SSD'!AK2="","",'Rendements SSD'!AK2+1)</f>
        <v/>
      </c>
    </row>
    <row r="3" spans="1:37" s="1" customFormat="1" ht="44.25" customHeight="1" x14ac:dyDescent="0.3">
      <c r="A3" s="65">
        <v>44043</v>
      </c>
      <c r="B3" s="69">
        <f ca="1">'Rendements SSD'!B3+1</f>
        <v>1.05</v>
      </c>
      <c r="C3" s="69">
        <f ca="1">'Rendements SSD'!C3+1</f>
        <v>0.95</v>
      </c>
      <c r="D3" s="69">
        <f ca="1">'Rendements SSD'!D3+1</f>
        <v>1.06</v>
      </c>
      <c r="E3" s="69">
        <f ca="1">'Rendements SSD'!E3+1</f>
        <v>1.01</v>
      </c>
      <c r="F3" s="69">
        <f ca="1">'Rendements SSD'!F3+1</f>
        <v>1.06</v>
      </c>
      <c r="G3" s="69">
        <f ca="1">'Rendements SSD'!G3+1</f>
        <v>0.96</v>
      </c>
      <c r="H3" s="69">
        <f ca="1">'Rendements SSD'!H3+1</f>
        <v>1.01</v>
      </c>
      <c r="I3" s="69">
        <f ca="1">'Rendements SSD'!I3+1</f>
        <v>1.02</v>
      </c>
      <c r="J3" s="69">
        <f ca="1">'Rendements SSD'!J3+1</f>
        <v>1</v>
      </c>
      <c r="K3" s="69">
        <f ca="1">'Rendements SSD'!K3+1</f>
        <v>0.95</v>
      </c>
      <c r="L3" s="69">
        <f ca="1">'Rendements SSD'!L3+1</f>
        <v>0.95</v>
      </c>
      <c r="M3" s="69">
        <f ca="1">'Rendements SSD'!M3+1</f>
        <v>1.01</v>
      </c>
      <c r="N3" s="69">
        <f>'Rendements SSD'!N3+1</f>
        <v>1</v>
      </c>
      <c r="O3" s="69">
        <f>'Rendements SSD'!O3+1</f>
        <v>1</v>
      </c>
      <c r="P3" s="69">
        <f>'Rendements SSD'!P3+1</f>
        <v>1</v>
      </c>
      <c r="Q3" s="69">
        <f>'Rendements SSD'!Q3+1</f>
        <v>1</v>
      </c>
      <c r="R3" s="69">
        <f>'Rendements SSD'!R3+1</f>
        <v>1</v>
      </c>
      <c r="S3" s="69">
        <f>'Rendements SSD'!S3+1</f>
        <v>1</v>
      </c>
      <c r="T3" s="69">
        <f>'Rendements SSD'!T3+1</f>
        <v>1</v>
      </c>
      <c r="U3" s="69">
        <f>'Rendements SSD'!U3+1</f>
        <v>1</v>
      </c>
      <c r="V3" s="69" t="str">
        <f>IF('Rendements SSD'!V3="","",'Rendements SSD'!V3+1)</f>
        <v/>
      </c>
      <c r="W3" s="69" t="str">
        <f>IF('Rendements SSD'!W3="","",'Rendements SSD'!W3+1)</f>
        <v/>
      </c>
      <c r="X3" s="69" t="str">
        <f>IF('Rendements SSD'!X3="","",'Rendements SSD'!X3+1)</f>
        <v/>
      </c>
      <c r="Y3" s="69" t="str">
        <f>IF('Rendements SSD'!Y3="","",'Rendements SSD'!Y3+1)</f>
        <v/>
      </c>
      <c r="Z3" s="69" t="str">
        <f>IF('Rendements SSD'!Z3="","",'Rendements SSD'!Z3+1)</f>
        <v/>
      </c>
      <c r="AA3" s="69" t="str">
        <f>IF('Rendements SSD'!AA3="","",'Rendements SSD'!AA3+1)</f>
        <v/>
      </c>
      <c r="AB3" s="69" t="str">
        <f>IF('Rendements SSD'!AB3="","",'Rendements SSD'!AB3+1)</f>
        <v/>
      </c>
      <c r="AC3" s="69" t="str">
        <f>IF('Rendements SSD'!AC3="","",'Rendements SSD'!AC3+1)</f>
        <v/>
      </c>
      <c r="AD3" s="69" t="str">
        <f>IF('Rendements SSD'!AD3="","",'Rendements SSD'!AD3+1)</f>
        <v/>
      </c>
      <c r="AE3" s="69" t="str">
        <f>IF('Rendements SSD'!AE3="","",'Rendements SSD'!AE3+1)</f>
        <v/>
      </c>
      <c r="AF3" s="69" t="str">
        <f>IF('Rendements SSD'!AF3="","",'Rendements SSD'!AF3+1)</f>
        <v/>
      </c>
      <c r="AG3" s="69" t="str">
        <f>IF('Rendements SSD'!AG3="","",'Rendements SSD'!AG3+1)</f>
        <v/>
      </c>
      <c r="AH3" s="69" t="str">
        <f>IF('Rendements SSD'!AH3="","",'Rendements SSD'!AH3+1)</f>
        <v/>
      </c>
      <c r="AI3" s="69" t="str">
        <f>IF('Rendements SSD'!AI3="","",'Rendements SSD'!AI3+1)</f>
        <v/>
      </c>
      <c r="AJ3" s="69" t="str">
        <f>IF('Rendements SSD'!AJ3="","",'Rendements SSD'!AJ3+1)</f>
        <v/>
      </c>
      <c r="AK3" s="69" t="str">
        <f>IF('Rendements SSD'!AK3="","",'Rendements SSD'!AK3+1)</f>
        <v/>
      </c>
    </row>
    <row r="4" spans="1:37" s="1" customFormat="1" ht="14.4" x14ac:dyDescent="0.3">
      <c r="A4" s="65">
        <v>44074</v>
      </c>
      <c r="B4" s="69">
        <f ca="1">'Rendements SSD'!B4+1</f>
        <v>0.98</v>
      </c>
      <c r="C4" s="69">
        <f ca="1">'Rendements SSD'!C4+1</f>
        <v>0.95</v>
      </c>
      <c r="D4" s="69">
        <f ca="1">'Rendements SSD'!D4+1</f>
        <v>1.01</v>
      </c>
      <c r="E4" s="69">
        <f ca="1">'Rendements SSD'!E4+1</f>
        <v>1.04</v>
      </c>
      <c r="F4" s="69">
        <f ca="1">'Rendements SSD'!F4+1</f>
        <v>1.02</v>
      </c>
      <c r="G4" s="69">
        <f ca="1">'Rendements SSD'!G4+1</f>
        <v>1.06</v>
      </c>
      <c r="H4" s="69">
        <f ca="1">'Rendements SSD'!H4+1</f>
        <v>0.96</v>
      </c>
      <c r="I4" s="69">
        <f ca="1">'Rendements SSD'!I4+1</f>
        <v>1</v>
      </c>
      <c r="J4" s="69">
        <f ca="1">'Rendements SSD'!J4+1</f>
        <v>1.05</v>
      </c>
      <c r="K4" s="69">
        <f ca="1">'Rendements SSD'!K4+1</f>
        <v>0.97</v>
      </c>
      <c r="L4" s="69">
        <f ca="1">'Rendements SSD'!L4+1</f>
        <v>0.95</v>
      </c>
      <c r="M4" s="69">
        <f ca="1">'Rendements SSD'!M4+1</f>
        <v>1.02</v>
      </c>
      <c r="N4" s="69">
        <f>'Rendements SSD'!N4+1</f>
        <v>1</v>
      </c>
      <c r="O4" s="69">
        <f>'Rendements SSD'!O4+1</f>
        <v>1</v>
      </c>
      <c r="P4" s="69">
        <f>'Rendements SSD'!P4+1</f>
        <v>1</v>
      </c>
      <c r="Q4" s="69">
        <f>'Rendements SSD'!Q4+1</f>
        <v>1</v>
      </c>
      <c r="R4" s="69">
        <f>'Rendements SSD'!R4+1</f>
        <v>1</v>
      </c>
      <c r="S4" s="69">
        <f>'Rendements SSD'!S4+1</f>
        <v>1</v>
      </c>
      <c r="T4" s="69">
        <f>'Rendements SSD'!T4+1</f>
        <v>1</v>
      </c>
      <c r="U4" s="69">
        <f>'Rendements SSD'!U4+1</f>
        <v>1</v>
      </c>
      <c r="V4" s="69" t="str">
        <f>IF('Rendements SSD'!V4="","",'Rendements SSD'!V4+1)</f>
        <v/>
      </c>
      <c r="W4" s="69" t="str">
        <f>IF('Rendements SSD'!W4="","",'Rendements SSD'!W4+1)</f>
        <v/>
      </c>
      <c r="X4" s="69" t="str">
        <f>IF('Rendements SSD'!X4="","",'Rendements SSD'!X4+1)</f>
        <v/>
      </c>
      <c r="Y4" s="69" t="str">
        <f>IF('Rendements SSD'!Y4="","",'Rendements SSD'!Y4+1)</f>
        <v/>
      </c>
      <c r="Z4" s="69" t="str">
        <f>IF('Rendements SSD'!Z4="","",'Rendements SSD'!Z4+1)</f>
        <v/>
      </c>
      <c r="AA4" s="69" t="str">
        <f>IF('Rendements SSD'!AA4="","",'Rendements SSD'!AA4+1)</f>
        <v/>
      </c>
      <c r="AB4" s="69" t="str">
        <f>IF('Rendements SSD'!AB4="","",'Rendements SSD'!AB4+1)</f>
        <v/>
      </c>
      <c r="AC4" s="69" t="str">
        <f>IF('Rendements SSD'!AC4="","",'Rendements SSD'!AC4+1)</f>
        <v/>
      </c>
      <c r="AD4" s="69" t="str">
        <f>IF('Rendements SSD'!AD4="","",'Rendements SSD'!AD4+1)</f>
        <v/>
      </c>
      <c r="AE4" s="69" t="str">
        <f>IF('Rendements SSD'!AE4="","",'Rendements SSD'!AE4+1)</f>
        <v/>
      </c>
      <c r="AF4" s="69" t="str">
        <f>IF('Rendements SSD'!AF4="","",'Rendements SSD'!AF4+1)</f>
        <v/>
      </c>
      <c r="AG4" s="69" t="str">
        <f>IF('Rendements SSD'!AG4="","",'Rendements SSD'!AG4+1)</f>
        <v/>
      </c>
      <c r="AH4" s="69" t="str">
        <f>IF('Rendements SSD'!AH4="","",'Rendements SSD'!AH4+1)</f>
        <v/>
      </c>
      <c r="AI4" s="69" t="str">
        <f>IF('Rendements SSD'!AI4="","",'Rendements SSD'!AI4+1)</f>
        <v/>
      </c>
      <c r="AJ4" s="69" t="str">
        <f>IF('Rendements SSD'!AJ4="","",'Rendements SSD'!AJ4+1)</f>
        <v/>
      </c>
      <c r="AK4" s="69" t="str">
        <f>IF('Rendements SSD'!AK4="","",'Rendements SSD'!AK4+1)</f>
        <v/>
      </c>
    </row>
    <row r="5" spans="1:37" ht="14.4" x14ac:dyDescent="0.3">
      <c r="A5" s="65">
        <v>44104</v>
      </c>
      <c r="B5" s="69">
        <f ca="1">'Rendements SSD'!B5+1</f>
        <v>0.98</v>
      </c>
      <c r="C5" s="69">
        <f ca="1">'Rendements SSD'!C5+1</f>
        <v>0.99</v>
      </c>
      <c r="D5" s="69">
        <f ca="1">'Rendements SSD'!D5+1</f>
        <v>0.99</v>
      </c>
      <c r="E5" s="69">
        <f ca="1">'Rendements SSD'!E5+1</f>
        <v>0.97</v>
      </c>
      <c r="F5" s="69">
        <f ca="1">'Rendements SSD'!F5+1</f>
        <v>0.96</v>
      </c>
      <c r="G5" s="69">
        <f ca="1">'Rendements SSD'!G5+1</f>
        <v>0.97</v>
      </c>
      <c r="H5" s="69">
        <f ca="1">'Rendements SSD'!H5+1</f>
        <v>1.01</v>
      </c>
      <c r="I5" s="69">
        <f ca="1">'Rendements SSD'!I5+1</f>
        <v>1.01</v>
      </c>
      <c r="J5" s="69">
        <f ca="1">'Rendements SSD'!J5+1</f>
        <v>0.97</v>
      </c>
      <c r="K5" s="69">
        <f ca="1">'Rendements SSD'!K5+1</f>
        <v>1.05</v>
      </c>
      <c r="L5" s="69">
        <f ca="1">'Rendements SSD'!L5+1</f>
        <v>1.05</v>
      </c>
      <c r="M5" s="69">
        <f ca="1">'Rendements SSD'!M5+1</f>
        <v>1.05</v>
      </c>
      <c r="N5" s="69">
        <f>'Rendements SSD'!N5+1</f>
        <v>1</v>
      </c>
      <c r="O5" s="69">
        <f>'Rendements SSD'!O5+1</f>
        <v>1</v>
      </c>
      <c r="P5" s="69">
        <f>'Rendements SSD'!P5+1</f>
        <v>1</v>
      </c>
      <c r="Q5" s="69">
        <f>'Rendements SSD'!Q5+1</f>
        <v>1</v>
      </c>
      <c r="R5" s="69">
        <f>'Rendements SSD'!R5+1</f>
        <v>1</v>
      </c>
      <c r="S5" s="69">
        <f>'Rendements SSD'!S5+1</f>
        <v>1</v>
      </c>
      <c r="T5" s="69">
        <f>'Rendements SSD'!T5+1</f>
        <v>1</v>
      </c>
      <c r="U5" s="69">
        <f>'Rendements SSD'!U5+1</f>
        <v>1</v>
      </c>
      <c r="V5" s="69" t="str">
        <f>IF('Rendements SSD'!V5="","",'Rendements SSD'!V5+1)</f>
        <v/>
      </c>
      <c r="W5" s="69" t="str">
        <f>IF('Rendements SSD'!W5="","",'Rendements SSD'!W5+1)</f>
        <v/>
      </c>
      <c r="X5" s="69" t="str">
        <f>IF('Rendements SSD'!X5="","",'Rendements SSD'!X5+1)</f>
        <v/>
      </c>
      <c r="Y5" s="69" t="str">
        <f>IF('Rendements SSD'!Y5="","",'Rendements SSD'!Y5+1)</f>
        <v/>
      </c>
      <c r="Z5" s="69" t="str">
        <f>IF('Rendements SSD'!Z5="","",'Rendements SSD'!Z5+1)</f>
        <v/>
      </c>
      <c r="AA5" s="69" t="str">
        <f>IF('Rendements SSD'!AA5="","",'Rendements SSD'!AA5+1)</f>
        <v/>
      </c>
      <c r="AB5" s="69" t="str">
        <f>IF('Rendements SSD'!AB5="","",'Rendements SSD'!AB5+1)</f>
        <v/>
      </c>
      <c r="AC5" s="69" t="str">
        <f>IF('Rendements SSD'!AC5="","",'Rendements SSD'!AC5+1)</f>
        <v/>
      </c>
      <c r="AD5" s="69" t="str">
        <f>IF('Rendements SSD'!AD5="","",'Rendements SSD'!AD5+1)</f>
        <v/>
      </c>
      <c r="AE5" s="69" t="str">
        <f>IF('Rendements SSD'!AE5="","",'Rendements SSD'!AE5+1)</f>
        <v/>
      </c>
      <c r="AF5" s="69" t="str">
        <f>IF('Rendements SSD'!AF5="","",'Rendements SSD'!AF5+1)</f>
        <v/>
      </c>
      <c r="AG5" s="69" t="str">
        <f>IF('Rendements SSD'!AG5="","",'Rendements SSD'!AG5+1)</f>
        <v/>
      </c>
      <c r="AH5" s="69" t="str">
        <f>IF('Rendements SSD'!AH5="","",'Rendements SSD'!AH5+1)</f>
        <v/>
      </c>
      <c r="AI5" s="69" t="str">
        <f>IF('Rendements SSD'!AI5="","",'Rendements SSD'!AI5+1)</f>
        <v/>
      </c>
      <c r="AJ5" s="69" t="str">
        <f>IF('Rendements SSD'!AJ5="","",'Rendements SSD'!AJ5+1)</f>
        <v/>
      </c>
      <c r="AK5" s="69" t="str">
        <f>IF('Rendements SSD'!AK5="","",'Rendements SSD'!AK5+1)</f>
        <v/>
      </c>
    </row>
    <row r="6" spans="1:37" ht="14.4" x14ac:dyDescent="0.3">
      <c r="A6" s="65">
        <v>44134</v>
      </c>
      <c r="B6" s="69">
        <f ca="1">'Rendements SSD'!B6+1</f>
        <v>1.04</v>
      </c>
      <c r="C6" s="69">
        <f ca="1">'Rendements SSD'!C6+1</f>
        <v>1.03</v>
      </c>
      <c r="D6" s="69">
        <f ca="1">'Rendements SSD'!D6+1</f>
        <v>1.03</v>
      </c>
      <c r="E6" s="69">
        <f ca="1">'Rendements SSD'!E6+1</f>
        <v>1</v>
      </c>
      <c r="F6" s="69">
        <f ca="1">'Rendements SSD'!F6+1</f>
        <v>1.05</v>
      </c>
      <c r="G6" s="69">
        <f ca="1">'Rendements SSD'!G6+1</f>
        <v>1.05</v>
      </c>
      <c r="H6" s="69">
        <f ca="1">'Rendements SSD'!H6+1</f>
        <v>0.97</v>
      </c>
      <c r="I6" s="69">
        <f ca="1">'Rendements SSD'!I6+1</f>
        <v>0.96</v>
      </c>
      <c r="J6" s="69">
        <f ca="1">'Rendements SSD'!J6+1</f>
        <v>1.01</v>
      </c>
      <c r="K6" s="69">
        <f ca="1">'Rendements SSD'!K6+1</f>
        <v>0.99</v>
      </c>
      <c r="L6" s="69">
        <f ca="1">'Rendements SSD'!L6+1</f>
        <v>1.04</v>
      </c>
      <c r="M6" s="69">
        <f ca="1">'Rendements SSD'!M6+1</f>
        <v>0.96</v>
      </c>
      <c r="N6" s="69">
        <f>'Rendements SSD'!N6+1</f>
        <v>1</v>
      </c>
      <c r="O6" s="69">
        <f>'Rendements SSD'!O6+1</f>
        <v>1</v>
      </c>
      <c r="P6" s="69">
        <f>'Rendements SSD'!P6+1</f>
        <v>1</v>
      </c>
      <c r="Q6" s="69">
        <f>'Rendements SSD'!Q6+1</f>
        <v>1</v>
      </c>
      <c r="R6" s="69">
        <f>'Rendements SSD'!R6+1</f>
        <v>1</v>
      </c>
      <c r="S6" s="69">
        <f>'Rendements SSD'!S6+1</f>
        <v>1</v>
      </c>
      <c r="T6" s="69">
        <f>'Rendements SSD'!T6+1</f>
        <v>1</v>
      </c>
      <c r="U6" s="69">
        <f>'Rendements SSD'!U6+1</f>
        <v>1</v>
      </c>
      <c r="V6" s="69" t="str">
        <f>IF('Rendements SSD'!V6="","",'Rendements SSD'!V6+1)</f>
        <v/>
      </c>
      <c r="W6" s="69" t="str">
        <f>IF('Rendements SSD'!W6="","",'Rendements SSD'!W6+1)</f>
        <v/>
      </c>
      <c r="X6" s="69" t="str">
        <f>IF('Rendements SSD'!X6="","",'Rendements SSD'!X6+1)</f>
        <v/>
      </c>
      <c r="Y6" s="69" t="str">
        <f>IF('Rendements SSD'!Y6="","",'Rendements SSD'!Y6+1)</f>
        <v/>
      </c>
      <c r="Z6" s="69" t="str">
        <f>IF('Rendements SSD'!Z6="","",'Rendements SSD'!Z6+1)</f>
        <v/>
      </c>
      <c r="AA6" s="69" t="str">
        <f>IF('Rendements SSD'!AA6="","",'Rendements SSD'!AA6+1)</f>
        <v/>
      </c>
      <c r="AB6" s="69" t="str">
        <f>IF('Rendements SSD'!AB6="","",'Rendements SSD'!AB6+1)</f>
        <v/>
      </c>
      <c r="AC6" s="69" t="str">
        <f>IF('Rendements SSD'!AC6="","",'Rendements SSD'!AC6+1)</f>
        <v/>
      </c>
      <c r="AD6" s="69" t="str">
        <f>IF('Rendements SSD'!AD6="","",'Rendements SSD'!AD6+1)</f>
        <v/>
      </c>
      <c r="AE6" s="69" t="str">
        <f>IF('Rendements SSD'!AE6="","",'Rendements SSD'!AE6+1)</f>
        <v/>
      </c>
      <c r="AF6" s="69" t="str">
        <f>IF('Rendements SSD'!AF6="","",'Rendements SSD'!AF6+1)</f>
        <v/>
      </c>
      <c r="AG6" s="69" t="str">
        <f>IF('Rendements SSD'!AG6="","",'Rendements SSD'!AG6+1)</f>
        <v/>
      </c>
      <c r="AH6" s="69" t="str">
        <f>IF('Rendements SSD'!AH6="","",'Rendements SSD'!AH6+1)</f>
        <v/>
      </c>
      <c r="AI6" s="69" t="str">
        <f>IF('Rendements SSD'!AI6="","",'Rendements SSD'!AI6+1)</f>
        <v/>
      </c>
      <c r="AJ6" s="69" t="str">
        <f>IF('Rendements SSD'!AJ6="","",'Rendements SSD'!AJ6+1)</f>
        <v/>
      </c>
      <c r="AK6" s="69" t="str">
        <f>IF('Rendements SSD'!AK6="","",'Rendements SSD'!AK6+1)</f>
        <v/>
      </c>
    </row>
    <row r="7" spans="1:37" ht="14.4" x14ac:dyDescent="0.3">
      <c r="A7" s="65">
        <v>44165</v>
      </c>
      <c r="B7" s="69">
        <f ca="1">'Rendements SSD'!B7+1</f>
        <v>0.96</v>
      </c>
      <c r="C7" s="69">
        <f ca="1">'Rendements SSD'!C7+1</f>
        <v>1.05</v>
      </c>
      <c r="D7" s="69">
        <f ca="1">'Rendements SSD'!D7+1</f>
        <v>0.95</v>
      </c>
      <c r="E7" s="69">
        <f ca="1">'Rendements SSD'!E7+1</f>
        <v>0.97</v>
      </c>
      <c r="F7" s="69">
        <f ca="1">'Rendements SSD'!F7+1</f>
        <v>0.99</v>
      </c>
      <c r="G7" s="69">
        <f ca="1">'Rendements SSD'!G7+1</f>
        <v>0.98</v>
      </c>
      <c r="H7" s="69">
        <f ca="1">'Rendements SSD'!H7+1</f>
        <v>1.06</v>
      </c>
      <c r="I7" s="69">
        <f ca="1">'Rendements SSD'!I7+1</f>
        <v>1.05</v>
      </c>
      <c r="J7" s="69">
        <f ca="1">'Rendements SSD'!J7+1</f>
        <v>0.99</v>
      </c>
      <c r="K7" s="69">
        <f ca="1">'Rendements SSD'!K7+1</f>
        <v>0.98</v>
      </c>
      <c r="L7" s="69">
        <f ca="1">'Rendements SSD'!L7+1</f>
        <v>1.03</v>
      </c>
      <c r="M7" s="69">
        <f ca="1">'Rendements SSD'!M7+1</f>
        <v>0.95</v>
      </c>
      <c r="N7" s="69">
        <f>'Rendements SSD'!N7+1</f>
        <v>1</v>
      </c>
      <c r="O7" s="69">
        <f>'Rendements SSD'!O7+1</f>
        <v>1</v>
      </c>
      <c r="P7" s="69">
        <f>'Rendements SSD'!P7+1</f>
        <v>1</v>
      </c>
      <c r="Q7" s="69">
        <f>'Rendements SSD'!Q7+1</f>
        <v>1</v>
      </c>
      <c r="R7" s="69">
        <f>'Rendements SSD'!R7+1</f>
        <v>1</v>
      </c>
      <c r="S7" s="69">
        <f>'Rendements SSD'!S7+1</f>
        <v>1</v>
      </c>
      <c r="T7" s="69">
        <f>'Rendements SSD'!T7+1</f>
        <v>1</v>
      </c>
      <c r="U7" s="69">
        <f>'Rendements SSD'!U7+1</f>
        <v>1</v>
      </c>
      <c r="V7" s="69" t="str">
        <f>IF('Rendements SSD'!V7="","",'Rendements SSD'!V7+1)</f>
        <v/>
      </c>
      <c r="W7" s="69" t="str">
        <f>IF('Rendements SSD'!W7="","",'Rendements SSD'!W7+1)</f>
        <v/>
      </c>
      <c r="X7" s="69" t="str">
        <f>IF('Rendements SSD'!X7="","",'Rendements SSD'!X7+1)</f>
        <v/>
      </c>
      <c r="Y7" s="69" t="str">
        <f>IF('Rendements SSD'!Y7="","",'Rendements SSD'!Y7+1)</f>
        <v/>
      </c>
      <c r="Z7" s="69" t="str">
        <f>IF('Rendements SSD'!Z7="","",'Rendements SSD'!Z7+1)</f>
        <v/>
      </c>
      <c r="AA7" s="69" t="str">
        <f>IF('Rendements SSD'!AA7="","",'Rendements SSD'!AA7+1)</f>
        <v/>
      </c>
      <c r="AB7" s="69" t="str">
        <f>IF('Rendements SSD'!AB7="","",'Rendements SSD'!AB7+1)</f>
        <v/>
      </c>
      <c r="AC7" s="69" t="str">
        <f>IF('Rendements SSD'!AC7="","",'Rendements SSD'!AC7+1)</f>
        <v/>
      </c>
      <c r="AD7" s="69" t="str">
        <f>IF('Rendements SSD'!AD7="","",'Rendements SSD'!AD7+1)</f>
        <v/>
      </c>
      <c r="AE7" s="69" t="str">
        <f>IF('Rendements SSD'!AE7="","",'Rendements SSD'!AE7+1)</f>
        <v/>
      </c>
      <c r="AF7" s="69" t="str">
        <f>IF('Rendements SSD'!AF7="","",'Rendements SSD'!AF7+1)</f>
        <v/>
      </c>
      <c r="AG7" s="69" t="str">
        <f>IF('Rendements SSD'!AG7="","",'Rendements SSD'!AG7+1)</f>
        <v/>
      </c>
      <c r="AH7" s="69" t="str">
        <f>IF('Rendements SSD'!AH7="","",'Rendements SSD'!AH7+1)</f>
        <v/>
      </c>
      <c r="AI7" s="69" t="str">
        <f>IF('Rendements SSD'!AI7="","",'Rendements SSD'!AI7+1)</f>
        <v/>
      </c>
      <c r="AJ7" s="69" t="str">
        <f>IF('Rendements SSD'!AJ7="","",'Rendements SSD'!AJ7+1)</f>
        <v/>
      </c>
      <c r="AK7" s="69" t="str">
        <f>IF('Rendements SSD'!AK7="","",'Rendements SSD'!AK7+1)</f>
        <v/>
      </c>
    </row>
    <row r="8" spans="1:37" ht="14.4" x14ac:dyDescent="0.3">
      <c r="A8" s="65">
        <v>44196</v>
      </c>
      <c r="B8" s="69">
        <f ca="1">'Rendements SSD'!B8+1</f>
        <v>0.97</v>
      </c>
      <c r="C8" s="69">
        <f ca="1">'Rendements SSD'!C8+1</f>
        <v>1.04</v>
      </c>
      <c r="D8" s="69">
        <f ca="1">'Rendements SSD'!D8+1</f>
        <v>0.98</v>
      </c>
      <c r="E8" s="69">
        <f ca="1">'Rendements SSD'!E8+1</f>
        <v>1.04</v>
      </c>
      <c r="F8" s="69">
        <f ca="1">'Rendements SSD'!F8+1</f>
        <v>0.99</v>
      </c>
      <c r="G8" s="69">
        <f ca="1">'Rendements SSD'!G8+1</f>
        <v>0.99</v>
      </c>
      <c r="H8" s="69">
        <f ca="1">'Rendements SSD'!H8+1</f>
        <v>1</v>
      </c>
      <c r="I8" s="69">
        <f ca="1">'Rendements SSD'!I8+1</f>
        <v>1.05</v>
      </c>
      <c r="J8" s="69">
        <f ca="1">'Rendements SSD'!J8+1</f>
        <v>0.96</v>
      </c>
      <c r="K8" s="69">
        <f ca="1">'Rendements SSD'!K8+1</f>
        <v>1.04</v>
      </c>
      <c r="L8" s="69">
        <f ca="1">'Rendements SSD'!L8+1</f>
        <v>1.04</v>
      </c>
      <c r="M8" s="69">
        <f ca="1">'Rendements SSD'!M8+1</f>
        <v>1</v>
      </c>
      <c r="N8" s="69">
        <f>'Rendements SSD'!N8+1</f>
        <v>1</v>
      </c>
      <c r="O8" s="69">
        <f>'Rendements SSD'!O8+1</f>
        <v>1</v>
      </c>
      <c r="P8" s="69">
        <f>'Rendements SSD'!P8+1</f>
        <v>1</v>
      </c>
      <c r="Q8" s="69">
        <f>'Rendements SSD'!Q8+1</f>
        <v>1</v>
      </c>
      <c r="R8" s="69">
        <f>'Rendements SSD'!R8+1</f>
        <v>1</v>
      </c>
      <c r="S8" s="69">
        <f>'Rendements SSD'!S8+1</f>
        <v>1</v>
      </c>
      <c r="T8" s="69">
        <f>'Rendements SSD'!T8+1</f>
        <v>1</v>
      </c>
      <c r="U8" s="69">
        <f>'Rendements SSD'!U8+1</f>
        <v>1</v>
      </c>
      <c r="V8" s="69" t="str">
        <f>IF('Rendements SSD'!V8="","",'Rendements SSD'!V8+1)</f>
        <v/>
      </c>
      <c r="W8" s="69" t="str">
        <f>IF('Rendements SSD'!W8="","",'Rendements SSD'!W8+1)</f>
        <v/>
      </c>
      <c r="X8" s="69" t="str">
        <f>IF('Rendements SSD'!X8="","",'Rendements SSD'!X8+1)</f>
        <v/>
      </c>
      <c r="Y8" s="69" t="str">
        <f>IF('Rendements SSD'!Y8="","",'Rendements SSD'!Y8+1)</f>
        <v/>
      </c>
      <c r="Z8" s="69" t="str">
        <f>IF('Rendements SSD'!Z8="","",'Rendements SSD'!Z8+1)</f>
        <v/>
      </c>
      <c r="AA8" s="69" t="str">
        <f>IF('Rendements SSD'!AA8="","",'Rendements SSD'!AA8+1)</f>
        <v/>
      </c>
      <c r="AB8" s="69" t="str">
        <f>IF('Rendements SSD'!AB8="","",'Rendements SSD'!AB8+1)</f>
        <v/>
      </c>
      <c r="AC8" s="69" t="str">
        <f>IF('Rendements SSD'!AC8="","",'Rendements SSD'!AC8+1)</f>
        <v/>
      </c>
      <c r="AD8" s="69" t="str">
        <f>IF('Rendements SSD'!AD8="","",'Rendements SSD'!AD8+1)</f>
        <v/>
      </c>
      <c r="AE8" s="69" t="str">
        <f>IF('Rendements SSD'!AE8="","",'Rendements SSD'!AE8+1)</f>
        <v/>
      </c>
      <c r="AF8" s="69" t="str">
        <f>IF('Rendements SSD'!AF8="","",'Rendements SSD'!AF8+1)</f>
        <v/>
      </c>
      <c r="AG8" s="69" t="str">
        <f>IF('Rendements SSD'!AG8="","",'Rendements SSD'!AG8+1)</f>
        <v/>
      </c>
      <c r="AH8" s="69" t="str">
        <f>IF('Rendements SSD'!AH8="","",'Rendements SSD'!AH8+1)</f>
        <v/>
      </c>
      <c r="AI8" s="69" t="str">
        <f>IF('Rendements SSD'!AI8="","",'Rendements SSD'!AI8+1)</f>
        <v/>
      </c>
      <c r="AJ8" s="69" t="str">
        <f>IF('Rendements SSD'!AJ8="","",'Rendements SSD'!AJ8+1)</f>
        <v/>
      </c>
      <c r="AK8" s="69" t="str">
        <f>IF('Rendements SSD'!AK8="","",'Rendements SSD'!AK8+1)</f>
        <v/>
      </c>
    </row>
    <row r="9" spans="1:37" ht="14.4" x14ac:dyDescent="0.3">
      <c r="A9" s="65">
        <v>44225</v>
      </c>
      <c r="B9" s="69">
        <f ca="1">'Rendements SSD'!B9+1</f>
        <v>1.02</v>
      </c>
      <c r="C9" s="69">
        <f ca="1">'Rendements SSD'!C9+1</f>
        <v>1.04</v>
      </c>
      <c r="D9" s="69">
        <f ca="1">'Rendements SSD'!D9+1</f>
        <v>1.04</v>
      </c>
      <c r="E9" s="69">
        <f ca="1">'Rendements SSD'!E9+1</f>
        <v>0.99</v>
      </c>
      <c r="F9" s="69">
        <f ca="1">'Rendements SSD'!F9+1</f>
        <v>0.95</v>
      </c>
      <c r="G9" s="69">
        <f ca="1">'Rendements SSD'!G9+1</f>
        <v>1</v>
      </c>
      <c r="H9" s="69">
        <f ca="1">'Rendements SSD'!H9+1</f>
        <v>0.97</v>
      </c>
      <c r="I9" s="69">
        <f ca="1">'Rendements SSD'!I9+1</f>
        <v>0.99</v>
      </c>
      <c r="J9" s="69">
        <f ca="1">'Rendements SSD'!J9+1</f>
        <v>0.99</v>
      </c>
      <c r="K9" s="69">
        <f ca="1">'Rendements SSD'!K9+1</f>
        <v>1.02</v>
      </c>
      <c r="L9" s="69">
        <f ca="1">'Rendements SSD'!L9+1</f>
        <v>0.99</v>
      </c>
      <c r="M9" s="69">
        <f ca="1">'Rendements SSD'!M9+1</f>
        <v>1.01</v>
      </c>
      <c r="N9" s="69">
        <f>'Rendements SSD'!N9+1</f>
        <v>1</v>
      </c>
      <c r="O9" s="69">
        <f>'Rendements SSD'!O9+1</f>
        <v>1</v>
      </c>
      <c r="P9" s="69">
        <f>'Rendements SSD'!P9+1</f>
        <v>1</v>
      </c>
      <c r="Q9" s="69">
        <f>'Rendements SSD'!Q9+1</f>
        <v>1</v>
      </c>
      <c r="R9" s="69">
        <f>'Rendements SSD'!R9+1</f>
        <v>1</v>
      </c>
      <c r="S9" s="69">
        <f>'Rendements SSD'!S9+1</f>
        <v>1</v>
      </c>
      <c r="T9" s="69">
        <f>'Rendements SSD'!T9+1</f>
        <v>1</v>
      </c>
      <c r="U9" s="69">
        <f>'Rendements SSD'!U9+1</f>
        <v>1</v>
      </c>
      <c r="V9" s="69" t="str">
        <f>IF('Rendements SSD'!V9="","",'Rendements SSD'!V9+1)</f>
        <v/>
      </c>
      <c r="W9" s="69" t="str">
        <f>IF('Rendements SSD'!W9="","",'Rendements SSD'!W9+1)</f>
        <v/>
      </c>
      <c r="X9" s="69" t="str">
        <f>IF('Rendements SSD'!X9="","",'Rendements SSD'!X9+1)</f>
        <v/>
      </c>
      <c r="Y9" s="69" t="str">
        <f>IF('Rendements SSD'!Y9="","",'Rendements SSD'!Y9+1)</f>
        <v/>
      </c>
      <c r="Z9" s="69" t="str">
        <f>IF('Rendements SSD'!Z9="","",'Rendements SSD'!Z9+1)</f>
        <v/>
      </c>
      <c r="AA9" s="69" t="str">
        <f>IF('Rendements SSD'!AA9="","",'Rendements SSD'!AA9+1)</f>
        <v/>
      </c>
      <c r="AB9" s="69" t="str">
        <f>IF('Rendements SSD'!AB9="","",'Rendements SSD'!AB9+1)</f>
        <v/>
      </c>
      <c r="AC9" s="69" t="str">
        <f>IF('Rendements SSD'!AC9="","",'Rendements SSD'!AC9+1)</f>
        <v/>
      </c>
      <c r="AD9" s="69" t="str">
        <f>IF('Rendements SSD'!AD9="","",'Rendements SSD'!AD9+1)</f>
        <v/>
      </c>
      <c r="AE9" s="69" t="str">
        <f>IF('Rendements SSD'!AE9="","",'Rendements SSD'!AE9+1)</f>
        <v/>
      </c>
      <c r="AF9" s="69" t="str">
        <f>IF('Rendements SSD'!AF9="","",'Rendements SSD'!AF9+1)</f>
        <v/>
      </c>
      <c r="AG9" s="69" t="str">
        <f>IF('Rendements SSD'!AG9="","",'Rendements SSD'!AG9+1)</f>
        <v/>
      </c>
      <c r="AH9" s="69" t="str">
        <f>IF('Rendements SSD'!AH9="","",'Rendements SSD'!AH9+1)</f>
        <v/>
      </c>
      <c r="AI9" s="69" t="str">
        <f>IF('Rendements SSD'!AI9="","",'Rendements SSD'!AI9+1)</f>
        <v/>
      </c>
      <c r="AJ9" s="69" t="str">
        <f>IF('Rendements SSD'!AJ9="","",'Rendements SSD'!AJ9+1)</f>
        <v/>
      </c>
      <c r="AK9" s="69" t="str">
        <f>IF('Rendements SSD'!AK9="","",'Rendements SSD'!AK9+1)</f>
        <v/>
      </c>
    </row>
    <row r="10" spans="1:37" ht="14.4" x14ac:dyDescent="0.3">
      <c r="A10" s="65">
        <v>44253</v>
      </c>
      <c r="B10" s="69">
        <f ca="1">'Rendements SSD'!B10+1</f>
        <v>1.01</v>
      </c>
      <c r="C10" s="69">
        <f ca="1">'Rendements SSD'!C10+1</f>
        <v>1.06</v>
      </c>
      <c r="D10" s="69">
        <f ca="1">'Rendements SSD'!D10+1</f>
        <v>1.03</v>
      </c>
      <c r="E10" s="69">
        <f ca="1">'Rendements SSD'!E10+1</f>
        <v>1.03</v>
      </c>
      <c r="F10" s="69">
        <f ca="1">'Rendements SSD'!F10+1</f>
        <v>1.06</v>
      </c>
      <c r="G10" s="69">
        <f ca="1">'Rendements SSD'!G10+1</f>
        <v>1.03</v>
      </c>
      <c r="H10" s="69">
        <f ca="1">'Rendements SSD'!H10+1</f>
        <v>1.03</v>
      </c>
      <c r="I10" s="69">
        <f ca="1">'Rendements SSD'!I10+1</f>
        <v>0.97</v>
      </c>
      <c r="J10" s="69">
        <f ca="1">'Rendements SSD'!J10+1</f>
        <v>1.06</v>
      </c>
      <c r="K10" s="69">
        <f ca="1">'Rendements SSD'!K10+1</f>
        <v>0.96</v>
      </c>
      <c r="L10" s="69">
        <f ca="1">'Rendements SSD'!L10+1</f>
        <v>0.98</v>
      </c>
      <c r="M10" s="69">
        <f ca="1">'Rendements SSD'!M10+1</f>
        <v>0.95</v>
      </c>
      <c r="N10" s="69">
        <f>'Rendements SSD'!N10+1</f>
        <v>1</v>
      </c>
      <c r="O10" s="69">
        <f>'Rendements SSD'!O10+1</f>
        <v>1</v>
      </c>
      <c r="P10" s="69">
        <f>'Rendements SSD'!P10+1</f>
        <v>1</v>
      </c>
      <c r="Q10" s="69">
        <f>'Rendements SSD'!Q10+1</f>
        <v>1</v>
      </c>
      <c r="R10" s="69">
        <f>'Rendements SSD'!R10+1</f>
        <v>1</v>
      </c>
      <c r="S10" s="69">
        <f>'Rendements SSD'!S10+1</f>
        <v>1</v>
      </c>
      <c r="T10" s="69">
        <f>'Rendements SSD'!T10+1</f>
        <v>1</v>
      </c>
      <c r="U10" s="69">
        <f>'Rendements SSD'!U10+1</f>
        <v>1</v>
      </c>
      <c r="V10" s="69" t="str">
        <f>IF('Rendements SSD'!V10="","",'Rendements SSD'!V10+1)</f>
        <v/>
      </c>
      <c r="W10" s="69" t="str">
        <f>IF('Rendements SSD'!W10="","",'Rendements SSD'!W10+1)</f>
        <v/>
      </c>
      <c r="X10" s="69" t="str">
        <f>IF('Rendements SSD'!X10="","",'Rendements SSD'!X10+1)</f>
        <v/>
      </c>
      <c r="Y10" s="69" t="str">
        <f>IF('Rendements SSD'!Y10="","",'Rendements SSD'!Y10+1)</f>
        <v/>
      </c>
      <c r="Z10" s="69" t="str">
        <f>IF('Rendements SSD'!Z10="","",'Rendements SSD'!Z10+1)</f>
        <v/>
      </c>
      <c r="AA10" s="69" t="str">
        <f>IF('Rendements SSD'!AA10="","",'Rendements SSD'!AA10+1)</f>
        <v/>
      </c>
      <c r="AB10" s="69" t="str">
        <f>IF('Rendements SSD'!AB10="","",'Rendements SSD'!AB10+1)</f>
        <v/>
      </c>
      <c r="AC10" s="69" t="str">
        <f>IF('Rendements SSD'!AC10="","",'Rendements SSD'!AC10+1)</f>
        <v/>
      </c>
      <c r="AD10" s="69" t="str">
        <f>IF('Rendements SSD'!AD10="","",'Rendements SSD'!AD10+1)</f>
        <v/>
      </c>
      <c r="AE10" s="69" t="str">
        <f>IF('Rendements SSD'!AE10="","",'Rendements SSD'!AE10+1)</f>
        <v/>
      </c>
      <c r="AF10" s="69" t="str">
        <f>IF('Rendements SSD'!AF10="","",'Rendements SSD'!AF10+1)</f>
        <v/>
      </c>
      <c r="AG10" s="69" t="str">
        <f>IF('Rendements SSD'!AG10="","",'Rendements SSD'!AG10+1)</f>
        <v/>
      </c>
      <c r="AH10" s="69" t="str">
        <f>IF('Rendements SSD'!AH10="","",'Rendements SSD'!AH10+1)</f>
        <v/>
      </c>
      <c r="AI10" s="69" t="str">
        <f>IF('Rendements SSD'!AI10="","",'Rendements SSD'!AI10+1)</f>
        <v/>
      </c>
      <c r="AJ10" s="69" t="str">
        <f>IF('Rendements SSD'!AJ10="","",'Rendements SSD'!AJ10+1)</f>
        <v/>
      </c>
      <c r="AK10" s="69" t="str">
        <f>IF('Rendements SSD'!AK10="","",'Rendements SSD'!AK10+1)</f>
        <v/>
      </c>
    </row>
    <row r="11" spans="1:37" ht="14.4" x14ac:dyDescent="0.3">
      <c r="A11" s="65">
        <v>44286</v>
      </c>
      <c r="B11" s="69">
        <f ca="1">'Rendements SSD'!B11+1</f>
        <v>1.06</v>
      </c>
      <c r="C11" s="69">
        <f ca="1">'Rendements SSD'!C11+1</f>
        <v>0.95</v>
      </c>
      <c r="D11" s="69">
        <f ca="1">'Rendements SSD'!D11+1</f>
        <v>1.03</v>
      </c>
      <c r="E11" s="69">
        <f ca="1">'Rendements SSD'!E11+1</f>
        <v>0.97</v>
      </c>
      <c r="F11" s="69">
        <f ca="1">'Rendements SSD'!F11+1</f>
        <v>1.06</v>
      </c>
      <c r="G11" s="69">
        <f ca="1">'Rendements SSD'!G11+1</f>
        <v>1.06</v>
      </c>
      <c r="H11" s="69">
        <f ca="1">'Rendements SSD'!H11+1</f>
        <v>1.01</v>
      </c>
      <c r="I11" s="69">
        <f ca="1">'Rendements SSD'!I11+1</f>
        <v>1.04</v>
      </c>
      <c r="J11" s="69">
        <f ca="1">'Rendements SSD'!J11+1</f>
        <v>1.06</v>
      </c>
      <c r="K11" s="69">
        <f ca="1">'Rendements SSD'!K11+1</f>
        <v>0.99</v>
      </c>
      <c r="L11" s="69">
        <f ca="1">'Rendements SSD'!L11+1</f>
        <v>1.02</v>
      </c>
      <c r="M11" s="69">
        <f ca="1">'Rendements SSD'!M11+1</f>
        <v>1.02</v>
      </c>
      <c r="N11" s="69">
        <f>'Rendements SSD'!N11+1</f>
        <v>1</v>
      </c>
      <c r="O11" s="69">
        <f>'Rendements SSD'!O11+1</f>
        <v>1</v>
      </c>
      <c r="P11" s="69">
        <f>'Rendements SSD'!P11+1</f>
        <v>1</v>
      </c>
      <c r="Q11" s="69">
        <f>'Rendements SSD'!Q11+1</f>
        <v>1</v>
      </c>
      <c r="R11" s="69">
        <f>'Rendements SSD'!R11+1</f>
        <v>1</v>
      </c>
      <c r="S11" s="69">
        <f>'Rendements SSD'!S11+1</f>
        <v>1</v>
      </c>
      <c r="T11" s="69">
        <f>'Rendements SSD'!T11+1</f>
        <v>1</v>
      </c>
      <c r="U11" s="69">
        <f>'Rendements SSD'!U11+1</f>
        <v>1</v>
      </c>
      <c r="V11" s="69" t="str">
        <f>IF('Rendements SSD'!V11="","",'Rendements SSD'!V11+1)</f>
        <v/>
      </c>
      <c r="W11" s="69" t="str">
        <f>IF('Rendements SSD'!W11="","",'Rendements SSD'!W11+1)</f>
        <v/>
      </c>
      <c r="X11" s="69" t="str">
        <f>IF('Rendements SSD'!X11="","",'Rendements SSD'!X11+1)</f>
        <v/>
      </c>
      <c r="Y11" s="69" t="str">
        <f>IF('Rendements SSD'!Y11="","",'Rendements SSD'!Y11+1)</f>
        <v/>
      </c>
      <c r="Z11" s="69" t="str">
        <f>IF('Rendements SSD'!Z11="","",'Rendements SSD'!Z11+1)</f>
        <v/>
      </c>
      <c r="AA11" s="69" t="str">
        <f>IF('Rendements SSD'!AA11="","",'Rendements SSD'!AA11+1)</f>
        <v/>
      </c>
      <c r="AB11" s="69" t="str">
        <f>IF('Rendements SSD'!AB11="","",'Rendements SSD'!AB11+1)</f>
        <v/>
      </c>
      <c r="AC11" s="69" t="str">
        <f>IF('Rendements SSD'!AC11="","",'Rendements SSD'!AC11+1)</f>
        <v/>
      </c>
      <c r="AD11" s="69" t="str">
        <f>IF('Rendements SSD'!AD11="","",'Rendements SSD'!AD11+1)</f>
        <v/>
      </c>
      <c r="AE11" s="69" t="str">
        <f>IF('Rendements SSD'!AE11="","",'Rendements SSD'!AE11+1)</f>
        <v/>
      </c>
      <c r="AF11" s="69" t="str">
        <f>IF('Rendements SSD'!AF11="","",'Rendements SSD'!AF11+1)</f>
        <v/>
      </c>
      <c r="AG11" s="69" t="str">
        <f>IF('Rendements SSD'!AG11="","",'Rendements SSD'!AG11+1)</f>
        <v/>
      </c>
      <c r="AH11" s="69" t="str">
        <f>IF('Rendements SSD'!AH11="","",'Rendements SSD'!AH11+1)</f>
        <v/>
      </c>
      <c r="AI11" s="69" t="str">
        <f>IF('Rendements SSD'!AI11="","",'Rendements SSD'!AI11+1)</f>
        <v/>
      </c>
      <c r="AJ11" s="69" t="str">
        <f>IF('Rendements SSD'!AJ11="","",'Rendements SSD'!AJ11+1)</f>
        <v/>
      </c>
      <c r="AK11" s="69" t="str">
        <f>IF('Rendements SSD'!AK11="","",'Rendements SSD'!AK11+1)</f>
        <v/>
      </c>
    </row>
    <row r="12" spans="1:37" ht="14.4" x14ac:dyDescent="0.3">
      <c r="A12" s="65">
        <v>44316</v>
      </c>
      <c r="B12" s="69">
        <f ca="1">'Rendements SSD'!B12+1</f>
        <v>0.99</v>
      </c>
      <c r="C12" s="69">
        <f ca="1">'Rendements SSD'!C12+1</f>
        <v>1.02</v>
      </c>
      <c r="D12" s="69">
        <f ca="1">'Rendements SSD'!D12+1</f>
        <v>0.95</v>
      </c>
      <c r="E12" s="69">
        <f ca="1">'Rendements SSD'!E12+1</f>
        <v>1.05</v>
      </c>
      <c r="F12" s="69">
        <f ca="1">'Rendements SSD'!F12+1</f>
        <v>1.05</v>
      </c>
      <c r="G12" s="69">
        <f ca="1">'Rendements SSD'!G12+1</f>
        <v>1.01</v>
      </c>
      <c r="H12" s="69">
        <f ca="1">'Rendements SSD'!H12+1</f>
        <v>1.06</v>
      </c>
      <c r="I12" s="69">
        <f ca="1">'Rendements SSD'!I12+1</f>
        <v>0.95</v>
      </c>
      <c r="J12" s="69">
        <f ca="1">'Rendements SSD'!J12+1</f>
        <v>0.96</v>
      </c>
      <c r="K12" s="69">
        <f ca="1">'Rendements SSD'!K12+1</f>
        <v>1.04</v>
      </c>
      <c r="L12" s="69">
        <f ca="1">'Rendements SSD'!L12+1</f>
        <v>1.01</v>
      </c>
      <c r="M12" s="69">
        <f ca="1">'Rendements SSD'!M12+1</f>
        <v>1.03</v>
      </c>
      <c r="N12" s="69">
        <f ca="1">'Rendements SSD'!N12+1</f>
        <v>1.01</v>
      </c>
      <c r="O12" s="69">
        <f ca="1">'Rendements SSD'!O12+1</f>
        <v>1.03</v>
      </c>
      <c r="P12" s="69">
        <f ca="1">'Rendements SSD'!P12+1</f>
        <v>0.99</v>
      </c>
      <c r="Q12" s="69">
        <f ca="1">'Rendements SSD'!Q12+1</f>
        <v>1.01</v>
      </c>
      <c r="R12" s="69">
        <f ca="1">'Rendements SSD'!R12+1</f>
        <v>1.06</v>
      </c>
      <c r="S12" s="69">
        <f ca="1">'Rendements SSD'!S12+1</f>
        <v>0.95</v>
      </c>
      <c r="T12" s="69">
        <f ca="1">'Rendements SSD'!T12+1</f>
        <v>1.06</v>
      </c>
      <c r="U12" s="69">
        <f ca="1">'Rendements SSD'!U12+1</f>
        <v>0.97</v>
      </c>
      <c r="V12" s="69">
        <f ca="1">IF('Rendements SSD'!V12="","",'Rendements SSD'!V12+1)</f>
        <v>0.99</v>
      </c>
      <c r="W12" s="69">
        <f ca="1">IF('Rendements SSD'!W12="","",'Rendements SSD'!W12+1)</f>
        <v>0.97</v>
      </c>
      <c r="X12" s="69">
        <f ca="1">IF('Rendements SSD'!X12="","",'Rendements SSD'!X12+1)</f>
        <v>1.06</v>
      </c>
      <c r="Y12" s="69">
        <f ca="1">IF('Rendements SSD'!Y12="","",'Rendements SSD'!Y12+1)</f>
        <v>0.95</v>
      </c>
      <c r="Z12" s="69" t="str">
        <f>IF('Rendements SSD'!Z12="","",'Rendements SSD'!Z12+1)</f>
        <v/>
      </c>
      <c r="AA12" s="69" t="str">
        <f>IF('Rendements SSD'!AA12="","",'Rendements SSD'!AA12+1)</f>
        <v/>
      </c>
      <c r="AB12" s="69" t="str">
        <f>IF('Rendements SSD'!AB12="","",'Rendements SSD'!AB12+1)</f>
        <v/>
      </c>
      <c r="AC12" s="69" t="str">
        <f>IF('Rendements SSD'!AC12="","",'Rendements SSD'!AC12+1)</f>
        <v/>
      </c>
      <c r="AD12" s="69" t="str">
        <f>IF('Rendements SSD'!AD12="","",'Rendements SSD'!AD12+1)</f>
        <v/>
      </c>
      <c r="AE12" s="69" t="str">
        <f>IF('Rendements SSD'!AE12="","",'Rendements SSD'!AE12+1)</f>
        <v/>
      </c>
      <c r="AF12" s="69" t="str">
        <f>IF('Rendements SSD'!AF12="","",'Rendements SSD'!AF12+1)</f>
        <v/>
      </c>
      <c r="AG12" s="69" t="str">
        <f>IF('Rendements SSD'!AG12="","",'Rendements SSD'!AG12+1)</f>
        <v/>
      </c>
      <c r="AH12" s="69" t="str">
        <f>IF('Rendements SSD'!AH12="","",'Rendements SSD'!AH12+1)</f>
        <v/>
      </c>
      <c r="AI12" s="69" t="str">
        <f>IF('Rendements SSD'!AI12="","",'Rendements SSD'!AI12+1)</f>
        <v/>
      </c>
      <c r="AJ12" s="69" t="str">
        <f>IF('Rendements SSD'!AJ12="","",'Rendements SSD'!AJ12+1)</f>
        <v/>
      </c>
      <c r="AK12" s="69" t="str">
        <f>IF('Rendements SSD'!AK12="","",'Rendements SSD'!AK12+1)</f>
        <v/>
      </c>
    </row>
    <row r="13" spans="1:37" ht="14.4" x14ac:dyDescent="0.3">
      <c r="A13" s="65">
        <v>44347</v>
      </c>
      <c r="B13" s="69">
        <f ca="1">'Rendements SSD'!B13+1</f>
        <v>1.06</v>
      </c>
      <c r="C13" s="69">
        <f ca="1">'Rendements SSD'!C13+1</f>
        <v>0.96</v>
      </c>
      <c r="D13" s="69">
        <f ca="1">'Rendements SSD'!D13+1</f>
        <v>1.04</v>
      </c>
      <c r="E13" s="69">
        <f ca="1">'Rendements SSD'!E13+1</f>
        <v>1.05</v>
      </c>
      <c r="F13" s="69">
        <f ca="1">'Rendements SSD'!F13+1</f>
        <v>1</v>
      </c>
      <c r="G13" s="69">
        <f ca="1">'Rendements SSD'!G13+1</f>
        <v>1.02</v>
      </c>
      <c r="H13" s="69">
        <f ca="1">'Rendements SSD'!H13+1</f>
        <v>0.97</v>
      </c>
      <c r="I13" s="69">
        <f ca="1">'Rendements SSD'!I13+1</f>
        <v>1.03</v>
      </c>
      <c r="J13" s="69">
        <f ca="1">'Rendements SSD'!J13+1</f>
        <v>1.03</v>
      </c>
      <c r="K13" s="69">
        <f ca="1">'Rendements SSD'!K13+1</f>
        <v>0.98</v>
      </c>
      <c r="L13" s="69">
        <f ca="1">'Rendements SSD'!L13+1</f>
        <v>0.98</v>
      </c>
      <c r="M13" s="69">
        <f ca="1">'Rendements SSD'!M13+1</f>
        <v>1.06</v>
      </c>
      <c r="N13" s="69">
        <f ca="1">'Rendements SSD'!N13+1</f>
        <v>0.97</v>
      </c>
      <c r="O13" s="69">
        <f ca="1">'Rendements SSD'!O13+1</f>
        <v>0.98</v>
      </c>
      <c r="P13" s="69">
        <f ca="1">'Rendements SSD'!P13+1</f>
        <v>1.06</v>
      </c>
      <c r="Q13" s="69">
        <f ca="1">'Rendements SSD'!Q13+1</f>
        <v>0.95</v>
      </c>
      <c r="R13" s="69">
        <f ca="1">'Rendements SSD'!R13+1</f>
        <v>1.06</v>
      </c>
      <c r="S13" s="69">
        <f ca="1">'Rendements SSD'!S13+1</f>
        <v>1.06</v>
      </c>
      <c r="T13" s="69">
        <f ca="1">'Rendements SSD'!T13+1</f>
        <v>1.01</v>
      </c>
      <c r="U13" s="69">
        <f ca="1">'Rendements SSD'!U13+1</f>
        <v>1.02</v>
      </c>
      <c r="V13" s="69">
        <f ca="1">IF('Rendements SSD'!V13="","",'Rendements SSD'!V13+1)</f>
        <v>1.03</v>
      </c>
      <c r="W13" s="69">
        <f ca="1">IF('Rendements SSD'!W13="","",'Rendements SSD'!W13+1)</f>
        <v>0.97</v>
      </c>
      <c r="X13" s="69">
        <f ca="1">IF('Rendements SSD'!X13="","",'Rendements SSD'!X13+1)</f>
        <v>1.06</v>
      </c>
      <c r="Y13" s="69">
        <f ca="1">IF('Rendements SSD'!Y13="","",'Rendements SSD'!Y13+1)</f>
        <v>1</v>
      </c>
      <c r="Z13" s="69" t="str">
        <f>IF('Rendements SSD'!Z13="","",'Rendements SSD'!Z13+1)</f>
        <v/>
      </c>
      <c r="AA13" s="69" t="str">
        <f>IF('Rendements SSD'!AA13="","",'Rendements SSD'!AA13+1)</f>
        <v/>
      </c>
      <c r="AB13" s="69" t="str">
        <f>IF('Rendements SSD'!AB13="","",'Rendements SSD'!AB13+1)</f>
        <v/>
      </c>
      <c r="AC13" s="69" t="str">
        <f>IF('Rendements SSD'!AC13="","",'Rendements SSD'!AC13+1)</f>
        <v/>
      </c>
      <c r="AD13" s="69" t="str">
        <f>IF('Rendements SSD'!AD13="","",'Rendements SSD'!AD13+1)</f>
        <v/>
      </c>
      <c r="AE13" s="69" t="str">
        <f>IF('Rendements SSD'!AE13="","",'Rendements SSD'!AE13+1)</f>
        <v/>
      </c>
      <c r="AF13" s="69" t="str">
        <f>IF('Rendements SSD'!AF13="","",'Rendements SSD'!AF13+1)</f>
        <v/>
      </c>
      <c r="AG13" s="69" t="str">
        <f>IF('Rendements SSD'!AG13="","",'Rendements SSD'!AG13+1)</f>
        <v/>
      </c>
      <c r="AH13" s="69" t="str">
        <f>IF('Rendements SSD'!AH13="","",'Rendements SSD'!AH13+1)</f>
        <v/>
      </c>
      <c r="AI13" s="69" t="str">
        <f>IF('Rendements SSD'!AI13="","",'Rendements SSD'!AI13+1)</f>
        <v/>
      </c>
      <c r="AJ13" s="69" t="str">
        <f>IF('Rendements SSD'!AJ13="","",'Rendements SSD'!AJ13+1)</f>
        <v/>
      </c>
      <c r="AK13" s="69" t="str">
        <f>IF('Rendements SSD'!AK13="","",'Rendements SSD'!AK13+1)</f>
        <v/>
      </c>
    </row>
    <row r="14" spans="1:37" ht="14.4" x14ac:dyDescent="0.3">
      <c r="A14" s="65">
        <v>44377</v>
      </c>
      <c r="B14" s="69">
        <f ca="1">'Rendements SSD'!B14+1</f>
        <v>1.04</v>
      </c>
      <c r="C14" s="69">
        <f ca="1">'Rendements SSD'!C14+1</f>
        <v>1.03</v>
      </c>
      <c r="D14" s="69">
        <f ca="1">'Rendements SSD'!D14+1</f>
        <v>1</v>
      </c>
      <c r="E14" s="69">
        <f ca="1">'Rendements SSD'!E14+1</f>
        <v>0.99</v>
      </c>
      <c r="F14" s="69">
        <f ca="1">'Rendements SSD'!F14+1</f>
        <v>0.97</v>
      </c>
      <c r="G14" s="69">
        <f ca="1">'Rendements SSD'!G14+1</f>
        <v>1.01</v>
      </c>
      <c r="H14" s="69">
        <f ca="1">'Rendements SSD'!H14+1</f>
        <v>1.03</v>
      </c>
      <c r="I14" s="69">
        <f ca="1">'Rendements SSD'!I14+1</f>
        <v>1.02</v>
      </c>
      <c r="J14" s="69">
        <f ca="1">'Rendements SSD'!J14+1</f>
        <v>1.02</v>
      </c>
      <c r="K14" s="69">
        <f ca="1">'Rendements SSD'!K14+1</f>
        <v>1.02</v>
      </c>
      <c r="L14" s="69">
        <f ca="1">'Rendements SSD'!L14+1</f>
        <v>1.06</v>
      </c>
      <c r="M14" s="69">
        <f ca="1">'Rendements SSD'!M14+1</f>
        <v>0.96</v>
      </c>
      <c r="N14" s="69">
        <f ca="1">'Rendements SSD'!N14+1</f>
        <v>1</v>
      </c>
      <c r="O14" s="69">
        <f ca="1">'Rendements SSD'!O14+1</f>
        <v>0.95</v>
      </c>
      <c r="P14" s="69">
        <f ca="1">'Rendements SSD'!P14+1</f>
        <v>1</v>
      </c>
      <c r="Q14" s="69">
        <f ca="1">'Rendements SSD'!Q14+1</f>
        <v>1.06</v>
      </c>
      <c r="R14" s="69">
        <f ca="1">'Rendements SSD'!R14+1</f>
        <v>0.95</v>
      </c>
      <c r="S14" s="69">
        <f ca="1">'Rendements SSD'!S14+1</f>
        <v>1</v>
      </c>
      <c r="T14" s="69">
        <f ca="1">'Rendements SSD'!T14+1</f>
        <v>0.98</v>
      </c>
      <c r="U14" s="69">
        <f ca="1">'Rendements SSD'!U14+1</f>
        <v>1.02</v>
      </c>
      <c r="V14" s="69">
        <f ca="1">IF('Rendements SSD'!V14="","",'Rendements SSD'!V14+1)</f>
        <v>0.97</v>
      </c>
      <c r="W14" s="69">
        <f ca="1">IF('Rendements SSD'!W14="","",'Rendements SSD'!W14+1)</f>
        <v>1</v>
      </c>
      <c r="X14" s="69">
        <f ca="1">IF('Rendements SSD'!X14="","",'Rendements SSD'!X14+1)</f>
        <v>1.01</v>
      </c>
      <c r="Y14" s="69">
        <f ca="1">IF('Rendements SSD'!Y14="","",'Rendements SSD'!Y14+1)</f>
        <v>0.98</v>
      </c>
      <c r="Z14" s="69" t="str">
        <f>IF('Rendements SSD'!Z14="","",'Rendements SSD'!Z14+1)</f>
        <v/>
      </c>
      <c r="AA14" s="69" t="str">
        <f>IF('Rendements SSD'!AA14="","",'Rendements SSD'!AA14+1)</f>
        <v/>
      </c>
      <c r="AB14" s="69" t="str">
        <f>IF('Rendements SSD'!AB14="","",'Rendements SSD'!AB14+1)</f>
        <v/>
      </c>
      <c r="AC14" s="69" t="str">
        <f>IF('Rendements SSD'!AC14="","",'Rendements SSD'!AC14+1)</f>
        <v/>
      </c>
      <c r="AD14" s="69" t="str">
        <f>IF('Rendements SSD'!AD14="","",'Rendements SSD'!AD14+1)</f>
        <v/>
      </c>
      <c r="AE14" s="69" t="str">
        <f>IF('Rendements SSD'!AE14="","",'Rendements SSD'!AE14+1)</f>
        <v/>
      </c>
      <c r="AF14" s="69" t="str">
        <f>IF('Rendements SSD'!AF14="","",'Rendements SSD'!AF14+1)</f>
        <v/>
      </c>
      <c r="AG14" s="69" t="str">
        <f>IF('Rendements SSD'!AG14="","",'Rendements SSD'!AG14+1)</f>
        <v/>
      </c>
      <c r="AH14" s="69" t="str">
        <f>IF('Rendements SSD'!AH14="","",'Rendements SSD'!AH14+1)</f>
        <v/>
      </c>
      <c r="AI14" s="69" t="str">
        <f>IF('Rendements SSD'!AI14="","",'Rendements SSD'!AI14+1)</f>
        <v/>
      </c>
      <c r="AJ14" s="69" t="str">
        <f>IF('Rendements SSD'!AJ14="","",'Rendements SSD'!AJ14+1)</f>
        <v/>
      </c>
      <c r="AK14" s="69" t="str">
        <f>IF('Rendements SSD'!AK14="","",'Rendements SSD'!AK14+1)</f>
        <v/>
      </c>
    </row>
    <row r="15" spans="1:37" ht="14.4" x14ac:dyDescent="0.3">
      <c r="A15" s="65">
        <v>44407</v>
      </c>
      <c r="B15" s="69">
        <f ca="1">'Rendements SSD'!B15+1</f>
        <v>0.96</v>
      </c>
      <c r="C15" s="69">
        <f ca="1">'Rendements SSD'!C15+1</f>
        <v>0.95</v>
      </c>
      <c r="D15" s="69">
        <f ca="1">'Rendements SSD'!D15+1</f>
        <v>0.98</v>
      </c>
      <c r="E15" s="69">
        <f ca="1">'Rendements SSD'!E15+1</f>
        <v>1.04</v>
      </c>
      <c r="F15" s="69">
        <f ca="1">'Rendements SSD'!F15+1</f>
        <v>1.02</v>
      </c>
      <c r="G15" s="69">
        <f ca="1">'Rendements SSD'!G15+1</f>
        <v>0.95</v>
      </c>
      <c r="H15" s="69">
        <f ca="1">'Rendements SSD'!H15+1</f>
        <v>0.99</v>
      </c>
      <c r="I15" s="69">
        <f ca="1">'Rendements SSD'!I15+1</f>
        <v>0.96</v>
      </c>
      <c r="J15" s="69">
        <f ca="1">'Rendements SSD'!J15+1</f>
        <v>1.03</v>
      </c>
      <c r="K15" s="69">
        <f ca="1">'Rendements SSD'!K15+1</f>
        <v>1.03</v>
      </c>
      <c r="L15" s="69">
        <f ca="1">'Rendements SSD'!L15+1</f>
        <v>0.98</v>
      </c>
      <c r="M15" s="69">
        <f ca="1">'Rendements SSD'!M15+1</f>
        <v>0.95</v>
      </c>
      <c r="N15" s="69">
        <f ca="1">'Rendements SSD'!N15+1</f>
        <v>0.95</v>
      </c>
      <c r="O15" s="69">
        <f ca="1">'Rendements SSD'!O15+1</f>
        <v>0.95</v>
      </c>
      <c r="P15" s="69">
        <f ca="1">'Rendements SSD'!P15+1</f>
        <v>0.95</v>
      </c>
      <c r="Q15" s="69">
        <f ca="1">'Rendements SSD'!Q15+1</f>
        <v>1.05</v>
      </c>
      <c r="R15" s="69">
        <f ca="1">'Rendements SSD'!R15+1</f>
        <v>1.06</v>
      </c>
      <c r="S15" s="69">
        <f ca="1">'Rendements SSD'!S15+1</f>
        <v>1.04</v>
      </c>
      <c r="T15" s="69">
        <f ca="1">'Rendements SSD'!T15+1</f>
        <v>1.05</v>
      </c>
      <c r="U15" s="69">
        <f ca="1">'Rendements SSD'!U15+1</f>
        <v>0.96</v>
      </c>
      <c r="V15" s="69">
        <f ca="1">IF('Rendements SSD'!V15="","",'Rendements SSD'!V15+1)</f>
        <v>1.06</v>
      </c>
      <c r="W15" s="69">
        <f ca="1">IF('Rendements SSD'!W15="","",'Rendements SSD'!W15+1)</f>
        <v>0.96</v>
      </c>
      <c r="X15" s="69">
        <f ca="1">IF('Rendements SSD'!X15="","",'Rendements SSD'!X15+1)</f>
        <v>0.97</v>
      </c>
      <c r="Y15" s="69">
        <f ca="1">IF('Rendements SSD'!Y15="","",'Rendements SSD'!Y15+1)</f>
        <v>1.02</v>
      </c>
      <c r="Z15" s="69" t="str">
        <f>IF('Rendements SSD'!Z15="","",'Rendements SSD'!Z15+1)</f>
        <v/>
      </c>
      <c r="AA15" s="69" t="str">
        <f>IF('Rendements SSD'!AA15="","",'Rendements SSD'!AA15+1)</f>
        <v/>
      </c>
      <c r="AB15" s="69" t="str">
        <f>IF('Rendements SSD'!AB15="","",'Rendements SSD'!AB15+1)</f>
        <v/>
      </c>
      <c r="AC15" s="69" t="str">
        <f>IF('Rendements SSD'!AC15="","",'Rendements SSD'!AC15+1)</f>
        <v/>
      </c>
      <c r="AD15" s="69" t="str">
        <f>IF('Rendements SSD'!AD15="","",'Rendements SSD'!AD15+1)</f>
        <v/>
      </c>
      <c r="AE15" s="69" t="str">
        <f>IF('Rendements SSD'!AE15="","",'Rendements SSD'!AE15+1)</f>
        <v/>
      </c>
      <c r="AF15" s="69" t="str">
        <f>IF('Rendements SSD'!AF15="","",'Rendements SSD'!AF15+1)</f>
        <v/>
      </c>
      <c r="AG15" s="69" t="str">
        <f>IF('Rendements SSD'!AG15="","",'Rendements SSD'!AG15+1)</f>
        <v/>
      </c>
      <c r="AH15" s="69" t="str">
        <f>IF('Rendements SSD'!AH15="","",'Rendements SSD'!AH15+1)</f>
        <v/>
      </c>
      <c r="AI15" s="69" t="str">
        <f>IF('Rendements SSD'!AI15="","",'Rendements SSD'!AI15+1)</f>
        <v/>
      </c>
      <c r="AJ15" s="69" t="str">
        <f>IF('Rendements SSD'!AJ15="","",'Rendements SSD'!AJ15+1)</f>
        <v/>
      </c>
      <c r="AK15" s="69" t="str">
        <f>IF('Rendements SSD'!AK15="","",'Rendements SSD'!AK15+1)</f>
        <v/>
      </c>
    </row>
    <row r="16" spans="1:37" ht="14.4" x14ac:dyDescent="0.3">
      <c r="A16" s="65">
        <v>44439</v>
      </c>
      <c r="B16" s="69">
        <f ca="1">'Rendements SSD'!B16+1</f>
        <v>0.98</v>
      </c>
      <c r="C16" s="69">
        <f ca="1">'Rendements SSD'!C16+1</f>
        <v>1.02</v>
      </c>
      <c r="D16" s="69">
        <f ca="1">'Rendements SSD'!D16+1</f>
        <v>0.96</v>
      </c>
      <c r="E16" s="69">
        <f ca="1">'Rendements SSD'!E16+1</f>
        <v>0.95</v>
      </c>
      <c r="F16" s="69">
        <f ca="1">'Rendements SSD'!F16+1</f>
        <v>0.98</v>
      </c>
      <c r="G16" s="69">
        <f ca="1">'Rendements SSD'!G16+1</f>
        <v>1</v>
      </c>
      <c r="H16" s="69">
        <f ca="1">'Rendements SSD'!H16+1</f>
        <v>1.03</v>
      </c>
      <c r="I16" s="69">
        <f ca="1">'Rendements SSD'!I16+1</f>
        <v>0.95</v>
      </c>
      <c r="J16" s="69">
        <f ca="1">'Rendements SSD'!J16+1</f>
        <v>0.95</v>
      </c>
      <c r="K16" s="69">
        <f ca="1">'Rendements SSD'!K16+1</f>
        <v>1.03</v>
      </c>
      <c r="L16" s="69">
        <f ca="1">'Rendements SSD'!L16+1</f>
        <v>0.97</v>
      </c>
      <c r="M16" s="69">
        <f ca="1">'Rendements SSD'!M16+1</f>
        <v>1.06</v>
      </c>
      <c r="N16" s="69">
        <f ca="1">'Rendements SSD'!N16+1</f>
        <v>0.97</v>
      </c>
      <c r="O16" s="69">
        <f ca="1">'Rendements SSD'!O16+1</f>
        <v>1</v>
      </c>
      <c r="P16" s="69">
        <f ca="1">'Rendements SSD'!P16+1</f>
        <v>0.95</v>
      </c>
      <c r="Q16" s="69">
        <f ca="1">'Rendements SSD'!Q16+1</f>
        <v>0.95</v>
      </c>
      <c r="R16" s="69">
        <f ca="1">'Rendements SSD'!R16+1</f>
        <v>1.05</v>
      </c>
      <c r="S16" s="69">
        <f ca="1">'Rendements SSD'!S16+1</f>
        <v>1.01</v>
      </c>
      <c r="T16" s="69">
        <f ca="1">'Rendements SSD'!T16+1</f>
        <v>0.98</v>
      </c>
      <c r="U16" s="69">
        <f ca="1">'Rendements SSD'!U16+1</f>
        <v>0.95</v>
      </c>
      <c r="V16" s="69">
        <f ca="1">IF('Rendements SSD'!V16="","",'Rendements SSD'!V16+1)</f>
        <v>0.95</v>
      </c>
      <c r="W16" s="69">
        <f ca="1">IF('Rendements SSD'!W16="","",'Rendements SSD'!W16+1)</f>
        <v>0.99</v>
      </c>
      <c r="X16" s="69">
        <f ca="1">IF('Rendements SSD'!X16="","",'Rendements SSD'!X16+1)</f>
        <v>0.97</v>
      </c>
      <c r="Y16" s="69">
        <f ca="1">IF('Rendements SSD'!Y16="","",'Rendements SSD'!Y16+1)</f>
        <v>1</v>
      </c>
      <c r="Z16" s="69" t="str">
        <f>IF('Rendements SSD'!Z16="","",'Rendements SSD'!Z16+1)</f>
        <v/>
      </c>
      <c r="AA16" s="69" t="str">
        <f>IF('Rendements SSD'!AA16="","",'Rendements SSD'!AA16+1)</f>
        <v/>
      </c>
      <c r="AB16" s="69" t="str">
        <f>IF('Rendements SSD'!AB16="","",'Rendements SSD'!AB16+1)</f>
        <v/>
      </c>
      <c r="AC16" s="69" t="str">
        <f>IF('Rendements SSD'!AC16="","",'Rendements SSD'!AC16+1)</f>
        <v/>
      </c>
      <c r="AD16" s="69" t="str">
        <f>IF('Rendements SSD'!AD16="","",'Rendements SSD'!AD16+1)</f>
        <v/>
      </c>
      <c r="AE16" s="69" t="str">
        <f>IF('Rendements SSD'!AE16="","",'Rendements SSD'!AE16+1)</f>
        <v/>
      </c>
      <c r="AF16" s="69" t="str">
        <f>IF('Rendements SSD'!AF16="","",'Rendements SSD'!AF16+1)</f>
        <v/>
      </c>
      <c r="AG16" s="69" t="str">
        <f>IF('Rendements SSD'!AG16="","",'Rendements SSD'!AG16+1)</f>
        <v/>
      </c>
      <c r="AH16" s="69" t="str">
        <f>IF('Rendements SSD'!AH16="","",'Rendements SSD'!AH16+1)</f>
        <v/>
      </c>
      <c r="AI16" s="69" t="str">
        <f>IF('Rendements SSD'!AI16="","",'Rendements SSD'!AI16+1)</f>
        <v/>
      </c>
      <c r="AJ16" s="69" t="str">
        <f>IF('Rendements SSD'!AJ16="","",'Rendements SSD'!AJ16+1)</f>
        <v/>
      </c>
      <c r="AK16" s="69" t="str">
        <f>IF('Rendements SSD'!AK16="","",'Rendements SSD'!AK16+1)</f>
        <v/>
      </c>
    </row>
    <row r="17" spans="1:37" ht="14.4" x14ac:dyDescent="0.3">
      <c r="A17" s="65">
        <v>44469</v>
      </c>
      <c r="B17" s="69">
        <f ca="1">'Rendements SSD'!B17+1</f>
        <v>1.06</v>
      </c>
      <c r="C17" s="69">
        <f ca="1">'Rendements SSD'!C17+1</f>
        <v>1.03</v>
      </c>
      <c r="D17" s="69">
        <f ca="1">'Rendements SSD'!D17+1</f>
        <v>1.04</v>
      </c>
      <c r="E17" s="69">
        <f ca="1">'Rendements SSD'!E17+1</f>
        <v>0.97</v>
      </c>
      <c r="F17" s="69">
        <f ca="1">'Rendements SSD'!F17+1</f>
        <v>0.96</v>
      </c>
      <c r="G17" s="69">
        <f ca="1">'Rendements SSD'!G17+1</f>
        <v>0.96</v>
      </c>
      <c r="H17" s="69">
        <f ca="1">'Rendements SSD'!H17+1</f>
        <v>0.97</v>
      </c>
      <c r="I17" s="69">
        <f ca="1">'Rendements SSD'!I17+1</f>
        <v>0.96</v>
      </c>
      <c r="J17" s="69">
        <f ca="1">'Rendements SSD'!J17+1</f>
        <v>1.04</v>
      </c>
      <c r="K17" s="69">
        <f ca="1">'Rendements SSD'!K17+1</f>
        <v>1</v>
      </c>
      <c r="L17" s="69">
        <f ca="1">'Rendements SSD'!L17+1</f>
        <v>0.99</v>
      </c>
      <c r="M17" s="69">
        <f ca="1">'Rendements SSD'!M17+1</f>
        <v>1.02</v>
      </c>
      <c r="N17" s="69">
        <f ca="1">'Rendements SSD'!N17+1</f>
        <v>1</v>
      </c>
      <c r="O17" s="69">
        <f ca="1">'Rendements SSD'!O17+1</f>
        <v>1.01</v>
      </c>
      <c r="P17" s="69">
        <f ca="1">'Rendements SSD'!P17+1</f>
        <v>0.97</v>
      </c>
      <c r="Q17" s="69">
        <f ca="1">'Rendements SSD'!Q17+1</f>
        <v>0.98</v>
      </c>
      <c r="R17" s="69">
        <f ca="1">'Rendements SSD'!R17+1</f>
        <v>1.05</v>
      </c>
      <c r="S17" s="69">
        <f ca="1">'Rendements SSD'!S17+1</f>
        <v>0.99</v>
      </c>
      <c r="T17" s="69">
        <f ca="1">'Rendements SSD'!T17+1</f>
        <v>0.97</v>
      </c>
      <c r="U17" s="69">
        <f ca="1">'Rendements SSD'!U17+1</f>
        <v>1.01</v>
      </c>
      <c r="V17" s="69">
        <f ca="1">IF('Rendements SSD'!V17="","",'Rendements SSD'!V17+1)</f>
        <v>0.99</v>
      </c>
      <c r="W17" s="69">
        <f ca="1">IF('Rendements SSD'!W17="","",'Rendements SSD'!W17+1)</f>
        <v>1.03</v>
      </c>
      <c r="X17" s="69">
        <f ca="1">IF('Rendements SSD'!X17="","",'Rendements SSD'!X17+1)</f>
        <v>1.04</v>
      </c>
      <c r="Y17" s="69">
        <f ca="1">IF('Rendements SSD'!Y17="","",'Rendements SSD'!Y17+1)</f>
        <v>1.05</v>
      </c>
      <c r="Z17" s="69" t="str">
        <f>IF('Rendements SSD'!Z17="","",'Rendements SSD'!Z17+1)</f>
        <v/>
      </c>
      <c r="AA17" s="69" t="str">
        <f>IF('Rendements SSD'!AA17="","",'Rendements SSD'!AA17+1)</f>
        <v/>
      </c>
      <c r="AB17" s="69" t="str">
        <f>IF('Rendements SSD'!AB17="","",'Rendements SSD'!AB17+1)</f>
        <v/>
      </c>
      <c r="AC17" s="69" t="str">
        <f>IF('Rendements SSD'!AC17="","",'Rendements SSD'!AC17+1)</f>
        <v/>
      </c>
      <c r="AD17" s="69" t="str">
        <f>IF('Rendements SSD'!AD17="","",'Rendements SSD'!AD17+1)</f>
        <v/>
      </c>
      <c r="AE17" s="69" t="str">
        <f>IF('Rendements SSD'!AE17="","",'Rendements SSD'!AE17+1)</f>
        <v/>
      </c>
      <c r="AF17" s="69" t="str">
        <f>IF('Rendements SSD'!AF17="","",'Rendements SSD'!AF17+1)</f>
        <v/>
      </c>
      <c r="AG17" s="69" t="str">
        <f>IF('Rendements SSD'!AG17="","",'Rendements SSD'!AG17+1)</f>
        <v/>
      </c>
      <c r="AH17" s="69" t="str">
        <f>IF('Rendements SSD'!AH17="","",'Rendements SSD'!AH17+1)</f>
        <v/>
      </c>
      <c r="AI17" s="69" t="str">
        <f>IF('Rendements SSD'!AI17="","",'Rendements SSD'!AI17+1)</f>
        <v/>
      </c>
      <c r="AJ17" s="69" t="str">
        <f>IF('Rendements SSD'!AJ17="","",'Rendements SSD'!AJ17+1)</f>
        <v/>
      </c>
      <c r="AK17" s="69" t="str">
        <f>IF('Rendements SSD'!AK17="","",'Rendements SSD'!AK17+1)</f>
        <v/>
      </c>
    </row>
    <row r="18" spans="1:37" ht="14.4" x14ac:dyDescent="0.3">
      <c r="A18" s="65">
        <v>44498</v>
      </c>
      <c r="B18" s="69">
        <f ca="1">'Rendements SSD'!B18+1</f>
        <v>1.03</v>
      </c>
      <c r="C18" s="69">
        <f ca="1">'Rendements SSD'!C18+1</f>
        <v>0.98</v>
      </c>
      <c r="D18" s="69">
        <f ca="1">'Rendements SSD'!D18+1</f>
        <v>1.06</v>
      </c>
      <c r="E18" s="69">
        <f ca="1">'Rendements SSD'!E18+1</f>
        <v>1.06</v>
      </c>
      <c r="F18" s="69">
        <f ca="1">'Rendements SSD'!F18+1</f>
        <v>1.06</v>
      </c>
      <c r="G18" s="69">
        <f ca="1">'Rendements SSD'!G18+1</f>
        <v>0.99</v>
      </c>
      <c r="H18" s="69">
        <f ca="1">'Rendements SSD'!H18+1</f>
        <v>1.06</v>
      </c>
      <c r="I18" s="69">
        <f ca="1">'Rendements SSD'!I18+1</f>
        <v>0.97</v>
      </c>
      <c r="J18" s="69">
        <f ca="1">'Rendements SSD'!J18+1</f>
        <v>1.04</v>
      </c>
      <c r="K18" s="69">
        <f ca="1">'Rendements SSD'!K18+1</f>
        <v>0.98</v>
      </c>
      <c r="L18" s="69">
        <f ca="1">'Rendements SSD'!L18+1</f>
        <v>0.96</v>
      </c>
      <c r="M18" s="69">
        <f ca="1">'Rendements SSD'!M18+1</f>
        <v>0.98</v>
      </c>
      <c r="N18" s="69">
        <f ca="1">'Rendements SSD'!N18+1</f>
        <v>0.99</v>
      </c>
      <c r="O18" s="69">
        <f ca="1">'Rendements SSD'!O18+1</f>
        <v>0.99</v>
      </c>
      <c r="P18" s="69">
        <f ca="1">'Rendements SSD'!P18+1</f>
        <v>0.98</v>
      </c>
      <c r="Q18" s="69">
        <f ca="1">'Rendements SSD'!Q18+1</f>
        <v>0.95</v>
      </c>
      <c r="R18" s="69">
        <f ca="1">'Rendements SSD'!R18+1</f>
        <v>0.99</v>
      </c>
      <c r="S18" s="69">
        <f ca="1">'Rendements SSD'!S18+1</f>
        <v>1.02</v>
      </c>
      <c r="T18" s="69">
        <f ca="1">'Rendements SSD'!T18+1</f>
        <v>1.02</v>
      </c>
      <c r="U18" s="69">
        <f ca="1">'Rendements SSD'!U18+1</f>
        <v>0.98</v>
      </c>
      <c r="V18" s="69">
        <f ca="1">IF('Rendements SSD'!V18="","",'Rendements SSD'!V18+1)</f>
        <v>1.02</v>
      </c>
      <c r="W18" s="69">
        <f ca="1">IF('Rendements SSD'!W18="","",'Rendements SSD'!W18+1)</f>
        <v>1.06</v>
      </c>
      <c r="X18" s="69">
        <f ca="1">IF('Rendements SSD'!X18="","",'Rendements SSD'!X18+1)</f>
        <v>0.97</v>
      </c>
      <c r="Y18" s="69">
        <f ca="1">IF('Rendements SSD'!Y18="","",'Rendements SSD'!Y18+1)</f>
        <v>1.06</v>
      </c>
      <c r="Z18" s="69" t="str">
        <f>IF('Rendements SSD'!Z18="","",'Rendements SSD'!Z18+1)</f>
        <v/>
      </c>
      <c r="AA18" s="69" t="str">
        <f>IF('Rendements SSD'!AA18="","",'Rendements SSD'!AA18+1)</f>
        <v/>
      </c>
      <c r="AB18" s="69" t="str">
        <f>IF('Rendements SSD'!AB18="","",'Rendements SSD'!AB18+1)</f>
        <v/>
      </c>
      <c r="AC18" s="69" t="str">
        <f>IF('Rendements SSD'!AC18="","",'Rendements SSD'!AC18+1)</f>
        <v/>
      </c>
      <c r="AD18" s="69" t="str">
        <f>IF('Rendements SSD'!AD18="","",'Rendements SSD'!AD18+1)</f>
        <v/>
      </c>
      <c r="AE18" s="69" t="str">
        <f>IF('Rendements SSD'!AE18="","",'Rendements SSD'!AE18+1)</f>
        <v/>
      </c>
      <c r="AF18" s="69" t="str">
        <f>IF('Rendements SSD'!AF18="","",'Rendements SSD'!AF18+1)</f>
        <v/>
      </c>
      <c r="AG18" s="69" t="str">
        <f>IF('Rendements SSD'!AG18="","",'Rendements SSD'!AG18+1)</f>
        <v/>
      </c>
      <c r="AH18" s="69" t="str">
        <f>IF('Rendements SSD'!AH18="","",'Rendements SSD'!AH18+1)</f>
        <v/>
      </c>
      <c r="AI18" s="69" t="str">
        <f>IF('Rendements SSD'!AI18="","",'Rendements SSD'!AI18+1)</f>
        <v/>
      </c>
      <c r="AJ18" s="69" t="str">
        <f>IF('Rendements SSD'!AJ18="","",'Rendements SSD'!AJ18+1)</f>
        <v/>
      </c>
      <c r="AK18" s="69" t="str">
        <f>IF('Rendements SSD'!AK18="","",'Rendements SSD'!AK18+1)</f>
        <v/>
      </c>
    </row>
    <row r="19" spans="1:37" ht="14.4" x14ac:dyDescent="0.3">
      <c r="A19" s="65">
        <v>44530</v>
      </c>
      <c r="B19" s="69">
        <f ca="1">'Rendements SSD'!B19+1</f>
        <v>1.04</v>
      </c>
      <c r="C19" s="69">
        <f ca="1">'Rendements SSD'!C19+1</f>
        <v>1.01</v>
      </c>
      <c r="D19" s="69">
        <f ca="1">'Rendements SSD'!D19+1</f>
        <v>1.04</v>
      </c>
      <c r="E19" s="69">
        <f ca="1">'Rendements SSD'!E19+1</f>
        <v>1.05</v>
      </c>
      <c r="F19" s="69">
        <f ca="1">'Rendements SSD'!F19+1</f>
        <v>0.98</v>
      </c>
      <c r="G19" s="69">
        <f ca="1">'Rendements SSD'!G19+1</f>
        <v>1.03</v>
      </c>
      <c r="H19" s="69">
        <f ca="1">'Rendements SSD'!H19+1</f>
        <v>0.98</v>
      </c>
      <c r="I19" s="69">
        <f ca="1">'Rendements SSD'!I19+1</f>
        <v>1</v>
      </c>
      <c r="J19" s="69">
        <f ca="1">'Rendements SSD'!J19+1</f>
        <v>0.97</v>
      </c>
      <c r="K19" s="69">
        <f ca="1">'Rendements SSD'!K19+1</f>
        <v>1.02</v>
      </c>
      <c r="L19" s="69">
        <f ca="1">'Rendements SSD'!L19+1</f>
        <v>1.01</v>
      </c>
      <c r="M19" s="69">
        <f ca="1">'Rendements SSD'!M19+1</f>
        <v>1.06</v>
      </c>
      <c r="N19" s="69">
        <f ca="1">'Rendements SSD'!N19+1</f>
        <v>1.03</v>
      </c>
      <c r="O19" s="69">
        <f ca="1">'Rendements SSD'!O19+1</f>
        <v>0.96</v>
      </c>
      <c r="P19" s="69">
        <f ca="1">'Rendements SSD'!P19+1</f>
        <v>0.97</v>
      </c>
      <c r="Q19" s="69">
        <f ca="1">'Rendements SSD'!Q19+1</f>
        <v>1.01</v>
      </c>
      <c r="R19" s="69">
        <f ca="1">'Rendements SSD'!R19+1</f>
        <v>0.99</v>
      </c>
      <c r="S19" s="69">
        <f ca="1">'Rendements SSD'!S19+1</f>
        <v>1.05</v>
      </c>
      <c r="T19" s="69">
        <f ca="1">'Rendements SSD'!T19+1</f>
        <v>1.01</v>
      </c>
      <c r="U19" s="69">
        <f ca="1">'Rendements SSD'!U19+1</f>
        <v>1.04</v>
      </c>
      <c r="V19" s="69">
        <f ca="1">IF('Rendements SSD'!V19="","",'Rendements SSD'!V19+1)</f>
        <v>1.03</v>
      </c>
      <c r="W19" s="69">
        <f ca="1">IF('Rendements SSD'!W19="","",'Rendements SSD'!W19+1)</f>
        <v>1</v>
      </c>
      <c r="X19" s="69">
        <f ca="1">IF('Rendements SSD'!X19="","",'Rendements SSD'!X19+1)</f>
        <v>0.99</v>
      </c>
      <c r="Y19" s="69">
        <f ca="1">IF('Rendements SSD'!Y19="","",'Rendements SSD'!Y19+1)</f>
        <v>1.03</v>
      </c>
      <c r="Z19" s="69" t="str">
        <f>IF('Rendements SSD'!Z19="","",'Rendements SSD'!Z19+1)</f>
        <v/>
      </c>
      <c r="AA19" s="69" t="str">
        <f>IF('Rendements SSD'!AA19="","",'Rendements SSD'!AA19+1)</f>
        <v/>
      </c>
      <c r="AB19" s="69" t="str">
        <f>IF('Rendements SSD'!AB19="","",'Rendements SSD'!AB19+1)</f>
        <v/>
      </c>
      <c r="AC19" s="69" t="str">
        <f>IF('Rendements SSD'!AC19="","",'Rendements SSD'!AC19+1)</f>
        <v/>
      </c>
      <c r="AD19" s="69" t="str">
        <f>IF('Rendements SSD'!AD19="","",'Rendements SSD'!AD19+1)</f>
        <v/>
      </c>
      <c r="AE19" s="69" t="str">
        <f>IF('Rendements SSD'!AE19="","",'Rendements SSD'!AE19+1)</f>
        <v/>
      </c>
      <c r="AF19" s="69" t="str">
        <f>IF('Rendements SSD'!AF19="","",'Rendements SSD'!AF19+1)</f>
        <v/>
      </c>
      <c r="AG19" s="69" t="str">
        <f>IF('Rendements SSD'!AG19="","",'Rendements SSD'!AG19+1)</f>
        <v/>
      </c>
      <c r="AH19" s="69" t="str">
        <f>IF('Rendements SSD'!AH19="","",'Rendements SSD'!AH19+1)</f>
        <v/>
      </c>
      <c r="AI19" s="69" t="str">
        <f>IF('Rendements SSD'!AI19="","",'Rendements SSD'!AI19+1)</f>
        <v/>
      </c>
      <c r="AJ19" s="69" t="str">
        <f>IF('Rendements SSD'!AJ19="","",'Rendements SSD'!AJ19+1)</f>
        <v/>
      </c>
      <c r="AK19" s="69" t="str">
        <f>IF('Rendements SSD'!AK19="","",'Rendements SSD'!AK19+1)</f>
        <v/>
      </c>
    </row>
    <row r="20" spans="1:37" ht="14.4" x14ac:dyDescent="0.3">
      <c r="A20" s="65">
        <v>44561</v>
      </c>
      <c r="B20" s="69">
        <f ca="1">'Rendements SSD'!B20+1</f>
        <v>0.97</v>
      </c>
      <c r="C20" s="69">
        <f ca="1">'Rendements SSD'!C20+1</f>
        <v>1</v>
      </c>
      <c r="D20" s="69">
        <f ca="1">'Rendements SSD'!D20+1</f>
        <v>1.05</v>
      </c>
      <c r="E20" s="69">
        <f ca="1">'Rendements SSD'!E20+1</f>
        <v>1.03</v>
      </c>
      <c r="F20" s="69">
        <f ca="1">'Rendements SSD'!F20+1</f>
        <v>1.05</v>
      </c>
      <c r="G20" s="69">
        <f ca="1">'Rendements SSD'!G20+1</f>
        <v>0.98</v>
      </c>
      <c r="H20" s="69">
        <f ca="1">'Rendements SSD'!H20+1</f>
        <v>1.01</v>
      </c>
      <c r="I20" s="69">
        <f ca="1">'Rendements SSD'!I20+1</f>
        <v>0.96</v>
      </c>
      <c r="J20" s="69">
        <f ca="1">'Rendements SSD'!J20+1</f>
        <v>1.05</v>
      </c>
      <c r="K20" s="69">
        <f ca="1">'Rendements SSD'!K20+1</f>
        <v>1.03</v>
      </c>
      <c r="L20" s="69">
        <f ca="1">'Rendements SSD'!L20+1</f>
        <v>0.98</v>
      </c>
      <c r="M20" s="69">
        <f ca="1">'Rendements SSD'!M20+1</f>
        <v>1.04</v>
      </c>
      <c r="N20" s="69">
        <f ca="1">'Rendements SSD'!N20+1</f>
        <v>0.99</v>
      </c>
      <c r="O20" s="69">
        <f ca="1">'Rendements SSD'!O20+1</f>
        <v>1.03</v>
      </c>
      <c r="P20" s="69">
        <f ca="1">'Rendements SSD'!P20+1</f>
        <v>0.97</v>
      </c>
      <c r="Q20" s="69">
        <f ca="1">'Rendements SSD'!Q20+1</f>
        <v>1.01</v>
      </c>
      <c r="R20" s="69">
        <f ca="1">'Rendements SSD'!R20+1</f>
        <v>0.99</v>
      </c>
      <c r="S20" s="69">
        <f ca="1">'Rendements SSD'!S20+1</f>
        <v>1.01</v>
      </c>
      <c r="T20" s="69">
        <f ca="1">'Rendements SSD'!T20+1</f>
        <v>1</v>
      </c>
      <c r="U20" s="69">
        <f ca="1">'Rendements SSD'!U20+1</f>
        <v>1.02</v>
      </c>
      <c r="V20" s="69">
        <f ca="1">IF('Rendements SSD'!V20="","",'Rendements SSD'!V20+1)</f>
        <v>0.97</v>
      </c>
      <c r="W20" s="69">
        <f ca="1">IF('Rendements SSD'!W20="","",'Rendements SSD'!W20+1)</f>
        <v>0.98</v>
      </c>
      <c r="X20" s="69">
        <f ca="1">IF('Rendements SSD'!X20="","",'Rendements SSD'!X20+1)</f>
        <v>0.99</v>
      </c>
      <c r="Y20" s="69">
        <f ca="1">IF('Rendements SSD'!Y20="","",'Rendements SSD'!Y20+1)</f>
        <v>0.98</v>
      </c>
      <c r="Z20" s="69" t="str">
        <f>IF('Rendements SSD'!Z20="","",'Rendements SSD'!Z20+1)</f>
        <v/>
      </c>
      <c r="AA20" s="69" t="str">
        <f>IF('Rendements SSD'!AA20="","",'Rendements SSD'!AA20+1)</f>
        <v/>
      </c>
      <c r="AB20" s="69" t="str">
        <f>IF('Rendements SSD'!AB20="","",'Rendements SSD'!AB20+1)</f>
        <v/>
      </c>
      <c r="AC20" s="69" t="str">
        <f>IF('Rendements SSD'!AC20="","",'Rendements SSD'!AC20+1)</f>
        <v/>
      </c>
      <c r="AD20" s="69" t="str">
        <f>IF('Rendements SSD'!AD20="","",'Rendements SSD'!AD20+1)</f>
        <v/>
      </c>
      <c r="AE20" s="69" t="str">
        <f>IF('Rendements SSD'!AE20="","",'Rendements SSD'!AE20+1)</f>
        <v/>
      </c>
      <c r="AF20" s="69" t="str">
        <f>IF('Rendements SSD'!AF20="","",'Rendements SSD'!AF20+1)</f>
        <v/>
      </c>
      <c r="AG20" s="69" t="str">
        <f>IF('Rendements SSD'!AG20="","",'Rendements SSD'!AG20+1)</f>
        <v/>
      </c>
      <c r="AH20" s="69" t="str">
        <f>IF('Rendements SSD'!AH20="","",'Rendements SSD'!AH20+1)</f>
        <v/>
      </c>
      <c r="AI20" s="69" t="str">
        <f>IF('Rendements SSD'!AI20="","",'Rendements SSD'!AI20+1)</f>
        <v/>
      </c>
      <c r="AJ20" s="69" t="str">
        <f>IF('Rendements SSD'!AJ20="","",'Rendements SSD'!AJ20+1)</f>
        <v/>
      </c>
      <c r="AK20" s="69" t="str">
        <f>IF('Rendements SSD'!AK20="","",'Rendements SSD'!AK20+1)</f>
        <v/>
      </c>
    </row>
    <row r="21" spans="1:37" ht="14.4" x14ac:dyDescent="0.3">
      <c r="A21" s="65">
        <v>44592</v>
      </c>
      <c r="B21" s="69">
        <f ca="1">'Rendements SSD'!B21+1</f>
        <v>1.06</v>
      </c>
      <c r="C21" s="69">
        <f ca="1">'Rendements SSD'!C21+1</f>
        <v>1</v>
      </c>
      <c r="D21" s="69">
        <f ca="1">'Rendements SSD'!D21+1</f>
        <v>0.96</v>
      </c>
      <c r="E21" s="69">
        <f ca="1">'Rendements SSD'!E21+1</f>
        <v>1.02</v>
      </c>
      <c r="F21" s="69">
        <f ca="1">'Rendements SSD'!F21+1</f>
        <v>0.96</v>
      </c>
      <c r="G21" s="69">
        <f ca="1">'Rendements SSD'!G21+1</f>
        <v>0.95</v>
      </c>
      <c r="H21" s="69">
        <f ca="1">'Rendements SSD'!H21+1</f>
        <v>1</v>
      </c>
      <c r="I21" s="69">
        <f ca="1">'Rendements SSD'!I21+1</f>
        <v>1.02</v>
      </c>
      <c r="J21" s="69">
        <f ca="1">'Rendements SSD'!J21+1</f>
        <v>0.97</v>
      </c>
      <c r="K21" s="69">
        <f ca="1">'Rendements SSD'!K21+1</f>
        <v>1.02</v>
      </c>
      <c r="L21" s="69">
        <f ca="1">'Rendements SSD'!L21+1</f>
        <v>1</v>
      </c>
      <c r="M21" s="69">
        <f ca="1">'Rendements SSD'!M21+1</f>
        <v>0.97</v>
      </c>
      <c r="N21" s="69">
        <f ca="1">'Rendements SSD'!N21+1</f>
        <v>1.02</v>
      </c>
      <c r="O21" s="69">
        <f ca="1">'Rendements SSD'!O21+1</f>
        <v>1</v>
      </c>
      <c r="P21" s="69">
        <f ca="1">'Rendements SSD'!P21+1</f>
        <v>1.05</v>
      </c>
      <c r="Q21" s="69">
        <f ca="1">'Rendements SSD'!Q21+1</f>
        <v>1.04</v>
      </c>
      <c r="R21" s="69">
        <f ca="1">'Rendements SSD'!R21+1</f>
        <v>0.98</v>
      </c>
      <c r="S21" s="69">
        <f ca="1">'Rendements SSD'!S21+1</f>
        <v>0.97</v>
      </c>
      <c r="T21" s="69">
        <f ca="1">'Rendements SSD'!T21+1</f>
        <v>1.03</v>
      </c>
      <c r="U21" s="69">
        <f ca="1">'Rendements SSD'!U21+1</f>
        <v>1.04</v>
      </c>
      <c r="V21" s="69">
        <f ca="1">IF('Rendements SSD'!V21="","",'Rendements SSD'!V21+1)</f>
        <v>0.96</v>
      </c>
      <c r="W21" s="69">
        <f ca="1">IF('Rendements SSD'!W21="","",'Rendements SSD'!W21+1)</f>
        <v>1.02</v>
      </c>
      <c r="X21" s="69">
        <f ca="1">IF('Rendements SSD'!X21="","",'Rendements SSD'!X21+1)</f>
        <v>1.04</v>
      </c>
      <c r="Y21" s="69">
        <f ca="1">IF('Rendements SSD'!Y21="","",'Rendements SSD'!Y21+1)</f>
        <v>0.95</v>
      </c>
      <c r="Z21" s="69" t="str">
        <f>IF('Rendements SSD'!Z21="","",'Rendements SSD'!Z21+1)</f>
        <v/>
      </c>
      <c r="AA21" s="69" t="str">
        <f>IF('Rendements SSD'!AA21="","",'Rendements SSD'!AA21+1)</f>
        <v/>
      </c>
      <c r="AB21" s="69" t="str">
        <f>IF('Rendements SSD'!AB21="","",'Rendements SSD'!AB21+1)</f>
        <v/>
      </c>
      <c r="AC21" s="69" t="str">
        <f>IF('Rendements SSD'!AC21="","",'Rendements SSD'!AC21+1)</f>
        <v/>
      </c>
      <c r="AD21" s="69" t="str">
        <f>IF('Rendements SSD'!AD21="","",'Rendements SSD'!AD21+1)</f>
        <v/>
      </c>
      <c r="AE21" s="69" t="str">
        <f>IF('Rendements SSD'!AE21="","",'Rendements SSD'!AE21+1)</f>
        <v/>
      </c>
      <c r="AF21" s="69" t="str">
        <f>IF('Rendements SSD'!AF21="","",'Rendements SSD'!AF21+1)</f>
        <v/>
      </c>
      <c r="AG21" s="69" t="str">
        <f>IF('Rendements SSD'!AG21="","",'Rendements SSD'!AG21+1)</f>
        <v/>
      </c>
      <c r="AH21" s="69" t="str">
        <f>IF('Rendements SSD'!AH21="","",'Rendements SSD'!AH21+1)</f>
        <v/>
      </c>
      <c r="AI21" s="69" t="str">
        <f>IF('Rendements SSD'!AI21="","",'Rendements SSD'!AI21+1)</f>
        <v/>
      </c>
      <c r="AJ21" s="69" t="str">
        <f>IF('Rendements SSD'!AJ21="","",'Rendements SSD'!AJ21+1)</f>
        <v/>
      </c>
      <c r="AK21" s="69" t="str">
        <f>IF('Rendements SSD'!AK21="","",'Rendements SSD'!AK21+1)</f>
        <v/>
      </c>
    </row>
    <row r="22" spans="1:37" ht="14.4" x14ac:dyDescent="0.3">
      <c r="A22" s="65">
        <v>44620</v>
      </c>
      <c r="B22" s="69">
        <f ca="1">'Rendements SSD'!B22+1</f>
        <v>1.02</v>
      </c>
      <c r="C22" s="69">
        <f ca="1">'Rendements SSD'!C22+1</f>
        <v>1.03</v>
      </c>
      <c r="D22" s="69">
        <f ca="1">'Rendements SSD'!D22+1</f>
        <v>0.98</v>
      </c>
      <c r="E22" s="69">
        <f ca="1">'Rendements SSD'!E22+1</f>
        <v>1.06</v>
      </c>
      <c r="F22" s="69">
        <f ca="1">'Rendements SSD'!F22+1</f>
        <v>1.04</v>
      </c>
      <c r="G22" s="69">
        <f ca="1">'Rendements SSD'!G22+1</f>
        <v>0.97</v>
      </c>
      <c r="H22" s="69">
        <f ca="1">'Rendements SSD'!H22+1</f>
        <v>1.05</v>
      </c>
      <c r="I22" s="69">
        <f ca="1">'Rendements SSD'!I22+1</f>
        <v>1.04</v>
      </c>
      <c r="J22" s="69">
        <f ca="1">'Rendements SSD'!J22+1</f>
        <v>0.95</v>
      </c>
      <c r="K22" s="69">
        <f ca="1">'Rendements SSD'!K22+1</f>
        <v>1.03</v>
      </c>
      <c r="L22" s="69">
        <f ca="1">'Rendements SSD'!L22+1</f>
        <v>1</v>
      </c>
      <c r="M22" s="69">
        <f ca="1">'Rendements SSD'!M22+1</f>
        <v>0.98</v>
      </c>
      <c r="N22" s="69">
        <f ca="1">'Rendements SSD'!N22+1</f>
        <v>0.98</v>
      </c>
      <c r="O22" s="69">
        <f ca="1">'Rendements SSD'!O22+1</f>
        <v>0.97</v>
      </c>
      <c r="P22" s="69">
        <f ca="1">'Rendements SSD'!P22+1</f>
        <v>1.04</v>
      </c>
      <c r="Q22" s="69">
        <f ca="1">'Rendements SSD'!Q22+1</f>
        <v>1</v>
      </c>
      <c r="R22" s="69">
        <f ca="1">'Rendements SSD'!R22+1</f>
        <v>0.95</v>
      </c>
      <c r="S22" s="69">
        <f ca="1">'Rendements SSD'!S22+1</f>
        <v>1.02</v>
      </c>
      <c r="T22" s="69">
        <f ca="1">'Rendements SSD'!T22+1</f>
        <v>1.05</v>
      </c>
      <c r="U22" s="69">
        <f ca="1">'Rendements SSD'!U22+1</f>
        <v>1.06</v>
      </c>
      <c r="V22" s="69">
        <f ca="1">IF('Rendements SSD'!V22="","",'Rendements SSD'!V22+1)</f>
        <v>1.04</v>
      </c>
      <c r="W22" s="69">
        <f ca="1">IF('Rendements SSD'!W22="","",'Rendements SSD'!W22+1)</f>
        <v>0.99</v>
      </c>
      <c r="X22" s="69">
        <f ca="1">IF('Rendements SSD'!X22="","",'Rendements SSD'!X22+1)</f>
        <v>0.98</v>
      </c>
      <c r="Y22" s="69">
        <f ca="1">IF('Rendements SSD'!Y22="","",'Rendements SSD'!Y22+1)</f>
        <v>1</v>
      </c>
      <c r="Z22" s="69" t="str">
        <f>IF('Rendements SSD'!Z22="","",'Rendements SSD'!Z22+1)</f>
        <v/>
      </c>
      <c r="AA22" s="69" t="str">
        <f>IF('Rendements SSD'!AA22="","",'Rendements SSD'!AA22+1)</f>
        <v/>
      </c>
      <c r="AB22" s="69" t="str">
        <f>IF('Rendements SSD'!AB22="","",'Rendements SSD'!AB22+1)</f>
        <v/>
      </c>
      <c r="AC22" s="69" t="str">
        <f>IF('Rendements SSD'!AC22="","",'Rendements SSD'!AC22+1)</f>
        <v/>
      </c>
      <c r="AD22" s="69" t="str">
        <f>IF('Rendements SSD'!AD22="","",'Rendements SSD'!AD22+1)</f>
        <v/>
      </c>
      <c r="AE22" s="69" t="str">
        <f>IF('Rendements SSD'!AE22="","",'Rendements SSD'!AE22+1)</f>
        <v/>
      </c>
      <c r="AF22" s="69" t="str">
        <f>IF('Rendements SSD'!AF22="","",'Rendements SSD'!AF22+1)</f>
        <v/>
      </c>
      <c r="AG22" s="69" t="str">
        <f>IF('Rendements SSD'!AG22="","",'Rendements SSD'!AG22+1)</f>
        <v/>
      </c>
      <c r="AH22" s="69" t="str">
        <f>IF('Rendements SSD'!AH22="","",'Rendements SSD'!AH22+1)</f>
        <v/>
      </c>
      <c r="AI22" s="69" t="str">
        <f>IF('Rendements SSD'!AI22="","",'Rendements SSD'!AI22+1)</f>
        <v/>
      </c>
      <c r="AJ22" s="69" t="str">
        <f>IF('Rendements SSD'!AJ22="","",'Rendements SSD'!AJ22+1)</f>
        <v/>
      </c>
      <c r="AK22" s="69" t="str">
        <f>IF('Rendements SSD'!AK22="","",'Rendements SSD'!AK22+1)</f>
        <v/>
      </c>
    </row>
    <row r="23" spans="1:37" ht="14.4" x14ac:dyDescent="0.3">
      <c r="A23" s="65">
        <v>44651</v>
      </c>
      <c r="B23" s="69">
        <f ca="1">'Rendements SSD'!B23+1</f>
        <v>0.96</v>
      </c>
      <c r="C23" s="69">
        <f ca="1">'Rendements SSD'!C23+1</f>
        <v>1.02</v>
      </c>
      <c r="D23" s="69">
        <f ca="1">'Rendements SSD'!D23+1</f>
        <v>1.02</v>
      </c>
      <c r="E23" s="69">
        <f ca="1">'Rendements SSD'!E23+1</f>
        <v>1.05</v>
      </c>
      <c r="F23" s="69">
        <f ca="1">'Rendements SSD'!F23+1</f>
        <v>1.01</v>
      </c>
      <c r="G23" s="69">
        <f ca="1">'Rendements SSD'!G23+1</f>
        <v>1.02</v>
      </c>
      <c r="H23" s="69">
        <f ca="1">'Rendements SSD'!H23+1</f>
        <v>1.02</v>
      </c>
      <c r="I23" s="69">
        <f ca="1">'Rendements SSD'!I23+1</f>
        <v>0.95</v>
      </c>
      <c r="J23" s="69">
        <f ca="1">'Rendements SSD'!J23+1</f>
        <v>1.03</v>
      </c>
      <c r="K23" s="69">
        <f ca="1">'Rendements SSD'!K23+1</f>
        <v>1.06</v>
      </c>
      <c r="L23" s="69">
        <f ca="1">'Rendements SSD'!L23+1</f>
        <v>0.97</v>
      </c>
      <c r="M23" s="69">
        <f ca="1">'Rendements SSD'!M23+1</f>
        <v>1.05</v>
      </c>
      <c r="N23" s="69">
        <f ca="1">'Rendements SSD'!N23+1</f>
        <v>1.03</v>
      </c>
      <c r="O23" s="69">
        <f ca="1">'Rendements SSD'!O23+1</f>
        <v>1.06</v>
      </c>
      <c r="P23" s="69">
        <f ca="1">'Rendements SSD'!P23+1</f>
        <v>0.97</v>
      </c>
      <c r="Q23" s="69">
        <f ca="1">'Rendements SSD'!Q23+1</f>
        <v>1.04</v>
      </c>
      <c r="R23" s="69">
        <f ca="1">'Rendements SSD'!R23+1</f>
        <v>1.01</v>
      </c>
      <c r="S23" s="69">
        <f ca="1">'Rendements SSD'!S23+1</f>
        <v>0.98</v>
      </c>
      <c r="T23" s="69">
        <f ca="1">'Rendements SSD'!T23+1</f>
        <v>1</v>
      </c>
      <c r="U23" s="69">
        <f ca="1">'Rendements SSD'!U23+1</f>
        <v>1</v>
      </c>
      <c r="V23" s="69">
        <f ca="1">IF('Rendements SSD'!V23="","",'Rendements SSD'!V23+1)</f>
        <v>1</v>
      </c>
      <c r="W23" s="69">
        <f ca="1">IF('Rendements SSD'!W23="","",'Rendements SSD'!W23+1)</f>
        <v>1.06</v>
      </c>
      <c r="X23" s="69">
        <f ca="1">IF('Rendements SSD'!X23="","",'Rendements SSD'!X23+1)</f>
        <v>0.96</v>
      </c>
      <c r="Y23" s="69">
        <f ca="1">IF('Rendements SSD'!Y23="","",'Rendements SSD'!Y23+1)</f>
        <v>0.99</v>
      </c>
      <c r="Z23" s="69" t="str">
        <f>IF('Rendements SSD'!Z23="","",'Rendements SSD'!Z23+1)</f>
        <v/>
      </c>
      <c r="AA23" s="69" t="str">
        <f>IF('Rendements SSD'!AA23="","",'Rendements SSD'!AA23+1)</f>
        <v/>
      </c>
      <c r="AB23" s="69" t="str">
        <f>IF('Rendements SSD'!AB23="","",'Rendements SSD'!AB23+1)</f>
        <v/>
      </c>
      <c r="AC23" s="69" t="str">
        <f>IF('Rendements SSD'!AC23="","",'Rendements SSD'!AC23+1)</f>
        <v/>
      </c>
      <c r="AD23" s="69" t="str">
        <f>IF('Rendements SSD'!AD23="","",'Rendements SSD'!AD23+1)</f>
        <v/>
      </c>
      <c r="AE23" s="69" t="str">
        <f>IF('Rendements SSD'!AE23="","",'Rendements SSD'!AE23+1)</f>
        <v/>
      </c>
      <c r="AF23" s="69" t="str">
        <f>IF('Rendements SSD'!AF23="","",'Rendements SSD'!AF23+1)</f>
        <v/>
      </c>
      <c r="AG23" s="69" t="str">
        <f>IF('Rendements SSD'!AG23="","",'Rendements SSD'!AG23+1)</f>
        <v/>
      </c>
      <c r="AH23" s="69" t="str">
        <f>IF('Rendements SSD'!AH23="","",'Rendements SSD'!AH23+1)</f>
        <v/>
      </c>
      <c r="AI23" s="69" t="str">
        <f>IF('Rendements SSD'!AI23="","",'Rendements SSD'!AI23+1)</f>
        <v/>
      </c>
      <c r="AJ23" s="69" t="str">
        <f>IF('Rendements SSD'!AJ23="","",'Rendements SSD'!AJ23+1)</f>
        <v/>
      </c>
      <c r="AK23" s="69" t="str">
        <f>IF('Rendements SSD'!AK23="","",'Rendements SSD'!AK23+1)</f>
        <v/>
      </c>
    </row>
    <row r="24" spans="1:37" ht="14.4" x14ac:dyDescent="0.3">
      <c r="A24" s="65">
        <v>44680</v>
      </c>
      <c r="B24" s="69">
        <f ca="1">'Rendements SSD'!B24+1</f>
        <v>0.95</v>
      </c>
      <c r="C24" s="69">
        <f ca="1">'Rendements SSD'!C24+1</f>
        <v>1.05</v>
      </c>
      <c r="D24" s="69">
        <f ca="1">'Rendements SSD'!D24+1</f>
        <v>0.98</v>
      </c>
      <c r="E24" s="69">
        <f ca="1">'Rendements SSD'!E24+1</f>
        <v>1.04</v>
      </c>
      <c r="F24" s="69">
        <f ca="1">'Rendements SSD'!F24+1</f>
        <v>1.02</v>
      </c>
      <c r="G24" s="69">
        <f ca="1">'Rendements SSD'!G24+1</f>
        <v>1.06</v>
      </c>
      <c r="H24" s="69">
        <f ca="1">'Rendements SSD'!H24+1</f>
        <v>0.97</v>
      </c>
      <c r="I24" s="69">
        <f ca="1">'Rendements SSD'!I24+1</f>
        <v>0.97</v>
      </c>
      <c r="J24" s="69">
        <f ca="1">'Rendements SSD'!J24+1</f>
        <v>1</v>
      </c>
      <c r="K24" s="69">
        <f ca="1">'Rendements SSD'!K24+1</f>
        <v>0.95</v>
      </c>
      <c r="L24" s="69">
        <f ca="1">'Rendements SSD'!L24+1</f>
        <v>1.03</v>
      </c>
      <c r="M24" s="69">
        <f ca="1">'Rendements SSD'!M24+1</f>
        <v>0.99</v>
      </c>
      <c r="N24" s="69">
        <f ca="1">'Rendements SSD'!N24+1</f>
        <v>1.02</v>
      </c>
      <c r="O24" s="69">
        <f ca="1">'Rendements SSD'!O24+1</f>
        <v>1.02</v>
      </c>
      <c r="P24" s="69">
        <f ca="1">'Rendements SSD'!P24+1</f>
        <v>1.02</v>
      </c>
      <c r="Q24" s="69">
        <f ca="1">'Rendements SSD'!Q24+1</f>
        <v>1.05</v>
      </c>
      <c r="R24" s="69">
        <f ca="1">'Rendements SSD'!R24+1</f>
        <v>1.03</v>
      </c>
      <c r="S24" s="69">
        <f ca="1">'Rendements SSD'!S24+1</f>
        <v>0.95</v>
      </c>
      <c r="T24" s="69">
        <f ca="1">'Rendements SSD'!T24+1</f>
        <v>0.96</v>
      </c>
      <c r="U24" s="69">
        <f ca="1">'Rendements SSD'!U24+1</f>
        <v>0.98</v>
      </c>
      <c r="V24" s="69">
        <f ca="1">IF('Rendements SSD'!V24="","",'Rendements SSD'!V24+1)</f>
        <v>1.04</v>
      </c>
      <c r="W24" s="69">
        <f ca="1">IF('Rendements SSD'!W24="","",'Rendements SSD'!W24+1)</f>
        <v>1.02</v>
      </c>
      <c r="X24" s="69">
        <f ca="1">IF('Rendements SSD'!X24="","",'Rendements SSD'!X24+1)</f>
        <v>1.05</v>
      </c>
      <c r="Y24" s="69">
        <f ca="1">IF('Rendements SSD'!Y24="","",'Rendements SSD'!Y24+1)</f>
        <v>0.95</v>
      </c>
      <c r="Z24" s="69" t="str">
        <f>IF('Rendements SSD'!Z24="","",'Rendements SSD'!Z24+1)</f>
        <v/>
      </c>
      <c r="AA24" s="69" t="str">
        <f>IF('Rendements SSD'!AA24="","",'Rendements SSD'!AA24+1)</f>
        <v/>
      </c>
      <c r="AB24" s="69" t="str">
        <f>IF('Rendements SSD'!AB24="","",'Rendements SSD'!AB24+1)</f>
        <v/>
      </c>
      <c r="AC24" s="69" t="str">
        <f>IF('Rendements SSD'!AC24="","",'Rendements SSD'!AC24+1)</f>
        <v/>
      </c>
      <c r="AD24" s="69" t="str">
        <f>IF('Rendements SSD'!AD24="","",'Rendements SSD'!AD24+1)</f>
        <v/>
      </c>
      <c r="AE24" s="69" t="str">
        <f>IF('Rendements SSD'!AE24="","",'Rendements SSD'!AE24+1)</f>
        <v/>
      </c>
      <c r="AF24" s="69" t="str">
        <f>IF('Rendements SSD'!AF24="","",'Rendements SSD'!AF24+1)</f>
        <v/>
      </c>
      <c r="AG24" s="69" t="str">
        <f>IF('Rendements SSD'!AG24="","",'Rendements SSD'!AG24+1)</f>
        <v/>
      </c>
      <c r="AH24" s="69" t="str">
        <f>IF('Rendements SSD'!AH24="","",'Rendements SSD'!AH24+1)</f>
        <v/>
      </c>
      <c r="AI24" s="69" t="str">
        <f>IF('Rendements SSD'!AI24="","",'Rendements SSD'!AI24+1)</f>
        <v/>
      </c>
      <c r="AJ24" s="69" t="str">
        <f>IF('Rendements SSD'!AJ24="","",'Rendements SSD'!AJ24+1)</f>
        <v/>
      </c>
      <c r="AK24" s="69" t="str">
        <f>IF('Rendements SSD'!AK24="","",'Rendements SSD'!AK24+1)</f>
        <v/>
      </c>
    </row>
    <row r="25" spans="1:37" ht="14.4" x14ac:dyDescent="0.3">
      <c r="A25" s="65">
        <v>44712</v>
      </c>
      <c r="B25" s="69">
        <f ca="1">'Rendements SSD'!B25+1</f>
        <v>0.98</v>
      </c>
      <c r="C25" s="69">
        <f ca="1">'Rendements SSD'!C25+1</f>
        <v>1.06</v>
      </c>
      <c r="D25" s="69">
        <f ca="1">'Rendements SSD'!D25+1</f>
        <v>1.04</v>
      </c>
      <c r="E25" s="69">
        <f ca="1">'Rendements SSD'!E25+1</f>
        <v>0.98</v>
      </c>
      <c r="F25" s="69">
        <f ca="1">'Rendements SSD'!F25+1</f>
        <v>0.97</v>
      </c>
      <c r="G25" s="69">
        <f ca="1">'Rendements SSD'!G25+1</f>
        <v>1.02</v>
      </c>
      <c r="H25" s="69">
        <f ca="1">'Rendements SSD'!H25+1</f>
        <v>1.06</v>
      </c>
      <c r="I25" s="69">
        <f ca="1">'Rendements SSD'!I25+1</f>
        <v>0.99</v>
      </c>
      <c r="J25" s="69">
        <f ca="1">'Rendements SSD'!J25+1</f>
        <v>0.99</v>
      </c>
      <c r="K25" s="69">
        <f ca="1">'Rendements SSD'!K25+1</f>
        <v>0.95</v>
      </c>
      <c r="L25" s="69">
        <f ca="1">'Rendements SSD'!L25+1</f>
        <v>1.06</v>
      </c>
      <c r="M25" s="69">
        <f ca="1">'Rendements SSD'!M25+1</f>
        <v>0.98</v>
      </c>
      <c r="N25" s="69">
        <f ca="1">'Rendements SSD'!N25+1</f>
        <v>0.99</v>
      </c>
      <c r="O25" s="69">
        <f ca="1">'Rendements SSD'!O25+1</f>
        <v>1.01</v>
      </c>
      <c r="P25" s="69">
        <f ca="1">'Rendements SSD'!P25+1</f>
        <v>1</v>
      </c>
      <c r="Q25" s="69">
        <f ca="1">'Rendements SSD'!Q25+1</f>
        <v>1.06</v>
      </c>
      <c r="R25" s="69">
        <f ca="1">'Rendements SSD'!R25+1</f>
        <v>1.03</v>
      </c>
      <c r="S25" s="69">
        <f ca="1">'Rendements SSD'!S25+1</f>
        <v>0.97</v>
      </c>
      <c r="T25" s="69">
        <f ca="1">'Rendements SSD'!T25+1</f>
        <v>1</v>
      </c>
      <c r="U25" s="69">
        <f ca="1">'Rendements SSD'!U25+1</f>
        <v>1.06</v>
      </c>
      <c r="V25" s="69">
        <f ca="1">IF('Rendements SSD'!V25="","",'Rendements SSD'!V25+1)</f>
        <v>1.03</v>
      </c>
      <c r="W25" s="69">
        <f ca="1">IF('Rendements SSD'!W25="","",'Rendements SSD'!W25+1)</f>
        <v>1.01</v>
      </c>
      <c r="X25" s="69">
        <f ca="1">IF('Rendements SSD'!X25="","",'Rendements SSD'!X25+1)</f>
        <v>1.06</v>
      </c>
      <c r="Y25" s="69">
        <f ca="1">IF('Rendements SSD'!Y25="","",'Rendements SSD'!Y25+1)</f>
        <v>0.95</v>
      </c>
      <c r="Z25" s="69" t="str">
        <f>IF('Rendements SSD'!Z25="","",'Rendements SSD'!Z25+1)</f>
        <v/>
      </c>
      <c r="AA25" s="69" t="str">
        <f>IF('Rendements SSD'!AA25="","",'Rendements SSD'!AA25+1)</f>
        <v/>
      </c>
      <c r="AB25" s="69" t="str">
        <f>IF('Rendements SSD'!AB25="","",'Rendements SSD'!AB25+1)</f>
        <v/>
      </c>
      <c r="AC25" s="69" t="str">
        <f>IF('Rendements SSD'!AC25="","",'Rendements SSD'!AC25+1)</f>
        <v/>
      </c>
      <c r="AD25" s="69" t="str">
        <f>IF('Rendements SSD'!AD25="","",'Rendements SSD'!AD25+1)</f>
        <v/>
      </c>
      <c r="AE25" s="69" t="str">
        <f>IF('Rendements SSD'!AE25="","",'Rendements SSD'!AE25+1)</f>
        <v/>
      </c>
      <c r="AF25" s="69" t="str">
        <f>IF('Rendements SSD'!AF25="","",'Rendements SSD'!AF25+1)</f>
        <v/>
      </c>
      <c r="AG25" s="69" t="str">
        <f>IF('Rendements SSD'!AG25="","",'Rendements SSD'!AG25+1)</f>
        <v/>
      </c>
      <c r="AH25" s="69" t="str">
        <f>IF('Rendements SSD'!AH25="","",'Rendements SSD'!AH25+1)</f>
        <v/>
      </c>
      <c r="AI25" s="69" t="str">
        <f>IF('Rendements SSD'!AI25="","",'Rendements SSD'!AI25+1)</f>
        <v/>
      </c>
      <c r="AJ25" s="69" t="str">
        <f>IF('Rendements SSD'!AJ25="","",'Rendements SSD'!AJ25+1)</f>
        <v/>
      </c>
      <c r="AK25" s="69" t="str">
        <f>IF('Rendements SSD'!AK25="","",'Rendements SSD'!AK25+1)</f>
        <v/>
      </c>
    </row>
    <row r="26" spans="1:37" ht="14.4" x14ac:dyDescent="0.3">
      <c r="A26" s="65">
        <v>44742</v>
      </c>
      <c r="B26" s="69">
        <f ca="1">'Rendements SSD'!B26+1</f>
        <v>1.05</v>
      </c>
      <c r="C26" s="69">
        <f ca="1">'Rendements SSD'!C26+1</f>
        <v>1.05</v>
      </c>
      <c r="D26" s="69">
        <f ca="1">'Rendements SSD'!D26+1</f>
        <v>1.06</v>
      </c>
      <c r="E26" s="69">
        <f ca="1">'Rendements SSD'!E26+1</f>
        <v>1.01</v>
      </c>
      <c r="F26" s="69">
        <f ca="1">'Rendements SSD'!F26+1</f>
        <v>1.01</v>
      </c>
      <c r="G26" s="69">
        <f ca="1">'Rendements SSD'!G26+1</f>
        <v>0.96</v>
      </c>
      <c r="H26" s="69">
        <f ca="1">'Rendements SSD'!H26+1</f>
        <v>0.98</v>
      </c>
      <c r="I26" s="69">
        <f ca="1">'Rendements SSD'!I26+1</f>
        <v>1.01</v>
      </c>
      <c r="J26" s="69">
        <f ca="1">'Rendements SSD'!J26+1</f>
        <v>1.06</v>
      </c>
      <c r="K26" s="69">
        <f ca="1">'Rendements SSD'!K26+1</f>
        <v>1.02</v>
      </c>
      <c r="L26" s="69">
        <f ca="1">'Rendements SSD'!L26+1</f>
        <v>1.06</v>
      </c>
      <c r="M26" s="69">
        <f ca="1">'Rendements SSD'!M26+1</f>
        <v>1.02</v>
      </c>
      <c r="N26" s="69">
        <f ca="1">'Rendements SSD'!N26+1</f>
        <v>1.05</v>
      </c>
      <c r="O26" s="69">
        <f ca="1">'Rendements SSD'!O26+1</f>
        <v>1</v>
      </c>
      <c r="P26" s="69">
        <f ca="1">'Rendements SSD'!P26+1</f>
        <v>0.96</v>
      </c>
      <c r="Q26" s="69">
        <f ca="1">'Rendements SSD'!Q26+1</f>
        <v>0.99</v>
      </c>
      <c r="R26" s="69">
        <f ca="1">'Rendements SSD'!R26+1</f>
        <v>0.98</v>
      </c>
      <c r="S26" s="69">
        <f ca="1">'Rendements SSD'!S26+1</f>
        <v>0.96</v>
      </c>
      <c r="T26" s="69">
        <f ca="1">'Rendements SSD'!T26+1</f>
        <v>1.06</v>
      </c>
      <c r="U26" s="69">
        <f ca="1">'Rendements SSD'!U26+1</f>
        <v>1.06</v>
      </c>
      <c r="V26" s="69">
        <f ca="1">'Rendements SSD'!V26+1</f>
        <v>1.05</v>
      </c>
      <c r="W26" s="69">
        <f ca="1">'Rendements SSD'!W26+1</f>
        <v>1.01</v>
      </c>
      <c r="X26" s="69">
        <f ca="1">'Rendements SSD'!X26+1</f>
        <v>1.05</v>
      </c>
      <c r="Y26" s="69">
        <f ca="1">'Rendements SSD'!Y26+1</f>
        <v>0.97</v>
      </c>
      <c r="Z26" s="69">
        <f ca="1">'Rendements SSD'!Z26+1</f>
        <v>1.03</v>
      </c>
      <c r="AA26" s="69">
        <f ca="1">'Rendements SSD'!AA26+1</f>
        <v>1</v>
      </c>
      <c r="AB26" s="69">
        <f ca="1">'Rendements SSD'!AB26+1</f>
        <v>0.99</v>
      </c>
      <c r="AC26" s="69">
        <f ca="1">'Rendements SSD'!AC26+1</f>
        <v>1.06</v>
      </c>
      <c r="AD26" s="69">
        <f ca="1">'Rendements SSD'!AD26+1</f>
        <v>1.05</v>
      </c>
      <c r="AE26" s="69">
        <f ca="1">'Rendements SSD'!AE26+1</f>
        <v>0.97</v>
      </c>
      <c r="AF26" s="69">
        <f ca="1">'Rendements SSD'!AF26+1</f>
        <v>1.01</v>
      </c>
      <c r="AG26" s="69">
        <f ca="1">'Rendements SSD'!AG26+1</f>
        <v>0.96</v>
      </c>
      <c r="AH26" s="69">
        <f ca="1">'Rendements SSD'!AH26+1</f>
        <v>0.95</v>
      </c>
      <c r="AI26" s="69">
        <f ca="1">'Rendements SSD'!AI26+1</f>
        <v>1.03</v>
      </c>
      <c r="AJ26" s="69">
        <f ca="1">'Rendements SSD'!AJ26+1</f>
        <v>1.03</v>
      </c>
      <c r="AK26" s="69">
        <f ca="1">'Rendements SSD'!AK26+1</f>
        <v>1.02</v>
      </c>
    </row>
    <row r="27" spans="1:37" x14ac:dyDescent="0.25">
      <c r="A27" s="2">
        <v>44771</v>
      </c>
      <c r="B27" s="69">
        <f ca="1">'Rendements SSD'!B27+1</f>
        <v>1.04</v>
      </c>
      <c r="C27" s="69">
        <f ca="1">'Rendements SSD'!C27+1</f>
        <v>0.98</v>
      </c>
      <c r="D27" s="69">
        <f ca="1">'Rendements SSD'!D27+1</f>
        <v>1</v>
      </c>
      <c r="E27" s="69">
        <f ca="1">'Rendements SSD'!E27+1</f>
        <v>1.05</v>
      </c>
      <c r="F27" s="69">
        <f ca="1">'Rendements SSD'!F27+1</f>
        <v>0.96</v>
      </c>
      <c r="G27" s="69">
        <f ca="1">'Rendements SSD'!G27+1</f>
        <v>0.99</v>
      </c>
      <c r="H27" s="69">
        <f ca="1">'Rendements SSD'!H27+1</f>
        <v>0.99</v>
      </c>
      <c r="I27" s="69">
        <f ca="1">'Rendements SSD'!I27+1</f>
        <v>0.97</v>
      </c>
      <c r="J27" s="69">
        <f ca="1">'Rendements SSD'!J27+1</f>
        <v>0.96</v>
      </c>
      <c r="K27" s="69">
        <f ca="1">'Rendements SSD'!K27+1</f>
        <v>0.98</v>
      </c>
      <c r="L27" s="69">
        <f ca="1">'Rendements SSD'!L27+1</f>
        <v>1.06</v>
      </c>
      <c r="M27" s="69">
        <f ca="1">'Rendements SSD'!M27+1</f>
        <v>1.04</v>
      </c>
      <c r="N27" s="69">
        <f ca="1">'Rendements SSD'!N27+1</f>
        <v>1.06</v>
      </c>
      <c r="O27" s="69">
        <f ca="1">'Rendements SSD'!O27+1</f>
        <v>1.05</v>
      </c>
      <c r="P27" s="69">
        <f ca="1">'Rendements SSD'!P27+1</f>
        <v>0.98</v>
      </c>
      <c r="Q27" s="69">
        <f ca="1">'Rendements SSD'!Q27+1</f>
        <v>1.05</v>
      </c>
      <c r="R27" s="69">
        <f ca="1">'Rendements SSD'!R27+1</f>
        <v>1.03</v>
      </c>
      <c r="S27" s="69">
        <f ca="1">'Rendements SSD'!S27+1</f>
        <v>1.05</v>
      </c>
      <c r="T27" s="69">
        <f ca="1">'Rendements SSD'!T27+1</f>
        <v>0.97</v>
      </c>
      <c r="U27" s="69">
        <f ca="1">'Rendements SSD'!U27+1</f>
        <v>1</v>
      </c>
      <c r="V27" s="69">
        <f ca="1">'Rendements SSD'!V27+1</f>
        <v>1.06</v>
      </c>
      <c r="W27" s="69">
        <f ca="1">'Rendements SSD'!W27+1</f>
        <v>1.03</v>
      </c>
      <c r="X27" s="69">
        <f ca="1">'Rendements SSD'!X27+1</f>
        <v>1.02</v>
      </c>
      <c r="Y27" s="69">
        <f ca="1">'Rendements SSD'!Y27+1</f>
        <v>1.03</v>
      </c>
      <c r="Z27" s="69">
        <f ca="1">'Rendements SSD'!Z27+1</f>
        <v>0.95</v>
      </c>
      <c r="AA27" s="69">
        <f ca="1">'Rendements SSD'!AA27+1</f>
        <v>1.01</v>
      </c>
      <c r="AB27" s="69">
        <f ca="1">'Rendements SSD'!AB27+1</f>
        <v>0.95</v>
      </c>
      <c r="AC27" s="69">
        <f ca="1">'Rendements SSD'!AC27+1</f>
        <v>1.06</v>
      </c>
      <c r="AD27" s="69">
        <f ca="1">'Rendements SSD'!AD27+1</f>
        <v>0.99</v>
      </c>
      <c r="AE27" s="69">
        <f ca="1">'Rendements SSD'!AE27+1</f>
        <v>0.96</v>
      </c>
      <c r="AF27" s="69">
        <f ca="1">'Rendements SSD'!AF27+1</f>
        <v>0.97</v>
      </c>
      <c r="AG27" s="69">
        <f ca="1">'Rendements SSD'!AG27+1</f>
        <v>0.96</v>
      </c>
      <c r="AH27" s="69">
        <f ca="1">'Rendements SSD'!AH27+1</f>
        <v>0.95</v>
      </c>
      <c r="AI27" s="69">
        <f ca="1">'Rendements SSD'!AI27+1</f>
        <v>1.03</v>
      </c>
      <c r="AJ27" s="69">
        <f ca="1">'Rendements SSD'!AJ27+1</f>
        <v>0.95</v>
      </c>
      <c r="AK27" s="69">
        <f ca="1">'Rendements SSD'!AK27+1</f>
        <v>1.05</v>
      </c>
    </row>
    <row r="28" spans="1:37" x14ac:dyDescent="0.25">
      <c r="A28" s="2">
        <v>44804</v>
      </c>
      <c r="B28" s="69">
        <f ca="1">'Rendements SSD'!B28+1</f>
        <v>1.02</v>
      </c>
      <c r="C28" s="69">
        <f ca="1">'Rendements SSD'!C28+1</f>
        <v>1.02</v>
      </c>
      <c r="D28" s="69">
        <f ca="1">'Rendements SSD'!D28+1</f>
        <v>0.95</v>
      </c>
      <c r="E28" s="69">
        <f ca="1">'Rendements SSD'!E28+1</f>
        <v>0.96</v>
      </c>
      <c r="F28" s="69">
        <f ca="1">'Rendements SSD'!F28+1</f>
        <v>0.96</v>
      </c>
      <c r="G28" s="69">
        <f ca="1">'Rendements SSD'!G28+1</f>
        <v>1.03</v>
      </c>
      <c r="H28" s="69">
        <f ca="1">'Rendements SSD'!H28+1</f>
        <v>1.06</v>
      </c>
      <c r="I28" s="69">
        <f ca="1">'Rendements SSD'!I28+1</f>
        <v>0.99</v>
      </c>
      <c r="J28" s="69">
        <f ca="1">'Rendements SSD'!J28+1</f>
        <v>1.04</v>
      </c>
      <c r="K28" s="69">
        <f ca="1">'Rendements SSD'!K28+1</f>
        <v>1.03</v>
      </c>
      <c r="L28" s="69">
        <f ca="1">'Rendements SSD'!L28+1</f>
        <v>0.98</v>
      </c>
      <c r="M28" s="69">
        <f ca="1">'Rendements SSD'!M28+1</f>
        <v>0.96</v>
      </c>
      <c r="N28" s="69">
        <f ca="1">'Rendements SSD'!N28+1</f>
        <v>0.99</v>
      </c>
      <c r="O28" s="69">
        <f ca="1">'Rendements SSD'!O28+1</f>
        <v>1.01</v>
      </c>
      <c r="P28" s="69">
        <f ca="1">'Rendements SSD'!P28+1</f>
        <v>0.99</v>
      </c>
      <c r="Q28" s="69">
        <f ca="1">'Rendements SSD'!Q28+1</f>
        <v>1.03</v>
      </c>
      <c r="R28" s="69">
        <f ca="1">'Rendements SSD'!R28+1</f>
        <v>1.02</v>
      </c>
      <c r="S28" s="69">
        <f ca="1">'Rendements SSD'!S28+1</f>
        <v>0.95</v>
      </c>
      <c r="T28" s="69">
        <f ca="1">'Rendements SSD'!T28+1</f>
        <v>0.97</v>
      </c>
      <c r="U28" s="69">
        <f ca="1">'Rendements SSD'!U28+1</f>
        <v>1.04</v>
      </c>
      <c r="V28" s="69">
        <f ca="1">'Rendements SSD'!V28+1</f>
        <v>1.06</v>
      </c>
      <c r="W28" s="69">
        <f ca="1">'Rendements SSD'!W28+1</f>
        <v>1.06</v>
      </c>
      <c r="X28" s="69">
        <f ca="1">'Rendements SSD'!X28+1</f>
        <v>0.99</v>
      </c>
      <c r="Y28" s="69">
        <f ca="1">'Rendements SSD'!Y28+1</f>
        <v>0.99</v>
      </c>
      <c r="Z28" s="69">
        <f ca="1">'Rendements SSD'!Z28+1</f>
        <v>1.04</v>
      </c>
      <c r="AA28" s="69">
        <f ca="1">'Rendements SSD'!AA28+1</f>
        <v>1</v>
      </c>
      <c r="AB28" s="69">
        <f ca="1">'Rendements SSD'!AB28+1</f>
        <v>0.99</v>
      </c>
      <c r="AC28" s="69">
        <f ca="1">'Rendements SSD'!AC28+1</f>
        <v>1.03</v>
      </c>
      <c r="AD28" s="69">
        <f ca="1">'Rendements SSD'!AD28+1</f>
        <v>0.95</v>
      </c>
      <c r="AE28" s="69">
        <f ca="1">'Rendements SSD'!AE28+1</f>
        <v>1.01</v>
      </c>
      <c r="AF28" s="69">
        <f ca="1">'Rendements SSD'!AF28+1</f>
        <v>0.99</v>
      </c>
      <c r="AG28" s="69">
        <f ca="1">'Rendements SSD'!AG28+1</f>
        <v>0.99</v>
      </c>
      <c r="AH28" s="69">
        <f ca="1">'Rendements SSD'!AH28+1</f>
        <v>0.96</v>
      </c>
      <c r="AI28" s="69">
        <f ca="1">'Rendements SSD'!AI28+1</f>
        <v>1.03</v>
      </c>
      <c r="AJ28" s="69">
        <f ca="1">'Rendements SSD'!AJ28+1</f>
        <v>0.99</v>
      </c>
      <c r="AK28" s="69">
        <f ca="1">'Rendements SSD'!AK28+1</f>
        <v>0.97</v>
      </c>
    </row>
    <row r="29" spans="1:37" x14ac:dyDescent="0.25">
      <c r="A29" s="2">
        <v>44834</v>
      </c>
      <c r="B29" s="69">
        <f ca="1">'Rendements SSD'!B29+1</f>
        <v>1.05</v>
      </c>
      <c r="C29" s="69">
        <f ca="1">'Rendements SSD'!C29+1</f>
        <v>1.03</v>
      </c>
      <c r="D29" s="69">
        <f ca="1">'Rendements SSD'!D29+1</f>
        <v>1.01</v>
      </c>
      <c r="E29" s="69">
        <f ca="1">'Rendements SSD'!E29+1</f>
        <v>1.06</v>
      </c>
      <c r="F29" s="69">
        <f ca="1">'Rendements SSD'!F29+1</f>
        <v>0.98</v>
      </c>
      <c r="G29" s="69">
        <f ca="1">'Rendements SSD'!G29+1</f>
        <v>0.95</v>
      </c>
      <c r="H29" s="69">
        <f ca="1">'Rendements SSD'!H29+1</f>
        <v>1.03</v>
      </c>
      <c r="I29" s="69">
        <f ca="1">'Rendements SSD'!I29+1</f>
        <v>1.06</v>
      </c>
      <c r="J29" s="69">
        <f ca="1">'Rendements SSD'!J29+1</f>
        <v>0.97</v>
      </c>
      <c r="K29" s="69">
        <f ca="1">'Rendements SSD'!K29+1</f>
        <v>0.97</v>
      </c>
      <c r="L29" s="69">
        <f ca="1">'Rendements SSD'!L29+1</f>
        <v>1.03</v>
      </c>
      <c r="M29" s="69">
        <f ca="1">'Rendements SSD'!M29+1</f>
        <v>1.02</v>
      </c>
      <c r="N29" s="69">
        <f ca="1">'Rendements SSD'!N29+1</f>
        <v>1.04</v>
      </c>
      <c r="O29" s="69">
        <f ca="1">'Rendements SSD'!O29+1</f>
        <v>1.02</v>
      </c>
      <c r="P29" s="69">
        <f ca="1">'Rendements SSD'!P29+1</f>
        <v>0.96</v>
      </c>
      <c r="Q29" s="69">
        <f ca="1">'Rendements SSD'!Q29+1</f>
        <v>1.03</v>
      </c>
      <c r="R29" s="69">
        <f ca="1">'Rendements SSD'!R29+1</f>
        <v>0.95</v>
      </c>
      <c r="S29" s="69">
        <f ca="1">'Rendements SSD'!S29+1</f>
        <v>0.96</v>
      </c>
      <c r="T29" s="69">
        <f ca="1">'Rendements SSD'!T29+1</f>
        <v>0.97</v>
      </c>
      <c r="U29" s="69">
        <f ca="1">'Rendements SSD'!U29+1</f>
        <v>0.99</v>
      </c>
      <c r="V29" s="69">
        <f ca="1">'Rendements SSD'!V29+1</f>
        <v>0.98</v>
      </c>
      <c r="W29" s="69">
        <f ca="1">'Rendements SSD'!W29+1</f>
        <v>0.97</v>
      </c>
      <c r="X29" s="69">
        <f ca="1">'Rendements SSD'!X29+1</f>
        <v>0.99</v>
      </c>
      <c r="Y29" s="69">
        <f ca="1">'Rendements SSD'!Y29+1</f>
        <v>0.96</v>
      </c>
      <c r="Z29" s="69">
        <f ca="1">'Rendements SSD'!Z29+1</f>
        <v>0.98</v>
      </c>
      <c r="AA29" s="69">
        <f ca="1">'Rendements SSD'!AA29+1</f>
        <v>0.98</v>
      </c>
      <c r="AB29" s="69">
        <f ca="1">'Rendements SSD'!AB29+1</f>
        <v>1.01</v>
      </c>
      <c r="AC29" s="69">
        <f ca="1">'Rendements SSD'!AC29+1</f>
        <v>1.01</v>
      </c>
      <c r="AD29" s="69">
        <f ca="1">'Rendements SSD'!AD29+1</f>
        <v>0.98</v>
      </c>
      <c r="AE29" s="69">
        <f ca="1">'Rendements SSD'!AE29+1</f>
        <v>1.05</v>
      </c>
      <c r="AF29" s="69">
        <f ca="1">'Rendements SSD'!AF29+1</f>
        <v>0.98</v>
      </c>
      <c r="AG29" s="69">
        <f ca="1">'Rendements SSD'!AG29+1</f>
        <v>1.01</v>
      </c>
      <c r="AH29" s="69">
        <f ca="1">'Rendements SSD'!AH29+1</f>
        <v>0.95</v>
      </c>
      <c r="AI29" s="69">
        <f ca="1">'Rendements SSD'!AI29+1</f>
        <v>1</v>
      </c>
      <c r="AJ29" s="69">
        <f ca="1">'Rendements SSD'!AJ29+1</f>
        <v>1.03</v>
      </c>
      <c r="AK29" s="69">
        <f ca="1">'Rendements SSD'!AK29+1</f>
        <v>1.01</v>
      </c>
    </row>
    <row r="30" spans="1:37" x14ac:dyDescent="0.25">
      <c r="A30" s="2">
        <v>44865</v>
      </c>
      <c r="B30" s="69">
        <f ca="1">'Rendements SSD'!B30+1</f>
        <v>1.06</v>
      </c>
      <c r="C30" s="69">
        <f ca="1">'Rendements SSD'!C30+1</f>
        <v>0.96</v>
      </c>
      <c r="D30" s="69">
        <f ca="1">'Rendements SSD'!D30+1</f>
        <v>0.99</v>
      </c>
      <c r="E30" s="69">
        <f ca="1">'Rendements SSD'!E30+1</f>
        <v>1.02</v>
      </c>
      <c r="F30" s="69">
        <f ca="1">'Rendements SSD'!F30+1</f>
        <v>0.98</v>
      </c>
      <c r="G30" s="69">
        <f ca="1">'Rendements SSD'!G30+1</f>
        <v>0.98</v>
      </c>
      <c r="H30" s="69">
        <f ca="1">'Rendements SSD'!H30+1</f>
        <v>0.98</v>
      </c>
      <c r="I30" s="69">
        <f ca="1">'Rendements SSD'!I30+1</f>
        <v>0.98</v>
      </c>
      <c r="J30" s="69">
        <f ca="1">'Rendements SSD'!J30+1</f>
        <v>0.95</v>
      </c>
      <c r="K30" s="69">
        <f ca="1">'Rendements SSD'!K30+1</f>
        <v>1.05</v>
      </c>
      <c r="L30" s="69">
        <f ca="1">'Rendements SSD'!L30+1</f>
        <v>1.01</v>
      </c>
      <c r="M30" s="69">
        <f ca="1">'Rendements SSD'!M30+1</f>
        <v>1.01</v>
      </c>
      <c r="N30" s="69">
        <f ca="1">'Rendements SSD'!N30+1</f>
        <v>1.05</v>
      </c>
      <c r="O30" s="69">
        <f ca="1">'Rendements SSD'!O30+1</f>
        <v>1.01</v>
      </c>
      <c r="P30" s="69">
        <f ca="1">'Rendements SSD'!P30+1</f>
        <v>1</v>
      </c>
      <c r="Q30" s="69">
        <f ca="1">'Rendements SSD'!Q30+1</f>
        <v>1</v>
      </c>
      <c r="R30" s="69">
        <f ca="1">'Rendements SSD'!R30+1</f>
        <v>1.02</v>
      </c>
      <c r="S30" s="69">
        <f ca="1">'Rendements SSD'!S30+1</f>
        <v>0.96</v>
      </c>
      <c r="T30" s="69">
        <f ca="1">'Rendements SSD'!T30+1</f>
        <v>1.03</v>
      </c>
      <c r="U30" s="69">
        <f ca="1">'Rendements SSD'!U30+1</f>
        <v>0.96</v>
      </c>
      <c r="V30" s="69">
        <f ca="1">'Rendements SSD'!V30+1</f>
        <v>0.95</v>
      </c>
      <c r="W30" s="69">
        <f ca="1">'Rendements SSD'!W30+1</f>
        <v>1.02</v>
      </c>
      <c r="X30" s="69">
        <f ca="1">'Rendements SSD'!X30+1</f>
        <v>0.98</v>
      </c>
      <c r="Y30" s="69">
        <f ca="1">'Rendements SSD'!Y30+1</f>
        <v>1.03</v>
      </c>
      <c r="Z30" s="69">
        <f ca="1">'Rendements SSD'!Z30+1</f>
        <v>0.95</v>
      </c>
      <c r="AA30" s="69">
        <f ca="1">'Rendements SSD'!AA30+1</f>
        <v>1.04</v>
      </c>
      <c r="AB30" s="69">
        <f ca="1">'Rendements SSD'!AB30+1</f>
        <v>1.04</v>
      </c>
      <c r="AC30" s="69">
        <f ca="1">'Rendements SSD'!AC30+1</f>
        <v>1.06</v>
      </c>
      <c r="AD30" s="69">
        <f ca="1">'Rendements SSD'!AD30+1</f>
        <v>0.98</v>
      </c>
      <c r="AE30" s="69">
        <f ca="1">'Rendements SSD'!AE30+1</f>
        <v>0.95</v>
      </c>
      <c r="AF30" s="69">
        <f ca="1">'Rendements SSD'!AF30+1</f>
        <v>0.96</v>
      </c>
      <c r="AG30" s="69">
        <f ca="1">'Rendements SSD'!AG30+1</f>
        <v>1.04</v>
      </c>
      <c r="AH30" s="69">
        <f ca="1">'Rendements SSD'!AH30+1</f>
        <v>1.04</v>
      </c>
      <c r="AI30" s="69">
        <f ca="1">'Rendements SSD'!AI30+1</f>
        <v>1.03</v>
      </c>
      <c r="AJ30" s="69">
        <f ca="1">'Rendements SSD'!AJ30+1</f>
        <v>1.04</v>
      </c>
      <c r="AK30" s="69">
        <f ca="1">'Rendements SSD'!AK30+1</f>
        <v>0.98</v>
      </c>
    </row>
    <row r="31" spans="1:37" x14ac:dyDescent="0.25">
      <c r="A31" s="2">
        <v>44895</v>
      </c>
      <c r="B31" s="69">
        <f ca="1">'Rendements SSD'!B31+1</f>
        <v>0.95</v>
      </c>
      <c r="C31" s="69">
        <f ca="1">'Rendements SSD'!C31+1</f>
        <v>1.03</v>
      </c>
      <c r="D31" s="69">
        <f ca="1">'Rendements SSD'!D31+1</f>
        <v>0.96</v>
      </c>
      <c r="E31" s="69">
        <f ca="1">'Rendements SSD'!E31+1</f>
        <v>0.98</v>
      </c>
      <c r="F31" s="69">
        <f ca="1">'Rendements SSD'!F31+1</f>
        <v>0.99</v>
      </c>
      <c r="G31" s="69">
        <f ca="1">'Rendements SSD'!G31+1</f>
        <v>1.01</v>
      </c>
      <c r="H31" s="69">
        <f ca="1">'Rendements SSD'!H31+1</f>
        <v>1.02</v>
      </c>
      <c r="I31" s="69">
        <f ca="1">'Rendements SSD'!I31+1</f>
        <v>0.95</v>
      </c>
      <c r="J31" s="69">
        <f ca="1">'Rendements SSD'!J31+1</f>
        <v>0.99</v>
      </c>
      <c r="K31" s="69">
        <f ca="1">'Rendements SSD'!K31+1</f>
        <v>1.01</v>
      </c>
      <c r="L31" s="69">
        <f ca="1">'Rendements SSD'!L31+1</f>
        <v>1.06</v>
      </c>
      <c r="M31" s="69">
        <f ca="1">'Rendements SSD'!M31+1</f>
        <v>0.96</v>
      </c>
      <c r="N31" s="69">
        <f ca="1">'Rendements SSD'!N31+1</f>
        <v>1.02</v>
      </c>
      <c r="O31" s="69">
        <f ca="1">'Rendements SSD'!O31+1</f>
        <v>1.03</v>
      </c>
      <c r="P31" s="69">
        <f ca="1">'Rendements SSD'!P31+1</f>
        <v>0.96</v>
      </c>
      <c r="Q31" s="69">
        <f ca="1">'Rendements SSD'!Q31+1</f>
        <v>0.96</v>
      </c>
      <c r="R31" s="69">
        <f ca="1">'Rendements SSD'!R31+1</f>
        <v>1.02</v>
      </c>
      <c r="S31" s="69">
        <f ca="1">'Rendements SSD'!S31+1</f>
        <v>1.01</v>
      </c>
      <c r="T31" s="69">
        <f ca="1">'Rendements SSD'!T31+1</f>
        <v>1.04</v>
      </c>
      <c r="U31" s="69">
        <f ca="1">'Rendements SSD'!U31+1</f>
        <v>0.96</v>
      </c>
      <c r="V31" s="69">
        <f ca="1">'Rendements SSD'!V31+1</f>
        <v>1</v>
      </c>
      <c r="W31" s="69">
        <f ca="1">'Rendements SSD'!W31+1</f>
        <v>1.03</v>
      </c>
      <c r="X31" s="69">
        <f ca="1">'Rendements SSD'!X31+1</f>
        <v>0.97</v>
      </c>
      <c r="Y31" s="69">
        <f ca="1">'Rendements SSD'!Y31+1</f>
        <v>1.01</v>
      </c>
      <c r="Z31" s="69">
        <f ca="1">'Rendements SSD'!Z31+1</f>
        <v>1</v>
      </c>
      <c r="AA31" s="69">
        <f ca="1">'Rendements SSD'!AA31+1</f>
        <v>0.98</v>
      </c>
      <c r="AB31" s="69">
        <f ca="1">'Rendements SSD'!AB31+1</f>
        <v>1.02</v>
      </c>
      <c r="AC31" s="69">
        <f ca="1">'Rendements SSD'!AC31+1</f>
        <v>1.04</v>
      </c>
      <c r="AD31" s="69">
        <f ca="1">'Rendements SSD'!AD31+1</f>
        <v>0.97</v>
      </c>
      <c r="AE31" s="69">
        <f ca="1">'Rendements SSD'!AE31+1</f>
        <v>1.03</v>
      </c>
      <c r="AF31" s="69">
        <f ca="1">'Rendements SSD'!AF31+1</f>
        <v>1</v>
      </c>
      <c r="AG31" s="69">
        <f ca="1">'Rendements SSD'!AG31+1</f>
        <v>0.97</v>
      </c>
      <c r="AH31" s="69">
        <f ca="1">'Rendements SSD'!AH31+1</f>
        <v>0.97</v>
      </c>
      <c r="AI31" s="69">
        <f ca="1">'Rendements SSD'!AI31+1</f>
        <v>0.98</v>
      </c>
      <c r="AJ31" s="69">
        <f ca="1">'Rendements SSD'!AJ31+1</f>
        <v>1.06</v>
      </c>
      <c r="AK31" s="69">
        <f ca="1">'Rendements SSD'!AK31+1</f>
        <v>1.03</v>
      </c>
    </row>
    <row r="32" spans="1:37" x14ac:dyDescent="0.25">
      <c r="A32" s="2">
        <v>44926</v>
      </c>
      <c r="B32" s="69">
        <f ca="1">'Rendements SSD'!B32+1</f>
        <v>0.96</v>
      </c>
      <c r="C32" s="69">
        <f ca="1">'Rendements SSD'!C32+1</f>
        <v>1.01</v>
      </c>
      <c r="D32" s="69">
        <f ca="1">'Rendements SSD'!D32+1</f>
        <v>0.96</v>
      </c>
      <c r="E32" s="69">
        <f ca="1">'Rendements SSD'!E32+1</f>
        <v>1.04</v>
      </c>
      <c r="F32" s="69">
        <f ca="1">'Rendements SSD'!F32+1</f>
        <v>1.05</v>
      </c>
      <c r="G32" s="69">
        <f ca="1">'Rendements SSD'!G32+1</f>
        <v>1.02</v>
      </c>
      <c r="H32" s="69">
        <f ca="1">'Rendements SSD'!H32+1</f>
        <v>1.03</v>
      </c>
      <c r="I32" s="69">
        <f ca="1">'Rendements SSD'!I32+1</f>
        <v>0.95</v>
      </c>
      <c r="J32" s="69">
        <f ca="1">'Rendements SSD'!J32+1</f>
        <v>0.97</v>
      </c>
      <c r="K32" s="69">
        <f ca="1">'Rendements SSD'!K32+1</f>
        <v>1.01</v>
      </c>
      <c r="L32" s="69">
        <f ca="1">'Rendements SSD'!L32+1</f>
        <v>1.05</v>
      </c>
      <c r="M32" s="69">
        <f ca="1">'Rendements SSD'!M32+1</f>
        <v>1.01</v>
      </c>
      <c r="N32" s="69">
        <f ca="1">'Rendements SSD'!N32+1</f>
        <v>1.06</v>
      </c>
      <c r="O32" s="69">
        <f ca="1">'Rendements SSD'!O32+1</f>
        <v>1.03</v>
      </c>
      <c r="P32" s="69">
        <f ca="1">'Rendements SSD'!P32+1</f>
        <v>1.05</v>
      </c>
      <c r="Q32" s="69">
        <f ca="1">'Rendements SSD'!Q32+1</f>
        <v>0.98</v>
      </c>
      <c r="R32" s="69">
        <f ca="1">'Rendements SSD'!R32+1</f>
        <v>0.97</v>
      </c>
      <c r="S32" s="69">
        <f ca="1">'Rendements SSD'!S32+1</f>
        <v>1.06</v>
      </c>
      <c r="T32" s="69">
        <f ca="1">'Rendements SSD'!T32+1</f>
        <v>1.02</v>
      </c>
      <c r="U32" s="69">
        <f ca="1">'Rendements SSD'!U32+1</f>
        <v>0.97</v>
      </c>
      <c r="V32" s="69">
        <f ca="1">'Rendements SSD'!V32+1</f>
        <v>1.05</v>
      </c>
      <c r="W32" s="69">
        <f ca="1">'Rendements SSD'!W32+1</f>
        <v>0.96</v>
      </c>
      <c r="X32" s="69">
        <f ca="1">'Rendements SSD'!X32+1</f>
        <v>1.05</v>
      </c>
      <c r="Y32" s="69">
        <f ca="1">'Rendements SSD'!Y32+1</f>
        <v>1.04</v>
      </c>
      <c r="Z32" s="69">
        <f ca="1">'Rendements SSD'!Z32+1</f>
        <v>0.96</v>
      </c>
      <c r="AA32" s="69">
        <f ca="1">'Rendements SSD'!AA32+1</f>
        <v>1.01</v>
      </c>
      <c r="AB32" s="69">
        <f ca="1">'Rendements SSD'!AB32+1</f>
        <v>0.95</v>
      </c>
      <c r="AC32" s="69">
        <f ca="1">'Rendements SSD'!AC32+1</f>
        <v>0.96</v>
      </c>
      <c r="AD32" s="69">
        <f ca="1">'Rendements SSD'!AD32+1</f>
        <v>1.06</v>
      </c>
      <c r="AE32" s="69">
        <f ca="1">'Rendements SSD'!AE32+1</f>
        <v>1.06</v>
      </c>
      <c r="AF32" s="69">
        <f ca="1">'Rendements SSD'!AF32+1</f>
        <v>1.01</v>
      </c>
      <c r="AG32" s="69">
        <f ca="1">'Rendements SSD'!AG32+1</f>
        <v>1.06</v>
      </c>
      <c r="AH32" s="69">
        <f ca="1">'Rendements SSD'!AH32+1</f>
        <v>1.03</v>
      </c>
      <c r="AI32" s="69">
        <f ca="1">'Rendements SSD'!AI32+1</f>
        <v>1.03</v>
      </c>
      <c r="AJ32" s="69">
        <f ca="1">'Rendements SSD'!AJ32+1</f>
        <v>1</v>
      </c>
      <c r="AK32" s="69">
        <f ca="1">'Rendements SSD'!AK32+1</f>
        <v>1.06</v>
      </c>
    </row>
    <row r="33" spans="1:37" x14ac:dyDescent="0.25">
      <c r="A33" s="2">
        <v>44957</v>
      </c>
      <c r="B33" s="69">
        <f ca="1">'Rendements SSD'!B33+1</f>
        <v>0.98</v>
      </c>
      <c r="C33" s="69">
        <f ca="1">'Rendements SSD'!C33+1</f>
        <v>0.95</v>
      </c>
      <c r="D33" s="69">
        <f ca="1">'Rendements SSD'!D33+1</f>
        <v>1.03</v>
      </c>
      <c r="E33" s="69">
        <f ca="1">'Rendements SSD'!E33+1</f>
        <v>1.06</v>
      </c>
      <c r="F33" s="69">
        <f ca="1">'Rendements SSD'!F33+1</f>
        <v>1.05</v>
      </c>
      <c r="G33" s="69">
        <f ca="1">'Rendements SSD'!G33+1</f>
        <v>0.98</v>
      </c>
      <c r="H33" s="69">
        <f ca="1">'Rendements SSD'!H33+1</f>
        <v>1.05</v>
      </c>
      <c r="I33" s="69">
        <f ca="1">'Rendements SSD'!I33+1</f>
        <v>1.04</v>
      </c>
      <c r="J33" s="69">
        <f ca="1">'Rendements SSD'!J33+1</f>
        <v>0.98</v>
      </c>
      <c r="K33" s="69">
        <f ca="1">'Rendements SSD'!K33+1</f>
        <v>0.97</v>
      </c>
      <c r="L33" s="69">
        <f ca="1">'Rendements SSD'!L33+1</f>
        <v>0.96</v>
      </c>
      <c r="M33" s="69">
        <f ca="1">'Rendements SSD'!M33+1</f>
        <v>1</v>
      </c>
      <c r="N33" s="69">
        <f ca="1">'Rendements SSD'!N33+1</f>
        <v>1.04</v>
      </c>
      <c r="O33" s="69">
        <f ca="1">'Rendements SSD'!O33+1</f>
        <v>1.03</v>
      </c>
      <c r="P33" s="69">
        <f ca="1">'Rendements SSD'!P33+1</f>
        <v>0.99</v>
      </c>
      <c r="Q33" s="69">
        <f ca="1">'Rendements SSD'!Q33+1</f>
        <v>1</v>
      </c>
      <c r="R33" s="69">
        <f ca="1">'Rendements SSD'!R33+1</f>
        <v>0.97</v>
      </c>
      <c r="S33" s="69">
        <f ca="1">'Rendements SSD'!S33+1</f>
        <v>0.96</v>
      </c>
      <c r="T33" s="69">
        <f ca="1">'Rendements SSD'!T33+1</f>
        <v>1.05</v>
      </c>
      <c r="U33" s="69">
        <f ca="1">'Rendements SSD'!U33+1</f>
        <v>1.06</v>
      </c>
      <c r="V33" s="69">
        <f ca="1">'Rendements SSD'!V33+1</f>
        <v>1.05</v>
      </c>
      <c r="W33" s="69">
        <f ca="1">'Rendements SSD'!W33+1</f>
        <v>1</v>
      </c>
      <c r="X33" s="69">
        <f ca="1">'Rendements SSD'!X33+1</f>
        <v>1.03</v>
      </c>
      <c r="Y33" s="69">
        <f ca="1">'Rendements SSD'!Y33+1</f>
        <v>0.99</v>
      </c>
      <c r="Z33" s="69">
        <f ca="1">'Rendements SSD'!Z33+1</f>
        <v>0.99</v>
      </c>
      <c r="AA33" s="69">
        <f ca="1">'Rendements SSD'!AA33+1</f>
        <v>1.06</v>
      </c>
      <c r="AB33" s="69">
        <f ca="1">'Rendements SSD'!AB33+1</f>
        <v>1.02</v>
      </c>
      <c r="AC33" s="69">
        <f ca="1">'Rendements SSD'!AC33+1</f>
        <v>1.03</v>
      </c>
      <c r="AD33" s="69">
        <f ca="1">'Rendements SSD'!AD33+1</f>
        <v>1.04</v>
      </c>
      <c r="AE33" s="69">
        <f ca="1">'Rendements SSD'!AE33+1</f>
        <v>0.95</v>
      </c>
      <c r="AF33" s="69">
        <f ca="1">'Rendements SSD'!AF33+1</f>
        <v>0.99</v>
      </c>
      <c r="AG33" s="69">
        <f ca="1">'Rendements SSD'!AG33+1</f>
        <v>1.04</v>
      </c>
      <c r="AH33" s="69">
        <f ca="1">'Rendements SSD'!AH33+1</f>
        <v>0.96</v>
      </c>
      <c r="AI33" s="69">
        <f ca="1">'Rendements SSD'!AI33+1</f>
        <v>1.05</v>
      </c>
      <c r="AJ33" s="69">
        <f ca="1">'Rendements SSD'!AJ33+1</f>
        <v>1.01</v>
      </c>
      <c r="AK33" s="69">
        <f ca="1">'Rendements SSD'!AK33+1</f>
        <v>1.05</v>
      </c>
    </row>
    <row r="34" spans="1:37" x14ac:dyDescent="0.25">
      <c r="A34" s="2">
        <v>44985</v>
      </c>
      <c r="B34" s="69">
        <f ca="1">'Rendements SSD'!B34+1</f>
        <v>1</v>
      </c>
      <c r="C34" s="69">
        <f ca="1">'Rendements SSD'!C34+1</f>
        <v>1.02</v>
      </c>
      <c r="D34" s="69">
        <f ca="1">'Rendements SSD'!D34+1</f>
        <v>1.04</v>
      </c>
      <c r="E34" s="69">
        <f ca="1">'Rendements SSD'!E34+1</f>
        <v>1.02</v>
      </c>
      <c r="F34" s="69">
        <f ca="1">'Rendements SSD'!F34+1</f>
        <v>0.96</v>
      </c>
      <c r="G34" s="69">
        <f ca="1">'Rendements SSD'!G34+1</f>
        <v>1.03</v>
      </c>
      <c r="H34" s="69">
        <f ca="1">'Rendements SSD'!H34+1</f>
        <v>0.96</v>
      </c>
      <c r="I34" s="69">
        <f ca="1">'Rendements SSD'!I34+1</f>
        <v>1.03</v>
      </c>
      <c r="J34" s="69">
        <f ca="1">'Rendements SSD'!J34+1</f>
        <v>1.05</v>
      </c>
      <c r="K34" s="69">
        <f ca="1">'Rendements SSD'!K34+1</f>
        <v>1.06</v>
      </c>
      <c r="L34" s="69">
        <f ca="1">'Rendements SSD'!L34+1</f>
        <v>1.04</v>
      </c>
      <c r="M34" s="69">
        <f ca="1">'Rendements SSD'!M34+1</f>
        <v>1.03</v>
      </c>
      <c r="N34" s="69">
        <f ca="1">'Rendements SSD'!N34+1</f>
        <v>0.95</v>
      </c>
      <c r="O34" s="69">
        <f ca="1">'Rendements SSD'!O34+1</f>
        <v>1.03</v>
      </c>
      <c r="P34" s="69">
        <f ca="1">'Rendements SSD'!P34+1</f>
        <v>1.03</v>
      </c>
      <c r="Q34" s="69">
        <f ca="1">'Rendements SSD'!Q34+1</f>
        <v>0.95</v>
      </c>
      <c r="R34" s="69">
        <f ca="1">'Rendements SSD'!R34+1</f>
        <v>1.06</v>
      </c>
      <c r="S34" s="69">
        <f ca="1">'Rendements SSD'!S34+1</f>
        <v>1.02</v>
      </c>
      <c r="T34" s="69">
        <f ca="1">'Rendements SSD'!T34+1</f>
        <v>0.98</v>
      </c>
      <c r="U34" s="69">
        <f ca="1">'Rendements SSD'!U34+1</f>
        <v>1.03</v>
      </c>
      <c r="V34" s="69">
        <f ca="1">'Rendements SSD'!V34+1</f>
        <v>1.03</v>
      </c>
      <c r="W34" s="69">
        <f ca="1">'Rendements SSD'!W34+1</f>
        <v>0.96</v>
      </c>
      <c r="X34" s="69">
        <f ca="1">'Rendements SSD'!X34+1</f>
        <v>1.01</v>
      </c>
      <c r="Y34" s="69">
        <f ca="1">'Rendements SSD'!Y34+1</f>
        <v>1.02</v>
      </c>
      <c r="Z34" s="69">
        <f ca="1">'Rendements SSD'!Z34+1</f>
        <v>1.05</v>
      </c>
      <c r="AA34" s="69">
        <f ca="1">'Rendements SSD'!AA34+1</f>
        <v>1.02</v>
      </c>
      <c r="AB34" s="69">
        <f ca="1">'Rendements SSD'!AB34+1</f>
        <v>1</v>
      </c>
      <c r="AC34" s="69">
        <f ca="1">'Rendements SSD'!AC34+1</f>
        <v>0.96</v>
      </c>
      <c r="AD34" s="69">
        <f ca="1">'Rendements SSD'!AD34+1</f>
        <v>1.02</v>
      </c>
      <c r="AE34" s="69">
        <f ca="1">'Rendements SSD'!AE34+1</f>
        <v>1</v>
      </c>
      <c r="AF34" s="69">
        <f ca="1">'Rendements SSD'!AF34+1</f>
        <v>1.05</v>
      </c>
      <c r="AG34" s="69">
        <f ca="1">'Rendements SSD'!AG34+1</f>
        <v>1.05</v>
      </c>
      <c r="AH34" s="69">
        <f ca="1">'Rendements SSD'!AH34+1</f>
        <v>1.02</v>
      </c>
      <c r="AI34" s="69">
        <f ca="1">'Rendements SSD'!AI34+1</f>
        <v>1.06</v>
      </c>
      <c r="AJ34" s="69">
        <f ca="1">'Rendements SSD'!AJ34+1</f>
        <v>1.01</v>
      </c>
      <c r="AK34" s="69">
        <f ca="1">'Rendements SSD'!AK34+1</f>
        <v>0.99</v>
      </c>
    </row>
    <row r="35" spans="1:37" x14ac:dyDescent="0.25">
      <c r="A35" s="2">
        <v>45016</v>
      </c>
      <c r="B35" s="69">
        <f ca="1">'Rendements SSD'!B35+1</f>
        <v>1.03</v>
      </c>
      <c r="C35" s="69">
        <f ca="1">'Rendements SSD'!C35+1</f>
        <v>0.99</v>
      </c>
      <c r="D35" s="69">
        <f ca="1">'Rendements SSD'!D35+1</f>
        <v>1</v>
      </c>
      <c r="E35" s="69">
        <f ca="1">'Rendements SSD'!E35+1</f>
        <v>0.97</v>
      </c>
      <c r="F35" s="69">
        <f ca="1">'Rendements SSD'!F35+1</f>
        <v>0.97</v>
      </c>
      <c r="G35" s="69">
        <f ca="1">'Rendements SSD'!G35+1</f>
        <v>1.05</v>
      </c>
      <c r="H35" s="69">
        <f ca="1">'Rendements SSD'!H35+1</f>
        <v>1.03</v>
      </c>
      <c r="I35" s="69">
        <f ca="1">'Rendements SSD'!I35+1</f>
        <v>0.98</v>
      </c>
      <c r="J35" s="69">
        <f ca="1">'Rendements SSD'!J35+1</f>
        <v>1.04</v>
      </c>
      <c r="K35" s="69">
        <f ca="1">'Rendements SSD'!K35+1</f>
        <v>1.02</v>
      </c>
      <c r="L35" s="69">
        <f ca="1">'Rendements SSD'!L35+1</f>
        <v>1.02</v>
      </c>
      <c r="M35" s="69">
        <f ca="1">'Rendements SSD'!M35+1</f>
        <v>1.03</v>
      </c>
      <c r="N35" s="69">
        <f ca="1">'Rendements SSD'!N35+1</f>
        <v>1.03</v>
      </c>
      <c r="O35" s="69">
        <f ca="1">'Rendements SSD'!O35+1</f>
        <v>1.02</v>
      </c>
      <c r="P35" s="69">
        <f ca="1">'Rendements SSD'!P35+1</f>
        <v>0.95</v>
      </c>
      <c r="Q35" s="69">
        <f ca="1">'Rendements SSD'!Q35+1</f>
        <v>0.95</v>
      </c>
      <c r="R35" s="69">
        <f ca="1">'Rendements SSD'!R35+1</f>
        <v>1.01</v>
      </c>
      <c r="S35" s="69">
        <f ca="1">'Rendements SSD'!S35+1</f>
        <v>1.01</v>
      </c>
      <c r="T35" s="69">
        <f ca="1">'Rendements SSD'!T35+1</f>
        <v>1.04</v>
      </c>
      <c r="U35" s="69">
        <f ca="1">'Rendements SSD'!U35+1</f>
        <v>1.02</v>
      </c>
      <c r="V35" s="69">
        <f ca="1">'Rendements SSD'!V35+1</f>
        <v>1</v>
      </c>
      <c r="W35" s="69">
        <f ca="1">'Rendements SSD'!W35+1</f>
        <v>0.95</v>
      </c>
      <c r="X35" s="69">
        <f ca="1">'Rendements SSD'!X35+1</f>
        <v>1.04</v>
      </c>
      <c r="Y35" s="69">
        <f ca="1">'Rendements SSD'!Y35+1</f>
        <v>1.03</v>
      </c>
      <c r="Z35" s="69">
        <f ca="1">'Rendements SSD'!Z35+1</f>
        <v>1.02</v>
      </c>
      <c r="AA35" s="69">
        <f ca="1">'Rendements SSD'!AA35+1</f>
        <v>1.06</v>
      </c>
      <c r="AB35" s="69">
        <f ca="1">'Rendements SSD'!AB35+1</f>
        <v>0.97</v>
      </c>
      <c r="AC35" s="69">
        <f ca="1">'Rendements SSD'!AC35+1</f>
        <v>0.95</v>
      </c>
      <c r="AD35" s="69">
        <f ca="1">'Rendements SSD'!AD35+1</f>
        <v>1</v>
      </c>
      <c r="AE35" s="69">
        <f ca="1">'Rendements SSD'!AE35+1</f>
        <v>1.03</v>
      </c>
      <c r="AF35" s="69">
        <f ca="1">'Rendements SSD'!AF35+1</f>
        <v>1</v>
      </c>
      <c r="AG35" s="69">
        <f ca="1">'Rendements SSD'!AG35+1</f>
        <v>0.97</v>
      </c>
      <c r="AH35" s="69">
        <f ca="1">'Rendements SSD'!AH35+1</f>
        <v>0.96</v>
      </c>
      <c r="AI35" s="69">
        <f ca="1">'Rendements SSD'!AI35+1</f>
        <v>0.98</v>
      </c>
      <c r="AJ35" s="69">
        <f ca="1">'Rendements SSD'!AJ35+1</f>
        <v>0.99</v>
      </c>
      <c r="AK35" s="69">
        <f ca="1">'Rendements SSD'!AK35+1</f>
        <v>0.99</v>
      </c>
    </row>
    <row r="36" spans="1:37" x14ac:dyDescent="0.25">
      <c r="A36" s="2">
        <v>45046</v>
      </c>
      <c r="B36" s="69">
        <f ca="1">'Rendements SSD'!B36+1</f>
        <v>1.05</v>
      </c>
      <c r="C36" s="69">
        <f ca="1">'Rendements SSD'!C36+1</f>
        <v>0.96</v>
      </c>
      <c r="D36" s="69">
        <f ca="1">'Rendements SSD'!D36+1</f>
        <v>1.01</v>
      </c>
      <c r="E36" s="69">
        <f ca="1">'Rendements SSD'!E36+1</f>
        <v>1.06</v>
      </c>
      <c r="F36" s="69">
        <f ca="1">'Rendements SSD'!F36+1</f>
        <v>0.99</v>
      </c>
      <c r="G36" s="69">
        <f ca="1">'Rendements SSD'!G36+1</f>
        <v>0.95</v>
      </c>
      <c r="H36" s="69">
        <f ca="1">'Rendements SSD'!H36+1</f>
        <v>1.01</v>
      </c>
      <c r="I36" s="69">
        <f ca="1">'Rendements SSD'!I36+1</f>
        <v>0.96</v>
      </c>
      <c r="J36" s="69">
        <f ca="1">'Rendements SSD'!J36+1</f>
        <v>1.03</v>
      </c>
      <c r="K36" s="69">
        <f ca="1">'Rendements SSD'!K36+1</f>
        <v>0.95</v>
      </c>
      <c r="L36" s="69">
        <f ca="1">'Rendements SSD'!L36+1</f>
        <v>0.96</v>
      </c>
      <c r="M36" s="69">
        <f ca="1">'Rendements SSD'!M36+1</f>
        <v>0.97</v>
      </c>
      <c r="N36" s="69">
        <f ca="1">'Rendements SSD'!N36+1</f>
        <v>0.96</v>
      </c>
      <c r="O36" s="69">
        <f ca="1">'Rendements SSD'!O36+1</f>
        <v>0.97</v>
      </c>
      <c r="P36" s="69">
        <f ca="1">'Rendements SSD'!P36+1</f>
        <v>0.96</v>
      </c>
      <c r="Q36" s="69">
        <f ca="1">'Rendements SSD'!Q36+1</f>
        <v>0.97</v>
      </c>
      <c r="R36" s="69">
        <f ca="1">'Rendements SSD'!R36+1</f>
        <v>1</v>
      </c>
      <c r="S36" s="69">
        <f ca="1">'Rendements SSD'!S36+1</f>
        <v>0.96</v>
      </c>
      <c r="T36" s="69">
        <f ca="1">'Rendements SSD'!T36+1</f>
        <v>1.06</v>
      </c>
      <c r="U36" s="69">
        <f ca="1">'Rendements SSD'!U36+1</f>
        <v>1.06</v>
      </c>
      <c r="V36" s="69">
        <f ca="1">'Rendements SSD'!V36+1</f>
        <v>0.99</v>
      </c>
      <c r="W36" s="69">
        <f ca="1">'Rendements SSD'!W36+1</f>
        <v>1.05</v>
      </c>
      <c r="X36" s="69">
        <f ca="1">'Rendements SSD'!X36+1</f>
        <v>1.06</v>
      </c>
      <c r="Y36" s="69">
        <f ca="1">'Rendements SSD'!Y36+1</f>
        <v>0.95</v>
      </c>
      <c r="Z36" s="69">
        <f ca="1">'Rendements SSD'!Z36+1</f>
        <v>0.97</v>
      </c>
      <c r="AA36" s="69">
        <f ca="1">'Rendements SSD'!AA36+1</f>
        <v>1</v>
      </c>
      <c r="AB36" s="69">
        <f ca="1">'Rendements SSD'!AB36+1</f>
        <v>1</v>
      </c>
      <c r="AC36" s="69">
        <f ca="1">'Rendements SSD'!AC36+1</f>
        <v>1.05</v>
      </c>
      <c r="AD36" s="69">
        <f ca="1">'Rendements SSD'!AD36+1</f>
        <v>1.01</v>
      </c>
      <c r="AE36" s="69">
        <f ca="1">'Rendements SSD'!AE36+1</f>
        <v>0.99</v>
      </c>
      <c r="AF36" s="69">
        <f ca="1">'Rendements SSD'!AF36+1</f>
        <v>0.98</v>
      </c>
      <c r="AG36" s="69">
        <f ca="1">'Rendements SSD'!AG36+1</f>
        <v>1.05</v>
      </c>
      <c r="AH36" s="69">
        <f ca="1">'Rendements SSD'!AH36+1</f>
        <v>0.98</v>
      </c>
      <c r="AI36" s="69">
        <f ca="1">'Rendements SSD'!AI36+1</f>
        <v>0.95</v>
      </c>
      <c r="AJ36" s="69">
        <f ca="1">'Rendements SSD'!AJ36+1</f>
        <v>0.95</v>
      </c>
      <c r="AK36" s="69">
        <f ca="1">'Rendements SSD'!AK36+1</f>
        <v>1.04</v>
      </c>
    </row>
    <row r="37" spans="1:37" x14ac:dyDescent="0.25">
      <c r="C37" s="2"/>
      <c r="D37" s="1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7"/>
    </row>
    <row r="38" spans="1:37" x14ac:dyDescent="0.25">
      <c r="C38" s="2"/>
      <c r="D38" s="1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7"/>
    </row>
    <row r="39" spans="1:37" x14ac:dyDescent="0.25">
      <c r="C39" s="2"/>
      <c r="D39" s="1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7"/>
    </row>
    <row r="40" spans="1:37" x14ac:dyDescent="0.25">
      <c r="C40" s="2"/>
      <c r="D40" s="1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7"/>
    </row>
    <row r="41" spans="1:37" x14ac:dyDescent="0.25">
      <c r="C41" s="2"/>
      <c r="D41" s="1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7"/>
    </row>
    <row r="42" spans="1:37" x14ac:dyDescent="0.25">
      <c r="C42" s="2"/>
      <c r="D42" s="1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7"/>
    </row>
    <row r="43" spans="1:37" x14ac:dyDescent="0.25">
      <c r="C43" s="2"/>
      <c r="D43" s="1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7"/>
    </row>
    <row r="44" spans="1:37" x14ac:dyDescent="0.25">
      <c r="C44" s="2"/>
      <c r="D44" s="1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7"/>
    </row>
    <row r="45" spans="1:37" x14ac:dyDescent="0.25">
      <c r="C45" s="2"/>
      <c r="D45" s="1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7"/>
    </row>
    <row r="46" spans="1:37" x14ac:dyDescent="0.25">
      <c r="C46" s="2"/>
      <c r="D46" s="1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7"/>
    </row>
    <row r="47" spans="1:37" x14ac:dyDescent="0.25">
      <c r="C47" s="2"/>
      <c r="D47" s="1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7"/>
    </row>
    <row r="48" spans="1:37" x14ac:dyDescent="0.25">
      <c r="C48" s="2"/>
      <c r="D48" s="1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7"/>
    </row>
    <row r="49" spans="3:29" x14ac:dyDescent="0.25">
      <c r="C49" s="2"/>
      <c r="D49" s="1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7"/>
    </row>
    <row r="50" spans="3:29" x14ac:dyDescent="0.25">
      <c r="C50" s="2"/>
      <c r="D50" s="1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7"/>
    </row>
    <row r="51" spans="3:29" x14ac:dyDescent="0.25">
      <c r="C51" s="2"/>
      <c r="D51" s="1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7"/>
    </row>
    <row r="52" spans="3:29" x14ac:dyDescent="0.25">
      <c r="C52" s="2"/>
      <c r="D52" s="1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7"/>
    </row>
    <row r="53" spans="3:29" x14ac:dyDescent="0.25">
      <c r="C53" s="2"/>
      <c r="D53" s="1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7"/>
    </row>
    <row r="54" spans="3:29" x14ac:dyDescent="0.25">
      <c r="C54" s="2"/>
      <c r="D54" s="1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7"/>
    </row>
    <row r="55" spans="3:29" x14ac:dyDescent="0.25">
      <c r="C55" s="2"/>
      <c r="D55" s="1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7"/>
    </row>
    <row r="56" spans="3:29" x14ac:dyDescent="0.25">
      <c r="C56" s="2"/>
      <c r="D56" s="1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7"/>
    </row>
    <row r="57" spans="3:29" x14ac:dyDescent="0.25">
      <c r="C57" s="2"/>
      <c r="D57" s="1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7"/>
    </row>
    <row r="58" spans="3:29" x14ac:dyDescent="0.25">
      <c r="C58" s="2"/>
      <c r="D58" s="1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7"/>
    </row>
    <row r="59" spans="3:29" x14ac:dyDescent="0.25">
      <c r="C59" s="2"/>
      <c r="D59" s="1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7"/>
    </row>
    <row r="60" spans="3:29" x14ac:dyDescent="0.25">
      <c r="C60" s="2"/>
      <c r="D60" s="1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7"/>
    </row>
    <row r="61" spans="3:29" x14ac:dyDescent="0.25">
      <c r="C61" s="2"/>
      <c r="D61" s="1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7"/>
    </row>
    <row r="62" spans="3:29" x14ac:dyDescent="0.25">
      <c r="C62" s="2"/>
      <c r="D62" s="1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7"/>
    </row>
    <row r="63" spans="3:29" x14ac:dyDescent="0.25">
      <c r="C63" s="2"/>
      <c r="D63" s="1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7"/>
    </row>
    <row r="64" spans="3:29" x14ac:dyDescent="0.25">
      <c r="C64" s="2"/>
      <c r="D64" s="1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7"/>
    </row>
    <row r="65" spans="3:29" x14ac:dyDescent="0.25">
      <c r="C65" s="2"/>
      <c r="D65" s="1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7"/>
    </row>
    <row r="66" spans="3:29" x14ac:dyDescent="0.25">
      <c r="C66" s="2"/>
      <c r="D66" s="1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7"/>
    </row>
    <row r="67" spans="3:29" x14ac:dyDescent="0.25">
      <c r="C67" s="2"/>
      <c r="D67" s="1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7"/>
    </row>
    <row r="68" spans="3:29" x14ac:dyDescent="0.25">
      <c r="C68" s="2"/>
      <c r="D68" s="1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7"/>
    </row>
    <row r="69" spans="3:29" x14ac:dyDescent="0.25">
      <c r="C69" s="2"/>
      <c r="D69" s="1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7"/>
    </row>
    <row r="70" spans="3:29" x14ac:dyDescent="0.25">
      <c r="C70" s="2"/>
      <c r="D70" s="1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7"/>
    </row>
    <row r="71" spans="3:29" x14ac:dyDescent="0.25">
      <c r="C71" s="2"/>
      <c r="D71" s="1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7"/>
    </row>
    <row r="72" spans="3:29" x14ac:dyDescent="0.25">
      <c r="C72" s="2"/>
      <c r="D72" s="1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7"/>
    </row>
    <row r="73" spans="3:29" x14ac:dyDescent="0.25">
      <c r="C73" s="2"/>
      <c r="D73" s="1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7"/>
    </row>
    <row r="74" spans="3:29" x14ac:dyDescent="0.25">
      <c r="C74" s="2"/>
      <c r="D74" s="1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7"/>
    </row>
    <row r="75" spans="3:29" x14ac:dyDescent="0.25">
      <c r="C75" s="2"/>
      <c r="D75" s="1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7"/>
    </row>
    <row r="76" spans="3:29" x14ac:dyDescent="0.25">
      <c r="C76" s="2"/>
      <c r="D76" s="1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7"/>
    </row>
    <row r="77" spans="3:29" x14ac:dyDescent="0.25">
      <c r="C77" s="2"/>
      <c r="D77" s="1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7"/>
    </row>
    <row r="78" spans="3:29" x14ac:dyDescent="0.25">
      <c r="C78" s="2"/>
      <c r="D78" s="1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7"/>
    </row>
    <row r="79" spans="3:29" x14ac:dyDescent="0.25">
      <c r="C79" s="2"/>
      <c r="D79" s="1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7"/>
    </row>
    <row r="80" spans="3:29" x14ac:dyDescent="0.25">
      <c r="C80" s="2"/>
      <c r="D80" s="1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7"/>
    </row>
    <row r="81" spans="3:29" x14ac:dyDescent="0.25">
      <c r="C81" s="2"/>
      <c r="D81" s="1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7"/>
    </row>
    <row r="82" spans="3:29" x14ac:dyDescent="0.25">
      <c r="C82" s="2"/>
      <c r="D82" s="1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7"/>
    </row>
    <row r="83" spans="3:29" x14ac:dyDescent="0.25">
      <c r="C83" s="2"/>
      <c r="D83" s="1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7"/>
    </row>
    <row r="84" spans="3:29" x14ac:dyDescent="0.25">
      <c r="C84" s="2"/>
      <c r="D84" s="1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7"/>
    </row>
    <row r="85" spans="3:29" x14ac:dyDescent="0.25">
      <c r="C85" s="2"/>
      <c r="D85" s="1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7"/>
    </row>
    <row r="86" spans="3:29" x14ac:dyDescent="0.25">
      <c r="C86" s="2"/>
      <c r="D86" s="1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7"/>
    </row>
    <row r="87" spans="3:29" x14ac:dyDescent="0.25">
      <c r="C87" s="2"/>
      <c r="D87" s="1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7"/>
    </row>
    <row r="88" spans="3:29" x14ac:dyDescent="0.25">
      <c r="C88" s="2"/>
      <c r="D88" s="1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7"/>
    </row>
    <row r="89" spans="3:29" x14ac:dyDescent="0.25">
      <c r="C89" s="2"/>
      <c r="D89" s="1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7"/>
    </row>
    <row r="90" spans="3:29" x14ac:dyDescent="0.25">
      <c r="C90" s="2"/>
      <c r="D90" s="1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7"/>
    </row>
    <row r="91" spans="3:29" x14ac:dyDescent="0.25">
      <c r="C91" s="2"/>
      <c r="D91" s="1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7"/>
    </row>
    <row r="92" spans="3:29" x14ac:dyDescent="0.25">
      <c r="C92" s="2"/>
      <c r="D92" s="1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7"/>
    </row>
    <row r="93" spans="3:29" x14ac:dyDescent="0.25">
      <c r="C93" s="2"/>
      <c r="D93" s="1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7"/>
    </row>
    <row r="94" spans="3:29" x14ac:dyDescent="0.25">
      <c r="C94" s="2"/>
      <c r="D94" s="1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7"/>
    </row>
    <row r="95" spans="3:29" x14ac:dyDescent="0.25">
      <c r="C95" s="2"/>
      <c r="D95" s="1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7"/>
    </row>
    <row r="96" spans="3:29" x14ac:dyDescent="0.25">
      <c r="C96" s="2"/>
      <c r="D96" s="1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7"/>
    </row>
    <row r="97" spans="3:29" x14ac:dyDescent="0.25">
      <c r="C97" s="2"/>
      <c r="D97" s="1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7"/>
    </row>
    <row r="98" spans="3:29" x14ac:dyDescent="0.25">
      <c r="C98" s="2"/>
      <c r="D98" s="1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7"/>
    </row>
    <row r="99" spans="3:29" x14ac:dyDescent="0.25">
      <c r="C99" s="2"/>
      <c r="D99" s="1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7"/>
    </row>
    <row r="100" spans="3:29" x14ac:dyDescent="0.25">
      <c r="C100" s="2"/>
      <c r="D100" s="1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7"/>
    </row>
    <row r="101" spans="3:29" x14ac:dyDescent="0.25">
      <c r="C101" s="2"/>
      <c r="D101" s="1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7"/>
    </row>
    <row r="102" spans="3:29" x14ac:dyDescent="0.25">
      <c r="C102" s="2"/>
      <c r="D102" s="1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7"/>
    </row>
    <row r="103" spans="3:29" x14ac:dyDescent="0.25">
      <c r="C103" s="2"/>
      <c r="D103" s="1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7"/>
    </row>
    <row r="104" spans="3:29" x14ac:dyDescent="0.25">
      <c r="C104" s="2"/>
      <c r="D104" s="1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7"/>
    </row>
    <row r="105" spans="3:29" x14ac:dyDescent="0.25">
      <c r="C105" s="2"/>
      <c r="D105" s="1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7"/>
    </row>
    <row r="106" spans="3:29" x14ac:dyDescent="0.25">
      <c r="C106" s="2"/>
      <c r="D106" s="1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7"/>
    </row>
    <row r="107" spans="3:29" x14ac:dyDescent="0.25">
      <c r="C107" s="2"/>
      <c r="D107" s="1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7"/>
    </row>
    <row r="108" spans="3:29" x14ac:dyDescent="0.25">
      <c r="C108" s="2"/>
      <c r="D108" s="1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7"/>
    </row>
    <row r="109" spans="3:29" x14ac:dyDescent="0.25">
      <c r="C109" s="2"/>
      <c r="D109" s="1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7"/>
    </row>
    <row r="110" spans="3:29" x14ac:dyDescent="0.25">
      <c r="C110" s="2"/>
      <c r="D110" s="1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7"/>
    </row>
    <row r="111" spans="3:29" x14ac:dyDescent="0.25">
      <c r="C111" s="2"/>
      <c r="D111" s="1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7"/>
    </row>
    <row r="112" spans="3:29" x14ac:dyDescent="0.25">
      <c r="C112" s="2"/>
      <c r="D112" s="1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7"/>
    </row>
    <row r="113" spans="3:29" x14ac:dyDescent="0.25">
      <c r="C113" s="2"/>
      <c r="D113" s="1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7"/>
    </row>
    <row r="114" spans="3:29" x14ac:dyDescent="0.25">
      <c r="C114" s="2"/>
      <c r="D114" s="1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7"/>
    </row>
    <row r="115" spans="3:29" x14ac:dyDescent="0.25">
      <c r="C115" s="2"/>
      <c r="D115" s="1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7"/>
    </row>
    <row r="116" spans="3:29" x14ac:dyDescent="0.25">
      <c r="C116" s="2"/>
      <c r="D116" s="1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7"/>
    </row>
    <row r="117" spans="3:29" x14ac:dyDescent="0.25">
      <c r="C117" s="2"/>
      <c r="D117" s="1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7"/>
    </row>
    <row r="118" spans="3:29" x14ac:dyDescent="0.25">
      <c r="C118" s="2"/>
      <c r="D118" s="1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7"/>
    </row>
    <row r="119" spans="3:29" x14ac:dyDescent="0.25">
      <c r="C119" s="2"/>
      <c r="D119" s="1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7"/>
    </row>
    <row r="120" spans="3:29" x14ac:dyDescent="0.25">
      <c r="C120" s="2"/>
      <c r="D120" s="1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7"/>
    </row>
    <row r="121" spans="3:29" x14ac:dyDescent="0.25">
      <c r="C121" s="2"/>
      <c r="D121" s="1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7"/>
    </row>
    <row r="122" spans="3:29" x14ac:dyDescent="0.25">
      <c r="C122" s="2"/>
      <c r="D122" s="1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7"/>
    </row>
    <row r="123" spans="3:29" x14ac:dyDescent="0.25">
      <c r="C123" s="2"/>
      <c r="D123" s="1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7"/>
    </row>
    <row r="124" spans="3:29" x14ac:dyDescent="0.25">
      <c r="C124" s="2"/>
      <c r="D124" s="1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7"/>
    </row>
    <row r="125" spans="3:29" x14ac:dyDescent="0.25">
      <c r="C125" s="2"/>
      <c r="D125" s="1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7"/>
    </row>
    <row r="126" spans="3:29" x14ac:dyDescent="0.25">
      <c r="C126" s="2"/>
      <c r="D126" s="1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7"/>
    </row>
    <row r="127" spans="3:29" x14ac:dyDescent="0.25">
      <c r="C127" s="2"/>
      <c r="D127" s="1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7"/>
    </row>
    <row r="128" spans="3:29" x14ac:dyDescent="0.25">
      <c r="C128" s="2"/>
      <c r="D128" s="1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7"/>
    </row>
    <row r="129" spans="3:29" x14ac:dyDescent="0.25">
      <c r="C129" s="2"/>
      <c r="D129" s="1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7"/>
    </row>
    <row r="130" spans="3:29" x14ac:dyDescent="0.25">
      <c r="C130" s="2"/>
      <c r="D130" s="1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7"/>
    </row>
    <row r="131" spans="3:29" x14ac:dyDescent="0.25">
      <c r="C131" s="2"/>
      <c r="D131" s="1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7"/>
    </row>
    <row r="132" spans="3:29" x14ac:dyDescent="0.25">
      <c r="C132" s="2"/>
      <c r="D132" s="1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7"/>
    </row>
    <row r="133" spans="3:29" x14ac:dyDescent="0.25">
      <c r="C133" s="2"/>
      <c r="D133" s="1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7"/>
    </row>
    <row r="134" spans="3:29" x14ac:dyDescent="0.25">
      <c r="C134" s="2"/>
      <c r="D134" s="1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7"/>
    </row>
    <row r="135" spans="3:29" x14ac:dyDescent="0.25">
      <c r="C135" s="2"/>
      <c r="D135" s="1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7"/>
    </row>
    <row r="136" spans="3:29" x14ac:dyDescent="0.25">
      <c r="C136" s="2"/>
      <c r="D136" s="1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7"/>
    </row>
    <row r="137" spans="3:29" x14ac:dyDescent="0.25">
      <c r="C137" s="2"/>
      <c r="D137" s="1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7"/>
    </row>
    <row r="138" spans="3:29" x14ac:dyDescent="0.25">
      <c r="C138" s="2"/>
      <c r="D138" s="1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7"/>
    </row>
    <row r="139" spans="3:29" x14ac:dyDescent="0.25">
      <c r="C139" s="2"/>
      <c r="D139" s="1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7"/>
    </row>
    <row r="140" spans="3:29" x14ac:dyDescent="0.25">
      <c r="C140" s="2"/>
      <c r="D140" s="1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7"/>
    </row>
    <row r="141" spans="3:29" x14ac:dyDescent="0.25">
      <c r="C141" s="2"/>
      <c r="D141" s="1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7"/>
    </row>
    <row r="142" spans="3:29" x14ac:dyDescent="0.25">
      <c r="C142" s="2"/>
      <c r="D142" s="1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7"/>
    </row>
    <row r="143" spans="3:29" x14ac:dyDescent="0.25">
      <c r="C143" s="2"/>
      <c r="D143" s="1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7"/>
    </row>
    <row r="144" spans="3:29" x14ac:dyDescent="0.25">
      <c r="C144" s="2"/>
      <c r="D144" s="1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7"/>
    </row>
    <row r="145" spans="3:29" x14ac:dyDescent="0.25">
      <c r="C145" s="2"/>
      <c r="D145" s="1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7"/>
    </row>
    <row r="146" spans="3:29" x14ac:dyDescent="0.25">
      <c r="C146" s="2"/>
      <c r="D146" s="1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7"/>
    </row>
    <row r="147" spans="3:29" x14ac:dyDescent="0.25">
      <c r="C147" s="2"/>
      <c r="D147" s="1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7"/>
    </row>
    <row r="148" spans="3:29" x14ac:dyDescent="0.25">
      <c r="C148" s="2"/>
      <c r="D148" s="1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7"/>
    </row>
    <row r="149" spans="3:29" x14ac:dyDescent="0.25">
      <c r="C149" s="2"/>
      <c r="D149" s="1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7"/>
    </row>
    <row r="150" spans="3:29" x14ac:dyDescent="0.25">
      <c r="C150" s="2"/>
      <c r="D150" s="1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7"/>
    </row>
    <row r="151" spans="3:29" x14ac:dyDescent="0.25">
      <c r="C151" s="2"/>
      <c r="D151" s="1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7"/>
    </row>
    <row r="152" spans="3:29" x14ac:dyDescent="0.25">
      <c r="C152" s="2"/>
      <c r="D152" s="1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7"/>
    </row>
    <row r="153" spans="3:29" x14ac:dyDescent="0.25">
      <c r="C153" s="2"/>
      <c r="D153" s="1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7"/>
    </row>
    <row r="154" spans="3:29" x14ac:dyDescent="0.25">
      <c r="C154" s="2"/>
      <c r="D154" s="1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7"/>
    </row>
    <row r="155" spans="3:29" x14ac:dyDescent="0.25">
      <c r="C155" s="2"/>
      <c r="D155" s="1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7"/>
    </row>
    <row r="156" spans="3:29" x14ac:dyDescent="0.25">
      <c r="C156" s="2"/>
      <c r="D156" s="1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7"/>
    </row>
    <row r="157" spans="3:29" x14ac:dyDescent="0.25">
      <c r="C157" s="2"/>
      <c r="D157" s="1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7"/>
    </row>
    <row r="158" spans="3:29" x14ac:dyDescent="0.25">
      <c r="C158" s="2"/>
      <c r="D158" s="1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7"/>
    </row>
    <row r="159" spans="3:29" x14ac:dyDescent="0.25">
      <c r="C159" s="2"/>
      <c r="D159" s="1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7"/>
    </row>
    <row r="160" spans="3:29" x14ac:dyDescent="0.25">
      <c r="C160" s="2"/>
      <c r="D160" s="1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7"/>
    </row>
    <row r="161" spans="3:29" x14ac:dyDescent="0.25">
      <c r="C161" s="2"/>
      <c r="D161" s="1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7"/>
    </row>
    <row r="162" spans="3:29" x14ac:dyDescent="0.25">
      <c r="C162" s="2"/>
      <c r="D162" s="1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7"/>
    </row>
    <row r="163" spans="3:29" x14ac:dyDescent="0.25">
      <c r="C163" s="2"/>
      <c r="D163" s="1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7"/>
    </row>
    <row r="164" spans="3:29" x14ac:dyDescent="0.25">
      <c r="C164" s="2"/>
      <c r="D164" s="1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7"/>
    </row>
    <row r="165" spans="3:29" x14ac:dyDescent="0.25">
      <c r="C165" s="2"/>
      <c r="D165" s="1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7"/>
    </row>
    <row r="166" spans="3:29" x14ac:dyDescent="0.25">
      <c r="C166" s="2"/>
      <c r="D166" s="1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7"/>
    </row>
    <row r="167" spans="3:29" x14ac:dyDescent="0.25">
      <c r="C167" s="2"/>
      <c r="D167" s="1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7"/>
    </row>
    <row r="168" spans="3:29" x14ac:dyDescent="0.25">
      <c r="C168" s="2"/>
      <c r="D168" s="1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7"/>
    </row>
    <row r="169" spans="3:29" x14ac:dyDescent="0.25">
      <c r="C169" s="2"/>
      <c r="D169" s="1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7"/>
    </row>
    <row r="170" spans="3:29" x14ac:dyDescent="0.25">
      <c r="C170" s="2"/>
      <c r="D170" s="1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7"/>
    </row>
    <row r="171" spans="3:29" x14ac:dyDescent="0.25">
      <c r="C171" s="2"/>
      <c r="D171" s="1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7"/>
    </row>
    <row r="172" spans="3:29" x14ac:dyDescent="0.25">
      <c r="C172" s="2"/>
      <c r="D172" s="1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7"/>
    </row>
    <row r="173" spans="3:29" x14ac:dyDescent="0.25">
      <c r="C173" s="2"/>
      <c r="D173" s="1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7"/>
    </row>
    <row r="174" spans="3:29" x14ac:dyDescent="0.25">
      <c r="C174" s="2"/>
      <c r="D174" s="1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7"/>
    </row>
    <row r="175" spans="3:29" x14ac:dyDescent="0.25">
      <c r="C175" s="2"/>
      <c r="D175" s="1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7"/>
    </row>
    <row r="176" spans="3:29" x14ac:dyDescent="0.25">
      <c r="C176" s="2"/>
      <c r="D176" s="1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7"/>
    </row>
    <row r="177" spans="3:29" x14ac:dyDescent="0.25">
      <c r="C177" s="2"/>
      <c r="D177" s="1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7"/>
    </row>
    <row r="178" spans="3:29" x14ac:dyDescent="0.25">
      <c r="C178" s="2"/>
      <c r="D178" s="1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7"/>
    </row>
    <row r="179" spans="3:29" x14ac:dyDescent="0.25">
      <c r="C179" s="2"/>
      <c r="D179" s="1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7"/>
    </row>
    <row r="180" spans="3:29" x14ac:dyDescent="0.25">
      <c r="C180" s="2"/>
      <c r="D180" s="1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7"/>
    </row>
    <row r="181" spans="3:29" x14ac:dyDescent="0.25">
      <c r="C181" s="2"/>
      <c r="D181" s="1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7"/>
    </row>
    <row r="182" spans="3:29" x14ac:dyDescent="0.25">
      <c r="C182" s="2"/>
      <c r="D182" s="1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7"/>
    </row>
    <row r="183" spans="3:29" x14ac:dyDescent="0.25">
      <c r="C183" s="2"/>
      <c r="D183" s="1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7"/>
    </row>
    <row r="184" spans="3:29" x14ac:dyDescent="0.25">
      <c r="C184" s="2"/>
      <c r="D184" s="1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7"/>
    </row>
    <row r="185" spans="3:29" x14ac:dyDescent="0.25">
      <c r="C185" s="2"/>
      <c r="D185" s="1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7"/>
    </row>
    <row r="186" spans="3:29" x14ac:dyDescent="0.25">
      <c r="C186" s="2"/>
      <c r="D186" s="1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7"/>
    </row>
    <row r="187" spans="3:29" x14ac:dyDescent="0.25">
      <c r="C187" s="2"/>
      <c r="D187" s="1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7"/>
    </row>
    <row r="188" spans="3:29" x14ac:dyDescent="0.25">
      <c r="C188" s="2"/>
      <c r="D188" s="1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7"/>
    </row>
    <row r="189" spans="3:29" x14ac:dyDescent="0.25">
      <c r="C189" s="2"/>
      <c r="D189" s="1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7"/>
    </row>
    <row r="190" spans="3:29" x14ac:dyDescent="0.25">
      <c r="C190" s="2"/>
      <c r="D190" s="1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7"/>
    </row>
    <row r="191" spans="3:29" x14ac:dyDescent="0.25">
      <c r="C191" s="2"/>
      <c r="D191" s="1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7"/>
    </row>
    <row r="192" spans="3:29" x14ac:dyDescent="0.25">
      <c r="C192" s="2"/>
      <c r="D192" s="1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7"/>
    </row>
    <row r="193" spans="3:29" x14ac:dyDescent="0.25">
      <c r="C193" s="2"/>
      <c r="D193" s="1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7"/>
    </row>
    <row r="194" spans="3:29" x14ac:dyDescent="0.25">
      <c r="C194" s="2"/>
      <c r="D194" s="1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7"/>
    </row>
    <row r="195" spans="3:29" x14ac:dyDescent="0.25">
      <c r="C195" s="2"/>
      <c r="D195" s="1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7"/>
    </row>
    <row r="196" spans="3:29" x14ac:dyDescent="0.25">
      <c r="C196" s="2"/>
      <c r="D196" s="1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7"/>
    </row>
    <row r="197" spans="3:29" x14ac:dyDescent="0.25">
      <c r="C197" s="2"/>
      <c r="D197" s="1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7"/>
    </row>
    <row r="198" spans="3:29" x14ac:dyDescent="0.25">
      <c r="C198" s="2"/>
      <c r="D198" s="1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7"/>
    </row>
    <row r="199" spans="3:29" x14ac:dyDescent="0.25">
      <c r="C199" s="2"/>
      <c r="D199" s="1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7"/>
    </row>
    <row r="200" spans="3:29" x14ac:dyDescent="0.25">
      <c r="C200" s="2"/>
      <c r="D200" s="1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7"/>
    </row>
    <row r="201" spans="3:29" x14ac:dyDescent="0.25">
      <c r="C201" s="2"/>
      <c r="D201" s="1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7"/>
    </row>
    <row r="202" spans="3:29" x14ac:dyDescent="0.25">
      <c r="C202" s="2"/>
      <c r="D202" s="1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7"/>
    </row>
    <row r="203" spans="3:29" x14ac:dyDescent="0.25">
      <c r="C203" s="2"/>
      <c r="D203" s="1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7"/>
    </row>
    <row r="204" spans="3:29" x14ac:dyDescent="0.25">
      <c r="C204" s="2"/>
      <c r="D204" s="1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7"/>
    </row>
    <row r="205" spans="3:29" x14ac:dyDescent="0.25">
      <c r="C205" s="2"/>
      <c r="D205" s="1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7"/>
    </row>
    <row r="206" spans="3:29" x14ac:dyDescent="0.25">
      <c r="C206" s="2"/>
      <c r="D206" s="1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7"/>
    </row>
    <row r="207" spans="3:29" x14ac:dyDescent="0.25">
      <c r="C207" s="2"/>
      <c r="D207" s="1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7"/>
    </row>
    <row r="208" spans="3:29" x14ac:dyDescent="0.25">
      <c r="C208" s="2"/>
      <c r="D208" s="1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7"/>
    </row>
    <row r="209" spans="3:29" x14ac:dyDescent="0.25">
      <c r="C209" s="2"/>
      <c r="D209" s="1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7"/>
    </row>
    <row r="210" spans="3:29" x14ac:dyDescent="0.25">
      <c r="C210" s="2"/>
      <c r="D210" s="1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7"/>
    </row>
    <row r="211" spans="3:29" x14ac:dyDescent="0.25">
      <c r="C211" s="2"/>
      <c r="D211" s="1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7"/>
    </row>
    <row r="212" spans="3:29" x14ac:dyDescent="0.25">
      <c r="C212" s="2"/>
      <c r="D212" s="1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7"/>
    </row>
    <row r="213" spans="3:29" x14ac:dyDescent="0.25">
      <c r="C213" s="2"/>
      <c r="D213" s="1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7"/>
    </row>
    <row r="214" spans="3:29" x14ac:dyDescent="0.25">
      <c r="C214" s="2"/>
      <c r="D214" s="1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7"/>
    </row>
    <row r="215" spans="3:29" x14ac:dyDescent="0.25">
      <c r="C215" s="2"/>
      <c r="D215" s="1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7"/>
    </row>
    <row r="216" spans="3:29" x14ac:dyDescent="0.25">
      <c r="C216" s="2"/>
      <c r="D216" s="1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7"/>
    </row>
    <row r="217" spans="3:29" x14ac:dyDescent="0.25">
      <c r="C217" s="2"/>
      <c r="D217" s="1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</row>
    <row r="218" spans="3:29" x14ac:dyDescent="0.25">
      <c r="C218" s="2"/>
      <c r="D218" s="1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</row>
    <row r="219" spans="3:29" x14ac:dyDescent="0.25">
      <c r="C219" s="2"/>
      <c r="D219" s="1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</row>
    <row r="220" spans="3:29" x14ac:dyDescent="0.25">
      <c r="C220" s="2"/>
      <c r="D220" s="1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</row>
    <row r="221" spans="3:29" x14ac:dyDescent="0.25">
      <c r="C221" s="2"/>
      <c r="D221" s="1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</row>
    <row r="222" spans="3:29" x14ac:dyDescent="0.25">
      <c r="C222" s="2"/>
      <c r="D222" s="1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</row>
    <row r="223" spans="3:29" x14ac:dyDescent="0.25">
      <c r="C223" s="2"/>
      <c r="D223" s="1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</row>
    <row r="224" spans="3:29" x14ac:dyDescent="0.25">
      <c r="C224" s="2"/>
      <c r="D224" s="1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</row>
  </sheetData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2376-2F6E-459C-9822-60D275277BB2}">
  <dimension ref="A1:BY72"/>
  <sheetViews>
    <sheetView workbookViewId="0"/>
  </sheetViews>
  <sheetFormatPr defaultRowHeight="13.8" x14ac:dyDescent="0.25"/>
  <sheetData>
    <row r="1" spans="1:77" x14ac:dyDescent="0.25">
      <c r="A1" t="s">
        <v>158</v>
      </c>
      <c r="B1" t="s">
        <v>266</v>
      </c>
      <c r="C1">
        <v>3.438080030691E-2</v>
      </c>
      <c r="F1" t="s">
        <v>158</v>
      </c>
      <c r="H1" t="s">
        <v>159</v>
      </c>
      <c r="J1" t="s">
        <v>160</v>
      </c>
      <c r="L1" t="s">
        <v>161</v>
      </c>
      <c r="N1" t="s">
        <v>162</v>
      </c>
      <c r="P1" t="s">
        <v>163</v>
      </c>
      <c r="R1" t="s">
        <v>164</v>
      </c>
      <c r="T1" t="s">
        <v>165</v>
      </c>
      <c r="V1" t="s">
        <v>166</v>
      </c>
      <c r="X1" t="s">
        <v>268</v>
      </c>
      <c r="Z1" t="s">
        <v>168</v>
      </c>
      <c r="AB1" t="s">
        <v>169</v>
      </c>
      <c r="AD1" t="s">
        <v>106</v>
      </c>
      <c r="AE1" t="s">
        <v>106</v>
      </c>
      <c r="AF1" t="s">
        <v>107</v>
      </c>
      <c r="AG1" t="s">
        <v>107</v>
      </c>
      <c r="AH1" t="s">
        <v>108</v>
      </c>
      <c r="AI1" t="s">
        <v>108</v>
      </c>
      <c r="AJ1" t="s">
        <v>109</v>
      </c>
      <c r="AK1" t="s">
        <v>109</v>
      </c>
      <c r="AL1" t="s">
        <v>110</v>
      </c>
      <c r="AM1" t="s">
        <v>110</v>
      </c>
      <c r="AN1" t="s">
        <v>111</v>
      </c>
      <c r="AO1" t="s">
        <v>111</v>
      </c>
      <c r="AP1" t="s">
        <v>112</v>
      </c>
      <c r="AQ1" t="s">
        <v>112</v>
      </c>
      <c r="AR1" t="s">
        <v>113</v>
      </c>
      <c r="AS1" t="s">
        <v>113</v>
      </c>
      <c r="AT1" t="s">
        <v>114</v>
      </c>
      <c r="AU1" t="s">
        <v>114</v>
      </c>
      <c r="AV1" t="s">
        <v>115</v>
      </c>
      <c r="AW1" t="s">
        <v>115</v>
      </c>
      <c r="AX1" t="s">
        <v>116</v>
      </c>
      <c r="AY1" t="s">
        <v>116</v>
      </c>
      <c r="AZ1" t="s">
        <v>117</v>
      </c>
      <c r="BA1" t="s">
        <v>117</v>
      </c>
      <c r="BB1" t="s">
        <v>269</v>
      </c>
      <c r="BD1" t="s">
        <v>270</v>
      </c>
      <c r="BF1" t="s">
        <v>271</v>
      </c>
      <c r="BH1" t="s">
        <v>272</v>
      </c>
      <c r="BJ1" t="s">
        <v>273</v>
      </c>
      <c r="BL1" t="s">
        <v>274</v>
      </c>
      <c r="BN1" t="s">
        <v>275</v>
      </c>
      <c r="BP1" t="s">
        <v>276</v>
      </c>
      <c r="BR1" t="s">
        <v>277</v>
      </c>
      <c r="BT1" t="s">
        <v>278</v>
      </c>
      <c r="BV1" t="s">
        <v>279</v>
      </c>
      <c r="BX1" t="s">
        <v>280</v>
      </c>
      <c r="BY1" t="s">
        <v>281</v>
      </c>
    </row>
    <row r="2" spans="1:77" x14ac:dyDescent="0.25">
      <c r="B2" t="s">
        <v>267</v>
      </c>
      <c r="C2">
        <v>3.537468582363E-2</v>
      </c>
      <c r="F2" t="s">
        <v>266</v>
      </c>
      <c r="G2" t="s">
        <v>267</v>
      </c>
      <c r="H2" t="s">
        <v>266</v>
      </c>
      <c r="I2" t="s">
        <v>267</v>
      </c>
      <c r="J2" t="s">
        <v>266</v>
      </c>
      <c r="K2" t="s">
        <v>267</v>
      </c>
      <c r="L2" t="s">
        <v>266</v>
      </c>
      <c r="M2" t="s">
        <v>267</v>
      </c>
      <c r="N2" t="s">
        <v>266</v>
      </c>
      <c r="O2" t="s">
        <v>267</v>
      </c>
      <c r="P2" t="s">
        <v>266</v>
      </c>
      <c r="Q2" t="s">
        <v>267</v>
      </c>
      <c r="R2" t="s">
        <v>266</v>
      </c>
      <c r="S2" t="s">
        <v>267</v>
      </c>
      <c r="T2" t="s">
        <v>266</v>
      </c>
      <c r="U2" t="s">
        <v>267</v>
      </c>
      <c r="V2" t="s">
        <v>266</v>
      </c>
      <c r="W2" t="s">
        <v>267</v>
      </c>
      <c r="X2" t="s">
        <v>266</v>
      </c>
      <c r="Y2" t="s">
        <v>267</v>
      </c>
      <c r="Z2" t="s">
        <v>266</v>
      </c>
      <c r="AA2" t="s">
        <v>267</v>
      </c>
      <c r="AB2" t="s">
        <v>266</v>
      </c>
      <c r="AC2" t="s">
        <v>267</v>
      </c>
      <c r="AD2" t="s">
        <v>266</v>
      </c>
      <c r="AE2" t="s">
        <v>267</v>
      </c>
      <c r="AF2" t="s">
        <v>266</v>
      </c>
      <c r="AG2" t="s">
        <v>267</v>
      </c>
      <c r="AH2" t="s">
        <v>266</v>
      </c>
      <c r="AI2" t="s">
        <v>267</v>
      </c>
      <c r="AJ2" t="s">
        <v>266</v>
      </c>
      <c r="AK2" t="s">
        <v>267</v>
      </c>
      <c r="AL2" t="s">
        <v>266</v>
      </c>
      <c r="AM2" t="s">
        <v>267</v>
      </c>
      <c r="AN2" t="s">
        <v>266</v>
      </c>
      <c r="AO2" t="s">
        <v>267</v>
      </c>
      <c r="AP2" t="s">
        <v>266</v>
      </c>
      <c r="AQ2" t="s">
        <v>267</v>
      </c>
      <c r="AR2" t="s">
        <v>266</v>
      </c>
      <c r="AS2" t="s">
        <v>267</v>
      </c>
      <c r="AT2" t="s">
        <v>266</v>
      </c>
      <c r="AU2" t="s">
        <v>267</v>
      </c>
      <c r="AV2" t="s">
        <v>266</v>
      </c>
      <c r="AW2" t="s">
        <v>267</v>
      </c>
      <c r="AX2" t="s">
        <v>266</v>
      </c>
      <c r="AY2" t="s">
        <v>267</v>
      </c>
      <c r="AZ2" t="s">
        <v>266</v>
      </c>
      <c r="BA2" t="s">
        <v>267</v>
      </c>
      <c r="BB2" t="s">
        <v>266</v>
      </c>
      <c r="BC2" t="s">
        <v>267</v>
      </c>
      <c r="BD2" t="s">
        <v>266</v>
      </c>
      <c r="BE2" t="s">
        <v>267</v>
      </c>
      <c r="BF2" t="s">
        <v>266</v>
      </c>
      <c r="BG2" t="s">
        <v>267</v>
      </c>
      <c r="BH2" t="s">
        <v>266</v>
      </c>
      <c r="BI2" t="s">
        <v>267</v>
      </c>
      <c r="BJ2" t="s">
        <v>266</v>
      </c>
      <c r="BK2" t="s">
        <v>267</v>
      </c>
      <c r="BL2" t="s">
        <v>266</v>
      </c>
      <c r="BM2" t="s">
        <v>267</v>
      </c>
      <c r="BN2" t="s">
        <v>266</v>
      </c>
      <c r="BO2" t="s">
        <v>267</v>
      </c>
      <c r="BP2" t="s">
        <v>266</v>
      </c>
      <c r="BQ2" t="s">
        <v>267</v>
      </c>
      <c r="BR2" t="s">
        <v>266</v>
      </c>
      <c r="BS2" t="s">
        <v>267</v>
      </c>
      <c r="BT2" t="s">
        <v>266</v>
      </c>
      <c r="BU2" t="s">
        <v>267</v>
      </c>
      <c r="BV2" t="s">
        <v>266</v>
      </c>
      <c r="BW2" t="s">
        <v>267</v>
      </c>
      <c r="BX2" t="s">
        <v>266</v>
      </c>
      <c r="BY2" t="s">
        <v>267</v>
      </c>
    </row>
    <row r="3" spans="1:77" x14ac:dyDescent="0.25">
      <c r="A3" t="s">
        <v>159</v>
      </c>
      <c r="B3" t="s">
        <v>266</v>
      </c>
      <c r="C3">
        <v>3.7795940191040003E-2</v>
      </c>
      <c r="F3">
        <v>3.438080030691E-2</v>
      </c>
      <c r="G3">
        <v>3.537468582363E-2</v>
      </c>
      <c r="H3">
        <v>3.7795940191040003E-2</v>
      </c>
      <c r="I3">
        <v>3.8653966976790001E-2</v>
      </c>
      <c r="J3">
        <v>4.3661367854330002E-2</v>
      </c>
      <c r="K3">
        <v>4.3572888706519999E-2</v>
      </c>
      <c r="L3">
        <v>4.6848523764410004E-2</v>
      </c>
      <c r="M3">
        <v>4.6852169859649996E-2</v>
      </c>
      <c r="N3">
        <v>5.3263331681049998E-2</v>
      </c>
      <c r="O3">
        <v>5.3410732165950006E-2</v>
      </c>
      <c r="P3">
        <v>6.0225975706810007E-2</v>
      </c>
      <c r="Q3">
        <v>6.02196180656E-2</v>
      </c>
      <c r="R3">
        <v>3.4405332947270002E-2</v>
      </c>
      <c r="S3">
        <v>3.4934387218890001E-2</v>
      </c>
      <c r="T3">
        <v>3.6138474642999997E-2</v>
      </c>
      <c r="U3">
        <v>3.8037548930160002E-2</v>
      </c>
      <c r="V3">
        <v>4.4734976543130002E-2</v>
      </c>
      <c r="W3">
        <v>4.3572888706519999E-2</v>
      </c>
      <c r="X3">
        <v>4.8146637958580006E-2</v>
      </c>
      <c r="Y3">
        <v>4.6852169859649996E-2</v>
      </c>
      <c r="Z3">
        <v>5.5266971756930003E-2</v>
      </c>
      <c r="AA3">
        <v>5.3410732165950006E-2</v>
      </c>
      <c r="AB3">
        <v>6.2932376043470004E-2</v>
      </c>
      <c r="AC3">
        <v>6.02196180656E-2</v>
      </c>
      <c r="AD3">
        <v>4.9615215339640001E-2</v>
      </c>
      <c r="AE3">
        <v>4.369805027807E-2</v>
      </c>
      <c r="AF3">
        <v>5.4054420020209999E-2</v>
      </c>
      <c r="AG3">
        <v>4.6977331476890004E-2</v>
      </c>
      <c r="AH3">
        <v>6.2698406190979994E-2</v>
      </c>
      <c r="AI3">
        <v>5.3535893874529998E-2</v>
      </c>
      <c r="AJ3">
        <v>7.0242031384489992E-2</v>
      </c>
      <c r="AK3">
        <v>6.02196180656E-2</v>
      </c>
      <c r="AL3">
        <v>3.7561389633029997E-2</v>
      </c>
      <c r="AM3">
        <v>3.8732110179710004E-2</v>
      </c>
      <c r="AN3">
        <v>4.2284576555730001E-2</v>
      </c>
      <c r="AO3">
        <v>4.3632998864099999E-2</v>
      </c>
      <c r="AP3">
        <v>4.5416481939449999E-2</v>
      </c>
      <c r="AQ3">
        <v>4.6900257986999996E-2</v>
      </c>
      <c r="AR3">
        <v>5.1506838677540003E-2</v>
      </c>
      <c r="AS3">
        <v>5.3434776232879996E-2</v>
      </c>
      <c r="AT3">
        <v>3.702757680767E-2</v>
      </c>
      <c r="AU3">
        <v>3.4798959887059999E-2</v>
      </c>
      <c r="AV3">
        <v>3.9589387909750001E-2</v>
      </c>
      <c r="AW3">
        <v>3.8055780716450001E-2</v>
      </c>
      <c r="AX3">
        <v>4.4489712000240003E-2</v>
      </c>
      <c r="AY3">
        <v>4.291714342261E-2</v>
      </c>
      <c r="AZ3">
        <v>4.7647393824699999E-2</v>
      </c>
      <c r="BA3">
        <v>4.6164416836870004E-2</v>
      </c>
      <c r="BB3">
        <v>4.6222109236200001E-2</v>
      </c>
      <c r="BC3">
        <v>4.369805050318E-2</v>
      </c>
      <c r="BD3">
        <v>5.0027177320460005E-2</v>
      </c>
      <c r="BE3">
        <v>4.697733165634E-2</v>
      </c>
      <c r="BF3">
        <v>5.7595606923920004E-2</v>
      </c>
      <c r="BG3">
        <v>5.3535893962619999E-2</v>
      </c>
      <c r="BH3">
        <v>6.5659474581479998E-2</v>
      </c>
      <c r="BI3">
        <v>6.02196180656E-2</v>
      </c>
      <c r="BJ3">
        <v>3.9408990672530002E-2</v>
      </c>
      <c r="BK3">
        <v>3.8732110491279996E-2</v>
      </c>
      <c r="BL3">
        <v>4.4822302758849998E-2</v>
      </c>
      <c r="BM3">
        <v>4.3632999102259998E-2</v>
      </c>
      <c r="BN3">
        <v>4.8677865887419999E-2</v>
      </c>
      <c r="BO3">
        <v>4.6900258176269999E-2</v>
      </c>
      <c r="BP3">
        <v>5.6288831780499995E-2</v>
      </c>
      <c r="BQ3">
        <v>5.343477632423E-2</v>
      </c>
      <c r="BR3">
        <v>3.6291601355040004E-2</v>
      </c>
      <c r="BS3">
        <v>3.4798960188830004E-2</v>
      </c>
      <c r="BT3">
        <v>4.0095308935490001E-2</v>
      </c>
      <c r="BU3">
        <v>3.8046233560639998E-2</v>
      </c>
      <c r="BV3">
        <v>4.6010695433070001E-2</v>
      </c>
      <c r="BW3">
        <v>4.2917143618369999E-2</v>
      </c>
      <c r="BX3">
        <v>5.0114506064940001E-2</v>
      </c>
      <c r="BY3">
        <v>4.6164416990199998E-2</v>
      </c>
    </row>
    <row r="4" spans="1:77" x14ac:dyDescent="0.25">
      <c r="B4" t="s">
        <v>267</v>
      </c>
      <c r="C4">
        <v>3.8653966976790001E-2</v>
      </c>
    </row>
    <row r="5" spans="1:77" x14ac:dyDescent="0.25">
      <c r="A5" t="s">
        <v>160</v>
      </c>
      <c r="B5" t="s">
        <v>266</v>
      </c>
      <c r="C5">
        <v>4.3661367854330002E-2</v>
      </c>
    </row>
    <row r="6" spans="1:77" x14ac:dyDescent="0.25">
      <c r="B6" t="s">
        <v>267</v>
      </c>
      <c r="C6">
        <v>4.3572888706519999E-2</v>
      </c>
    </row>
    <row r="7" spans="1:77" x14ac:dyDescent="0.25">
      <c r="A7" t="s">
        <v>161</v>
      </c>
      <c r="B7" t="s">
        <v>266</v>
      </c>
      <c r="C7">
        <v>4.6848523764410004E-2</v>
      </c>
    </row>
    <row r="8" spans="1:77" x14ac:dyDescent="0.25">
      <c r="B8" t="s">
        <v>267</v>
      </c>
      <c r="C8">
        <v>4.6852169859649996E-2</v>
      </c>
    </row>
    <row r="9" spans="1:77" x14ac:dyDescent="0.25">
      <c r="A9" t="s">
        <v>162</v>
      </c>
      <c r="B9" t="s">
        <v>266</v>
      </c>
      <c r="C9">
        <v>5.3263331681049998E-2</v>
      </c>
    </row>
    <row r="10" spans="1:77" x14ac:dyDescent="0.25">
      <c r="B10" t="s">
        <v>267</v>
      </c>
      <c r="C10">
        <v>5.3410732165950006E-2</v>
      </c>
    </row>
    <row r="11" spans="1:77" x14ac:dyDescent="0.25">
      <c r="A11" t="s">
        <v>163</v>
      </c>
      <c r="B11" t="s">
        <v>266</v>
      </c>
      <c r="C11">
        <v>6.0225975706810007E-2</v>
      </c>
    </row>
    <row r="12" spans="1:77" x14ac:dyDescent="0.25">
      <c r="B12" t="s">
        <v>267</v>
      </c>
      <c r="C12">
        <v>6.02196180656E-2</v>
      </c>
    </row>
    <row r="13" spans="1:77" x14ac:dyDescent="0.25">
      <c r="A13" t="s">
        <v>164</v>
      </c>
      <c r="B13" t="s">
        <v>266</v>
      </c>
      <c r="C13">
        <v>3.4405332947270002E-2</v>
      </c>
    </row>
    <row r="14" spans="1:77" x14ac:dyDescent="0.25">
      <c r="B14" t="s">
        <v>267</v>
      </c>
      <c r="C14">
        <v>3.4934387218890001E-2</v>
      </c>
    </row>
    <row r="15" spans="1:77" x14ac:dyDescent="0.25">
      <c r="A15" t="s">
        <v>165</v>
      </c>
      <c r="B15" t="s">
        <v>266</v>
      </c>
      <c r="C15">
        <v>3.6138474642999997E-2</v>
      </c>
    </row>
    <row r="16" spans="1:77" x14ac:dyDescent="0.25">
      <c r="B16" t="s">
        <v>267</v>
      </c>
      <c r="C16">
        <v>3.8037548930160002E-2</v>
      </c>
    </row>
    <row r="17" spans="1:3" x14ac:dyDescent="0.25">
      <c r="A17" t="s">
        <v>166</v>
      </c>
      <c r="B17" t="s">
        <v>266</v>
      </c>
      <c r="C17">
        <v>4.4734976543130002E-2</v>
      </c>
    </row>
    <row r="18" spans="1:3" x14ac:dyDescent="0.25">
      <c r="B18" t="s">
        <v>267</v>
      </c>
      <c r="C18">
        <v>4.3572888706519999E-2</v>
      </c>
    </row>
    <row r="19" spans="1:3" x14ac:dyDescent="0.25">
      <c r="A19" t="s">
        <v>268</v>
      </c>
      <c r="B19" t="s">
        <v>266</v>
      </c>
      <c r="C19">
        <v>4.8146637958580006E-2</v>
      </c>
    </row>
    <row r="20" spans="1:3" x14ac:dyDescent="0.25">
      <c r="B20" t="s">
        <v>267</v>
      </c>
      <c r="C20">
        <v>4.6852169859649996E-2</v>
      </c>
    </row>
    <row r="21" spans="1:3" x14ac:dyDescent="0.25">
      <c r="A21" t="s">
        <v>168</v>
      </c>
      <c r="B21" t="s">
        <v>266</v>
      </c>
      <c r="C21">
        <v>5.5266971756930003E-2</v>
      </c>
    </row>
    <row r="22" spans="1:3" x14ac:dyDescent="0.25">
      <c r="B22" t="s">
        <v>267</v>
      </c>
      <c r="C22">
        <v>5.3410732165950006E-2</v>
      </c>
    </row>
    <row r="23" spans="1:3" x14ac:dyDescent="0.25">
      <c r="A23" t="s">
        <v>169</v>
      </c>
      <c r="B23" t="s">
        <v>266</v>
      </c>
      <c r="C23">
        <v>6.2932376043470004E-2</v>
      </c>
    </row>
    <row r="24" spans="1:3" x14ac:dyDescent="0.25">
      <c r="B24" t="s">
        <v>267</v>
      </c>
      <c r="C24">
        <v>6.02196180656E-2</v>
      </c>
    </row>
    <row r="25" spans="1:3" x14ac:dyDescent="0.25">
      <c r="A25" t="s">
        <v>106</v>
      </c>
      <c r="B25" t="s">
        <v>266</v>
      </c>
      <c r="C25">
        <v>4.9615215339640001E-2</v>
      </c>
    </row>
    <row r="26" spans="1:3" x14ac:dyDescent="0.25">
      <c r="A26" t="s">
        <v>106</v>
      </c>
      <c r="B26" t="s">
        <v>267</v>
      </c>
      <c r="C26">
        <v>4.369805027807E-2</v>
      </c>
    </row>
    <row r="27" spans="1:3" x14ac:dyDescent="0.25">
      <c r="A27" t="s">
        <v>107</v>
      </c>
      <c r="B27" t="s">
        <v>266</v>
      </c>
      <c r="C27">
        <v>5.4054420020209999E-2</v>
      </c>
    </row>
    <row r="28" spans="1:3" x14ac:dyDescent="0.25">
      <c r="A28" t="s">
        <v>107</v>
      </c>
      <c r="B28" t="s">
        <v>267</v>
      </c>
      <c r="C28">
        <v>4.6977331476890004E-2</v>
      </c>
    </row>
    <row r="29" spans="1:3" x14ac:dyDescent="0.25">
      <c r="A29" t="s">
        <v>108</v>
      </c>
      <c r="B29" t="s">
        <v>266</v>
      </c>
      <c r="C29">
        <v>6.2698406190979994E-2</v>
      </c>
    </row>
    <row r="30" spans="1:3" x14ac:dyDescent="0.25">
      <c r="A30" t="s">
        <v>108</v>
      </c>
      <c r="B30" t="s">
        <v>267</v>
      </c>
      <c r="C30">
        <v>5.3535893874529998E-2</v>
      </c>
    </row>
    <row r="31" spans="1:3" x14ac:dyDescent="0.25">
      <c r="A31" t="s">
        <v>109</v>
      </c>
      <c r="B31" t="s">
        <v>266</v>
      </c>
      <c r="C31">
        <v>7.0242031384489992E-2</v>
      </c>
    </row>
    <row r="32" spans="1:3" x14ac:dyDescent="0.25">
      <c r="A32" t="s">
        <v>109</v>
      </c>
      <c r="B32" t="s">
        <v>267</v>
      </c>
      <c r="C32">
        <v>6.02196180656E-2</v>
      </c>
    </row>
    <row r="33" spans="1:3" x14ac:dyDescent="0.25">
      <c r="A33" t="s">
        <v>110</v>
      </c>
      <c r="B33" t="s">
        <v>266</v>
      </c>
      <c r="C33">
        <v>3.7561389633029997E-2</v>
      </c>
    </row>
    <row r="34" spans="1:3" x14ac:dyDescent="0.25">
      <c r="A34" t="s">
        <v>110</v>
      </c>
      <c r="B34" t="s">
        <v>267</v>
      </c>
      <c r="C34">
        <v>3.8732110179710004E-2</v>
      </c>
    </row>
    <row r="35" spans="1:3" x14ac:dyDescent="0.25">
      <c r="A35" t="s">
        <v>111</v>
      </c>
      <c r="B35" t="s">
        <v>266</v>
      </c>
      <c r="C35">
        <v>4.2284576555730001E-2</v>
      </c>
    </row>
    <row r="36" spans="1:3" x14ac:dyDescent="0.25">
      <c r="A36" t="s">
        <v>111</v>
      </c>
      <c r="B36" t="s">
        <v>267</v>
      </c>
      <c r="C36">
        <v>4.3632998864099999E-2</v>
      </c>
    </row>
    <row r="37" spans="1:3" x14ac:dyDescent="0.25">
      <c r="A37" t="s">
        <v>112</v>
      </c>
      <c r="B37" t="s">
        <v>266</v>
      </c>
      <c r="C37">
        <v>4.5416481939449999E-2</v>
      </c>
    </row>
    <row r="38" spans="1:3" x14ac:dyDescent="0.25">
      <c r="A38" t="s">
        <v>112</v>
      </c>
      <c r="B38" t="s">
        <v>267</v>
      </c>
      <c r="C38">
        <v>4.6900257986999996E-2</v>
      </c>
    </row>
    <row r="39" spans="1:3" x14ac:dyDescent="0.25">
      <c r="A39" t="s">
        <v>113</v>
      </c>
      <c r="B39" t="s">
        <v>266</v>
      </c>
      <c r="C39">
        <v>5.1506838677540003E-2</v>
      </c>
    </row>
    <row r="40" spans="1:3" x14ac:dyDescent="0.25">
      <c r="A40" t="s">
        <v>113</v>
      </c>
      <c r="B40" t="s">
        <v>267</v>
      </c>
      <c r="C40">
        <v>5.3434776232879996E-2</v>
      </c>
    </row>
    <row r="41" spans="1:3" x14ac:dyDescent="0.25">
      <c r="A41" t="s">
        <v>114</v>
      </c>
      <c r="B41" t="s">
        <v>266</v>
      </c>
      <c r="C41">
        <v>3.702757680767E-2</v>
      </c>
    </row>
    <row r="42" spans="1:3" x14ac:dyDescent="0.25">
      <c r="A42" t="s">
        <v>114</v>
      </c>
      <c r="B42" t="s">
        <v>267</v>
      </c>
      <c r="C42">
        <v>3.4798959887059999E-2</v>
      </c>
    </row>
    <row r="43" spans="1:3" x14ac:dyDescent="0.25">
      <c r="A43" t="s">
        <v>115</v>
      </c>
      <c r="B43" t="s">
        <v>266</v>
      </c>
      <c r="C43">
        <v>3.9589387909750001E-2</v>
      </c>
    </row>
    <row r="44" spans="1:3" x14ac:dyDescent="0.25">
      <c r="A44" t="s">
        <v>115</v>
      </c>
      <c r="B44" t="s">
        <v>267</v>
      </c>
      <c r="C44">
        <v>3.8055780716450001E-2</v>
      </c>
    </row>
    <row r="45" spans="1:3" x14ac:dyDescent="0.25">
      <c r="A45" t="s">
        <v>116</v>
      </c>
      <c r="B45" t="s">
        <v>266</v>
      </c>
      <c r="C45">
        <v>4.4489712000240003E-2</v>
      </c>
    </row>
    <row r="46" spans="1:3" x14ac:dyDescent="0.25">
      <c r="A46" t="s">
        <v>116</v>
      </c>
      <c r="B46" t="s">
        <v>267</v>
      </c>
      <c r="C46">
        <v>4.291714342261E-2</v>
      </c>
    </row>
    <row r="47" spans="1:3" x14ac:dyDescent="0.25">
      <c r="A47" t="s">
        <v>117</v>
      </c>
      <c r="B47" t="s">
        <v>266</v>
      </c>
      <c r="C47">
        <v>4.7647393824699999E-2</v>
      </c>
    </row>
    <row r="48" spans="1:3" x14ac:dyDescent="0.25">
      <c r="A48" t="s">
        <v>117</v>
      </c>
      <c r="B48" t="s">
        <v>267</v>
      </c>
      <c r="C48">
        <v>4.6164416836870004E-2</v>
      </c>
    </row>
    <row r="49" spans="1:3" x14ac:dyDescent="0.25">
      <c r="A49" t="s">
        <v>269</v>
      </c>
      <c r="B49" t="s">
        <v>266</v>
      </c>
      <c r="C49">
        <v>4.6222109236200001E-2</v>
      </c>
    </row>
    <row r="50" spans="1:3" x14ac:dyDescent="0.25">
      <c r="B50" t="s">
        <v>267</v>
      </c>
      <c r="C50">
        <v>4.369805050318E-2</v>
      </c>
    </row>
    <row r="51" spans="1:3" x14ac:dyDescent="0.25">
      <c r="A51" t="s">
        <v>270</v>
      </c>
      <c r="B51" t="s">
        <v>266</v>
      </c>
      <c r="C51">
        <v>5.0027177320460005E-2</v>
      </c>
    </row>
    <row r="52" spans="1:3" x14ac:dyDescent="0.25">
      <c r="B52" t="s">
        <v>267</v>
      </c>
      <c r="C52">
        <v>4.697733165634E-2</v>
      </c>
    </row>
    <row r="53" spans="1:3" x14ac:dyDescent="0.25">
      <c r="A53" t="s">
        <v>271</v>
      </c>
      <c r="B53" t="s">
        <v>266</v>
      </c>
      <c r="C53">
        <v>5.7595606923920004E-2</v>
      </c>
    </row>
    <row r="54" spans="1:3" x14ac:dyDescent="0.25">
      <c r="B54" t="s">
        <v>267</v>
      </c>
      <c r="C54">
        <v>5.3535893962619999E-2</v>
      </c>
    </row>
    <row r="55" spans="1:3" x14ac:dyDescent="0.25">
      <c r="A55" t="s">
        <v>272</v>
      </c>
      <c r="B55" t="s">
        <v>266</v>
      </c>
      <c r="C55">
        <v>6.5659474581479998E-2</v>
      </c>
    </row>
    <row r="56" spans="1:3" x14ac:dyDescent="0.25">
      <c r="B56" t="s">
        <v>267</v>
      </c>
      <c r="C56">
        <v>6.02196180656E-2</v>
      </c>
    </row>
    <row r="57" spans="1:3" x14ac:dyDescent="0.25">
      <c r="A57" t="s">
        <v>273</v>
      </c>
      <c r="B57" t="s">
        <v>266</v>
      </c>
      <c r="C57">
        <v>3.9408990672530002E-2</v>
      </c>
    </row>
    <row r="58" spans="1:3" x14ac:dyDescent="0.25">
      <c r="B58" t="s">
        <v>267</v>
      </c>
      <c r="C58">
        <v>3.8732110491279996E-2</v>
      </c>
    </row>
    <row r="59" spans="1:3" x14ac:dyDescent="0.25">
      <c r="A59" t="s">
        <v>274</v>
      </c>
      <c r="B59" t="s">
        <v>266</v>
      </c>
      <c r="C59">
        <v>4.4822302758849998E-2</v>
      </c>
    </row>
    <row r="60" spans="1:3" x14ac:dyDescent="0.25">
      <c r="B60" t="s">
        <v>267</v>
      </c>
      <c r="C60">
        <v>4.3632999102259998E-2</v>
      </c>
    </row>
    <row r="61" spans="1:3" x14ac:dyDescent="0.25">
      <c r="A61" t="s">
        <v>275</v>
      </c>
      <c r="B61" t="s">
        <v>266</v>
      </c>
      <c r="C61">
        <v>4.8677865887419999E-2</v>
      </c>
    </row>
    <row r="62" spans="1:3" x14ac:dyDescent="0.25">
      <c r="B62" t="s">
        <v>267</v>
      </c>
      <c r="C62">
        <v>4.6900258176269999E-2</v>
      </c>
    </row>
    <row r="63" spans="1:3" x14ac:dyDescent="0.25">
      <c r="A63" t="s">
        <v>276</v>
      </c>
      <c r="B63" t="s">
        <v>266</v>
      </c>
      <c r="C63">
        <v>5.6288831780499995E-2</v>
      </c>
    </row>
    <row r="64" spans="1:3" x14ac:dyDescent="0.25">
      <c r="B64" t="s">
        <v>267</v>
      </c>
      <c r="C64">
        <v>5.343477632423E-2</v>
      </c>
    </row>
    <row r="65" spans="1:3" x14ac:dyDescent="0.25">
      <c r="A65" t="s">
        <v>277</v>
      </c>
      <c r="B65" t="s">
        <v>266</v>
      </c>
      <c r="C65">
        <v>3.6291601355040004E-2</v>
      </c>
    </row>
    <row r="66" spans="1:3" x14ac:dyDescent="0.25">
      <c r="B66" t="s">
        <v>267</v>
      </c>
      <c r="C66">
        <v>3.4798960188830004E-2</v>
      </c>
    </row>
    <row r="67" spans="1:3" x14ac:dyDescent="0.25">
      <c r="A67" t="s">
        <v>278</v>
      </c>
      <c r="B67" t="s">
        <v>266</v>
      </c>
      <c r="C67">
        <v>4.0095308935490001E-2</v>
      </c>
    </row>
    <row r="68" spans="1:3" x14ac:dyDescent="0.25">
      <c r="B68" t="s">
        <v>267</v>
      </c>
      <c r="C68">
        <v>3.8046233560639998E-2</v>
      </c>
    </row>
    <row r="69" spans="1:3" x14ac:dyDescent="0.25">
      <c r="A69" t="s">
        <v>279</v>
      </c>
      <c r="B69" t="s">
        <v>266</v>
      </c>
      <c r="C69">
        <v>4.6010695433070001E-2</v>
      </c>
    </row>
    <row r="70" spans="1:3" x14ac:dyDescent="0.25">
      <c r="B70" t="s">
        <v>267</v>
      </c>
      <c r="C70">
        <v>4.2917143618369999E-2</v>
      </c>
    </row>
    <row r="71" spans="1:3" x14ac:dyDescent="0.25">
      <c r="A71" t="s">
        <v>280</v>
      </c>
      <c r="B71" t="s">
        <v>266</v>
      </c>
      <c r="C71">
        <v>5.0114506064940001E-2</v>
      </c>
    </row>
    <row r="72" spans="1:3" x14ac:dyDescent="0.25">
      <c r="A72" t="s">
        <v>281</v>
      </c>
      <c r="B72" t="s">
        <v>267</v>
      </c>
      <c r="C72">
        <v>4.6164416990199998E-2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968F2-0DA0-430B-BD48-332453252C43}">
  <sheetPr codeName="Sheet17"/>
  <dimension ref="A1:AL36"/>
  <sheetViews>
    <sheetView workbookViewId="0">
      <selection sqref="A1:AL36"/>
    </sheetView>
  </sheetViews>
  <sheetFormatPr defaultRowHeight="13.8" x14ac:dyDescent="0.25"/>
  <cols>
    <col min="1" max="1" width="9.296875" bestFit="1" customWidth="1"/>
    <col min="2" max="2" width="32.8984375" bestFit="1" customWidth="1"/>
    <col min="3" max="3" width="35.19921875" bestFit="1" customWidth="1"/>
    <col min="4" max="4" width="24.296875" bestFit="1" customWidth="1"/>
    <col min="5" max="5" width="26" bestFit="1" customWidth="1"/>
    <col min="6" max="6" width="25.59765625" bestFit="1" customWidth="1"/>
    <col min="7" max="7" width="23.3984375" bestFit="1" customWidth="1"/>
    <col min="8" max="8" width="30.09765625" bestFit="1" customWidth="1"/>
    <col min="9" max="9" width="26" bestFit="1" customWidth="1"/>
    <col min="10" max="10" width="26.5" bestFit="1" customWidth="1"/>
    <col min="11" max="11" width="28.09765625" bestFit="1" customWidth="1"/>
    <col min="12" max="12" width="27.69921875" bestFit="1" customWidth="1"/>
    <col min="13" max="13" width="25.59765625" bestFit="1" customWidth="1"/>
  </cols>
  <sheetData>
    <row r="1" spans="1:38" ht="28.2" x14ac:dyDescent="0.3">
      <c r="A1" s="119" t="s">
        <v>4</v>
      </c>
      <c r="B1" s="63" t="s">
        <v>81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90</v>
      </c>
      <c r="L1" s="63" t="s">
        <v>91</v>
      </c>
      <c r="M1" s="63" t="s">
        <v>92</v>
      </c>
      <c r="N1" s="63" t="s">
        <v>106</v>
      </c>
      <c r="O1" s="63" t="s">
        <v>107</v>
      </c>
      <c r="P1" s="63" t="s">
        <v>108</v>
      </c>
      <c r="Q1" s="63" t="s">
        <v>109</v>
      </c>
      <c r="R1" s="63" t="s">
        <v>110</v>
      </c>
      <c r="S1" s="63" t="s">
        <v>111</v>
      </c>
      <c r="T1" s="63" t="s">
        <v>112</v>
      </c>
      <c r="U1" s="63" t="s">
        <v>113</v>
      </c>
      <c r="V1" s="63" t="s">
        <v>114</v>
      </c>
      <c r="W1" s="63" t="s">
        <v>115</v>
      </c>
      <c r="X1" s="63" t="s">
        <v>116</v>
      </c>
      <c r="Y1" s="63" t="s">
        <v>117</v>
      </c>
      <c r="Z1" s="63" t="s">
        <v>130</v>
      </c>
      <c r="AA1" s="63" t="s">
        <v>131</v>
      </c>
      <c r="AB1" s="63" t="s">
        <v>132</v>
      </c>
      <c r="AC1" s="63" t="s">
        <v>133</v>
      </c>
      <c r="AD1" s="63" t="s">
        <v>134</v>
      </c>
      <c r="AE1" s="63" t="s">
        <v>135</v>
      </c>
      <c r="AF1" s="63" t="s">
        <v>136</v>
      </c>
      <c r="AG1" s="63" t="s">
        <v>137</v>
      </c>
      <c r="AH1" s="63" t="s">
        <v>138</v>
      </c>
      <c r="AI1" s="63" t="s">
        <v>139</v>
      </c>
      <c r="AJ1" s="63" t="s">
        <v>140</v>
      </c>
      <c r="AK1" s="63" t="s">
        <v>141</v>
      </c>
      <c r="AL1" s="1" t="s">
        <v>31</v>
      </c>
    </row>
    <row r="2" spans="1:38" ht="14.4" x14ac:dyDescent="0.3">
      <c r="A2" s="65">
        <v>44012</v>
      </c>
      <c r="B2" s="66">
        <v>1.78247666372E-2</v>
      </c>
      <c r="C2" s="66">
        <v>0</v>
      </c>
      <c r="D2" s="66">
        <v>1.8798768181209999E-2</v>
      </c>
      <c r="E2" s="66">
        <v>1.9200267436999999E-2</v>
      </c>
      <c r="F2" s="66">
        <v>2.0019177599000001E-2</v>
      </c>
      <c r="G2" s="66">
        <v>2.2117158242610003E-2</v>
      </c>
      <c r="H2" s="66">
        <v>1.78247666372E-2</v>
      </c>
      <c r="I2" s="66">
        <v>0</v>
      </c>
      <c r="J2" s="66">
        <v>1.8749365973999999E-2</v>
      </c>
      <c r="K2" s="66">
        <v>1.9158821055000001E-2</v>
      </c>
      <c r="L2" s="66">
        <v>2.101405463616E-2</v>
      </c>
      <c r="M2" s="66">
        <v>2.0796641373999999E-2</v>
      </c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AL2" s="117">
        <f ca="1">INDEX('Rendements indices'!$A$1:$AB$223,MATCH($A2,'Rendements indices'!$A$1:$A$223,0),MATCH($AL$1,'Rendements indices'!$A$1:$AB$1,0))</f>
        <v>0.01</v>
      </c>
    </row>
    <row r="3" spans="1:38" ht="14.4" x14ac:dyDescent="0.3">
      <c r="A3" s="65">
        <v>44043</v>
      </c>
      <c r="B3" s="66">
        <v>1.9824771798420002E-2</v>
      </c>
      <c r="C3" s="66">
        <v>0</v>
      </c>
      <c r="D3" s="66">
        <v>2.709706493538E-2</v>
      </c>
      <c r="E3" s="66">
        <v>3.0033685601999996E-2</v>
      </c>
      <c r="F3" s="66">
        <v>3.5858383165999999E-2</v>
      </c>
      <c r="G3" s="66">
        <v>4.1371314212949997E-2</v>
      </c>
      <c r="H3" s="66">
        <v>1.9824771798420002E-2</v>
      </c>
      <c r="I3" s="66">
        <v>0</v>
      </c>
      <c r="J3" s="66">
        <v>2.6829601781000002E-2</v>
      </c>
      <c r="K3" s="66">
        <v>2.9741950563999996E-2</v>
      </c>
      <c r="L3" s="66">
        <v>3.5833177226579999E-2</v>
      </c>
      <c r="M3" s="66">
        <v>4.1391345693000001E-2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AL3" s="117">
        <f ca="1">INDEX('Rendements indices'!$A$1:$AB$223,MATCH($A3,'Rendements indices'!$A$1:$A$223,0),MATCH($AL$1,'Rendements indices'!$A$1:$AB$1,0))</f>
        <v>-0.04</v>
      </c>
    </row>
    <row r="4" spans="1:38" ht="14.4" x14ac:dyDescent="0.3">
      <c r="A4" s="65">
        <v>44074</v>
      </c>
      <c r="B4" s="66">
        <v>-1.2887208187499998E-3</v>
      </c>
      <c r="C4" s="66">
        <v>0</v>
      </c>
      <c r="D4" s="66">
        <v>8.6127668448899991E-3</v>
      </c>
      <c r="E4" s="66">
        <v>1.2572365465000002E-2</v>
      </c>
      <c r="F4" s="66">
        <v>2.0493223450999999E-2</v>
      </c>
      <c r="G4" s="66">
        <v>2.801968266563E-2</v>
      </c>
      <c r="H4" s="66">
        <v>-1.2887208187499998E-3</v>
      </c>
      <c r="I4" s="66">
        <v>0</v>
      </c>
      <c r="J4" s="66">
        <v>8.2160934369999994E-3</v>
      </c>
      <c r="K4" s="66">
        <v>1.2176522427E-2</v>
      </c>
      <c r="L4" s="66">
        <v>2.0494552041270001E-2</v>
      </c>
      <c r="M4" s="66">
        <v>2.8018238394E-2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AL4" s="117">
        <f ca="1">INDEX('Rendements indices'!$A$1:$AB$223,MATCH($A4,'Rendements indices'!$A$1:$A$223,0),MATCH($AL$1,'Rendements indices'!$A$1:$AB$1,0))</f>
        <v>0.04</v>
      </c>
    </row>
    <row r="5" spans="1:38" ht="14.4" x14ac:dyDescent="0.3">
      <c r="A5" s="65">
        <v>44104</v>
      </c>
      <c r="B5" s="66">
        <v>-1.71640499105E-3</v>
      </c>
      <c r="C5" s="66">
        <v>0</v>
      </c>
      <c r="D5" s="66">
        <v>-6.5625339360699999E-3</v>
      </c>
      <c r="E5" s="66">
        <v>-8.5166491129999994E-3</v>
      </c>
      <c r="F5" s="66">
        <v>-1.2398773474000001E-2</v>
      </c>
      <c r="G5" s="66">
        <v>-1.606094666835E-2</v>
      </c>
      <c r="H5" s="66">
        <v>-1.71640499105E-3</v>
      </c>
      <c r="I5" s="66">
        <v>0</v>
      </c>
      <c r="J5" s="66">
        <v>-6.3819813540000004E-3</v>
      </c>
      <c r="K5" s="66">
        <v>-8.3230435309999996E-3</v>
      </c>
      <c r="L5" s="66">
        <v>-1.237788867013E-2</v>
      </c>
      <c r="M5" s="66">
        <v>-1.6087292243000002E-2</v>
      </c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AL5" s="117">
        <f ca="1">INDEX('Rendements indices'!$A$1:$AB$223,MATCH($A5,'Rendements indices'!$A$1:$A$223,0),MATCH($AL$1,'Rendements indices'!$A$1:$AB$1,0))</f>
        <v>0.04</v>
      </c>
    </row>
    <row r="6" spans="1:38" ht="14.4" x14ac:dyDescent="0.3">
      <c r="A6" s="65">
        <v>44134</v>
      </c>
      <c r="B6" s="66">
        <v>-1.245372896211E-2</v>
      </c>
      <c r="C6" s="66">
        <v>0</v>
      </c>
      <c r="D6" s="66">
        <v>-1.7420994912440001E-2</v>
      </c>
      <c r="E6" s="66">
        <v>-1.9388791866999999E-2</v>
      </c>
      <c r="F6" s="66">
        <v>-2.3356234819E-2</v>
      </c>
      <c r="G6" s="66">
        <v>-2.7156836175160001E-2</v>
      </c>
      <c r="H6" s="66">
        <v>-1.245372896211E-2</v>
      </c>
      <c r="I6" s="66">
        <v>0</v>
      </c>
      <c r="J6" s="66">
        <v>-1.7206497968000001E-2</v>
      </c>
      <c r="K6" s="66">
        <v>-1.9190219442999999E-2</v>
      </c>
      <c r="L6" s="66">
        <v>-2.3381714052859999E-2</v>
      </c>
      <c r="M6" s="66">
        <v>-2.7125105347999997E-2</v>
      </c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AL6" s="117">
        <f ca="1">INDEX('Rendements indices'!$A$1:$AB$223,MATCH($A6,'Rendements indices'!$A$1:$A$223,0),MATCH($AL$1,'Rendements indices'!$A$1:$AB$1,0))</f>
        <v>0.05</v>
      </c>
    </row>
    <row r="7" spans="1:38" ht="14.4" x14ac:dyDescent="0.3">
      <c r="A7" s="65">
        <v>44165</v>
      </c>
      <c r="B7" s="66">
        <v>3.268320821364E-2</v>
      </c>
      <c r="C7" s="66">
        <v>0</v>
      </c>
      <c r="D7" s="66">
        <v>5.5189807885160001E-2</v>
      </c>
      <c r="E7" s="66">
        <v>6.4201098356000005E-2</v>
      </c>
      <c r="F7" s="66">
        <v>8.2209261626999999E-2</v>
      </c>
      <c r="G7" s="66">
        <v>9.9302743241309999E-2</v>
      </c>
      <c r="H7" s="66">
        <v>3.268320821364E-2</v>
      </c>
      <c r="I7" s="66">
        <v>0</v>
      </c>
      <c r="J7" s="66">
        <v>5.4297409037999997E-2</v>
      </c>
      <c r="K7" s="66">
        <v>6.3301490673999997E-2</v>
      </c>
      <c r="L7" s="66">
        <v>8.2197727490960007E-2</v>
      </c>
      <c r="M7" s="66">
        <v>9.9317817214000001E-2</v>
      </c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AL7" s="117">
        <f ca="1">INDEX('Rendements indices'!$A$1:$AB$223,MATCH($A7,'Rendements indices'!$A$1:$A$223,0),MATCH($AL$1,'Rendements indices'!$A$1:$AB$1,0))</f>
        <v>0.02</v>
      </c>
    </row>
    <row r="8" spans="1:38" ht="14.4" x14ac:dyDescent="0.3">
      <c r="A8" s="65">
        <v>44196</v>
      </c>
      <c r="B8" s="66">
        <v>8.0740578381399992E-3</v>
      </c>
      <c r="C8" s="66">
        <v>0</v>
      </c>
      <c r="D8" s="66">
        <v>1.2523309314319999E-2</v>
      </c>
      <c r="E8" s="66">
        <v>1.4293858697000001E-2</v>
      </c>
      <c r="F8" s="66">
        <v>1.7850209471000002E-2</v>
      </c>
      <c r="G8" s="66">
        <v>2.1243842207700002E-2</v>
      </c>
      <c r="H8" s="66">
        <v>8.0740578381399992E-3</v>
      </c>
      <c r="I8" s="66">
        <v>0</v>
      </c>
      <c r="J8" s="66">
        <v>1.2337564816000002E-2</v>
      </c>
      <c r="K8" s="66">
        <v>1.4115740199E-2</v>
      </c>
      <c r="L8" s="66">
        <v>1.7862411085789998E-2</v>
      </c>
      <c r="M8" s="66">
        <v>2.1228441757000002E-2</v>
      </c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AL8" s="117">
        <f ca="1">INDEX('Rendements indices'!$A$1:$AB$223,MATCH($A8,'Rendements indices'!$A$1:$A$223,0),MATCH($AL$1,'Rendements indices'!$A$1:$AB$1,0))</f>
        <v>0</v>
      </c>
    </row>
    <row r="9" spans="1:38" ht="14.4" x14ac:dyDescent="0.3">
      <c r="A9" s="65">
        <v>44225</v>
      </c>
      <c r="B9" s="66">
        <v>-8.6060494879599998E-3</v>
      </c>
      <c r="C9" s="66">
        <v>-8.1026471962800002E-3</v>
      </c>
      <c r="D9" s="66">
        <v>-6.0925949032200003E-3</v>
      </c>
      <c r="E9" s="66">
        <v>-5.3016236233199999E-3</v>
      </c>
      <c r="F9" s="66">
        <v>-3.41340251221E-3</v>
      </c>
      <c r="G9" s="66">
        <v>-1.6196073278600001E-3</v>
      </c>
      <c r="H9" s="66">
        <v>-8.6060494879599998E-3</v>
      </c>
      <c r="I9" s="66">
        <v>-8.1026471962800002E-3</v>
      </c>
      <c r="J9" s="66">
        <v>-6.3409521680499988E-3</v>
      </c>
      <c r="K9" s="66">
        <v>-5.3968351344999997E-3</v>
      </c>
      <c r="L9" s="66">
        <v>-3.4134024563699998E-3</v>
      </c>
      <c r="M9" s="66">
        <v>-1.62040736416E-3</v>
      </c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AL9" s="117">
        <f ca="1">INDEX('Rendements indices'!$A$1:$AB$223,MATCH($A9,'Rendements indices'!$A$1:$A$223,0),MATCH($AL$1,'Rendements indices'!$A$1:$AB$1,0))</f>
        <v>0.01</v>
      </c>
    </row>
    <row r="10" spans="1:38" ht="14.4" x14ac:dyDescent="0.3">
      <c r="A10" s="65">
        <v>44253</v>
      </c>
      <c r="B10" s="66">
        <v>-1.0911038828579999E-2</v>
      </c>
      <c r="C10" s="66">
        <v>-5.2888399199699995E-3</v>
      </c>
      <c r="D10" s="66">
        <v>3.1444584608999997E-3</v>
      </c>
      <c r="E10" s="66">
        <v>8.7666573658699998E-3</v>
      </c>
      <c r="F10" s="66">
        <v>2.0011055175739999E-2</v>
      </c>
      <c r="G10" s="66">
        <v>3.0693233095129998E-2</v>
      </c>
      <c r="H10" s="66">
        <v>-1.0911038828579999E-2</v>
      </c>
      <c r="I10" s="66">
        <v>-5.2888399199699995E-3</v>
      </c>
      <c r="J10" s="66">
        <v>2.5830386410500001E-3</v>
      </c>
      <c r="K10" s="66">
        <v>8.2052375459900004E-3</v>
      </c>
      <c r="L10" s="66">
        <v>2.0011055168800002E-2</v>
      </c>
      <c r="M10" s="66">
        <v>3.069403316581E-2</v>
      </c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AL10" s="117">
        <f ca="1">INDEX('Rendements indices'!$A$1:$AB$223,MATCH($A10,'Rendements indices'!$A$1:$A$223,0),MATCH($AL$1,'Rendements indices'!$A$1:$AB$1,0))</f>
        <v>-0.01</v>
      </c>
    </row>
    <row r="11" spans="1:38" ht="14.4" x14ac:dyDescent="0.3">
      <c r="A11" s="65">
        <v>44286</v>
      </c>
      <c r="B11" s="66">
        <v>-4.4582764330900002E-3</v>
      </c>
      <c r="C11" s="66">
        <v>-3.4455713626000003E-4</v>
      </c>
      <c r="D11" s="66">
        <v>5.8260220774500006E-3</v>
      </c>
      <c r="E11" s="66">
        <v>9.9397413194999996E-3</v>
      </c>
      <c r="F11" s="66">
        <v>1.8167179803589999E-2</v>
      </c>
      <c r="G11" s="66">
        <v>2.5983246363460003E-2</v>
      </c>
      <c r="H11" s="66">
        <v>-4.4582764330900002E-3</v>
      </c>
      <c r="I11" s="66">
        <v>-3.4455713626000003E-4</v>
      </c>
      <c r="J11" s="66">
        <v>5.4135496933600006E-3</v>
      </c>
      <c r="K11" s="66">
        <v>9.52726893539E-3</v>
      </c>
      <c r="L11" s="66">
        <v>1.816717969948E-2</v>
      </c>
      <c r="M11" s="66">
        <v>2.5982145903580004E-2</v>
      </c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AL11" s="117">
        <f ca="1">INDEX('Rendements indices'!$A$1:$AB$223,MATCH($A11,'Rendements indices'!$A$1:$A$223,0),MATCH($AL$1,'Rendements indices'!$A$1:$AB$1,0))</f>
        <v>-0.02</v>
      </c>
    </row>
    <row r="12" spans="1:38" ht="14.4" x14ac:dyDescent="0.3">
      <c r="A12" s="65">
        <v>44316</v>
      </c>
      <c r="B12" s="66">
        <v>6.0232305153300001E-3</v>
      </c>
      <c r="C12" s="66">
        <v>8.201979448120001E-3</v>
      </c>
      <c r="D12" s="66">
        <v>1.147010253657E-2</v>
      </c>
      <c r="E12" s="66">
        <v>1.3648851532749999E-2</v>
      </c>
      <c r="F12" s="66">
        <v>1.8006349525169999E-2</v>
      </c>
      <c r="G12" s="66">
        <v>2.214597261792E-2</v>
      </c>
      <c r="H12" s="66">
        <v>6.0232305153300001E-3</v>
      </c>
      <c r="I12" s="66">
        <v>8.201979448120001E-3</v>
      </c>
      <c r="J12" s="66">
        <v>1.1252227362450001E-2</v>
      </c>
      <c r="K12" s="66">
        <v>1.3430976358669999E-2</v>
      </c>
      <c r="L12" s="66">
        <v>1.8006349645640001E-2</v>
      </c>
      <c r="M12" s="66">
        <v>2.2145972343440002E-2</v>
      </c>
      <c r="N12" s="67">
        <v>-4.568E-3</v>
      </c>
      <c r="O12" s="67">
        <v>-4.9740000000000001E-3</v>
      </c>
      <c r="P12" s="67">
        <v>-5.7869999999999996E-3</v>
      </c>
      <c r="Q12" s="67">
        <v>-6.6190000000000008E-3</v>
      </c>
      <c r="R12" s="67">
        <v>-4.0689999999999997E-3</v>
      </c>
      <c r="S12" s="67">
        <v>-4.6489999999999995E-3</v>
      </c>
      <c r="T12" s="67">
        <v>-5.0349999999999995E-3</v>
      </c>
      <c r="U12" s="67">
        <v>-5.8079999999999998E-3</v>
      </c>
      <c r="V12" s="67">
        <v>-3.3019999999999998E-3</v>
      </c>
      <c r="W12" s="67">
        <v>-3.7180000000000004E-3</v>
      </c>
      <c r="X12" s="67">
        <v>-4.3419999999999995E-3</v>
      </c>
      <c r="Y12" s="67">
        <v>-4.7580000000000001E-3</v>
      </c>
      <c r="AL12" s="117">
        <f ca="1">INDEX('Rendements indices'!$A$1:$AB$223,MATCH($A12,'Rendements indices'!$A$1:$A$223,0),MATCH($AL$1,'Rendements indices'!$A$1:$AB$1,0))</f>
        <v>-0.03</v>
      </c>
    </row>
    <row r="13" spans="1:38" ht="14.4" x14ac:dyDescent="0.3">
      <c r="A13" s="65">
        <v>44347</v>
      </c>
      <c r="B13" s="66">
        <v>8.5815922391800012E-3</v>
      </c>
      <c r="C13" s="66">
        <v>9.5172798362400009E-3</v>
      </c>
      <c r="D13" s="66">
        <v>1.09208112694E-2</v>
      </c>
      <c r="E13" s="66">
        <v>1.1856498858790001E-2</v>
      </c>
      <c r="F13" s="66">
        <v>1.3727874037500001E-2</v>
      </c>
      <c r="G13" s="66">
        <v>1.5505680457299999E-2</v>
      </c>
      <c r="H13" s="66">
        <v>8.5809922354000007E-3</v>
      </c>
      <c r="I13" s="66">
        <v>9.5166798324199994E-3</v>
      </c>
      <c r="J13" s="66">
        <v>1.0920211165619999E-2</v>
      </c>
      <c r="K13" s="66">
        <v>1.185589874883E-2</v>
      </c>
      <c r="L13" s="66">
        <v>1.372727401912E-2</v>
      </c>
      <c r="M13" s="66">
        <v>1.5505080453519999E-2</v>
      </c>
      <c r="N13" s="67">
        <v>6.2980000000000006E-3</v>
      </c>
      <c r="O13" s="67">
        <v>6.5369999999999994E-3</v>
      </c>
      <c r="P13" s="67">
        <v>7.0150000000000004E-3</v>
      </c>
      <c r="Q13" s="67">
        <v>7.5239999999999994E-3</v>
      </c>
      <c r="R13" s="67">
        <v>6.0350000000000004E-3</v>
      </c>
      <c r="S13" s="67">
        <v>6.3639999999999999E-3</v>
      </c>
      <c r="T13" s="67">
        <v>6.5839999999999996E-3</v>
      </c>
      <c r="U13" s="67">
        <v>7.0220000000000005E-3</v>
      </c>
      <c r="V13" s="67">
        <v>5.9280000000000001E-3</v>
      </c>
      <c r="W13" s="67">
        <v>6.3859999999999993E-3</v>
      </c>
      <c r="X13" s="67">
        <v>7.0730000000000003E-3</v>
      </c>
      <c r="Y13" s="67">
        <v>7.5309999999999995E-3</v>
      </c>
      <c r="AL13" s="117">
        <f ca="1">INDEX('Rendements indices'!$A$1:$AB$223,MATCH($A13,'Rendements indices'!$A$1:$A$223,0),MATCH($AL$1,'Rendements indices'!$A$1:$AB$1,0))</f>
        <v>-0.05</v>
      </c>
    </row>
    <row r="14" spans="1:38" ht="14.4" x14ac:dyDescent="0.3">
      <c r="A14" s="65">
        <v>44377</v>
      </c>
      <c r="B14" s="66">
        <v>1.536122940601E-2</v>
      </c>
      <c r="C14" s="66">
        <v>1.7689230702880001E-2</v>
      </c>
      <c r="D14" s="66">
        <v>2.1181232836469999E-2</v>
      </c>
      <c r="E14" s="66">
        <v>2.3509234094870001E-2</v>
      </c>
      <c r="F14" s="66">
        <v>2.8165236611750001E-2</v>
      </c>
      <c r="G14" s="66">
        <v>3.2588439002710003E-2</v>
      </c>
      <c r="H14" s="66">
        <v>1.5360328977419999E-2</v>
      </c>
      <c r="I14" s="66">
        <v>1.768833027428E-2</v>
      </c>
      <c r="J14" s="66">
        <v>2.1180332407860002E-2</v>
      </c>
      <c r="K14" s="66">
        <v>2.3508333666299997E-2</v>
      </c>
      <c r="L14" s="66">
        <v>2.8164336110080002E-2</v>
      </c>
      <c r="M14" s="66">
        <v>3.2587538574139999E-2</v>
      </c>
      <c r="N14" s="67">
        <v>2.1010000000000001E-2</v>
      </c>
      <c r="O14" s="67">
        <v>2.3562E-2</v>
      </c>
      <c r="P14" s="67">
        <v>2.8664000000000002E-2</v>
      </c>
      <c r="Q14" s="67">
        <v>3.3814999999999998E-2</v>
      </c>
      <c r="R14" s="67">
        <v>1.728E-2</v>
      </c>
      <c r="S14" s="67">
        <v>2.1072999999999998E-2</v>
      </c>
      <c r="T14" s="67">
        <v>2.3602999999999999E-2</v>
      </c>
      <c r="U14" s="67">
        <v>2.8660999999999999E-2</v>
      </c>
      <c r="V14" s="67">
        <v>1.4107000000000001E-2</v>
      </c>
      <c r="W14" s="67">
        <v>1.6614E-2</v>
      </c>
      <c r="X14" s="67">
        <v>2.0375000000000001E-2</v>
      </c>
      <c r="Y14" s="67">
        <v>2.2882E-2</v>
      </c>
      <c r="AL14" s="117">
        <f ca="1">INDEX('Rendements indices'!$A$1:$AB$223,MATCH($A14,'Rendements indices'!$A$1:$A$223,0),MATCH($AL$1,'Rendements indices'!$A$1:$AB$1,0))</f>
        <v>-0.03</v>
      </c>
    </row>
    <row r="15" spans="1:38" ht="14.4" x14ac:dyDescent="0.3">
      <c r="A15" s="65">
        <v>44407</v>
      </c>
      <c r="B15" s="66">
        <v>1.025983434682E-2</v>
      </c>
      <c r="C15" s="66">
        <v>1.029873161204E-2</v>
      </c>
      <c r="D15" s="66">
        <v>1.0354088638759999E-2</v>
      </c>
      <c r="E15" s="66">
        <v>1.0389016924759999E-2</v>
      </c>
      <c r="F15" s="66">
        <v>1.045417803921E-2</v>
      </c>
      <c r="G15" s="66">
        <v>1.0510346269429999E-2</v>
      </c>
      <c r="H15" s="66">
        <v>1.025973448243E-2</v>
      </c>
      <c r="I15" s="66">
        <v>1.029863199126E-2</v>
      </c>
      <c r="J15" s="66">
        <v>1.035398937876E-2</v>
      </c>
      <c r="K15" s="66">
        <v>1.038891790213E-2</v>
      </c>
      <c r="L15" s="66">
        <v>1.0454079565079998E-2</v>
      </c>
      <c r="M15" s="66">
        <v>1.051024814946E-2</v>
      </c>
      <c r="N15" s="67">
        <v>1.1091999999999999E-2</v>
      </c>
      <c r="O15" s="67">
        <v>1.1164E-2</v>
      </c>
      <c r="P15" s="67">
        <v>1.1303000000000001E-2</v>
      </c>
      <c r="Q15" s="67">
        <v>1.1489000000000001E-2</v>
      </c>
      <c r="R15" s="67">
        <v>1.0875999999999999E-2</v>
      </c>
      <c r="S15" s="67">
        <v>1.0998000000000001E-2</v>
      </c>
      <c r="T15" s="67">
        <v>1.1079E-2</v>
      </c>
      <c r="U15" s="67">
        <v>1.1235E-2</v>
      </c>
      <c r="V15" s="67">
        <v>1.0685E-2</v>
      </c>
      <c r="W15" s="67">
        <v>1.0719000000000001E-2</v>
      </c>
      <c r="X15" s="67">
        <v>1.0768999999999999E-2</v>
      </c>
      <c r="Y15" s="67">
        <v>1.0800000000000001E-2</v>
      </c>
      <c r="AL15" s="117">
        <f ca="1">INDEX('Rendements indices'!$A$1:$AB$223,MATCH($A15,'Rendements indices'!$A$1:$A$223,0),MATCH($AL$1,'Rendements indices'!$A$1:$AB$1,0))</f>
        <v>-0.05</v>
      </c>
    </row>
    <row r="16" spans="1:38" ht="14.4" x14ac:dyDescent="0.3">
      <c r="A16" s="65">
        <v>44439</v>
      </c>
      <c r="B16" s="66">
        <v>5.7209948382300002E-3</v>
      </c>
      <c r="C16" s="66">
        <v>8.5007674020000003E-3</v>
      </c>
      <c r="D16" s="66">
        <v>1.267042632832E-2</v>
      </c>
      <c r="E16" s="66">
        <v>1.5450198875629999E-2</v>
      </c>
      <c r="F16" s="66">
        <v>2.100974397031E-2</v>
      </c>
      <c r="G16" s="66">
        <v>2.6291311810239998E-2</v>
      </c>
      <c r="H16" s="66">
        <v>5.72059476197E-3</v>
      </c>
      <c r="I16" s="66">
        <v>8.5003673257499999E-3</v>
      </c>
      <c r="J16" s="66">
        <v>1.2670026252069999E-2</v>
      </c>
      <c r="K16" s="66">
        <v>1.544979879937E-2</v>
      </c>
      <c r="L16" s="66">
        <v>2.1009343862760002E-2</v>
      </c>
      <c r="M16" s="66">
        <v>2.6290911733939999E-2</v>
      </c>
      <c r="N16" s="67">
        <v>1.4766E-2</v>
      </c>
      <c r="O16" s="67">
        <v>1.7985999999999999E-2</v>
      </c>
      <c r="P16" s="67">
        <v>2.4428000000000002E-2</v>
      </c>
      <c r="Q16" s="67">
        <v>3.0861999999999997E-2</v>
      </c>
      <c r="R16" s="67">
        <v>9.951999999999999E-3</v>
      </c>
      <c r="S16" s="67">
        <v>1.4780999999999999E-2</v>
      </c>
      <c r="T16" s="67">
        <v>1.8000000000000002E-2</v>
      </c>
      <c r="U16" s="67">
        <v>2.4438000000000001E-2</v>
      </c>
      <c r="V16" s="67">
        <v>6.4310000000000001E-3</v>
      </c>
      <c r="W16" s="67">
        <v>9.5350000000000001E-3</v>
      </c>
      <c r="X16" s="67">
        <v>1.4191E-2</v>
      </c>
      <c r="Y16" s="67">
        <v>1.7295000000000001E-2</v>
      </c>
      <c r="AL16" s="117">
        <f ca="1">INDEX('Rendements indices'!$A$1:$AB$223,MATCH($A16,'Rendements indices'!$A$1:$A$223,0),MATCH($AL$1,'Rendements indices'!$A$1:$AB$1,0))</f>
        <v>0.05</v>
      </c>
    </row>
    <row r="17" spans="1:38" ht="14.4" x14ac:dyDescent="0.3">
      <c r="A17" s="65">
        <v>44469</v>
      </c>
      <c r="B17" s="66">
        <v>-1.7811101576809998E-2</v>
      </c>
      <c r="C17" s="66">
        <v>-1.9411131274660001E-2</v>
      </c>
      <c r="D17" s="66">
        <v>-2.181117575538E-2</v>
      </c>
      <c r="E17" s="66">
        <v>-2.3411205466739998E-2</v>
      </c>
      <c r="F17" s="66">
        <v>-2.6611264889460001E-2</v>
      </c>
      <c r="G17" s="66">
        <v>-2.9651321341030001E-2</v>
      </c>
      <c r="H17" s="66">
        <v>-1.7812502944539999E-2</v>
      </c>
      <c r="I17" s="66">
        <v>-1.9412532642430001E-2</v>
      </c>
      <c r="J17" s="66">
        <v>-2.181257712315E-2</v>
      </c>
      <c r="K17" s="66">
        <v>-2.3412606834499999E-2</v>
      </c>
      <c r="L17" s="66">
        <v>-2.6612666282830003E-2</v>
      </c>
      <c r="M17" s="66">
        <v>-2.965272270877E-2</v>
      </c>
      <c r="N17" s="67">
        <v>-2.3018E-2</v>
      </c>
      <c r="O17" s="67">
        <v>-2.5123000000000003E-2</v>
      </c>
      <c r="P17" s="67">
        <v>-2.9330999999999999E-2</v>
      </c>
      <c r="Q17" s="67">
        <v>-3.3610000000000001E-2</v>
      </c>
      <c r="R17" s="67">
        <v>-1.9942000000000001E-2</v>
      </c>
      <c r="S17" s="67">
        <v>-2.3062999999999997E-2</v>
      </c>
      <c r="T17" s="67">
        <v>-2.5144000000000003E-2</v>
      </c>
      <c r="U17" s="67">
        <v>-2.9307E-2</v>
      </c>
      <c r="V17" s="67">
        <v>-1.7124999999999998E-2</v>
      </c>
      <c r="W17" s="67">
        <v>-1.9181E-2</v>
      </c>
      <c r="X17" s="67">
        <v>-2.2263999999999999E-2</v>
      </c>
      <c r="Y17" s="67">
        <v>-2.4319999999999998E-2</v>
      </c>
      <c r="AL17" s="117">
        <f ca="1">INDEX('Rendements indices'!$A$1:$AB$223,MATCH($A17,'Rendements indices'!$A$1:$A$223,0),MATCH($AL$1,'Rendements indices'!$A$1:$AB$1,0))</f>
        <v>0.03</v>
      </c>
    </row>
    <row r="18" spans="1:38" ht="14.4" x14ac:dyDescent="0.3">
      <c r="A18" s="65">
        <v>44498</v>
      </c>
      <c r="B18" s="66">
        <v>1.8700755457199999E-3</v>
      </c>
      <c r="C18" s="66">
        <v>6.7908918541399995E-3</v>
      </c>
      <c r="D18" s="66">
        <v>1.417211627191E-2</v>
      </c>
      <c r="E18" s="66">
        <v>1.909293258951E-2</v>
      </c>
      <c r="F18" s="66">
        <v>2.893456522467E-2</v>
      </c>
      <c r="G18" s="66">
        <v>3.8284116228120002E-2</v>
      </c>
      <c r="H18" s="66">
        <v>1.8697752833500001E-3</v>
      </c>
      <c r="I18" s="66">
        <v>6.7905915917699997E-3</v>
      </c>
      <c r="J18" s="66">
        <v>1.4171816009489999E-2</v>
      </c>
      <c r="K18" s="66">
        <v>1.9092632327100002E-2</v>
      </c>
      <c r="L18" s="66">
        <v>2.8934264979700003E-2</v>
      </c>
      <c r="M18" s="66">
        <v>3.8283815965730002E-2</v>
      </c>
      <c r="N18" s="67">
        <v>1.2739E-2</v>
      </c>
      <c r="O18" s="67">
        <v>1.6919E-2</v>
      </c>
      <c r="P18" s="67">
        <v>2.5278000000000002E-2</v>
      </c>
      <c r="Q18" s="67">
        <v>3.3584000000000003E-2</v>
      </c>
      <c r="R18" s="67">
        <v>6.2709999999999997E-3</v>
      </c>
      <c r="S18" s="67">
        <v>1.2598E-2</v>
      </c>
      <c r="T18" s="67">
        <v>1.6816999999999999E-2</v>
      </c>
      <c r="U18" s="67">
        <v>2.5253000000000001E-2</v>
      </c>
      <c r="V18" s="67">
        <v>3.1390000000000003E-3</v>
      </c>
      <c r="W18" s="67">
        <v>7.4180000000000001E-3</v>
      </c>
      <c r="X18" s="67">
        <v>1.3836999999999999E-2</v>
      </c>
      <c r="Y18" s="67">
        <v>1.8116E-2</v>
      </c>
      <c r="AL18" s="117">
        <f ca="1">INDEX('Rendements indices'!$A$1:$AB$223,MATCH($A18,'Rendements indices'!$A$1:$A$223,0),MATCH($AL$1,'Rendements indices'!$A$1:$AB$1,0))</f>
        <v>0.01</v>
      </c>
    </row>
    <row r="19" spans="1:38" ht="14.4" x14ac:dyDescent="0.3">
      <c r="A19" s="65">
        <v>44530</v>
      </c>
      <c r="B19" s="66">
        <v>5.3235086984600001E-3</v>
      </c>
      <c r="C19" s="66">
        <v>4.0083606831099999E-3</v>
      </c>
      <c r="D19" s="66">
        <v>2.0356388014299998E-3</v>
      </c>
      <c r="E19" s="66">
        <v>7.2049075724999996E-4</v>
      </c>
      <c r="F19" s="66">
        <v>-1.90980533118E-3</v>
      </c>
      <c r="G19" s="66">
        <v>-4.40858661512E-3</v>
      </c>
      <c r="H19" s="66">
        <v>5.3214069346899998E-3</v>
      </c>
      <c r="I19" s="66">
        <v>4.0062589193400003E-3</v>
      </c>
      <c r="J19" s="66">
        <v>2.0335370376600003E-3</v>
      </c>
      <c r="K19" s="66">
        <v>7.1838899346999999E-4</v>
      </c>
      <c r="L19" s="66">
        <v>-1.9119071497500002E-3</v>
      </c>
      <c r="M19" s="66">
        <v>-4.4106883789399995E-3</v>
      </c>
      <c r="N19" s="67">
        <v>4.339E-3</v>
      </c>
      <c r="O19" s="67">
        <v>3.614E-3</v>
      </c>
      <c r="P19" s="67">
        <v>2.166E-3</v>
      </c>
      <c r="Q19" s="67">
        <v>7.5999999999999993E-4</v>
      </c>
      <c r="R19" s="67">
        <v>5.4579999999999993E-3</v>
      </c>
      <c r="S19" s="67">
        <v>4.3540000000000002E-3</v>
      </c>
      <c r="T19" s="67">
        <v>3.6180000000000001E-3</v>
      </c>
      <c r="U19" s="67">
        <v>2.1460000000000003E-3</v>
      </c>
      <c r="V19" s="67">
        <v>5.5979999999999997E-3</v>
      </c>
      <c r="W19" s="67">
        <v>4.7670000000000004E-3</v>
      </c>
      <c r="X19" s="67">
        <v>3.5210000000000003E-3</v>
      </c>
      <c r="Y19" s="67">
        <v>2.6900000000000001E-3</v>
      </c>
      <c r="AL19" s="117">
        <f ca="1">INDEX('Rendements indices'!$A$1:$AB$223,MATCH($A19,'Rendements indices'!$A$1:$A$223,0),MATCH($AL$1,'Rendements indices'!$A$1:$AB$1,0))</f>
        <v>0.02</v>
      </c>
    </row>
    <row r="20" spans="1:38" ht="14.4" x14ac:dyDescent="0.3">
      <c r="A20" s="65">
        <v>44561</v>
      </c>
      <c r="B20" s="66">
        <v>1.986305712431E-2</v>
      </c>
      <c r="C20" s="66">
        <v>2.1194068377330001E-2</v>
      </c>
      <c r="D20" s="66">
        <v>2.319058527409E-2</v>
      </c>
      <c r="E20" s="66">
        <v>2.4521596523600003E-2</v>
      </c>
      <c r="F20" s="66">
        <v>2.718361902261E-2</v>
      </c>
      <c r="G20" s="66">
        <v>2.9712540396699998E-2</v>
      </c>
      <c r="H20" s="66">
        <v>1.9863157388889999E-2</v>
      </c>
      <c r="I20" s="66">
        <v>2.1194168641909997E-2</v>
      </c>
      <c r="J20" s="66">
        <v>2.319068553867E-2</v>
      </c>
      <c r="K20" s="66">
        <v>2.4521696788170001E-2</v>
      </c>
      <c r="L20" s="66">
        <v>2.7183719280509999E-2</v>
      </c>
      <c r="M20" s="66">
        <v>2.9712640661280001E-2</v>
      </c>
      <c r="N20" s="67">
        <v>1.8185E-2</v>
      </c>
      <c r="O20" s="67">
        <v>1.9709000000000001E-2</v>
      </c>
      <c r="P20" s="67">
        <v>2.2755999999999998E-2</v>
      </c>
      <c r="Q20" s="67">
        <v>2.5886999999999997E-2</v>
      </c>
      <c r="R20" s="67">
        <v>1.6471E-2</v>
      </c>
      <c r="S20" s="67">
        <v>1.8606000000000001E-2</v>
      </c>
      <c r="T20" s="67">
        <v>2.0028999999999998E-2</v>
      </c>
      <c r="U20" s="67">
        <v>2.2873999999999999E-2</v>
      </c>
      <c r="V20" s="67">
        <v>1.3379E-2</v>
      </c>
      <c r="W20" s="67">
        <v>1.5042E-2</v>
      </c>
      <c r="X20" s="67">
        <v>1.7536E-2</v>
      </c>
      <c r="Y20" s="67">
        <v>1.9198E-2</v>
      </c>
      <c r="AL20" s="117">
        <f ca="1">INDEX('Rendements indices'!$A$1:$AB$223,MATCH($A20,'Rendements indices'!$A$1:$A$223,0),MATCH($AL$1,'Rendements indices'!$A$1:$AB$1,0))</f>
        <v>-0.02</v>
      </c>
    </row>
    <row r="21" spans="1:38" ht="14.4" x14ac:dyDescent="0.3">
      <c r="A21" s="65">
        <v>44592</v>
      </c>
      <c r="B21" s="66">
        <v>-3.118708231839E-2</v>
      </c>
      <c r="C21" s="66">
        <v>-3.0186408202530001E-2</v>
      </c>
      <c r="D21" s="66">
        <v>-2.8687123407679999E-2</v>
      </c>
      <c r="E21" s="66">
        <v>-2.7688745581510001E-2</v>
      </c>
      <c r="F21" s="66">
        <v>-2.5694723216329998E-2</v>
      </c>
      <c r="G21" s="66">
        <v>-2.3803756198779998E-2</v>
      </c>
      <c r="H21" s="66">
        <v>-3.1186281747229996E-2</v>
      </c>
      <c r="I21" s="66">
        <v>-3.0185607230879999E-2</v>
      </c>
      <c r="J21" s="66">
        <v>-2.8686321837049999E-2</v>
      </c>
      <c r="K21" s="66">
        <v>-2.7687943612739997E-2</v>
      </c>
      <c r="L21" s="66">
        <v>-2.5693920374169999E-2</v>
      </c>
      <c r="M21" s="66">
        <v>-2.3802952686240001E-2</v>
      </c>
      <c r="N21" s="67">
        <v>-3.0571000000000001E-2</v>
      </c>
      <c r="O21" s="67">
        <v>-3.1018E-2</v>
      </c>
      <c r="P21" s="67">
        <v>-3.1932000000000002E-2</v>
      </c>
      <c r="Q21" s="67">
        <v>-3.3047E-2</v>
      </c>
      <c r="R21" s="67">
        <v>-3.0334E-2</v>
      </c>
      <c r="S21" s="67">
        <v>-3.0857000000000002E-2</v>
      </c>
      <c r="T21" s="67">
        <v>-3.1213999999999999E-2</v>
      </c>
      <c r="U21" s="67">
        <v>-3.1945000000000001E-2</v>
      </c>
      <c r="V21" s="67">
        <v>-2.7560999999999999E-2</v>
      </c>
      <c r="W21" s="67">
        <v>-2.7854999999999998E-2</v>
      </c>
      <c r="X21" s="67">
        <v>-2.8309000000000001E-2</v>
      </c>
      <c r="Y21" s="67">
        <v>-2.862E-2</v>
      </c>
      <c r="AL21" s="117">
        <f ca="1">INDEX('Rendements indices'!$A$1:$AB$223,MATCH($A21,'Rendements indices'!$A$1:$A$223,0),MATCH($AL$1,'Rendements indices'!$A$1:$AB$1,0))</f>
        <v>0.05</v>
      </c>
    </row>
    <row r="22" spans="1:38" ht="14.4" x14ac:dyDescent="0.3">
      <c r="A22" s="65">
        <v>44620</v>
      </c>
      <c r="B22" s="66">
        <v>-1.0462992579020001E-2</v>
      </c>
      <c r="C22" s="66">
        <v>-1.1327805305819999E-2</v>
      </c>
      <c r="D22" s="66">
        <v>-1.2654611065779999E-2</v>
      </c>
      <c r="E22" s="66">
        <v>-1.355674605721E-2</v>
      </c>
      <c r="F22" s="66">
        <v>-1.5405798242849999E-2</v>
      </c>
      <c r="G22" s="66">
        <v>-1.7462644753259999E-2</v>
      </c>
      <c r="H22" s="66">
        <v>-9.5759870262900008E-3</v>
      </c>
      <c r="I22" s="66">
        <v>-1.0082838745960001E-2</v>
      </c>
      <c r="J22" s="66">
        <v>-1.265520672631E-2</v>
      </c>
      <c r="K22" s="66">
        <v>-1.355733978803E-2</v>
      </c>
      <c r="L22" s="66">
        <v>-1.5404779038120001E-2</v>
      </c>
      <c r="M22" s="66">
        <v>-1.746323081218E-2</v>
      </c>
      <c r="N22" s="67">
        <v>-1.3939999999999999E-2</v>
      </c>
      <c r="O22" s="67">
        <v>-1.4903E-2</v>
      </c>
      <c r="P22" s="67">
        <v>-1.6827999999999999E-2</v>
      </c>
      <c r="Q22" s="67">
        <v>-1.8790999999999999E-2</v>
      </c>
      <c r="R22" s="67">
        <v>-1.2246E-2</v>
      </c>
      <c r="S22" s="67">
        <v>-1.374E-2</v>
      </c>
      <c r="T22" s="67">
        <v>-1.4735E-2</v>
      </c>
      <c r="U22" s="67">
        <v>-1.6727000000000002E-2</v>
      </c>
      <c r="V22" s="67">
        <v>-1.1313999999999999E-2</v>
      </c>
      <c r="W22" s="67">
        <v>-1.2116999999999999E-2</v>
      </c>
      <c r="X22" s="67">
        <v>-1.3322000000000001E-2</v>
      </c>
      <c r="Y22" s="67">
        <v>-1.4125E-2</v>
      </c>
      <c r="AL22" s="117">
        <f ca="1">INDEX('Rendements indices'!$A$1:$AB$223,MATCH($A22,'Rendements indices'!$A$1:$A$223,0),MATCH($AL$1,'Rendements indices'!$A$1:$AB$1,0))</f>
        <v>0.01</v>
      </c>
    </row>
    <row r="23" spans="1:38" ht="14.4" x14ac:dyDescent="0.3">
      <c r="A23" s="65">
        <v>44651</v>
      </c>
      <c r="B23" s="66">
        <v>-1.6604793889679999E-2</v>
      </c>
      <c r="C23" s="66">
        <v>-1.251260419497E-2</v>
      </c>
      <c r="D23" s="66">
        <v>-6.3743196529400005E-3</v>
      </c>
      <c r="E23" s="66">
        <v>-2.2821299582900002E-3</v>
      </c>
      <c r="F23" s="66">
        <v>5.9022494310499996E-3</v>
      </c>
      <c r="G23" s="66">
        <v>1.3784831383060001E-2</v>
      </c>
      <c r="H23" s="66">
        <v>-1.4945890078440001E-2</v>
      </c>
      <c r="I23" s="66">
        <v>-1.0190138859269999E-2</v>
      </c>
      <c r="J23" s="66">
        <v>-6.3743196529400005E-3</v>
      </c>
      <c r="K23" s="66">
        <v>-2.2821299582900002E-3</v>
      </c>
      <c r="L23" s="66">
        <v>5.9022494310499996E-3</v>
      </c>
      <c r="M23" s="66">
        <v>1.3784831383060001E-2</v>
      </c>
      <c r="N23" s="67">
        <v>-6.5249999999999996E-3</v>
      </c>
      <c r="O23" s="67">
        <v>-2.4329999999999998E-3</v>
      </c>
      <c r="P23" s="67">
        <v>5.7509999999999992E-3</v>
      </c>
      <c r="Q23" s="67">
        <v>1.3785E-2</v>
      </c>
      <c r="R23" s="67">
        <v>-1.2816000000000001E-2</v>
      </c>
      <c r="S23" s="67">
        <v>-6.6080000000000002E-3</v>
      </c>
      <c r="T23" s="67">
        <v>-2.4690000000000003E-3</v>
      </c>
      <c r="U23" s="67">
        <v>5.8089999999999999E-3</v>
      </c>
      <c r="V23" s="67">
        <v>-1.5387E-2</v>
      </c>
      <c r="W23" s="67">
        <v>-1.1175999999999998E-2</v>
      </c>
      <c r="X23" s="67">
        <v>-4.8589999999999996E-3</v>
      </c>
      <c r="Y23" s="67">
        <v>-6.469999999999999E-4</v>
      </c>
      <c r="AL23" s="117">
        <f ca="1">INDEX('Rendements indices'!$A$1:$AB$223,MATCH($A23,'Rendements indices'!$A$1:$A$223,0),MATCH($AL$1,'Rendements indices'!$A$1:$AB$1,0))</f>
        <v>0.06</v>
      </c>
    </row>
    <row r="24" spans="1:38" ht="14.4" x14ac:dyDescent="0.3">
      <c r="A24" s="65">
        <v>44680</v>
      </c>
      <c r="B24" s="66">
        <v>-3.8231469948400001E-2</v>
      </c>
      <c r="C24" s="66">
        <v>-4.0583400744680004E-2</v>
      </c>
      <c r="D24" s="66">
        <v>-4.4111296939070004E-2</v>
      </c>
      <c r="E24" s="66">
        <v>-4.646322773534E-2</v>
      </c>
      <c r="F24" s="66">
        <v>-5.1167089327869994E-2</v>
      </c>
      <c r="G24" s="66">
        <v>-5.622243218682E-2</v>
      </c>
      <c r="H24" s="66">
        <v>-3.7897014991360001E-2</v>
      </c>
      <c r="I24" s="66">
        <v>-4.01151638048E-2</v>
      </c>
      <c r="J24" s="66">
        <v>-4.3967019661569996E-2</v>
      </c>
      <c r="K24" s="66">
        <v>-4.646322773534E-2</v>
      </c>
      <c r="L24" s="66">
        <v>-5.1167089327869994E-2</v>
      </c>
      <c r="M24" s="66">
        <v>-5.622243218682E-2</v>
      </c>
      <c r="N24" s="67">
        <v>-4.4287E-2</v>
      </c>
      <c r="O24" s="67">
        <v>-4.6639E-2</v>
      </c>
      <c r="P24" s="67">
        <v>-5.1343E-2</v>
      </c>
      <c r="Q24" s="67">
        <v>-5.6222000000000001E-2</v>
      </c>
      <c r="R24" s="67">
        <v>-4.0819000000000001E-2</v>
      </c>
      <c r="S24" s="67">
        <v>-4.4292999999999999E-2</v>
      </c>
      <c r="T24" s="67">
        <v>-4.6608000000000004E-2</v>
      </c>
      <c r="U24" s="67">
        <v>-5.1239999999999994E-2</v>
      </c>
      <c r="V24" s="67">
        <v>-3.7349E-2</v>
      </c>
      <c r="W24" s="67">
        <v>-3.9704000000000003E-2</v>
      </c>
      <c r="X24" s="67">
        <v>-4.3235999999999997E-2</v>
      </c>
      <c r="Y24" s="67">
        <v>-4.5589999999999999E-2</v>
      </c>
      <c r="AL24" s="117">
        <f ca="1">INDEX('Rendements indices'!$A$1:$AB$223,MATCH($A24,'Rendements indices'!$A$1:$A$223,0),MATCH($AL$1,'Rendements indices'!$A$1:$AB$1,0))</f>
        <v>0.06</v>
      </c>
    </row>
    <row r="25" spans="1:38" ht="14.4" x14ac:dyDescent="0.3">
      <c r="A25" s="65">
        <v>44712</v>
      </c>
      <c r="B25" s="66">
        <v>-2.1596075629000001E-3</v>
      </c>
      <c r="C25" s="66">
        <v>-2.6575689274199996E-3</v>
      </c>
      <c r="D25" s="66">
        <v>-3.4045109742099999E-3</v>
      </c>
      <c r="E25" s="66">
        <v>-3.9024723387299999E-3</v>
      </c>
      <c r="F25" s="66">
        <v>-4.8983950677400001E-3</v>
      </c>
      <c r="G25" s="66">
        <v>-5.9105032286599999E-3</v>
      </c>
      <c r="H25" s="66">
        <v>-1.4515163059399998E-3</v>
      </c>
      <c r="I25" s="66">
        <v>-1.66624116766E-3</v>
      </c>
      <c r="J25" s="66">
        <v>-2.8569151391400001E-3</v>
      </c>
      <c r="K25" s="66">
        <v>-3.9024723387299999E-3</v>
      </c>
      <c r="L25" s="66">
        <v>-4.8983950677400001E-3</v>
      </c>
      <c r="M25" s="66">
        <v>-5.9105032286599999E-3</v>
      </c>
      <c r="N25" s="67">
        <v>-3.4129999999999998E-3</v>
      </c>
      <c r="O25" s="67">
        <v>-3.9110000000000004E-3</v>
      </c>
      <c r="P25" s="67">
        <v>-4.9059999999999998E-3</v>
      </c>
      <c r="Q25" s="67">
        <v>-5.9109999999999996E-3</v>
      </c>
      <c r="R25" s="67">
        <v>-2.6319999999999998E-3</v>
      </c>
      <c r="S25" s="67">
        <v>-3.3850000000000004E-3</v>
      </c>
      <c r="T25" s="67">
        <v>-3.8869999999999998E-3</v>
      </c>
      <c r="U25" s="67">
        <v>-4.8909999999999995E-3</v>
      </c>
      <c r="V25" s="67">
        <v>-1.9880000000000002E-3</v>
      </c>
      <c r="W25" s="67">
        <v>-2.4109999999999999E-3</v>
      </c>
      <c r="X25" s="67">
        <v>-3.0459999999999997E-3</v>
      </c>
      <c r="Y25" s="67">
        <v>-3.4689999999999999E-3</v>
      </c>
      <c r="AL25" s="117">
        <f ca="1">INDEX('Rendements indices'!$A$1:$AB$223,MATCH($A25,'Rendements indices'!$A$1:$A$223,0),MATCH($AL$1,'Rendements indices'!$A$1:$AB$1,0))</f>
        <v>0.02</v>
      </c>
    </row>
    <row r="26" spans="1:38" ht="14.4" x14ac:dyDescent="0.3">
      <c r="A26" s="65">
        <v>44742</v>
      </c>
      <c r="B26" s="66">
        <v>-3.3437084478799999E-2</v>
      </c>
      <c r="C26" s="66">
        <v>-3.8687118309150004E-2</v>
      </c>
      <c r="D26" s="66">
        <v>-4.6562169054649993E-2</v>
      </c>
      <c r="E26" s="66">
        <v>-5.1812202884980001E-2</v>
      </c>
      <c r="F26" s="66">
        <v>-6.2312270545640001E-2</v>
      </c>
      <c r="G26" s="66">
        <v>-7.3039273508669997E-2</v>
      </c>
      <c r="H26" s="66">
        <v>-3.4380464012530004E-2</v>
      </c>
      <c r="I26" s="66">
        <v>-4.0007849656319996E-2</v>
      </c>
      <c r="J26" s="66">
        <v>-4.648862945835E-2</v>
      </c>
      <c r="K26" s="66">
        <v>-5.1812202884980001E-2</v>
      </c>
      <c r="L26" s="66">
        <v>-6.2312270545640001E-2</v>
      </c>
      <c r="M26" s="66">
        <v>-7.3039273508669997E-2</v>
      </c>
      <c r="N26" s="67">
        <v>-4.6675000000000001E-2</v>
      </c>
      <c r="O26" s="67">
        <v>-5.1924999999999999E-2</v>
      </c>
      <c r="P26" s="67">
        <v>-6.2426000000000002E-2</v>
      </c>
      <c r="Q26" s="67">
        <v>-7.3038999999999993E-2</v>
      </c>
      <c r="R26" s="67">
        <v>-3.8822999999999996E-2</v>
      </c>
      <c r="S26" s="67">
        <v>-4.6666999999999993E-2</v>
      </c>
      <c r="T26" s="67">
        <v>-5.1896000000000005E-2</v>
      </c>
      <c r="U26" s="67">
        <v>-6.2354E-2</v>
      </c>
      <c r="V26" s="67">
        <v>-3.3174000000000002E-2</v>
      </c>
      <c r="W26" s="67">
        <v>-3.8539999999999998E-2</v>
      </c>
      <c r="X26" s="67">
        <v>-4.6588000000000004E-2</v>
      </c>
      <c r="Y26" s="67">
        <v>-5.1952999999999999E-2</v>
      </c>
      <c r="Z26" s="67">
        <v>0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7">
        <v>0</v>
      </c>
      <c r="AH26" s="67">
        <v>0</v>
      </c>
      <c r="AI26" s="67">
        <v>0</v>
      </c>
      <c r="AJ26" s="67">
        <v>0</v>
      </c>
      <c r="AK26" s="67">
        <v>0</v>
      </c>
      <c r="AL26" s="117">
        <f ca="1">INDEX('Rendements indices'!$A$1:$AB$223,MATCH($A26,'Rendements indices'!$A$1:$A$223,0),MATCH($AL$1,'Rendements indices'!$A$1:$AB$1,0))</f>
        <v>-0.01</v>
      </c>
    </row>
    <row r="27" spans="1:38" ht="14.4" x14ac:dyDescent="0.3">
      <c r="A27" s="65">
        <v>44771</v>
      </c>
      <c r="B27" s="66">
        <v>4.0470379540769999E-2</v>
      </c>
      <c r="C27" s="66">
        <v>4.2753239131879998E-2</v>
      </c>
      <c r="D27" s="66">
        <v>4.6177528518499995E-2</v>
      </c>
      <c r="E27" s="66">
        <v>4.8460388109570006E-2</v>
      </c>
      <c r="F27" s="66">
        <v>5.302610729177E-2</v>
      </c>
      <c r="G27" s="66">
        <v>5.7971165153059993E-2</v>
      </c>
      <c r="H27" s="66">
        <v>3.9320673998309998E-2</v>
      </c>
      <c r="I27" s="66">
        <v>4.1143651372410002E-2</v>
      </c>
      <c r="J27" s="66">
        <v>4.6376628061560003E-2</v>
      </c>
      <c r="K27" s="66">
        <v>4.8460388109570006E-2</v>
      </c>
      <c r="L27" s="66">
        <v>5.302610729177E-2</v>
      </c>
      <c r="M27" s="66">
        <v>5.7971165153059993E-2</v>
      </c>
      <c r="N27" s="67">
        <v>4.6341962160170003E-2</v>
      </c>
      <c r="O27" s="67">
        <v>4.8623697248989996E-2</v>
      </c>
      <c r="P27" s="67">
        <v>5.3197543602290003E-2</v>
      </c>
      <c r="Q27" s="67">
        <v>5.7976567914920001E-2</v>
      </c>
      <c r="R27" s="67">
        <v>4.3150302018640001E-2</v>
      </c>
      <c r="S27" s="67">
        <v>4.6469068983569999E-2</v>
      </c>
      <c r="T27" s="67">
        <v>4.8686322549129996E-2</v>
      </c>
      <c r="U27" s="67">
        <v>5.3132496718570003E-2</v>
      </c>
      <c r="V27" s="67">
        <v>3.9126383150859999E-2</v>
      </c>
      <c r="W27" s="67">
        <v>4.1351091015279999E-2</v>
      </c>
      <c r="X27" s="67">
        <v>4.4692737310329994E-2</v>
      </c>
      <c r="Y27" s="67">
        <v>4.6923618380340003E-2</v>
      </c>
      <c r="Z27" s="67">
        <v>4.6046264167869999E-2</v>
      </c>
      <c r="AA27" s="67">
        <v>4.8354107514390003E-2</v>
      </c>
      <c r="AB27" s="67">
        <v>5.3215776631329995E-2</v>
      </c>
      <c r="AC27" s="67">
        <v>5.812599165751E-2</v>
      </c>
      <c r="AD27" s="67">
        <v>4.2877429853370001E-2</v>
      </c>
      <c r="AE27" s="67">
        <v>4.6180871592569998E-2</v>
      </c>
      <c r="AF27" s="67">
        <v>4.8422318929569996E-2</v>
      </c>
      <c r="AG27" s="67">
        <v>5.3002230824929997E-2</v>
      </c>
      <c r="AH27" s="67">
        <v>3.8871452439979998E-2</v>
      </c>
      <c r="AI27" s="67">
        <v>4.104587887359E-2</v>
      </c>
      <c r="AJ27" s="67">
        <v>4.436566846165E-2</v>
      </c>
      <c r="AK27" s="67">
        <v>4.6618602702959998E-2</v>
      </c>
      <c r="AL27" s="7">
        <v>0</v>
      </c>
    </row>
    <row r="28" spans="1:38" ht="14.4" x14ac:dyDescent="0.3">
      <c r="A28" s="65">
        <v>44804</v>
      </c>
      <c r="B28" s="66">
        <v>-2.3865044528110002E-2</v>
      </c>
      <c r="C28" s="66">
        <v>-2.2742366973390001E-2</v>
      </c>
      <c r="D28" s="66">
        <v>-2.1058350641269999E-2</v>
      </c>
      <c r="E28" s="66">
        <v>-1.993567308656E-2</v>
      </c>
      <c r="F28" s="66">
        <v>-1.7690317977110001E-2</v>
      </c>
      <c r="G28" s="66">
        <v>-1.5737517097149999E-2</v>
      </c>
      <c r="H28" s="66">
        <v>-2.413891776316E-2</v>
      </c>
      <c r="I28" s="66">
        <v>-2.3125789502459998E-2</v>
      </c>
      <c r="J28" s="66">
        <v>-2.091279884099E-2</v>
      </c>
      <c r="K28" s="66">
        <v>-1.993567308656E-2</v>
      </c>
      <c r="L28" s="66">
        <v>-1.7690317977110001E-2</v>
      </c>
      <c r="M28" s="66">
        <v>-1.5737517097149999E-2</v>
      </c>
      <c r="N28" s="67">
        <v>-2.1204627953860002E-2</v>
      </c>
      <c r="O28" s="67">
        <v>-2.0081950359020002E-2</v>
      </c>
      <c r="P28" s="67">
        <v>-1.7836595169260002E-2</v>
      </c>
      <c r="Q28" s="67">
        <v>-1.5737517097149999E-2</v>
      </c>
      <c r="R28" s="67">
        <v>-2.2791682536570001E-2</v>
      </c>
      <c r="S28" s="67">
        <v>-2.1096285688549998E-2</v>
      </c>
      <c r="T28" s="67">
        <v>-1.9966021123250001E-2</v>
      </c>
      <c r="U28" s="67">
        <v>-1.7705491992569999E-2</v>
      </c>
      <c r="V28" s="67">
        <v>-2.3437779500799998E-2</v>
      </c>
      <c r="W28" s="67">
        <v>-2.2350076199920001E-2</v>
      </c>
      <c r="X28" s="67">
        <v>-2.0718521248589999E-2</v>
      </c>
      <c r="Y28" s="67">
        <v>-1.9630817947690001E-2</v>
      </c>
      <c r="Z28" s="67">
        <v>-2.1313046755749999E-2</v>
      </c>
      <c r="AA28" s="67">
        <v>-2.017780451347E-2</v>
      </c>
      <c r="AB28" s="67">
        <v>-1.7836595091859999E-2</v>
      </c>
      <c r="AC28" s="67">
        <v>-1.567596516971E-2</v>
      </c>
      <c r="AD28" s="67">
        <v>-2.2902676351580002E-2</v>
      </c>
      <c r="AE28" s="67">
        <v>-2.1207946725169999E-2</v>
      </c>
      <c r="AF28" s="67">
        <v>-2.006412242132E-2</v>
      </c>
      <c r="AG28" s="67">
        <v>-1.7742105458980001E-2</v>
      </c>
      <c r="AH28" s="67">
        <v>-2.3534996736710001E-2</v>
      </c>
      <c r="AI28" s="67">
        <v>-2.2457526476549999E-2</v>
      </c>
      <c r="AJ28" s="67">
        <v>-2.0821160817150002E-2</v>
      </c>
      <c r="AK28" s="67">
        <v>-1.971657431048E-2</v>
      </c>
      <c r="AL28" s="7">
        <v>0</v>
      </c>
    </row>
    <row r="29" spans="1:38" ht="14.4" x14ac:dyDescent="0.3">
      <c r="A29" s="65">
        <v>44834</v>
      </c>
      <c r="B29" s="66">
        <v>-2.2515390936659999E-2</v>
      </c>
      <c r="C29" s="66">
        <v>-2.5991638715400001E-2</v>
      </c>
      <c r="D29" s="66">
        <v>-3.1206010383509997E-2</v>
      </c>
      <c r="E29" s="66">
        <v>-3.4682258162270004E-2</v>
      </c>
      <c r="F29" s="66">
        <v>-4.1634753719760005E-2</v>
      </c>
      <c r="G29" s="66">
        <v>-4.866391582198E-2</v>
      </c>
      <c r="H29" s="66">
        <v>-2.1900577218190002E-2</v>
      </c>
      <c r="I29" s="66">
        <v>-2.5130899509579998E-2</v>
      </c>
      <c r="J29" s="66">
        <v>-3.1167954923060001E-2</v>
      </c>
      <c r="K29" s="66">
        <v>-3.4682258162270004E-2</v>
      </c>
      <c r="L29" s="66">
        <v>-4.1634753719760005E-2</v>
      </c>
      <c r="M29" s="66">
        <v>-4.866391582198E-2</v>
      </c>
      <c r="N29" s="67">
        <v>-3.1244343688980002E-2</v>
      </c>
      <c r="O29" s="67">
        <v>-3.4720591460989998E-2</v>
      </c>
      <c r="P29" s="67">
        <v>-4.1673087005070004E-2</v>
      </c>
      <c r="Q29" s="67">
        <v>-4.866391582198E-2</v>
      </c>
      <c r="R29" s="67">
        <v>-2.505838204307E-2</v>
      </c>
      <c r="S29" s="67">
        <v>-3.048812063534E-2</v>
      </c>
      <c r="T29" s="67">
        <v>-3.4107946363539997E-2</v>
      </c>
      <c r="U29" s="67">
        <v>-4.1347597819939998E-2</v>
      </c>
      <c r="V29" s="67">
        <v>-2.3323522409190001E-2</v>
      </c>
      <c r="W29" s="67">
        <v>-2.6594710853199997E-2</v>
      </c>
      <c r="X29" s="67">
        <v>-3.150149351927E-2</v>
      </c>
      <c r="Y29" s="67">
        <v>-3.4772681963310001E-2</v>
      </c>
      <c r="Z29" s="67">
        <v>-3.093871104132E-2</v>
      </c>
      <c r="AA29" s="67">
        <v>-3.4453862445130004E-2</v>
      </c>
      <c r="AB29" s="67">
        <v>-4.1673086992100004E-2</v>
      </c>
      <c r="AC29" s="67">
        <v>-4.8816145828110002E-2</v>
      </c>
      <c r="AD29" s="67">
        <v>-2.4730929676160002E-2</v>
      </c>
      <c r="AE29" s="67">
        <v>-3.016671313436E-2</v>
      </c>
      <c r="AF29" s="67">
        <v>-3.3824860624559999E-2</v>
      </c>
      <c r="AG29" s="67">
        <v>-4.1224868569480003E-2</v>
      </c>
      <c r="AH29" s="67">
        <v>-2.3030000838030001E-2</v>
      </c>
      <c r="AI29" s="67">
        <v>-2.6278740371399999E-2</v>
      </c>
      <c r="AJ29" s="67">
        <v>-3.119896149964E-2</v>
      </c>
      <c r="AK29" s="67">
        <v>-3.4510943553699998E-2</v>
      </c>
      <c r="AL29" s="7">
        <v>0</v>
      </c>
    </row>
    <row r="30" spans="1:38" ht="14.4" x14ac:dyDescent="0.3">
      <c r="A30" s="65">
        <v>44865</v>
      </c>
      <c r="B30" s="66">
        <v>6.8099389027899996E-3</v>
      </c>
      <c r="C30" s="66">
        <v>1.2572511523630002E-2</v>
      </c>
      <c r="D30" s="66">
        <v>2.1216370454870001E-2</v>
      </c>
      <c r="E30" s="66">
        <v>2.6978943075690001E-2</v>
      </c>
      <c r="F30" s="66">
        <v>3.8504088317369997E-2</v>
      </c>
      <c r="G30" s="66">
        <v>4.990079815304E-2</v>
      </c>
      <c r="H30" s="66">
        <v>7.3588474487499998E-3</v>
      </c>
      <c r="I30" s="66">
        <v>1.334098348797E-2</v>
      </c>
      <c r="J30" s="66">
        <v>2.1216370454870001E-2</v>
      </c>
      <c r="K30" s="66">
        <v>2.6978943075690001E-2</v>
      </c>
      <c r="L30" s="66">
        <v>3.8504088317369997E-2</v>
      </c>
      <c r="M30" s="66">
        <v>4.990079815304E-2</v>
      </c>
      <c r="N30" s="67">
        <v>2.1152000000000001E-2</v>
      </c>
      <c r="O30" s="67">
        <v>2.6915000000000001E-2</v>
      </c>
      <c r="P30" s="67">
        <v>3.8440000000000002E-2</v>
      </c>
      <c r="Q30" s="67">
        <v>4.9901000000000001E-2</v>
      </c>
      <c r="R30" s="67">
        <v>1.2322999999999999E-2</v>
      </c>
      <c r="S30" s="67">
        <v>2.1023999999999998E-2</v>
      </c>
      <c r="T30" s="67">
        <v>2.6825000000000002E-2</v>
      </c>
      <c r="U30" s="67">
        <v>3.8426999999999996E-2</v>
      </c>
      <c r="V30" s="67">
        <v>7.4280000000000006E-3</v>
      </c>
      <c r="W30" s="67">
        <v>1.3226999999999999E-2</v>
      </c>
      <c r="X30" s="67">
        <v>2.1876000000000003E-2</v>
      </c>
      <c r="Y30" s="67">
        <v>2.7654999999999999E-2</v>
      </c>
      <c r="Z30" s="67">
        <v>2.1152152751900001E-2</v>
      </c>
      <c r="AA30" s="67">
        <v>2.691472537273E-2</v>
      </c>
      <c r="AB30" s="67">
        <v>3.843987061437E-2</v>
      </c>
      <c r="AC30" s="67">
        <v>4.990079815304E-2</v>
      </c>
      <c r="AD30" s="67">
        <v>1.2322782667859999E-2</v>
      </c>
      <c r="AE30" s="67">
        <v>2.102427133504E-2</v>
      </c>
      <c r="AF30" s="67">
        <v>2.6825263779860001E-2</v>
      </c>
      <c r="AG30" s="67">
        <v>3.8427248669409997E-2</v>
      </c>
      <c r="AH30" s="67">
        <v>7.4279678279600006E-3</v>
      </c>
      <c r="AI30" s="67">
        <v>1.3207011479390001E-2</v>
      </c>
      <c r="AJ30" s="67">
        <v>2.1875576956590002E-2</v>
      </c>
      <c r="AK30" s="67">
        <v>2.7654620608050001E-2</v>
      </c>
      <c r="AL30" s="7"/>
    </row>
    <row r="31" spans="1:38" ht="14.4" x14ac:dyDescent="0.3">
      <c r="A31" s="65">
        <v>44895</v>
      </c>
      <c r="B31">
        <v>3.537468582363E-2</v>
      </c>
      <c r="C31">
        <v>3.8653966976790001E-2</v>
      </c>
      <c r="D31">
        <v>4.3572888706519999E-2</v>
      </c>
      <c r="E31">
        <v>4.6852169859649996E-2</v>
      </c>
      <c r="F31">
        <v>5.3410732165950006E-2</v>
      </c>
      <c r="G31">
        <v>6.02196180656E-2</v>
      </c>
      <c r="H31">
        <v>3.4934387218890001E-2</v>
      </c>
      <c r="I31">
        <v>3.8037548930160002E-2</v>
      </c>
      <c r="J31">
        <v>4.3572888706519999E-2</v>
      </c>
      <c r="K31">
        <v>4.6852169859649996E-2</v>
      </c>
      <c r="L31">
        <v>5.3410732165950006E-2</v>
      </c>
      <c r="M31">
        <v>6.02196180656E-2</v>
      </c>
      <c r="N31">
        <v>4.369805027807E-2</v>
      </c>
      <c r="O31">
        <v>4.6977331476890004E-2</v>
      </c>
      <c r="P31">
        <v>5.3535893874529998E-2</v>
      </c>
      <c r="Q31">
        <v>6.02196180656E-2</v>
      </c>
      <c r="R31">
        <v>3.8732110179710004E-2</v>
      </c>
      <c r="S31">
        <v>4.3632998864099999E-2</v>
      </c>
      <c r="T31">
        <v>4.6900257986999996E-2</v>
      </c>
      <c r="U31">
        <v>5.3434776232879996E-2</v>
      </c>
      <c r="V31">
        <v>3.4798959887059999E-2</v>
      </c>
      <c r="W31">
        <v>3.8055780716450001E-2</v>
      </c>
      <c r="X31">
        <v>4.291714342261E-2</v>
      </c>
      <c r="Y31">
        <v>4.6164416836870004E-2</v>
      </c>
      <c r="Z31">
        <v>4.369805050318E-2</v>
      </c>
      <c r="AA31">
        <v>4.697733165634E-2</v>
      </c>
      <c r="AB31">
        <v>5.3535893962619999E-2</v>
      </c>
      <c r="AC31">
        <v>6.02196180656E-2</v>
      </c>
      <c r="AD31">
        <v>3.8732110491279996E-2</v>
      </c>
      <c r="AE31">
        <v>4.3632999102259998E-2</v>
      </c>
      <c r="AF31">
        <v>4.6900258176269999E-2</v>
      </c>
      <c r="AG31">
        <v>5.343477632423E-2</v>
      </c>
      <c r="AH31">
        <v>3.4798960188830004E-2</v>
      </c>
      <c r="AI31">
        <v>3.8046233560639998E-2</v>
      </c>
      <c r="AJ31">
        <v>4.2917143618369999E-2</v>
      </c>
      <c r="AK31">
        <v>4.6164416990199998E-2</v>
      </c>
    </row>
    <row r="32" spans="1:38" ht="14.4" x14ac:dyDescent="0.3">
      <c r="A32" s="65">
        <v>44926</v>
      </c>
      <c r="B32">
        <v>-2.0402765425850001E-2</v>
      </c>
      <c r="C32">
        <v>-2.2603965634629998E-2</v>
      </c>
      <c r="D32">
        <v>-2.5905765947789997E-2</v>
      </c>
      <c r="E32">
        <v>-2.810696615654E-2</v>
      </c>
      <c r="F32">
        <v>-3.250936657411E-2</v>
      </c>
      <c r="G32">
        <v>-3.7107187155490003E-2</v>
      </c>
      <c r="H32">
        <v>-2.1307137153630001E-2</v>
      </c>
      <c r="I32">
        <v>-2.3870086053529999E-2</v>
      </c>
      <c r="J32">
        <v>-2.5905765947789997E-2</v>
      </c>
      <c r="K32">
        <v>-2.810696615654E-2</v>
      </c>
      <c r="L32">
        <v>-3.250936657411E-2</v>
      </c>
      <c r="M32">
        <v>-3.7107187155490003E-2</v>
      </c>
      <c r="N32">
        <v>-2.600347595297E-2</v>
      </c>
      <c r="O32">
        <v>-2.8204676177309998E-2</v>
      </c>
      <c r="P32">
        <v>-3.2607076625990002E-2</v>
      </c>
      <c r="Q32">
        <v>-3.7107187155490003E-2</v>
      </c>
      <c r="R32">
        <v>-2.2757842383679998E-2</v>
      </c>
      <c r="S32">
        <v>-2.602413267831E-2</v>
      </c>
      <c r="T32">
        <v>-2.820165954145E-2</v>
      </c>
      <c r="U32">
        <v>-3.2556713267620004E-2</v>
      </c>
      <c r="V32">
        <v>-2.0158177791549999E-2</v>
      </c>
      <c r="W32">
        <v>-2.2486650596470002E-2</v>
      </c>
      <c r="X32">
        <v>-2.5946454687420004E-2</v>
      </c>
      <c r="Y32">
        <v>-2.8261765445770002E-2</v>
      </c>
      <c r="Z32">
        <v>-2.600347602974E-2</v>
      </c>
      <c r="AA32">
        <v>-2.8204676238510001E-2</v>
      </c>
      <c r="AB32">
        <v>-3.2607076656010002E-2</v>
      </c>
      <c r="AC32">
        <v>-3.7107187155490003E-2</v>
      </c>
      <c r="AD32">
        <v>-2.275784248986E-2</v>
      </c>
      <c r="AE32">
        <v>-2.6024132759510002E-2</v>
      </c>
      <c r="AF32">
        <v>-2.820165960594E-2</v>
      </c>
      <c r="AG32">
        <v>-3.25567132988E-2</v>
      </c>
      <c r="AH32">
        <v>-2.0158177894430002E-2</v>
      </c>
      <c r="AI32">
        <v>-2.2473488638310002E-2</v>
      </c>
      <c r="AJ32">
        <v>-2.594645475418E-2</v>
      </c>
      <c r="AK32">
        <v>-2.8261765498049998E-2</v>
      </c>
    </row>
    <row r="33" spans="1:37" ht="14.4" x14ac:dyDescent="0.3">
      <c r="A33" s="65">
        <v>44957</v>
      </c>
      <c r="B33">
        <v>3.6207838259509996E-2</v>
      </c>
      <c r="C33">
        <v>3.9374781518700004E-2</v>
      </c>
      <c r="D33">
        <v>4.4125196407549999E-2</v>
      </c>
      <c r="E33">
        <v>4.7292139666749999E-2</v>
      </c>
      <c r="F33">
        <v>5.3626026185159999E-2</v>
      </c>
      <c r="G33">
        <v>6.0233059937129997E-2</v>
      </c>
      <c r="H33">
        <v>3.7158374375859997E-2</v>
      </c>
      <c r="I33">
        <v>4.0705532081609999E-2</v>
      </c>
      <c r="J33">
        <v>4.4125196407549999E-2</v>
      </c>
      <c r="K33">
        <v>4.7292139666749999E-2</v>
      </c>
      <c r="L33">
        <v>5.3626026185159999E-2</v>
      </c>
      <c r="M33">
        <v>6.0233059937129997E-2</v>
      </c>
      <c r="N33">
        <v>4.4253169545909993E-2</v>
      </c>
      <c r="O33">
        <v>4.7422039013099999E-2</v>
      </c>
      <c r="P33">
        <v>5.3763490645749999E-2</v>
      </c>
      <c r="Q33">
        <v>6.0246799543270002E-2</v>
      </c>
      <c r="R33">
        <v>3.9618299091759998E-2</v>
      </c>
      <c r="S33">
        <v>4.4310980483889997E-2</v>
      </c>
      <c r="T33">
        <v>4.7440947751109998E-2</v>
      </c>
      <c r="U33">
        <v>5.3704550278489999E-2</v>
      </c>
      <c r="V33">
        <v>3.5736506050519999E-2</v>
      </c>
      <c r="W33">
        <v>3.905349672715E-2</v>
      </c>
      <c r="X33">
        <v>4.398826981633E-2</v>
      </c>
      <c r="Y33">
        <v>4.7291059213239998E-2</v>
      </c>
      <c r="Z33">
        <v>4.4261770024320003E-2</v>
      </c>
      <c r="AA33">
        <v>4.7428713283519996E-2</v>
      </c>
      <c r="AB33">
        <v>5.3762599801940002E-2</v>
      </c>
      <c r="AC33">
        <v>6.0233059937129997E-2</v>
      </c>
      <c r="AD33">
        <v>3.9627423192309996E-2</v>
      </c>
      <c r="AE33">
        <v>4.4319536156439999E-2</v>
      </c>
      <c r="AF33">
        <v>4.7447611465859997E-2</v>
      </c>
      <c r="AG33">
        <v>5.3703762084709998E-2</v>
      </c>
      <c r="AH33">
        <v>3.5744241814870001E-2</v>
      </c>
      <c r="AI33">
        <v>3.9045106635500003E-2</v>
      </c>
      <c r="AJ33">
        <v>4.399640386644E-2</v>
      </c>
      <c r="AK33">
        <v>4.729726868708E-2</v>
      </c>
    </row>
    <row r="34" spans="1:37" ht="14.4" x14ac:dyDescent="0.3">
      <c r="A34" s="65">
        <v>44985</v>
      </c>
      <c r="B34">
        <v>-1.6179470407650002E-2</v>
      </c>
      <c r="C34">
        <v>-1.5201983958230001E-2</v>
      </c>
      <c r="D34">
        <v>-1.3735754284120001E-2</v>
      </c>
      <c r="E34">
        <v>-1.2758267834709999E-2</v>
      </c>
      <c r="F34">
        <v>-1.0803294935890001E-2</v>
      </c>
      <c r="G34">
        <v>-9.0807727408699999E-3</v>
      </c>
      <c r="H34">
        <v>-1.726466032286E-2</v>
      </c>
      <c r="I34">
        <v>-1.6721249839570001E-2</v>
      </c>
      <c r="J34">
        <v>-1.3735754284120001E-2</v>
      </c>
      <c r="K34">
        <v>-1.2758267834709999E-2</v>
      </c>
      <c r="L34">
        <v>-1.0803294935890001E-2</v>
      </c>
      <c r="M34">
        <v>-9.0807727408699999E-3</v>
      </c>
      <c r="N34">
        <v>-1.385197970617E-2</v>
      </c>
      <c r="O34">
        <v>-1.287449324252E-2</v>
      </c>
      <c r="P34">
        <v>-1.091952031523E-2</v>
      </c>
      <c r="Q34">
        <v>-9.0807727408699999E-3</v>
      </c>
      <c r="R34">
        <v>-1.5317878937810002E-2</v>
      </c>
      <c r="S34">
        <v>-1.382490426795E-2</v>
      </c>
      <c r="T34">
        <v>-1.2829587821370001E-2</v>
      </c>
      <c r="U34">
        <v>-1.0838954928199999E-2</v>
      </c>
      <c r="V34">
        <v>-1.5968367060399998E-2</v>
      </c>
      <c r="W34">
        <v>-1.512096887174E-2</v>
      </c>
      <c r="X34">
        <v>-1.384052333746E-2</v>
      </c>
      <c r="Y34">
        <v>-1.298938584827E-2</v>
      </c>
      <c r="Z34">
        <v>-1.3851979635989999E-2</v>
      </c>
      <c r="AA34">
        <v>-1.287449318658E-2</v>
      </c>
      <c r="AB34">
        <v>-1.091952028779E-2</v>
      </c>
      <c r="AC34">
        <v>-9.0807727408699999E-3</v>
      </c>
      <c r="AD34">
        <v>-1.531787884074E-2</v>
      </c>
      <c r="AE34">
        <v>-1.3824904193720001E-2</v>
      </c>
      <c r="AF34">
        <v>-1.282958776239E-2</v>
      </c>
      <c r="AG34">
        <v>-1.0838954899719999E-2</v>
      </c>
      <c r="AH34">
        <v>-1.596836696639E-2</v>
      </c>
      <c r="AI34">
        <v>-1.51172294904E-2</v>
      </c>
      <c r="AJ34">
        <v>-1.384052327645E-2</v>
      </c>
      <c r="AK34">
        <v>-1.2989385800490002E-2</v>
      </c>
    </row>
    <row r="35" spans="1:37" ht="14.4" x14ac:dyDescent="0.3">
      <c r="A35" s="65">
        <v>45016</v>
      </c>
      <c r="B35">
        <v>1.8254259439819998E-2</v>
      </c>
      <c r="C35">
        <v>1.7057364522809999E-2</v>
      </c>
      <c r="D35">
        <v>1.5262022147359999E-2</v>
      </c>
      <c r="E35">
        <v>1.4065127230359999E-2</v>
      </c>
      <c r="F35">
        <v>1.1671337396370001E-2</v>
      </c>
      <c r="G35">
        <v>9.4539152900400009E-3</v>
      </c>
      <c r="H35">
        <v>1.7198191627419999E-2</v>
      </c>
      <c r="I35">
        <v>1.5578869585470001E-2</v>
      </c>
      <c r="J35">
        <v>1.5262022147359999E-2</v>
      </c>
      <c r="K35">
        <v>1.4065127230359999E-2</v>
      </c>
      <c r="L35">
        <v>1.1671337396370001E-2</v>
      </c>
      <c r="M35">
        <v>9.4539152900400009E-3</v>
      </c>
      <c r="N35">
        <v>1.535020607246E-2</v>
      </c>
      <c r="O35">
        <v>1.4153311143030001E-2</v>
      </c>
      <c r="P35">
        <v>1.1759521284200001E-2</v>
      </c>
      <c r="Q35">
        <v>9.4539152900400009E-3</v>
      </c>
      <c r="R35">
        <v>1.7076685574259998E-2</v>
      </c>
      <c r="S35">
        <v>1.5276884494189999E-2</v>
      </c>
      <c r="T35">
        <v>1.407701710749E-2</v>
      </c>
      <c r="U35">
        <v>1.1677282334079999E-2</v>
      </c>
      <c r="V35">
        <v>1.770339755444E-2</v>
      </c>
      <c r="W35">
        <v>1.6395086379620002E-2</v>
      </c>
      <c r="X35">
        <v>1.4454574420990001E-2</v>
      </c>
      <c r="Y35">
        <v>1.315504516762E-2</v>
      </c>
      <c r="Z35">
        <v>1.535020601119E-2</v>
      </c>
      <c r="AA35">
        <v>1.415331109419E-2</v>
      </c>
      <c r="AB35">
        <v>1.175952126019E-2</v>
      </c>
      <c r="AC35">
        <v>9.4539152900400009E-3</v>
      </c>
      <c r="AD35">
        <v>1.7076685489459998E-2</v>
      </c>
      <c r="AE35">
        <v>1.527688442936E-2</v>
      </c>
      <c r="AF35">
        <v>1.4077017055979999E-2</v>
      </c>
      <c r="AG35">
        <v>1.1677282309200001E-2</v>
      </c>
      <c r="AH35">
        <v>1.770339747224E-2</v>
      </c>
      <c r="AI35">
        <v>1.6403868230420001E-2</v>
      </c>
      <c r="AJ35">
        <v>1.4454574367690001E-2</v>
      </c>
      <c r="AK35">
        <v>1.315504512588E-2</v>
      </c>
    </row>
    <row r="36" spans="1:37" ht="14.4" x14ac:dyDescent="0.3">
      <c r="A36" s="65">
        <v>45046</v>
      </c>
      <c r="B36">
        <v>1.107253430419E-2</v>
      </c>
      <c r="C36">
        <v>1.2243135774389999E-2</v>
      </c>
      <c r="D36">
        <v>1.3999037979660001E-2</v>
      </c>
      <c r="E36">
        <v>1.5169639449840001E-2</v>
      </c>
      <c r="F36">
        <v>1.7510842390220001E-2</v>
      </c>
      <c r="G36">
        <v>1.9916663508550002E-2</v>
      </c>
      <c r="H36">
        <v>1.19349611533E-2</v>
      </c>
      <c r="I36">
        <v>1.345053336314E-2</v>
      </c>
      <c r="J36">
        <v>1.3999037979660001E-2</v>
      </c>
      <c r="K36">
        <v>1.5169639449840001E-2</v>
      </c>
      <c r="L36">
        <v>1.7510842390220001E-2</v>
      </c>
      <c r="M36">
        <v>1.9916663508550002E-2</v>
      </c>
      <c r="N36">
        <v>1.4031347250020001E-2</v>
      </c>
      <c r="O36">
        <v>1.52019486834E-2</v>
      </c>
      <c r="P36">
        <v>1.7543151550160001E-2</v>
      </c>
      <c r="Q36">
        <v>1.9916663508550002E-2</v>
      </c>
      <c r="R36">
        <v>1.2414350773139999E-2</v>
      </c>
      <c r="S36">
        <v>1.413074182366E-2</v>
      </c>
      <c r="T36">
        <v>1.5275002523979999E-2</v>
      </c>
      <c r="U36">
        <v>1.7563523924659999E-2</v>
      </c>
      <c r="V36">
        <v>1.099365851453E-2</v>
      </c>
      <c r="W36">
        <v>1.228600203219E-2</v>
      </c>
      <c r="X36">
        <v>1.420162064292E-2</v>
      </c>
      <c r="Y36">
        <v>1.5484805494230001E-2</v>
      </c>
      <c r="Z36">
        <v>1.4031347068640001E-2</v>
      </c>
      <c r="AA36">
        <v>1.5201948538820001E-2</v>
      </c>
      <c r="AB36">
        <v>1.7543151479209998E-2</v>
      </c>
      <c r="AC36">
        <v>1.9916663508550002E-2</v>
      </c>
      <c r="AD36">
        <v>1.2414350522140001E-2</v>
      </c>
      <c r="AE36">
        <v>1.4130741631749998E-2</v>
      </c>
      <c r="AF36">
        <v>1.5275002371540001E-2</v>
      </c>
      <c r="AG36">
        <v>1.756352385104E-2</v>
      </c>
      <c r="AH36">
        <v>1.099365827141E-2</v>
      </c>
      <c r="AI36">
        <v>1.227684315691E-2</v>
      </c>
      <c r="AJ36">
        <v>1.4201620485190001E-2</v>
      </c>
      <c r="AK36">
        <v>1.548480537071E-2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DDB19-1CE3-4CAD-B5A9-E0E12D2B6B0D}">
  <sheetPr codeName="Sheet16"/>
  <dimension ref="A1:AK36"/>
  <sheetViews>
    <sheetView tabSelected="1" workbookViewId="0">
      <selection activeCell="C24" sqref="C24"/>
    </sheetView>
  </sheetViews>
  <sheetFormatPr defaultRowHeight="13.8" x14ac:dyDescent="0.25"/>
  <cols>
    <col min="1" max="1" width="10.09765625" bestFit="1" customWidth="1"/>
    <col min="2" max="2" width="32.8984375" bestFit="1" customWidth="1"/>
    <col min="3" max="3" width="35.19921875" bestFit="1" customWidth="1"/>
    <col min="4" max="4" width="25.09765625" bestFit="1" customWidth="1"/>
    <col min="5" max="5" width="26.5" bestFit="1" customWidth="1"/>
    <col min="6" max="6" width="26.3984375" bestFit="1" customWidth="1"/>
    <col min="7" max="7" width="23.8984375" bestFit="1" customWidth="1"/>
    <col min="8" max="8" width="31.09765625" bestFit="1" customWidth="1"/>
    <col min="9" max="9" width="28" bestFit="1" customWidth="1"/>
    <col min="13" max="13" width="8.8984375" customWidth="1"/>
    <col min="14" max="14" width="26.3984375" bestFit="1" customWidth="1"/>
    <col min="15" max="15" width="27.59765625" bestFit="1" customWidth="1"/>
    <col min="16" max="16" width="35.8984375" bestFit="1" customWidth="1"/>
    <col min="17" max="17" width="30" bestFit="1" customWidth="1"/>
    <col min="18" max="18" width="24.8984375" bestFit="1" customWidth="1"/>
    <col min="19" max="19" width="25.8984375" bestFit="1" customWidth="1"/>
    <col min="20" max="20" width="27.09765625" bestFit="1" customWidth="1"/>
    <col min="21" max="21" width="35.3984375" bestFit="1" customWidth="1"/>
    <col min="22" max="22" width="27.3984375" bestFit="1" customWidth="1"/>
    <col min="23" max="23" width="23" bestFit="1" customWidth="1"/>
    <col min="24" max="24" width="23.8984375" bestFit="1" customWidth="1"/>
    <col min="25" max="25" width="25.09765625" bestFit="1" customWidth="1"/>
    <col min="26" max="26" width="22.8984375" bestFit="1" customWidth="1"/>
    <col min="27" max="27" width="24.09765625" bestFit="1" customWidth="1"/>
    <col min="28" max="28" width="32.3984375" bestFit="1" customWidth="1"/>
    <col min="29" max="29" width="26.5" bestFit="1" customWidth="1"/>
    <col min="30" max="30" width="21.5" bestFit="1" customWidth="1"/>
    <col min="31" max="31" width="22.3984375" bestFit="1" customWidth="1"/>
    <col min="32" max="32" width="23.59765625" bestFit="1" customWidth="1"/>
    <col min="33" max="33" width="31.8984375" bestFit="1" customWidth="1"/>
    <col min="34" max="34" width="23.8984375" bestFit="1" customWidth="1"/>
    <col min="35" max="35" width="19.5" bestFit="1" customWidth="1"/>
    <col min="36" max="36" width="20.3984375" bestFit="1" customWidth="1"/>
    <col min="37" max="37" width="21.69921875" bestFit="1" customWidth="1"/>
  </cols>
  <sheetData>
    <row r="1" spans="1:37" ht="14.4" x14ac:dyDescent="0.3">
      <c r="A1" s="119" t="s">
        <v>4</v>
      </c>
      <c r="B1" s="63" t="s">
        <v>81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90</v>
      </c>
      <c r="L1" s="63" t="s">
        <v>91</v>
      </c>
      <c r="M1" s="63" t="s">
        <v>92</v>
      </c>
      <c r="N1" s="63" t="s">
        <v>106</v>
      </c>
      <c r="O1" s="63" t="s">
        <v>107</v>
      </c>
      <c r="P1" s="63" t="s">
        <v>108</v>
      </c>
      <c r="Q1" s="63" t="s">
        <v>109</v>
      </c>
      <c r="R1" s="63" t="s">
        <v>110</v>
      </c>
      <c r="S1" s="63" t="s">
        <v>111</v>
      </c>
      <c r="T1" s="63" t="s">
        <v>112</v>
      </c>
      <c r="U1" s="63" t="s">
        <v>113</v>
      </c>
      <c r="V1" s="63" t="s">
        <v>114</v>
      </c>
      <c r="W1" s="63" t="s">
        <v>115</v>
      </c>
      <c r="X1" s="63" t="s">
        <v>116</v>
      </c>
      <c r="Y1" s="63" t="s">
        <v>117</v>
      </c>
      <c r="Z1" s="63" t="s">
        <v>130</v>
      </c>
      <c r="AA1" s="63" t="s">
        <v>131</v>
      </c>
      <c r="AB1" s="63" t="s">
        <v>132</v>
      </c>
      <c r="AC1" s="63" t="s">
        <v>133</v>
      </c>
      <c r="AD1" s="63" t="s">
        <v>134</v>
      </c>
      <c r="AE1" s="63" t="s">
        <v>135</v>
      </c>
      <c r="AF1" s="63" t="s">
        <v>136</v>
      </c>
      <c r="AG1" s="63" t="s">
        <v>137</v>
      </c>
      <c r="AH1" s="63" t="s">
        <v>138</v>
      </c>
      <c r="AI1" s="63" t="s">
        <v>139</v>
      </c>
      <c r="AJ1" s="63" t="s">
        <v>140</v>
      </c>
      <c r="AK1" s="63" t="s">
        <v>141</v>
      </c>
    </row>
    <row r="2" spans="1:37" ht="14.4" x14ac:dyDescent="0.3">
      <c r="A2" s="65">
        <v>44012</v>
      </c>
      <c r="B2" s="67">
        <f t="shared" ref="B2:L17" ca="1" si="0">RANDBETWEEN(-5,6)/100</f>
        <v>0.06</v>
      </c>
      <c r="C2" s="67">
        <f t="shared" ca="1" si="0"/>
        <v>0.01</v>
      </c>
      <c r="D2" s="67">
        <f t="shared" ca="1" si="0"/>
        <v>-0.03</v>
      </c>
      <c r="E2" s="67">
        <f t="shared" ca="1" si="0"/>
        <v>0.06</v>
      </c>
      <c r="F2" s="67">
        <f t="shared" ca="1" si="0"/>
        <v>0.05</v>
      </c>
      <c r="G2" s="67">
        <f t="shared" ca="1" si="0"/>
        <v>0.05</v>
      </c>
      <c r="H2" s="67">
        <f t="shared" ca="1" si="0"/>
        <v>0.03</v>
      </c>
      <c r="I2" s="67">
        <f t="shared" ca="1" si="0"/>
        <v>0.06</v>
      </c>
      <c r="J2" s="67">
        <f t="shared" ca="1" si="0"/>
        <v>0</v>
      </c>
      <c r="K2" s="67">
        <f t="shared" ca="1" si="0"/>
        <v>0.04</v>
      </c>
      <c r="L2" s="67">
        <f t="shared" ca="1" si="0"/>
        <v>0</v>
      </c>
      <c r="M2" s="67">
        <f t="shared" ref="M2:M26" ca="1" si="1">RANDBETWEEN(-5,6)/100</f>
        <v>-0.01</v>
      </c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</row>
    <row r="3" spans="1:37" ht="14.4" x14ac:dyDescent="0.3">
      <c r="A3" s="65">
        <v>44043</v>
      </c>
      <c r="B3" s="67">
        <f t="shared" ca="1" si="0"/>
        <v>0.05</v>
      </c>
      <c r="C3" s="67">
        <f t="shared" ca="1" si="0"/>
        <v>-0.05</v>
      </c>
      <c r="D3" s="67">
        <f t="shared" ca="1" si="0"/>
        <v>0.06</v>
      </c>
      <c r="E3" s="67">
        <f t="shared" ca="1" si="0"/>
        <v>0.01</v>
      </c>
      <c r="F3" s="67">
        <f t="shared" ca="1" si="0"/>
        <v>0.06</v>
      </c>
      <c r="G3" s="67">
        <f t="shared" ca="1" si="0"/>
        <v>-0.04</v>
      </c>
      <c r="H3" s="67">
        <f t="shared" ca="1" si="0"/>
        <v>0.01</v>
      </c>
      <c r="I3" s="67">
        <f t="shared" ca="1" si="0"/>
        <v>0.02</v>
      </c>
      <c r="J3" s="67">
        <f t="shared" ca="1" si="0"/>
        <v>0</v>
      </c>
      <c r="K3" s="67">
        <f t="shared" ca="1" si="0"/>
        <v>-0.05</v>
      </c>
      <c r="L3" s="67">
        <f t="shared" ca="1" si="0"/>
        <v>-0.05</v>
      </c>
      <c r="M3" s="67">
        <f t="shared" ca="1" si="1"/>
        <v>0.01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</row>
    <row r="4" spans="1:37" ht="14.4" x14ac:dyDescent="0.3">
      <c r="A4" s="65">
        <v>44074</v>
      </c>
      <c r="B4" s="67">
        <f t="shared" ca="1" si="0"/>
        <v>-0.02</v>
      </c>
      <c r="C4" s="67">
        <f t="shared" ca="1" si="0"/>
        <v>-0.05</v>
      </c>
      <c r="D4" s="67">
        <f t="shared" ca="1" si="0"/>
        <v>0.01</v>
      </c>
      <c r="E4" s="67">
        <f t="shared" ca="1" si="0"/>
        <v>0.04</v>
      </c>
      <c r="F4" s="67">
        <f t="shared" ca="1" si="0"/>
        <v>0.02</v>
      </c>
      <c r="G4" s="67">
        <f t="shared" ca="1" si="0"/>
        <v>0.06</v>
      </c>
      <c r="H4" s="67">
        <f t="shared" ca="1" si="0"/>
        <v>-0.04</v>
      </c>
      <c r="I4" s="67">
        <f t="shared" ca="1" si="0"/>
        <v>0</v>
      </c>
      <c r="J4" s="67">
        <f t="shared" ca="1" si="0"/>
        <v>0.05</v>
      </c>
      <c r="K4" s="67">
        <f t="shared" ca="1" si="0"/>
        <v>-0.03</v>
      </c>
      <c r="L4" s="67">
        <f t="shared" ca="1" si="0"/>
        <v>-0.05</v>
      </c>
      <c r="M4" s="67">
        <f t="shared" ca="1" si="1"/>
        <v>0.02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</row>
    <row r="5" spans="1:37" ht="14.4" x14ac:dyDescent="0.3">
      <c r="A5" s="65">
        <v>44104</v>
      </c>
      <c r="B5" s="67">
        <f t="shared" ca="1" si="0"/>
        <v>-0.02</v>
      </c>
      <c r="C5" s="67">
        <f t="shared" ca="1" si="0"/>
        <v>-0.01</v>
      </c>
      <c r="D5" s="67">
        <f t="shared" ca="1" si="0"/>
        <v>-0.01</v>
      </c>
      <c r="E5" s="67">
        <f t="shared" ca="1" si="0"/>
        <v>-0.03</v>
      </c>
      <c r="F5" s="67">
        <f t="shared" ca="1" si="0"/>
        <v>-0.04</v>
      </c>
      <c r="G5" s="67">
        <f t="shared" ca="1" si="0"/>
        <v>-0.03</v>
      </c>
      <c r="H5" s="67">
        <f t="shared" ca="1" si="0"/>
        <v>0.01</v>
      </c>
      <c r="I5" s="67">
        <f t="shared" ca="1" si="0"/>
        <v>0.01</v>
      </c>
      <c r="J5" s="67">
        <f t="shared" ca="1" si="0"/>
        <v>-0.03</v>
      </c>
      <c r="K5" s="67">
        <f t="shared" ca="1" si="0"/>
        <v>0.05</v>
      </c>
      <c r="L5" s="67">
        <f t="shared" ca="1" si="0"/>
        <v>0.05</v>
      </c>
      <c r="M5" s="67">
        <f t="shared" ca="1" si="1"/>
        <v>0.05</v>
      </c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</row>
    <row r="6" spans="1:37" ht="14.4" x14ac:dyDescent="0.3">
      <c r="A6" s="65">
        <v>44134</v>
      </c>
      <c r="B6" s="67">
        <f t="shared" ca="1" si="0"/>
        <v>0.04</v>
      </c>
      <c r="C6" s="67">
        <f t="shared" ca="1" si="0"/>
        <v>0.03</v>
      </c>
      <c r="D6" s="67">
        <f t="shared" ca="1" si="0"/>
        <v>0.03</v>
      </c>
      <c r="E6" s="67">
        <f t="shared" ca="1" si="0"/>
        <v>0</v>
      </c>
      <c r="F6" s="67">
        <f t="shared" ca="1" si="0"/>
        <v>0.05</v>
      </c>
      <c r="G6" s="67">
        <f t="shared" ca="1" si="0"/>
        <v>0.05</v>
      </c>
      <c r="H6" s="67">
        <f t="shared" ca="1" si="0"/>
        <v>-0.03</v>
      </c>
      <c r="I6" s="67">
        <f t="shared" ca="1" si="0"/>
        <v>-0.04</v>
      </c>
      <c r="J6" s="67">
        <f t="shared" ca="1" si="0"/>
        <v>0.01</v>
      </c>
      <c r="K6" s="67">
        <f t="shared" ca="1" si="0"/>
        <v>-0.01</v>
      </c>
      <c r="L6" s="67">
        <f t="shared" ca="1" si="0"/>
        <v>0.04</v>
      </c>
      <c r="M6" s="67">
        <f t="shared" ca="1" si="1"/>
        <v>-0.04</v>
      </c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</row>
    <row r="7" spans="1:37" ht="14.4" x14ac:dyDescent="0.3">
      <c r="A7" s="65">
        <v>44165</v>
      </c>
      <c r="B7" s="67">
        <f t="shared" ca="1" si="0"/>
        <v>-0.04</v>
      </c>
      <c r="C7" s="67">
        <f t="shared" ca="1" si="0"/>
        <v>0.05</v>
      </c>
      <c r="D7" s="67">
        <f t="shared" ca="1" si="0"/>
        <v>-0.05</v>
      </c>
      <c r="E7" s="67">
        <f t="shared" ca="1" si="0"/>
        <v>-0.03</v>
      </c>
      <c r="F7" s="67">
        <f t="shared" ca="1" si="0"/>
        <v>-0.01</v>
      </c>
      <c r="G7" s="67">
        <f t="shared" ca="1" si="0"/>
        <v>-0.02</v>
      </c>
      <c r="H7" s="67">
        <f t="shared" ca="1" si="0"/>
        <v>0.06</v>
      </c>
      <c r="I7" s="67">
        <f t="shared" ca="1" si="0"/>
        <v>0.05</v>
      </c>
      <c r="J7" s="67">
        <f t="shared" ca="1" si="0"/>
        <v>-0.01</v>
      </c>
      <c r="K7" s="67">
        <f t="shared" ca="1" si="0"/>
        <v>-0.02</v>
      </c>
      <c r="L7" s="67">
        <f t="shared" ca="1" si="0"/>
        <v>0.03</v>
      </c>
      <c r="M7" s="67">
        <f t="shared" ca="1" si="1"/>
        <v>-0.05</v>
      </c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37" ht="14.4" x14ac:dyDescent="0.3">
      <c r="A8" s="65">
        <v>44196</v>
      </c>
      <c r="B8" s="67">
        <f t="shared" ca="1" si="0"/>
        <v>-0.03</v>
      </c>
      <c r="C8" s="67">
        <f t="shared" ca="1" si="0"/>
        <v>0.04</v>
      </c>
      <c r="D8" s="67">
        <f t="shared" ca="1" si="0"/>
        <v>-0.02</v>
      </c>
      <c r="E8" s="67">
        <f t="shared" ca="1" si="0"/>
        <v>0.04</v>
      </c>
      <c r="F8" s="67">
        <f t="shared" ca="1" si="0"/>
        <v>-0.01</v>
      </c>
      <c r="G8" s="67">
        <f t="shared" ca="1" si="0"/>
        <v>-0.01</v>
      </c>
      <c r="H8" s="67">
        <f t="shared" ca="1" si="0"/>
        <v>0</v>
      </c>
      <c r="I8" s="67">
        <f t="shared" ca="1" si="0"/>
        <v>0.05</v>
      </c>
      <c r="J8" s="67">
        <f t="shared" ca="1" si="0"/>
        <v>-0.04</v>
      </c>
      <c r="K8" s="67">
        <f t="shared" ca="1" si="0"/>
        <v>0.04</v>
      </c>
      <c r="L8" s="67">
        <f t="shared" ca="1" si="0"/>
        <v>0.04</v>
      </c>
      <c r="M8" s="67">
        <f t="shared" ca="1" si="1"/>
        <v>0</v>
      </c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9" spans="1:37" ht="14.4" x14ac:dyDescent="0.3">
      <c r="A9" s="65">
        <v>44225</v>
      </c>
      <c r="B9" s="67">
        <f t="shared" ca="1" si="0"/>
        <v>0.02</v>
      </c>
      <c r="C9" s="67">
        <f t="shared" ca="1" si="0"/>
        <v>0.04</v>
      </c>
      <c r="D9" s="67">
        <f t="shared" ca="1" si="0"/>
        <v>0.04</v>
      </c>
      <c r="E9" s="67">
        <f t="shared" ca="1" si="0"/>
        <v>-0.01</v>
      </c>
      <c r="F9" s="67">
        <f t="shared" ca="1" si="0"/>
        <v>-0.05</v>
      </c>
      <c r="G9" s="67">
        <f t="shared" ca="1" si="0"/>
        <v>0</v>
      </c>
      <c r="H9" s="67">
        <f t="shared" ca="1" si="0"/>
        <v>-0.03</v>
      </c>
      <c r="I9" s="67">
        <f t="shared" ca="1" si="0"/>
        <v>-0.01</v>
      </c>
      <c r="J9" s="67">
        <f t="shared" ca="1" si="0"/>
        <v>-0.01</v>
      </c>
      <c r="K9" s="67">
        <f t="shared" ca="1" si="0"/>
        <v>0.02</v>
      </c>
      <c r="L9" s="67">
        <f t="shared" ca="1" si="0"/>
        <v>-0.01</v>
      </c>
      <c r="M9" s="67">
        <f t="shared" ca="1" si="1"/>
        <v>0.01</v>
      </c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</row>
    <row r="10" spans="1:37" ht="14.4" x14ac:dyDescent="0.3">
      <c r="A10" s="65">
        <v>44253</v>
      </c>
      <c r="B10" s="67">
        <f t="shared" ca="1" si="0"/>
        <v>0.01</v>
      </c>
      <c r="C10" s="67">
        <f t="shared" ca="1" si="0"/>
        <v>0.06</v>
      </c>
      <c r="D10" s="67">
        <f t="shared" ca="1" si="0"/>
        <v>0.03</v>
      </c>
      <c r="E10" s="67">
        <f t="shared" ca="1" si="0"/>
        <v>0.03</v>
      </c>
      <c r="F10" s="67">
        <f t="shared" ca="1" si="0"/>
        <v>0.06</v>
      </c>
      <c r="G10" s="67">
        <f t="shared" ca="1" si="0"/>
        <v>0.03</v>
      </c>
      <c r="H10" s="67">
        <f t="shared" ca="1" si="0"/>
        <v>0.03</v>
      </c>
      <c r="I10" s="67">
        <f t="shared" ca="1" si="0"/>
        <v>-0.03</v>
      </c>
      <c r="J10" s="67">
        <f t="shared" ca="1" si="0"/>
        <v>0.06</v>
      </c>
      <c r="K10" s="67">
        <f t="shared" ca="1" si="0"/>
        <v>-0.04</v>
      </c>
      <c r="L10" s="67">
        <f t="shared" ca="1" si="0"/>
        <v>-0.02</v>
      </c>
      <c r="M10" s="67">
        <f t="shared" ca="1" si="1"/>
        <v>-0.05</v>
      </c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</row>
    <row r="11" spans="1:37" ht="14.4" x14ac:dyDescent="0.3">
      <c r="A11" s="65">
        <v>44286</v>
      </c>
      <c r="B11" s="67">
        <f t="shared" ca="1" si="0"/>
        <v>0.06</v>
      </c>
      <c r="C11" s="67">
        <f t="shared" ca="1" si="0"/>
        <v>-0.05</v>
      </c>
      <c r="D11" s="67">
        <f t="shared" ca="1" si="0"/>
        <v>0.03</v>
      </c>
      <c r="E11" s="67">
        <f t="shared" ca="1" si="0"/>
        <v>-0.03</v>
      </c>
      <c r="F11" s="67">
        <f t="shared" ca="1" si="0"/>
        <v>0.06</v>
      </c>
      <c r="G11" s="67">
        <f t="shared" ca="1" si="0"/>
        <v>0.06</v>
      </c>
      <c r="H11" s="67">
        <f t="shared" ca="1" si="0"/>
        <v>0.01</v>
      </c>
      <c r="I11" s="67">
        <f t="shared" ca="1" si="0"/>
        <v>0.04</v>
      </c>
      <c r="J11" s="67">
        <f t="shared" ca="1" si="0"/>
        <v>0.06</v>
      </c>
      <c r="K11" s="67">
        <f t="shared" ca="1" si="0"/>
        <v>-0.01</v>
      </c>
      <c r="L11" s="67">
        <f t="shared" ca="1" si="0"/>
        <v>0.02</v>
      </c>
      <c r="M11" s="67">
        <f t="shared" ca="1" si="1"/>
        <v>0.02</v>
      </c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</row>
    <row r="12" spans="1:37" ht="14.4" x14ac:dyDescent="0.3">
      <c r="A12" s="65">
        <v>44316</v>
      </c>
      <c r="B12" s="67">
        <f t="shared" ca="1" si="0"/>
        <v>-0.01</v>
      </c>
      <c r="C12" s="67">
        <f t="shared" ca="1" si="0"/>
        <v>0.02</v>
      </c>
      <c r="D12" s="67">
        <f t="shared" ca="1" si="0"/>
        <v>-0.05</v>
      </c>
      <c r="E12" s="67">
        <f t="shared" ca="1" si="0"/>
        <v>0.05</v>
      </c>
      <c r="F12" s="67">
        <f t="shared" ca="1" si="0"/>
        <v>0.05</v>
      </c>
      <c r="G12" s="67">
        <f t="shared" ca="1" si="0"/>
        <v>0.01</v>
      </c>
      <c r="H12" s="67">
        <f t="shared" ca="1" si="0"/>
        <v>0.06</v>
      </c>
      <c r="I12" s="67">
        <f t="shared" ca="1" si="0"/>
        <v>-0.05</v>
      </c>
      <c r="J12" s="67">
        <f t="shared" ca="1" si="0"/>
        <v>-0.04</v>
      </c>
      <c r="K12" s="67">
        <f t="shared" ca="1" si="0"/>
        <v>0.04</v>
      </c>
      <c r="L12" s="67">
        <f t="shared" ca="1" si="0"/>
        <v>0.01</v>
      </c>
      <c r="M12" s="67">
        <f t="shared" ca="1" si="1"/>
        <v>0.03</v>
      </c>
      <c r="N12" s="67">
        <f t="shared" ref="N12:X26" ca="1" si="2">RANDBETWEEN(-5,6)/100</f>
        <v>0.01</v>
      </c>
      <c r="O12" s="67">
        <f t="shared" ca="1" si="2"/>
        <v>0.03</v>
      </c>
      <c r="P12" s="67">
        <f t="shared" ca="1" si="2"/>
        <v>-0.01</v>
      </c>
      <c r="Q12" s="67">
        <f t="shared" ca="1" si="2"/>
        <v>0.01</v>
      </c>
      <c r="R12" s="67">
        <f t="shared" ca="1" si="2"/>
        <v>0.06</v>
      </c>
      <c r="S12" s="67">
        <f t="shared" ca="1" si="2"/>
        <v>-0.05</v>
      </c>
      <c r="T12" s="67">
        <f t="shared" ca="1" si="2"/>
        <v>0.06</v>
      </c>
      <c r="U12" s="67">
        <f t="shared" ca="1" si="2"/>
        <v>-0.03</v>
      </c>
      <c r="V12" s="67">
        <f t="shared" ca="1" si="2"/>
        <v>-0.01</v>
      </c>
      <c r="W12" s="67">
        <f t="shared" ca="1" si="2"/>
        <v>-0.03</v>
      </c>
      <c r="X12" s="67">
        <f t="shared" ca="1" si="2"/>
        <v>0.06</v>
      </c>
      <c r="Y12" s="67">
        <f t="shared" ref="Y12:Y25" ca="1" si="3">RANDBETWEEN(-5,6)/100</f>
        <v>-0.05</v>
      </c>
    </row>
    <row r="13" spans="1:37" ht="14.4" x14ac:dyDescent="0.3">
      <c r="A13" s="65">
        <v>44347</v>
      </c>
      <c r="B13" s="67">
        <f t="shared" ca="1" si="0"/>
        <v>0.06</v>
      </c>
      <c r="C13" s="67">
        <f t="shared" ca="1" si="0"/>
        <v>-0.04</v>
      </c>
      <c r="D13" s="67">
        <f t="shared" ca="1" si="0"/>
        <v>0.04</v>
      </c>
      <c r="E13" s="67">
        <f t="shared" ca="1" si="0"/>
        <v>0.05</v>
      </c>
      <c r="F13" s="67">
        <f t="shared" ca="1" si="0"/>
        <v>0</v>
      </c>
      <c r="G13" s="67">
        <f t="shared" ca="1" si="0"/>
        <v>0.02</v>
      </c>
      <c r="H13" s="67">
        <f t="shared" ca="1" si="0"/>
        <v>-0.03</v>
      </c>
      <c r="I13" s="67">
        <f t="shared" ca="1" si="0"/>
        <v>0.03</v>
      </c>
      <c r="J13" s="67">
        <f t="shared" ca="1" si="0"/>
        <v>0.03</v>
      </c>
      <c r="K13" s="67">
        <f t="shared" ca="1" si="0"/>
        <v>-0.02</v>
      </c>
      <c r="L13" s="67">
        <f t="shared" ca="1" si="0"/>
        <v>-0.02</v>
      </c>
      <c r="M13" s="67">
        <f t="shared" ca="1" si="1"/>
        <v>0.06</v>
      </c>
      <c r="N13" s="67">
        <f t="shared" ca="1" si="2"/>
        <v>-0.03</v>
      </c>
      <c r="O13" s="67">
        <f t="shared" ca="1" si="2"/>
        <v>-0.02</v>
      </c>
      <c r="P13" s="67">
        <f t="shared" ca="1" si="2"/>
        <v>0.06</v>
      </c>
      <c r="Q13" s="67">
        <f t="shared" ca="1" si="2"/>
        <v>-0.05</v>
      </c>
      <c r="R13" s="67">
        <f t="shared" ca="1" si="2"/>
        <v>0.06</v>
      </c>
      <c r="S13" s="67">
        <f t="shared" ca="1" si="2"/>
        <v>0.06</v>
      </c>
      <c r="T13" s="67">
        <f t="shared" ca="1" si="2"/>
        <v>0.01</v>
      </c>
      <c r="U13" s="67">
        <f t="shared" ca="1" si="2"/>
        <v>0.02</v>
      </c>
      <c r="V13" s="67">
        <f t="shared" ca="1" si="2"/>
        <v>0.03</v>
      </c>
      <c r="W13" s="67">
        <f t="shared" ca="1" si="2"/>
        <v>-0.03</v>
      </c>
      <c r="X13" s="67">
        <f t="shared" ca="1" si="2"/>
        <v>0.06</v>
      </c>
      <c r="Y13" s="67">
        <f t="shared" ca="1" si="3"/>
        <v>0</v>
      </c>
    </row>
    <row r="14" spans="1:37" ht="14.4" x14ac:dyDescent="0.3">
      <c r="A14" s="65">
        <v>44377</v>
      </c>
      <c r="B14" s="67">
        <f t="shared" ca="1" si="0"/>
        <v>0.04</v>
      </c>
      <c r="C14" s="67">
        <f t="shared" ca="1" si="0"/>
        <v>0.03</v>
      </c>
      <c r="D14" s="67">
        <f t="shared" ca="1" si="0"/>
        <v>0</v>
      </c>
      <c r="E14" s="67">
        <f t="shared" ca="1" si="0"/>
        <v>-0.01</v>
      </c>
      <c r="F14" s="67">
        <f t="shared" ca="1" si="0"/>
        <v>-0.03</v>
      </c>
      <c r="G14" s="67">
        <f t="shared" ca="1" si="0"/>
        <v>0.01</v>
      </c>
      <c r="H14" s="67">
        <f t="shared" ca="1" si="0"/>
        <v>0.03</v>
      </c>
      <c r="I14" s="67">
        <f t="shared" ca="1" si="0"/>
        <v>0.02</v>
      </c>
      <c r="J14" s="67">
        <f t="shared" ca="1" si="0"/>
        <v>0.02</v>
      </c>
      <c r="K14" s="67">
        <f t="shared" ca="1" si="0"/>
        <v>0.02</v>
      </c>
      <c r="L14" s="67">
        <f t="shared" ca="1" si="0"/>
        <v>0.06</v>
      </c>
      <c r="M14" s="67">
        <f t="shared" ca="1" si="1"/>
        <v>-0.04</v>
      </c>
      <c r="N14" s="67">
        <f t="shared" ca="1" si="2"/>
        <v>0</v>
      </c>
      <c r="O14" s="67">
        <f t="shared" ca="1" si="2"/>
        <v>-0.05</v>
      </c>
      <c r="P14" s="67">
        <f t="shared" ca="1" si="2"/>
        <v>0</v>
      </c>
      <c r="Q14" s="67">
        <f t="shared" ca="1" si="2"/>
        <v>0.06</v>
      </c>
      <c r="R14" s="67">
        <f t="shared" ca="1" si="2"/>
        <v>-0.05</v>
      </c>
      <c r="S14" s="67">
        <f t="shared" ca="1" si="2"/>
        <v>0</v>
      </c>
      <c r="T14" s="67">
        <f t="shared" ca="1" si="2"/>
        <v>-0.02</v>
      </c>
      <c r="U14" s="67">
        <f t="shared" ca="1" si="2"/>
        <v>0.02</v>
      </c>
      <c r="V14" s="67">
        <f t="shared" ca="1" si="2"/>
        <v>-0.03</v>
      </c>
      <c r="W14" s="67">
        <f t="shared" ca="1" si="2"/>
        <v>0</v>
      </c>
      <c r="X14" s="67">
        <f t="shared" ca="1" si="2"/>
        <v>0.01</v>
      </c>
      <c r="Y14" s="67">
        <f t="shared" ca="1" si="3"/>
        <v>-0.02</v>
      </c>
    </row>
    <row r="15" spans="1:37" ht="14.4" x14ac:dyDescent="0.3">
      <c r="A15" s="65">
        <v>44407</v>
      </c>
      <c r="B15" s="67">
        <f t="shared" ca="1" si="0"/>
        <v>-0.04</v>
      </c>
      <c r="C15" s="67">
        <f t="shared" ca="1" si="0"/>
        <v>-0.05</v>
      </c>
      <c r="D15" s="67">
        <f t="shared" ca="1" si="0"/>
        <v>-0.02</v>
      </c>
      <c r="E15" s="67">
        <f t="shared" ca="1" si="0"/>
        <v>0.04</v>
      </c>
      <c r="F15" s="67">
        <f t="shared" ca="1" si="0"/>
        <v>0.02</v>
      </c>
      <c r="G15" s="67">
        <f t="shared" ca="1" si="0"/>
        <v>-0.05</v>
      </c>
      <c r="H15" s="67">
        <f t="shared" ca="1" si="0"/>
        <v>-0.01</v>
      </c>
      <c r="I15" s="67">
        <f t="shared" ca="1" si="0"/>
        <v>-0.04</v>
      </c>
      <c r="J15" s="67">
        <f t="shared" ca="1" si="0"/>
        <v>0.03</v>
      </c>
      <c r="K15" s="67">
        <f t="shared" ca="1" si="0"/>
        <v>0.03</v>
      </c>
      <c r="L15" s="67">
        <f t="shared" ca="1" si="0"/>
        <v>-0.02</v>
      </c>
      <c r="M15" s="67">
        <f t="shared" ca="1" si="1"/>
        <v>-0.05</v>
      </c>
      <c r="N15" s="67">
        <f t="shared" ca="1" si="2"/>
        <v>-0.05</v>
      </c>
      <c r="O15" s="67">
        <f t="shared" ca="1" si="2"/>
        <v>-0.05</v>
      </c>
      <c r="P15" s="67">
        <f t="shared" ca="1" si="2"/>
        <v>-0.05</v>
      </c>
      <c r="Q15" s="67">
        <f t="shared" ca="1" si="2"/>
        <v>0.05</v>
      </c>
      <c r="R15" s="67">
        <f t="shared" ca="1" si="2"/>
        <v>0.06</v>
      </c>
      <c r="S15" s="67">
        <f t="shared" ca="1" si="2"/>
        <v>0.04</v>
      </c>
      <c r="T15" s="67">
        <f t="shared" ca="1" si="2"/>
        <v>0.05</v>
      </c>
      <c r="U15" s="67">
        <f t="shared" ca="1" si="2"/>
        <v>-0.04</v>
      </c>
      <c r="V15" s="67">
        <f t="shared" ca="1" si="2"/>
        <v>0.06</v>
      </c>
      <c r="W15" s="67">
        <f t="shared" ca="1" si="2"/>
        <v>-0.04</v>
      </c>
      <c r="X15" s="67">
        <f t="shared" ca="1" si="2"/>
        <v>-0.03</v>
      </c>
      <c r="Y15" s="67">
        <f t="shared" ca="1" si="3"/>
        <v>0.02</v>
      </c>
    </row>
    <row r="16" spans="1:37" ht="14.4" x14ac:dyDescent="0.3">
      <c r="A16" s="65">
        <v>44439</v>
      </c>
      <c r="B16" s="67">
        <f t="shared" ca="1" si="0"/>
        <v>-0.02</v>
      </c>
      <c r="C16" s="67">
        <f t="shared" ca="1" si="0"/>
        <v>0.02</v>
      </c>
      <c r="D16" s="67">
        <f t="shared" ca="1" si="0"/>
        <v>-0.04</v>
      </c>
      <c r="E16" s="67">
        <f t="shared" ca="1" si="0"/>
        <v>-0.05</v>
      </c>
      <c r="F16" s="67">
        <f t="shared" ca="1" si="0"/>
        <v>-0.02</v>
      </c>
      <c r="G16" s="67">
        <f t="shared" ca="1" si="0"/>
        <v>0</v>
      </c>
      <c r="H16" s="67">
        <f t="shared" ca="1" si="0"/>
        <v>0.03</v>
      </c>
      <c r="I16" s="67">
        <f t="shared" ca="1" si="0"/>
        <v>-0.05</v>
      </c>
      <c r="J16" s="67">
        <f t="shared" ca="1" si="0"/>
        <v>-0.05</v>
      </c>
      <c r="K16" s="67">
        <f t="shared" ca="1" si="0"/>
        <v>0.03</v>
      </c>
      <c r="L16" s="67">
        <f t="shared" ca="1" si="0"/>
        <v>-0.03</v>
      </c>
      <c r="M16" s="67">
        <f t="shared" ca="1" si="1"/>
        <v>0.06</v>
      </c>
      <c r="N16" s="67">
        <f t="shared" ca="1" si="2"/>
        <v>-0.03</v>
      </c>
      <c r="O16" s="67">
        <f t="shared" ca="1" si="2"/>
        <v>0</v>
      </c>
      <c r="P16" s="67">
        <f t="shared" ca="1" si="2"/>
        <v>-0.05</v>
      </c>
      <c r="Q16" s="67">
        <f t="shared" ca="1" si="2"/>
        <v>-0.05</v>
      </c>
      <c r="R16" s="67">
        <f t="shared" ca="1" si="2"/>
        <v>0.05</v>
      </c>
      <c r="S16" s="67">
        <f t="shared" ca="1" si="2"/>
        <v>0.01</v>
      </c>
      <c r="T16" s="67">
        <f t="shared" ca="1" si="2"/>
        <v>-0.02</v>
      </c>
      <c r="U16" s="67">
        <f t="shared" ca="1" si="2"/>
        <v>-0.05</v>
      </c>
      <c r="V16" s="67">
        <f t="shared" ca="1" si="2"/>
        <v>-0.05</v>
      </c>
      <c r="W16" s="67">
        <f t="shared" ca="1" si="2"/>
        <v>-0.01</v>
      </c>
      <c r="X16" s="67">
        <f t="shared" ca="1" si="2"/>
        <v>-0.03</v>
      </c>
      <c r="Y16" s="67">
        <f t="shared" ca="1" si="3"/>
        <v>0</v>
      </c>
    </row>
    <row r="17" spans="1:37" ht="14.4" x14ac:dyDescent="0.3">
      <c r="A17" s="65">
        <v>44469</v>
      </c>
      <c r="B17" s="67">
        <f t="shared" ca="1" si="0"/>
        <v>0.06</v>
      </c>
      <c r="C17" s="67">
        <f t="shared" ca="1" si="0"/>
        <v>0.03</v>
      </c>
      <c r="D17" s="67">
        <f t="shared" ca="1" si="0"/>
        <v>0.04</v>
      </c>
      <c r="E17" s="67">
        <f t="shared" ca="1" si="0"/>
        <v>-0.03</v>
      </c>
      <c r="F17" s="67">
        <f t="shared" ca="1" si="0"/>
        <v>-0.04</v>
      </c>
      <c r="G17" s="67">
        <f t="shared" ca="1" si="0"/>
        <v>-0.04</v>
      </c>
      <c r="H17" s="67">
        <f t="shared" ca="1" si="0"/>
        <v>-0.03</v>
      </c>
      <c r="I17" s="67">
        <f t="shared" ca="1" si="0"/>
        <v>-0.04</v>
      </c>
      <c r="J17" s="67">
        <f t="shared" ca="1" si="0"/>
        <v>0.04</v>
      </c>
      <c r="K17" s="67">
        <f t="shared" ca="1" si="0"/>
        <v>0</v>
      </c>
      <c r="L17" s="67">
        <f t="shared" ca="1" si="0"/>
        <v>-0.01</v>
      </c>
      <c r="M17" s="67">
        <f t="shared" ca="1" si="1"/>
        <v>0.02</v>
      </c>
      <c r="N17" s="67">
        <f t="shared" ca="1" si="2"/>
        <v>0</v>
      </c>
      <c r="O17" s="67">
        <f t="shared" ca="1" si="2"/>
        <v>0.01</v>
      </c>
      <c r="P17" s="67">
        <f t="shared" ca="1" si="2"/>
        <v>-0.03</v>
      </c>
      <c r="Q17" s="67">
        <f t="shared" ca="1" si="2"/>
        <v>-0.02</v>
      </c>
      <c r="R17" s="67">
        <f t="shared" ca="1" si="2"/>
        <v>0.05</v>
      </c>
      <c r="S17" s="67">
        <f t="shared" ca="1" si="2"/>
        <v>-0.01</v>
      </c>
      <c r="T17" s="67">
        <f t="shared" ca="1" si="2"/>
        <v>-0.03</v>
      </c>
      <c r="U17" s="67">
        <f t="shared" ca="1" si="2"/>
        <v>0.01</v>
      </c>
      <c r="V17" s="67">
        <f t="shared" ca="1" si="2"/>
        <v>-0.01</v>
      </c>
      <c r="W17" s="67">
        <f t="shared" ca="1" si="2"/>
        <v>0.03</v>
      </c>
      <c r="X17" s="67">
        <f t="shared" ca="1" si="2"/>
        <v>0.04</v>
      </c>
      <c r="Y17" s="67">
        <f t="shared" ca="1" si="3"/>
        <v>0.05</v>
      </c>
    </row>
    <row r="18" spans="1:37" ht="14.4" x14ac:dyDescent="0.3">
      <c r="A18" s="65">
        <v>44498</v>
      </c>
      <c r="B18" s="67">
        <f t="shared" ref="B18:L27" ca="1" si="4">RANDBETWEEN(-5,6)/100</f>
        <v>0.03</v>
      </c>
      <c r="C18" s="67">
        <f t="shared" ca="1" si="4"/>
        <v>-0.02</v>
      </c>
      <c r="D18" s="67">
        <f t="shared" ca="1" si="4"/>
        <v>0.06</v>
      </c>
      <c r="E18" s="67">
        <f t="shared" ca="1" si="4"/>
        <v>0.06</v>
      </c>
      <c r="F18" s="67">
        <f t="shared" ca="1" si="4"/>
        <v>0.06</v>
      </c>
      <c r="G18" s="67">
        <f t="shared" ca="1" si="4"/>
        <v>-0.01</v>
      </c>
      <c r="H18" s="67">
        <f t="shared" ca="1" si="4"/>
        <v>0.06</v>
      </c>
      <c r="I18" s="67">
        <f t="shared" ca="1" si="4"/>
        <v>-0.03</v>
      </c>
      <c r="J18" s="67">
        <f t="shared" ca="1" si="4"/>
        <v>0.04</v>
      </c>
      <c r="K18" s="67">
        <f t="shared" ca="1" si="4"/>
        <v>-0.02</v>
      </c>
      <c r="L18" s="67">
        <f t="shared" ca="1" si="4"/>
        <v>-0.04</v>
      </c>
      <c r="M18" s="67">
        <f t="shared" ca="1" si="1"/>
        <v>-0.02</v>
      </c>
      <c r="N18" s="67">
        <f t="shared" ca="1" si="2"/>
        <v>-0.01</v>
      </c>
      <c r="O18" s="67">
        <f t="shared" ca="1" si="2"/>
        <v>-0.01</v>
      </c>
      <c r="P18" s="67">
        <f t="shared" ca="1" si="2"/>
        <v>-0.02</v>
      </c>
      <c r="Q18" s="67">
        <f t="shared" ca="1" si="2"/>
        <v>-0.05</v>
      </c>
      <c r="R18" s="67">
        <f t="shared" ca="1" si="2"/>
        <v>-0.01</v>
      </c>
      <c r="S18" s="67">
        <f t="shared" ca="1" si="2"/>
        <v>0.02</v>
      </c>
      <c r="T18" s="67">
        <f t="shared" ca="1" si="2"/>
        <v>0.02</v>
      </c>
      <c r="U18" s="67">
        <f t="shared" ca="1" si="2"/>
        <v>-0.02</v>
      </c>
      <c r="V18" s="67">
        <f t="shared" ca="1" si="2"/>
        <v>0.02</v>
      </c>
      <c r="W18" s="67">
        <f t="shared" ca="1" si="2"/>
        <v>0.06</v>
      </c>
      <c r="X18" s="67">
        <f t="shared" ca="1" si="2"/>
        <v>-0.03</v>
      </c>
      <c r="Y18" s="67">
        <f t="shared" ca="1" si="3"/>
        <v>0.06</v>
      </c>
    </row>
    <row r="19" spans="1:37" ht="14.4" x14ac:dyDescent="0.3">
      <c r="A19" s="65">
        <v>44530</v>
      </c>
      <c r="B19" s="67">
        <f t="shared" ca="1" si="4"/>
        <v>0.04</v>
      </c>
      <c r="C19" s="67">
        <f t="shared" ca="1" si="4"/>
        <v>0.01</v>
      </c>
      <c r="D19" s="67">
        <f t="shared" ca="1" si="4"/>
        <v>0.04</v>
      </c>
      <c r="E19" s="67">
        <f t="shared" ca="1" si="4"/>
        <v>0.05</v>
      </c>
      <c r="F19" s="67">
        <f t="shared" ca="1" si="4"/>
        <v>-0.02</v>
      </c>
      <c r="G19" s="67">
        <f t="shared" ca="1" si="4"/>
        <v>0.03</v>
      </c>
      <c r="H19" s="67">
        <f t="shared" ca="1" si="4"/>
        <v>-0.02</v>
      </c>
      <c r="I19" s="67">
        <f t="shared" ca="1" si="4"/>
        <v>0</v>
      </c>
      <c r="J19" s="67">
        <f t="shared" ca="1" si="4"/>
        <v>-0.03</v>
      </c>
      <c r="K19" s="67">
        <f t="shared" ca="1" si="4"/>
        <v>0.02</v>
      </c>
      <c r="L19" s="67">
        <f t="shared" ca="1" si="4"/>
        <v>0.01</v>
      </c>
      <c r="M19" s="67">
        <f t="shared" ca="1" si="1"/>
        <v>0.06</v>
      </c>
      <c r="N19" s="67">
        <f t="shared" ca="1" si="2"/>
        <v>0.03</v>
      </c>
      <c r="O19" s="67">
        <f t="shared" ca="1" si="2"/>
        <v>-0.04</v>
      </c>
      <c r="P19" s="67">
        <f t="shared" ca="1" si="2"/>
        <v>-0.03</v>
      </c>
      <c r="Q19" s="67">
        <f t="shared" ca="1" si="2"/>
        <v>0.01</v>
      </c>
      <c r="R19" s="67">
        <f t="shared" ca="1" si="2"/>
        <v>-0.01</v>
      </c>
      <c r="S19" s="67">
        <f t="shared" ca="1" si="2"/>
        <v>0.05</v>
      </c>
      <c r="T19" s="67">
        <f t="shared" ca="1" si="2"/>
        <v>0.01</v>
      </c>
      <c r="U19" s="67">
        <f t="shared" ca="1" si="2"/>
        <v>0.04</v>
      </c>
      <c r="V19" s="67">
        <f t="shared" ca="1" si="2"/>
        <v>0.03</v>
      </c>
      <c r="W19" s="67">
        <f t="shared" ca="1" si="2"/>
        <v>0</v>
      </c>
      <c r="X19" s="67">
        <f t="shared" ca="1" si="2"/>
        <v>-0.01</v>
      </c>
      <c r="Y19" s="67">
        <f t="shared" ca="1" si="3"/>
        <v>0.03</v>
      </c>
    </row>
    <row r="20" spans="1:37" ht="14.4" x14ac:dyDescent="0.3">
      <c r="A20" s="65">
        <v>44561</v>
      </c>
      <c r="B20" s="67">
        <f t="shared" ca="1" si="4"/>
        <v>-0.03</v>
      </c>
      <c r="C20" s="67">
        <f t="shared" ca="1" si="4"/>
        <v>0</v>
      </c>
      <c r="D20" s="67">
        <f t="shared" ca="1" si="4"/>
        <v>0.05</v>
      </c>
      <c r="E20" s="67">
        <f t="shared" ca="1" si="4"/>
        <v>0.03</v>
      </c>
      <c r="F20" s="67">
        <f t="shared" ca="1" si="4"/>
        <v>0.05</v>
      </c>
      <c r="G20" s="67">
        <f t="shared" ca="1" si="4"/>
        <v>-0.02</v>
      </c>
      <c r="H20" s="67">
        <f t="shared" ca="1" si="4"/>
        <v>0.01</v>
      </c>
      <c r="I20" s="67">
        <f t="shared" ca="1" si="4"/>
        <v>-0.04</v>
      </c>
      <c r="J20" s="67">
        <f t="shared" ca="1" si="4"/>
        <v>0.05</v>
      </c>
      <c r="K20" s="67">
        <f t="shared" ca="1" si="4"/>
        <v>0.03</v>
      </c>
      <c r="L20" s="67">
        <f t="shared" ca="1" si="4"/>
        <v>-0.02</v>
      </c>
      <c r="M20" s="67">
        <f t="shared" ca="1" si="1"/>
        <v>0.04</v>
      </c>
      <c r="N20" s="67">
        <f t="shared" ca="1" si="2"/>
        <v>-0.01</v>
      </c>
      <c r="O20" s="67">
        <f t="shared" ca="1" si="2"/>
        <v>0.03</v>
      </c>
      <c r="P20" s="67">
        <f t="shared" ca="1" si="2"/>
        <v>-0.03</v>
      </c>
      <c r="Q20" s="67">
        <f t="shared" ca="1" si="2"/>
        <v>0.01</v>
      </c>
      <c r="R20" s="67">
        <f t="shared" ca="1" si="2"/>
        <v>-0.01</v>
      </c>
      <c r="S20" s="67">
        <f t="shared" ca="1" si="2"/>
        <v>0.01</v>
      </c>
      <c r="T20" s="67">
        <f t="shared" ca="1" si="2"/>
        <v>0</v>
      </c>
      <c r="U20" s="67">
        <f t="shared" ca="1" si="2"/>
        <v>0.02</v>
      </c>
      <c r="V20" s="67">
        <f t="shared" ca="1" si="2"/>
        <v>-0.03</v>
      </c>
      <c r="W20" s="67">
        <f t="shared" ca="1" si="2"/>
        <v>-0.02</v>
      </c>
      <c r="X20" s="67">
        <f t="shared" ca="1" si="2"/>
        <v>-0.01</v>
      </c>
      <c r="Y20" s="67">
        <f t="shared" ca="1" si="3"/>
        <v>-0.02</v>
      </c>
    </row>
    <row r="21" spans="1:37" ht="14.4" x14ac:dyDescent="0.3">
      <c r="A21" s="65">
        <v>44592</v>
      </c>
      <c r="B21" s="67">
        <f t="shared" ca="1" si="4"/>
        <v>0.06</v>
      </c>
      <c r="C21" s="67">
        <f t="shared" ca="1" si="4"/>
        <v>0</v>
      </c>
      <c r="D21" s="67">
        <f t="shared" ca="1" si="4"/>
        <v>-0.04</v>
      </c>
      <c r="E21" s="67">
        <f t="shared" ca="1" si="4"/>
        <v>0.02</v>
      </c>
      <c r="F21" s="67">
        <f t="shared" ca="1" si="4"/>
        <v>-0.04</v>
      </c>
      <c r="G21" s="67">
        <f t="shared" ca="1" si="4"/>
        <v>-0.05</v>
      </c>
      <c r="H21" s="67">
        <f t="shared" ca="1" si="4"/>
        <v>0</v>
      </c>
      <c r="I21" s="67">
        <f t="shared" ca="1" si="4"/>
        <v>0.02</v>
      </c>
      <c r="J21" s="67">
        <f t="shared" ca="1" si="4"/>
        <v>-0.03</v>
      </c>
      <c r="K21" s="67">
        <f t="shared" ca="1" si="4"/>
        <v>0.02</v>
      </c>
      <c r="L21" s="67">
        <f t="shared" ca="1" si="4"/>
        <v>0</v>
      </c>
      <c r="M21" s="67">
        <f t="shared" ca="1" si="1"/>
        <v>-0.03</v>
      </c>
      <c r="N21" s="67">
        <f t="shared" ca="1" si="2"/>
        <v>0.02</v>
      </c>
      <c r="O21" s="67">
        <f t="shared" ca="1" si="2"/>
        <v>0</v>
      </c>
      <c r="P21" s="67">
        <f t="shared" ca="1" si="2"/>
        <v>0.05</v>
      </c>
      <c r="Q21" s="67">
        <f t="shared" ca="1" si="2"/>
        <v>0.04</v>
      </c>
      <c r="R21" s="67">
        <f t="shared" ca="1" si="2"/>
        <v>-0.02</v>
      </c>
      <c r="S21" s="67">
        <f t="shared" ca="1" si="2"/>
        <v>-0.03</v>
      </c>
      <c r="T21" s="67">
        <f t="shared" ca="1" si="2"/>
        <v>0.03</v>
      </c>
      <c r="U21" s="67">
        <f t="shared" ca="1" si="2"/>
        <v>0.04</v>
      </c>
      <c r="V21" s="67">
        <f t="shared" ca="1" si="2"/>
        <v>-0.04</v>
      </c>
      <c r="W21" s="67">
        <f t="shared" ca="1" si="2"/>
        <v>0.02</v>
      </c>
      <c r="X21" s="67">
        <f t="shared" ca="1" si="2"/>
        <v>0.04</v>
      </c>
      <c r="Y21" s="67">
        <f t="shared" ca="1" si="3"/>
        <v>-0.05</v>
      </c>
    </row>
    <row r="22" spans="1:37" ht="14.4" x14ac:dyDescent="0.3">
      <c r="A22" s="65">
        <v>44620</v>
      </c>
      <c r="B22" s="67">
        <f t="shared" ca="1" si="4"/>
        <v>0.02</v>
      </c>
      <c r="C22" s="67">
        <f t="shared" ca="1" si="4"/>
        <v>0.03</v>
      </c>
      <c r="D22" s="67">
        <f t="shared" ca="1" si="4"/>
        <v>-0.02</v>
      </c>
      <c r="E22" s="67">
        <f t="shared" ca="1" si="4"/>
        <v>0.06</v>
      </c>
      <c r="F22" s="67">
        <f t="shared" ca="1" si="4"/>
        <v>0.04</v>
      </c>
      <c r="G22" s="67">
        <f t="shared" ca="1" si="4"/>
        <v>-0.03</v>
      </c>
      <c r="H22" s="67">
        <f t="shared" ca="1" si="4"/>
        <v>0.05</v>
      </c>
      <c r="I22" s="67">
        <f t="shared" ca="1" si="4"/>
        <v>0.04</v>
      </c>
      <c r="J22" s="67">
        <f t="shared" ca="1" si="4"/>
        <v>-0.05</v>
      </c>
      <c r="K22" s="67">
        <f t="shared" ca="1" si="4"/>
        <v>0.03</v>
      </c>
      <c r="L22" s="67">
        <f t="shared" ca="1" si="4"/>
        <v>0</v>
      </c>
      <c r="M22" s="67">
        <f t="shared" ca="1" si="1"/>
        <v>-0.02</v>
      </c>
      <c r="N22" s="67">
        <f t="shared" ca="1" si="2"/>
        <v>-0.02</v>
      </c>
      <c r="O22" s="67">
        <f t="shared" ca="1" si="2"/>
        <v>-0.03</v>
      </c>
      <c r="P22" s="67">
        <f t="shared" ca="1" si="2"/>
        <v>0.04</v>
      </c>
      <c r="Q22" s="67">
        <f t="shared" ca="1" si="2"/>
        <v>0</v>
      </c>
      <c r="R22" s="67">
        <f t="shared" ca="1" si="2"/>
        <v>-0.05</v>
      </c>
      <c r="S22" s="67">
        <f t="shared" ca="1" si="2"/>
        <v>0.02</v>
      </c>
      <c r="T22" s="67">
        <f t="shared" ca="1" si="2"/>
        <v>0.05</v>
      </c>
      <c r="U22" s="67">
        <f t="shared" ca="1" si="2"/>
        <v>0.06</v>
      </c>
      <c r="V22" s="67">
        <f t="shared" ca="1" si="2"/>
        <v>0.04</v>
      </c>
      <c r="W22" s="67">
        <f t="shared" ca="1" si="2"/>
        <v>-0.01</v>
      </c>
      <c r="X22" s="67">
        <f t="shared" ca="1" si="2"/>
        <v>-0.02</v>
      </c>
      <c r="Y22" s="67">
        <f t="shared" ca="1" si="3"/>
        <v>0</v>
      </c>
    </row>
    <row r="23" spans="1:37" ht="14.4" x14ac:dyDescent="0.3">
      <c r="A23" s="65">
        <v>44651</v>
      </c>
      <c r="B23" s="67">
        <f t="shared" ca="1" si="4"/>
        <v>-0.04</v>
      </c>
      <c r="C23" s="67">
        <f t="shared" ca="1" si="4"/>
        <v>0.02</v>
      </c>
      <c r="D23" s="67">
        <f t="shared" ca="1" si="4"/>
        <v>0.02</v>
      </c>
      <c r="E23" s="67">
        <f t="shared" ca="1" si="4"/>
        <v>0.05</v>
      </c>
      <c r="F23" s="67">
        <f t="shared" ca="1" si="4"/>
        <v>0.01</v>
      </c>
      <c r="G23" s="67">
        <f t="shared" ca="1" si="4"/>
        <v>0.02</v>
      </c>
      <c r="H23" s="67">
        <f t="shared" ca="1" si="4"/>
        <v>0.02</v>
      </c>
      <c r="I23" s="67">
        <f t="shared" ca="1" si="4"/>
        <v>-0.05</v>
      </c>
      <c r="J23" s="67">
        <f t="shared" ca="1" si="4"/>
        <v>0.03</v>
      </c>
      <c r="K23" s="67">
        <f t="shared" ca="1" si="4"/>
        <v>0.06</v>
      </c>
      <c r="L23" s="67">
        <f t="shared" ca="1" si="4"/>
        <v>-0.03</v>
      </c>
      <c r="M23" s="67">
        <f t="shared" ca="1" si="1"/>
        <v>0.05</v>
      </c>
      <c r="N23" s="67">
        <f t="shared" ca="1" si="2"/>
        <v>0.03</v>
      </c>
      <c r="O23" s="67">
        <f t="shared" ca="1" si="2"/>
        <v>0.06</v>
      </c>
      <c r="P23" s="67">
        <f t="shared" ca="1" si="2"/>
        <v>-0.03</v>
      </c>
      <c r="Q23" s="67">
        <f t="shared" ca="1" si="2"/>
        <v>0.04</v>
      </c>
      <c r="R23" s="67">
        <f t="shared" ca="1" si="2"/>
        <v>0.01</v>
      </c>
      <c r="S23" s="67">
        <f t="shared" ca="1" si="2"/>
        <v>-0.02</v>
      </c>
      <c r="T23" s="67">
        <f t="shared" ca="1" si="2"/>
        <v>0</v>
      </c>
      <c r="U23" s="67">
        <f t="shared" ca="1" si="2"/>
        <v>0</v>
      </c>
      <c r="V23" s="67">
        <f t="shared" ca="1" si="2"/>
        <v>0</v>
      </c>
      <c r="W23" s="67">
        <f t="shared" ca="1" si="2"/>
        <v>0.06</v>
      </c>
      <c r="X23" s="67">
        <f t="shared" ca="1" si="2"/>
        <v>-0.04</v>
      </c>
      <c r="Y23" s="67">
        <f t="shared" ca="1" si="3"/>
        <v>-0.01</v>
      </c>
    </row>
    <row r="24" spans="1:37" ht="14.4" x14ac:dyDescent="0.3">
      <c r="A24" s="65">
        <v>44680</v>
      </c>
      <c r="B24" s="67">
        <f t="shared" ca="1" si="4"/>
        <v>-0.05</v>
      </c>
      <c r="C24" s="67">
        <f t="shared" ca="1" si="4"/>
        <v>0.05</v>
      </c>
      <c r="D24" s="67">
        <f t="shared" ca="1" si="4"/>
        <v>-0.02</v>
      </c>
      <c r="E24" s="67">
        <f t="shared" ca="1" si="4"/>
        <v>0.04</v>
      </c>
      <c r="F24" s="67">
        <f t="shared" ca="1" si="4"/>
        <v>0.02</v>
      </c>
      <c r="G24" s="67">
        <f t="shared" ca="1" si="4"/>
        <v>0.06</v>
      </c>
      <c r="H24" s="67">
        <f t="shared" ca="1" si="4"/>
        <v>-0.03</v>
      </c>
      <c r="I24" s="67">
        <f t="shared" ca="1" si="4"/>
        <v>-0.03</v>
      </c>
      <c r="J24" s="67">
        <f t="shared" ca="1" si="4"/>
        <v>0</v>
      </c>
      <c r="K24" s="67">
        <f t="shared" ca="1" si="4"/>
        <v>-0.05</v>
      </c>
      <c r="L24" s="67">
        <f t="shared" ca="1" si="4"/>
        <v>0.03</v>
      </c>
      <c r="M24" s="67">
        <f t="shared" ca="1" si="1"/>
        <v>-0.01</v>
      </c>
      <c r="N24" s="67">
        <f t="shared" ca="1" si="2"/>
        <v>0.02</v>
      </c>
      <c r="O24" s="67">
        <f t="shared" ca="1" si="2"/>
        <v>0.02</v>
      </c>
      <c r="P24" s="67">
        <f t="shared" ca="1" si="2"/>
        <v>0.02</v>
      </c>
      <c r="Q24" s="67">
        <f t="shared" ca="1" si="2"/>
        <v>0.05</v>
      </c>
      <c r="R24" s="67">
        <f t="shared" ca="1" si="2"/>
        <v>0.03</v>
      </c>
      <c r="S24" s="67">
        <f t="shared" ca="1" si="2"/>
        <v>-0.05</v>
      </c>
      <c r="T24" s="67">
        <f t="shared" ca="1" si="2"/>
        <v>-0.04</v>
      </c>
      <c r="U24" s="67">
        <f t="shared" ca="1" si="2"/>
        <v>-0.02</v>
      </c>
      <c r="V24" s="67">
        <f t="shared" ca="1" si="2"/>
        <v>0.04</v>
      </c>
      <c r="W24" s="67">
        <f t="shared" ca="1" si="2"/>
        <v>0.02</v>
      </c>
      <c r="X24" s="67">
        <f t="shared" ca="1" si="2"/>
        <v>0.05</v>
      </c>
      <c r="Y24" s="67">
        <f t="shared" ca="1" si="3"/>
        <v>-0.05</v>
      </c>
    </row>
    <row r="25" spans="1:37" ht="14.4" x14ac:dyDescent="0.3">
      <c r="A25" s="65">
        <v>44712</v>
      </c>
      <c r="B25" s="67">
        <f t="shared" ca="1" si="4"/>
        <v>-0.02</v>
      </c>
      <c r="C25" s="67">
        <f t="shared" ca="1" si="4"/>
        <v>0.06</v>
      </c>
      <c r="D25" s="67">
        <f t="shared" ca="1" si="4"/>
        <v>0.04</v>
      </c>
      <c r="E25" s="67">
        <f t="shared" ca="1" si="4"/>
        <v>-0.02</v>
      </c>
      <c r="F25" s="67">
        <f t="shared" ca="1" si="4"/>
        <v>-0.03</v>
      </c>
      <c r="G25" s="67">
        <f t="shared" ca="1" si="4"/>
        <v>0.02</v>
      </c>
      <c r="H25" s="67">
        <f t="shared" ca="1" si="4"/>
        <v>0.06</v>
      </c>
      <c r="I25" s="67">
        <f t="shared" ca="1" si="4"/>
        <v>-0.01</v>
      </c>
      <c r="J25" s="67">
        <f t="shared" ca="1" si="4"/>
        <v>-0.01</v>
      </c>
      <c r="K25" s="67">
        <f t="shared" ca="1" si="4"/>
        <v>-0.05</v>
      </c>
      <c r="L25" s="67">
        <f t="shared" ca="1" si="4"/>
        <v>0.06</v>
      </c>
      <c r="M25" s="67">
        <f t="shared" ca="1" si="1"/>
        <v>-0.02</v>
      </c>
      <c r="N25" s="67">
        <f t="shared" ca="1" si="2"/>
        <v>-0.01</v>
      </c>
      <c r="O25" s="67">
        <f t="shared" ca="1" si="2"/>
        <v>0.01</v>
      </c>
      <c r="P25" s="67">
        <f t="shared" ca="1" si="2"/>
        <v>0</v>
      </c>
      <c r="Q25" s="67">
        <f t="shared" ca="1" si="2"/>
        <v>0.06</v>
      </c>
      <c r="R25" s="67">
        <f t="shared" ca="1" si="2"/>
        <v>0.03</v>
      </c>
      <c r="S25" s="67">
        <f t="shared" ca="1" si="2"/>
        <v>-0.03</v>
      </c>
      <c r="T25" s="67">
        <f t="shared" ca="1" si="2"/>
        <v>0</v>
      </c>
      <c r="U25" s="67">
        <f t="shared" ca="1" si="2"/>
        <v>0.06</v>
      </c>
      <c r="V25" s="67">
        <f t="shared" ca="1" si="2"/>
        <v>0.03</v>
      </c>
      <c r="W25" s="67">
        <f t="shared" ca="1" si="2"/>
        <v>0.01</v>
      </c>
      <c r="X25" s="67">
        <f t="shared" ca="1" si="2"/>
        <v>0.06</v>
      </c>
      <c r="Y25" s="67">
        <f t="shared" ca="1" si="3"/>
        <v>-0.05</v>
      </c>
    </row>
    <row r="26" spans="1:37" ht="14.4" x14ac:dyDescent="0.3">
      <c r="A26" s="65">
        <v>44742</v>
      </c>
      <c r="B26" s="67">
        <f t="shared" ca="1" si="4"/>
        <v>0.05</v>
      </c>
      <c r="C26" s="67">
        <f t="shared" ca="1" si="4"/>
        <v>0.05</v>
      </c>
      <c r="D26" s="67">
        <f t="shared" ca="1" si="4"/>
        <v>0.06</v>
      </c>
      <c r="E26" s="67">
        <f t="shared" ca="1" si="4"/>
        <v>0.01</v>
      </c>
      <c r="F26" s="67">
        <f t="shared" ca="1" si="4"/>
        <v>0.01</v>
      </c>
      <c r="G26" s="67">
        <f t="shared" ca="1" si="4"/>
        <v>-0.04</v>
      </c>
      <c r="H26" s="67">
        <f t="shared" ca="1" si="4"/>
        <v>-0.02</v>
      </c>
      <c r="I26" s="67">
        <f t="shared" ca="1" si="4"/>
        <v>0.01</v>
      </c>
      <c r="J26" s="67">
        <f t="shared" ca="1" si="4"/>
        <v>0.06</v>
      </c>
      <c r="K26" s="67">
        <f t="shared" ca="1" si="4"/>
        <v>0.02</v>
      </c>
      <c r="L26" s="67">
        <f t="shared" ca="1" si="4"/>
        <v>0.06</v>
      </c>
      <c r="M26" s="67">
        <f t="shared" ca="1" si="1"/>
        <v>0.02</v>
      </c>
      <c r="N26" s="67">
        <f t="shared" ca="1" si="2"/>
        <v>0.05</v>
      </c>
      <c r="O26" s="67">
        <f t="shared" ca="1" si="2"/>
        <v>0</v>
      </c>
      <c r="P26" s="67">
        <f t="shared" ca="1" si="2"/>
        <v>-0.04</v>
      </c>
      <c r="Q26" s="67">
        <f t="shared" ca="1" si="2"/>
        <v>-0.01</v>
      </c>
      <c r="R26" s="67">
        <f t="shared" ca="1" si="2"/>
        <v>-0.02</v>
      </c>
      <c r="S26" s="67">
        <f t="shared" ca="1" si="2"/>
        <v>-0.04</v>
      </c>
      <c r="T26" s="67">
        <f t="shared" ca="1" si="2"/>
        <v>0.06</v>
      </c>
      <c r="U26" s="67">
        <f t="shared" ca="1" si="2"/>
        <v>0.06</v>
      </c>
      <c r="V26" s="67">
        <f t="shared" ca="1" si="2"/>
        <v>0.05</v>
      </c>
      <c r="W26" s="67">
        <f t="shared" ca="1" si="2"/>
        <v>0.01</v>
      </c>
      <c r="X26" s="67">
        <f t="shared" ca="1" si="2"/>
        <v>0.05</v>
      </c>
      <c r="Y26" s="67">
        <f t="shared" ref="B26:AJ33" ca="1" si="5">RANDBETWEEN(-5,6)/100</f>
        <v>-0.03</v>
      </c>
      <c r="Z26" s="67">
        <f t="shared" ca="1" si="5"/>
        <v>0.03</v>
      </c>
      <c r="AA26" s="67">
        <f t="shared" ca="1" si="5"/>
        <v>0</v>
      </c>
      <c r="AB26" s="67">
        <f t="shared" ca="1" si="5"/>
        <v>-0.01</v>
      </c>
      <c r="AC26" s="67">
        <f t="shared" ca="1" si="5"/>
        <v>0.06</v>
      </c>
      <c r="AD26" s="67">
        <f t="shared" ca="1" si="5"/>
        <v>0.05</v>
      </c>
      <c r="AE26" s="67">
        <f t="shared" ca="1" si="5"/>
        <v>-0.03</v>
      </c>
      <c r="AF26" s="67">
        <f t="shared" ca="1" si="5"/>
        <v>0.01</v>
      </c>
      <c r="AG26" s="67">
        <f t="shared" ca="1" si="5"/>
        <v>-0.04</v>
      </c>
      <c r="AH26" s="67">
        <f t="shared" ca="1" si="5"/>
        <v>-0.05</v>
      </c>
      <c r="AI26" s="67">
        <f t="shared" ca="1" si="5"/>
        <v>0.03</v>
      </c>
      <c r="AJ26" s="67">
        <f t="shared" ca="1" si="5"/>
        <v>0.03</v>
      </c>
      <c r="AK26" s="67">
        <f ca="1">RANDBETWEEN(-5,6)/100</f>
        <v>0.02</v>
      </c>
    </row>
    <row r="27" spans="1:37" ht="14.4" x14ac:dyDescent="0.3">
      <c r="A27" s="65">
        <v>44771</v>
      </c>
      <c r="B27" s="67">
        <f t="shared" ca="1" si="4"/>
        <v>0.04</v>
      </c>
      <c r="C27" s="67">
        <f t="shared" ca="1" si="4"/>
        <v>-0.02</v>
      </c>
      <c r="D27" s="67">
        <f t="shared" ca="1" si="4"/>
        <v>0</v>
      </c>
      <c r="E27" s="67">
        <f t="shared" ca="1" si="4"/>
        <v>0.05</v>
      </c>
      <c r="F27" s="67">
        <f t="shared" ca="1" si="4"/>
        <v>-0.04</v>
      </c>
      <c r="G27" s="67">
        <f t="shared" ca="1" si="4"/>
        <v>-0.01</v>
      </c>
      <c r="H27" s="67">
        <f t="shared" ca="1" si="4"/>
        <v>-0.01</v>
      </c>
      <c r="I27" s="67">
        <f t="shared" ca="1" si="4"/>
        <v>-0.03</v>
      </c>
      <c r="J27" s="67">
        <f t="shared" ca="1" si="4"/>
        <v>-0.04</v>
      </c>
      <c r="K27" s="67">
        <f t="shared" ca="1" si="4"/>
        <v>-0.02</v>
      </c>
      <c r="L27" s="67">
        <f t="shared" ca="1" si="4"/>
        <v>0.06</v>
      </c>
      <c r="M27" s="67">
        <f t="shared" ca="1" si="5"/>
        <v>0.04</v>
      </c>
      <c r="N27" s="67">
        <f t="shared" ca="1" si="5"/>
        <v>0.06</v>
      </c>
      <c r="O27" s="67">
        <f t="shared" ca="1" si="5"/>
        <v>0.05</v>
      </c>
      <c r="P27" s="67">
        <f t="shared" ca="1" si="5"/>
        <v>-0.02</v>
      </c>
      <c r="Q27" s="67">
        <f t="shared" ca="1" si="5"/>
        <v>0.05</v>
      </c>
      <c r="R27" s="67">
        <f t="shared" ca="1" si="5"/>
        <v>0.03</v>
      </c>
      <c r="S27" s="67">
        <f t="shared" ca="1" si="5"/>
        <v>0.05</v>
      </c>
      <c r="T27" s="67">
        <f t="shared" ca="1" si="5"/>
        <v>-0.03</v>
      </c>
      <c r="U27" s="67">
        <f t="shared" ca="1" si="5"/>
        <v>0</v>
      </c>
      <c r="V27" s="67">
        <f t="shared" ca="1" si="5"/>
        <v>0.06</v>
      </c>
      <c r="W27" s="67">
        <f t="shared" ca="1" si="5"/>
        <v>0.03</v>
      </c>
      <c r="X27" s="67">
        <f t="shared" ca="1" si="5"/>
        <v>0.02</v>
      </c>
      <c r="Y27" s="67">
        <f t="shared" ca="1" si="5"/>
        <v>0.03</v>
      </c>
      <c r="Z27" s="67">
        <f t="shared" ca="1" si="5"/>
        <v>-0.05</v>
      </c>
      <c r="AA27" s="67">
        <f t="shared" ca="1" si="5"/>
        <v>0.01</v>
      </c>
      <c r="AB27" s="67">
        <f t="shared" ca="1" si="5"/>
        <v>-0.05</v>
      </c>
      <c r="AC27" s="67">
        <f t="shared" ca="1" si="5"/>
        <v>0.06</v>
      </c>
      <c r="AD27" s="67">
        <f t="shared" ca="1" si="5"/>
        <v>-0.01</v>
      </c>
      <c r="AE27" s="67">
        <f t="shared" ca="1" si="5"/>
        <v>-0.04</v>
      </c>
      <c r="AF27" s="67">
        <f t="shared" ca="1" si="5"/>
        <v>-0.03</v>
      </c>
      <c r="AG27" s="67">
        <f t="shared" ca="1" si="5"/>
        <v>-0.04</v>
      </c>
      <c r="AH27" s="67">
        <f t="shared" ca="1" si="5"/>
        <v>-0.05</v>
      </c>
      <c r="AI27" s="67">
        <f t="shared" ca="1" si="5"/>
        <v>0.03</v>
      </c>
      <c r="AJ27" s="67">
        <f t="shared" ca="1" si="5"/>
        <v>-0.05</v>
      </c>
      <c r="AK27" s="67">
        <f t="shared" ref="AK27:AK36" ca="1" si="6">RANDBETWEEN(-5,6)/100</f>
        <v>0.05</v>
      </c>
    </row>
    <row r="28" spans="1:37" ht="14.4" x14ac:dyDescent="0.3">
      <c r="A28" s="65">
        <v>44804</v>
      </c>
      <c r="B28" s="67">
        <f t="shared" ca="1" si="5"/>
        <v>0.02</v>
      </c>
      <c r="C28" s="67">
        <f t="shared" ca="1" si="5"/>
        <v>0.02</v>
      </c>
      <c r="D28" s="67">
        <f t="shared" ca="1" si="5"/>
        <v>-0.05</v>
      </c>
      <c r="E28" s="67">
        <f t="shared" ca="1" si="5"/>
        <v>-0.04</v>
      </c>
      <c r="F28" s="67">
        <f t="shared" ca="1" si="5"/>
        <v>-0.04</v>
      </c>
      <c r="G28" s="67">
        <f t="shared" ca="1" si="5"/>
        <v>0.03</v>
      </c>
      <c r="H28" s="67">
        <f t="shared" ca="1" si="5"/>
        <v>0.06</v>
      </c>
      <c r="I28" s="67">
        <f t="shared" ca="1" si="5"/>
        <v>-0.01</v>
      </c>
      <c r="J28" s="67">
        <f t="shared" ca="1" si="5"/>
        <v>0.04</v>
      </c>
      <c r="K28" s="67">
        <f t="shared" ca="1" si="5"/>
        <v>0.03</v>
      </c>
      <c r="L28" s="67">
        <f t="shared" ca="1" si="5"/>
        <v>-0.02</v>
      </c>
      <c r="M28" s="67">
        <f t="shared" ca="1" si="5"/>
        <v>-0.04</v>
      </c>
      <c r="N28" s="67">
        <f t="shared" ca="1" si="5"/>
        <v>-0.01</v>
      </c>
      <c r="O28" s="67">
        <f t="shared" ca="1" si="5"/>
        <v>0.01</v>
      </c>
      <c r="P28" s="67">
        <f t="shared" ca="1" si="5"/>
        <v>-0.01</v>
      </c>
      <c r="Q28" s="67">
        <f t="shared" ca="1" si="5"/>
        <v>0.03</v>
      </c>
      <c r="R28" s="67">
        <f t="shared" ca="1" si="5"/>
        <v>0.02</v>
      </c>
      <c r="S28" s="67">
        <f t="shared" ca="1" si="5"/>
        <v>-0.05</v>
      </c>
      <c r="T28" s="67">
        <f t="shared" ca="1" si="5"/>
        <v>-0.03</v>
      </c>
      <c r="U28" s="67">
        <f t="shared" ca="1" si="5"/>
        <v>0.04</v>
      </c>
      <c r="V28" s="67">
        <f t="shared" ca="1" si="5"/>
        <v>0.06</v>
      </c>
      <c r="W28" s="67">
        <f t="shared" ca="1" si="5"/>
        <v>0.06</v>
      </c>
      <c r="X28" s="67">
        <f t="shared" ca="1" si="5"/>
        <v>-0.01</v>
      </c>
      <c r="Y28" s="67">
        <f t="shared" ca="1" si="5"/>
        <v>-0.01</v>
      </c>
      <c r="Z28" s="67">
        <f t="shared" ca="1" si="5"/>
        <v>0.04</v>
      </c>
      <c r="AA28" s="67">
        <f t="shared" ca="1" si="5"/>
        <v>0</v>
      </c>
      <c r="AB28" s="67">
        <f t="shared" ca="1" si="5"/>
        <v>-0.01</v>
      </c>
      <c r="AC28" s="67">
        <f t="shared" ca="1" si="5"/>
        <v>0.03</v>
      </c>
      <c r="AD28" s="67">
        <f t="shared" ca="1" si="5"/>
        <v>-0.05</v>
      </c>
      <c r="AE28" s="67">
        <f t="shared" ca="1" si="5"/>
        <v>0.01</v>
      </c>
      <c r="AF28" s="67">
        <f t="shared" ca="1" si="5"/>
        <v>-0.01</v>
      </c>
      <c r="AG28" s="67">
        <f t="shared" ca="1" si="5"/>
        <v>-0.01</v>
      </c>
      <c r="AH28" s="67">
        <f t="shared" ca="1" si="5"/>
        <v>-0.04</v>
      </c>
      <c r="AI28" s="67">
        <f t="shared" ca="1" si="5"/>
        <v>0.03</v>
      </c>
      <c r="AJ28" s="67">
        <f t="shared" ca="1" si="5"/>
        <v>-0.01</v>
      </c>
      <c r="AK28" s="67">
        <f t="shared" ca="1" si="6"/>
        <v>-0.03</v>
      </c>
    </row>
    <row r="29" spans="1:37" ht="14.4" x14ac:dyDescent="0.3">
      <c r="A29" s="65">
        <v>44834</v>
      </c>
      <c r="B29" s="67">
        <f t="shared" ca="1" si="5"/>
        <v>0.05</v>
      </c>
      <c r="C29" s="67">
        <f t="shared" ca="1" si="5"/>
        <v>0.03</v>
      </c>
      <c r="D29" s="67">
        <f t="shared" ca="1" si="5"/>
        <v>0.01</v>
      </c>
      <c r="E29" s="67">
        <f t="shared" ca="1" si="5"/>
        <v>0.06</v>
      </c>
      <c r="F29" s="67">
        <f t="shared" ca="1" si="5"/>
        <v>-0.02</v>
      </c>
      <c r="G29" s="67">
        <f t="shared" ca="1" si="5"/>
        <v>-0.05</v>
      </c>
      <c r="H29" s="67">
        <f t="shared" ca="1" si="5"/>
        <v>0.03</v>
      </c>
      <c r="I29" s="67">
        <f t="shared" ca="1" si="5"/>
        <v>0.06</v>
      </c>
      <c r="J29" s="67">
        <f t="shared" ca="1" si="5"/>
        <v>-0.03</v>
      </c>
      <c r="K29" s="67">
        <f t="shared" ca="1" si="5"/>
        <v>-0.03</v>
      </c>
      <c r="L29" s="67">
        <f t="shared" ca="1" si="5"/>
        <v>0.03</v>
      </c>
      <c r="M29" s="67">
        <f t="shared" ca="1" si="5"/>
        <v>0.02</v>
      </c>
      <c r="N29" s="67">
        <f t="shared" ca="1" si="5"/>
        <v>0.04</v>
      </c>
      <c r="O29" s="67">
        <f t="shared" ca="1" si="5"/>
        <v>0.02</v>
      </c>
      <c r="P29" s="67">
        <f t="shared" ca="1" si="5"/>
        <v>-0.04</v>
      </c>
      <c r="Q29" s="67">
        <f t="shared" ca="1" si="5"/>
        <v>0.03</v>
      </c>
      <c r="R29" s="67">
        <f t="shared" ca="1" si="5"/>
        <v>-0.05</v>
      </c>
      <c r="S29" s="67">
        <f t="shared" ca="1" si="5"/>
        <v>-0.04</v>
      </c>
      <c r="T29" s="67">
        <f t="shared" ca="1" si="5"/>
        <v>-0.03</v>
      </c>
      <c r="U29" s="67">
        <f t="shared" ca="1" si="5"/>
        <v>-0.01</v>
      </c>
      <c r="V29" s="67">
        <f t="shared" ca="1" si="5"/>
        <v>-0.02</v>
      </c>
      <c r="W29" s="67">
        <f t="shared" ca="1" si="5"/>
        <v>-0.03</v>
      </c>
      <c r="X29" s="67">
        <f t="shared" ca="1" si="5"/>
        <v>-0.01</v>
      </c>
      <c r="Y29" s="67">
        <f t="shared" ca="1" si="5"/>
        <v>-0.04</v>
      </c>
      <c r="Z29" s="67">
        <f t="shared" ca="1" si="5"/>
        <v>-0.02</v>
      </c>
      <c r="AA29" s="67">
        <f t="shared" ca="1" si="5"/>
        <v>-0.02</v>
      </c>
      <c r="AB29" s="67">
        <f t="shared" ca="1" si="5"/>
        <v>0.01</v>
      </c>
      <c r="AC29" s="67">
        <f t="shared" ca="1" si="5"/>
        <v>0.01</v>
      </c>
      <c r="AD29" s="67">
        <f t="shared" ca="1" si="5"/>
        <v>-0.02</v>
      </c>
      <c r="AE29" s="67">
        <f t="shared" ca="1" si="5"/>
        <v>0.05</v>
      </c>
      <c r="AF29" s="67">
        <f t="shared" ca="1" si="5"/>
        <v>-0.02</v>
      </c>
      <c r="AG29" s="67">
        <f t="shared" ca="1" si="5"/>
        <v>0.01</v>
      </c>
      <c r="AH29" s="67">
        <f t="shared" ca="1" si="5"/>
        <v>-0.05</v>
      </c>
      <c r="AI29" s="67">
        <f t="shared" ca="1" si="5"/>
        <v>0</v>
      </c>
      <c r="AJ29" s="67">
        <f t="shared" ca="1" si="5"/>
        <v>0.03</v>
      </c>
      <c r="AK29" s="67">
        <f t="shared" ca="1" si="6"/>
        <v>0.01</v>
      </c>
    </row>
    <row r="30" spans="1:37" ht="14.4" x14ac:dyDescent="0.3">
      <c r="A30" s="65">
        <v>44865</v>
      </c>
      <c r="B30" s="67">
        <f t="shared" ca="1" si="5"/>
        <v>0.06</v>
      </c>
      <c r="C30" s="67">
        <f t="shared" ca="1" si="5"/>
        <v>-0.04</v>
      </c>
      <c r="D30" s="67">
        <f t="shared" ca="1" si="5"/>
        <v>-0.01</v>
      </c>
      <c r="E30" s="67">
        <f t="shared" ca="1" si="5"/>
        <v>0.02</v>
      </c>
      <c r="F30" s="67">
        <f t="shared" ca="1" si="5"/>
        <v>-0.02</v>
      </c>
      <c r="G30" s="67">
        <f t="shared" ca="1" si="5"/>
        <v>-0.02</v>
      </c>
      <c r="H30" s="67">
        <f t="shared" ca="1" si="5"/>
        <v>-0.02</v>
      </c>
      <c r="I30" s="67">
        <f t="shared" ca="1" si="5"/>
        <v>-0.02</v>
      </c>
      <c r="J30" s="67">
        <f t="shared" ca="1" si="5"/>
        <v>-0.05</v>
      </c>
      <c r="K30" s="67">
        <f t="shared" ca="1" si="5"/>
        <v>0.05</v>
      </c>
      <c r="L30" s="67">
        <f t="shared" ca="1" si="5"/>
        <v>0.01</v>
      </c>
      <c r="M30" s="67">
        <f t="shared" ca="1" si="5"/>
        <v>0.01</v>
      </c>
      <c r="N30" s="67">
        <f t="shared" ca="1" si="5"/>
        <v>0.05</v>
      </c>
      <c r="O30" s="67">
        <f t="shared" ca="1" si="5"/>
        <v>0.01</v>
      </c>
      <c r="P30" s="67">
        <f t="shared" ca="1" si="5"/>
        <v>0</v>
      </c>
      <c r="Q30" s="67">
        <f t="shared" ca="1" si="5"/>
        <v>0</v>
      </c>
      <c r="R30" s="67">
        <f t="shared" ca="1" si="5"/>
        <v>0.02</v>
      </c>
      <c r="S30" s="67">
        <f t="shared" ca="1" si="5"/>
        <v>-0.04</v>
      </c>
      <c r="T30" s="67">
        <f t="shared" ca="1" si="5"/>
        <v>0.03</v>
      </c>
      <c r="U30" s="67">
        <f t="shared" ca="1" si="5"/>
        <v>-0.04</v>
      </c>
      <c r="V30" s="67">
        <f t="shared" ca="1" si="5"/>
        <v>-0.05</v>
      </c>
      <c r="W30" s="67">
        <f t="shared" ca="1" si="5"/>
        <v>0.02</v>
      </c>
      <c r="X30" s="67">
        <f t="shared" ca="1" si="5"/>
        <v>-0.02</v>
      </c>
      <c r="Y30" s="67">
        <f t="shared" ca="1" si="5"/>
        <v>0.03</v>
      </c>
      <c r="Z30" s="67">
        <f t="shared" ca="1" si="5"/>
        <v>-0.05</v>
      </c>
      <c r="AA30" s="67">
        <f t="shared" ca="1" si="5"/>
        <v>0.04</v>
      </c>
      <c r="AB30" s="67">
        <f t="shared" ca="1" si="5"/>
        <v>0.04</v>
      </c>
      <c r="AC30" s="67">
        <f t="shared" ca="1" si="5"/>
        <v>0.06</v>
      </c>
      <c r="AD30" s="67">
        <f t="shared" ca="1" si="5"/>
        <v>-0.02</v>
      </c>
      <c r="AE30" s="67">
        <f t="shared" ca="1" si="5"/>
        <v>-0.05</v>
      </c>
      <c r="AF30" s="67">
        <f t="shared" ca="1" si="5"/>
        <v>-0.04</v>
      </c>
      <c r="AG30" s="67">
        <f t="shared" ca="1" si="5"/>
        <v>0.04</v>
      </c>
      <c r="AH30" s="67">
        <f t="shared" ca="1" si="5"/>
        <v>0.04</v>
      </c>
      <c r="AI30" s="67">
        <f t="shared" ca="1" si="5"/>
        <v>0.03</v>
      </c>
      <c r="AJ30" s="67">
        <f t="shared" ca="1" si="5"/>
        <v>0.04</v>
      </c>
      <c r="AK30" s="67">
        <f t="shared" ca="1" si="6"/>
        <v>-0.02</v>
      </c>
    </row>
    <row r="31" spans="1:37" ht="14.4" x14ac:dyDescent="0.3">
      <c r="A31" s="65">
        <v>44895</v>
      </c>
      <c r="B31" s="67">
        <f t="shared" ca="1" si="5"/>
        <v>-0.05</v>
      </c>
      <c r="C31" s="67">
        <f t="shared" ca="1" si="5"/>
        <v>0.03</v>
      </c>
      <c r="D31" s="67">
        <f t="shared" ca="1" si="5"/>
        <v>-0.04</v>
      </c>
      <c r="E31" s="67">
        <f t="shared" ca="1" si="5"/>
        <v>-0.02</v>
      </c>
      <c r="F31" s="67">
        <f t="shared" ca="1" si="5"/>
        <v>-0.01</v>
      </c>
      <c r="G31" s="67">
        <f t="shared" ca="1" si="5"/>
        <v>0.01</v>
      </c>
      <c r="H31" s="67">
        <f t="shared" ca="1" si="5"/>
        <v>0.02</v>
      </c>
      <c r="I31" s="67">
        <f t="shared" ca="1" si="5"/>
        <v>-0.05</v>
      </c>
      <c r="J31" s="67">
        <f t="shared" ca="1" si="5"/>
        <v>-0.01</v>
      </c>
      <c r="K31" s="67">
        <f t="shared" ca="1" si="5"/>
        <v>0.01</v>
      </c>
      <c r="L31" s="67">
        <f t="shared" ca="1" si="5"/>
        <v>0.06</v>
      </c>
      <c r="M31" s="67">
        <f t="shared" ca="1" si="5"/>
        <v>-0.04</v>
      </c>
      <c r="N31" s="67">
        <f t="shared" ca="1" si="5"/>
        <v>0.02</v>
      </c>
      <c r="O31" s="67">
        <f t="shared" ca="1" si="5"/>
        <v>0.03</v>
      </c>
      <c r="P31" s="67">
        <f t="shared" ca="1" si="5"/>
        <v>-0.04</v>
      </c>
      <c r="Q31" s="67">
        <f t="shared" ca="1" si="5"/>
        <v>-0.04</v>
      </c>
      <c r="R31" s="67">
        <f t="shared" ca="1" si="5"/>
        <v>0.02</v>
      </c>
      <c r="S31" s="67">
        <f t="shared" ca="1" si="5"/>
        <v>0.01</v>
      </c>
      <c r="T31" s="67">
        <f t="shared" ca="1" si="5"/>
        <v>0.04</v>
      </c>
      <c r="U31" s="67">
        <f t="shared" ca="1" si="5"/>
        <v>-0.04</v>
      </c>
      <c r="V31" s="67">
        <f t="shared" ca="1" si="5"/>
        <v>0</v>
      </c>
      <c r="W31" s="67">
        <f t="shared" ca="1" si="5"/>
        <v>0.03</v>
      </c>
      <c r="X31" s="67">
        <f t="shared" ca="1" si="5"/>
        <v>-0.03</v>
      </c>
      <c r="Y31" s="67">
        <f t="shared" ca="1" si="5"/>
        <v>0.01</v>
      </c>
      <c r="Z31" s="67">
        <f t="shared" ca="1" si="5"/>
        <v>0</v>
      </c>
      <c r="AA31" s="67">
        <f t="shared" ca="1" si="5"/>
        <v>-0.02</v>
      </c>
      <c r="AB31" s="67">
        <f t="shared" ca="1" si="5"/>
        <v>0.02</v>
      </c>
      <c r="AC31" s="67">
        <f t="shared" ca="1" si="5"/>
        <v>0.04</v>
      </c>
      <c r="AD31" s="67">
        <f t="shared" ca="1" si="5"/>
        <v>-0.03</v>
      </c>
      <c r="AE31" s="67">
        <f t="shared" ca="1" si="5"/>
        <v>0.03</v>
      </c>
      <c r="AF31" s="67">
        <f t="shared" ca="1" si="5"/>
        <v>0</v>
      </c>
      <c r="AG31" s="67">
        <f t="shared" ca="1" si="5"/>
        <v>-0.03</v>
      </c>
      <c r="AH31" s="67">
        <f t="shared" ca="1" si="5"/>
        <v>-0.03</v>
      </c>
      <c r="AI31" s="67">
        <f t="shared" ca="1" si="5"/>
        <v>-0.02</v>
      </c>
      <c r="AJ31" s="67">
        <f t="shared" ca="1" si="5"/>
        <v>0.06</v>
      </c>
      <c r="AK31" s="67">
        <f t="shared" ca="1" si="6"/>
        <v>0.03</v>
      </c>
    </row>
    <row r="32" spans="1:37" ht="14.4" x14ac:dyDescent="0.3">
      <c r="A32" s="65">
        <v>44926</v>
      </c>
      <c r="B32" s="67">
        <f t="shared" ca="1" si="5"/>
        <v>-0.04</v>
      </c>
      <c r="C32" s="67">
        <f t="shared" ca="1" si="5"/>
        <v>0.01</v>
      </c>
      <c r="D32" s="67">
        <f t="shared" ca="1" si="5"/>
        <v>-0.04</v>
      </c>
      <c r="E32" s="67">
        <f t="shared" ca="1" si="5"/>
        <v>0.04</v>
      </c>
      <c r="F32" s="67">
        <f t="shared" ca="1" si="5"/>
        <v>0.05</v>
      </c>
      <c r="G32" s="67">
        <f t="shared" ca="1" si="5"/>
        <v>0.02</v>
      </c>
      <c r="H32" s="67">
        <f t="shared" ca="1" si="5"/>
        <v>0.03</v>
      </c>
      <c r="I32" s="67">
        <f t="shared" ca="1" si="5"/>
        <v>-0.05</v>
      </c>
      <c r="J32" s="67">
        <f t="shared" ca="1" si="5"/>
        <v>-0.03</v>
      </c>
      <c r="K32" s="67">
        <f t="shared" ca="1" si="5"/>
        <v>0.01</v>
      </c>
      <c r="L32" s="67">
        <f t="shared" ca="1" si="5"/>
        <v>0.05</v>
      </c>
      <c r="M32" s="67">
        <f t="shared" ca="1" si="5"/>
        <v>0.01</v>
      </c>
      <c r="N32" s="67">
        <f t="shared" ca="1" si="5"/>
        <v>0.06</v>
      </c>
      <c r="O32" s="67">
        <f t="shared" ca="1" si="5"/>
        <v>0.03</v>
      </c>
      <c r="P32" s="67">
        <f t="shared" ca="1" si="5"/>
        <v>0.05</v>
      </c>
      <c r="Q32" s="67">
        <f t="shared" ca="1" si="5"/>
        <v>-0.02</v>
      </c>
      <c r="R32" s="67">
        <f t="shared" ca="1" si="5"/>
        <v>-0.03</v>
      </c>
      <c r="S32" s="67">
        <f t="shared" ca="1" si="5"/>
        <v>0.06</v>
      </c>
      <c r="T32" s="67">
        <f t="shared" ca="1" si="5"/>
        <v>0.02</v>
      </c>
      <c r="U32" s="67">
        <f t="shared" ca="1" si="5"/>
        <v>-0.03</v>
      </c>
      <c r="V32" s="67">
        <f t="shared" ca="1" si="5"/>
        <v>0.05</v>
      </c>
      <c r="W32" s="67">
        <f t="shared" ca="1" si="5"/>
        <v>-0.04</v>
      </c>
      <c r="X32" s="67">
        <f t="shared" ca="1" si="5"/>
        <v>0.05</v>
      </c>
      <c r="Y32" s="67">
        <f t="shared" ca="1" si="5"/>
        <v>0.04</v>
      </c>
      <c r="Z32" s="67">
        <f t="shared" ca="1" si="5"/>
        <v>-0.04</v>
      </c>
      <c r="AA32" s="67">
        <f t="shared" ca="1" si="5"/>
        <v>0.01</v>
      </c>
      <c r="AB32" s="67">
        <f t="shared" ca="1" si="5"/>
        <v>-0.05</v>
      </c>
      <c r="AC32" s="67">
        <f t="shared" ca="1" si="5"/>
        <v>-0.04</v>
      </c>
      <c r="AD32" s="67">
        <f t="shared" ca="1" si="5"/>
        <v>0.06</v>
      </c>
      <c r="AE32" s="67">
        <f t="shared" ca="1" si="5"/>
        <v>0.06</v>
      </c>
      <c r="AF32" s="67">
        <f t="shared" ca="1" si="5"/>
        <v>0.01</v>
      </c>
      <c r="AG32" s="67">
        <f t="shared" ca="1" si="5"/>
        <v>0.06</v>
      </c>
      <c r="AH32" s="67">
        <f t="shared" ca="1" si="5"/>
        <v>0.03</v>
      </c>
      <c r="AI32" s="67">
        <f t="shared" ca="1" si="5"/>
        <v>0.03</v>
      </c>
      <c r="AJ32" s="67">
        <f t="shared" ca="1" si="5"/>
        <v>0</v>
      </c>
      <c r="AK32" s="67">
        <f t="shared" ca="1" si="6"/>
        <v>0.06</v>
      </c>
    </row>
    <row r="33" spans="1:37" ht="14.4" x14ac:dyDescent="0.3">
      <c r="A33" s="65">
        <v>44957</v>
      </c>
      <c r="B33" s="67">
        <f t="shared" ca="1" si="5"/>
        <v>-0.02</v>
      </c>
      <c r="C33" s="67">
        <f t="shared" ca="1" si="5"/>
        <v>-0.05</v>
      </c>
      <c r="D33" s="67">
        <f t="shared" ca="1" si="5"/>
        <v>0.03</v>
      </c>
      <c r="E33" s="67">
        <f t="shared" ca="1" si="5"/>
        <v>0.06</v>
      </c>
      <c r="F33" s="67">
        <f t="shared" ca="1" si="5"/>
        <v>0.05</v>
      </c>
      <c r="G33" s="67">
        <f t="shared" ca="1" si="5"/>
        <v>-0.02</v>
      </c>
      <c r="H33" s="67">
        <f t="shared" ca="1" si="5"/>
        <v>0.05</v>
      </c>
      <c r="I33" s="67">
        <f t="shared" ca="1" si="5"/>
        <v>0.04</v>
      </c>
      <c r="J33" s="67">
        <f t="shared" ca="1" si="5"/>
        <v>-0.02</v>
      </c>
      <c r="K33" s="67">
        <f t="shared" ca="1" si="5"/>
        <v>-0.03</v>
      </c>
      <c r="L33" s="67">
        <f t="shared" ref="B33:AJ36" ca="1" si="7">RANDBETWEEN(-5,6)/100</f>
        <v>-0.04</v>
      </c>
      <c r="M33" s="67">
        <f t="shared" ca="1" si="7"/>
        <v>0</v>
      </c>
      <c r="N33" s="67">
        <f t="shared" ca="1" si="7"/>
        <v>0.04</v>
      </c>
      <c r="O33" s="67">
        <f t="shared" ca="1" si="7"/>
        <v>0.03</v>
      </c>
      <c r="P33" s="67">
        <f t="shared" ca="1" si="7"/>
        <v>-0.01</v>
      </c>
      <c r="Q33" s="67">
        <f t="shared" ca="1" si="7"/>
        <v>0</v>
      </c>
      <c r="R33" s="67">
        <f t="shared" ca="1" si="7"/>
        <v>-0.03</v>
      </c>
      <c r="S33" s="67">
        <f t="shared" ca="1" si="7"/>
        <v>-0.04</v>
      </c>
      <c r="T33" s="67">
        <f t="shared" ca="1" si="7"/>
        <v>0.05</v>
      </c>
      <c r="U33" s="67">
        <f t="shared" ca="1" si="7"/>
        <v>0.06</v>
      </c>
      <c r="V33" s="67">
        <f t="shared" ca="1" si="7"/>
        <v>0.05</v>
      </c>
      <c r="W33" s="67">
        <f t="shared" ca="1" si="7"/>
        <v>0</v>
      </c>
      <c r="X33" s="67">
        <f t="shared" ca="1" si="7"/>
        <v>0.03</v>
      </c>
      <c r="Y33" s="67">
        <f t="shared" ca="1" si="7"/>
        <v>-0.01</v>
      </c>
      <c r="Z33" s="67">
        <f t="shared" ca="1" si="7"/>
        <v>-0.01</v>
      </c>
      <c r="AA33" s="67">
        <f t="shared" ca="1" si="7"/>
        <v>0.06</v>
      </c>
      <c r="AB33" s="67">
        <f t="shared" ca="1" si="7"/>
        <v>0.02</v>
      </c>
      <c r="AC33" s="67">
        <f t="shared" ca="1" si="7"/>
        <v>0.03</v>
      </c>
      <c r="AD33" s="67">
        <f t="shared" ca="1" si="7"/>
        <v>0.04</v>
      </c>
      <c r="AE33" s="67">
        <f t="shared" ca="1" si="7"/>
        <v>-0.05</v>
      </c>
      <c r="AF33" s="67">
        <f t="shared" ca="1" si="7"/>
        <v>-0.01</v>
      </c>
      <c r="AG33" s="67">
        <f t="shared" ca="1" si="7"/>
        <v>0.04</v>
      </c>
      <c r="AH33" s="67">
        <f t="shared" ca="1" si="7"/>
        <v>-0.04</v>
      </c>
      <c r="AI33" s="67">
        <f t="shared" ca="1" si="7"/>
        <v>0.05</v>
      </c>
      <c r="AJ33" s="67">
        <f t="shared" ca="1" si="7"/>
        <v>0.01</v>
      </c>
      <c r="AK33" s="67">
        <f t="shared" ca="1" si="6"/>
        <v>0.05</v>
      </c>
    </row>
    <row r="34" spans="1:37" x14ac:dyDescent="0.25">
      <c r="A34" s="81">
        <v>44985</v>
      </c>
      <c r="B34" s="67">
        <f t="shared" ca="1" si="7"/>
        <v>0</v>
      </c>
      <c r="C34" s="67">
        <f t="shared" ca="1" si="7"/>
        <v>0.02</v>
      </c>
      <c r="D34" s="67">
        <f t="shared" ca="1" si="7"/>
        <v>0.04</v>
      </c>
      <c r="E34" s="67">
        <f t="shared" ca="1" si="7"/>
        <v>0.02</v>
      </c>
      <c r="F34" s="67">
        <f t="shared" ca="1" si="7"/>
        <v>-0.04</v>
      </c>
      <c r="G34" s="67">
        <f t="shared" ca="1" si="7"/>
        <v>0.03</v>
      </c>
      <c r="H34" s="67">
        <f t="shared" ca="1" si="7"/>
        <v>-0.04</v>
      </c>
      <c r="I34" s="67">
        <f t="shared" ca="1" si="7"/>
        <v>0.03</v>
      </c>
      <c r="J34" s="67">
        <f t="shared" ca="1" si="7"/>
        <v>0.05</v>
      </c>
      <c r="K34" s="67">
        <f t="shared" ca="1" si="7"/>
        <v>0.06</v>
      </c>
      <c r="L34" s="67">
        <f t="shared" ca="1" si="7"/>
        <v>0.04</v>
      </c>
      <c r="M34" s="67">
        <f t="shared" ca="1" si="7"/>
        <v>0.03</v>
      </c>
      <c r="N34" s="67">
        <f t="shared" ca="1" si="7"/>
        <v>-0.05</v>
      </c>
      <c r="O34" s="67">
        <f t="shared" ca="1" si="7"/>
        <v>0.03</v>
      </c>
      <c r="P34" s="67">
        <f t="shared" ca="1" si="7"/>
        <v>0.03</v>
      </c>
      <c r="Q34" s="67">
        <f t="shared" ca="1" si="7"/>
        <v>-0.05</v>
      </c>
      <c r="R34" s="67">
        <f t="shared" ca="1" si="7"/>
        <v>0.06</v>
      </c>
      <c r="S34" s="67">
        <f t="shared" ca="1" si="7"/>
        <v>0.02</v>
      </c>
      <c r="T34" s="67">
        <f t="shared" ca="1" si="7"/>
        <v>-0.02</v>
      </c>
      <c r="U34" s="67">
        <f t="shared" ca="1" si="7"/>
        <v>0.03</v>
      </c>
      <c r="V34" s="67">
        <f t="shared" ca="1" si="7"/>
        <v>0.03</v>
      </c>
      <c r="W34" s="67">
        <f t="shared" ca="1" si="7"/>
        <v>-0.04</v>
      </c>
      <c r="X34" s="67">
        <f t="shared" ca="1" si="7"/>
        <v>0.01</v>
      </c>
      <c r="Y34" s="67">
        <f t="shared" ca="1" si="7"/>
        <v>0.02</v>
      </c>
      <c r="Z34" s="67">
        <f t="shared" ca="1" si="7"/>
        <v>0.05</v>
      </c>
      <c r="AA34" s="67">
        <f t="shared" ca="1" si="7"/>
        <v>0.02</v>
      </c>
      <c r="AB34" s="67">
        <f t="shared" ca="1" si="7"/>
        <v>0</v>
      </c>
      <c r="AC34" s="67">
        <f t="shared" ca="1" si="7"/>
        <v>-0.04</v>
      </c>
      <c r="AD34" s="67">
        <f t="shared" ca="1" si="7"/>
        <v>0.02</v>
      </c>
      <c r="AE34" s="67">
        <f t="shared" ca="1" si="7"/>
        <v>0</v>
      </c>
      <c r="AF34" s="67">
        <f t="shared" ca="1" si="7"/>
        <v>0.05</v>
      </c>
      <c r="AG34" s="67">
        <f t="shared" ca="1" si="7"/>
        <v>0.05</v>
      </c>
      <c r="AH34" s="67">
        <f t="shared" ca="1" si="7"/>
        <v>0.02</v>
      </c>
      <c r="AI34" s="67">
        <f t="shared" ca="1" si="7"/>
        <v>0.06</v>
      </c>
      <c r="AJ34" s="67">
        <f t="shared" ca="1" si="7"/>
        <v>0.01</v>
      </c>
      <c r="AK34" s="67">
        <f t="shared" ca="1" si="6"/>
        <v>-0.01</v>
      </c>
    </row>
    <row r="35" spans="1:37" x14ac:dyDescent="0.25">
      <c r="A35" s="81">
        <v>45016</v>
      </c>
      <c r="B35" s="67">
        <f t="shared" ca="1" si="7"/>
        <v>0.03</v>
      </c>
      <c r="C35" s="67">
        <f t="shared" ca="1" si="7"/>
        <v>-0.01</v>
      </c>
      <c r="D35" s="67">
        <f t="shared" ca="1" si="7"/>
        <v>0</v>
      </c>
      <c r="E35" s="67">
        <f t="shared" ca="1" si="7"/>
        <v>-0.03</v>
      </c>
      <c r="F35" s="67">
        <f t="shared" ca="1" si="7"/>
        <v>-0.03</v>
      </c>
      <c r="G35" s="67">
        <f t="shared" ca="1" si="7"/>
        <v>0.05</v>
      </c>
      <c r="H35" s="67">
        <f t="shared" ca="1" si="7"/>
        <v>0.03</v>
      </c>
      <c r="I35" s="67">
        <f t="shared" ca="1" si="7"/>
        <v>-0.02</v>
      </c>
      <c r="J35" s="67">
        <f t="shared" ca="1" si="7"/>
        <v>0.04</v>
      </c>
      <c r="K35" s="67">
        <f t="shared" ca="1" si="7"/>
        <v>0.02</v>
      </c>
      <c r="L35" s="67">
        <f t="shared" ca="1" si="7"/>
        <v>0.02</v>
      </c>
      <c r="M35" s="67">
        <f t="shared" ca="1" si="7"/>
        <v>0.03</v>
      </c>
      <c r="N35" s="67">
        <f t="shared" ca="1" si="7"/>
        <v>0.03</v>
      </c>
      <c r="O35" s="67">
        <f t="shared" ca="1" si="7"/>
        <v>0.02</v>
      </c>
      <c r="P35" s="67">
        <f t="shared" ca="1" si="7"/>
        <v>-0.05</v>
      </c>
      <c r="Q35" s="67">
        <f t="shared" ca="1" si="7"/>
        <v>-0.05</v>
      </c>
      <c r="R35" s="67">
        <f t="shared" ca="1" si="7"/>
        <v>0.01</v>
      </c>
      <c r="S35" s="67">
        <f t="shared" ca="1" si="7"/>
        <v>0.01</v>
      </c>
      <c r="T35" s="67">
        <f t="shared" ca="1" si="7"/>
        <v>0.04</v>
      </c>
      <c r="U35" s="67">
        <f t="shared" ca="1" si="7"/>
        <v>0.02</v>
      </c>
      <c r="V35" s="67">
        <f t="shared" ca="1" si="7"/>
        <v>0</v>
      </c>
      <c r="W35" s="67">
        <f t="shared" ca="1" si="7"/>
        <v>-0.05</v>
      </c>
      <c r="X35" s="67">
        <f t="shared" ca="1" si="7"/>
        <v>0.04</v>
      </c>
      <c r="Y35" s="67">
        <f t="shared" ca="1" si="7"/>
        <v>0.03</v>
      </c>
      <c r="Z35" s="67">
        <f t="shared" ca="1" si="7"/>
        <v>0.02</v>
      </c>
      <c r="AA35" s="67">
        <f t="shared" ca="1" si="7"/>
        <v>0.06</v>
      </c>
      <c r="AB35" s="67">
        <f t="shared" ca="1" si="7"/>
        <v>-0.03</v>
      </c>
      <c r="AC35" s="67">
        <f t="shared" ca="1" si="7"/>
        <v>-0.05</v>
      </c>
      <c r="AD35" s="67">
        <f t="shared" ca="1" si="7"/>
        <v>0</v>
      </c>
      <c r="AE35" s="67">
        <f t="shared" ca="1" si="7"/>
        <v>0.03</v>
      </c>
      <c r="AF35" s="67">
        <f t="shared" ca="1" si="7"/>
        <v>0</v>
      </c>
      <c r="AG35" s="67">
        <f t="shared" ca="1" si="7"/>
        <v>-0.03</v>
      </c>
      <c r="AH35" s="67">
        <f t="shared" ca="1" si="7"/>
        <v>-0.04</v>
      </c>
      <c r="AI35" s="67">
        <f t="shared" ca="1" si="7"/>
        <v>-0.02</v>
      </c>
      <c r="AJ35" s="67">
        <f t="shared" ca="1" si="7"/>
        <v>-0.01</v>
      </c>
      <c r="AK35" s="67">
        <f t="shared" ca="1" si="6"/>
        <v>-0.01</v>
      </c>
    </row>
    <row r="36" spans="1:37" x14ac:dyDescent="0.25">
      <c r="A36" s="81">
        <v>45046</v>
      </c>
      <c r="B36" s="67">
        <f t="shared" ca="1" si="7"/>
        <v>0.05</v>
      </c>
      <c r="C36" s="67">
        <f t="shared" ca="1" si="7"/>
        <v>-0.04</v>
      </c>
      <c r="D36" s="67">
        <f t="shared" ca="1" si="7"/>
        <v>0.01</v>
      </c>
      <c r="E36" s="67">
        <f t="shared" ca="1" si="7"/>
        <v>0.06</v>
      </c>
      <c r="F36" s="67">
        <f t="shared" ca="1" si="7"/>
        <v>-0.01</v>
      </c>
      <c r="G36" s="67">
        <f t="shared" ca="1" si="7"/>
        <v>-0.05</v>
      </c>
      <c r="H36" s="67">
        <f t="shared" ca="1" si="7"/>
        <v>0.01</v>
      </c>
      <c r="I36" s="67">
        <f t="shared" ca="1" si="7"/>
        <v>-0.04</v>
      </c>
      <c r="J36" s="67">
        <f t="shared" ca="1" si="7"/>
        <v>0.03</v>
      </c>
      <c r="K36" s="67">
        <f t="shared" ca="1" si="7"/>
        <v>-0.05</v>
      </c>
      <c r="L36" s="67">
        <f t="shared" ca="1" si="7"/>
        <v>-0.04</v>
      </c>
      <c r="M36" s="67">
        <f t="shared" ca="1" si="7"/>
        <v>-0.03</v>
      </c>
      <c r="N36" s="67">
        <f t="shared" ca="1" si="7"/>
        <v>-0.04</v>
      </c>
      <c r="O36" s="67">
        <f t="shared" ca="1" si="7"/>
        <v>-0.03</v>
      </c>
      <c r="P36" s="67">
        <f t="shared" ca="1" si="7"/>
        <v>-0.04</v>
      </c>
      <c r="Q36" s="67">
        <f t="shared" ca="1" si="7"/>
        <v>-0.03</v>
      </c>
      <c r="R36" s="67">
        <f t="shared" ca="1" si="7"/>
        <v>0</v>
      </c>
      <c r="S36" s="67">
        <f t="shared" ca="1" si="7"/>
        <v>-0.04</v>
      </c>
      <c r="T36" s="67">
        <f t="shared" ca="1" si="7"/>
        <v>0.06</v>
      </c>
      <c r="U36" s="67">
        <f t="shared" ca="1" si="7"/>
        <v>0.06</v>
      </c>
      <c r="V36" s="67">
        <f t="shared" ca="1" si="7"/>
        <v>-0.01</v>
      </c>
      <c r="W36" s="67">
        <f t="shared" ca="1" si="7"/>
        <v>0.05</v>
      </c>
      <c r="X36" s="67">
        <f t="shared" ca="1" si="7"/>
        <v>0.06</v>
      </c>
      <c r="Y36" s="67">
        <f t="shared" ca="1" si="7"/>
        <v>-0.05</v>
      </c>
      <c r="Z36" s="67">
        <f t="shared" ca="1" si="7"/>
        <v>-0.03</v>
      </c>
      <c r="AA36" s="67">
        <f t="shared" ca="1" si="7"/>
        <v>0</v>
      </c>
      <c r="AB36" s="67">
        <f t="shared" ca="1" si="7"/>
        <v>0</v>
      </c>
      <c r="AC36" s="67">
        <f t="shared" ca="1" si="7"/>
        <v>0.05</v>
      </c>
      <c r="AD36" s="67">
        <f t="shared" ca="1" si="7"/>
        <v>0.01</v>
      </c>
      <c r="AE36" s="67">
        <f t="shared" ca="1" si="7"/>
        <v>-0.01</v>
      </c>
      <c r="AF36" s="67">
        <f t="shared" ca="1" si="7"/>
        <v>-0.02</v>
      </c>
      <c r="AG36" s="67">
        <f t="shared" ca="1" si="7"/>
        <v>0.05</v>
      </c>
      <c r="AH36" s="67">
        <f t="shared" ca="1" si="7"/>
        <v>-0.02</v>
      </c>
      <c r="AI36" s="67">
        <f t="shared" ca="1" si="7"/>
        <v>-0.05</v>
      </c>
      <c r="AJ36" s="67">
        <f t="shared" ca="1" si="7"/>
        <v>-0.05</v>
      </c>
      <c r="AK36" s="67">
        <f t="shared" ca="1" si="6"/>
        <v>0.04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1ABB-A453-491D-A2A3-3CD15AC04274}">
  <sheetPr>
    <tabColor rgb="FF7030A0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68547-DC7D-459C-B425-31603C667CD1}">
  <sheetPr codeName="Sheet2"/>
  <dimension ref="B2:E16"/>
  <sheetViews>
    <sheetView workbookViewId="0"/>
  </sheetViews>
  <sheetFormatPr defaultRowHeight="13.8" x14ac:dyDescent="0.25"/>
  <cols>
    <col min="2" max="2" width="30.59765625" bestFit="1" customWidth="1"/>
    <col min="3" max="3" width="24.3984375" customWidth="1"/>
    <col min="4" max="4" width="27.19921875" bestFit="1" customWidth="1"/>
    <col min="5" max="5" width="33.5" customWidth="1"/>
  </cols>
  <sheetData>
    <row r="2" spans="2:5" ht="17.399999999999999" x14ac:dyDescent="0.3">
      <c r="B2" s="61" t="s">
        <v>153</v>
      </c>
      <c r="D2" s="74"/>
    </row>
    <row r="3" spans="2:5" x14ac:dyDescent="0.25">
      <c r="B3" s="53"/>
      <c r="C3" s="75" t="s">
        <v>154</v>
      </c>
      <c r="D3" s="77" t="s">
        <v>155</v>
      </c>
      <c r="E3" s="75" t="s">
        <v>156</v>
      </c>
    </row>
    <row r="4" spans="2:5" x14ac:dyDescent="0.25">
      <c r="B4" s="54" t="s">
        <v>145</v>
      </c>
      <c r="C4" s="7">
        <f>100%-SUM(C5:C14)</f>
        <v>4.9999999999999933E-2</v>
      </c>
      <c r="D4" s="78"/>
      <c r="E4" s="58"/>
    </row>
    <row r="5" spans="2:5" x14ac:dyDescent="0.25">
      <c r="B5" s="54" t="s">
        <v>146</v>
      </c>
      <c r="C5" s="7">
        <v>0.4</v>
      </c>
      <c r="D5" s="78" t="s">
        <v>24</v>
      </c>
      <c r="E5" s="58">
        <f ca="1">INDEX('Tableau Sommaire GPD'!$B$8:$X$24,6,MATCH($D5,'Tableau Sommaire GPD'!$B$8:$X$8,0))*C5</f>
        <v>2.2897868288574315</v>
      </c>
    </row>
    <row r="6" spans="2:5" x14ac:dyDescent="0.25">
      <c r="B6" s="54" t="s">
        <v>147</v>
      </c>
      <c r="C6" s="7">
        <v>0</v>
      </c>
      <c r="D6" s="78" t="s">
        <v>69</v>
      </c>
      <c r="E6" s="58">
        <f ca="1">INDEX('Tableau Sommaire GPD'!$B$8:$X$24,6,MATCH($D6,'Tableau Sommaire GPD'!$B$8:$X$8,0))*C6</f>
        <v>0</v>
      </c>
    </row>
    <row r="7" spans="2:5" x14ac:dyDescent="0.25">
      <c r="B7" s="54"/>
      <c r="C7" s="7"/>
      <c r="D7" s="78"/>
      <c r="E7" s="58"/>
    </row>
    <row r="8" spans="2:5" x14ac:dyDescent="0.25">
      <c r="B8" s="54" t="s">
        <v>148</v>
      </c>
      <c r="C8" s="57">
        <v>0.2</v>
      </c>
      <c r="D8" s="78" t="s">
        <v>20</v>
      </c>
      <c r="E8" s="58">
        <f ca="1">INDEX('Tableau Sommaire GPD'!$B$8:$X$24,6,MATCH($D8,'Tableau Sommaire GPD'!$B$8:$X$8,0))*C8</f>
        <v>3.2487559596995279</v>
      </c>
    </row>
    <row r="9" spans="2:5" x14ac:dyDescent="0.25">
      <c r="B9" s="54" t="s">
        <v>149</v>
      </c>
      <c r="C9" s="57">
        <v>0.2</v>
      </c>
      <c r="D9" s="78" t="s">
        <v>22</v>
      </c>
      <c r="E9" s="58">
        <f ca="1">INDEX('Tableau Sommaire GPD'!$B$8:$X$24,6,MATCH($D9,'Tableau Sommaire GPD'!$B$8:$X$8,0))*C9</f>
        <v>2.0010800400833713</v>
      </c>
    </row>
    <row r="10" spans="2:5" x14ac:dyDescent="0.25">
      <c r="B10" s="54" t="s">
        <v>150</v>
      </c>
      <c r="C10" s="57">
        <v>0.15</v>
      </c>
      <c r="D10" s="78" t="s">
        <v>23</v>
      </c>
      <c r="E10" s="58">
        <f ca="1">INDEX('Tableau Sommaire GPD'!$B$8:$X$24,6,MATCH($D10,'Tableau Sommaire GPD'!$B$8:$X$8,0))*C10</f>
        <v>0.50600747458178363</v>
      </c>
    </row>
    <row r="11" spans="2:5" x14ac:dyDescent="0.25">
      <c r="B11" s="54"/>
      <c r="C11" s="57"/>
      <c r="D11" s="78"/>
      <c r="E11" s="58"/>
    </row>
    <row r="12" spans="2:5" x14ac:dyDescent="0.25">
      <c r="B12" s="54" t="s">
        <v>157</v>
      </c>
      <c r="C12" s="57">
        <v>0</v>
      </c>
      <c r="D12" s="78" t="s">
        <v>27</v>
      </c>
      <c r="E12" s="58">
        <f ca="1">INDEX('Tableau Sommaire GPD'!$B$8:$X$24,6,MATCH($D12,'Tableau Sommaire GPD'!$B$8:$X$8,0))*C12</f>
        <v>0</v>
      </c>
    </row>
    <row r="13" spans="2:5" x14ac:dyDescent="0.25">
      <c r="B13" s="54"/>
      <c r="C13" s="57"/>
      <c r="D13" s="78"/>
      <c r="E13" s="58"/>
    </row>
    <row r="14" spans="2:5" x14ac:dyDescent="0.25">
      <c r="B14" s="54" t="s">
        <v>151</v>
      </c>
      <c r="C14" s="57">
        <v>0</v>
      </c>
      <c r="D14" s="78" t="s">
        <v>78</v>
      </c>
      <c r="E14" s="58">
        <f ca="1">INDEX('Tableau Sommaire GPD'!$B$8:$X$24,6,MATCH($D14,'Tableau Sommaire GPD'!$B$8:$X$8,0))*C14</f>
        <v>0</v>
      </c>
    </row>
    <row r="15" spans="2:5" x14ac:dyDescent="0.25">
      <c r="B15" s="54"/>
      <c r="C15" s="57"/>
      <c r="D15" s="78"/>
      <c r="E15" s="58"/>
    </row>
    <row r="16" spans="2:5" x14ac:dyDescent="0.25">
      <c r="B16" s="76" t="s">
        <v>152</v>
      </c>
      <c r="C16" s="79">
        <f>SUM(C4:C15)</f>
        <v>0.99999999999999989</v>
      </c>
      <c r="D16" s="79"/>
      <c r="E16" s="80">
        <f ca="1">SUM(E5:E15)</f>
        <v>8.045630303222115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46146E6-EE24-4477-AC6A-36A70B2ECCA3}">
          <x14:formula1>
            <xm:f>'Tableau Sommaire GPD'!$C$8:$X$8</xm:f>
          </x14:formula1>
          <xm:sqref>D5:D15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630B2-08F8-41C8-B50F-A5470D59D860}">
  <sheetPr codeName="Sheet3"/>
  <dimension ref="B2:N211"/>
  <sheetViews>
    <sheetView workbookViewId="0"/>
  </sheetViews>
  <sheetFormatPr defaultRowHeight="13.8" outlineLevelCol="1" x14ac:dyDescent="0.25"/>
  <cols>
    <col min="2" max="2" width="29.5" bestFit="1" customWidth="1"/>
    <col min="3" max="3" width="34.69921875" bestFit="1" customWidth="1"/>
    <col min="4" max="4" width="34.59765625" customWidth="1"/>
    <col min="6" max="6" width="10.09765625" hidden="1" customWidth="1" outlineLevel="1"/>
    <col min="7" max="9" width="9" hidden="1" customWidth="1" outlineLevel="1"/>
    <col min="10" max="12" width="8.796875" hidden="1" customWidth="1" outlineLevel="1"/>
    <col min="13" max="13" width="8.796875" collapsed="1"/>
  </cols>
  <sheetData>
    <row r="2" spans="2:14" ht="17.399999999999999" x14ac:dyDescent="0.3">
      <c r="B2" s="61" t="s">
        <v>142</v>
      </c>
      <c r="K2" t="str">
        <f>C10&amp;"_indices"</f>
        <v>Équilibré_indices</v>
      </c>
      <c r="L2" t="str">
        <f>C10&amp;"_indices"</f>
        <v>Équilibré_indices</v>
      </c>
      <c r="M2" t="str">
        <f>D10&amp;"_indices"</f>
        <v>Desjardins Alpha FNB - Équilibré_indices</v>
      </c>
      <c r="N2" t="str">
        <f>D10</f>
        <v>Desjardins Alpha FNB - Équilibré</v>
      </c>
    </row>
    <row r="4" spans="2:14" x14ac:dyDescent="0.25">
      <c r="B4" s="60" t="s">
        <v>43</v>
      </c>
      <c r="C4" s="59">
        <v>44592</v>
      </c>
      <c r="F4" s="81" cm="1">
        <f t="array" ref="F4:F9">INDEX(Perf_gpd!$A$1:$W$224,MATCH('Tableau Comparatif'!$C$4,Perf_gpd!$A$1:$A$224,0),MATCH("Période",Perf_gpd!$A$1:$W$1,0)):INDEX(Perf_gpd!$A$1:$W$224,MATCH('Tableau Comparatif'!$C$5,Perf_gpd!$A$1:$A$224,0),MATCH("Période",Perf_gpd!$A$1:$W$1,0))</f>
        <v>44592</v>
      </c>
      <c r="G4" s="83" cm="1">
        <f t="array" aca="1" ref="G4:G9" ca="1">INDEX(perf_gpd_indices!$A$1:$W$223,MATCH('Tableau Comparatif'!$C$4,perf_gpd_indices!$A$1:$A$223,0),MATCH('Tableau Comparatif'!$C$10,perf_gpd_indices!$A$1:$W$1,0)):INDEX(perf_gpd_indices!$A$1:$W$223,MATCH('Tableau Comparatif'!$C$5,perf_gpd_indices!$A$1:$A$223,0),MATCH('Tableau Comparatif'!$C$10,perf_gpd_indices!$A$1:$W$1,0))</f>
        <v>3.1388281169727854</v>
      </c>
      <c r="H4" s="83" cm="1">
        <f t="array" aca="1" ref="H4:H9" ca="1">INDEX(Perf_ssd!$A$1:$AK$28,MATCH('Tableau Comparatif'!$C$4,Perf_ssd!$A$1:$A$28,0),MATCH('Tableau Comparatif'!$D$10,Perf_ssd!$A$1:$AK$1,0)):INDEX(Perf_ssd!$A$1:$AK$28,MATCH('Tableau Comparatif'!$C$5,Perf_ssd!$A$1:$A$28,0),MATCH('Tableau Comparatif'!$D$10,Perf_ssd!$A$1:$AK$1,0))</f>
        <v>1.1684663007387432</v>
      </c>
      <c r="I4" s="83" cm="1">
        <f t="array" aca="1" ref="I4:I9" ca="1">INDEX(Perf_ssd_indices!$A$1:$AK$28,MATCH('Tableau Comparatif'!$C$4,Perf_ssd_indices!$A$1:$A$28,0),MATCH('Tableau Comparatif'!$D$10,Perf_ssd_indices!$A$1:$AK$1,0)):INDEX(Perf_ssd_indices!$A$1:$AK$28,MATCH('Tableau Comparatif'!$C$5,Perf_ssd_indices!$A$1:$A$28,0),MATCH('Tableau Comparatif'!$D$10,Perf_ssd_indices!$A$1:$AK$1,0))</f>
        <v>1.1684663007387432</v>
      </c>
    </row>
    <row r="5" spans="2:14" x14ac:dyDescent="0.25">
      <c r="B5" s="60" t="s">
        <v>44</v>
      </c>
      <c r="C5" s="59">
        <v>44742</v>
      </c>
      <c r="F5" s="81">
        <v>44620</v>
      </c>
      <c r="G5">
        <f ca="1"/>
        <v>3.2329929604819689</v>
      </c>
      <c r="H5">
        <f ca="1"/>
        <v>1.1450969747239683</v>
      </c>
      <c r="I5">
        <f ca="1"/>
        <v>1.1450969747239683</v>
      </c>
    </row>
    <row r="6" spans="2:14" x14ac:dyDescent="0.25">
      <c r="B6" s="60" t="s">
        <v>79</v>
      </c>
      <c r="C6" s="62">
        <f ca="1">(PRODUCT('Rendements indices_+1'!$AB$2:$AB$223))^(1/(ROUND(YEARFRAC($C$4,$C$5),2)+(1/12)))-1</f>
        <v>25.097437622130361</v>
      </c>
      <c r="F6" s="81">
        <v>44651</v>
      </c>
      <c r="G6">
        <f ca="1"/>
        <v>3.1360031716675096</v>
      </c>
      <c r="H6">
        <f ca="1"/>
        <v>1.1679989142184477</v>
      </c>
      <c r="I6">
        <f ca="1"/>
        <v>1.1679989142184477</v>
      </c>
    </row>
    <row r="7" spans="2:14" ht="7.2" customHeight="1" x14ac:dyDescent="0.25">
      <c r="B7" s="53"/>
      <c r="C7" s="51"/>
      <c r="F7" s="81">
        <v>44680</v>
      </c>
      <c r="G7">
        <f ca="1"/>
        <v>3.2614432985342101</v>
      </c>
      <c r="H7">
        <f ca="1"/>
        <v>1.1446389359340787</v>
      </c>
      <c r="I7">
        <f ca="1"/>
        <v>1.1446389359340787</v>
      </c>
    </row>
    <row r="8" spans="2:14" s="70" customFormat="1" ht="15.6" x14ac:dyDescent="0.3">
      <c r="B8" s="71"/>
      <c r="C8" s="72" t="s">
        <v>143</v>
      </c>
      <c r="D8" s="72" t="s">
        <v>144</v>
      </c>
      <c r="F8" s="82">
        <v>44712</v>
      </c>
      <c r="G8" s="70">
        <f ca="1"/>
        <v>3.2940577315195521</v>
      </c>
      <c r="H8" s="70">
        <f ca="1"/>
        <v>1.1904244933714418</v>
      </c>
      <c r="I8" s="70">
        <f ca="1"/>
        <v>1.1904244933714418</v>
      </c>
    </row>
    <row r="9" spans="2:14" ht="7.2" customHeight="1" x14ac:dyDescent="0.25">
      <c r="B9" s="53"/>
      <c r="F9" s="81">
        <v>44742</v>
      </c>
      <c r="G9">
        <f ca="1"/>
        <v>3.2940577315195521</v>
      </c>
      <c r="H9">
        <f ca="1"/>
        <v>1.2618499629737285</v>
      </c>
      <c r="I9">
        <f ca="1"/>
        <v>1.2618499629737285</v>
      </c>
    </row>
    <row r="10" spans="2:14" x14ac:dyDescent="0.25">
      <c r="B10" s="53"/>
      <c r="C10" s="56" t="s">
        <v>27</v>
      </c>
      <c r="D10" s="56" t="s">
        <v>83</v>
      </c>
      <c r="F10" s="81"/>
    </row>
    <row r="11" spans="2:14" x14ac:dyDescent="0.25">
      <c r="B11" s="54" t="s">
        <v>33</v>
      </c>
      <c r="C11" s="7">
        <f ca="1">IFERROR(INDEX('Tableau Sommaire GPD'!$B$8:$X$24,MATCH('Tableau Comparatif'!$B11,'Tableau Sommaire GPD'!$B$8:$B$24,0),MATCH('Tableau Comparatif'!C$10,'Tableau Sommaire GPD'!$B$8:$X$8,0)),"")</f>
        <v>4.2717680297308709</v>
      </c>
      <c r="D11" s="58">
        <f ca="1">IFERROR(INDEX('Tableau Sommaire SSD'!$B$8:$AL$24,MATCH('Tableau Comparatif'!$B11,'Tableau Sommaire SSD'!$B$8:$B$24,0),MATCH('Tableau Comparatif'!$D$10,'Tableau Sommaire SSD'!$B$8:$AL$8,0)),"")</f>
        <v>0.26184996297372853</v>
      </c>
      <c r="F11" s="81"/>
    </row>
    <row r="12" spans="2:14" x14ac:dyDescent="0.25">
      <c r="B12" s="54" t="s">
        <v>34</v>
      </c>
      <c r="C12" s="7">
        <f ca="1">IFERROR(INDEX('Tableau Sommaire GPD'!$B$8:$X$24,MATCH('Tableau Comparatif'!$B12,'Tableau Sommaire GPD'!$B$8:$B$24,0),MATCH('Tableau Comparatif'!C$10,'Tableau Sommaire GPD'!$B$8:$X$8,0)),"")</f>
        <v>2.2940577315195521</v>
      </c>
      <c r="D12" s="58">
        <f>IFERROR(INDEX('Tableau Sommaire SSD'!$B$8:$AL$24,MATCH('Tableau Comparatif'!$B12,'Tableau Sommaire SSD'!$B$8:$B$24,0),MATCH('Tableau Comparatif'!$D$10,'Tableau Sommaire SSD'!$B$8:$AL$8,0)),"")</f>
        <v>3.8146766740013049E-2</v>
      </c>
      <c r="F12" s="81"/>
    </row>
    <row r="13" spans="2:14" x14ac:dyDescent="0.25">
      <c r="B13" s="54" t="s">
        <v>35</v>
      </c>
      <c r="C13" s="7">
        <f ca="1">IFERROR(INDEX('Tableau Sommaire GPD'!$B$8:$X$24,MATCH('Tableau Comparatif'!$B13,'Tableau Sommaire GPD'!$B$8:$B$24,0),MATCH('Tableau Comparatif'!C$10,'Tableau Sommaire GPD'!$B$8:$X$8,0)),"")</f>
        <v>1.9777102982113188</v>
      </c>
      <c r="D13" s="58">
        <f ca="1">IFERROR(INDEX('Tableau Sommaire SSD'!$B$8:$AL$24,MATCH('Tableau Comparatif'!$B13,'Tableau Sommaire SSD'!$B$8:$B$24,0),MATCH('Tableau Comparatif'!$D$10,'Tableau Sommaire SSD'!$B$8:$AL$8,0)),"")</f>
        <v>0.22370319623371548</v>
      </c>
      <c r="F13" s="81"/>
    </row>
    <row r="14" spans="2:14" ht="5.4" customHeight="1" x14ac:dyDescent="0.25">
      <c r="B14" s="54"/>
      <c r="C14" s="7" t="str">
        <f>IFERROR(INDEX('Tableau Sommaire GPD'!$B$8:$X$24,MATCH('Tableau Comparatif'!$B14,'Tableau Sommaire GPD'!$B$8:$B$24,0),MATCH('Tableau Comparatif'!C$10,'Tableau Sommaire GPD'!$B$8:$X$8,0)),"")</f>
        <v/>
      </c>
      <c r="D14" s="58" t="str">
        <f>IFERROR(INDEX('Tableau Sommaire SSD'!$B$8:$AL$24,MATCH('Tableau Comparatif'!$B14,'Tableau Sommaire SSD'!$B$8:$B$24,0),MATCH('Tableau Comparatif'!$D$10,'Tableau Sommaire SSD'!$B$8:$AL$8,0)),"")</f>
        <v/>
      </c>
      <c r="F14" s="81"/>
    </row>
    <row r="15" spans="2:14" x14ac:dyDescent="0.25">
      <c r="B15" s="54" t="s">
        <v>36</v>
      </c>
      <c r="C15" s="57">
        <f ca="1">IFERROR(INDEX('Tableau Sommaire GPD'!$B$8:$X$24,MATCH('Tableau Comparatif'!$B15,'Tableau Sommaire GPD'!$B$8:$B$24,0),MATCH('Tableau Comparatif'!C$10,'Tableau Sommaire GPD'!$B$8:$X$8,0)),"")</f>
        <v>26.791538159292507</v>
      </c>
      <c r="D15" s="73">
        <f ca="1">IFERROR(INDEX('Tableau Sommaire SSD'!$B$8:$AL$24,MATCH('Tableau Comparatif'!$B15,'Tableau Sommaire SSD'!$B$8:$B$24,0),MATCH('Tableau Comparatif'!$D$10,'Tableau Sommaire SSD'!$B$8:$AL$8,0)),"")</f>
        <v>0.59226532905680007</v>
      </c>
      <c r="F15" s="81"/>
    </row>
    <row r="16" spans="2:14" x14ac:dyDescent="0.25">
      <c r="B16" s="54" t="s">
        <v>37</v>
      </c>
      <c r="C16" s="57">
        <f ca="1">IFERROR(INDEX('Tableau Sommaire GPD'!$B$8:$X$24,MATCH('Tableau Comparatif'!$B16,'Tableau Sommaire GPD'!$B$8:$B$24,0),MATCH('Tableau Comparatif'!C$10,'Tableau Sommaire GPD'!$B$8:$X$8,0)),"")</f>
        <v>9.8508163385837371</v>
      </c>
      <c r="D16" s="73">
        <f>IFERROR(INDEX('Tableau Sommaire SSD'!$B$8:$AL$24,MATCH('Tableau Comparatif'!$B16,'Tableau Sommaire SSD'!$B$8:$B$24,0),MATCH('Tableau Comparatif'!$D$10,'Tableau Sommaire SSD'!$B$8:$AL$8,0)),"")</f>
        <v>7.7748709292743134E-2</v>
      </c>
      <c r="F16" s="81"/>
    </row>
    <row r="17" spans="2:6" x14ac:dyDescent="0.25">
      <c r="B17" s="54" t="s">
        <v>17</v>
      </c>
      <c r="C17" s="57">
        <f ca="1">IFERROR(INDEX('Tableau Sommaire GPD'!$B$8:$X$24,MATCH('Tableau Comparatif'!$B17,'Tableau Sommaire GPD'!$B$8:$B$24,0),MATCH('Tableau Comparatif'!C$10,'Tableau Sommaire GPD'!$B$8:$X$8,0)),"")</f>
        <v>16.94072182070877</v>
      </c>
      <c r="D17" s="73">
        <f ca="1">IFERROR(INDEX('Tableau Sommaire SSD'!$B$8:$AL$24,MATCH('Tableau Comparatif'!$B17,'Tableau Sommaire SSD'!$B$8:$B$24,0),MATCH('Tableau Comparatif'!$D$10,'Tableau Sommaire SSD'!$B$8:$AL$8,0)),"")</f>
        <v>0.51451661976405694</v>
      </c>
      <c r="F17" s="81"/>
    </row>
    <row r="18" spans="2:6" x14ac:dyDescent="0.25">
      <c r="B18" s="54" t="s">
        <v>8</v>
      </c>
      <c r="C18" s="57">
        <f ca="1">IFERROR(INDEX('Tableau Sommaire GPD'!$B$8:$X$24,MATCH('Tableau Comparatif'!$B18,'Tableau Sommaire GPD'!$B$8:$B$24,0),MATCH('Tableau Comparatif'!C$10,'Tableau Sommaire GPD'!$B$8:$X$8,0)),"")</f>
        <v>1.250592026184499E-2</v>
      </c>
      <c r="D18" s="73">
        <f ca="1">IFERROR(INDEX('Tableau Sommaire SSD'!$B$8:$AL$24,MATCH('Tableau Comparatif'!$B18,'Tableau Sommaire SSD'!$B$8:$B$24,0),MATCH('Tableau Comparatif'!$D$10,'Tableau Sommaire SSD'!$B$8:$AL$8,0)),"")</f>
        <v>0.14851395448710056</v>
      </c>
      <c r="F18" s="81"/>
    </row>
    <row r="19" spans="2:6" x14ac:dyDescent="0.25">
      <c r="B19" s="54" t="s">
        <v>13</v>
      </c>
      <c r="C19" s="55">
        <f ca="1">IFERROR(INDEX('Tableau Sommaire GPD'!$B$8:$X$24,MATCH('Tableau Comparatif'!$B19,'Tableau Sommaire GPD'!$B$8:$B$24,0),MATCH('Tableau Comparatif'!C$10,'Tableau Sommaire GPD'!$B$8:$X$8,0)),"")</f>
        <v>1354.61617106213</v>
      </c>
      <c r="D19" s="55">
        <f ca="1">IFERROR(INDEX('Tableau Sommaire SSD'!$B$8:$AL$24,MATCH('Tableau Comparatif'!$B19,'Tableau Sommaire SSD'!$B$8:$B$24,0),MATCH('Tableau Comparatif'!$D$10,'Tableau Sommaire SSD'!$B$8:$AL$8,0)),"")</f>
        <v>3.4644328308471928</v>
      </c>
      <c r="F19" s="81"/>
    </row>
    <row r="20" spans="2:6" ht="5.4" customHeight="1" x14ac:dyDescent="0.25">
      <c r="B20" s="54"/>
      <c r="C20" s="7" t="str">
        <f>IFERROR(INDEX('Tableau Sommaire GPD'!$B$8:$X$24,MATCH('Tableau Comparatif'!$B20,'Tableau Sommaire GPD'!$B$8:$B$24,0),MATCH('Tableau Comparatif'!C$10,'Tableau Sommaire GPD'!$B$8:$X$8,0)),"")</f>
        <v/>
      </c>
      <c r="D20" s="58" t="str">
        <f>IFERROR(INDEX('Tableau Sommaire SSD'!$B$8:$AL$24,MATCH('Tableau Comparatif'!$B20,'Tableau Sommaire SSD'!$B$8:$B$24,0),MATCH('Tableau Comparatif'!$D$10,'Tableau Sommaire SSD'!$B$8:$AL$8,0)),"")</f>
        <v/>
      </c>
      <c r="F20" s="81"/>
    </row>
    <row r="21" spans="2:6" x14ac:dyDescent="0.25">
      <c r="B21" s="54" t="s">
        <v>29</v>
      </c>
      <c r="C21" s="55">
        <f ca="1">IFERROR(INDEX('Tableau Sommaire GPD'!$B$8:$X$24,MATCH('Tableau Comparatif'!$B21,'Tableau Sommaire GPD'!$B$8:$B$24,0),MATCH('Tableau Comparatif'!C$10,'Tableau Sommaire GPD'!$B$8:$X$8,0)),"")</f>
        <v>-0.63606557377049155</v>
      </c>
      <c r="D21" s="55">
        <f ca="1">IFERROR(INDEX('Tableau Sommaire SSD'!$B$8:$AL$24,MATCH('Tableau Comparatif'!$B21,'Tableau Sommaire SSD'!$B$8:$B$24,0),MATCH('Tableau Comparatif'!$D$10,'Tableau Sommaire SSD'!$B$8:$AL$8,0)),"")</f>
        <v>0.11698790099914803</v>
      </c>
      <c r="F21" s="81"/>
    </row>
    <row r="22" spans="2:6" x14ac:dyDescent="0.25">
      <c r="B22" s="54" t="s">
        <v>30</v>
      </c>
      <c r="C22" s="58">
        <f ca="1">IFERROR(INDEX('Tableau Sommaire GPD'!$B$8:$X$24,MATCH('Tableau Comparatif'!$B22,'Tableau Sommaire GPD'!$B$8:$B$24,0),MATCH('Tableau Comparatif'!C$10,'Tableau Sommaire GPD'!$B$8:$X$8,0)),"")</f>
        <v>-8.0037503776183243</v>
      </c>
      <c r="D22" s="58">
        <f ca="1">IFERROR(INDEX('Tableau Sommaire SSD'!$B$8:$AL$24,MATCH('Tableau Comparatif'!$B22,'Tableau Sommaire SSD'!$B$8:$B$24,0),MATCH('Tableau Comparatif'!$D$10,'Tableau Sommaire SSD'!$B$8:$AL$8,0)),"")</f>
        <v>-21.578171403509032</v>
      </c>
      <c r="F22" s="81"/>
    </row>
    <row r="23" spans="2:6" x14ac:dyDescent="0.25">
      <c r="B23" s="54" t="s">
        <v>51</v>
      </c>
      <c r="C23" s="55">
        <f ca="1">IFERROR(INDEX('Tableau Sommaire GPD'!$B$8:$X$24,MATCH('Tableau Comparatif'!$B23,'Tableau Sommaire GPD'!$B$8:$B$24,0),MATCH('Tableau Comparatif'!C$10,'Tableau Sommaire GPD'!$B$8:$X$8,0)),"")</f>
        <v>11.442446888024779</v>
      </c>
      <c r="D23" s="55">
        <f ca="1">IFERROR(INDEX('Tableau Sommaire SSD'!$B$8:$AL$24,MATCH('Tableau Comparatif'!$B23,'Tableau Sommaire SSD'!$B$8:$B$24,0),MATCH('Tableau Comparatif'!$D$10,'Tableau Sommaire SSD'!$B$8:$AL$8,0)),"")</f>
        <v>-179.87415816480359</v>
      </c>
      <c r="F23" s="81"/>
    </row>
    <row r="24" spans="2:6" x14ac:dyDescent="0.25">
      <c r="B24" s="54" t="s">
        <v>32</v>
      </c>
      <c r="C24" s="55">
        <f ca="1">IFERROR(INDEX('Tableau Sommaire GPD'!$B$8:$X$24,MATCH('Tableau Comparatif'!$B24,'Tableau Sommaire GPD'!$B$8:$B$24,0),MATCH('Tableau Comparatif'!C$10,'Tableau Sommaire GPD'!$B$8:$X$8,0)),"")</f>
        <v>-0.47452765856540774</v>
      </c>
      <c r="D24" s="55">
        <f ca="1">IFERROR(INDEX('Tableau Sommaire SSD'!$B$8:$AL$24,MATCH('Tableau Comparatif'!$B24,'Tableau Sommaire SSD'!$B$8:$B$24,0),MATCH('Tableau Comparatif'!$D$10,'Tableau Sommaire SSD'!$B$8:$AL$8,0)),"")</f>
        <v>0.17662532585774429</v>
      </c>
      <c r="F24" s="81"/>
    </row>
    <row r="25" spans="2:6" x14ac:dyDescent="0.25">
      <c r="B25" s="54" t="s">
        <v>40</v>
      </c>
      <c r="C25" s="58">
        <f ca="1">IFERROR(INDEX('Tableau Sommaire GPD'!$B$8:$X$24,MATCH('Tableau Comparatif'!$B25,'Tableau Sommaire GPD'!$B$8:$B$24,0),MATCH('Tableau Comparatif'!C$10,'Tableau Sommaire GPD'!$B$8:$X$8,0)),"")</f>
        <v>0.14805404418657397</v>
      </c>
      <c r="D25" s="58">
        <f ca="1">IFERROR(INDEX('Tableau Sommaire SSD'!$B$8:$AL$24,MATCH('Tableau Comparatif'!$B25,'Tableau Sommaire SSD'!$B$8:$B$24,0),MATCH('Tableau Comparatif'!$D$10,'Tableau Sommaire SSD'!$B$8:$AL$8,0)),"")</f>
        <v>0.13623509092741121</v>
      </c>
      <c r="F25" s="81"/>
    </row>
    <row r="26" spans="2:6" x14ac:dyDescent="0.25">
      <c r="B26" s="54" t="s">
        <v>41</v>
      </c>
      <c r="C26" s="58">
        <f ca="1">IFERROR(INDEX('Tableau Sommaire GPD'!$B$8:$X$24,MATCH('Tableau Comparatif'!$B26,'Tableau Sommaire GPD'!$B$8:$B$24,0),MATCH('Tableau Comparatif'!C$10,'Tableau Sommaire GPD'!$B$8:$X$8,0)),"")</f>
        <v>0.11045361017187261</v>
      </c>
      <c r="D26" s="58">
        <f ca="1">IFERROR(INDEX('Tableau Sommaire SSD'!$B$8:$AL$24,MATCH('Tableau Comparatif'!$B26,'Tableau Sommaire SSD'!$B$8:$B$24,0),MATCH('Tableau Comparatif'!$D$10,'Tableau Sommaire SSD'!$B$8:$AL$8,0)),"")</f>
        <v>6.5694391341160438E-2</v>
      </c>
      <c r="F26" s="81"/>
    </row>
    <row r="27" spans="2:6" x14ac:dyDescent="0.25">
      <c r="F27" s="81"/>
    </row>
    <row r="28" spans="2:6" x14ac:dyDescent="0.25">
      <c r="F28" s="81"/>
    </row>
    <row r="29" spans="2:6" ht="14.4" x14ac:dyDescent="0.3">
      <c r="D29" s="63"/>
      <c r="F29" s="81"/>
    </row>
    <row r="30" spans="2:6" x14ac:dyDescent="0.25">
      <c r="F30" s="81"/>
    </row>
    <row r="31" spans="2:6" x14ac:dyDescent="0.25">
      <c r="F31" s="81"/>
    </row>
    <row r="32" spans="2:6" x14ac:dyDescent="0.25">
      <c r="F32" s="81"/>
    </row>
    <row r="33" spans="6:6" x14ac:dyDescent="0.25">
      <c r="F33" s="81"/>
    </row>
    <row r="34" spans="6:6" x14ac:dyDescent="0.25">
      <c r="F34" s="81"/>
    </row>
    <row r="35" spans="6:6" x14ac:dyDescent="0.25">
      <c r="F35" s="81"/>
    </row>
    <row r="36" spans="6:6" x14ac:dyDescent="0.25">
      <c r="F36" s="81"/>
    </row>
    <row r="37" spans="6:6" x14ac:dyDescent="0.25">
      <c r="F37" s="81"/>
    </row>
    <row r="38" spans="6:6" x14ac:dyDescent="0.25">
      <c r="F38" s="81"/>
    </row>
    <row r="39" spans="6:6" x14ac:dyDescent="0.25">
      <c r="F39" s="81"/>
    </row>
    <row r="40" spans="6:6" x14ac:dyDescent="0.25">
      <c r="F40" s="81"/>
    </row>
    <row r="41" spans="6:6" x14ac:dyDescent="0.25">
      <c r="F41" s="81"/>
    </row>
    <row r="42" spans="6:6" x14ac:dyDescent="0.25">
      <c r="F42" s="81"/>
    </row>
    <row r="43" spans="6:6" x14ac:dyDescent="0.25">
      <c r="F43" s="81"/>
    </row>
    <row r="44" spans="6:6" x14ac:dyDescent="0.25">
      <c r="F44" s="81"/>
    </row>
    <row r="45" spans="6:6" x14ac:dyDescent="0.25">
      <c r="F45" s="81"/>
    </row>
    <row r="46" spans="6:6" x14ac:dyDescent="0.25">
      <c r="F46" s="81"/>
    </row>
    <row r="47" spans="6:6" x14ac:dyDescent="0.25">
      <c r="F47" s="81"/>
    </row>
    <row r="48" spans="6:6" x14ac:dyDescent="0.25">
      <c r="F48" s="81"/>
    </row>
    <row r="49" spans="6:6" x14ac:dyDescent="0.25">
      <c r="F49" s="81"/>
    </row>
    <row r="50" spans="6:6" x14ac:dyDescent="0.25">
      <c r="F50" s="81"/>
    </row>
    <row r="51" spans="6:6" x14ac:dyDescent="0.25">
      <c r="F51" s="81"/>
    </row>
    <row r="52" spans="6:6" x14ac:dyDescent="0.25">
      <c r="F52" s="81"/>
    </row>
    <row r="53" spans="6:6" x14ac:dyDescent="0.25">
      <c r="F53" s="81"/>
    </row>
    <row r="54" spans="6:6" x14ac:dyDescent="0.25">
      <c r="F54" s="81"/>
    </row>
    <row r="55" spans="6:6" x14ac:dyDescent="0.25">
      <c r="F55" s="81"/>
    </row>
    <row r="56" spans="6:6" x14ac:dyDescent="0.25">
      <c r="F56" s="81"/>
    </row>
    <row r="57" spans="6:6" x14ac:dyDescent="0.25">
      <c r="F57" s="81"/>
    </row>
    <row r="58" spans="6:6" x14ac:dyDescent="0.25">
      <c r="F58" s="81"/>
    </row>
    <row r="59" spans="6:6" x14ac:dyDescent="0.25">
      <c r="F59" s="81"/>
    </row>
    <row r="60" spans="6:6" x14ac:dyDescent="0.25">
      <c r="F60" s="81"/>
    </row>
    <row r="61" spans="6:6" x14ac:dyDescent="0.25">
      <c r="F61" s="81"/>
    </row>
    <row r="62" spans="6:6" x14ac:dyDescent="0.25">
      <c r="F62" s="81"/>
    </row>
    <row r="63" spans="6:6" x14ac:dyDescent="0.25">
      <c r="F63" s="81"/>
    </row>
    <row r="64" spans="6:6" x14ac:dyDescent="0.25">
      <c r="F64" s="81"/>
    </row>
    <row r="65" spans="6:6" x14ac:dyDescent="0.25">
      <c r="F65" s="81"/>
    </row>
    <row r="66" spans="6:6" x14ac:dyDescent="0.25">
      <c r="F66" s="81"/>
    </row>
    <row r="67" spans="6:6" x14ac:dyDescent="0.25">
      <c r="F67" s="81"/>
    </row>
    <row r="68" spans="6:6" x14ac:dyDescent="0.25">
      <c r="F68" s="81"/>
    </row>
    <row r="69" spans="6:6" x14ac:dyDescent="0.25">
      <c r="F69" s="81"/>
    </row>
    <row r="70" spans="6:6" x14ac:dyDescent="0.25">
      <c r="F70" s="81"/>
    </row>
    <row r="71" spans="6:6" x14ac:dyDescent="0.25">
      <c r="F71" s="81"/>
    </row>
    <row r="72" spans="6:6" x14ac:dyDescent="0.25">
      <c r="F72" s="81"/>
    </row>
    <row r="73" spans="6:6" x14ac:dyDescent="0.25">
      <c r="F73" s="81"/>
    </row>
    <row r="74" spans="6:6" x14ac:dyDescent="0.25">
      <c r="F74" s="81"/>
    </row>
    <row r="75" spans="6:6" x14ac:dyDescent="0.25">
      <c r="F75" s="81"/>
    </row>
    <row r="76" spans="6:6" x14ac:dyDescent="0.25">
      <c r="F76" s="81"/>
    </row>
    <row r="77" spans="6:6" x14ac:dyDescent="0.25">
      <c r="F77" s="81"/>
    </row>
    <row r="78" spans="6:6" x14ac:dyDescent="0.25">
      <c r="F78" s="81"/>
    </row>
    <row r="79" spans="6:6" x14ac:dyDescent="0.25">
      <c r="F79" s="81"/>
    </row>
    <row r="80" spans="6:6" x14ac:dyDescent="0.25">
      <c r="F80" s="81"/>
    </row>
    <row r="81" spans="6:6" x14ac:dyDescent="0.25">
      <c r="F81" s="81"/>
    </row>
    <row r="82" spans="6:6" x14ac:dyDescent="0.25">
      <c r="F82" s="81"/>
    </row>
    <row r="83" spans="6:6" x14ac:dyDescent="0.25">
      <c r="F83" s="81"/>
    </row>
    <row r="84" spans="6:6" x14ac:dyDescent="0.25">
      <c r="F84" s="81"/>
    </row>
    <row r="85" spans="6:6" x14ac:dyDescent="0.25">
      <c r="F85" s="81"/>
    </row>
    <row r="86" spans="6:6" x14ac:dyDescent="0.25">
      <c r="F86" s="81"/>
    </row>
    <row r="87" spans="6:6" x14ac:dyDescent="0.25">
      <c r="F87" s="81"/>
    </row>
    <row r="88" spans="6:6" x14ac:dyDescent="0.25">
      <c r="F88" s="81"/>
    </row>
    <row r="89" spans="6:6" x14ac:dyDescent="0.25">
      <c r="F89" s="81"/>
    </row>
    <row r="90" spans="6:6" x14ac:dyDescent="0.25">
      <c r="F90" s="81"/>
    </row>
    <row r="91" spans="6:6" x14ac:dyDescent="0.25">
      <c r="F91" s="81"/>
    </row>
    <row r="92" spans="6:6" x14ac:dyDescent="0.25">
      <c r="F92" s="81"/>
    </row>
    <row r="93" spans="6:6" x14ac:dyDescent="0.25">
      <c r="F93" s="81"/>
    </row>
    <row r="94" spans="6:6" x14ac:dyDescent="0.25">
      <c r="F94" s="81"/>
    </row>
    <row r="95" spans="6:6" x14ac:dyDescent="0.25">
      <c r="F95" s="81"/>
    </row>
    <row r="96" spans="6:6" x14ac:dyDescent="0.25">
      <c r="F96" s="81"/>
    </row>
    <row r="97" spans="6:6" x14ac:dyDescent="0.25">
      <c r="F97" s="81"/>
    </row>
    <row r="98" spans="6:6" x14ac:dyDescent="0.25">
      <c r="F98" s="81"/>
    </row>
    <row r="99" spans="6:6" x14ac:dyDescent="0.25">
      <c r="F99" s="81"/>
    </row>
    <row r="100" spans="6:6" x14ac:dyDescent="0.25">
      <c r="F100" s="81"/>
    </row>
    <row r="101" spans="6:6" x14ac:dyDescent="0.25">
      <c r="F101" s="81"/>
    </row>
    <row r="102" spans="6:6" x14ac:dyDescent="0.25">
      <c r="F102" s="81"/>
    </row>
    <row r="103" spans="6:6" x14ac:dyDescent="0.25">
      <c r="F103" s="81"/>
    </row>
    <row r="104" spans="6:6" x14ac:dyDescent="0.25">
      <c r="F104" s="81"/>
    </row>
    <row r="105" spans="6:6" x14ac:dyDescent="0.25">
      <c r="F105" s="81"/>
    </row>
    <row r="106" spans="6:6" x14ac:dyDescent="0.25">
      <c r="F106" s="81"/>
    </row>
    <row r="107" spans="6:6" x14ac:dyDescent="0.25">
      <c r="F107" s="81"/>
    </row>
    <row r="108" spans="6:6" x14ac:dyDescent="0.25">
      <c r="F108" s="81"/>
    </row>
    <row r="109" spans="6:6" x14ac:dyDescent="0.25">
      <c r="F109" s="81"/>
    </row>
    <row r="110" spans="6:6" x14ac:dyDescent="0.25">
      <c r="F110" s="81"/>
    </row>
    <row r="111" spans="6:6" x14ac:dyDescent="0.25">
      <c r="F111" s="81"/>
    </row>
    <row r="112" spans="6:6" x14ac:dyDescent="0.25">
      <c r="F112" s="81"/>
    </row>
    <row r="113" spans="6:6" x14ac:dyDescent="0.25">
      <c r="F113" s="81"/>
    </row>
    <row r="114" spans="6:6" x14ac:dyDescent="0.25">
      <c r="F114" s="81"/>
    </row>
    <row r="115" spans="6:6" x14ac:dyDescent="0.25">
      <c r="F115" s="81"/>
    </row>
    <row r="116" spans="6:6" x14ac:dyDescent="0.25">
      <c r="F116" s="81"/>
    </row>
    <row r="117" spans="6:6" x14ac:dyDescent="0.25">
      <c r="F117" s="81"/>
    </row>
    <row r="118" spans="6:6" x14ac:dyDescent="0.25">
      <c r="F118" s="81"/>
    </row>
    <row r="119" spans="6:6" x14ac:dyDescent="0.25">
      <c r="F119" s="81"/>
    </row>
    <row r="120" spans="6:6" x14ac:dyDescent="0.25">
      <c r="F120" s="81"/>
    </row>
    <row r="121" spans="6:6" x14ac:dyDescent="0.25">
      <c r="F121" s="81"/>
    </row>
    <row r="122" spans="6:6" x14ac:dyDescent="0.25">
      <c r="F122" s="81"/>
    </row>
    <row r="123" spans="6:6" x14ac:dyDescent="0.25">
      <c r="F123" s="81"/>
    </row>
    <row r="124" spans="6:6" x14ac:dyDescent="0.25">
      <c r="F124" s="81"/>
    </row>
    <row r="125" spans="6:6" x14ac:dyDescent="0.25">
      <c r="F125" s="81"/>
    </row>
    <row r="126" spans="6:6" x14ac:dyDescent="0.25">
      <c r="F126" s="81"/>
    </row>
    <row r="127" spans="6:6" x14ac:dyDescent="0.25">
      <c r="F127" s="81"/>
    </row>
    <row r="128" spans="6:6" x14ac:dyDescent="0.25">
      <c r="F128" s="81"/>
    </row>
    <row r="129" spans="6:6" x14ac:dyDescent="0.25">
      <c r="F129" s="81"/>
    </row>
    <row r="130" spans="6:6" x14ac:dyDescent="0.25">
      <c r="F130" s="81"/>
    </row>
    <row r="131" spans="6:6" x14ac:dyDescent="0.25">
      <c r="F131" s="81"/>
    </row>
    <row r="132" spans="6:6" x14ac:dyDescent="0.25">
      <c r="F132" s="81"/>
    </row>
    <row r="133" spans="6:6" x14ac:dyDescent="0.25">
      <c r="F133" s="81"/>
    </row>
    <row r="134" spans="6:6" x14ac:dyDescent="0.25">
      <c r="F134" s="81"/>
    </row>
    <row r="135" spans="6:6" x14ac:dyDescent="0.25">
      <c r="F135" s="81"/>
    </row>
    <row r="136" spans="6:6" x14ac:dyDescent="0.25">
      <c r="F136" s="81"/>
    </row>
    <row r="137" spans="6:6" x14ac:dyDescent="0.25">
      <c r="F137" s="81"/>
    </row>
    <row r="138" spans="6:6" x14ac:dyDescent="0.25">
      <c r="F138" s="81"/>
    </row>
    <row r="139" spans="6:6" x14ac:dyDescent="0.25">
      <c r="F139" s="81"/>
    </row>
    <row r="140" spans="6:6" x14ac:dyDescent="0.25">
      <c r="F140" s="81"/>
    </row>
    <row r="141" spans="6:6" x14ac:dyDescent="0.25">
      <c r="F141" s="81"/>
    </row>
    <row r="142" spans="6:6" x14ac:dyDescent="0.25">
      <c r="F142" s="81"/>
    </row>
    <row r="143" spans="6:6" x14ac:dyDescent="0.25">
      <c r="F143" s="81"/>
    </row>
    <row r="144" spans="6:6" x14ac:dyDescent="0.25">
      <c r="F144" s="81"/>
    </row>
    <row r="145" spans="6:6" x14ac:dyDescent="0.25">
      <c r="F145" s="81"/>
    </row>
    <row r="146" spans="6:6" x14ac:dyDescent="0.25">
      <c r="F146" s="81"/>
    </row>
    <row r="147" spans="6:6" x14ac:dyDescent="0.25">
      <c r="F147" s="81"/>
    </row>
    <row r="148" spans="6:6" x14ac:dyDescent="0.25">
      <c r="F148" s="81"/>
    </row>
    <row r="149" spans="6:6" x14ac:dyDescent="0.25">
      <c r="F149" s="81"/>
    </row>
    <row r="150" spans="6:6" x14ac:dyDescent="0.25">
      <c r="F150" s="81"/>
    </row>
    <row r="151" spans="6:6" x14ac:dyDescent="0.25">
      <c r="F151" s="81"/>
    </row>
    <row r="152" spans="6:6" x14ac:dyDescent="0.25">
      <c r="F152" s="81"/>
    </row>
    <row r="153" spans="6:6" x14ac:dyDescent="0.25">
      <c r="F153" s="81"/>
    </row>
    <row r="154" spans="6:6" x14ac:dyDescent="0.25">
      <c r="F154" s="81"/>
    </row>
    <row r="155" spans="6:6" x14ac:dyDescent="0.25">
      <c r="F155" s="81"/>
    </row>
    <row r="156" spans="6:6" x14ac:dyDescent="0.25">
      <c r="F156" s="81"/>
    </row>
    <row r="157" spans="6:6" x14ac:dyDescent="0.25">
      <c r="F157" s="81"/>
    </row>
    <row r="158" spans="6:6" x14ac:dyDescent="0.25">
      <c r="F158" s="81"/>
    </row>
    <row r="159" spans="6:6" x14ac:dyDescent="0.25">
      <c r="F159" s="81"/>
    </row>
    <row r="160" spans="6:6" x14ac:dyDescent="0.25">
      <c r="F160" s="81"/>
    </row>
    <row r="161" spans="6:6" x14ac:dyDescent="0.25">
      <c r="F161" s="81"/>
    </row>
    <row r="162" spans="6:6" x14ac:dyDescent="0.25">
      <c r="F162" s="81"/>
    </row>
    <row r="163" spans="6:6" x14ac:dyDescent="0.25">
      <c r="F163" s="81"/>
    </row>
    <row r="164" spans="6:6" x14ac:dyDescent="0.25">
      <c r="F164" s="81"/>
    </row>
    <row r="165" spans="6:6" x14ac:dyDescent="0.25">
      <c r="F165" s="81"/>
    </row>
    <row r="166" spans="6:6" x14ac:dyDescent="0.25">
      <c r="F166" s="81"/>
    </row>
    <row r="167" spans="6:6" x14ac:dyDescent="0.25">
      <c r="F167" s="81"/>
    </row>
    <row r="168" spans="6:6" x14ac:dyDescent="0.25">
      <c r="F168" s="81"/>
    </row>
    <row r="169" spans="6:6" x14ac:dyDescent="0.25">
      <c r="F169" s="81"/>
    </row>
    <row r="170" spans="6:6" x14ac:dyDescent="0.25">
      <c r="F170" s="81"/>
    </row>
    <row r="171" spans="6:6" x14ac:dyDescent="0.25">
      <c r="F171" s="81"/>
    </row>
    <row r="172" spans="6:6" x14ac:dyDescent="0.25">
      <c r="F172" s="81"/>
    </row>
    <row r="173" spans="6:6" x14ac:dyDescent="0.25">
      <c r="F173" s="81"/>
    </row>
    <row r="174" spans="6:6" x14ac:dyDescent="0.25">
      <c r="F174" s="81"/>
    </row>
    <row r="175" spans="6:6" x14ac:dyDescent="0.25">
      <c r="F175" s="81"/>
    </row>
    <row r="176" spans="6:6" x14ac:dyDescent="0.25">
      <c r="F176" s="81"/>
    </row>
    <row r="177" spans="6:6" x14ac:dyDescent="0.25">
      <c r="F177" s="81"/>
    </row>
    <row r="178" spans="6:6" x14ac:dyDescent="0.25">
      <c r="F178" s="81"/>
    </row>
    <row r="179" spans="6:6" x14ac:dyDescent="0.25">
      <c r="F179" s="81"/>
    </row>
    <row r="180" spans="6:6" x14ac:dyDescent="0.25">
      <c r="F180" s="81"/>
    </row>
    <row r="181" spans="6:6" x14ac:dyDescent="0.25">
      <c r="F181" s="81"/>
    </row>
    <row r="182" spans="6:6" x14ac:dyDescent="0.25">
      <c r="F182" s="81"/>
    </row>
    <row r="183" spans="6:6" x14ac:dyDescent="0.25">
      <c r="F183" s="81"/>
    </row>
    <row r="184" spans="6:6" x14ac:dyDescent="0.25">
      <c r="F184" s="81"/>
    </row>
    <row r="185" spans="6:6" x14ac:dyDescent="0.25">
      <c r="F185" s="81"/>
    </row>
    <row r="186" spans="6:6" x14ac:dyDescent="0.25">
      <c r="F186" s="81"/>
    </row>
    <row r="187" spans="6:6" x14ac:dyDescent="0.25">
      <c r="F187" s="81"/>
    </row>
    <row r="188" spans="6:6" x14ac:dyDescent="0.25">
      <c r="F188" s="81"/>
    </row>
    <row r="189" spans="6:6" x14ac:dyDescent="0.25">
      <c r="F189" s="81"/>
    </row>
    <row r="190" spans="6:6" x14ac:dyDescent="0.25">
      <c r="F190" s="81"/>
    </row>
    <row r="191" spans="6:6" x14ac:dyDescent="0.25">
      <c r="F191" s="81"/>
    </row>
    <row r="192" spans="6:6" x14ac:dyDescent="0.25">
      <c r="F192" s="81"/>
    </row>
    <row r="193" spans="6:6" x14ac:dyDescent="0.25">
      <c r="F193" s="81"/>
    </row>
    <row r="194" spans="6:6" x14ac:dyDescent="0.25">
      <c r="F194" s="81"/>
    </row>
    <row r="195" spans="6:6" x14ac:dyDescent="0.25">
      <c r="F195" s="81"/>
    </row>
    <row r="196" spans="6:6" x14ac:dyDescent="0.25">
      <c r="F196" s="81"/>
    </row>
    <row r="197" spans="6:6" x14ac:dyDescent="0.25">
      <c r="F197" s="81"/>
    </row>
    <row r="198" spans="6:6" x14ac:dyDescent="0.25">
      <c r="F198" s="81"/>
    </row>
    <row r="199" spans="6:6" x14ac:dyDescent="0.25">
      <c r="F199" s="81"/>
    </row>
    <row r="200" spans="6:6" x14ac:dyDescent="0.25">
      <c r="F200" s="81"/>
    </row>
    <row r="201" spans="6:6" x14ac:dyDescent="0.25">
      <c r="F201" s="81"/>
    </row>
    <row r="202" spans="6:6" x14ac:dyDescent="0.25">
      <c r="F202" s="81"/>
    </row>
    <row r="203" spans="6:6" x14ac:dyDescent="0.25">
      <c r="F203" s="81"/>
    </row>
    <row r="204" spans="6:6" x14ac:dyDescent="0.25">
      <c r="F204" s="81"/>
    </row>
    <row r="205" spans="6:6" x14ac:dyDescent="0.25">
      <c r="F205" s="81"/>
    </row>
    <row r="206" spans="6:6" x14ac:dyDescent="0.25">
      <c r="F206" s="81"/>
    </row>
    <row r="207" spans="6:6" x14ac:dyDescent="0.25">
      <c r="F207" s="81"/>
    </row>
    <row r="208" spans="6:6" x14ac:dyDescent="0.25">
      <c r="F208" s="81"/>
    </row>
    <row r="209" spans="6:6" x14ac:dyDescent="0.25">
      <c r="F209" s="81"/>
    </row>
    <row r="210" spans="6:6" x14ac:dyDescent="0.25">
      <c r="F210" s="81"/>
    </row>
    <row r="211" spans="6:6" x14ac:dyDescent="0.25">
      <c r="F211" s="81"/>
    </row>
  </sheetData>
  <conditionalFormatting sqref="C11:C26">
    <cfRule type="expression" dxfId="6" priority="2">
      <formula>MOD(COLUMN(),2)=0</formula>
    </cfRule>
  </conditionalFormatting>
  <conditionalFormatting sqref="D11:D26">
    <cfRule type="expression" dxfId="5" priority="1">
      <formula>MOD(COLUMN(),2)=0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B3C38ED-DBD8-4675-8CCE-4C80E090BA68}">
          <x14:formula1>
            <xm:f>'Rendements bruts'!$A$2:$A$223</xm:f>
          </x14:formula1>
          <xm:sqref>C4:C5</xm:sqref>
        </x14:dataValidation>
        <x14:dataValidation type="list" allowBlank="1" showInputMessage="1" showErrorMessage="1" xr:uid="{61A92AB5-04FA-48D7-9C72-24C029550037}">
          <x14:formula1>
            <xm:f>'Tableau Sommaire GPD'!$C$8:$X$8</xm:f>
          </x14:formula1>
          <xm:sqref>C10</xm:sqref>
        </x14:dataValidation>
        <x14:dataValidation type="list" allowBlank="1" showInputMessage="1" showErrorMessage="1" xr:uid="{756C9D67-EBF5-4ECE-B2D8-DA1F53C9B594}">
          <x14:formula1>
            <xm:f>'Tableau Sommaire SSD'!$C$8:$AL$8</xm:f>
          </x14:formula1>
          <xm:sqref>D10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5418-8349-43C1-9B33-085EEBDF72BE}">
  <sheetPr codeName="Sheet4"/>
  <dimension ref="B2:AL31"/>
  <sheetViews>
    <sheetView workbookViewId="0"/>
  </sheetViews>
  <sheetFormatPr defaultRowHeight="13.8" outlineLevelRow="1" x14ac:dyDescent="0.25"/>
  <cols>
    <col min="1" max="1" width="1.296875" customWidth="1"/>
    <col min="2" max="2" width="29.69921875" bestFit="1" customWidth="1"/>
    <col min="3" max="38" width="19.5" customWidth="1"/>
  </cols>
  <sheetData>
    <row r="2" spans="2:38" ht="17.399999999999999" x14ac:dyDescent="0.3">
      <c r="B2" s="61" t="s">
        <v>80</v>
      </c>
    </row>
    <row r="4" spans="2:38" x14ac:dyDescent="0.25">
      <c r="B4" s="60" t="s">
        <v>43</v>
      </c>
      <c r="C4" s="59">
        <f>'Tableau Comparatif'!C4</f>
        <v>44592</v>
      </c>
    </row>
    <row r="5" spans="2:38" x14ac:dyDescent="0.25">
      <c r="B5" s="60" t="s">
        <v>44</v>
      </c>
      <c r="C5" s="59">
        <f>'Tableau Comparatif'!C5</f>
        <v>44742</v>
      </c>
    </row>
    <row r="6" spans="2:38" x14ac:dyDescent="0.25">
      <c r="B6" s="60" t="s">
        <v>79</v>
      </c>
      <c r="C6" s="62">
        <f ca="1">(PRODUCT('Rendements indices_+1'!$AB$2:$AB$223))^(1/(ROUND(YEARFRAC($C$4,$C$5),2)+(1/12)))-1</f>
        <v>25.097437622130361</v>
      </c>
    </row>
    <row r="7" spans="2:38" outlineLevel="1" x14ac:dyDescent="0.25">
      <c r="B7" s="53"/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>
        <v>11</v>
      </c>
      <c r="N7">
        <v>12</v>
      </c>
      <c r="O7">
        <v>13</v>
      </c>
      <c r="P7">
        <v>14</v>
      </c>
      <c r="Q7">
        <v>15</v>
      </c>
      <c r="R7">
        <v>16</v>
      </c>
      <c r="S7">
        <v>17</v>
      </c>
      <c r="T7">
        <v>18</v>
      </c>
      <c r="U7">
        <v>19</v>
      </c>
      <c r="V7">
        <v>20</v>
      </c>
      <c r="W7">
        <v>21</v>
      </c>
      <c r="X7">
        <v>22</v>
      </c>
      <c r="Y7">
        <v>23</v>
      </c>
      <c r="Z7">
        <v>24</v>
      </c>
      <c r="AA7">
        <v>25</v>
      </c>
      <c r="AB7">
        <v>26</v>
      </c>
      <c r="AC7">
        <v>27</v>
      </c>
      <c r="AD7">
        <v>28</v>
      </c>
      <c r="AE7">
        <v>29</v>
      </c>
      <c r="AF7">
        <v>30</v>
      </c>
      <c r="AG7">
        <v>31</v>
      </c>
      <c r="AH7">
        <v>32</v>
      </c>
      <c r="AI7">
        <v>33</v>
      </c>
      <c r="AJ7">
        <v>34</v>
      </c>
      <c r="AK7">
        <v>35</v>
      </c>
      <c r="AL7">
        <v>36</v>
      </c>
    </row>
    <row r="8" spans="2:38" ht="41.4" x14ac:dyDescent="0.25">
      <c r="B8" s="53"/>
      <c r="C8" s="56" t="s">
        <v>81</v>
      </c>
      <c r="D8" s="56" t="s">
        <v>82</v>
      </c>
      <c r="E8" s="56" t="s">
        <v>83</v>
      </c>
      <c r="F8" s="56" t="s">
        <v>84</v>
      </c>
      <c r="G8" s="56" t="s">
        <v>85</v>
      </c>
      <c r="H8" s="56" t="s">
        <v>86</v>
      </c>
      <c r="I8" s="56" t="s">
        <v>87</v>
      </c>
      <c r="J8" s="56" t="s">
        <v>88</v>
      </c>
      <c r="K8" s="56" t="s">
        <v>89</v>
      </c>
      <c r="L8" s="56" t="s">
        <v>90</v>
      </c>
      <c r="M8" s="56" t="s">
        <v>91</v>
      </c>
      <c r="N8" s="56" t="s">
        <v>92</v>
      </c>
      <c r="O8" s="56" t="s">
        <v>106</v>
      </c>
      <c r="P8" s="56" t="s">
        <v>107</v>
      </c>
      <c r="Q8" s="56" t="s">
        <v>108</v>
      </c>
      <c r="R8" s="56" t="s">
        <v>109</v>
      </c>
      <c r="S8" s="56" t="s">
        <v>110</v>
      </c>
      <c r="T8" s="56" t="s">
        <v>111</v>
      </c>
      <c r="U8" s="56" t="s">
        <v>112</v>
      </c>
      <c r="V8" s="56" t="s">
        <v>113</v>
      </c>
      <c r="W8" s="56" t="s">
        <v>114</v>
      </c>
      <c r="X8" s="56" t="s">
        <v>115</v>
      </c>
      <c r="Y8" s="56" t="s">
        <v>116</v>
      </c>
      <c r="Z8" s="56" t="s">
        <v>117</v>
      </c>
      <c r="AA8" s="56" t="s">
        <v>130</v>
      </c>
      <c r="AB8" s="56" t="s">
        <v>131</v>
      </c>
      <c r="AC8" s="56" t="s">
        <v>132</v>
      </c>
      <c r="AD8" s="56" t="s">
        <v>133</v>
      </c>
      <c r="AE8" s="56" t="s">
        <v>134</v>
      </c>
      <c r="AF8" s="56" t="s">
        <v>135</v>
      </c>
      <c r="AG8" s="56" t="s">
        <v>136</v>
      </c>
      <c r="AH8" s="56" t="s">
        <v>137</v>
      </c>
      <c r="AI8" s="56" t="s">
        <v>138</v>
      </c>
      <c r="AJ8" s="56" t="s">
        <v>139</v>
      </c>
      <c r="AK8" s="56" t="s">
        <v>140</v>
      </c>
      <c r="AL8" s="56" t="s">
        <v>141</v>
      </c>
    </row>
    <row r="9" spans="2:38" x14ac:dyDescent="0.25">
      <c r="B9" s="54" t="s">
        <v>33</v>
      </c>
      <c r="C9" s="58">
        <f ca="1">IFERROR(PRODUCT('Rendements SSD_+1'!B2:B26)-1,"n.a.")</f>
        <v>0.29714090430413309</v>
      </c>
      <c r="D9" s="58">
        <f ca="1">IFERROR(PRODUCT('Rendements SSD_+1'!C2:C26)-1,"n.a.")</f>
        <v>0.30036536162171168</v>
      </c>
      <c r="E9" s="58">
        <f ca="1">IFERROR(PRODUCT('Rendements SSD_+1'!D2:D26)-1,"n.a.")</f>
        <v>0.26184996297372853</v>
      </c>
      <c r="F9" s="58">
        <f ca="1">IFERROR(PRODUCT('Rendements SSD_+1'!E2:E26)-1,"n.a.")</f>
        <v>0.51019325155089779</v>
      </c>
      <c r="G9" s="58">
        <f ca="1">IFERROR(PRODUCT('Rendements SSD_+1'!F2:F26)-1,"n.a.")</f>
        <v>0.28605805243896687</v>
      </c>
      <c r="H9" s="58">
        <f ca="1">IFERROR(PRODUCT('Rendements SSD_+1'!G2:G26)-1,"n.a.")</f>
        <v>6.6450801583084917E-2</v>
      </c>
      <c r="I9" s="58">
        <f ca="1">IFERROR(PRODUCT('Rendements SSD_+1'!H2:H26)-1,"n.a.")</f>
        <v>0.24126518992802581</v>
      </c>
      <c r="J9" s="58">
        <f ca="1">IFERROR(PRODUCT('Rendements SSD_+1'!I2:I26)-1,"n.a.")</f>
        <v>-8.1935975012895401E-2</v>
      </c>
      <c r="K9" s="58">
        <f ca="1">IFERROR(PRODUCT('Rendements SSD_+1'!J2:J26)-1,"n.a.")</f>
        <v>0.17762374897947875</v>
      </c>
      <c r="L9" s="58">
        <f ca="1">IFERROR(PRODUCT('Rendements SSD_+1'!K2:K26)-1,"n.a.")</f>
        <v>0.14579609899397394</v>
      </c>
      <c r="M9" s="58">
        <f ca="1">IFERROR(PRODUCT('Rendements SSD_+1'!L2:L26)-1,"n.a.")</f>
        <v>0.1003416352572144</v>
      </c>
      <c r="N9" s="58">
        <f ca="1">IFERROR(PRODUCT('Rendements SSD_+1'!M2:M26)-1,"n.a.")</f>
        <v>9.8104888782510669E-2</v>
      </c>
      <c r="O9" s="58">
        <f ca="1">IFERROR(PRODUCT('Rendements SSD_+1'!N2:N26)-1,"n.a.")</f>
        <v>-5.0890766843297852E-3</v>
      </c>
      <c r="P9" s="58">
        <f ca="1">IFERROR(PRODUCT('Rendements SSD_+1'!O2:O26)-1,"n.a.")</f>
        <v>-4.5942209516185439E-2</v>
      </c>
      <c r="Q9" s="58">
        <f ca="1">IFERROR(PRODUCT('Rendements SSD_+1'!P2:P26)-1,"n.a.")</f>
        <v>-0.12139164994086937</v>
      </c>
      <c r="R9" s="58">
        <f ca="1">IFERROR(PRODUCT('Rendements SSD_+1'!Q2:Q26)-1,"n.a.")</f>
        <v>0.14829431514731306</v>
      </c>
      <c r="S9" s="58">
        <f ca="1">IFERROR(PRODUCT('Rendements SSD_+1'!R2:R26)-1,"n.a.")</f>
        <v>0.18330571732658951</v>
      </c>
      <c r="T9" s="58">
        <f ca="1">IFERROR(PRODUCT('Rendements SSD_+1'!S2:S26)-1,"n.a.")</f>
        <v>-2.8383733177569037E-2</v>
      </c>
      <c r="U9" s="58">
        <f ca="1">IFERROR(PRODUCT('Rendements SSD_+1'!T2:T26)-1,"n.a.")</f>
        <v>0.18731400725587588</v>
      </c>
      <c r="V9" s="58">
        <f ca="1">IFERROR(PRODUCT('Rendements SSD_+1'!U2:U26)-1,"n.a.")</f>
        <v>0.17307259067812275</v>
      </c>
      <c r="W9" s="58">
        <f ca="1">IFERROR(PRODUCT('Rendements SSD_+1'!V2:V26)-1,"n.a.")</f>
        <v>0.12845016627074912</v>
      </c>
      <c r="X9" s="58">
        <f ca="1">IFERROR(PRODUCT('Rendements SSD_+1'!W2:W26)-1,"n.a.")</f>
        <v>6.5622085289705367E-2</v>
      </c>
      <c r="Y9" s="58">
        <f ca="1">IFERROR(PRODUCT('Rendements SSD_+1'!X2:X26)-1,"n.a.")</f>
        <v>0.20716642268199292</v>
      </c>
      <c r="Z9" s="58">
        <f ca="1">IFERROR(PRODUCT('Rendements SSD_+1'!Y2:Y26)-1,"n.a.")</f>
        <v>-0.12161267123745534</v>
      </c>
      <c r="AA9" s="58">
        <f ca="1">IFERROR(PRODUCT('Rendements SSD_+1'!Z2:Z26)-1,"n.a.")</f>
        <v>3.0000000000000027E-2</v>
      </c>
      <c r="AB9" s="58">
        <f ca="1">IFERROR(PRODUCT('Rendements SSD_+1'!AA2:AA26)-1,"n.a.")</f>
        <v>0</v>
      </c>
      <c r="AC9" s="58">
        <f ca="1">IFERROR(PRODUCT('Rendements SSD_+1'!AB2:AB26)-1,"n.a.")</f>
        <v>-1.0000000000000009E-2</v>
      </c>
      <c r="AD9" s="58">
        <f ca="1">IFERROR(PRODUCT('Rendements SSD_+1'!AC2:AC26)-1,"n.a.")</f>
        <v>6.0000000000000053E-2</v>
      </c>
      <c r="AE9" s="58">
        <f ca="1">IFERROR(PRODUCT('Rendements SSD_+1'!AD2:AD26)-1,"n.a.")</f>
        <v>5.0000000000000044E-2</v>
      </c>
      <c r="AF9" s="58">
        <f ca="1">IFERROR(PRODUCT('Rendements SSD_+1'!AE2:AE26)-1,"n.a.")</f>
        <v>-3.0000000000000027E-2</v>
      </c>
      <c r="AG9" s="58">
        <f ca="1">IFERROR(PRODUCT('Rendements SSD_+1'!AF2:AF26)-1,"n.a.")</f>
        <v>1.0000000000000009E-2</v>
      </c>
      <c r="AH9" s="58">
        <f ca="1">IFERROR(PRODUCT('Rendements SSD_+1'!AG2:AG26)-1,"n.a.")</f>
        <v>-4.0000000000000036E-2</v>
      </c>
      <c r="AI9" s="58">
        <f ca="1">IFERROR(PRODUCT('Rendements SSD_+1'!AH2:AH26)-1,"n.a.")</f>
        <v>-5.0000000000000044E-2</v>
      </c>
      <c r="AJ9" s="58">
        <f ca="1">IFERROR(PRODUCT('Rendements SSD_+1'!AI2:AI26)-1,"n.a.")</f>
        <v>3.0000000000000027E-2</v>
      </c>
      <c r="AK9" s="58">
        <f ca="1">IFERROR(PRODUCT('Rendements SSD_+1'!AJ2:AJ26)-1,"n.a.")</f>
        <v>3.0000000000000027E-2</v>
      </c>
      <c r="AL9" s="58">
        <f ca="1">IFERROR(PRODUCT('Rendements SSD_+1'!AK2:AK26)-1,"n.a.")</f>
        <v>2.0000000000000018E-2</v>
      </c>
    </row>
    <row r="10" spans="2:38" x14ac:dyDescent="0.25">
      <c r="B10" s="54" t="s">
        <v>34</v>
      </c>
      <c r="C10" s="58">
        <f>IFERROR(PRODUCT('Rendements SSD_+1_indices'!B2:B26)-1,"n.a.")</f>
        <v>-4.0783316493543054E-2</v>
      </c>
      <c r="D10" s="58">
        <f>IFERROR(PRODUCT('Rendements SSD_+1_indices'!C2:C26)-1,"n.a.")</f>
        <v>-8.2350435560046731E-2</v>
      </c>
      <c r="E10" s="58">
        <f>IFERROR(PRODUCT('Rendements SSD_+1_indices'!D2:D26)-1,"n.a.")</f>
        <v>3.8146766740013049E-2</v>
      </c>
      <c r="F10" s="58">
        <f>IFERROR(PRODUCT('Rendements SSD_+1_indices'!E2:E26)-1,"n.a.")</f>
        <v>7.0799454912741311E-2</v>
      </c>
      <c r="G10" s="58">
        <f>IFERROR(PRODUCT('Rendements SSD_+1_indices'!F2:F26)-1,"n.a.")</f>
        <v>0.13859045057551644</v>
      </c>
      <c r="H10" s="58">
        <f>IFERROR(PRODUCT('Rendements SSD_+1_indices'!G2:G26)-1,"n.a.")</f>
        <v>0.20529911551812563</v>
      </c>
      <c r="I10" s="58">
        <f>IFERROR(PRODUCT('Rendements SSD_+1_indices'!H2:H26)-1,"n.a.")</f>
        <v>-3.8231119731264696E-2</v>
      </c>
      <c r="J10" s="58">
        <f>IFERROR(PRODUCT('Rendements SSD_+1_indices'!I2:I26)-1,"n.a.")</f>
        <v>-7.8940302758232939E-2</v>
      </c>
      <c r="K10" s="58">
        <f>IFERROR(PRODUCT('Rendements SSD_+1_indices'!J2:J26)-1,"n.a.")</f>
        <v>3.6077452303542756E-2</v>
      </c>
      <c r="L10" s="58">
        <f>IFERROR(PRODUCT('Rendements SSD_+1_indices'!K2:K26)-1,"n.a.")</f>
        <v>6.7997756653342067E-2</v>
      </c>
      <c r="M10" s="58">
        <f>IFERROR(PRODUCT('Rendements SSD_+1_indices'!L2:L26)-1,"n.a.")</f>
        <v>0.13966623651488863</v>
      </c>
      <c r="N10" s="58">
        <f>IFERROR(PRODUCT('Rendements SSD_+1_indices'!M2:M26)-1,"n.a.")</f>
        <v>0.20376087845570146</v>
      </c>
      <c r="O10" s="58">
        <f>IFERROR(PRODUCT('Rendements SSD_+1_indices'!N2:N26)-1,"n.a.")</f>
        <v>-8.4463023386448732E-2</v>
      </c>
      <c r="P10" s="58">
        <f>IFERROR(PRODUCT('Rendements SSD_+1_indices'!O2:O26)-1,"n.a.")</f>
        <v>-8.218345538002847E-2</v>
      </c>
      <c r="Q10" s="58">
        <f>IFERROR(PRODUCT('Rendements SSD_+1_indices'!P2:P26)-1,"n.a.")</f>
        <v>-7.7893950952232283E-2</v>
      </c>
      <c r="R10" s="58">
        <f>IFERROR(PRODUCT('Rendements SSD_+1_indices'!Q2:Q26)-1,"n.a.")</f>
        <v>-7.4507778562811988E-2</v>
      </c>
      <c r="S10" s="58">
        <f>IFERROR(PRODUCT('Rendements SSD_+1_indices'!R2:R26)-1,"n.a.")</f>
        <v>-8.812445627980614E-2</v>
      </c>
      <c r="T10" s="58">
        <f>IFERROR(PRODUCT('Rendements SSD_+1_indices'!S2:S26)-1,"n.a.")</f>
        <v>-8.4403367017907183E-2</v>
      </c>
      <c r="U10" s="58">
        <f>IFERROR(PRODUCT('Rendements SSD_+1_indices'!T2:T26)-1,"n.a.")</f>
        <v>-8.2027070475489072E-2</v>
      </c>
      <c r="V10" s="58">
        <f>IFERROR(PRODUCT('Rendements SSD_+1_indices'!U2:U26)-1,"n.a.")</f>
        <v>-7.7554020126003209E-2</v>
      </c>
      <c r="W10" s="58">
        <f>IFERROR(PRODUCT('Rendements SSD_+1_indices'!V2:V26)-1,"n.a.")</f>
        <v>-8.6288557801360133E-2</v>
      </c>
      <c r="X10" s="58">
        <f>IFERROR(PRODUCT('Rendements SSD_+1_indices'!W2:W26)-1,"n.a.")</f>
        <v>-8.3259815113468139E-2</v>
      </c>
      <c r="Y10" s="58">
        <f>IFERROR(PRODUCT('Rendements SSD_+1_indices'!X2:X26)-1,"n.a.")</f>
        <v>-7.8877456212211206E-2</v>
      </c>
      <c r="Z10" s="58">
        <f>IFERROR(PRODUCT('Rendements SSD_+1_indices'!Y2:Y26)-1,"n.a.")</f>
        <v>-7.6067384384453818E-2</v>
      </c>
      <c r="AA10" s="58">
        <f>IFERROR(PRODUCT('Rendements SSD_+1_indices'!Z2:Z26)-1,"n.a.")</f>
        <v>0</v>
      </c>
      <c r="AB10" s="58">
        <f>IFERROR(PRODUCT('Rendements SSD_+1_indices'!AA2:AA26)-1,"n.a.")</f>
        <v>0</v>
      </c>
      <c r="AC10" s="58">
        <f>IFERROR(PRODUCT('Rendements SSD_+1_indices'!AB2:AB26)-1,"n.a.")</f>
        <v>0</v>
      </c>
      <c r="AD10" s="58">
        <f>IFERROR(PRODUCT('Rendements SSD_+1_indices'!AC2:AC26)-1,"n.a.")</f>
        <v>0</v>
      </c>
      <c r="AE10" s="58">
        <f>IFERROR(PRODUCT('Rendements SSD_+1_indices'!AD2:AD26)-1,"n.a.")</f>
        <v>0</v>
      </c>
      <c r="AF10" s="58">
        <f>IFERROR(PRODUCT('Rendements SSD_+1_indices'!AE2:AE26)-1,"n.a.")</f>
        <v>0</v>
      </c>
      <c r="AG10" s="58">
        <f>IFERROR(PRODUCT('Rendements SSD_+1_indices'!AF2:AF26)-1,"n.a.")</f>
        <v>0</v>
      </c>
      <c r="AH10" s="58">
        <f>IFERROR(PRODUCT('Rendements SSD_+1_indices'!AG2:AG26)-1,"n.a.")</f>
        <v>0</v>
      </c>
      <c r="AI10" s="58">
        <f>IFERROR(PRODUCT('Rendements SSD_+1_indices'!AH2:AH26)-1,"n.a.")</f>
        <v>0</v>
      </c>
      <c r="AJ10" s="58">
        <f>IFERROR(PRODUCT('Rendements SSD_+1_indices'!AI2:AI26)-1,"n.a.")</f>
        <v>0</v>
      </c>
      <c r="AK10" s="58">
        <f>IFERROR(PRODUCT('Rendements SSD_+1_indices'!AJ2:AJ26)-1,"n.a.")</f>
        <v>0</v>
      </c>
      <c r="AL10" s="58">
        <f>IFERROR(PRODUCT('Rendements SSD_+1_indices'!AK2:AK26)-1,"n.a.")</f>
        <v>0</v>
      </c>
    </row>
    <row r="11" spans="2:38" x14ac:dyDescent="0.25">
      <c r="B11" s="54" t="s">
        <v>35</v>
      </c>
      <c r="C11" s="58">
        <f ca="1">C9-C10</f>
        <v>0.33792422079767614</v>
      </c>
      <c r="D11" s="58">
        <f t="shared" ref="D11:AL11" ca="1" si="0">D9-D10</f>
        <v>0.38271579718175841</v>
      </c>
      <c r="E11" s="58">
        <f t="shared" ca="1" si="0"/>
        <v>0.22370319623371548</v>
      </c>
      <c r="F11" s="58">
        <f t="shared" ca="1" si="0"/>
        <v>0.43939379663815648</v>
      </c>
      <c r="G11" s="58">
        <f t="shared" ca="1" si="0"/>
        <v>0.14746760186345043</v>
      </c>
      <c r="H11" s="58">
        <f t="shared" ca="1" si="0"/>
        <v>-0.13884831393504071</v>
      </c>
      <c r="I11" s="58">
        <f t="shared" ca="1" si="0"/>
        <v>0.27949630965929051</v>
      </c>
      <c r="J11" s="58">
        <f t="shared" ca="1" si="0"/>
        <v>-2.9956722546624626E-3</v>
      </c>
      <c r="K11" s="58">
        <f t="shared" ca="1" si="0"/>
        <v>0.14154629667593599</v>
      </c>
      <c r="L11" s="58">
        <f t="shared" ca="1" si="0"/>
        <v>7.7798342340631876E-2</v>
      </c>
      <c r="M11" s="58">
        <f t="shared" ca="1" si="0"/>
        <v>-3.932460125767423E-2</v>
      </c>
      <c r="N11" s="58">
        <f t="shared" ca="1" si="0"/>
        <v>-0.10565598967319079</v>
      </c>
      <c r="O11" s="58">
        <f t="shared" ca="1" si="0"/>
        <v>7.9373946702118947E-2</v>
      </c>
      <c r="P11" s="58">
        <f t="shared" ca="1" si="0"/>
        <v>3.624124586384303E-2</v>
      </c>
      <c r="Q11" s="58">
        <f t="shared" ca="1" si="0"/>
        <v>-4.349769898863709E-2</v>
      </c>
      <c r="R11" s="58">
        <f t="shared" ca="1" si="0"/>
        <v>0.22280209371012505</v>
      </c>
      <c r="S11" s="58">
        <f t="shared" ca="1" si="0"/>
        <v>0.27143017360639565</v>
      </c>
      <c r="T11" s="58">
        <f t="shared" ca="1" si="0"/>
        <v>5.6019633840338146E-2</v>
      </c>
      <c r="U11" s="58">
        <f t="shared" ca="1" si="0"/>
        <v>0.26934107773136495</v>
      </c>
      <c r="V11" s="58">
        <f t="shared" ca="1" si="0"/>
        <v>0.25062661080412596</v>
      </c>
      <c r="W11" s="58">
        <f t="shared" ca="1" si="0"/>
        <v>0.21473872407210925</v>
      </c>
      <c r="X11" s="58">
        <f t="shared" ca="1" si="0"/>
        <v>0.14888190040317351</v>
      </c>
      <c r="Y11" s="58">
        <f t="shared" ca="1" si="0"/>
        <v>0.28604387889420413</v>
      </c>
      <c r="Z11" s="58">
        <f t="shared" ca="1" si="0"/>
        <v>-4.5545286853001521E-2</v>
      </c>
      <c r="AA11" s="58">
        <f t="shared" ca="1" si="0"/>
        <v>3.0000000000000027E-2</v>
      </c>
      <c r="AB11" s="58">
        <f t="shared" ca="1" si="0"/>
        <v>0</v>
      </c>
      <c r="AC11" s="58">
        <f t="shared" ca="1" si="0"/>
        <v>-1.0000000000000009E-2</v>
      </c>
      <c r="AD11" s="58">
        <f t="shared" ca="1" si="0"/>
        <v>6.0000000000000053E-2</v>
      </c>
      <c r="AE11" s="58">
        <f t="shared" ca="1" si="0"/>
        <v>5.0000000000000044E-2</v>
      </c>
      <c r="AF11" s="58">
        <f t="shared" ca="1" si="0"/>
        <v>-3.0000000000000027E-2</v>
      </c>
      <c r="AG11" s="58">
        <f t="shared" ca="1" si="0"/>
        <v>1.0000000000000009E-2</v>
      </c>
      <c r="AH11" s="58">
        <f t="shared" ca="1" si="0"/>
        <v>-4.0000000000000036E-2</v>
      </c>
      <c r="AI11" s="58">
        <f t="shared" ca="1" si="0"/>
        <v>-5.0000000000000044E-2</v>
      </c>
      <c r="AJ11" s="58">
        <f t="shared" ca="1" si="0"/>
        <v>3.0000000000000027E-2</v>
      </c>
      <c r="AK11" s="58">
        <f t="shared" ca="1" si="0"/>
        <v>3.0000000000000027E-2</v>
      </c>
      <c r="AL11" s="58">
        <f t="shared" ca="1" si="0"/>
        <v>2.0000000000000018E-2</v>
      </c>
    </row>
    <row r="12" spans="2:38" ht="5.4" customHeight="1" x14ac:dyDescent="0.25">
      <c r="B12" s="54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2:38" x14ac:dyDescent="0.25">
      <c r="B13" s="54" t="s">
        <v>36</v>
      </c>
      <c r="C13" s="73">
        <f t="shared" ref="C13:C14" ca="1" si="1">((1+C9)^(1/(ROUND(YEARFRAC($C$4,$C$5)+(1/12),2))))-1</f>
        <v>0.68257452561894416</v>
      </c>
      <c r="D13" s="73">
        <f t="shared" ref="D13:AL13" ca="1" si="2">((1+D9)^(1/(ROUND(YEARFRAC($C$4,$C$5)+(1/12),2))))-1</f>
        <v>0.69095007370556494</v>
      </c>
      <c r="E13" s="73">
        <f t="shared" ca="1" si="2"/>
        <v>0.59226532905680007</v>
      </c>
      <c r="F13" s="73">
        <f t="shared" ca="1" si="2"/>
        <v>1.2806836570298734</v>
      </c>
      <c r="G13" s="73">
        <f t="shared" ca="1" si="2"/>
        <v>0.65394531424310842</v>
      </c>
      <c r="H13" s="73">
        <f t="shared" ca="1" si="2"/>
        <v>0.13731731219720444</v>
      </c>
      <c r="I13" s="73">
        <f t="shared" ca="1" si="2"/>
        <v>0.54073927172705805</v>
      </c>
      <c r="J13" s="73">
        <f t="shared" ca="1" si="2"/>
        <v>-0.15715844602447693</v>
      </c>
      <c r="K13" s="73">
        <f t="shared" ca="1" si="2"/>
        <v>0.38679769416048226</v>
      </c>
      <c r="L13" s="73">
        <f t="shared" ca="1" si="2"/>
        <v>0.31284870046980862</v>
      </c>
      <c r="M13" s="73">
        <f t="shared" ca="1" si="2"/>
        <v>0.21075171428052064</v>
      </c>
      <c r="N13" s="73">
        <f t="shared" ca="1" si="2"/>
        <v>0.20583434676805012</v>
      </c>
      <c r="O13" s="73">
        <f t="shared" ca="1" si="2"/>
        <v>-1.0152254667160632E-2</v>
      </c>
      <c r="P13" s="73">
        <f t="shared" ca="1" si="2"/>
        <v>-8.9773732417141816E-2</v>
      </c>
      <c r="Q13" s="73">
        <f t="shared" ca="1" si="2"/>
        <v>-0.2280473672063722</v>
      </c>
      <c r="R13" s="73">
        <f t="shared" ca="1" si="2"/>
        <v>0.31857983419963665</v>
      </c>
      <c r="S13" s="73">
        <f t="shared" ca="1" si="2"/>
        <v>0.40021242065779461</v>
      </c>
      <c r="T13" s="73">
        <f t="shared" ca="1" si="2"/>
        <v>-5.5961830046042604E-2</v>
      </c>
      <c r="U13" s="73">
        <f t="shared" ca="1" si="2"/>
        <v>0.40971455182600613</v>
      </c>
      <c r="V13" s="73">
        <f t="shared" ca="1" si="2"/>
        <v>0.3760993030002826</v>
      </c>
      <c r="W13" s="73">
        <f t="shared" ca="1" si="2"/>
        <v>0.27339977775648139</v>
      </c>
      <c r="X13" s="73">
        <f t="shared" ca="1" si="2"/>
        <v>0.13555042865718003</v>
      </c>
      <c r="Y13" s="73">
        <f t="shared" ca="1" si="2"/>
        <v>0.45725077205084008</v>
      </c>
      <c r="Z13" s="73">
        <f t="shared" ca="1" si="2"/>
        <v>-0.22843570066940133</v>
      </c>
      <c r="AA13" s="73">
        <f t="shared" ca="1" si="2"/>
        <v>6.0899999999999954E-2</v>
      </c>
      <c r="AB13" s="73">
        <f t="shared" ca="1" si="2"/>
        <v>0</v>
      </c>
      <c r="AC13" s="73">
        <f t="shared" ca="1" si="2"/>
        <v>-1.9900000000000029E-2</v>
      </c>
      <c r="AD13" s="73">
        <f t="shared" ca="1" si="2"/>
        <v>0.12360000000000015</v>
      </c>
      <c r="AE13" s="73">
        <f t="shared" ca="1" si="2"/>
        <v>0.10250000000000004</v>
      </c>
      <c r="AF13" s="73">
        <f t="shared" ca="1" si="2"/>
        <v>-5.9100000000000041E-2</v>
      </c>
      <c r="AG13" s="73">
        <f t="shared" ca="1" si="2"/>
        <v>2.0100000000000007E-2</v>
      </c>
      <c r="AH13" s="73">
        <f t="shared" ca="1" si="2"/>
        <v>-7.8400000000000025E-2</v>
      </c>
      <c r="AI13" s="73">
        <f t="shared" ca="1" si="2"/>
        <v>-9.7500000000000031E-2</v>
      </c>
      <c r="AJ13" s="73">
        <f t="shared" ca="1" si="2"/>
        <v>6.0899999999999954E-2</v>
      </c>
      <c r="AK13" s="73">
        <f t="shared" ca="1" si="2"/>
        <v>6.0899999999999954E-2</v>
      </c>
      <c r="AL13" s="73">
        <f t="shared" ca="1" si="2"/>
        <v>4.0399999999999991E-2</v>
      </c>
    </row>
    <row r="14" spans="2:38" x14ac:dyDescent="0.25">
      <c r="B14" s="54" t="s">
        <v>37</v>
      </c>
      <c r="C14" s="73">
        <f t="shared" si="1"/>
        <v>-7.9903354082873634E-2</v>
      </c>
      <c r="D14" s="73">
        <f t="shared" ref="D14:AL14" si="3">((1+D10)^(1/(ROUND(YEARFRAC($C$4,$C$5)+(1/12),2))))-1</f>
        <v>-0.15791927688316409</v>
      </c>
      <c r="E14" s="73">
        <f t="shared" si="3"/>
        <v>7.7748709292743134E-2</v>
      </c>
      <c r="F14" s="73">
        <f t="shared" si="3"/>
        <v>0.14661147264142382</v>
      </c>
      <c r="G14" s="73">
        <f t="shared" si="3"/>
        <v>0.29638821414175753</v>
      </c>
      <c r="H14" s="73">
        <f t="shared" si="3"/>
        <v>0.45274595786877603</v>
      </c>
      <c r="I14" s="73">
        <f t="shared" si="3"/>
        <v>-7.5000620946623076E-2</v>
      </c>
      <c r="J14" s="73">
        <f t="shared" si="3"/>
        <v>-0.15164903411690445</v>
      </c>
      <c r="K14" s="73">
        <f t="shared" si="3"/>
        <v>7.3456487171799978E-2</v>
      </c>
      <c r="L14" s="73">
        <f t="shared" si="3"/>
        <v>0.14061920821657137</v>
      </c>
      <c r="M14" s="73">
        <f t="shared" si="3"/>
        <v>0.29883913065201018</v>
      </c>
      <c r="N14" s="73">
        <f t="shared" si="3"/>
        <v>0.44904025250044199</v>
      </c>
      <c r="O14" s="73">
        <f t="shared" si="3"/>
        <v>-0.16179204445331763</v>
      </c>
      <c r="P14" s="73">
        <f t="shared" si="3"/>
        <v>-0.15761279042185583</v>
      </c>
      <c r="Q14" s="73">
        <f t="shared" si="3"/>
        <v>-0.14972043430951576</v>
      </c>
      <c r="R14" s="73">
        <f t="shared" si="3"/>
        <v>-0.143464148059259</v>
      </c>
      <c r="S14" s="73">
        <f t="shared" si="3"/>
        <v>-0.16848299276500078</v>
      </c>
      <c r="T14" s="73">
        <f t="shared" si="3"/>
        <v>-0.16168280567185478</v>
      </c>
      <c r="U14" s="73">
        <f t="shared" si="3"/>
        <v>-0.15732570066018725</v>
      </c>
      <c r="V14" s="73">
        <f t="shared" si="3"/>
        <v>-0.14909341421430189</v>
      </c>
      <c r="W14" s="73">
        <f t="shared" si="3"/>
        <v>-0.16513140039528162</v>
      </c>
      <c r="X14" s="73">
        <f t="shared" si="3"/>
        <v>-0.15958743341420734</v>
      </c>
      <c r="Y14" s="73">
        <f t="shared" si="3"/>
        <v>-0.15153325932591311</v>
      </c>
      <c r="Z14" s="73">
        <f t="shared" si="3"/>
        <v>-0.14634852180181535</v>
      </c>
      <c r="AA14" s="73">
        <f t="shared" si="3"/>
        <v>0</v>
      </c>
      <c r="AB14" s="73">
        <f t="shared" si="3"/>
        <v>0</v>
      </c>
      <c r="AC14" s="73">
        <f t="shared" si="3"/>
        <v>0</v>
      </c>
      <c r="AD14" s="73">
        <f t="shared" si="3"/>
        <v>0</v>
      </c>
      <c r="AE14" s="73">
        <f t="shared" si="3"/>
        <v>0</v>
      </c>
      <c r="AF14" s="73">
        <f t="shared" si="3"/>
        <v>0</v>
      </c>
      <c r="AG14" s="73">
        <f t="shared" si="3"/>
        <v>0</v>
      </c>
      <c r="AH14" s="73">
        <f t="shared" si="3"/>
        <v>0</v>
      </c>
      <c r="AI14" s="73">
        <f t="shared" si="3"/>
        <v>0</v>
      </c>
      <c r="AJ14" s="73">
        <f t="shared" si="3"/>
        <v>0</v>
      </c>
      <c r="AK14" s="73">
        <f t="shared" si="3"/>
        <v>0</v>
      </c>
      <c r="AL14" s="73">
        <f t="shared" si="3"/>
        <v>0</v>
      </c>
    </row>
    <row r="15" spans="2:38" x14ac:dyDescent="0.25">
      <c r="B15" s="54" t="s">
        <v>17</v>
      </c>
      <c r="C15" s="57">
        <f t="shared" ref="C15" ca="1" si="4">C13-C14</f>
        <v>0.7624778797018178</v>
      </c>
      <c r="D15" s="57">
        <f t="shared" ref="D15:AL15" ca="1" si="5">D13-D14</f>
        <v>0.84886935058872903</v>
      </c>
      <c r="E15" s="57">
        <f t="shared" ca="1" si="5"/>
        <v>0.51451661976405694</v>
      </c>
      <c r="F15" s="57">
        <f t="shared" ca="1" si="5"/>
        <v>1.1340721843884496</v>
      </c>
      <c r="G15" s="57">
        <f t="shared" ca="1" si="5"/>
        <v>0.35755710010135089</v>
      </c>
      <c r="H15" s="57">
        <f t="shared" ca="1" si="5"/>
        <v>-0.31542864567157158</v>
      </c>
      <c r="I15" s="57">
        <f t="shared" ca="1" si="5"/>
        <v>0.61573989267368112</v>
      </c>
      <c r="J15" s="57">
        <f t="shared" ca="1" si="5"/>
        <v>-5.5094119075724812E-3</v>
      </c>
      <c r="K15" s="57">
        <f t="shared" ca="1" si="5"/>
        <v>0.31334120698868229</v>
      </c>
      <c r="L15" s="57">
        <f t="shared" ca="1" si="5"/>
        <v>0.17222949225323725</v>
      </c>
      <c r="M15" s="57">
        <f t="shared" ca="1" si="5"/>
        <v>-8.8087416371489535E-2</v>
      </c>
      <c r="N15" s="57">
        <f t="shared" ca="1" si="5"/>
        <v>-0.24320590573239187</v>
      </c>
      <c r="O15" s="57">
        <f t="shared" ca="1" si="5"/>
        <v>0.151639789786157</v>
      </c>
      <c r="P15" s="57">
        <f t="shared" ca="1" si="5"/>
        <v>6.7839058004714015E-2</v>
      </c>
      <c r="Q15" s="57">
        <f t="shared" ca="1" si="5"/>
        <v>-7.8326932896856438E-2</v>
      </c>
      <c r="R15" s="57">
        <f t="shared" ca="1" si="5"/>
        <v>0.46204398225889565</v>
      </c>
      <c r="S15" s="57">
        <f t="shared" ca="1" si="5"/>
        <v>0.56869541342279539</v>
      </c>
      <c r="T15" s="57">
        <f t="shared" ca="1" si="5"/>
        <v>0.10572097562581217</v>
      </c>
      <c r="U15" s="57">
        <f t="shared" ca="1" si="5"/>
        <v>0.56704025248619339</v>
      </c>
      <c r="V15" s="57">
        <f t="shared" ca="1" si="5"/>
        <v>0.52519271721458449</v>
      </c>
      <c r="W15" s="57">
        <f t="shared" ca="1" si="5"/>
        <v>0.43853117815176301</v>
      </c>
      <c r="X15" s="57">
        <f t="shared" ca="1" si="5"/>
        <v>0.29513786207138737</v>
      </c>
      <c r="Y15" s="57">
        <f t="shared" ca="1" si="5"/>
        <v>0.60878403137675319</v>
      </c>
      <c r="Z15" s="57">
        <f t="shared" ca="1" si="5"/>
        <v>-8.2087178867585986E-2</v>
      </c>
      <c r="AA15" s="57">
        <f t="shared" ca="1" si="5"/>
        <v>6.0899999999999954E-2</v>
      </c>
      <c r="AB15" s="57">
        <f t="shared" ca="1" si="5"/>
        <v>0</v>
      </c>
      <c r="AC15" s="57">
        <f t="shared" ca="1" si="5"/>
        <v>-1.9900000000000029E-2</v>
      </c>
      <c r="AD15" s="57">
        <f t="shared" ca="1" si="5"/>
        <v>0.12360000000000015</v>
      </c>
      <c r="AE15" s="57">
        <f t="shared" ca="1" si="5"/>
        <v>0.10250000000000004</v>
      </c>
      <c r="AF15" s="57">
        <f t="shared" ca="1" si="5"/>
        <v>-5.9100000000000041E-2</v>
      </c>
      <c r="AG15" s="57">
        <f t="shared" ca="1" si="5"/>
        <v>2.0100000000000007E-2</v>
      </c>
      <c r="AH15" s="57">
        <f t="shared" ca="1" si="5"/>
        <v>-7.8400000000000025E-2</v>
      </c>
      <c r="AI15" s="57">
        <f t="shared" ca="1" si="5"/>
        <v>-9.7500000000000031E-2</v>
      </c>
      <c r="AJ15" s="57">
        <f t="shared" ca="1" si="5"/>
        <v>6.0899999999999954E-2</v>
      </c>
      <c r="AK15" s="57">
        <f t="shared" ca="1" si="5"/>
        <v>6.0899999999999954E-2</v>
      </c>
      <c r="AL15" s="57">
        <f t="shared" ca="1" si="5"/>
        <v>4.0399999999999991E-2</v>
      </c>
    </row>
    <row r="16" spans="2:38" x14ac:dyDescent="0.25">
      <c r="B16" s="54" t="s">
        <v>8</v>
      </c>
      <c r="C16" s="57">
        <f ca="1">_xlfn.STDEV.S(OFFSET('V.A._SSD'!$A$1,MATCH('Tableau Sommaire SSD'!$C$4,'V.A._SSD'!$A$2:$A$28,0),'Tableau Sommaire SSD'!C$7,MATCH($C$5,'V.A._SSD'!$A$2:$A$28,0)-MATCH('Tableau Sommaire SSD'!$C$4,'V.A._SSD'!$A$2:$A$28,0)+1,1))*SQRT(12)</f>
        <v>0.17902444856968258</v>
      </c>
      <c r="D16" s="57">
        <f ca="1">_xlfn.STDEV.S(OFFSET('V.A._SSD'!$A$1,MATCH('Tableau Sommaire SSD'!$C$4,'V.A._SSD'!$A$2:$A$28,0),'Tableau Sommaire SSD'!D$7,MATCH($C$5,'V.A._SSD'!$A$2:$A$28,0)-MATCH('Tableau Sommaire SSD'!$C$4,'V.A._SSD'!$A$2:$A$28,0)+1,1))*SQRT(12)</f>
        <v>9.4558406377195869E-2</v>
      </c>
      <c r="E16" s="57">
        <f ca="1">_xlfn.STDEV.S(OFFSET('V.A._SSD'!$A$1,MATCH('Tableau Sommaire SSD'!$C$4,'V.A._SSD'!$A$2:$A$28,0),'Tableau Sommaire SSD'!E$7,MATCH($C$5,'V.A._SSD'!$A$2:$A$28,0)-MATCH('Tableau Sommaire SSD'!$C$4,'V.A._SSD'!$A$2:$A$28,0)+1,1))*SQRT(12)</f>
        <v>0.14851395448710056</v>
      </c>
      <c r="F16" s="57">
        <f ca="1">_xlfn.STDEV.S(OFFSET('V.A._SSD'!$A$1,MATCH('Tableau Sommaire SSD'!$C$4,'V.A._SSD'!$A$2:$A$28,0),'Tableau Sommaire SSD'!F$7,MATCH($C$5,'V.A._SSD'!$A$2:$A$28,0)-MATCH('Tableau Sommaire SSD'!$C$4,'V.A._SSD'!$A$2:$A$28,0)+1,1))*SQRT(12)</f>
        <v>0.12391632409656098</v>
      </c>
      <c r="G16" s="57">
        <f ca="1">_xlfn.STDEV.S(OFFSET('V.A._SSD'!$A$1,MATCH('Tableau Sommaire SSD'!$C$4,'V.A._SSD'!$A$2:$A$28,0),'Tableau Sommaire SSD'!G$7,MATCH($C$5,'V.A._SSD'!$A$2:$A$28,0)-MATCH('Tableau Sommaire SSD'!$C$4,'V.A._SSD'!$A$2:$A$28,0)+1,1))*SQRT(12)</f>
        <v>0.1530147067000113</v>
      </c>
      <c r="H16" s="57">
        <f ca="1">_xlfn.STDEV.S(OFFSET('V.A._SSD'!$A$1,MATCH('Tableau Sommaire SSD'!$C$4,'V.A._SSD'!$A$2:$A$28,0),'Tableau Sommaire SSD'!H$7,MATCH($C$5,'V.A._SSD'!$A$2:$A$28,0)-MATCH('Tableau Sommaire SSD'!$C$4,'V.A._SSD'!$A$2:$A$28,0)+1,1))*SQRT(12)</f>
        <v>0.17500382772075462</v>
      </c>
      <c r="I16" s="57">
        <f ca="1">_xlfn.STDEV.S(OFFSET('V.A._SSD'!$A$1,MATCH('Tableau Sommaire SSD'!$C$4,'V.A._SSD'!$A$2:$A$28,0),'Tableau Sommaire SSD'!I$7,MATCH($C$5,'V.A._SSD'!$A$2:$A$28,0)-MATCH('Tableau Sommaire SSD'!$C$4,'V.A._SSD'!$A$2:$A$28,0)+1,1))*SQRT(12)</f>
        <v>7.7116433882369412E-2</v>
      </c>
      <c r="J16" s="57">
        <f ca="1">_xlfn.STDEV.S(OFFSET('V.A._SSD'!$A$1,MATCH('Tableau Sommaire SSD'!$C$4,'V.A._SSD'!$A$2:$A$28,0),'Tableau Sommaire SSD'!J$7,MATCH($C$5,'V.A._SSD'!$A$2:$A$28,0)-MATCH('Tableau Sommaire SSD'!$C$4,'V.A._SSD'!$A$2:$A$28,0)+1,1))*SQRT(12)</f>
        <v>0.13131032994183101</v>
      </c>
      <c r="K16" s="57">
        <f ca="1">_xlfn.STDEV.S(OFFSET('V.A._SSD'!$A$1,MATCH('Tableau Sommaire SSD'!$C$4,'V.A._SSD'!$A$2:$A$28,0),'Tableau Sommaire SSD'!K$7,MATCH($C$5,'V.A._SSD'!$A$2:$A$28,0)-MATCH('Tableau Sommaire SSD'!$C$4,'V.A._SSD'!$A$2:$A$28,0)+1,1))*SQRT(12)</f>
        <v>0.17478145641319798</v>
      </c>
      <c r="L16" s="57">
        <f ca="1">_xlfn.STDEV.S(OFFSET('V.A._SSD'!$A$1,MATCH('Tableau Sommaire SSD'!$C$4,'V.A._SSD'!$A$2:$A$28,0),'Tableau Sommaire SSD'!L$7,MATCH($C$5,'V.A._SSD'!$A$2:$A$28,0)-MATCH('Tableau Sommaire SSD'!$C$4,'V.A._SSD'!$A$2:$A$28,0)+1,1))*SQRT(12)</f>
        <v>0.15645729739362671</v>
      </c>
      <c r="M16" s="57">
        <f ca="1">_xlfn.STDEV.S(OFFSET('V.A._SSD'!$A$1,MATCH('Tableau Sommaire SSD'!$C$4,'V.A._SSD'!$A$2:$A$28,0),'Tableau Sommaire SSD'!M$7,MATCH($C$5,'V.A._SSD'!$A$2:$A$28,0)-MATCH('Tableau Sommaire SSD'!$C$4,'V.A._SSD'!$A$2:$A$28,0)+1,1))*SQRT(12)</f>
        <v>0.19270394873470412</v>
      </c>
      <c r="N16" s="57">
        <f ca="1">_xlfn.STDEV.S(OFFSET('V.A._SSD'!$A$1,MATCH('Tableau Sommaire SSD'!$C$4,'V.A._SSD'!$A$2:$A$28,0),'Tableau Sommaire SSD'!N$7,MATCH($C$5,'V.A._SSD'!$A$2:$A$28,0)-MATCH('Tableau Sommaire SSD'!$C$4,'V.A._SSD'!$A$2:$A$28,0)+1,1))*SQRT(12)</f>
        <v>0.14252459986814872</v>
      </c>
      <c r="O16" s="57">
        <f ca="1">_xlfn.STDEV.S(OFFSET('V.A._SSD'!$A$1,MATCH('Tableau Sommaire SSD'!$C$4,'V.A._SSD'!$A$2:$A$28,0),'Tableau Sommaire SSD'!O$7,MATCH($C$5,'V.A._SSD'!$A$2:$A$28,0)-MATCH('Tableau Sommaire SSD'!$C$4,'V.A._SSD'!$A$2:$A$28,0)+1,1))*SQRT(12)</f>
        <v>0.14040596576071832</v>
      </c>
      <c r="P16" s="57">
        <f ca="1">_xlfn.STDEV.S(OFFSET('V.A._SSD'!$A$1,MATCH('Tableau Sommaire SSD'!$C$4,'V.A._SSD'!$A$2:$A$28,0),'Tableau Sommaire SSD'!P$7,MATCH($C$5,'V.A._SSD'!$A$2:$A$28,0)-MATCH('Tableau Sommaire SSD'!$C$4,'V.A._SSD'!$A$2:$A$28,0)+1,1))*SQRT(12)</f>
        <v>0.10965672125866249</v>
      </c>
      <c r="Q16" s="57">
        <f ca="1">_xlfn.STDEV.S(OFFSET('V.A._SSD'!$A$1,MATCH('Tableau Sommaire SSD'!$C$4,'V.A._SSD'!$A$2:$A$28,0),'Tableau Sommaire SSD'!Q$7,MATCH($C$5,'V.A._SSD'!$A$2:$A$28,0)-MATCH('Tableau Sommaire SSD'!$C$4,'V.A._SSD'!$A$2:$A$28,0)+1,1))*SQRT(12)</f>
        <v>0.15536656160705883</v>
      </c>
      <c r="R16" s="57">
        <f ca="1">_xlfn.STDEV.S(OFFSET('V.A._SSD'!$A$1,MATCH('Tableau Sommaire SSD'!$C$4,'V.A._SSD'!$A$2:$A$28,0),'Tableau Sommaire SSD'!R$7,MATCH($C$5,'V.A._SSD'!$A$2:$A$28,0)-MATCH('Tableau Sommaire SSD'!$C$4,'V.A._SSD'!$A$2:$A$28,0)+1,1))*SQRT(12)</f>
        <v>0.11152934039256215</v>
      </c>
      <c r="S16" s="57">
        <f ca="1">_xlfn.STDEV.S(OFFSET('V.A._SSD'!$A$1,MATCH('Tableau Sommaire SSD'!$C$4,'V.A._SSD'!$A$2:$A$28,0),'Tableau Sommaire SSD'!S$7,MATCH($C$5,'V.A._SSD'!$A$2:$A$28,0)-MATCH('Tableau Sommaire SSD'!$C$4,'V.A._SSD'!$A$2:$A$28,0)+1,1))*SQRT(12)</f>
        <v>0.12178181761166156</v>
      </c>
      <c r="T16" s="57">
        <f ca="1">_xlfn.STDEV.S(OFFSET('V.A._SSD'!$A$1,MATCH('Tableau Sommaire SSD'!$C$4,'V.A._SSD'!$A$2:$A$28,0),'Tableau Sommaire SSD'!T$7,MATCH($C$5,'V.A._SSD'!$A$2:$A$28,0)-MATCH('Tableau Sommaire SSD'!$C$4,'V.A._SSD'!$A$2:$A$28,0)+1,1))*SQRT(12)</f>
        <v>7.1002156463025809E-2</v>
      </c>
      <c r="U16" s="57">
        <f ca="1">_xlfn.STDEV.S(OFFSET('V.A._SSD'!$A$1,MATCH('Tableau Sommaire SSD'!$C$4,'V.A._SSD'!$A$2:$A$28,0),'Tableau Sommaire SSD'!U$7,MATCH($C$5,'V.A._SSD'!$A$2:$A$28,0)-MATCH('Tableau Sommaire SSD'!$C$4,'V.A._SSD'!$A$2:$A$28,0)+1,1))*SQRT(12)</f>
        <v>0.15522242222694504</v>
      </c>
      <c r="V16" s="57">
        <f ca="1">_xlfn.STDEV.S(OFFSET('V.A._SSD'!$A$1,MATCH('Tableau Sommaire SSD'!$C$4,'V.A._SSD'!$A$2:$A$28,0),'Tableau Sommaire SSD'!V$7,MATCH($C$5,'V.A._SSD'!$A$2:$A$28,0)-MATCH('Tableau Sommaire SSD'!$C$4,'V.A._SSD'!$A$2:$A$28,0)+1,1))*SQRT(12)</f>
        <v>0.15093371775451631</v>
      </c>
      <c r="W16" s="57">
        <f ca="1">_xlfn.STDEV.S(OFFSET('V.A._SSD'!$A$1,MATCH('Tableau Sommaire SSD'!$C$4,'V.A._SSD'!$A$2:$A$28,0),'Tableau Sommaire SSD'!W$7,MATCH($C$5,'V.A._SSD'!$A$2:$A$28,0)-MATCH('Tableau Sommaire SSD'!$C$4,'V.A._SSD'!$A$2:$A$28,0)+1,1))*SQRT(12)</f>
        <v>0.12774171176714363</v>
      </c>
      <c r="X16" s="57">
        <f ca="1">_xlfn.STDEV.S(OFFSET('V.A._SSD'!$A$1,MATCH('Tableau Sommaire SSD'!$C$4,'V.A._SSD'!$A$2:$A$28,0),'Tableau Sommaire SSD'!X$7,MATCH($C$5,'V.A._SSD'!$A$2:$A$28,0)-MATCH('Tableau Sommaire SSD'!$C$4,'V.A._SSD'!$A$2:$A$28,0)+1,1))*SQRT(12)</f>
        <v>9.4113412759287404E-2</v>
      </c>
      <c r="Y16" s="57">
        <f ca="1">_xlfn.STDEV.S(OFFSET('V.A._SSD'!$A$1,MATCH('Tableau Sommaire SSD'!$C$4,'V.A._SSD'!$A$2:$A$28,0),'Tableau Sommaire SSD'!Y$7,MATCH($C$5,'V.A._SSD'!$A$2:$A$28,0)-MATCH('Tableau Sommaire SSD'!$C$4,'V.A._SSD'!$A$2:$A$28,0)+1,1))*SQRT(12)</f>
        <v>0.18932888845815365</v>
      </c>
      <c r="Z16" s="57">
        <f ca="1">_xlfn.STDEV.S(OFFSET('V.A._SSD'!$A$1,MATCH('Tableau Sommaire SSD'!$C$4,'V.A._SSD'!$A$2:$A$28,0),'Tableau Sommaire SSD'!Z$7,MATCH($C$5,'V.A._SSD'!$A$2:$A$28,0)-MATCH('Tableau Sommaire SSD'!$C$4,'V.A._SSD'!$A$2:$A$28,0)+1,1))*SQRT(12)</f>
        <v>8.5754753123077676E-2</v>
      </c>
      <c r="AA16" s="57">
        <f ca="1">_xlfn.STDEV.S(OFFSET('V.A._SSD'!$A$1,MATCH('Tableau Sommaire SSD'!$C$4,'V.A._SSD'!$A$2:$A$28,0),'Tableau Sommaire SSD'!AA$7,MATCH($C$5,'V.A._SSD'!$A$2:$A$28,0)-MATCH('Tableau Sommaire SSD'!$C$4,'V.A._SSD'!$A$2:$A$28,0)+1,1))*SQRT(12)</f>
        <v>4.2426406871192854E-2</v>
      </c>
      <c r="AB16" s="57">
        <f ca="1">_xlfn.STDEV.S(OFFSET('V.A._SSD'!$A$1,MATCH('Tableau Sommaire SSD'!$C$4,'V.A._SSD'!$A$2:$A$28,0),'Tableau Sommaire SSD'!AB$7,MATCH($C$5,'V.A._SSD'!$A$2:$A$28,0)-MATCH('Tableau Sommaire SSD'!$C$4,'V.A._SSD'!$A$2:$A$28,0)+1,1))*SQRT(12)</f>
        <v>0</v>
      </c>
      <c r="AC16" s="57">
        <f ca="1">_xlfn.STDEV.S(OFFSET('V.A._SSD'!$A$1,MATCH('Tableau Sommaire SSD'!$C$4,'V.A._SSD'!$A$2:$A$28,0),'Tableau Sommaire SSD'!AC$7,MATCH($C$5,'V.A._SSD'!$A$2:$A$28,0)-MATCH('Tableau Sommaire SSD'!$C$4,'V.A._SSD'!$A$2:$A$28,0)+1,1))*SQRT(12)</f>
        <v>1.4142135623730951E-2</v>
      </c>
      <c r="AD16" s="57">
        <f ca="1">_xlfn.STDEV.S(OFFSET('V.A._SSD'!$A$1,MATCH('Tableau Sommaire SSD'!$C$4,'V.A._SSD'!$A$2:$A$28,0),'Tableau Sommaire SSD'!AD$7,MATCH($C$5,'V.A._SSD'!$A$2:$A$28,0)-MATCH('Tableau Sommaire SSD'!$C$4,'V.A._SSD'!$A$2:$A$28,0)+1,1))*SQRT(12)</f>
        <v>8.4852813742385708E-2</v>
      </c>
      <c r="AE16" s="57">
        <f ca="1">_xlfn.STDEV.S(OFFSET('V.A._SSD'!$A$1,MATCH('Tableau Sommaire SSD'!$C$4,'V.A._SSD'!$A$2:$A$28,0),'Tableau Sommaire SSD'!AE$7,MATCH($C$5,'V.A._SSD'!$A$2:$A$28,0)-MATCH('Tableau Sommaire SSD'!$C$4,'V.A._SSD'!$A$2:$A$28,0)+1,1))*SQRT(12)</f>
        <v>7.0710678118654752E-2</v>
      </c>
      <c r="AF16" s="57">
        <f ca="1">_xlfn.STDEV.S(OFFSET('V.A._SSD'!$A$1,MATCH('Tableau Sommaire SSD'!$C$4,'V.A._SSD'!$A$2:$A$28,0),'Tableau Sommaire SSD'!AF$7,MATCH($C$5,'V.A._SSD'!$A$2:$A$28,0)-MATCH('Tableau Sommaire SSD'!$C$4,'V.A._SSD'!$A$2:$A$28,0)+1,1))*SQRT(12)</f>
        <v>4.2426406871192854E-2</v>
      </c>
      <c r="AG16" s="57">
        <f ca="1">_xlfn.STDEV.S(OFFSET('V.A._SSD'!$A$1,MATCH('Tableau Sommaire SSD'!$C$4,'V.A._SSD'!$A$2:$A$28,0),'Tableau Sommaire SSD'!AG$7,MATCH($C$5,'V.A._SSD'!$A$2:$A$28,0)-MATCH('Tableau Sommaire SSD'!$C$4,'V.A._SSD'!$A$2:$A$28,0)+1,1))*SQRT(12)</f>
        <v>1.4142135623730951E-2</v>
      </c>
      <c r="AH16" s="57">
        <f ca="1">_xlfn.STDEV.S(OFFSET('V.A._SSD'!$A$1,MATCH('Tableau Sommaire SSD'!$C$4,'V.A._SSD'!$A$2:$A$28,0),'Tableau Sommaire SSD'!AH$7,MATCH($C$5,'V.A._SSD'!$A$2:$A$28,0)-MATCH('Tableau Sommaire SSD'!$C$4,'V.A._SSD'!$A$2:$A$28,0)+1,1))*SQRT(12)</f>
        <v>5.6568542494923803E-2</v>
      </c>
      <c r="AI16" s="57">
        <f ca="1">_xlfn.STDEV.S(OFFSET('V.A._SSD'!$A$1,MATCH('Tableau Sommaire SSD'!$C$4,'V.A._SSD'!$A$2:$A$28,0),'Tableau Sommaire SSD'!AI$7,MATCH($C$5,'V.A._SSD'!$A$2:$A$28,0)-MATCH('Tableau Sommaire SSD'!$C$4,'V.A._SSD'!$A$2:$A$28,0)+1,1))*SQRT(12)</f>
        <v>7.0710678118654752E-2</v>
      </c>
      <c r="AJ16" s="57">
        <f ca="1">_xlfn.STDEV.S(OFFSET('V.A._SSD'!$A$1,MATCH('Tableau Sommaire SSD'!$C$4,'V.A._SSD'!$A$2:$A$28,0),'Tableau Sommaire SSD'!AJ$7,MATCH($C$5,'V.A._SSD'!$A$2:$A$28,0)-MATCH('Tableau Sommaire SSD'!$C$4,'V.A._SSD'!$A$2:$A$28,0)+1,1))*SQRT(12)</f>
        <v>4.2426406871192854E-2</v>
      </c>
      <c r="AK16" s="57">
        <f ca="1">_xlfn.STDEV.S(OFFSET('V.A._SSD'!$A$1,MATCH('Tableau Sommaire SSD'!$C$4,'V.A._SSD'!$A$2:$A$28,0),'Tableau Sommaire SSD'!AK$7,MATCH($C$5,'V.A._SSD'!$A$2:$A$28,0)-MATCH('Tableau Sommaire SSD'!$C$4,'V.A._SSD'!$A$2:$A$28,0)+1,1))*SQRT(12)</f>
        <v>4.2426406871192854E-2</v>
      </c>
      <c r="AL16" s="57">
        <f ca="1">_xlfn.STDEV.S(OFFSET('V.A._SSD'!$A$1,MATCH('Tableau Sommaire SSD'!$C$4,'V.A._SSD'!$A$2:$A$28,0),'Tableau Sommaire SSD'!AL$7,MATCH($C$5,'V.A._SSD'!$A$2:$A$28,0)-MATCH('Tableau Sommaire SSD'!$C$4,'V.A._SSD'!$A$2:$A$28,0)+1,1))*SQRT(12)</f>
        <v>2.8284271247461901E-2</v>
      </c>
    </row>
    <row r="17" spans="2:38" x14ac:dyDescent="0.25">
      <c r="B17" s="54" t="s">
        <v>13</v>
      </c>
      <c r="C17" s="55">
        <f ca="1">IFERROR(C15/C16,"n.a.")</f>
        <v>4.2590712374407049</v>
      </c>
      <c r="D17" s="55">
        <f t="shared" ref="D17:AL17" ca="1" si="6">IFERROR(D15/D16,"n.a.")</f>
        <v>8.9771960327098554</v>
      </c>
      <c r="E17" s="55">
        <f t="shared" ca="1" si="6"/>
        <v>3.4644328308471928</v>
      </c>
      <c r="F17" s="55">
        <f t="shared" ca="1" si="6"/>
        <v>9.1519191894744338</v>
      </c>
      <c r="G17" s="55">
        <f t="shared" ca="1" si="6"/>
        <v>2.3367498968733083</v>
      </c>
      <c r="H17" s="55">
        <f t="shared" ca="1" si="6"/>
        <v>-1.8024099802827527</v>
      </c>
      <c r="I17" s="55">
        <f t="shared" ca="1" si="6"/>
        <v>7.9845483209572192</v>
      </c>
      <c r="J17" s="55">
        <f t="shared" ca="1" si="6"/>
        <v>-4.1957185775202063E-2</v>
      </c>
      <c r="K17" s="55">
        <f t="shared" ca="1" si="6"/>
        <v>1.7927600182476879</v>
      </c>
      <c r="L17" s="55">
        <f t="shared" ca="1" si="6"/>
        <v>1.1008083043894699</v>
      </c>
      <c r="M17" s="55">
        <f t="shared" ca="1" si="6"/>
        <v>-0.45711266919994276</v>
      </c>
      <c r="N17" s="55">
        <f t="shared" ca="1" si="6"/>
        <v>-1.7064135311194326</v>
      </c>
      <c r="O17" s="55">
        <f t="shared" ca="1" si="6"/>
        <v>1.0800095919327495</v>
      </c>
      <c r="P17" s="55">
        <f t="shared" ca="1" si="6"/>
        <v>0.61864933791602827</v>
      </c>
      <c r="Q17" s="55">
        <f t="shared" ca="1" si="6"/>
        <v>-0.50414279679404184</v>
      </c>
      <c r="R17" s="55">
        <f t="shared" ca="1" si="6"/>
        <v>4.1428020701331896</v>
      </c>
      <c r="S17" s="55">
        <f t="shared" ca="1" si="6"/>
        <v>4.6697891735879162</v>
      </c>
      <c r="T17" s="55">
        <f t="shared" ca="1" si="6"/>
        <v>1.4889826012660066</v>
      </c>
      <c r="U17" s="55">
        <f t="shared" ca="1" si="6"/>
        <v>3.6530821021279034</v>
      </c>
      <c r="V17" s="55">
        <f t="shared" ca="1" si="6"/>
        <v>3.4796248646626173</v>
      </c>
      <c r="W17" s="55">
        <f t="shared" ca="1" si="6"/>
        <v>3.4329521037822617</v>
      </c>
      <c r="X17" s="55">
        <f t="shared" ca="1" si="6"/>
        <v>3.1359808705084093</v>
      </c>
      <c r="Y17" s="55">
        <f t="shared" ca="1" si="6"/>
        <v>3.2154841045892977</v>
      </c>
      <c r="Z17" s="55">
        <f t="shared" ca="1" si="6"/>
        <v>-0.95723182538665952</v>
      </c>
      <c r="AA17" s="55">
        <f t="shared" ca="1" si="6"/>
        <v>1.4354267658086903</v>
      </c>
      <c r="AB17" s="55" t="str">
        <f t="shared" ca="1" si="6"/>
        <v>n.a.</v>
      </c>
      <c r="AC17" s="55">
        <f t="shared" ca="1" si="6"/>
        <v>-1.4071424945612316</v>
      </c>
      <c r="AD17" s="55">
        <f t="shared" ca="1" si="6"/>
        <v>1.4566399692442897</v>
      </c>
      <c r="AE17" s="55">
        <f t="shared" ca="1" si="6"/>
        <v>1.4495689014324229</v>
      </c>
      <c r="AF17" s="55">
        <f t="shared" ca="1" si="6"/>
        <v>-1.3930003589374995</v>
      </c>
      <c r="AG17" s="55">
        <f t="shared" ca="1" si="6"/>
        <v>1.4212846301849609</v>
      </c>
      <c r="AH17" s="55">
        <f t="shared" ca="1" si="6"/>
        <v>-1.3859292911256336</v>
      </c>
      <c r="AI17" s="55">
        <f t="shared" ca="1" si="6"/>
        <v>-1.3788582233137681</v>
      </c>
      <c r="AJ17" s="55">
        <f t="shared" ca="1" si="6"/>
        <v>1.4354267658086903</v>
      </c>
      <c r="AK17" s="55">
        <f t="shared" ca="1" si="6"/>
        <v>1.4354267658086903</v>
      </c>
      <c r="AL17" s="55">
        <f t="shared" ca="1" si="6"/>
        <v>1.4283556979968257</v>
      </c>
    </row>
    <row r="18" spans="2:38" ht="5.4" customHeight="1" x14ac:dyDescent="0.25">
      <c r="B18" s="54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2:38" x14ac:dyDescent="0.25">
      <c r="B19" s="54" t="s">
        <v>29</v>
      </c>
      <c r="C19" s="55" cm="1">
        <f t="array" aca="1" ref="C19" ca="1">IFERROR((_xlfn.COVARIANCE.S(OFFSET('Rendements SSD'!$A$1,MATCH('Tableau Sommaire SSD'!$C$4,'Rendements SSD'!$A$2:$A$28,0),C$7,MATCH($C$5,'Rendements SSD'!$A$2:$A$28,0)-MATCH('Tableau Sommaire SSD'!$C$4,'Rendements SSD'!$A$2:$A$28,0)+1,1),OFFSET('Rendements SSD_indices'!$A$1,MATCH('Tableau Sommaire SSD'!$C$4,'Rendements SSD_indices'!$A$2:$A$28,0),'Tableau Sommaire SSD'!C$7,MATCH($C$5,'Rendements SSD_indices'!$A$2:$A$28,0)-MATCH('Tableau Sommaire SSD'!$C$4,'Rendements SSD_indices'!$A$2:$A$28,0)+1,1)))/_xlfn.VAR.S(OFFSET('Rendements SSD_indices'!$A$1,MATCH('Tableau Sommaire SSD'!$C$4,'Rendements SSD_indices'!$A$2:$A$28,0),'Tableau Sommaire SSD'!C$7,MATCH($C$5,'Rendements SSD_indices'!$A$2:$A$28,0)-MATCH($C$4,'Rendements SSD_indices'!$A$2:$A$28,0),1)+1),"n.a.")</f>
        <v>-0.6315794123462436</v>
      </c>
      <c r="D19" s="55" cm="1">
        <f t="array" aca="1" ref="D19" ca="1">IFERROR((_xlfn.COVARIANCE.S(OFFSET('Rendements SSD'!$A$1,MATCH('Tableau Sommaire SSD'!$C$4,'Rendements SSD'!$A$2:$A$28,0),D$7,MATCH($C$5,'Rendements SSD'!$A$2:$A$28,0)-MATCH('Tableau Sommaire SSD'!$C$4,'Rendements SSD'!$A$2:$A$28,0)+1,1),OFFSET('Rendements SSD_indices'!$A$1,MATCH('Tableau Sommaire SSD'!$C$4,'Rendements SSD_indices'!$A$2:$A$28,0),'Tableau Sommaire SSD'!D$7,MATCH($C$5,'Rendements SSD_indices'!$A$2:$A$28,0)-MATCH('Tableau Sommaire SSD'!$C$4,'Rendements SSD_indices'!$A$2:$A$28,0)+1,1)))/_xlfn.VAR.S(OFFSET('Rendements SSD_indices'!$A$1,MATCH('Tableau Sommaire SSD'!$C$4,'Rendements SSD_indices'!$A$2:$A$28,0),'Tableau Sommaire SSD'!D$7,MATCH($C$5,'Rendements SSD_indices'!$A$2:$A$28,0)-MATCH($C$4,'Rendements SSD_indices'!$A$2:$A$28,0),1)+1),"n.a.")</f>
        <v>3.7876063113174749E-2</v>
      </c>
      <c r="E19" s="55" cm="1">
        <f t="array" aca="1" ref="E19" ca="1">IFERROR((_xlfn.COVARIANCE.S(OFFSET('Rendements SSD'!$A$1,MATCH('Tableau Sommaire SSD'!$C$4,'Rendements SSD'!$A$2:$A$28,0),E$7,MATCH($C$5,'Rendements SSD'!$A$2:$A$28,0)-MATCH('Tableau Sommaire SSD'!$C$4,'Rendements SSD'!$A$2:$A$28,0)+1,1),OFFSET('Rendements SSD_indices'!$A$1,MATCH('Tableau Sommaire SSD'!$C$4,'Rendements SSD_indices'!$A$2:$A$28,0),'Tableau Sommaire SSD'!E$7,MATCH($C$5,'Rendements SSD_indices'!$A$2:$A$28,0)-MATCH('Tableau Sommaire SSD'!$C$4,'Rendements SSD_indices'!$A$2:$A$28,0)+1,1)))/_xlfn.VAR.S(OFFSET('Rendements SSD_indices'!$A$1,MATCH('Tableau Sommaire SSD'!$C$4,'Rendements SSD_indices'!$A$2:$A$28,0),'Tableau Sommaire SSD'!E$7,MATCH($C$5,'Rendements SSD_indices'!$A$2:$A$28,0)-MATCH($C$4,'Rendements SSD_indices'!$A$2:$A$28,0),1)+1),"n.a.")</f>
        <v>0.11698790099914803</v>
      </c>
      <c r="F19" s="55" cm="1">
        <f t="array" aca="1" ref="F19" ca="1">IFERROR((_xlfn.COVARIANCE.S(OFFSET('Rendements SSD'!$A$1,MATCH('Tableau Sommaire SSD'!$C$4,'Rendements SSD'!$A$2:$A$28,0),F$7,MATCH($C$5,'Rendements SSD'!$A$2:$A$28,0)-MATCH('Tableau Sommaire SSD'!$C$4,'Rendements SSD'!$A$2:$A$28,0)+1,1),OFFSET('Rendements SSD_indices'!$A$1,MATCH('Tableau Sommaire SSD'!$C$4,'Rendements SSD_indices'!$A$2:$A$28,0),'Tableau Sommaire SSD'!F$7,MATCH($C$5,'Rendements SSD_indices'!$A$2:$A$28,0)-MATCH('Tableau Sommaire SSD'!$C$4,'Rendements SSD_indices'!$A$2:$A$28,0)+1,1)))/_xlfn.VAR.S(OFFSET('Rendements SSD_indices'!$A$1,MATCH('Tableau Sommaire SSD'!$C$4,'Rendements SSD_indices'!$A$2:$A$28,0),'Tableau Sommaire SSD'!F$7,MATCH($C$5,'Rendements SSD_indices'!$A$2:$A$28,0)-MATCH($C$4,'Rendements SSD_indices'!$A$2:$A$28,0),1)+1),"n.a.")</f>
        <v>6.1816606217652864E-2</v>
      </c>
      <c r="G19" s="55" cm="1">
        <f t="array" aca="1" ref="G19" ca="1">IFERROR((_xlfn.COVARIANCE.S(OFFSET('Rendements SSD'!$A$1,MATCH('Tableau Sommaire SSD'!$C$4,'Rendements SSD'!$A$2:$A$28,0),G$7,MATCH($C$5,'Rendements SSD'!$A$2:$A$28,0)-MATCH('Tableau Sommaire SSD'!$C$4,'Rendements SSD'!$A$2:$A$28,0)+1,1),OFFSET('Rendements SSD_indices'!$A$1,MATCH('Tableau Sommaire SSD'!$C$4,'Rendements SSD_indices'!$A$2:$A$28,0),'Tableau Sommaire SSD'!G$7,MATCH($C$5,'Rendements SSD_indices'!$A$2:$A$28,0)-MATCH('Tableau Sommaire SSD'!$C$4,'Rendements SSD_indices'!$A$2:$A$28,0)+1,1)))/_xlfn.VAR.S(OFFSET('Rendements SSD_indices'!$A$1,MATCH('Tableau Sommaire SSD'!$C$4,'Rendements SSD_indices'!$A$2:$A$28,0),'Tableau Sommaire SSD'!G$7,MATCH($C$5,'Rendements SSD_indices'!$A$2:$A$28,0)-MATCH($C$4,'Rendements SSD_indices'!$A$2:$A$28,0),1)+1),"n.a.")</f>
        <v>-0.3239882757277221</v>
      </c>
      <c r="H19" s="55" cm="1">
        <f t="array" aca="1" ref="H19" ca="1">IFERROR((_xlfn.COVARIANCE.S(OFFSET('Rendements SSD'!$A$1,MATCH('Tableau Sommaire SSD'!$C$4,'Rendements SSD'!$A$2:$A$28,0),H$7,MATCH($C$5,'Rendements SSD'!$A$2:$A$28,0)-MATCH('Tableau Sommaire SSD'!$C$4,'Rendements SSD'!$A$2:$A$28,0)+1,1),OFFSET('Rendements SSD_indices'!$A$1,MATCH('Tableau Sommaire SSD'!$C$4,'Rendements SSD_indices'!$A$2:$A$28,0),'Tableau Sommaire SSD'!H$7,MATCH($C$5,'Rendements SSD_indices'!$A$2:$A$28,0)-MATCH('Tableau Sommaire SSD'!$C$4,'Rendements SSD_indices'!$A$2:$A$28,0)+1,1)))/_xlfn.VAR.S(OFFSET('Rendements SSD_indices'!$A$1,MATCH('Tableau Sommaire SSD'!$C$4,'Rendements SSD_indices'!$A$2:$A$28,0),'Tableau Sommaire SSD'!H$7,MATCH($C$5,'Rendements SSD_indices'!$A$2:$A$28,0)-MATCH($C$4,'Rendements SSD_indices'!$A$2:$A$28,0),1)+1),"n.a.")</f>
        <v>0.2648029481657046</v>
      </c>
      <c r="I19" s="55" cm="1">
        <f t="array" aca="1" ref="I19" ca="1">IFERROR((_xlfn.COVARIANCE.S(OFFSET('Rendements SSD'!$A$1,MATCH('Tableau Sommaire SSD'!$C$4,'Rendements SSD'!$A$2:$A$28,0),I$7,MATCH($C$5,'Rendements SSD'!$A$2:$A$28,0)-MATCH('Tableau Sommaire SSD'!$C$4,'Rendements SSD'!$A$2:$A$28,0)+1,1),OFFSET('Rendements SSD_indices'!$A$1,MATCH('Tableau Sommaire SSD'!$C$4,'Rendements SSD_indices'!$A$2:$A$28,0),'Tableau Sommaire SSD'!I$7,MATCH($C$5,'Rendements SSD_indices'!$A$2:$A$28,0)-MATCH('Tableau Sommaire SSD'!$C$4,'Rendements SSD_indices'!$A$2:$A$28,0)+1,1)))/_xlfn.VAR.S(OFFSET('Rendements SSD_indices'!$A$1,MATCH('Tableau Sommaire SSD'!$C$4,'Rendements SSD_indices'!$A$2:$A$28,0),'Tableau Sommaire SSD'!I$7,MATCH($C$5,'Rendements SSD_indices'!$A$2:$A$28,0)-MATCH($C$4,'Rendements SSD_indices'!$A$2:$A$28,0),1)+1),"n.a.")</f>
        <v>2.3383046944462551</v>
      </c>
      <c r="J19" s="55" cm="1">
        <f t="array" aca="1" ref="J19" ca="1">IFERROR((_xlfn.COVARIANCE.S(OFFSET('Rendements SSD'!$A$1,MATCH('Tableau Sommaire SSD'!$C$4,'Rendements SSD'!$A$2:$A$28,0),J$7,MATCH($C$5,'Rendements SSD'!$A$2:$A$28,0)-MATCH('Tableau Sommaire SSD'!$C$4,'Rendements SSD'!$A$2:$A$28,0)+1,1),OFFSET('Rendements SSD_indices'!$A$1,MATCH('Tableau Sommaire SSD'!$C$4,'Rendements SSD_indices'!$A$2:$A$28,0),'Tableau Sommaire SSD'!J$7,MATCH($C$5,'Rendements SSD_indices'!$A$2:$A$28,0)-MATCH('Tableau Sommaire SSD'!$C$4,'Rendements SSD_indices'!$A$2:$A$28,0)+1,1)))/_xlfn.VAR.S(OFFSET('Rendements SSD_indices'!$A$1,MATCH('Tableau Sommaire SSD'!$C$4,'Rendements SSD_indices'!$A$2:$A$28,0),'Tableau Sommaire SSD'!J$7,MATCH($C$5,'Rendements SSD_indices'!$A$2:$A$28,0)-MATCH($C$4,'Rendements SSD_indices'!$A$2:$A$28,0),1)+1),"n.a.")</f>
        <v>-9.2153650286376496E-2</v>
      </c>
      <c r="K19" s="55" cm="1">
        <f t="array" aca="1" ref="K19" ca="1">IFERROR((_xlfn.COVARIANCE.S(OFFSET('Rendements SSD'!$A$1,MATCH('Tableau Sommaire SSD'!$C$4,'Rendements SSD'!$A$2:$A$28,0),K$7,MATCH($C$5,'Rendements SSD'!$A$2:$A$28,0)-MATCH('Tableau Sommaire SSD'!$C$4,'Rendements SSD'!$A$2:$A$28,0)+1,1),OFFSET('Rendements SSD_indices'!$A$1,MATCH('Tableau Sommaire SSD'!$C$4,'Rendements SSD_indices'!$A$2:$A$28,0),'Tableau Sommaire SSD'!K$7,MATCH($C$5,'Rendements SSD_indices'!$A$2:$A$28,0)-MATCH('Tableau Sommaire SSD'!$C$4,'Rendements SSD_indices'!$A$2:$A$28,0)+1,1)))/_xlfn.VAR.S(OFFSET('Rendements SSD_indices'!$A$1,MATCH('Tableau Sommaire SSD'!$C$4,'Rendements SSD_indices'!$A$2:$A$28,0),'Tableau Sommaire SSD'!K$7,MATCH($C$5,'Rendements SSD_indices'!$A$2:$A$28,0)-MATCH($C$4,'Rendements SSD_indices'!$A$2:$A$28,0),1)+1),"n.a.")</f>
        <v>-0.99108596628682288</v>
      </c>
      <c r="L19" s="55" cm="1">
        <f t="array" aca="1" ref="L19" ca="1">IFERROR((_xlfn.COVARIANCE.S(OFFSET('Rendements SSD'!$A$1,MATCH('Tableau Sommaire SSD'!$C$4,'Rendements SSD'!$A$2:$A$28,0),L$7,MATCH($C$5,'Rendements SSD'!$A$2:$A$28,0)-MATCH('Tableau Sommaire SSD'!$C$4,'Rendements SSD'!$A$2:$A$28,0)+1,1),OFFSET('Rendements SSD_indices'!$A$1,MATCH('Tableau Sommaire SSD'!$C$4,'Rendements SSD_indices'!$A$2:$A$28,0),'Tableau Sommaire SSD'!L$7,MATCH($C$5,'Rendements SSD_indices'!$A$2:$A$28,0)-MATCH('Tableau Sommaire SSD'!$C$4,'Rendements SSD_indices'!$A$2:$A$28,0)+1,1)))/_xlfn.VAR.S(OFFSET('Rendements SSD_indices'!$A$1,MATCH('Tableau Sommaire SSD'!$C$4,'Rendements SSD_indices'!$A$2:$A$28,0),'Tableau Sommaire SSD'!L$7,MATCH($C$5,'Rendements SSD_indices'!$A$2:$A$28,0)-MATCH($C$4,'Rendements SSD_indices'!$A$2:$A$28,0),1)+1),"n.a.")</f>
        <v>0.65168129420142429</v>
      </c>
      <c r="M19" s="55" cm="1">
        <f t="array" aca="1" ref="M19" ca="1">IFERROR((_xlfn.COVARIANCE.S(OFFSET('Rendements SSD'!$A$1,MATCH('Tableau Sommaire SSD'!$C$4,'Rendements SSD'!$A$2:$A$28,0),M$7,MATCH($C$5,'Rendements SSD'!$A$2:$A$28,0)-MATCH('Tableau Sommaire SSD'!$C$4,'Rendements SSD'!$A$2:$A$28,0)+1,1),OFFSET('Rendements SSD_indices'!$A$1,MATCH('Tableau Sommaire SSD'!$C$4,'Rendements SSD_indices'!$A$2:$A$28,0),'Tableau Sommaire SSD'!M$7,MATCH($C$5,'Rendements SSD_indices'!$A$2:$A$28,0)-MATCH('Tableau Sommaire SSD'!$C$4,'Rendements SSD_indices'!$A$2:$A$28,0)+1,1)))/_xlfn.VAR.S(OFFSET('Rendements SSD_indices'!$A$1,MATCH('Tableau Sommaire SSD'!$C$4,'Rendements SSD_indices'!$A$2:$A$28,0),'Tableau Sommaire SSD'!M$7,MATCH($C$5,'Rendements SSD_indices'!$A$2:$A$28,0)-MATCH($C$4,'Rendements SSD_indices'!$A$2:$A$28,0),1)+1),"n.a.")</f>
        <v>-1.1204787193290393</v>
      </c>
      <c r="N19" s="55" cm="1">
        <f t="array" aca="1" ref="N19" ca="1">IFERROR((_xlfn.COVARIANCE.S(OFFSET('Rendements SSD'!$A$1,MATCH('Tableau Sommaire SSD'!$C$4,'Rendements SSD'!$A$2:$A$28,0),N$7,MATCH($C$5,'Rendements SSD'!$A$2:$A$28,0)-MATCH('Tableau Sommaire SSD'!$C$4,'Rendements SSD'!$A$2:$A$28,0)+1,1),OFFSET('Rendements SSD_indices'!$A$1,MATCH('Tableau Sommaire SSD'!$C$4,'Rendements SSD_indices'!$A$2:$A$28,0),'Tableau Sommaire SSD'!N$7,MATCH($C$5,'Rendements SSD_indices'!$A$2:$A$28,0)-MATCH('Tableau Sommaire SSD'!$C$4,'Rendements SSD_indices'!$A$2:$A$28,0)+1,1)))/_xlfn.VAR.S(OFFSET('Rendements SSD_indices'!$A$1,MATCH('Tableau Sommaire SSD'!$C$4,'Rendements SSD_indices'!$A$2:$A$28,0),'Tableau Sommaire SSD'!N$7,MATCH($C$5,'Rendements SSD_indices'!$A$2:$A$28,0)-MATCH($C$4,'Rendements SSD_indices'!$A$2:$A$28,0),1)+1),"n.a.")</f>
        <v>0.21156400298433101</v>
      </c>
      <c r="O19" s="55" cm="1">
        <f t="array" aca="1" ref="O19" ca="1">IFERROR((_xlfn.COVARIANCE.S(OFFSET('Rendements SSD'!$A$1,MATCH('Tableau Sommaire SSD'!$C$4,'Rendements SSD'!$A$2:$A$28,0),O$7,MATCH($C$5,'Rendements SSD'!$A$2:$A$28,0)-MATCH('Tableau Sommaire SSD'!$C$4,'Rendements SSD'!$A$2:$A$28,0)+1,1),OFFSET('Rendements SSD_indices'!$A$1,MATCH('Tableau Sommaire SSD'!$C$4,'Rendements SSD_indices'!$A$2:$A$28,0),'Tableau Sommaire SSD'!O$7,MATCH($C$5,'Rendements SSD_indices'!$A$2:$A$28,0)-MATCH('Tableau Sommaire SSD'!$C$4,'Rendements SSD_indices'!$A$2:$A$28,0)+1,1)))/_xlfn.VAR.S(OFFSET('Rendements SSD_indices'!$A$1,MATCH('Tableau Sommaire SSD'!$C$4,'Rendements SSD_indices'!$A$2:$A$28,0),'Tableau Sommaire SSD'!O$7,MATCH($C$5,'Rendements SSD_indices'!$A$2:$A$28,0)-MATCH($C$4,'Rendements SSD_indices'!$A$2:$A$28,0),1)+1),"n.a.")</f>
        <v>-1.0262316924590795</v>
      </c>
      <c r="P19" s="55" cm="1">
        <f t="array" aca="1" ref="P19" ca="1">IFERROR((_xlfn.COVARIANCE.S(OFFSET('Rendements SSD'!$A$1,MATCH('Tableau Sommaire SSD'!$C$4,'Rendements SSD'!$A$2:$A$28,0),P$7,MATCH($C$5,'Rendements SSD'!$A$2:$A$28,0)-MATCH('Tableau Sommaire SSD'!$C$4,'Rendements SSD'!$A$2:$A$28,0)+1,1),OFFSET('Rendements SSD_indices'!$A$1,MATCH('Tableau Sommaire SSD'!$C$4,'Rendements SSD_indices'!$A$2:$A$28,0),'Tableau Sommaire SSD'!P$7,MATCH($C$5,'Rendements SSD_indices'!$A$2:$A$28,0)-MATCH('Tableau Sommaire SSD'!$C$4,'Rendements SSD_indices'!$A$2:$A$28,0)+1,1)))/_xlfn.VAR.S(OFFSET('Rendements SSD_indices'!$A$1,MATCH('Tableau Sommaire SSD'!$C$4,'Rendements SSD_indices'!$A$2:$A$28,0),'Tableau Sommaire SSD'!P$7,MATCH($C$5,'Rendements SSD_indices'!$A$2:$A$28,0)-MATCH($C$4,'Rendements SSD_indices'!$A$2:$A$28,0),1)+1),"n.a.")</f>
        <v>0.4704361707281875</v>
      </c>
      <c r="Q19" s="55" cm="1">
        <f t="array" aca="1" ref="Q19" ca="1">IFERROR((_xlfn.COVARIANCE.S(OFFSET('Rendements SSD'!$A$1,MATCH('Tableau Sommaire SSD'!$C$4,'Rendements SSD'!$A$2:$A$28,0),Q$7,MATCH($C$5,'Rendements SSD'!$A$2:$A$28,0)-MATCH('Tableau Sommaire SSD'!$C$4,'Rendements SSD'!$A$2:$A$28,0)+1,1),OFFSET('Rendements SSD_indices'!$A$1,MATCH('Tableau Sommaire SSD'!$C$4,'Rendements SSD_indices'!$A$2:$A$28,0),'Tableau Sommaire SSD'!Q$7,MATCH($C$5,'Rendements SSD_indices'!$A$2:$A$28,0)-MATCH('Tableau Sommaire SSD'!$C$4,'Rendements SSD_indices'!$A$2:$A$28,0)+1,1)))/_xlfn.VAR.S(OFFSET('Rendements SSD_indices'!$A$1,MATCH('Tableau Sommaire SSD'!$C$4,'Rendements SSD_indices'!$A$2:$A$28,0),'Tableau Sommaire SSD'!Q$7,MATCH($C$5,'Rendements SSD_indices'!$A$2:$A$28,0)-MATCH($C$4,'Rendements SSD_indices'!$A$2:$A$28,0),1)+1),"n.a.")</f>
        <v>4.1793321835651903E-2</v>
      </c>
      <c r="R19" s="55" cm="1">
        <f t="array" aca="1" ref="R19" ca="1">IFERROR((_xlfn.COVARIANCE.S(OFFSET('Rendements SSD'!$A$1,MATCH('Tableau Sommaire SSD'!$C$4,'Rendements SSD'!$A$2:$A$28,0),R$7,MATCH($C$5,'Rendements SSD'!$A$2:$A$28,0)-MATCH('Tableau Sommaire SSD'!$C$4,'Rendements SSD'!$A$2:$A$28,0)+1,1),OFFSET('Rendements SSD_indices'!$A$1,MATCH('Tableau Sommaire SSD'!$C$4,'Rendements SSD_indices'!$A$2:$A$28,0),'Tableau Sommaire SSD'!R$7,MATCH($C$5,'Rendements SSD_indices'!$A$2:$A$28,0)-MATCH('Tableau Sommaire SSD'!$C$4,'Rendements SSD_indices'!$A$2:$A$28,0)+1,1)))/_xlfn.VAR.S(OFFSET('Rendements SSD_indices'!$A$1,MATCH('Tableau Sommaire SSD'!$C$4,'Rendements SSD_indices'!$A$2:$A$28,0),'Tableau Sommaire SSD'!R$7,MATCH($C$5,'Rendements SSD_indices'!$A$2:$A$28,0)-MATCH($C$4,'Rendements SSD_indices'!$A$2:$A$28,0),1)+1),"n.a.")</f>
        <v>0.56406656020429125</v>
      </c>
      <c r="S19" s="55" cm="1">
        <f t="array" aca="1" ref="S19" ca="1">IFERROR((_xlfn.COVARIANCE.S(OFFSET('Rendements SSD'!$A$1,MATCH('Tableau Sommaire SSD'!$C$4,'Rendements SSD'!$A$2:$A$28,0),S$7,MATCH($C$5,'Rendements SSD'!$A$2:$A$28,0)-MATCH('Tableau Sommaire SSD'!$C$4,'Rendements SSD'!$A$2:$A$28,0)+1,1),OFFSET('Rendements SSD_indices'!$A$1,MATCH('Tableau Sommaire SSD'!$C$4,'Rendements SSD_indices'!$A$2:$A$28,0),'Tableau Sommaire SSD'!S$7,MATCH($C$5,'Rendements SSD_indices'!$A$2:$A$28,0)-MATCH('Tableau Sommaire SSD'!$C$4,'Rendements SSD_indices'!$A$2:$A$28,0)+1,1)))/_xlfn.VAR.S(OFFSET('Rendements SSD_indices'!$A$1,MATCH('Tableau Sommaire SSD'!$C$4,'Rendements SSD_indices'!$A$2:$A$28,0),'Tableau Sommaire SSD'!S$7,MATCH($C$5,'Rendements SSD_indices'!$A$2:$A$28,0)-MATCH($C$4,'Rendements SSD_indices'!$A$2:$A$28,0),1)+1),"n.a.")</f>
        <v>8.7985561949421642E-2</v>
      </c>
      <c r="T19" s="55" cm="1">
        <f t="array" aca="1" ref="T19" ca="1">IFERROR((_xlfn.COVARIANCE.S(OFFSET('Rendements SSD'!$A$1,MATCH('Tableau Sommaire SSD'!$C$4,'Rendements SSD'!$A$2:$A$28,0),T$7,MATCH($C$5,'Rendements SSD'!$A$2:$A$28,0)-MATCH('Tableau Sommaire SSD'!$C$4,'Rendements SSD'!$A$2:$A$28,0)+1,1),OFFSET('Rendements SSD_indices'!$A$1,MATCH('Tableau Sommaire SSD'!$C$4,'Rendements SSD_indices'!$A$2:$A$28,0),'Tableau Sommaire SSD'!T$7,MATCH($C$5,'Rendements SSD_indices'!$A$2:$A$28,0)-MATCH('Tableau Sommaire SSD'!$C$4,'Rendements SSD_indices'!$A$2:$A$28,0)+1,1)))/_xlfn.VAR.S(OFFSET('Rendements SSD_indices'!$A$1,MATCH('Tableau Sommaire SSD'!$C$4,'Rendements SSD_indices'!$A$2:$A$28,0),'Tableau Sommaire SSD'!T$7,MATCH($C$5,'Rendements SSD_indices'!$A$2:$A$28,0)-MATCH($C$4,'Rendements SSD_indices'!$A$2:$A$28,0),1)+1),"n.a.")</f>
        <v>0.88305871917682588</v>
      </c>
      <c r="U19" s="55" cm="1">
        <f t="array" aca="1" ref="U19" ca="1">IFERROR((_xlfn.COVARIANCE.S(OFFSET('Rendements SSD'!$A$1,MATCH('Tableau Sommaire SSD'!$C$4,'Rendements SSD'!$A$2:$A$28,0),U$7,MATCH($C$5,'Rendements SSD'!$A$2:$A$28,0)-MATCH('Tableau Sommaire SSD'!$C$4,'Rendements SSD'!$A$2:$A$28,0)+1,1),OFFSET('Rendements SSD_indices'!$A$1,MATCH('Tableau Sommaire SSD'!$C$4,'Rendements SSD_indices'!$A$2:$A$28,0),'Tableau Sommaire SSD'!U$7,MATCH($C$5,'Rendements SSD_indices'!$A$2:$A$28,0)-MATCH('Tableau Sommaire SSD'!$C$4,'Rendements SSD_indices'!$A$2:$A$28,0)+1,1)))/_xlfn.VAR.S(OFFSET('Rendements SSD_indices'!$A$1,MATCH('Tableau Sommaire SSD'!$C$4,'Rendements SSD_indices'!$A$2:$A$28,0),'Tableau Sommaire SSD'!U$7,MATCH($C$5,'Rendements SSD_indices'!$A$2:$A$28,0)-MATCH($C$4,'Rendements SSD_indices'!$A$2:$A$28,0),1)+1),"n.a.")</f>
        <v>-0.22917242697816007</v>
      </c>
      <c r="V19" s="55" cm="1">
        <f t="array" aca="1" ref="V19" ca="1">IFERROR((_xlfn.COVARIANCE.S(OFFSET('Rendements SSD'!$A$1,MATCH('Tableau Sommaire SSD'!$C$4,'Rendements SSD'!$A$2:$A$28,0),V$7,MATCH($C$5,'Rendements SSD'!$A$2:$A$28,0)-MATCH('Tableau Sommaire SSD'!$C$4,'Rendements SSD'!$A$2:$A$28,0)+1,1),OFFSET('Rendements SSD_indices'!$A$1,MATCH('Tableau Sommaire SSD'!$C$4,'Rendements SSD_indices'!$A$2:$A$28,0),'Tableau Sommaire SSD'!V$7,MATCH($C$5,'Rendements SSD_indices'!$A$2:$A$28,0)-MATCH('Tableau Sommaire SSD'!$C$4,'Rendements SSD_indices'!$A$2:$A$28,0)+1,1)))/_xlfn.VAR.S(OFFSET('Rendements SSD_indices'!$A$1,MATCH('Tableau Sommaire SSD'!$C$4,'Rendements SSD_indices'!$A$2:$A$28,0),'Tableau Sommaire SSD'!V$7,MATCH($C$5,'Rendements SSD_indices'!$A$2:$A$28,0)-MATCH($C$4,'Rendements SSD_indices'!$A$2:$A$28,0),1)+1),"n.a.")</f>
        <v>3.4374472561085639E-2</v>
      </c>
      <c r="W19" s="55" cm="1">
        <f t="array" aca="1" ref="W19" ca="1">IFERROR((_xlfn.COVARIANCE.S(OFFSET('Rendements SSD'!$A$1,MATCH('Tableau Sommaire SSD'!$C$4,'Rendements SSD'!$A$2:$A$28,0),W$7,MATCH($C$5,'Rendements SSD'!$A$2:$A$28,0)-MATCH('Tableau Sommaire SSD'!$C$4,'Rendements SSD'!$A$2:$A$28,0)+1,1),OFFSET('Rendements SSD_indices'!$A$1,MATCH('Tableau Sommaire SSD'!$C$4,'Rendements SSD_indices'!$A$2:$A$28,0),'Tableau Sommaire SSD'!W$7,MATCH($C$5,'Rendements SSD_indices'!$A$2:$A$28,0)-MATCH('Tableau Sommaire SSD'!$C$4,'Rendements SSD_indices'!$A$2:$A$28,0)+1,1)))/_xlfn.VAR.S(OFFSET('Rendements SSD_indices'!$A$1,MATCH('Tableau Sommaire SSD'!$C$4,'Rendements SSD_indices'!$A$2:$A$28,0),'Tableau Sommaire SSD'!W$7,MATCH($C$5,'Rendements SSD_indices'!$A$2:$A$28,0)-MATCH($C$4,'Rendements SSD_indices'!$A$2:$A$28,0),1)+1),"n.a.")</f>
        <v>-2.7969689324450792E-2</v>
      </c>
      <c r="X19" s="55" cm="1">
        <f t="array" aca="1" ref="X19" ca="1">IFERROR((_xlfn.COVARIANCE.S(OFFSET('Rendements SSD'!$A$1,MATCH('Tableau Sommaire SSD'!$C$4,'Rendements SSD'!$A$2:$A$28,0),X$7,MATCH($C$5,'Rendements SSD'!$A$2:$A$28,0)-MATCH('Tableau Sommaire SSD'!$C$4,'Rendements SSD'!$A$2:$A$28,0)+1,1),OFFSET('Rendements SSD_indices'!$A$1,MATCH('Tableau Sommaire SSD'!$C$4,'Rendements SSD_indices'!$A$2:$A$28,0),'Tableau Sommaire SSD'!X$7,MATCH($C$5,'Rendements SSD_indices'!$A$2:$A$28,0)-MATCH('Tableau Sommaire SSD'!$C$4,'Rendements SSD_indices'!$A$2:$A$28,0)+1,1)))/_xlfn.VAR.S(OFFSET('Rendements SSD_indices'!$A$1,MATCH('Tableau Sommaire SSD'!$C$4,'Rendements SSD_indices'!$A$2:$A$28,0),'Tableau Sommaire SSD'!X$7,MATCH($C$5,'Rendements SSD_indices'!$A$2:$A$28,0)-MATCH($C$4,'Rendements SSD_indices'!$A$2:$A$28,0),1)+1),"n.a.")</f>
        <v>9.5531347322546492E-2</v>
      </c>
      <c r="Y19" s="55" cm="1">
        <f t="array" aca="1" ref="Y19" ca="1">IFERROR((_xlfn.COVARIANCE.S(OFFSET('Rendements SSD'!$A$1,MATCH('Tableau Sommaire SSD'!$C$4,'Rendements SSD'!$A$2:$A$28,0),Y$7,MATCH($C$5,'Rendements SSD'!$A$2:$A$28,0)-MATCH('Tableau Sommaire SSD'!$C$4,'Rendements SSD'!$A$2:$A$28,0)+1,1),OFFSET('Rendements SSD_indices'!$A$1,MATCH('Tableau Sommaire SSD'!$C$4,'Rendements SSD_indices'!$A$2:$A$28,0),'Tableau Sommaire SSD'!Y$7,MATCH($C$5,'Rendements SSD_indices'!$A$2:$A$28,0)-MATCH('Tableau Sommaire SSD'!$C$4,'Rendements SSD_indices'!$A$2:$A$28,0)+1,1)))/_xlfn.VAR.S(OFFSET('Rendements SSD_indices'!$A$1,MATCH('Tableau Sommaire SSD'!$C$4,'Rendements SSD_indices'!$A$2:$A$28,0),'Tableau Sommaire SSD'!Y$7,MATCH($C$5,'Rendements SSD_indices'!$A$2:$A$28,0)-MATCH($C$4,'Rendements SSD_indices'!$A$2:$A$28,0),1)+1),"n.a.")</f>
        <v>-1.4442571689473651</v>
      </c>
      <c r="Z19" s="55" cm="1">
        <f t="array" aca="1" ref="Z19" ca="1">IFERROR((_xlfn.COVARIANCE.S(OFFSET('Rendements SSD'!$A$1,MATCH('Tableau Sommaire SSD'!$C$4,'Rendements SSD'!$A$2:$A$28,0),Z$7,MATCH($C$5,'Rendements SSD'!$A$2:$A$28,0)-MATCH('Tableau Sommaire SSD'!$C$4,'Rendements SSD'!$A$2:$A$28,0)+1,1),OFFSET('Rendements SSD_indices'!$A$1,MATCH('Tableau Sommaire SSD'!$C$4,'Rendements SSD_indices'!$A$2:$A$28,0),'Tableau Sommaire SSD'!Z$7,MATCH($C$5,'Rendements SSD_indices'!$A$2:$A$28,0)-MATCH('Tableau Sommaire SSD'!$C$4,'Rendements SSD_indices'!$A$2:$A$28,0)+1,1)))/_xlfn.VAR.S(OFFSET('Rendements SSD_indices'!$A$1,MATCH('Tableau Sommaire SSD'!$C$4,'Rendements SSD_indices'!$A$2:$A$28,0),'Tableau Sommaire SSD'!Z$7,MATCH($C$5,'Rendements SSD_indices'!$A$2:$A$28,0)-MATCH($C$4,'Rendements SSD_indices'!$A$2:$A$28,0),1)+1),"n.a.")</f>
        <v>0.50066547896830882</v>
      </c>
      <c r="AA19" s="55" t="str" cm="1">
        <f t="array" aca="1" ref="AA19" ca="1">IFERROR((_xlfn.COVARIANCE.S(OFFSET('Rendements SSD'!$A$1,MATCH('Tableau Sommaire SSD'!$C$4,'Rendements SSD'!$A$2:$A$28,0),AA$7,MATCH($C$5,'Rendements SSD'!$A$2:$A$28,0)-MATCH('Tableau Sommaire SSD'!$C$4,'Rendements SSD'!$A$2:$A$28,0)+1,1),OFFSET('Rendements SSD_indices'!$A$1,MATCH('Tableau Sommaire SSD'!$C$4,'Rendements SSD_indices'!$A$2:$A$28,0),'Tableau Sommaire SSD'!AA$7,MATCH($C$5,'Rendements SSD_indices'!$A$2:$A$28,0)-MATCH('Tableau Sommaire SSD'!$C$4,'Rendements SSD_indices'!$A$2:$A$28,0)+1,1)))/_xlfn.VAR.S(OFFSET('Rendements SSD_indices'!$A$1,MATCH('Tableau Sommaire SSD'!$C$4,'Rendements SSD_indices'!$A$2:$A$28,0),'Tableau Sommaire SSD'!AA$7,MATCH($C$5,'Rendements SSD_indices'!$A$2:$A$28,0)-MATCH($C$4,'Rendements SSD_indices'!$A$2:$A$28,0),1)+1),"n.a.")</f>
        <v>n.a.</v>
      </c>
      <c r="AB19" s="55" t="str" cm="1">
        <f t="array" aca="1" ref="AB19" ca="1">IFERROR((_xlfn.COVARIANCE.S(OFFSET('Rendements SSD'!$A$1,MATCH('Tableau Sommaire SSD'!$C$4,'Rendements SSD'!$A$2:$A$28,0),AB$7,MATCH($C$5,'Rendements SSD'!$A$2:$A$28,0)-MATCH('Tableau Sommaire SSD'!$C$4,'Rendements SSD'!$A$2:$A$28,0)+1,1),OFFSET('Rendements SSD_indices'!$A$1,MATCH('Tableau Sommaire SSD'!$C$4,'Rendements SSD_indices'!$A$2:$A$28,0),'Tableau Sommaire SSD'!AB$7,MATCH($C$5,'Rendements SSD_indices'!$A$2:$A$28,0)-MATCH('Tableau Sommaire SSD'!$C$4,'Rendements SSD_indices'!$A$2:$A$28,0)+1,1)))/_xlfn.VAR.S(OFFSET('Rendements SSD_indices'!$A$1,MATCH('Tableau Sommaire SSD'!$C$4,'Rendements SSD_indices'!$A$2:$A$28,0),'Tableau Sommaire SSD'!AB$7,MATCH($C$5,'Rendements SSD_indices'!$A$2:$A$28,0)-MATCH($C$4,'Rendements SSD_indices'!$A$2:$A$28,0),1)+1),"n.a.")</f>
        <v>n.a.</v>
      </c>
      <c r="AC19" s="55" t="str" cm="1">
        <f t="array" aca="1" ref="AC19" ca="1">IFERROR((_xlfn.COVARIANCE.S(OFFSET('Rendements SSD'!$A$1,MATCH('Tableau Sommaire SSD'!$C$4,'Rendements SSD'!$A$2:$A$28,0),AC$7,MATCH($C$5,'Rendements SSD'!$A$2:$A$28,0)-MATCH('Tableau Sommaire SSD'!$C$4,'Rendements SSD'!$A$2:$A$28,0)+1,1),OFFSET('Rendements SSD_indices'!$A$1,MATCH('Tableau Sommaire SSD'!$C$4,'Rendements SSD_indices'!$A$2:$A$28,0),'Tableau Sommaire SSD'!AC$7,MATCH($C$5,'Rendements SSD_indices'!$A$2:$A$28,0)-MATCH('Tableau Sommaire SSD'!$C$4,'Rendements SSD_indices'!$A$2:$A$28,0)+1,1)))/_xlfn.VAR.S(OFFSET('Rendements SSD_indices'!$A$1,MATCH('Tableau Sommaire SSD'!$C$4,'Rendements SSD_indices'!$A$2:$A$28,0),'Tableau Sommaire SSD'!AC$7,MATCH($C$5,'Rendements SSD_indices'!$A$2:$A$28,0)-MATCH($C$4,'Rendements SSD_indices'!$A$2:$A$28,0),1)+1),"n.a.")</f>
        <v>n.a.</v>
      </c>
      <c r="AD19" s="55" t="str" cm="1">
        <f t="array" aca="1" ref="AD19" ca="1">IFERROR((_xlfn.COVARIANCE.S(OFFSET('Rendements SSD'!$A$1,MATCH('Tableau Sommaire SSD'!$C$4,'Rendements SSD'!$A$2:$A$28,0),AD$7,MATCH($C$5,'Rendements SSD'!$A$2:$A$28,0)-MATCH('Tableau Sommaire SSD'!$C$4,'Rendements SSD'!$A$2:$A$28,0)+1,1),OFFSET('Rendements SSD_indices'!$A$1,MATCH('Tableau Sommaire SSD'!$C$4,'Rendements SSD_indices'!$A$2:$A$28,0),'Tableau Sommaire SSD'!AD$7,MATCH($C$5,'Rendements SSD_indices'!$A$2:$A$28,0)-MATCH('Tableau Sommaire SSD'!$C$4,'Rendements SSD_indices'!$A$2:$A$28,0)+1,1)))/_xlfn.VAR.S(OFFSET('Rendements SSD_indices'!$A$1,MATCH('Tableau Sommaire SSD'!$C$4,'Rendements SSD_indices'!$A$2:$A$28,0),'Tableau Sommaire SSD'!AD$7,MATCH($C$5,'Rendements SSD_indices'!$A$2:$A$28,0)-MATCH($C$4,'Rendements SSD_indices'!$A$2:$A$28,0),1)+1),"n.a.")</f>
        <v>n.a.</v>
      </c>
      <c r="AE19" s="55" t="str" cm="1">
        <f t="array" aca="1" ref="AE19" ca="1">IFERROR((_xlfn.COVARIANCE.S(OFFSET('Rendements SSD'!$A$1,MATCH('Tableau Sommaire SSD'!$C$4,'Rendements SSD'!$A$2:$A$28,0),AE$7,MATCH($C$5,'Rendements SSD'!$A$2:$A$28,0)-MATCH('Tableau Sommaire SSD'!$C$4,'Rendements SSD'!$A$2:$A$28,0)+1,1),OFFSET('Rendements SSD_indices'!$A$1,MATCH('Tableau Sommaire SSD'!$C$4,'Rendements SSD_indices'!$A$2:$A$28,0),'Tableau Sommaire SSD'!AE$7,MATCH($C$5,'Rendements SSD_indices'!$A$2:$A$28,0)-MATCH('Tableau Sommaire SSD'!$C$4,'Rendements SSD_indices'!$A$2:$A$28,0)+1,1)))/_xlfn.VAR.S(OFFSET('Rendements SSD_indices'!$A$1,MATCH('Tableau Sommaire SSD'!$C$4,'Rendements SSD_indices'!$A$2:$A$28,0),'Tableau Sommaire SSD'!AE$7,MATCH($C$5,'Rendements SSD_indices'!$A$2:$A$28,0)-MATCH($C$4,'Rendements SSD_indices'!$A$2:$A$28,0),1)+1),"n.a.")</f>
        <v>n.a.</v>
      </c>
      <c r="AF19" s="55" t="str" cm="1">
        <f t="array" aca="1" ref="AF19" ca="1">IFERROR((_xlfn.COVARIANCE.S(OFFSET('Rendements SSD'!$A$1,MATCH('Tableau Sommaire SSD'!$C$4,'Rendements SSD'!$A$2:$A$28,0),AF$7,MATCH($C$5,'Rendements SSD'!$A$2:$A$28,0)-MATCH('Tableau Sommaire SSD'!$C$4,'Rendements SSD'!$A$2:$A$28,0)+1,1),OFFSET('Rendements SSD_indices'!$A$1,MATCH('Tableau Sommaire SSD'!$C$4,'Rendements SSD_indices'!$A$2:$A$28,0),'Tableau Sommaire SSD'!AF$7,MATCH($C$5,'Rendements SSD_indices'!$A$2:$A$28,0)-MATCH('Tableau Sommaire SSD'!$C$4,'Rendements SSD_indices'!$A$2:$A$28,0)+1,1)))/_xlfn.VAR.S(OFFSET('Rendements SSD_indices'!$A$1,MATCH('Tableau Sommaire SSD'!$C$4,'Rendements SSD_indices'!$A$2:$A$28,0),'Tableau Sommaire SSD'!AF$7,MATCH($C$5,'Rendements SSD_indices'!$A$2:$A$28,0)-MATCH($C$4,'Rendements SSD_indices'!$A$2:$A$28,0),1)+1),"n.a.")</f>
        <v>n.a.</v>
      </c>
      <c r="AG19" s="55" t="str" cm="1">
        <f t="array" aca="1" ref="AG19" ca="1">IFERROR((_xlfn.COVARIANCE.S(OFFSET('Rendements SSD'!$A$1,MATCH('Tableau Sommaire SSD'!$C$4,'Rendements SSD'!$A$2:$A$28,0),AG$7,MATCH($C$5,'Rendements SSD'!$A$2:$A$28,0)-MATCH('Tableau Sommaire SSD'!$C$4,'Rendements SSD'!$A$2:$A$28,0)+1,1),OFFSET('Rendements SSD_indices'!$A$1,MATCH('Tableau Sommaire SSD'!$C$4,'Rendements SSD_indices'!$A$2:$A$28,0),'Tableau Sommaire SSD'!AG$7,MATCH($C$5,'Rendements SSD_indices'!$A$2:$A$28,0)-MATCH('Tableau Sommaire SSD'!$C$4,'Rendements SSD_indices'!$A$2:$A$28,0)+1,1)))/_xlfn.VAR.S(OFFSET('Rendements SSD_indices'!$A$1,MATCH('Tableau Sommaire SSD'!$C$4,'Rendements SSD_indices'!$A$2:$A$28,0),'Tableau Sommaire SSD'!AG$7,MATCH($C$5,'Rendements SSD_indices'!$A$2:$A$28,0)-MATCH($C$4,'Rendements SSD_indices'!$A$2:$A$28,0),1)+1),"n.a.")</f>
        <v>n.a.</v>
      </c>
      <c r="AH19" s="55" t="str" cm="1">
        <f t="array" aca="1" ref="AH19" ca="1">IFERROR((_xlfn.COVARIANCE.S(OFFSET('Rendements SSD'!$A$1,MATCH('Tableau Sommaire SSD'!$C$4,'Rendements SSD'!$A$2:$A$28,0),AH$7,MATCH($C$5,'Rendements SSD'!$A$2:$A$28,0)-MATCH('Tableau Sommaire SSD'!$C$4,'Rendements SSD'!$A$2:$A$28,0)+1,1),OFFSET('Rendements SSD_indices'!$A$1,MATCH('Tableau Sommaire SSD'!$C$4,'Rendements SSD_indices'!$A$2:$A$28,0),'Tableau Sommaire SSD'!AH$7,MATCH($C$5,'Rendements SSD_indices'!$A$2:$A$28,0)-MATCH('Tableau Sommaire SSD'!$C$4,'Rendements SSD_indices'!$A$2:$A$28,0)+1,1)))/_xlfn.VAR.S(OFFSET('Rendements SSD_indices'!$A$1,MATCH('Tableau Sommaire SSD'!$C$4,'Rendements SSD_indices'!$A$2:$A$28,0),'Tableau Sommaire SSD'!AH$7,MATCH($C$5,'Rendements SSD_indices'!$A$2:$A$28,0)-MATCH($C$4,'Rendements SSD_indices'!$A$2:$A$28,0),1)+1),"n.a.")</f>
        <v>n.a.</v>
      </c>
      <c r="AI19" s="55" t="str" cm="1">
        <f t="array" aca="1" ref="AI19" ca="1">IFERROR((_xlfn.COVARIANCE.S(OFFSET('Rendements SSD'!$A$1,MATCH('Tableau Sommaire SSD'!$C$4,'Rendements SSD'!$A$2:$A$28,0),AI$7,MATCH($C$5,'Rendements SSD'!$A$2:$A$28,0)-MATCH('Tableau Sommaire SSD'!$C$4,'Rendements SSD'!$A$2:$A$28,0)+1,1),OFFSET('Rendements SSD_indices'!$A$1,MATCH('Tableau Sommaire SSD'!$C$4,'Rendements SSD_indices'!$A$2:$A$28,0),'Tableau Sommaire SSD'!AI$7,MATCH($C$5,'Rendements SSD_indices'!$A$2:$A$28,0)-MATCH('Tableau Sommaire SSD'!$C$4,'Rendements SSD_indices'!$A$2:$A$28,0)+1,1)))/_xlfn.VAR.S(OFFSET('Rendements SSD_indices'!$A$1,MATCH('Tableau Sommaire SSD'!$C$4,'Rendements SSD_indices'!$A$2:$A$28,0),'Tableau Sommaire SSD'!AI$7,MATCH($C$5,'Rendements SSD_indices'!$A$2:$A$28,0)-MATCH($C$4,'Rendements SSD_indices'!$A$2:$A$28,0),1)+1),"n.a.")</f>
        <v>n.a.</v>
      </c>
      <c r="AJ19" s="55" t="str" cm="1">
        <f t="array" aca="1" ref="AJ19" ca="1">IFERROR((_xlfn.COVARIANCE.S(OFFSET('Rendements SSD'!$A$1,MATCH('Tableau Sommaire SSD'!$C$4,'Rendements SSD'!$A$2:$A$28,0),AJ$7,MATCH($C$5,'Rendements SSD'!$A$2:$A$28,0)-MATCH('Tableau Sommaire SSD'!$C$4,'Rendements SSD'!$A$2:$A$28,0)+1,1),OFFSET('Rendements SSD_indices'!$A$1,MATCH('Tableau Sommaire SSD'!$C$4,'Rendements SSD_indices'!$A$2:$A$28,0),'Tableau Sommaire SSD'!AJ$7,MATCH($C$5,'Rendements SSD_indices'!$A$2:$A$28,0)-MATCH('Tableau Sommaire SSD'!$C$4,'Rendements SSD_indices'!$A$2:$A$28,0)+1,1)))/_xlfn.VAR.S(OFFSET('Rendements SSD_indices'!$A$1,MATCH('Tableau Sommaire SSD'!$C$4,'Rendements SSD_indices'!$A$2:$A$28,0),'Tableau Sommaire SSD'!AJ$7,MATCH($C$5,'Rendements SSD_indices'!$A$2:$A$28,0)-MATCH($C$4,'Rendements SSD_indices'!$A$2:$A$28,0),1)+1),"n.a.")</f>
        <v>n.a.</v>
      </c>
      <c r="AK19" s="55" t="str" cm="1">
        <f t="array" aca="1" ref="AK19" ca="1">IFERROR((_xlfn.COVARIANCE.S(OFFSET('Rendements SSD'!$A$1,MATCH('Tableau Sommaire SSD'!$C$4,'Rendements SSD'!$A$2:$A$28,0),AK$7,MATCH($C$5,'Rendements SSD'!$A$2:$A$28,0)-MATCH('Tableau Sommaire SSD'!$C$4,'Rendements SSD'!$A$2:$A$28,0)+1,1),OFFSET('Rendements SSD_indices'!$A$1,MATCH('Tableau Sommaire SSD'!$C$4,'Rendements SSD_indices'!$A$2:$A$28,0),'Tableau Sommaire SSD'!AK$7,MATCH($C$5,'Rendements SSD_indices'!$A$2:$A$28,0)-MATCH('Tableau Sommaire SSD'!$C$4,'Rendements SSD_indices'!$A$2:$A$28,0)+1,1)))/_xlfn.VAR.S(OFFSET('Rendements SSD_indices'!$A$1,MATCH('Tableau Sommaire SSD'!$C$4,'Rendements SSD_indices'!$A$2:$A$28,0),'Tableau Sommaire SSD'!AK$7,MATCH($C$5,'Rendements SSD_indices'!$A$2:$A$28,0)-MATCH($C$4,'Rendements SSD_indices'!$A$2:$A$28,0),1)+1),"n.a.")</f>
        <v>n.a.</v>
      </c>
      <c r="AL19" s="55" t="str" cm="1">
        <f t="array" aca="1" ref="AL19" ca="1">IFERROR((_xlfn.COVARIANCE.S(OFFSET('Rendements SSD'!$A$1,MATCH('Tableau Sommaire SSD'!$C$4,'Rendements SSD'!$A$2:$A$28,0),AL$7,MATCH($C$5,'Rendements SSD'!$A$2:$A$28,0)-MATCH('Tableau Sommaire SSD'!$C$4,'Rendements SSD'!$A$2:$A$28,0)+1,1),OFFSET('Rendements SSD_indices'!$A$1,MATCH('Tableau Sommaire SSD'!$C$4,'Rendements SSD_indices'!$A$2:$A$28,0),'Tableau Sommaire SSD'!AL$7,MATCH($C$5,'Rendements SSD_indices'!$A$2:$A$28,0)-MATCH('Tableau Sommaire SSD'!$C$4,'Rendements SSD_indices'!$A$2:$A$28,0)+1,1)))/_xlfn.VAR.S(OFFSET('Rendements SSD_indices'!$A$1,MATCH('Tableau Sommaire SSD'!$C$4,'Rendements SSD_indices'!$A$2:$A$28,0),'Tableau Sommaire SSD'!AL$7,MATCH($C$5,'Rendements SSD_indices'!$A$2:$A$28,0)-MATCH($C$4,'Rendements SSD_indices'!$A$2:$A$28,0),1)+1),"n.a.")</f>
        <v>n.a.</v>
      </c>
    </row>
    <row r="20" spans="2:38" x14ac:dyDescent="0.25">
      <c r="B20" s="54" t="s">
        <v>30</v>
      </c>
      <c r="C20" s="58">
        <f t="shared" ref="C20" ca="1" si="7">IFERROR(C13-C19*(C14-$C$6)-$C$6,"n.a.")</f>
        <v>-40.316353314709168</v>
      </c>
      <c r="D20" s="58">
        <f t="shared" ref="D20:AL20" ca="1" si="8">IFERROR(D13-D19*(D14-$C$6)-$C$6,"n.a.")</f>
        <v>-23.449914056572005</v>
      </c>
      <c r="E20" s="58">
        <f t="shared" ca="1" si="8"/>
        <v>-21.578171403509032</v>
      </c>
      <c r="F20" s="58">
        <f t="shared" ca="1" si="8"/>
        <v>-22.274378570212413</v>
      </c>
      <c r="G20" s="58">
        <f t="shared" ca="1" si="8"/>
        <v>-32.478741541819524</v>
      </c>
      <c r="H20" s="58">
        <f t="shared" ca="1" si="8"/>
        <v>-18.434133300601921</v>
      </c>
      <c r="I20" s="58">
        <f t="shared" ca="1" si="8"/>
        <v>34.304132164042045</v>
      </c>
      <c r="J20" s="58">
        <f t="shared" ca="1" si="8"/>
        <v>-27.581391569925064</v>
      </c>
      <c r="K20" s="58">
        <f t="shared" ca="1" si="8"/>
        <v>-49.511556451453515</v>
      </c>
      <c r="L20" s="58">
        <f t="shared" ca="1" si="8"/>
        <v>-8.5206971985312769</v>
      </c>
      <c r="M20" s="58">
        <f t="shared" ca="1" si="8"/>
        <v>-52.672987786736556</v>
      </c>
      <c r="N20" s="58">
        <f t="shared" ca="1" si="8"/>
        <v>-19.67688966069495</v>
      </c>
      <c r="O20" s="58">
        <f t="shared" ca="1" si="8"/>
        <v>-51.029411887748282</v>
      </c>
      <c r="P20" s="58">
        <f t="shared" ca="1" si="8"/>
        <v>-13.306322146919106</v>
      </c>
      <c r="Q20" s="58">
        <f t="shared" ca="1" si="8"/>
        <v>-24.27032238724837</v>
      </c>
      <c r="R20" s="58">
        <f t="shared" ca="1" si="8"/>
        <v>-10.541309149965459</v>
      </c>
      <c r="S20" s="58">
        <f t="shared" ca="1" si="8"/>
        <v>-22.474188978001521</v>
      </c>
      <c r="T20" s="58">
        <f t="shared" ca="1" si="8"/>
        <v>-2.848112919668182</v>
      </c>
      <c r="U20" s="58">
        <f t="shared" ca="1" si="8"/>
        <v>-30.475418473747286</v>
      </c>
      <c r="V20" s="58">
        <f t="shared" ca="1" si="8"/>
        <v>-23.853502130758653</v>
      </c>
      <c r="W20" s="58">
        <f t="shared" ca="1" si="8"/>
        <v>-25.530624051471417</v>
      </c>
      <c r="X20" s="58">
        <f t="shared" ca="1" si="8"/>
        <v>-22.549049560557695</v>
      </c>
      <c r="Y20" s="58">
        <f t="shared" ca="1" si="8"/>
        <v>-61.106194054166011</v>
      </c>
      <c r="Z20" s="58">
        <f t="shared" ca="1" si="8"/>
        <v>-12.687181042074402</v>
      </c>
      <c r="AA20" s="58" t="str">
        <f t="shared" ca="1" si="8"/>
        <v>n.a.</v>
      </c>
      <c r="AB20" s="58" t="str">
        <f t="shared" ca="1" si="8"/>
        <v>n.a.</v>
      </c>
      <c r="AC20" s="58" t="str">
        <f t="shared" ca="1" si="8"/>
        <v>n.a.</v>
      </c>
      <c r="AD20" s="58" t="str">
        <f t="shared" ca="1" si="8"/>
        <v>n.a.</v>
      </c>
      <c r="AE20" s="58" t="str">
        <f t="shared" ca="1" si="8"/>
        <v>n.a.</v>
      </c>
      <c r="AF20" s="58" t="str">
        <f t="shared" ca="1" si="8"/>
        <v>n.a.</v>
      </c>
      <c r="AG20" s="58" t="str">
        <f t="shared" ca="1" si="8"/>
        <v>n.a.</v>
      </c>
      <c r="AH20" s="58" t="str">
        <f t="shared" ca="1" si="8"/>
        <v>n.a.</v>
      </c>
      <c r="AI20" s="58" t="str">
        <f t="shared" ca="1" si="8"/>
        <v>n.a.</v>
      </c>
      <c r="AJ20" s="58" t="str">
        <f t="shared" ca="1" si="8"/>
        <v>n.a.</v>
      </c>
      <c r="AK20" s="58" t="str">
        <f t="shared" ca="1" si="8"/>
        <v>n.a.</v>
      </c>
      <c r="AL20" s="58" t="str">
        <f t="shared" ca="1" si="8"/>
        <v>n.a.</v>
      </c>
    </row>
    <row r="21" spans="2:38" x14ac:dyDescent="0.25">
      <c r="B21" s="54" t="s">
        <v>51</v>
      </c>
      <c r="C21" s="55">
        <f ca="1">IFERROR((C13-$C$6)/C23,"n.a.")</f>
        <v>-150.72051799107609</v>
      </c>
      <c r="D21" s="55">
        <f t="shared" ref="D21:AL21" ca="1" si="9">IFERROR((D13-$C$6)/D23,"n.a.")</f>
        <v>-311.9820241730186</v>
      </c>
      <c r="E21" s="55">
        <f t="shared" ca="1" si="9"/>
        <v>-179.87415816480359</v>
      </c>
      <c r="F21" s="55">
        <f t="shared" ca="1" si="9"/>
        <v>-233.54248695862645</v>
      </c>
      <c r="G21" s="55">
        <f t="shared" ca="1" si="9"/>
        <v>-230.55794853780887</v>
      </c>
      <c r="H21" s="55">
        <f t="shared" ca="1" si="9"/>
        <v>-166.77181880790656</v>
      </c>
      <c r="I21" s="55">
        <f t="shared" ca="1" si="9"/>
        <v>-193.17427779348219</v>
      </c>
      <c r="J21" s="55">
        <f t="shared" ca="1" si="9"/>
        <v>-219.14995666540852</v>
      </c>
      <c r="K21" s="55">
        <f t="shared" ca="1" si="9"/>
        <v>-178.33368267826654</v>
      </c>
      <c r="L21" s="55">
        <f t="shared" ca="1" si="9"/>
        <v>-158.7972868967465</v>
      </c>
      <c r="M21" s="55">
        <f t="shared" ca="1" si="9"/>
        <v>-197.73769986200247</v>
      </c>
      <c r="N21" s="55">
        <f t="shared" ca="1" si="9"/>
        <v>-234.78465821075545</v>
      </c>
      <c r="O21" s="55">
        <f t="shared" ca="1" si="9"/>
        <v>-280.01223085881537</v>
      </c>
      <c r="P21" s="55">
        <f t="shared" ca="1" si="9"/>
        <v>-245.10271807360445</v>
      </c>
      <c r="Q21" s="55">
        <f t="shared" ca="1" si="9"/>
        <v>-199.2219069020104</v>
      </c>
      <c r="R21" s="55">
        <f t="shared" ca="1" si="9"/>
        <v>-252.89815828924745</v>
      </c>
      <c r="S21" s="55">
        <f t="shared" ca="1" si="9"/>
        <v>-222.50655408635507</v>
      </c>
      <c r="T21" s="55">
        <f t="shared" ca="1" si="9"/>
        <v>-298.93726643836567</v>
      </c>
      <c r="U21" s="55">
        <f t="shared" ca="1" si="9"/>
        <v>-191.38344866481745</v>
      </c>
      <c r="V21" s="55">
        <f t="shared" ca="1" si="9"/>
        <v>-203.75959704806755</v>
      </c>
      <c r="W21" s="55">
        <f t="shared" ca="1" si="9"/>
        <v>-210.40342593464678</v>
      </c>
      <c r="X21" s="55">
        <f t="shared" ca="1" si="9"/>
        <v>-311.05306318192271</v>
      </c>
      <c r="Y21" s="55">
        <f t="shared" ca="1" si="9"/>
        <v>-168.27965241890979</v>
      </c>
      <c r="Z21" s="55">
        <f t="shared" ca="1" si="9"/>
        <v>-328.05095046515379</v>
      </c>
      <c r="AA21" s="55" t="str">
        <f t="shared" ca="1" si="9"/>
        <v>n.a.</v>
      </c>
      <c r="AB21" s="55" t="str">
        <f t="shared" ca="1" si="9"/>
        <v>n.a.</v>
      </c>
      <c r="AC21" s="55" t="str">
        <f t="shared" ca="1" si="9"/>
        <v>n.a.</v>
      </c>
      <c r="AD21" s="55" t="str">
        <f t="shared" ca="1" si="9"/>
        <v>n.a.</v>
      </c>
      <c r="AE21" s="55" t="str">
        <f t="shared" ca="1" si="9"/>
        <v>n.a.</v>
      </c>
      <c r="AF21" s="55" t="str">
        <f t="shared" ca="1" si="9"/>
        <v>n.a.</v>
      </c>
      <c r="AG21" s="55" t="str">
        <f t="shared" ca="1" si="9"/>
        <v>n.a.</v>
      </c>
      <c r="AH21" s="55" t="str">
        <f t="shared" ca="1" si="9"/>
        <v>n.a.</v>
      </c>
      <c r="AI21" s="55" t="str">
        <f t="shared" ca="1" si="9"/>
        <v>n.a.</v>
      </c>
      <c r="AJ21" s="55" t="str">
        <f t="shared" ca="1" si="9"/>
        <v>n.a.</v>
      </c>
      <c r="AK21" s="55" t="str">
        <f t="shared" ca="1" si="9"/>
        <v>n.a.</v>
      </c>
      <c r="AL21" s="55" t="str">
        <f t="shared" ca="1" si="9"/>
        <v>n.a.</v>
      </c>
    </row>
    <row r="22" spans="2:38" x14ac:dyDescent="0.25">
      <c r="B22" s="54" t="s">
        <v>32</v>
      </c>
      <c r="C22" s="55">
        <f ca="1">IFERROR(CORREL(OFFSET('Rendements SSD'!$A$1,MATCH('Tableau Sommaire SSD'!$C$4,'Rendements SSD'!$A$2:$A$28,0),'Tableau Sommaire SSD'!C$7,MATCH($C$5,'Rendements SSD'!$A$2:$A$28,0)-MATCH('Tableau Sommaire SSD'!$C$4,'Rendements SSD'!$A$2:$A$28,0)+1,1),OFFSET('Rendements SSD_indices'!$A$2,MATCH('Tableau Sommaire SSD'!$C$4,'Rendements SSD_indices'!$A$2:$A$28,0),'Tableau Sommaire SSD'!C$7,MATCH($C$5,'Rendements SSD_indices'!$A$2:$A$28,0)-MATCH('Tableau Sommaire SSD'!$C$4,'Rendements SSD_indices'!$A$2:$A$28,0)+1,1)),"n.a.")</f>
        <v>0.54007137114189085</v>
      </c>
      <c r="D22" s="55">
        <f ca="1">IFERROR(CORREL(OFFSET('Rendements SSD'!$A$1,MATCH('Tableau Sommaire SSD'!$C$4,'Rendements SSD'!$A$2:$A$28,0),'Tableau Sommaire SSD'!D$7,MATCH($C$5,'Rendements SSD'!$A$2:$A$28,0)-MATCH('Tableau Sommaire SSD'!$C$4,'Rendements SSD'!$A$2:$A$28,0)+1,1),OFFSET('Rendements SSD_indices'!$A$2,MATCH('Tableau Sommaire SSD'!$C$4,'Rendements SSD_indices'!$A$2:$A$28,0),'Tableau Sommaire SSD'!D$7,MATCH($C$5,'Rendements SSD_indices'!$A$2:$A$28,0)-MATCH('Tableau Sommaire SSD'!$C$4,'Rendements SSD_indices'!$A$2:$A$28,0)+1,1)),"n.a.")</f>
        <v>0.20494466745343307</v>
      </c>
      <c r="E22" s="55">
        <f ca="1">IFERROR(CORREL(OFFSET('Rendements SSD'!$A$1,MATCH('Tableau Sommaire SSD'!$C$4,'Rendements SSD'!$A$2:$A$28,0),'Tableau Sommaire SSD'!E$7,MATCH($C$5,'Rendements SSD'!$A$2:$A$28,0)-MATCH('Tableau Sommaire SSD'!$C$4,'Rendements SSD'!$A$2:$A$28,0)+1,1),OFFSET('Rendements SSD_indices'!$A$2,MATCH('Tableau Sommaire SSD'!$C$4,'Rendements SSD_indices'!$A$2:$A$28,0),'Tableau Sommaire SSD'!E$7,MATCH($C$5,'Rendements SSD_indices'!$A$2:$A$28,0)-MATCH('Tableau Sommaire SSD'!$C$4,'Rendements SSD_indices'!$A$2:$A$28,0)+1,1)),"n.a.")</f>
        <v>0.17662532585774429</v>
      </c>
      <c r="F22" s="55">
        <f ca="1">IFERROR(CORREL(OFFSET('Rendements SSD'!$A$1,MATCH('Tableau Sommaire SSD'!$C$4,'Rendements SSD'!$A$2:$A$28,0),'Tableau Sommaire SSD'!F$7,MATCH($C$5,'Rendements SSD'!$A$2:$A$28,0)-MATCH('Tableau Sommaire SSD'!$C$4,'Rendements SSD'!$A$2:$A$28,0)+1,1),OFFSET('Rendements SSD_indices'!$A$2,MATCH('Tableau Sommaire SSD'!$C$4,'Rendements SSD_indices'!$A$2:$A$28,0),'Tableau Sommaire SSD'!F$7,MATCH($C$5,'Rendements SSD_indices'!$A$2:$A$28,0)-MATCH('Tableau Sommaire SSD'!$C$4,'Rendements SSD_indices'!$A$2:$A$28,0)+1,1)),"n.a.")</f>
        <v>9.1390421140474118E-2</v>
      </c>
      <c r="G22" s="55">
        <f ca="1">IFERROR(CORREL(OFFSET('Rendements SSD'!$A$1,MATCH('Tableau Sommaire SSD'!$C$4,'Rendements SSD'!$A$2:$A$28,0),'Tableau Sommaire SSD'!G$7,MATCH($C$5,'Rendements SSD'!$A$2:$A$28,0)-MATCH('Tableau Sommaire SSD'!$C$4,'Rendements SSD'!$A$2:$A$28,0)+1,1),OFFSET('Rendements SSD_indices'!$A$2,MATCH('Tableau Sommaire SSD'!$C$4,'Rendements SSD_indices'!$A$2:$A$28,0),'Tableau Sommaire SSD'!G$7,MATCH($C$5,'Rendements SSD_indices'!$A$2:$A$28,0)-MATCH('Tableau Sommaire SSD'!$C$4,'Rendements SSD_indices'!$A$2:$A$28,0)+1,1)),"n.a.")</f>
        <v>0.43411962344481603</v>
      </c>
      <c r="H22" s="55">
        <f ca="1">IFERROR(CORREL(OFFSET('Rendements SSD'!$A$1,MATCH('Tableau Sommaire SSD'!$C$4,'Rendements SSD'!$A$2:$A$28,0),'Tableau Sommaire SSD'!H$7,MATCH($C$5,'Rendements SSD'!$A$2:$A$28,0)-MATCH('Tableau Sommaire SSD'!$C$4,'Rendements SSD'!$A$2:$A$28,0)+1,1),OFFSET('Rendements SSD_indices'!$A$2,MATCH('Tableau Sommaire SSD'!$C$4,'Rendements SSD_indices'!$A$2:$A$28,0),'Tableau Sommaire SSD'!H$7,MATCH($C$5,'Rendements SSD_indices'!$A$2:$A$28,0)-MATCH('Tableau Sommaire SSD'!$C$4,'Rendements SSD_indices'!$A$2:$A$28,0)+1,1)),"n.a.")</f>
        <v>-0.49364772994375655</v>
      </c>
      <c r="I22" s="55">
        <f ca="1">IFERROR(CORREL(OFFSET('Rendements SSD'!$A$1,MATCH('Tableau Sommaire SSD'!$C$4,'Rendements SSD'!$A$2:$A$28,0),'Tableau Sommaire SSD'!I$7,MATCH($C$5,'Rendements SSD'!$A$2:$A$28,0)-MATCH('Tableau Sommaire SSD'!$C$4,'Rendements SSD'!$A$2:$A$28,0)+1,1),OFFSET('Rendements SSD_indices'!$A$2,MATCH('Tableau Sommaire SSD'!$C$4,'Rendements SSD_indices'!$A$2:$A$28,0),'Tableau Sommaire SSD'!I$7,MATCH($C$5,'Rendements SSD_indices'!$A$2:$A$28,0)-MATCH('Tableau Sommaire SSD'!$C$4,'Rendements SSD_indices'!$A$2:$A$28,0)+1,1)),"n.a.")</f>
        <v>-0.68767792494301638</v>
      </c>
      <c r="J22" s="55">
        <f ca="1">IFERROR(CORREL(OFFSET('Rendements SSD'!$A$1,MATCH('Tableau Sommaire SSD'!$C$4,'Rendements SSD'!$A$2:$A$28,0),'Tableau Sommaire SSD'!J$7,MATCH($C$5,'Rendements SSD'!$A$2:$A$28,0)-MATCH('Tableau Sommaire SSD'!$C$4,'Rendements SSD'!$A$2:$A$28,0)+1,1),OFFSET('Rendements SSD_indices'!$A$2,MATCH('Tableau Sommaire SSD'!$C$4,'Rendements SSD_indices'!$A$2:$A$28,0),'Tableau Sommaire SSD'!J$7,MATCH($C$5,'Rendements SSD_indices'!$A$2:$A$28,0)-MATCH('Tableau Sommaire SSD'!$C$4,'Rendements SSD_indices'!$A$2:$A$28,0)+1,1)),"n.a.")</f>
        <v>0.41215890668146543</v>
      </c>
      <c r="K22" s="55">
        <f ca="1">IFERROR(CORREL(OFFSET('Rendements SSD'!$A$1,MATCH('Tableau Sommaire SSD'!$C$4,'Rendements SSD'!$A$2:$A$28,0),'Tableau Sommaire SSD'!K$7,MATCH($C$5,'Rendements SSD'!$A$2:$A$28,0)-MATCH('Tableau Sommaire SSD'!$C$4,'Rendements SSD'!$A$2:$A$28,0)+1,1),OFFSET('Rendements SSD_indices'!$A$2,MATCH('Tableau Sommaire SSD'!$C$4,'Rendements SSD_indices'!$A$2:$A$28,0),'Tableau Sommaire SSD'!K$7,MATCH($C$5,'Rendements SSD_indices'!$A$2:$A$28,0)-MATCH('Tableau Sommaire SSD'!$C$4,'Rendements SSD_indices'!$A$2:$A$28,0)+1,1)),"n.a.")</f>
        <v>0.38802353040794879</v>
      </c>
      <c r="L22" s="55">
        <f ca="1">IFERROR(CORREL(OFFSET('Rendements SSD'!$A$1,MATCH('Tableau Sommaire SSD'!$C$4,'Rendements SSD'!$A$2:$A$28,0),'Tableau Sommaire SSD'!L$7,MATCH($C$5,'Rendements SSD'!$A$2:$A$28,0)-MATCH('Tableau Sommaire SSD'!$C$4,'Rendements SSD'!$A$2:$A$28,0)+1,1),OFFSET('Rendements SSD_indices'!$A$2,MATCH('Tableau Sommaire SSD'!$C$4,'Rendements SSD_indices'!$A$2:$A$28,0),'Tableau Sommaire SSD'!L$7,MATCH($C$5,'Rendements SSD_indices'!$A$2:$A$28,0)-MATCH('Tableau Sommaire SSD'!$C$4,'Rendements SSD_indices'!$A$2:$A$28,0)+1,1)),"n.a.")</f>
        <v>0.11925725234889607</v>
      </c>
      <c r="M22" s="55">
        <f ca="1">IFERROR(CORREL(OFFSET('Rendements SSD'!$A$1,MATCH('Tableau Sommaire SSD'!$C$4,'Rendements SSD'!$A$2:$A$28,0),'Tableau Sommaire SSD'!M$7,MATCH($C$5,'Rendements SSD'!$A$2:$A$28,0)-MATCH('Tableau Sommaire SSD'!$C$4,'Rendements SSD'!$A$2:$A$28,0)+1,1),OFFSET('Rendements SSD_indices'!$A$2,MATCH('Tableau Sommaire SSD'!$C$4,'Rendements SSD_indices'!$A$2:$A$28,0),'Tableau Sommaire SSD'!M$7,MATCH($C$5,'Rendements SSD_indices'!$A$2:$A$28,0)-MATCH('Tableau Sommaire SSD'!$C$4,'Rendements SSD_indices'!$A$2:$A$28,0)+1,1)),"n.a.")</f>
        <v>0.30766144151786068</v>
      </c>
      <c r="N22" s="55">
        <f ca="1">IFERROR(CORREL(OFFSET('Rendements SSD'!$A$1,MATCH('Tableau Sommaire SSD'!$C$4,'Rendements SSD'!$A$2:$A$28,0),'Tableau Sommaire SSD'!N$7,MATCH($C$5,'Rendements SSD'!$A$2:$A$28,0)-MATCH('Tableau Sommaire SSD'!$C$4,'Rendements SSD'!$A$2:$A$28,0)+1,1),OFFSET('Rendements SSD_indices'!$A$2,MATCH('Tableau Sommaire SSD'!$C$4,'Rendements SSD_indices'!$A$2:$A$28,0),'Tableau Sommaire SSD'!N$7,MATCH($C$5,'Rendements SSD_indices'!$A$2:$A$28,0)-MATCH('Tableau Sommaire SSD'!$C$4,'Rendements SSD_indices'!$A$2:$A$28,0)+1,1)),"n.a.")</f>
        <v>-2.5306536171624361E-3</v>
      </c>
      <c r="O22" s="55">
        <f ca="1">IFERROR(CORREL(OFFSET('Rendements SSD'!$A$1,MATCH('Tableau Sommaire SSD'!$C$4,'Rendements SSD'!$A$2:$A$28,0),'Tableau Sommaire SSD'!O$7,MATCH($C$5,'Rendements SSD'!$A$2:$A$28,0)-MATCH('Tableau Sommaire SSD'!$C$4,'Rendements SSD'!$A$2:$A$28,0)+1,1),OFFSET('Rendements SSD_indices'!$A$2,MATCH('Tableau Sommaire SSD'!$C$4,'Rendements SSD_indices'!$A$2:$A$28,0),'Tableau Sommaire SSD'!O$7,MATCH($C$5,'Rendements SSD_indices'!$A$2:$A$28,0)-MATCH('Tableau Sommaire SSD'!$C$4,'Rendements SSD_indices'!$A$2:$A$28,0)+1,1)),"n.a.")</f>
        <v>0.51615509946818605</v>
      </c>
      <c r="P22" s="55">
        <f ca="1">IFERROR(CORREL(OFFSET('Rendements SSD'!$A$1,MATCH('Tableau Sommaire SSD'!$C$4,'Rendements SSD'!$A$2:$A$28,0),'Tableau Sommaire SSD'!P$7,MATCH($C$5,'Rendements SSD'!$A$2:$A$28,0)-MATCH('Tableau Sommaire SSD'!$C$4,'Rendements SSD'!$A$2:$A$28,0)+1,1),OFFSET('Rendements SSD_indices'!$A$2,MATCH('Tableau Sommaire SSD'!$C$4,'Rendements SSD_indices'!$A$2:$A$28,0),'Tableau Sommaire SSD'!P$7,MATCH($C$5,'Rendements SSD_indices'!$A$2:$A$28,0)-MATCH('Tableau Sommaire SSD'!$C$4,'Rendements SSD_indices'!$A$2:$A$28,0)+1,1)),"n.a.")</f>
        <v>-0.48324981204530909</v>
      </c>
      <c r="Q22" s="55">
        <f ca="1">IFERROR(CORREL(OFFSET('Rendements SSD'!$A$1,MATCH('Tableau Sommaire SSD'!$C$4,'Rendements SSD'!$A$2:$A$28,0),'Tableau Sommaire SSD'!Q$7,MATCH($C$5,'Rendements SSD'!$A$2:$A$28,0)-MATCH('Tableau Sommaire SSD'!$C$4,'Rendements SSD'!$A$2:$A$28,0)+1,1),OFFSET('Rendements SSD_indices'!$A$2,MATCH('Tableau Sommaire SSD'!$C$4,'Rendements SSD_indices'!$A$2:$A$28,0),'Tableau Sommaire SSD'!Q$7,MATCH($C$5,'Rendements SSD_indices'!$A$2:$A$28,0)-MATCH('Tableau Sommaire SSD'!$C$4,'Rendements SSD_indices'!$A$2:$A$28,0)+1,1)),"n.a.")</f>
        <v>-0.10263280683701002</v>
      </c>
      <c r="R22" s="55">
        <f ca="1">IFERROR(CORREL(OFFSET('Rendements SSD'!$A$1,MATCH('Tableau Sommaire SSD'!$C$4,'Rendements SSD'!$A$2:$A$28,0),'Tableau Sommaire SSD'!R$7,MATCH($C$5,'Rendements SSD'!$A$2:$A$28,0)-MATCH('Tableau Sommaire SSD'!$C$4,'Rendements SSD'!$A$2:$A$28,0)+1,1),OFFSET('Rendements SSD_indices'!$A$2,MATCH('Tableau Sommaire SSD'!$C$4,'Rendements SSD_indices'!$A$2:$A$28,0),'Tableau Sommaire SSD'!R$7,MATCH($C$5,'Rendements SSD_indices'!$A$2:$A$28,0)-MATCH('Tableau Sommaire SSD'!$C$4,'Rendements SSD_indices'!$A$2:$A$28,0)+1,1)),"n.a.")</f>
        <v>-0.86119328431714515</v>
      </c>
      <c r="S22" s="55">
        <f ca="1">IFERROR(CORREL(OFFSET('Rendements SSD'!$A$1,MATCH('Tableau Sommaire SSD'!$C$4,'Rendements SSD'!$A$2:$A$28,0),'Tableau Sommaire SSD'!S$7,MATCH($C$5,'Rendements SSD'!$A$2:$A$28,0)-MATCH('Tableau Sommaire SSD'!$C$4,'Rendements SSD'!$A$2:$A$28,0)+1,1),OFFSET('Rendements SSD_indices'!$A$2,MATCH('Tableau Sommaire SSD'!$C$4,'Rendements SSD_indices'!$A$2:$A$28,0),'Tableau Sommaire SSD'!S$7,MATCH($C$5,'Rendements SSD_indices'!$A$2:$A$28,0)-MATCH('Tableau Sommaire SSD'!$C$4,'Rendements SSD_indices'!$A$2:$A$28,0)+1,1)),"n.a.")</f>
        <v>-0.37643635356911709</v>
      </c>
      <c r="T22" s="55">
        <f ca="1">IFERROR(CORREL(OFFSET('Rendements SSD'!$A$1,MATCH('Tableau Sommaire SSD'!$C$4,'Rendements SSD'!$A$2:$A$28,0),'Tableau Sommaire SSD'!T$7,MATCH($C$5,'Rendements SSD'!$A$2:$A$28,0)-MATCH('Tableau Sommaire SSD'!$C$4,'Rendements SSD'!$A$2:$A$28,0)+1,1),OFFSET('Rendements SSD_indices'!$A$2,MATCH('Tableau Sommaire SSD'!$C$4,'Rendements SSD_indices'!$A$2:$A$28,0),'Tableau Sommaire SSD'!T$7,MATCH($C$5,'Rendements SSD_indices'!$A$2:$A$28,0)-MATCH('Tableau Sommaire SSD'!$C$4,'Rendements SSD_indices'!$A$2:$A$28,0)+1,1)),"n.a.")</f>
        <v>-0.20103228144036994</v>
      </c>
      <c r="U22" s="55">
        <f ca="1">IFERROR(CORREL(OFFSET('Rendements SSD'!$A$1,MATCH('Tableau Sommaire SSD'!$C$4,'Rendements SSD'!$A$2:$A$28,0),'Tableau Sommaire SSD'!U$7,MATCH($C$5,'Rendements SSD'!$A$2:$A$28,0)-MATCH('Tableau Sommaire SSD'!$C$4,'Rendements SSD'!$A$2:$A$28,0)+1,1),OFFSET('Rendements SSD_indices'!$A$2,MATCH('Tableau Sommaire SSD'!$C$4,'Rendements SSD_indices'!$A$2:$A$28,0),'Tableau Sommaire SSD'!U$7,MATCH($C$5,'Rendements SSD_indices'!$A$2:$A$28,0)-MATCH('Tableau Sommaire SSD'!$C$4,'Rendements SSD_indices'!$A$2:$A$28,0)+1,1)),"n.a.")</f>
        <v>0.54443475968757393</v>
      </c>
      <c r="V22" s="55">
        <f ca="1">IFERROR(CORREL(OFFSET('Rendements SSD'!$A$1,MATCH('Tableau Sommaire SSD'!$C$4,'Rendements SSD'!$A$2:$A$28,0),'Tableau Sommaire SSD'!V$7,MATCH($C$5,'Rendements SSD'!$A$2:$A$28,0)-MATCH('Tableau Sommaire SSD'!$C$4,'Rendements SSD'!$A$2:$A$28,0)+1,1),OFFSET('Rendements SSD_indices'!$A$2,MATCH('Tableau Sommaire SSD'!$C$4,'Rendements SSD_indices'!$A$2:$A$28,0),'Tableau Sommaire SSD'!V$7,MATCH($C$5,'Rendements SSD_indices'!$A$2:$A$28,0)-MATCH('Tableau Sommaire SSD'!$C$4,'Rendements SSD_indices'!$A$2:$A$28,0)+1,1)),"n.a.")</f>
        <v>0.24174242591900863</v>
      </c>
      <c r="W22" s="55">
        <f ca="1">IFERROR(CORREL(OFFSET('Rendements SSD'!$A$1,MATCH('Tableau Sommaire SSD'!$C$4,'Rendements SSD'!$A$2:$A$28,0),'Tableau Sommaire SSD'!W$7,MATCH($C$5,'Rendements SSD'!$A$2:$A$28,0)-MATCH('Tableau Sommaire SSD'!$C$4,'Rendements SSD'!$A$2:$A$28,0)+1,1),OFFSET('Rendements SSD_indices'!$A$2,MATCH('Tableau Sommaire SSD'!$C$4,'Rendements SSD_indices'!$A$2:$A$28,0),'Tableau Sommaire SSD'!W$7,MATCH($C$5,'Rendements SSD_indices'!$A$2:$A$28,0)-MATCH('Tableau Sommaire SSD'!$C$4,'Rendements SSD_indices'!$A$2:$A$28,0)+1,1)),"n.a.")</f>
        <v>0.40941176449554562</v>
      </c>
      <c r="X22" s="55">
        <f ca="1">IFERROR(CORREL(OFFSET('Rendements SSD'!$A$1,MATCH('Tableau Sommaire SSD'!$C$4,'Rendements SSD'!$A$2:$A$28,0),'Tableau Sommaire SSD'!X$7,MATCH($C$5,'Rendements SSD'!$A$2:$A$28,0)-MATCH('Tableau Sommaire SSD'!$C$4,'Rendements SSD'!$A$2:$A$28,0)+1,1),OFFSET('Rendements SSD_indices'!$A$2,MATCH('Tableau Sommaire SSD'!$C$4,'Rendements SSD_indices'!$A$2:$A$28,0),'Tableau Sommaire SSD'!X$7,MATCH($C$5,'Rendements SSD_indices'!$A$2:$A$28,0)-MATCH('Tableau Sommaire SSD'!$C$4,'Rendements SSD_indices'!$A$2:$A$28,0)+1,1)),"n.a.")</f>
        <v>-0.40334564643635085</v>
      </c>
      <c r="Y22" s="55">
        <f ca="1">IFERROR(CORREL(OFFSET('Rendements SSD'!$A$1,MATCH('Tableau Sommaire SSD'!$C$4,'Rendements SSD'!$A$2:$A$28,0),'Tableau Sommaire SSD'!Y$7,MATCH($C$5,'Rendements SSD'!$A$2:$A$28,0)-MATCH('Tableau Sommaire SSD'!$C$4,'Rendements SSD'!$A$2:$A$28,0)+1,1),OFFSET('Rendements SSD_indices'!$A$2,MATCH('Tableau Sommaire SSD'!$C$4,'Rendements SSD_indices'!$A$2:$A$28,0),'Tableau Sommaire SSD'!Y$7,MATCH($C$5,'Rendements SSD_indices'!$A$2:$A$28,0)-MATCH('Tableau Sommaire SSD'!$C$4,'Rendements SSD_indices'!$A$2:$A$28,0)+1,1)),"n.a.")</f>
        <v>0.30337474324122249</v>
      </c>
      <c r="Z22" s="55">
        <f ca="1">IFERROR(CORREL(OFFSET('Rendements SSD'!$A$1,MATCH('Tableau Sommaire SSD'!$C$4,'Rendements SSD'!$A$2:$A$28,0),'Tableau Sommaire SSD'!Z$7,MATCH($C$5,'Rendements SSD'!$A$2:$A$28,0)-MATCH('Tableau Sommaire SSD'!$C$4,'Rendements SSD'!$A$2:$A$28,0)+1,1),OFFSET('Rendements SSD_indices'!$A$2,MATCH('Tableau Sommaire SSD'!$C$4,'Rendements SSD_indices'!$A$2:$A$28,0),'Tableau Sommaire SSD'!Z$7,MATCH($C$5,'Rendements SSD_indices'!$A$2:$A$28,0)-MATCH('Tableau Sommaire SSD'!$C$4,'Rendements SSD_indices'!$A$2:$A$28,0)+1,1)),"n.a.")</f>
        <v>8.652239376875559E-2</v>
      </c>
      <c r="AA22" s="55" t="str">
        <f ca="1">IFERROR(CORREL(OFFSET('Rendements SSD'!$A$1,MATCH('Tableau Sommaire SSD'!$C$4,'Rendements SSD'!$A$2:$A$28,0),'Tableau Sommaire SSD'!AA$7,MATCH($C$5,'Rendements SSD'!$A$2:$A$28,0)-MATCH('Tableau Sommaire SSD'!$C$4,'Rendements SSD'!$A$2:$A$28,0)+1,1),OFFSET('Rendements SSD_indices'!$A$2,MATCH('Tableau Sommaire SSD'!$C$4,'Rendements SSD_indices'!$A$2:$A$28,0),'Tableau Sommaire SSD'!AA$7,MATCH($C$5,'Rendements SSD_indices'!$A$2:$A$28,0)-MATCH('Tableau Sommaire SSD'!$C$4,'Rendements SSD_indices'!$A$2:$A$28,0)+1,1)),"n.a.")</f>
        <v>n.a.</v>
      </c>
      <c r="AB22" s="55" t="str">
        <f ca="1">IFERROR(CORREL(OFFSET('Rendements SSD'!$A$1,MATCH('Tableau Sommaire SSD'!$C$4,'Rendements SSD'!$A$2:$A$28,0),'Tableau Sommaire SSD'!AB$7,MATCH($C$5,'Rendements SSD'!$A$2:$A$28,0)-MATCH('Tableau Sommaire SSD'!$C$4,'Rendements SSD'!$A$2:$A$28,0)+1,1),OFFSET('Rendements SSD_indices'!$A$2,MATCH('Tableau Sommaire SSD'!$C$4,'Rendements SSD_indices'!$A$2:$A$28,0),'Tableau Sommaire SSD'!AB$7,MATCH($C$5,'Rendements SSD_indices'!$A$2:$A$28,0)-MATCH('Tableau Sommaire SSD'!$C$4,'Rendements SSD_indices'!$A$2:$A$28,0)+1,1)),"n.a.")</f>
        <v>n.a.</v>
      </c>
      <c r="AC22" s="55" t="str">
        <f ca="1">IFERROR(CORREL(OFFSET('Rendements SSD'!$A$1,MATCH('Tableau Sommaire SSD'!$C$4,'Rendements SSD'!$A$2:$A$28,0),'Tableau Sommaire SSD'!AC$7,MATCH($C$5,'Rendements SSD'!$A$2:$A$28,0)-MATCH('Tableau Sommaire SSD'!$C$4,'Rendements SSD'!$A$2:$A$28,0)+1,1),OFFSET('Rendements SSD_indices'!$A$2,MATCH('Tableau Sommaire SSD'!$C$4,'Rendements SSD_indices'!$A$2:$A$28,0),'Tableau Sommaire SSD'!AC$7,MATCH($C$5,'Rendements SSD_indices'!$A$2:$A$28,0)-MATCH('Tableau Sommaire SSD'!$C$4,'Rendements SSD_indices'!$A$2:$A$28,0)+1,1)),"n.a.")</f>
        <v>n.a.</v>
      </c>
      <c r="AD22" s="55" t="str">
        <f ca="1">IFERROR(CORREL(OFFSET('Rendements SSD'!$A$1,MATCH('Tableau Sommaire SSD'!$C$4,'Rendements SSD'!$A$2:$A$28,0),'Tableau Sommaire SSD'!AD$7,MATCH($C$5,'Rendements SSD'!$A$2:$A$28,0)-MATCH('Tableau Sommaire SSD'!$C$4,'Rendements SSD'!$A$2:$A$28,0)+1,1),OFFSET('Rendements SSD_indices'!$A$2,MATCH('Tableau Sommaire SSD'!$C$4,'Rendements SSD_indices'!$A$2:$A$28,0),'Tableau Sommaire SSD'!AD$7,MATCH($C$5,'Rendements SSD_indices'!$A$2:$A$28,0)-MATCH('Tableau Sommaire SSD'!$C$4,'Rendements SSD_indices'!$A$2:$A$28,0)+1,1)),"n.a.")</f>
        <v>n.a.</v>
      </c>
      <c r="AE22" s="55" t="str">
        <f ca="1">IFERROR(CORREL(OFFSET('Rendements SSD'!$A$1,MATCH('Tableau Sommaire SSD'!$C$4,'Rendements SSD'!$A$2:$A$28,0),'Tableau Sommaire SSD'!AE$7,MATCH($C$5,'Rendements SSD'!$A$2:$A$28,0)-MATCH('Tableau Sommaire SSD'!$C$4,'Rendements SSD'!$A$2:$A$28,0)+1,1),OFFSET('Rendements SSD_indices'!$A$2,MATCH('Tableau Sommaire SSD'!$C$4,'Rendements SSD_indices'!$A$2:$A$28,0),'Tableau Sommaire SSD'!AE$7,MATCH($C$5,'Rendements SSD_indices'!$A$2:$A$28,0)-MATCH('Tableau Sommaire SSD'!$C$4,'Rendements SSD_indices'!$A$2:$A$28,0)+1,1)),"n.a.")</f>
        <v>n.a.</v>
      </c>
      <c r="AF22" s="55" t="str">
        <f ca="1">IFERROR(CORREL(OFFSET('Rendements SSD'!$A$1,MATCH('Tableau Sommaire SSD'!$C$4,'Rendements SSD'!$A$2:$A$28,0),'Tableau Sommaire SSD'!AF$7,MATCH($C$5,'Rendements SSD'!$A$2:$A$28,0)-MATCH('Tableau Sommaire SSD'!$C$4,'Rendements SSD'!$A$2:$A$28,0)+1,1),OFFSET('Rendements SSD_indices'!$A$2,MATCH('Tableau Sommaire SSD'!$C$4,'Rendements SSD_indices'!$A$2:$A$28,0),'Tableau Sommaire SSD'!AF$7,MATCH($C$5,'Rendements SSD_indices'!$A$2:$A$28,0)-MATCH('Tableau Sommaire SSD'!$C$4,'Rendements SSD_indices'!$A$2:$A$28,0)+1,1)),"n.a.")</f>
        <v>n.a.</v>
      </c>
      <c r="AG22" s="55" t="str">
        <f ca="1">IFERROR(CORREL(OFFSET('Rendements SSD'!$A$1,MATCH('Tableau Sommaire SSD'!$C$4,'Rendements SSD'!$A$2:$A$28,0),'Tableau Sommaire SSD'!AG$7,MATCH($C$5,'Rendements SSD'!$A$2:$A$28,0)-MATCH('Tableau Sommaire SSD'!$C$4,'Rendements SSD'!$A$2:$A$28,0)+1,1),OFFSET('Rendements SSD_indices'!$A$2,MATCH('Tableau Sommaire SSD'!$C$4,'Rendements SSD_indices'!$A$2:$A$28,0),'Tableau Sommaire SSD'!AG$7,MATCH($C$5,'Rendements SSD_indices'!$A$2:$A$28,0)-MATCH('Tableau Sommaire SSD'!$C$4,'Rendements SSD_indices'!$A$2:$A$28,0)+1,1)),"n.a.")</f>
        <v>n.a.</v>
      </c>
      <c r="AH22" s="55" t="str">
        <f ca="1">IFERROR(CORREL(OFFSET('Rendements SSD'!$A$1,MATCH('Tableau Sommaire SSD'!$C$4,'Rendements SSD'!$A$2:$A$28,0),'Tableau Sommaire SSD'!AH$7,MATCH($C$5,'Rendements SSD'!$A$2:$A$28,0)-MATCH('Tableau Sommaire SSD'!$C$4,'Rendements SSD'!$A$2:$A$28,0)+1,1),OFFSET('Rendements SSD_indices'!$A$2,MATCH('Tableau Sommaire SSD'!$C$4,'Rendements SSD_indices'!$A$2:$A$28,0),'Tableau Sommaire SSD'!AH$7,MATCH($C$5,'Rendements SSD_indices'!$A$2:$A$28,0)-MATCH('Tableau Sommaire SSD'!$C$4,'Rendements SSD_indices'!$A$2:$A$28,0)+1,1)),"n.a.")</f>
        <v>n.a.</v>
      </c>
      <c r="AI22" s="55" t="str">
        <f ca="1">IFERROR(CORREL(OFFSET('Rendements SSD'!$A$1,MATCH('Tableau Sommaire SSD'!$C$4,'Rendements SSD'!$A$2:$A$28,0),'Tableau Sommaire SSD'!AI$7,MATCH($C$5,'Rendements SSD'!$A$2:$A$28,0)-MATCH('Tableau Sommaire SSD'!$C$4,'Rendements SSD'!$A$2:$A$28,0)+1,1),OFFSET('Rendements SSD_indices'!$A$2,MATCH('Tableau Sommaire SSD'!$C$4,'Rendements SSD_indices'!$A$2:$A$28,0),'Tableau Sommaire SSD'!AI$7,MATCH($C$5,'Rendements SSD_indices'!$A$2:$A$28,0)-MATCH('Tableau Sommaire SSD'!$C$4,'Rendements SSD_indices'!$A$2:$A$28,0)+1,1)),"n.a.")</f>
        <v>n.a.</v>
      </c>
      <c r="AJ22" s="55" t="str">
        <f ca="1">IFERROR(CORREL(OFFSET('Rendements SSD'!$A$1,MATCH('Tableau Sommaire SSD'!$C$4,'Rendements SSD'!$A$2:$A$28,0),'Tableau Sommaire SSD'!AJ$7,MATCH($C$5,'Rendements SSD'!$A$2:$A$28,0)-MATCH('Tableau Sommaire SSD'!$C$4,'Rendements SSD'!$A$2:$A$28,0)+1,1),OFFSET('Rendements SSD_indices'!$A$2,MATCH('Tableau Sommaire SSD'!$C$4,'Rendements SSD_indices'!$A$2:$A$28,0),'Tableau Sommaire SSD'!AJ$7,MATCH($C$5,'Rendements SSD_indices'!$A$2:$A$28,0)-MATCH('Tableau Sommaire SSD'!$C$4,'Rendements SSD_indices'!$A$2:$A$28,0)+1,1)),"n.a.")</f>
        <v>n.a.</v>
      </c>
      <c r="AK22" s="55" t="str">
        <f ca="1">IFERROR(CORREL(OFFSET('Rendements SSD'!$A$1,MATCH('Tableau Sommaire SSD'!$C$4,'Rendements SSD'!$A$2:$A$28,0),'Tableau Sommaire SSD'!AK$7,MATCH($C$5,'Rendements SSD'!$A$2:$A$28,0)-MATCH('Tableau Sommaire SSD'!$C$4,'Rendements SSD'!$A$2:$A$28,0)+1,1),OFFSET('Rendements SSD_indices'!$A$2,MATCH('Tableau Sommaire SSD'!$C$4,'Rendements SSD_indices'!$A$2:$A$28,0),'Tableau Sommaire SSD'!AK$7,MATCH($C$5,'Rendements SSD_indices'!$A$2:$A$28,0)-MATCH('Tableau Sommaire SSD'!$C$4,'Rendements SSD_indices'!$A$2:$A$28,0)+1,1)),"n.a.")</f>
        <v>n.a.</v>
      </c>
      <c r="AL22" s="55" t="str">
        <f ca="1">IFERROR(CORREL(OFFSET('Rendements SSD'!$A$1,MATCH('Tableau Sommaire SSD'!$C$4,'Rendements SSD'!$A$2:$A$28,0),'Tableau Sommaire SSD'!AL$7,MATCH($C$5,'Rendements SSD'!$A$2:$A$28,0)-MATCH('Tableau Sommaire SSD'!$C$4,'Rendements SSD'!$A$2:$A$28,0)+1,1),OFFSET('Rendements SSD_indices'!$A$2,MATCH('Tableau Sommaire SSD'!$C$4,'Rendements SSD_indices'!$A$2:$A$28,0),'Tableau Sommaire SSD'!AL$7,MATCH($C$5,'Rendements SSD_indices'!$A$2:$A$28,0)-MATCH('Tableau Sommaire SSD'!$C$4,'Rendements SSD_indices'!$A$2:$A$28,0)+1,1)),"n.a.")</f>
        <v>n.a.</v>
      </c>
    </row>
    <row r="23" spans="2:38" x14ac:dyDescent="0.25">
      <c r="B23" s="54" t="s">
        <v>40</v>
      </c>
      <c r="C23" s="58">
        <f ca="1">IFERROR(_xlfn.STDEV.S(OFFSET('Rendements SSD'!$A$1,MATCH('Tableau Sommaire SSD'!$C$4,'Rendements SSD'!$A$2:$A$28,0),'Tableau Sommaire SSD'!C$7,MATCH($C$5,'Rendements SSD'!$A$2:$A$28,0)-MATCH('Tableau Sommaire SSD'!$C$4,'Rendements SSD'!$A$2:$A$28,0)+1,1))*SQRT(12),"n.a.")</f>
        <v>0.16198765385053268</v>
      </c>
      <c r="D23" s="58">
        <f ca="1">IFERROR(_xlfn.STDEV.S(OFFSET('Rendements SSD'!$A$1,MATCH('Tableau Sommaire SSD'!$C$4,'Rendements SSD'!$A$2:$A$28,0),'Tableau Sommaire SSD'!D$7,MATCH($C$5,'Rendements SSD'!$A$2:$A$28,0)-MATCH('Tableau Sommaire SSD'!$C$4,'Rendements SSD'!$A$2:$A$28,0)+1,1))*SQRT(12),"n.a.")</f>
        <v>7.8230428862431756E-2</v>
      </c>
      <c r="E23" s="58">
        <f ca="1">IFERROR(_xlfn.STDEV.S(OFFSET('Rendements SSD'!$A$1,MATCH('Tableau Sommaire SSD'!$C$4,'Rendements SSD'!$A$2:$A$28,0),'Tableau Sommaire SSD'!E$7,MATCH($C$5,'Rendements SSD'!$A$2:$A$28,0)-MATCH('Tableau Sommaire SSD'!$C$4,'Rendements SSD'!$A$2:$A$28,0)+1,1))*SQRT(12),"n.a.")</f>
        <v>0.13623509092741121</v>
      </c>
      <c r="F23" s="58">
        <f ca="1">IFERROR(_xlfn.STDEV.S(OFFSET('Rendements SSD'!$A$1,MATCH('Tableau Sommaire SSD'!$C$4,'Rendements SSD'!$A$2:$A$28,0),'Tableau Sommaire SSD'!F$7,MATCH($C$5,'Rendements SSD'!$A$2:$A$28,0)-MATCH('Tableau Sommaire SSD'!$C$4,'Rendements SSD'!$A$2:$A$28,0)+1,1))*SQRT(12),"n.a.")</f>
        <v>0.10198039027185567</v>
      </c>
      <c r="G23" s="58">
        <f ca="1">IFERROR(_xlfn.STDEV.S(OFFSET('Rendements SSD'!$A$1,MATCH('Tableau Sommaire SSD'!$C$4,'Rendements SSD'!$A$2:$A$28,0),'Tableau Sommaire SSD'!G$7,MATCH($C$5,'Rendements SSD'!$A$2:$A$28,0)-MATCH('Tableau Sommaire SSD'!$C$4,'Rendements SSD'!$A$2:$A$28,0)+1,1))*SQRT(12),"n.a.")</f>
        <v>0.10601886624558857</v>
      </c>
      <c r="H23" s="58">
        <f ca="1">IFERROR(_xlfn.STDEV.S(OFFSET('Rendements SSD'!$A$1,MATCH('Tableau Sommaire SSD'!$C$4,'Rendements SSD'!$A$2:$A$28,0),'Tableau Sommaire SSD'!H$7,MATCH($C$5,'Rendements SSD'!$A$2:$A$28,0)-MATCH('Tableau Sommaire SSD'!$C$4,'Rendements SSD'!$A$2:$A$28,0)+1,1))*SQRT(12),"n.a.")</f>
        <v>0.14966629547095767</v>
      </c>
      <c r="I23" s="58">
        <f ca="1">IFERROR(_xlfn.STDEV.S(OFFSET('Rendements SSD'!$A$1,MATCH('Tableau Sommaire SSD'!$C$4,'Rendements SSD'!$A$2:$A$28,0),'Tableau Sommaire SSD'!I$7,MATCH($C$5,'Rendements SSD'!$A$2:$A$28,0)-MATCH('Tableau Sommaire SSD'!$C$4,'Rendements SSD'!$A$2:$A$28,0)+1,1))*SQRT(12),"n.a.")</f>
        <v>0.12712198865656563</v>
      </c>
      <c r="J23" s="58">
        <f ca="1">IFERROR(_xlfn.STDEV.S(OFFSET('Rendements SSD'!$A$1,MATCH('Tableau Sommaire SSD'!$C$4,'Rendements SSD'!$A$2:$A$28,0),'Tableau Sommaire SSD'!J$7,MATCH($C$5,'Rendements SSD'!$A$2:$A$28,0)-MATCH('Tableau Sommaire SSD'!$C$4,'Rendements SSD'!$A$2:$A$28,0)+1,1))*SQRT(12),"n.a.")</f>
        <v>0.11523888232710348</v>
      </c>
      <c r="K23" s="58">
        <f ca="1">IFERROR(_xlfn.STDEV.S(OFFSET('Rendements SSD'!$A$1,MATCH('Tableau Sommaire SSD'!$C$4,'Rendements SSD'!$A$2:$A$28,0),'Tableau Sommaire SSD'!K$7,MATCH($C$5,'Rendements SSD'!$A$2:$A$28,0)-MATCH('Tableau Sommaire SSD'!$C$4,'Rendements SSD'!$A$2:$A$28,0)+1,1))*SQRT(12),"n.a.")</f>
        <v>0.13856406460551018</v>
      </c>
      <c r="L23" s="58">
        <f ca="1">IFERROR(_xlfn.STDEV.S(OFFSET('Rendements SSD'!$A$1,MATCH('Tableau Sommaire SSD'!$C$4,'Rendements SSD'!$A$2:$A$28,0),'Tableau Sommaire SSD'!L$7,MATCH($C$5,'Rendements SSD'!$A$2:$A$28,0)-MATCH('Tableau Sommaire SSD'!$C$4,'Rendements SSD'!$A$2:$A$28,0)+1,1))*SQRT(12),"n.a.")</f>
        <v>0.15607690412101335</v>
      </c>
      <c r="M23" s="58">
        <f ca="1">IFERROR(_xlfn.STDEV.S(OFFSET('Rendements SSD'!$A$1,MATCH('Tableau Sommaire SSD'!$C$4,'Rendements SSD'!$A$2:$A$28,0),'Tableau Sommaire SSD'!M$7,MATCH($C$5,'Rendements SSD'!$A$2:$A$28,0)-MATCH('Tableau Sommaire SSD'!$C$4,'Rendements SSD'!$A$2:$A$28,0)+1,1))*SQRT(12),"n.a.")</f>
        <v>0.12585706178041822</v>
      </c>
      <c r="N23" s="58">
        <f ca="1">IFERROR(_xlfn.STDEV.S(OFFSET('Rendements SSD'!$A$1,MATCH('Tableau Sommaire SSD'!$C$4,'Rendements SSD'!$A$2:$A$28,0),'Tableau Sommaire SSD'!N$7,MATCH($C$5,'Rendements SSD'!$A$2:$A$28,0)-MATCH('Tableau Sommaire SSD'!$C$4,'Rendements SSD'!$A$2:$A$28,0)+1,1))*SQRT(12),"n.a.")</f>
        <v>0.10601886624558857</v>
      </c>
      <c r="O23" s="58">
        <f ca="1">IFERROR(_xlfn.STDEV.S(OFFSET('Rendements SSD'!$A$1,MATCH('Tableau Sommaire SSD'!$C$4,'Rendements SSD'!$A$2:$A$28,0),'Tableau Sommaire SSD'!O$7,MATCH($C$5,'Rendements SSD'!$A$2:$A$28,0)-MATCH('Tableau Sommaire SSD'!$C$4,'Rendements SSD'!$A$2:$A$28,0)+1,1))*SQRT(12),"n.a.")</f>
        <v>8.9666047085839584E-2</v>
      </c>
      <c r="P23" s="58">
        <f ca="1">IFERROR(_xlfn.STDEV.S(OFFSET('Rendements SSD'!$A$1,MATCH('Tableau Sommaire SSD'!$C$4,'Rendements SSD'!$A$2:$A$28,0),'Tableau Sommaire SSD'!P$7,MATCH($C$5,'Rendements SSD'!$A$2:$A$28,0)-MATCH('Tableau Sommaire SSD'!$C$4,'Rendements SSD'!$A$2:$A$28,0)+1,1))*SQRT(12),"n.a.")</f>
        <v>0.10276186062932102</v>
      </c>
      <c r="Q23" s="58">
        <f ca="1">IFERROR(_xlfn.STDEV.S(OFFSET('Rendements SSD'!$A$1,MATCH('Tableau Sommaire SSD'!$C$4,'Rendements SSD'!$A$2:$A$28,0),'Tableau Sommaire SSD'!Q$7,MATCH($C$5,'Rendements SSD'!$A$2:$A$28,0)-MATCH('Tableau Sommaire SSD'!$C$4,'Rendements SSD'!$A$2:$A$28,0)+1,1))*SQRT(12),"n.a.")</f>
        <v>0.1271219886565656</v>
      </c>
      <c r="R23" s="58">
        <f ca="1">IFERROR(_xlfn.STDEV.S(OFFSET('Rendements SSD'!$A$1,MATCH('Tableau Sommaire SSD'!$C$4,'Rendements SSD'!$A$2:$A$28,0),'Tableau Sommaire SSD'!R$7,MATCH($C$5,'Rendements SSD'!$A$2:$A$28,0)-MATCH('Tableau Sommaire SSD'!$C$4,'Rendements SSD'!$A$2:$A$28,0)+1,1))*SQRT(12),"n.a.")</f>
        <v>9.7979589711327114E-2</v>
      </c>
      <c r="S23" s="58">
        <f ca="1">IFERROR(_xlfn.STDEV.S(OFFSET('Rendements SSD'!$A$1,MATCH('Tableau Sommaire SSD'!$C$4,'Rendements SSD'!$A$2:$A$28,0),'Tableau Sommaire SSD'!S$7,MATCH($C$5,'Rendements SSD'!$A$2:$A$28,0)-MATCH('Tableau Sommaire SSD'!$C$4,'Rendements SSD'!$A$2:$A$28,0)+1,1))*SQRT(12),"n.a.")</f>
        <v>0.11099549540409287</v>
      </c>
      <c r="T23" s="58">
        <f ca="1">IFERROR(_xlfn.STDEV.S(OFFSET('Rendements SSD'!$A$1,MATCH('Tableau Sommaire SSD'!$C$4,'Rendements SSD'!$A$2:$A$28,0),'Tableau Sommaire SSD'!T$7,MATCH($C$5,'Rendements SSD'!$A$2:$A$28,0)-MATCH('Tableau Sommaire SSD'!$C$4,'Rendements SSD'!$A$2:$A$28,0)+1,1))*SQRT(12),"n.a.")</f>
        <v>8.4142735871850519E-2</v>
      </c>
      <c r="U23" s="58">
        <f ca="1">IFERROR(_xlfn.STDEV.S(OFFSET('Rendements SSD'!$A$1,MATCH('Tableau Sommaire SSD'!$C$4,'Rendements SSD'!$A$2:$A$28,0),'Tableau Sommaire SSD'!U$7,MATCH($C$5,'Rendements SSD'!$A$2:$A$28,0)-MATCH('Tableau Sommaire SSD'!$C$4,'Rendements SSD'!$A$2:$A$28,0)+1,1))*SQRT(12),"n.a.")</f>
        <v>0.12899612397277679</v>
      </c>
      <c r="V23" s="58">
        <f ca="1">IFERROR(_xlfn.STDEV.S(OFFSET('Rendements SSD'!$A$1,MATCH('Tableau Sommaire SSD'!$C$4,'Rendements SSD'!$A$2:$A$28,0),'Tableau Sommaire SSD'!V$7,MATCH($C$5,'Rendements SSD'!$A$2:$A$28,0)-MATCH('Tableau Sommaire SSD'!$C$4,'Rendements SSD'!$A$2:$A$28,0)+1,1))*SQRT(12),"n.a.")</f>
        <v>0.12132600710482477</v>
      </c>
      <c r="W23" s="58">
        <f ca="1">IFERROR(_xlfn.STDEV.S(OFFSET('Rendements SSD'!$A$1,MATCH('Tableau Sommaire SSD'!$C$4,'Rendements SSD'!$A$2:$A$28,0),'Tableau Sommaire SSD'!W$7,MATCH($C$5,'Rendements SSD'!$A$2:$A$28,0)-MATCH('Tableau Sommaire SSD'!$C$4,'Rendements SSD'!$A$2:$A$28,0)+1,1))*SQRT(12),"n.a.")</f>
        <v>0.117983049630021</v>
      </c>
      <c r="X23" s="58">
        <f ca="1">IFERROR(_xlfn.STDEV.S(OFFSET('Rendements SSD'!$A$1,MATCH('Tableau Sommaire SSD'!$C$4,'Rendements SSD'!$A$2:$A$28,0),'Tableau Sommaire SSD'!X$7,MATCH($C$5,'Rendements SSD'!$A$2:$A$28,0)-MATCH('Tableau Sommaire SSD'!$C$4,'Rendements SSD'!$A$2:$A$28,0)+1,1))*SQRT(12),"n.a.")</f>
        <v>8.024961059095552E-2</v>
      </c>
      <c r="Y23" s="58">
        <f ca="1">IFERROR(_xlfn.STDEV.S(OFFSET('Rendements SSD'!$A$1,MATCH('Tableau Sommaire SSD'!$C$4,'Rendements SSD'!$A$2:$A$28,0),'Tableau Sommaire SSD'!Y$7,MATCH($C$5,'Rendements SSD'!$A$2:$A$28,0)-MATCH('Tableau Sommaire SSD'!$C$4,'Rendements SSD'!$A$2:$A$28,0)+1,1))*SQRT(12),"n.a.")</f>
        <v>0.146424041741785</v>
      </c>
      <c r="Z23" s="58">
        <f ca="1">IFERROR(_xlfn.STDEV.S(OFFSET('Rendements SSD'!$A$1,MATCH('Tableau Sommaire SSD'!$C$4,'Rendements SSD'!$A$2:$A$28,0),'Tableau Sommaire SSD'!Z$7,MATCH($C$5,'Rendements SSD'!$A$2:$A$28,0)-MATCH('Tableau Sommaire SSD'!$C$4,'Rendements SSD'!$A$2:$A$28,0)+1,1))*SQRT(12),"n.a.")</f>
        <v>7.7201036262475098E-2</v>
      </c>
      <c r="AA23" s="58" t="str">
        <f ca="1">IFERROR(_xlfn.STDEV.S(OFFSET('Rendements SSD'!$A$1,MATCH('Tableau Sommaire SSD'!$C$4,'Rendements SSD'!$A$2:$A$28,0),'Tableau Sommaire SSD'!AA$7,MATCH($C$5,'Rendements SSD'!$A$2:$A$28,0)-MATCH('Tableau Sommaire SSD'!$C$4,'Rendements SSD'!$A$2:$A$28,0)+1,1))*SQRT(12),"n.a.")</f>
        <v>n.a.</v>
      </c>
      <c r="AB23" s="58" t="str">
        <f ca="1">IFERROR(_xlfn.STDEV.S(OFFSET('Rendements SSD'!$A$1,MATCH('Tableau Sommaire SSD'!$C$4,'Rendements SSD'!$A$2:$A$28,0),'Tableau Sommaire SSD'!AB$7,MATCH($C$5,'Rendements SSD'!$A$2:$A$28,0)-MATCH('Tableau Sommaire SSD'!$C$4,'Rendements SSD'!$A$2:$A$28,0)+1,1))*SQRT(12),"n.a.")</f>
        <v>n.a.</v>
      </c>
      <c r="AC23" s="58" t="str">
        <f ca="1">IFERROR(_xlfn.STDEV.S(OFFSET('Rendements SSD'!$A$1,MATCH('Tableau Sommaire SSD'!$C$4,'Rendements SSD'!$A$2:$A$28,0),'Tableau Sommaire SSD'!AC$7,MATCH($C$5,'Rendements SSD'!$A$2:$A$28,0)-MATCH('Tableau Sommaire SSD'!$C$4,'Rendements SSD'!$A$2:$A$28,0)+1,1))*SQRT(12),"n.a.")</f>
        <v>n.a.</v>
      </c>
      <c r="AD23" s="58" t="str">
        <f ca="1">IFERROR(_xlfn.STDEV.S(OFFSET('Rendements SSD'!$A$1,MATCH('Tableau Sommaire SSD'!$C$4,'Rendements SSD'!$A$2:$A$28,0),'Tableau Sommaire SSD'!AD$7,MATCH($C$5,'Rendements SSD'!$A$2:$A$28,0)-MATCH('Tableau Sommaire SSD'!$C$4,'Rendements SSD'!$A$2:$A$28,0)+1,1))*SQRT(12),"n.a.")</f>
        <v>n.a.</v>
      </c>
      <c r="AE23" s="58" t="str">
        <f ca="1">IFERROR(_xlfn.STDEV.S(OFFSET('Rendements SSD'!$A$1,MATCH('Tableau Sommaire SSD'!$C$4,'Rendements SSD'!$A$2:$A$28,0),'Tableau Sommaire SSD'!AE$7,MATCH($C$5,'Rendements SSD'!$A$2:$A$28,0)-MATCH('Tableau Sommaire SSD'!$C$4,'Rendements SSD'!$A$2:$A$28,0)+1,1))*SQRT(12),"n.a.")</f>
        <v>n.a.</v>
      </c>
      <c r="AF23" s="58" t="str">
        <f ca="1">IFERROR(_xlfn.STDEV.S(OFFSET('Rendements SSD'!$A$1,MATCH('Tableau Sommaire SSD'!$C$4,'Rendements SSD'!$A$2:$A$28,0),'Tableau Sommaire SSD'!AF$7,MATCH($C$5,'Rendements SSD'!$A$2:$A$28,0)-MATCH('Tableau Sommaire SSD'!$C$4,'Rendements SSD'!$A$2:$A$28,0)+1,1))*SQRT(12),"n.a.")</f>
        <v>n.a.</v>
      </c>
      <c r="AG23" s="58" t="str">
        <f ca="1">IFERROR(_xlfn.STDEV.S(OFFSET('Rendements SSD'!$A$1,MATCH('Tableau Sommaire SSD'!$C$4,'Rendements SSD'!$A$2:$A$28,0),'Tableau Sommaire SSD'!AG$7,MATCH($C$5,'Rendements SSD'!$A$2:$A$28,0)-MATCH('Tableau Sommaire SSD'!$C$4,'Rendements SSD'!$A$2:$A$28,0)+1,1))*SQRT(12),"n.a.")</f>
        <v>n.a.</v>
      </c>
      <c r="AH23" s="58" t="str">
        <f ca="1">IFERROR(_xlfn.STDEV.S(OFFSET('Rendements SSD'!$A$1,MATCH('Tableau Sommaire SSD'!$C$4,'Rendements SSD'!$A$2:$A$28,0),'Tableau Sommaire SSD'!AH$7,MATCH($C$5,'Rendements SSD'!$A$2:$A$28,0)-MATCH('Tableau Sommaire SSD'!$C$4,'Rendements SSD'!$A$2:$A$28,0)+1,1))*SQRT(12),"n.a.")</f>
        <v>n.a.</v>
      </c>
      <c r="AI23" s="58" t="str">
        <f ca="1">IFERROR(_xlfn.STDEV.S(OFFSET('Rendements SSD'!$A$1,MATCH('Tableau Sommaire SSD'!$C$4,'Rendements SSD'!$A$2:$A$28,0),'Tableau Sommaire SSD'!AI$7,MATCH($C$5,'Rendements SSD'!$A$2:$A$28,0)-MATCH('Tableau Sommaire SSD'!$C$4,'Rendements SSD'!$A$2:$A$28,0)+1,1))*SQRT(12),"n.a.")</f>
        <v>n.a.</v>
      </c>
      <c r="AJ23" s="58" t="str">
        <f ca="1">IFERROR(_xlfn.STDEV.S(OFFSET('Rendements SSD'!$A$1,MATCH('Tableau Sommaire SSD'!$C$4,'Rendements SSD'!$A$2:$A$28,0),'Tableau Sommaire SSD'!AJ$7,MATCH($C$5,'Rendements SSD'!$A$2:$A$28,0)-MATCH('Tableau Sommaire SSD'!$C$4,'Rendements SSD'!$A$2:$A$28,0)+1,1))*SQRT(12),"n.a.")</f>
        <v>n.a.</v>
      </c>
      <c r="AK23" s="58" t="str">
        <f ca="1">IFERROR(_xlfn.STDEV.S(OFFSET('Rendements SSD'!$A$1,MATCH('Tableau Sommaire SSD'!$C$4,'Rendements SSD'!$A$2:$A$28,0),'Tableau Sommaire SSD'!AK$7,MATCH($C$5,'Rendements SSD'!$A$2:$A$28,0)-MATCH('Tableau Sommaire SSD'!$C$4,'Rendements SSD'!$A$2:$A$28,0)+1,1))*SQRT(12),"n.a.")</f>
        <v>n.a.</v>
      </c>
      <c r="AL23" s="58" t="str">
        <f ca="1">IFERROR(_xlfn.STDEV.S(OFFSET('Rendements SSD'!$A$1,MATCH('Tableau Sommaire SSD'!$C$4,'Rendements SSD'!$A$2:$A$28,0),'Tableau Sommaire SSD'!AL$7,MATCH($C$5,'Rendements SSD'!$A$2:$A$28,0)-MATCH('Tableau Sommaire SSD'!$C$4,'Rendements SSD'!$A$2:$A$28,0)+1,1))*SQRT(12),"n.a.")</f>
        <v>n.a.</v>
      </c>
    </row>
    <row r="24" spans="2:38" x14ac:dyDescent="0.25">
      <c r="B24" s="54" t="s">
        <v>41</v>
      </c>
      <c r="C24" s="58">
        <f ca="1">IFERROR(_xlfn.STDEV.S(OFFSET('Rendements SSD_indices'!$A$1,MATCH('Tableau Sommaire SSD'!$C$4,'Rendements SSD_indices'!$A$2:$A$28,0),'Tableau Sommaire SSD'!C$7,MATCH($C$5,'Rendements SSD_indices'!$A$2:$A$28,0)-MATCH('Tableau Sommaire SSD'!$C$4,'Rendements SSD_indices'!$A$2:$A$28,0)+1,1))*SQRT(12),"n.a.")</f>
        <v>4.9828204346461076E-2</v>
      </c>
      <c r="D24" s="58">
        <f ca="1">IFERROR(_xlfn.STDEV.S(OFFSET('Rendements SSD_indices'!$A$1,MATCH('Tableau Sommaire SSD'!$C$4,'Rendements SSD_indices'!$A$2:$A$28,0),'Tableau Sommaire SSD'!D$7,MATCH($C$5,'Rendements SSD_indices'!$A$2:$A$28,0)-MATCH('Tableau Sommaire SSD'!$C$4,'Rendements SSD_indices'!$A$2:$A$28,0)+1,1))*SQRT(12),"n.a.")</f>
        <v>5.51271074955988E-2</v>
      </c>
      <c r="E24" s="58">
        <f ca="1">IFERROR(_xlfn.STDEV.S(OFFSET('Rendements SSD_indices'!$A$1,MATCH('Tableau Sommaire SSD'!$C$4,'Rendements SSD_indices'!$A$2:$A$28,0),'Tableau Sommaire SSD'!E$7,MATCH($C$5,'Rendements SSD_indices'!$A$2:$A$28,0)-MATCH('Tableau Sommaire SSD'!$C$4,'Rendements SSD_indices'!$A$2:$A$28,0)+1,1))*SQRT(12),"n.a.")</f>
        <v>6.5694391341160438E-2</v>
      </c>
      <c r="F24" s="58">
        <f ca="1">IFERROR(_xlfn.STDEV.S(OFFSET('Rendements SSD_indices'!$A$1,MATCH('Tableau Sommaire SSD'!$C$4,'Rendements SSD_indices'!$A$2:$A$28,0),'Tableau Sommaire SSD'!F$7,MATCH($C$5,'Rendements SSD_indices'!$A$2:$A$28,0)-MATCH('Tableau Sommaire SSD'!$C$4,'Rendements SSD_indices'!$A$2:$A$28,0)+1,1))*SQRT(12),"n.a.")</f>
        <v>7.3906026623965809E-2</v>
      </c>
      <c r="G24" s="58">
        <f ca="1">IFERROR(_xlfn.STDEV.S(OFFSET('Rendements SSD_indices'!$A$1,MATCH('Tableau Sommaire SSD'!$C$4,'Rendements SSD_indices'!$A$2:$A$28,0),'Tableau Sommaire SSD'!G$7,MATCH($C$5,'Rendements SSD_indices'!$A$2:$A$28,0)-MATCH('Tableau Sommaire SSD'!$C$4,'Rendements SSD_indices'!$A$2:$A$28,0)+1,1))*SQRT(12),"n.a.")</f>
        <v>9.1995812828260873E-2</v>
      </c>
      <c r="H24" s="58">
        <f ca="1">IFERROR(_xlfn.STDEV.S(OFFSET('Rendements SSD_indices'!$A$1,MATCH('Tableau Sommaire SSD'!$C$4,'Rendements SSD_indices'!$A$2:$A$28,0),'Tableau Sommaire SSD'!H$7,MATCH($C$5,'Rendements SSD_indices'!$A$2:$A$28,0)-MATCH('Tableau Sommaire SSD'!$C$4,'Rendements SSD_indices'!$A$2:$A$28,0)+1,1))*SQRT(12),"n.a.")</f>
        <v>0.11152944516980712</v>
      </c>
      <c r="I24" s="58">
        <f ca="1">IFERROR(_xlfn.STDEV.S(OFFSET('Rendements SSD_indices'!$A$1,MATCH('Tableau Sommaire SSD'!$C$4,'Rendements SSD_indices'!$A$2:$A$28,0),'Tableau Sommaire SSD'!I$7,MATCH($C$5,'Rendements SSD_indices'!$A$2:$A$28,0)-MATCH('Tableau Sommaire SSD'!$C$4,'Rendements SSD_indices'!$A$2:$A$28,0)+1,1))*SQRT(12),"n.a.")</f>
        <v>5.1744931298597564E-2</v>
      </c>
      <c r="J24" s="58">
        <f ca="1">IFERROR(_xlfn.STDEV.S(OFFSET('Rendements SSD_indices'!$A$1,MATCH('Tableau Sommaire SSD'!$C$4,'Rendements SSD_indices'!$A$2:$A$28,0),'Tableau Sommaire SSD'!J$7,MATCH($C$5,'Rendements SSD_indices'!$A$2:$A$28,0)-MATCH('Tableau Sommaire SSD'!$C$4,'Rendements SSD_indices'!$A$2:$A$28,0)+1,1))*SQRT(12),"n.a.")</f>
        <v>5.8262626882640653E-2</v>
      </c>
      <c r="K24" s="58">
        <f ca="1">IFERROR(_xlfn.STDEV.S(OFFSET('Rendements SSD_indices'!$A$1,MATCH('Tableau Sommaire SSD'!$C$4,'Rendements SSD_indices'!$A$2:$A$28,0),'Tableau Sommaire SSD'!K$7,MATCH($C$5,'Rendements SSD_indices'!$A$2:$A$28,0)-MATCH('Tableau Sommaire SSD'!$C$4,'Rendements SSD_indices'!$A$2:$A$28,0)+1,1))*SQRT(12),"n.a.")</f>
        <v>6.5932860376437377E-2</v>
      </c>
      <c r="L24" s="58">
        <f ca="1">IFERROR(_xlfn.STDEV.S(OFFSET('Rendements SSD_indices'!$A$1,MATCH('Tableau Sommaire SSD'!$C$4,'Rendements SSD_indices'!$A$2:$A$28,0),'Tableau Sommaire SSD'!L$7,MATCH($C$5,'Rendements SSD_indices'!$A$2:$A$28,0)-MATCH('Tableau Sommaire SSD'!$C$4,'Rendements SSD_indices'!$A$2:$A$28,0)+1,1))*SQRT(12),"n.a.")</f>
        <v>7.390573114369571E-2</v>
      </c>
      <c r="M24" s="58">
        <f ca="1">IFERROR(_xlfn.STDEV.S(OFFSET('Rendements SSD_indices'!$A$1,MATCH('Tableau Sommaire SSD'!$C$4,'Rendements SSD_indices'!$A$2:$A$28,0),'Tableau Sommaire SSD'!M$7,MATCH($C$5,'Rendements SSD_indices'!$A$2:$A$28,0)-MATCH('Tableau Sommaire SSD'!$C$4,'Rendements SSD_indices'!$A$2:$A$28,0)+1,1))*SQRT(12),"n.a.")</f>
        <v>9.1996081723998438E-2</v>
      </c>
      <c r="N24" s="58">
        <f ca="1">IFERROR(_xlfn.STDEV.S(OFFSET('Rendements SSD_indices'!$A$1,MATCH('Tableau Sommaire SSD'!$C$4,'Rendements SSD_indices'!$A$2:$A$28,0),'Tableau Sommaire SSD'!N$7,MATCH($C$5,'Rendements SSD_indices'!$A$2:$A$28,0)-MATCH('Tableau Sommaire SSD'!$C$4,'Rendements SSD_indices'!$A$2:$A$28,0)+1,1))*SQRT(12),"n.a.")</f>
        <v>0.11152938067643189</v>
      </c>
      <c r="O24" s="58">
        <f ca="1">IFERROR(_xlfn.STDEV.S(OFFSET('Rendements SSD_indices'!$A$1,MATCH('Tableau Sommaire SSD'!$C$4,'Rendements SSD_indices'!$A$2:$A$28,0),'Tableau Sommaire SSD'!O$7,MATCH($C$5,'Rendements SSD_indices'!$A$2:$A$28,0)-MATCH('Tableau Sommaire SSD'!$C$4,'Rendements SSD_indices'!$A$2:$A$28,0)+1,1))*SQRT(12),"n.a.")</f>
        <v>6.5707862704550063E-2</v>
      </c>
      <c r="P24" s="58">
        <f ca="1">IFERROR(_xlfn.STDEV.S(OFFSET('Rendements SSD_indices'!$A$1,MATCH('Tableau Sommaire SSD'!$C$4,'Rendements SSD_indices'!$A$2:$A$28,0),'Tableau Sommaire SSD'!P$7,MATCH($C$5,'Rendements SSD_indices'!$A$2:$A$28,0)-MATCH('Tableau Sommaire SSD'!$C$4,'Rendements SSD_indices'!$A$2:$A$28,0)+1,1))*SQRT(12),"n.a.")</f>
        <v>7.4058385866828072E-2</v>
      </c>
      <c r="Q24" s="58">
        <f ca="1">IFERROR(_xlfn.STDEV.S(OFFSET('Rendements SSD_indices'!$A$1,MATCH('Tableau Sommaire SSD'!$C$4,'Rendements SSD_indices'!$A$2:$A$28,0),'Tableau Sommaire SSD'!Q$7,MATCH($C$5,'Rendements SSD_indices'!$A$2:$A$28,0)-MATCH('Tableau Sommaire SSD'!$C$4,'Rendements SSD_indices'!$A$2:$A$28,0)+1,1))*SQRT(12),"n.a.")</f>
        <v>9.2123398035461115E-2</v>
      </c>
      <c r="R24" s="58">
        <f ca="1">IFERROR(_xlfn.STDEV.S(OFFSET('Rendements SSD_indices'!$A$1,MATCH('Tableau Sommaire SSD'!$C$4,'Rendements SSD_indices'!$A$2:$A$28,0),'Tableau Sommaire SSD'!R$7,MATCH($C$5,'Rendements SSD_indices'!$A$2:$A$28,0)-MATCH('Tableau Sommaire SSD'!$C$4,'Rendements SSD_indices'!$A$2:$A$28,0)+1,1))*SQRT(12),"n.a.")</f>
        <v>0.11133334526726481</v>
      </c>
      <c r="S24" s="58">
        <f ca="1">IFERROR(_xlfn.STDEV.S(OFFSET('Rendements SSD_indices'!$A$1,MATCH('Tableau Sommaire SSD'!$C$4,'Rendements SSD_indices'!$A$2:$A$28,0),'Tableau Sommaire SSD'!S$7,MATCH($C$5,'Rendements SSD_indices'!$A$2:$A$28,0)-MATCH('Tableau Sommaire SSD'!$C$4,'Rendements SSD_indices'!$A$2:$A$28,0)+1,1))*SQRT(12),"n.a.")</f>
        <v>5.4900738617982198E-2</v>
      </c>
      <c r="T24" s="58">
        <f ca="1">IFERROR(_xlfn.STDEV.S(OFFSET('Rendements SSD_indices'!$A$1,MATCH('Tableau Sommaire SSD'!$C$4,'Rendements SSD_indices'!$A$2:$A$28,0),'Tableau Sommaire SSD'!T$7,MATCH($C$5,'Rendements SSD_indices'!$A$2:$A$28,0)-MATCH('Tableau Sommaire SSD'!$C$4,'Rendements SSD_indices'!$A$2:$A$28,0)+1,1))*SQRT(12),"n.a.")</f>
        <v>6.5816914409595334E-2</v>
      </c>
      <c r="U24" s="58">
        <f ca="1">IFERROR(_xlfn.STDEV.S(OFFSET('Rendements SSD_indices'!$A$1,MATCH('Tableau Sommaire SSD'!$C$4,'Rendements SSD_indices'!$A$2:$A$28,0),'Tableau Sommaire SSD'!U$7,MATCH($C$5,'Rendements SSD_indices'!$A$2:$A$28,0)-MATCH('Tableau Sommaire SSD'!$C$4,'Rendements SSD_indices'!$A$2:$A$28,0)+1,1))*SQRT(12),"n.a.")</f>
        <v>7.4095832284953797E-2</v>
      </c>
      <c r="V24" s="58">
        <f ca="1">IFERROR(_xlfn.STDEV.S(OFFSET('Rendements SSD_indices'!$A$1,MATCH('Tableau Sommaire SSD'!$C$4,'Rendements SSD_indices'!$A$2:$A$28,0),'Tableau Sommaire SSD'!V$7,MATCH($C$5,'Rendements SSD_indices'!$A$2:$A$28,0)-MATCH('Tableau Sommaire SSD'!$C$4,'Rendements SSD_indices'!$A$2:$A$28,0)+1,1))*SQRT(12),"n.a.")</f>
        <v>9.2077853771686063E-2</v>
      </c>
      <c r="W24" s="58">
        <f ca="1">IFERROR(_xlfn.STDEV.S(OFFSET('Rendements SSD_indices'!$A$1,MATCH('Tableau Sommaire SSD'!$C$4,'Rendements SSD_indices'!$A$2:$A$28,0),'Tableau Sommaire SSD'!W$7,MATCH($C$5,'Rendements SSD_indices'!$A$2:$A$28,0)-MATCH('Tableau Sommaire SSD'!$C$4,'Rendements SSD_indices'!$A$2:$A$28,0)+1,1))*SQRT(12),"n.a.")</f>
        <v>4.7629160450295562E-2</v>
      </c>
      <c r="X24" s="58">
        <f ca="1">IFERROR(_xlfn.STDEV.S(OFFSET('Rendements SSD_indices'!$A$1,MATCH('Tableau Sommaire SSD'!$C$4,'Rendements SSD_indices'!$A$2:$A$28,0),'Tableau Sommaire SSD'!X$7,MATCH($C$5,'Rendements SSD_indices'!$A$2:$A$28,0)-MATCH('Tableau Sommaire SSD'!$C$4,'Rendements SSD_indices'!$A$2:$A$28,0)+1,1))*SQRT(12),"n.a.")</f>
        <v>5.4107434435574586E-2</v>
      </c>
      <c r="Y24" s="58">
        <f ca="1">IFERROR(_xlfn.STDEV.S(OFFSET('Rendements SSD_indices'!$A$1,MATCH('Tableau Sommaire SSD'!$C$4,'Rendements SSD_indices'!$A$2:$A$28,0),'Tableau Sommaire SSD'!Y$7,MATCH($C$5,'Rendements SSD_indices'!$A$2:$A$28,0)-MATCH('Tableau Sommaire SSD'!$C$4,'Rendements SSD_indices'!$A$2:$A$28,0)+1,1))*SQRT(12),"n.a.")</f>
        <v>6.5994333126413229E-2</v>
      </c>
      <c r="Z24" s="58">
        <f ca="1">IFERROR(_xlfn.STDEV.S(OFFSET('Rendements SSD_indices'!$A$1,MATCH('Tableau Sommaire SSD'!$C$4,'Rendements SSD_indices'!$A$2:$A$28,0),'Tableau Sommaire SSD'!Z$7,MATCH($C$5,'Rendements SSD_indices'!$A$2:$A$28,0)-MATCH('Tableau Sommaire SSD'!$C$4,'Rendements SSD_indices'!$A$2:$A$28,0)+1,1))*SQRT(12),"n.a.")</f>
        <v>7.4831261403239743E-2</v>
      </c>
      <c r="AA24" s="58" t="str">
        <f ca="1">IFERROR(_xlfn.STDEV.S(OFFSET('Rendements SSD_indices'!$A$1,MATCH('Tableau Sommaire SSD'!$C$4,'Rendements SSD_indices'!$A$2:$A$28,0),'Tableau Sommaire SSD'!AA$7,MATCH($C$5,'Rendements SSD_indices'!$A$2:$A$28,0)-MATCH('Tableau Sommaire SSD'!$C$4,'Rendements SSD_indices'!$A$2:$A$28,0)+1,1))*SQRT(12),"n.a.")</f>
        <v>n.a.</v>
      </c>
      <c r="AB24" s="58" t="str">
        <f ca="1">IFERROR(_xlfn.STDEV.S(OFFSET('Rendements SSD_indices'!$A$1,MATCH('Tableau Sommaire SSD'!$C$4,'Rendements SSD_indices'!$A$2:$A$28,0),'Tableau Sommaire SSD'!AB$7,MATCH($C$5,'Rendements SSD_indices'!$A$2:$A$28,0)-MATCH('Tableau Sommaire SSD'!$C$4,'Rendements SSD_indices'!$A$2:$A$28,0)+1,1))*SQRT(12),"n.a.")</f>
        <v>n.a.</v>
      </c>
      <c r="AC24" s="58" t="str">
        <f ca="1">IFERROR(_xlfn.STDEV.S(OFFSET('Rendements SSD_indices'!$A$1,MATCH('Tableau Sommaire SSD'!$C$4,'Rendements SSD_indices'!$A$2:$A$28,0),'Tableau Sommaire SSD'!AC$7,MATCH($C$5,'Rendements SSD_indices'!$A$2:$A$28,0)-MATCH('Tableau Sommaire SSD'!$C$4,'Rendements SSD_indices'!$A$2:$A$28,0)+1,1))*SQRT(12),"n.a.")</f>
        <v>n.a.</v>
      </c>
      <c r="AD24" s="58" t="str">
        <f ca="1">IFERROR(_xlfn.STDEV.S(OFFSET('Rendements SSD_indices'!$A$1,MATCH('Tableau Sommaire SSD'!$C$4,'Rendements SSD_indices'!$A$2:$A$28,0),'Tableau Sommaire SSD'!AD$7,MATCH($C$5,'Rendements SSD_indices'!$A$2:$A$28,0)-MATCH('Tableau Sommaire SSD'!$C$4,'Rendements SSD_indices'!$A$2:$A$28,0)+1,1))*SQRT(12),"n.a.")</f>
        <v>n.a.</v>
      </c>
      <c r="AE24" s="58" t="str">
        <f ca="1">IFERROR(_xlfn.STDEV.S(OFFSET('Rendements SSD_indices'!$A$1,MATCH('Tableau Sommaire SSD'!$C$4,'Rendements SSD_indices'!$A$2:$A$28,0),'Tableau Sommaire SSD'!AE$7,MATCH($C$5,'Rendements SSD_indices'!$A$2:$A$28,0)-MATCH('Tableau Sommaire SSD'!$C$4,'Rendements SSD_indices'!$A$2:$A$28,0)+1,1))*SQRT(12),"n.a.")</f>
        <v>n.a.</v>
      </c>
      <c r="AF24" s="58" t="str">
        <f ca="1">IFERROR(_xlfn.STDEV.S(OFFSET('Rendements SSD_indices'!$A$1,MATCH('Tableau Sommaire SSD'!$C$4,'Rendements SSD_indices'!$A$2:$A$28,0),'Tableau Sommaire SSD'!AF$7,MATCH($C$5,'Rendements SSD_indices'!$A$2:$A$28,0)-MATCH('Tableau Sommaire SSD'!$C$4,'Rendements SSD_indices'!$A$2:$A$28,0)+1,1))*SQRT(12),"n.a.")</f>
        <v>n.a.</v>
      </c>
      <c r="AG24" s="58" t="str">
        <f ca="1">IFERROR(_xlfn.STDEV.S(OFFSET('Rendements SSD_indices'!$A$1,MATCH('Tableau Sommaire SSD'!$C$4,'Rendements SSD_indices'!$A$2:$A$28,0),'Tableau Sommaire SSD'!AG$7,MATCH($C$5,'Rendements SSD_indices'!$A$2:$A$28,0)-MATCH('Tableau Sommaire SSD'!$C$4,'Rendements SSD_indices'!$A$2:$A$28,0)+1,1))*SQRT(12),"n.a.")</f>
        <v>n.a.</v>
      </c>
      <c r="AH24" s="58" t="str">
        <f ca="1">IFERROR(_xlfn.STDEV.S(OFFSET('Rendements SSD_indices'!$A$1,MATCH('Tableau Sommaire SSD'!$C$4,'Rendements SSD_indices'!$A$2:$A$28,0),'Tableau Sommaire SSD'!AH$7,MATCH($C$5,'Rendements SSD_indices'!$A$2:$A$28,0)-MATCH('Tableau Sommaire SSD'!$C$4,'Rendements SSD_indices'!$A$2:$A$28,0)+1,1))*SQRT(12),"n.a.")</f>
        <v>n.a.</v>
      </c>
      <c r="AI24" s="58" t="str">
        <f ca="1">IFERROR(_xlfn.STDEV.S(OFFSET('Rendements SSD_indices'!$A$1,MATCH('Tableau Sommaire SSD'!$C$4,'Rendements SSD_indices'!$A$2:$A$28,0),'Tableau Sommaire SSD'!AI$7,MATCH($C$5,'Rendements SSD_indices'!$A$2:$A$28,0)-MATCH('Tableau Sommaire SSD'!$C$4,'Rendements SSD_indices'!$A$2:$A$28,0)+1,1))*SQRT(12),"n.a.")</f>
        <v>n.a.</v>
      </c>
      <c r="AJ24" s="58" t="str">
        <f ca="1">IFERROR(_xlfn.STDEV.S(OFFSET('Rendements SSD_indices'!$A$1,MATCH('Tableau Sommaire SSD'!$C$4,'Rendements SSD_indices'!$A$2:$A$28,0),'Tableau Sommaire SSD'!AJ$7,MATCH($C$5,'Rendements SSD_indices'!$A$2:$A$28,0)-MATCH('Tableau Sommaire SSD'!$C$4,'Rendements SSD_indices'!$A$2:$A$28,0)+1,1))*SQRT(12),"n.a.")</f>
        <v>n.a.</v>
      </c>
      <c r="AK24" s="58" t="str">
        <f ca="1">IFERROR(_xlfn.STDEV.S(OFFSET('Rendements SSD_indices'!$A$1,MATCH('Tableau Sommaire SSD'!$C$4,'Rendements SSD_indices'!$A$2:$A$28,0),'Tableau Sommaire SSD'!AK$7,MATCH($C$5,'Rendements SSD_indices'!$A$2:$A$28,0)-MATCH('Tableau Sommaire SSD'!$C$4,'Rendements SSD_indices'!$A$2:$A$28,0)+1,1))*SQRT(12),"n.a.")</f>
        <v>n.a.</v>
      </c>
      <c r="AL24" s="58" t="str">
        <f ca="1">IFERROR(_xlfn.STDEV.S(OFFSET('Rendements SSD_indices'!$A$1,MATCH('Tableau Sommaire SSD'!$C$4,'Rendements SSD_indices'!$A$2:$A$28,0),'Tableau Sommaire SSD'!AL$7,MATCH($C$5,'Rendements SSD_indices'!$A$2:$A$28,0)-MATCH('Tableau Sommaire SSD'!$C$4,'Rendements SSD_indices'!$A$2:$A$28,0)+1,1))*SQRT(12),"n.a.")</f>
        <v>n.a.</v>
      </c>
    </row>
    <row r="26" spans="2:38" x14ac:dyDescent="0.25">
      <c r="C26">
        <f ca="1">_xlfn.VAR.S(OFFSET('Rendements SSD_indices'!$B$1,MATCH('Tableau Sommaire SSD'!$C$4,'Rendements SSD_indices'!$A$1:$A$28,0),'Tableau Sommaire SSD'!C$7,MATCH($C$5,'Rendements SSD_indices'!$A$1:$A$28,0)-MATCH($C$4,'Rendements SSD_indices'!$A$1:$A$28,0)+1,1))</f>
        <v>9.2033432811429515E-4</v>
      </c>
      <c r="D26" cm="1">
        <f t="array" aca="1" ref="D26:D31" ca="1">OFFSET('Rendements SSD_indices'!$A$1,MATCH('Tableau Sommaire SSD'!$C$4,'Rendements SSD_indices'!$A$2:$A$28,0),'Tableau Sommaire SSD'!C$7,MATCH($C$5,'Rendements SSD_indices'!$A$2:$A$28,0)-MATCH($C$4,'Rendements SSD_indices'!$A$2:$A$28,0)+1,1)</f>
        <v>-3.118708231839E-2</v>
      </c>
      <c r="E26" cm="1">
        <f t="array" aca="1" ref="E26:E31" ca="1">OFFSET('Rendements SSD_indices'!$A$1,21,1,6,1)</f>
        <v>-1.0462992579020001E-2</v>
      </c>
      <c r="F26" cm="1">
        <f t="array" aca="1" ref="F26:F31" ca="1">OFFSET('Rendements SSD_indices'!$A$1,MATCH('Tableau Sommaire SSD'!$C$4,'Rendements SSD_indices'!$A$2:$A$28,0),'Tableau Sommaire SSD'!C$7,MATCH($C$5,'Rendements SSD_indices'!$A$2:$A$28,0)-MATCH('Tableau Sommaire SSD'!$C$4,'Rendements SSD_indices'!$A$2:$A$28,0)+1,1)</f>
        <v>-3.118708231839E-2</v>
      </c>
    </row>
    <row r="27" spans="2:38" x14ac:dyDescent="0.25">
      <c r="C27">
        <f>_xlfn.VAR.S('Rendements SSD_indices'!B2:B28)</f>
        <v>3.6834851160499459E-4</v>
      </c>
      <c r="D27">
        <f ca="1"/>
        <v>-1.0462992579020001E-2</v>
      </c>
      <c r="E27">
        <f ca="1"/>
        <v>-1.6604793889679999E-2</v>
      </c>
      <c r="F27">
        <f ca="1"/>
        <v>-1.0462992579020001E-2</v>
      </c>
    </row>
    <row r="28" spans="2:38" x14ac:dyDescent="0.25">
      <c r="D28">
        <f ca="1"/>
        <v>-1.6604793889679999E-2</v>
      </c>
      <c r="E28">
        <f ca="1"/>
        <v>-3.8231469948400001E-2</v>
      </c>
      <c r="F28">
        <f ca="1"/>
        <v>-1.6604793889679999E-2</v>
      </c>
    </row>
    <row r="29" spans="2:38" x14ac:dyDescent="0.25">
      <c r="C29" s="52"/>
      <c r="D29">
        <f ca="1"/>
        <v>-3.8231469948400001E-2</v>
      </c>
      <c r="E29">
        <f ca="1"/>
        <v>-2.1596075629000001E-3</v>
      </c>
      <c r="F29">
        <f ca="1"/>
        <v>-3.8231469948400001E-2</v>
      </c>
    </row>
    <row r="30" spans="2:38" x14ac:dyDescent="0.25">
      <c r="C30" s="52"/>
      <c r="D30">
        <f ca="1"/>
        <v>-2.1596075629000001E-3</v>
      </c>
      <c r="E30">
        <f ca="1"/>
        <v>-3.3437084478799999E-2</v>
      </c>
      <c r="F30">
        <f ca="1"/>
        <v>-2.1596075629000001E-3</v>
      </c>
    </row>
    <row r="31" spans="2:38" x14ac:dyDescent="0.25">
      <c r="D31">
        <f ca="1"/>
        <v>-3.3437084478799999E-2</v>
      </c>
      <c r="E31">
        <f ca="1"/>
        <v>4.0470379540769999E-2</v>
      </c>
      <c r="F31">
        <f ca="1"/>
        <v>-3.3437084478799999E-2</v>
      </c>
    </row>
  </sheetData>
  <conditionalFormatting sqref="C9:AL14 C18:AL18">
    <cfRule type="expression" dxfId="4" priority="18">
      <formula>MOD(COLUMN(),2)=0</formula>
    </cfRule>
  </conditionalFormatting>
  <conditionalFormatting sqref="C15:AL15">
    <cfRule type="expression" dxfId="3" priority="3">
      <formula>MOD(COLUMN(),2)=0</formula>
    </cfRule>
  </conditionalFormatting>
  <conditionalFormatting sqref="C16:AL17">
    <cfRule type="expression" dxfId="2" priority="2">
      <formula>MOD(COLUMN(),2)=0</formula>
    </cfRule>
  </conditionalFormatting>
  <conditionalFormatting sqref="C19:AL24">
    <cfRule type="expression" dxfId="1" priority="1">
      <formula>MOD(COLUMN(),2)=0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CF5D1C-9A04-4251-9925-372AB93FF658}">
          <x14:formula1>
            <xm:f>'Rendements bruts'!$A$2:$A$223</xm:f>
          </x14:formula1>
          <xm:sqref>C4:C5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4C6B9-0747-41BE-92C3-3669A011E296}">
  <sheetPr codeName="Sheet5"/>
  <dimension ref="B2:Y30"/>
  <sheetViews>
    <sheetView workbookViewId="0"/>
  </sheetViews>
  <sheetFormatPr defaultRowHeight="13.8" outlineLevelRow="1" x14ac:dyDescent="0.25"/>
  <cols>
    <col min="1" max="1" width="1.296875" customWidth="1"/>
    <col min="2" max="2" width="29.69921875" bestFit="1" customWidth="1"/>
    <col min="3" max="24" width="19.5" customWidth="1"/>
    <col min="25" max="25" width="9.59765625" bestFit="1" customWidth="1"/>
  </cols>
  <sheetData>
    <row r="2" spans="2:25" ht="17.399999999999999" x14ac:dyDescent="0.3">
      <c r="B2" s="61" t="s">
        <v>80</v>
      </c>
    </row>
    <row r="4" spans="2:25" x14ac:dyDescent="0.25">
      <c r="B4" s="60" t="s">
        <v>43</v>
      </c>
      <c r="C4" s="59">
        <f>'Tableau Comparatif'!C4</f>
        <v>44592</v>
      </c>
    </row>
    <row r="5" spans="2:25" x14ac:dyDescent="0.25">
      <c r="B5" s="60" t="s">
        <v>44</v>
      </c>
      <c r="C5" s="59">
        <f>'Tableau Comparatif'!C5</f>
        <v>44742</v>
      </c>
    </row>
    <row r="6" spans="2:25" x14ac:dyDescent="0.25">
      <c r="B6" s="60" t="s">
        <v>79</v>
      </c>
      <c r="C6" s="62">
        <f ca="1">(PRODUCT('Rendements indices_+1'!$AB$2:$AB$223))^(1/(ROUND(YEARFRAC($C$4,$C$5),2)+(1/12)))-1</f>
        <v>25.097437622130361</v>
      </c>
    </row>
    <row r="7" spans="2:25" hidden="1" outlineLevel="1" x14ac:dyDescent="0.25">
      <c r="B7" s="53"/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>
        <v>11</v>
      </c>
      <c r="N7">
        <v>12</v>
      </c>
      <c r="O7">
        <v>13</v>
      </c>
      <c r="P7">
        <v>14</v>
      </c>
      <c r="Q7">
        <v>15</v>
      </c>
      <c r="R7">
        <v>16</v>
      </c>
      <c r="S7">
        <v>17</v>
      </c>
      <c r="T7">
        <v>18</v>
      </c>
      <c r="U7">
        <v>19</v>
      </c>
      <c r="V7">
        <v>20</v>
      </c>
      <c r="W7">
        <v>21</v>
      </c>
      <c r="X7">
        <v>22</v>
      </c>
    </row>
    <row r="8" spans="2:25" ht="41.4" collapsed="1" x14ac:dyDescent="0.25">
      <c r="B8" s="53"/>
      <c r="C8" s="56" t="s">
        <v>2</v>
      </c>
      <c r="D8" s="56" t="s">
        <v>20</v>
      </c>
      <c r="E8" s="56" t="s">
        <v>3</v>
      </c>
      <c r="F8" s="56" t="s">
        <v>21</v>
      </c>
      <c r="G8" s="56" t="s">
        <v>22</v>
      </c>
      <c r="H8" s="56" t="s">
        <v>23</v>
      </c>
      <c r="I8" s="56" t="s">
        <v>24</v>
      </c>
      <c r="J8" s="56" t="s">
        <v>25</v>
      </c>
      <c r="K8" s="56" t="s">
        <v>78</v>
      </c>
      <c r="L8" s="56" t="s">
        <v>27</v>
      </c>
      <c r="M8" s="56" t="s">
        <v>76</v>
      </c>
      <c r="N8" s="56" t="s">
        <v>45</v>
      </c>
      <c r="O8" s="56" t="s">
        <v>46</v>
      </c>
      <c r="P8" s="56" t="s">
        <v>26</v>
      </c>
      <c r="Q8" s="56" t="s">
        <v>67</v>
      </c>
      <c r="R8" s="56" t="s">
        <v>68</v>
      </c>
      <c r="S8" s="56" t="s">
        <v>69</v>
      </c>
      <c r="T8" s="56" t="s">
        <v>70</v>
      </c>
      <c r="U8" s="56" t="s">
        <v>71</v>
      </c>
      <c r="V8" s="56" t="s">
        <v>72</v>
      </c>
      <c r="W8" s="56" t="s">
        <v>73</v>
      </c>
      <c r="X8" s="56" t="s">
        <v>74</v>
      </c>
    </row>
    <row r="9" spans="2:25" x14ac:dyDescent="0.25">
      <c r="B9" s="54" t="s">
        <v>33</v>
      </c>
      <c r="C9" s="7">
        <f>IFERROR(PRODUCT('Rendements bruts_+1'!B2:B223)-1,"n.a.")</f>
        <v>0.94653953987916828</v>
      </c>
      <c r="D9" s="7">
        <f ca="1">IFERROR(PRODUCT('Rendements bruts_+1'!C2:C223)-1,"n.a.")</f>
        <v>3.1525630396777409</v>
      </c>
      <c r="E9" s="7">
        <f ca="1">IFERROR(PRODUCT('Rendements bruts_+1'!D2:D223)-1,"n.a.")</f>
        <v>1.8885298246457642</v>
      </c>
      <c r="F9" s="7">
        <f ca="1">IFERROR(PRODUCT('Rendements bruts_+1'!E2:E223)-1,"n.a.")</f>
        <v>2.25422313321145</v>
      </c>
      <c r="G9" s="7">
        <f ca="1">IFERROR(PRODUCT('Rendements bruts_+1'!F2:F223)-1,"n.a.")</f>
        <v>2.3174388013069445</v>
      </c>
      <c r="H9" s="7">
        <f ca="1">IFERROR(PRODUCT('Rendements bruts_+1'!G2:G223)-1,"n.a.")</f>
        <v>1.0912635328620248</v>
      </c>
      <c r="I9" s="7">
        <f ca="1">IFERROR(PRODUCT('Rendements bruts_+1'!H2:H223)-1,"n.a.")</f>
        <v>1.5931577414695735</v>
      </c>
      <c r="J9" s="7">
        <f ca="1">IFERROR(PRODUCT('Rendements bruts_+1'!I2:I223)-1,"n.a.")</f>
        <v>1.4860757637069688</v>
      </c>
      <c r="K9" s="7">
        <f ca="1">IFERROR(PRODUCT('Rendements bruts_+1'!J2:J223)-1,"n.a.")</f>
        <v>1.1701948266675752</v>
      </c>
      <c r="L9" s="7">
        <f ca="1">IFERROR(PRODUCT('Rendements bruts_+1'!K2:K223)-1,"n.a.")</f>
        <v>4.2717680297308709</v>
      </c>
      <c r="M9" s="7">
        <f ca="1">IFERROR(PRODUCT('Rendements bruts_+1'!L2:L223)-1,"n.a.")</f>
        <v>4.5946915087782703E-2</v>
      </c>
      <c r="N9" s="7">
        <f ca="1">IFERROR(PRODUCT('Rendements bruts_+1'!M2:M223)-1,"n.a.")</f>
        <v>9.8940651573147242E-2</v>
      </c>
      <c r="O9" s="7">
        <f ca="1">IFERROR(PRODUCT('Rendements bruts_+1'!N2:N223)-1,"n.a.")</f>
        <v>2.5175141720834455</v>
      </c>
      <c r="P9" s="7">
        <f ca="1">IFERROR(PRODUCT('Rendements bruts_+1'!O2:O223)-1,"n.a.")</f>
        <v>0.45814996115711826</v>
      </c>
      <c r="Q9" s="7">
        <f ca="1">IFERROR(PRODUCT('Rendements bruts_+1'!P2:P223)-1,"n.a.")</f>
        <v>0.35514147610066082</v>
      </c>
      <c r="R9" s="7">
        <f ca="1">IFERROR(PRODUCT('Rendements bruts_+1'!Q2:Q223)-1,"n.a.")</f>
        <v>1.6546250652554231</v>
      </c>
      <c r="S9" s="7">
        <f ca="1">IFERROR(PRODUCT('Rendements bruts_+1'!R2:R223)-1,"n.a.")</f>
        <v>0.2063536864461426</v>
      </c>
      <c r="T9" s="7">
        <f ca="1">IFERROR(PRODUCT('Rendements bruts_+1'!S2:S223)-1,"n.a.")</f>
        <v>0.73103303871542291</v>
      </c>
      <c r="U9" s="7">
        <f ca="1">IFERROR(PRODUCT('Rendements bruts_+1'!T2:T223)-1,"n.a.")</f>
        <v>0.7582352155031884</v>
      </c>
      <c r="V9" s="7">
        <f ca="1">IFERROR(PRODUCT('Rendements bruts_+1'!U2:U223)-1,"n.a.")</f>
        <v>0.49438061257612742</v>
      </c>
      <c r="W9" s="7">
        <f ca="1">IFERROR(PRODUCT('Rendements bruts_+1'!V2:V223)-1,"n.a.")</f>
        <v>0.12758323075689026</v>
      </c>
      <c r="X9" s="7">
        <f ca="1">IFERROR(PRODUCT('Rendements bruts_+1'!W2:W223)-1,"n.a.")</f>
        <v>0.56410721239428518</v>
      </c>
      <c r="Y9" s="51"/>
    </row>
    <row r="10" spans="2:25" x14ac:dyDescent="0.25">
      <c r="B10" s="54" t="s">
        <v>34</v>
      </c>
      <c r="C10" s="7">
        <f ca="1">PRODUCT('Rendements indices_+1'!B2:B223)-1</f>
        <v>0.81329532994630771</v>
      </c>
      <c r="D10" s="7">
        <f ca="1">PRODUCT('Rendements indices_+1'!C2:C223)-1</f>
        <v>2.4132859245123393</v>
      </c>
      <c r="E10" s="7">
        <f ca="1">PRODUCT('Rendements indices_+1'!D2:D223)-1</f>
        <v>0.24742535498141316</v>
      </c>
      <c r="F10" s="7">
        <f ca="1">PRODUCT('Rendements indices_+1'!E2:E223)-1</f>
        <v>2.9684466618791649E-2</v>
      </c>
      <c r="G10" s="7">
        <f ca="1">PRODUCT('Rendements indices_+1'!F2:F223)-1</f>
        <v>1.0738285901332518</v>
      </c>
      <c r="H10" s="7">
        <f ca="1">PRODUCT('Rendements indices_+1'!G2:G223)-1</f>
        <v>0.1924122849921257</v>
      </c>
      <c r="I10" s="7">
        <f ca="1">PRODUCT('Rendements indices_+1'!H2:H223)-1</f>
        <v>5.8698703267756089</v>
      </c>
      <c r="J10" s="7">
        <f ca="1">PRODUCT('Rendements indices_+1'!I2:I223)-1</f>
        <v>-0.10216889478042879</v>
      </c>
      <c r="K10" s="7">
        <f ca="1">PRODUCT('Rendements indices_+1'!J2:J223)-1</f>
        <v>2.827878293297263</v>
      </c>
      <c r="L10" s="7">
        <f ca="1">PRODUCT('Rendements indices_+1'!K2:K223)-1</f>
        <v>2.2940577315195521</v>
      </c>
      <c r="M10" s="7">
        <f ca="1">PRODUCT('Rendements indices_+1'!L2:L223)-1</f>
        <v>1.6966103269902137</v>
      </c>
      <c r="N10" s="7">
        <f ca="1">PRODUCT('Rendements indices_+1'!M2:M223)-1</f>
        <v>4.1150008234411688</v>
      </c>
      <c r="O10" s="7">
        <f ca="1">PRODUCT('Rendements indices_+1'!N2:N223)-1</f>
        <v>0.17561729949594085</v>
      </c>
      <c r="P10" s="7">
        <f ca="1">PRODUCT('Rendements indices_+1'!O2:O223)-1</f>
        <v>5.664417452467152E-2</v>
      </c>
      <c r="Q10" s="7">
        <f ca="1">PRODUCT('Rendements indices_+1'!P2:P223)-1</f>
        <v>0.59699447254794524</v>
      </c>
      <c r="R10" s="7">
        <f ca="1">PRODUCT('Rendements indices_+1'!Q2:Q223)-1</f>
        <v>-8.5762861614189223E-3</v>
      </c>
      <c r="S10" s="7">
        <f ca="1">PRODUCT('Rendements indices_+1'!R2:R223)-1</f>
        <v>-0.12751773846249992</v>
      </c>
      <c r="T10" s="7">
        <f ca="1">PRODUCT('Rendements indices_+1'!S2:S223)-1</f>
        <v>0.33782396088894218</v>
      </c>
      <c r="U10" s="7">
        <f ca="1">PRODUCT('Rendements indices_+1'!T2:T223)-1</f>
        <v>0.18289361536666582</v>
      </c>
      <c r="V10" s="7">
        <f ca="1">PRODUCT('Rendements indices_+1'!U2:U223)-1</f>
        <v>9.3645087106209113E-2</v>
      </c>
      <c r="W10" s="7">
        <f ca="1">PRODUCT('Rendements indices_+1'!V2:V223)-1</f>
        <v>-0.11129498794641635</v>
      </c>
      <c r="X10" s="7">
        <f ca="1">PRODUCT('Rendements indices_+1'!W2:W223)-1</f>
        <v>1.05504664695435</v>
      </c>
    </row>
    <row r="11" spans="2:25" x14ac:dyDescent="0.25">
      <c r="B11" s="54" t="s">
        <v>35</v>
      </c>
      <c r="C11" s="7">
        <f ca="1">C9-C10</f>
        <v>0.13324420993286057</v>
      </c>
      <c r="D11" s="7">
        <f t="shared" ref="D11:X11" ca="1" si="0">D9-D10</f>
        <v>0.73927711516540162</v>
      </c>
      <c r="E11" s="7">
        <f t="shared" ca="1" si="0"/>
        <v>1.6411044696643511</v>
      </c>
      <c r="F11" s="7">
        <f t="shared" ca="1" si="0"/>
        <v>2.2245386665926583</v>
      </c>
      <c r="G11" s="7">
        <f t="shared" ca="1" si="0"/>
        <v>1.2436102111736926</v>
      </c>
      <c r="H11" s="7">
        <f t="shared" ca="1" si="0"/>
        <v>0.89885124786989912</v>
      </c>
      <c r="I11" s="7">
        <f t="shared" ca="1" si="0"/>
        <v>-4.2767125853060355</v>
      </c>
      <c r="J11" s="7">
        <f t="shared" ca="1" si="0"/>
        <v>1.5882446584873975</v>
      </c>
      <c r="K11" s="7">
        <f t="shared" ca="1" si="0"/>
        <v>-1.6576834666296878</v>
      </c>
      <c r="L11" s="7">
        <f t="shared" ca="1" si="0"/>
        <v>1.9777102982113188</v>
      </c>
      <c r="M11" s="7">
        <f t="shared" ca="1" si="0"/>
        <v>-1.650663411902431</v>
      </c>
      <c r="N11" s="7">
        <f t="shared" ca="1" si="0"/>
        <v>-4.0160601718680216</v>
      </c>
      <c r="O11" s="7">
        <f t="shared" ca="1" si="0"/>
        <v>2.3418968725875047</v>
      </c>
      <c r="P11" s="7">
        <f t="shared" ca="1" si="0"/>
        <v>0.40150578663244674</v>
      </c>
      <c r="Q11" s="7">
        <f t="shared" ca="1" si="0"/>
        <v>-0.24185299644728442</v>
      </c>
      <c r="R11" s="7">
        <f t="shared" ca="1" si="0"/>
        <v>1.663201351416842</v>
      </c>
      <c r="S11" s="7">
        <f t="shared" ca="1" si="0"/>
        <v>0.33387142490864252</v>
      </c>
      <c r="T11" s="7">
        <f t="shared" ca="1" si="0"/>
        <v>0.39320907782648074</v>
      </c>
      <c r="U11" s="7">
        <f t="shared" ca="1" si="0"/>
        <v>0.57534160013652258</v>
      </c>
      <c r="V11" s="7">
        <f t="shared" ca="1" si="0"/>
        <v>0.40073552546991831</v>
      </c>
      <c r="W11" s="7">
        <f t="shared" ca="1" si="0"/>
        <v>0.23887821870330661</v>
      </c>
      <c r="X11" s="7">
        <f t="shared" ca="1" si="0"/>
        <v>-0.49093943456006484</v>
      </c>
    </row>
    <row r="12" spans="2:25" ht="5.4" customHeight="1" x14ac:dyDescent="0.25">
      <c r="B12" s="54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2:25" x14ac:dyDescent="0.25">
      <c r="B13" s="54" t="s">
        <v>36</v>
      </c>
      <c r="C13" s="57">
        <f t="shared" ref="C13" si="1">((1+C9)^(1/(ROUND(YEARFRAC($C$4,$C$5)+(1/12),2))))-1</f>
        <v>2.7890161803130042</v>
      </c>
      <c r="D13" s="57">
        <f t="shared" ref="D13:X13" ca="1" si="2">((1+D9)^(1/(ROUND(YEARFRAC($C$4,$C$5)+(1/12),2))))-1</f>
        <v>16.243779798497638</v>
      </c>
      <c r="E13" s="57">
        <f t="shared" ca="1" si="2"/>
        <v>7.3436045478680896</v>
      </c>
      <c r="F13" s="57">
        <f t="shared" ca="1" si="2"/>
        <v>9.5899682007285456</v>
      </c>
      <c r="G13" s="57">
        <f t="shared" ca="1" si="2"/>
        <v>10.005400200416856</v>
      </c>
      <c r="H13" s="57">
        <f t="shared" ca="1" si="2"/>
        <v>3.3733831638785574</v>
      </c>
      <c r="I13" s="57">
        <f t="shared" ca="1" si="2"/>
        <v>5.7244670721435789</v>
      </c>
      <c r="J13" s="57">
        <f t="shared" ca="1" si="2"/>
        <v>5.1805727028911885</v>
      </c>
      <c r="K13" s="57">
        <f t="shared" ca="1" si="2"/>
        <v>3.7097455856947068</v>
      </c>
      <c r="L13" s="57">
        <f t="shared" ca="1" si="2"/>
        <v>26.791538159292507</v>
      </c>
      <c r="M13" s="57">
        <f t="shared" ca="1" si="2"/>
        <v>9.4004949181649256E-2</v>
      </c>
      <c r="N13" s="57">
        <f t="shared" ca="1" si="2"/>
        <v>0.20767055568001336</v>
      </c>
      <c r="O13" s="57">
        <f t="shared" ca="1" si="2"/>
        <v>11.372905950807887</v>
      </c>
      <c r="P13" s="57">
        <f t="shared" ca="1" si="2"/>
        <v>1.1262013092225054</v>
      </c>
      <c r="Q13" s="57">
        <f t="shared" ca="1" si="2"/>
        <v>0.836408420248278</v>
      </c>
      <c r="R13" s="57">
        <f t="shared" ca="1" si="2"/>
        <v>6.0470342370823591</v>
      </c>
      <c r="S13" s="57">
        <f t="shared" ca="1" si="2"/>
        <v>0.45528921680219825</v>
      </c>
      <c r="T13" s="57">
        <f t="shared" ca="1" si="2"/>
        <v>1.996475381124351</v>
      </c>
      <c r="U13" s="57">
        <f t="shared" ca="1" si="2"/>
        <v>2.0913910730355432</v>
      </c>
      <c r="V13" s="57">
        <f t="shared" ca="1" si="2"/>
        <v>1.2331734152434017</v>
      </c>
      <c r="W13" s="57">
        <f t="shared" ca="1" si="2"/>
        <v>0.27144394228414637</v>
      </c>
      <c r="X13" s="57">
        <f t="shared" ca="1" si="2"/>
        <v>1.4464313718638215</v>
      </c>
    </row>
    <row r="14" spans="2:25" x14ac:dyDescent="0.25">
      <c r="B14" s="54" t="s">
        <v>37</v>
      </c>
      <c r="C14" s="57">
        <f t="shared" ref="C14" ca="1" si="3">((1+C10)^(1/(ROUND(YEARFRAC($C$4,$C$5)+(1/12),2))))-1</f>
        <v>2.288039953605089</v>
      </c>
      <c r="D14" s="57">
        <f t="shared" ref="D14:X14" ca="1" si="4">((1+D10)^(1/(ROUND(YEARFRAC($C$4,$C$5)+(1/12),2))))-1</f>
        <v>10.650520802474054</v>
      </c>
      <c r="E14" s="57">
        <f t="shared" ca="1" si="4"/>
        <v>0.55607001625050456</v>
      </c>
      <c r="F14" s="57">
        <f t="shared" ca="1" si="4"/>
        <v>6.0250100796025441E-2</v>
      </c>
      <c r="G14" s="57">
        <f t="shared" ca="1" si="4"/>
        <v>3.3007650212540707</v>
      </c>
      <c r="H14" s="57">
        <f t="shared" ca="1" si="4"/>
        <v>0.4218470574001425</v>
      </c>
      <c r="I14" s="57">
        <f t="shared" ca="1" si="4"/>
        <v>46.195118306712011</v>
      </c>
      <c r="J14" s="57">
        <f t="shared" ca="1" si="4"/>
        <v>-0.19389930650020326</v>
      </c>
      <c r="K14" s="57">
        <f t="shared" ca="1" si="4"/>
        <v>13.652652228296366</v>
      </c>
      <c r="L14" s="57">
        <f t="shared" ca="1" si="4"/>
        <v>9.8508163385837371</v>
      </c>
      <c r="M14" s="57">
        <f t="shared" ca="1" si="4"/>
        <v>6.2717072556302673</v>
      </c>
      <c r="N14" s="57">
        <f t="shared" ca="1" si="4"/>
        <v>25.163233423803835</v>
      </c>
      <c r="O14" s="57">
        <f t="shared" ca="1" si="4"/>
        <v>0.38207603487412878</v>
      </c>
      <c r="P14" s="57">
        <f t="shared" ca="1" si="4"/>
        <v>0.11649691155692454</v>
      </c>
      <c r="Q14" s="57">
        <f t="shared" ca="1" si="4"/>
        <v>1.5503913453486899</v>
      </c>
      <c r="R14" s="57">
        <f t="shared" ca="1" si="4"/>
        <v>-1.7079019638515325E-2</v>
      </c>
      <c r="S14" s="57">
        <f t="shared" ca="1" si="4"/>
        <v>-0.23877470330240935</v>
      </c>
      <c r="T14" s="57">
        <f t="shared" ca="1" si="4"/>
        <v>0.78977295032857797</v>
      </c>
      <c r="U14" s="57">
        <f t="shared" ca="1" si="4"/>
        <v>0.39923730527522161</v>
      </c>
      <c r="V14" s="57">
        <f t="shared" ca="1" si="4"/>
        <v>0.19605957655154782</v>
      </c>
      <c r="W14" s="57">
        <f t="shared" ca="1" si="4"/>
        <v>-0.21020340155083972</v>
      </c>
      <c r="X14" s="57">
        <f t="shared" ca="1" si="4"/>
        <v>3.2232167211583169</v>
      </c>
    </row>
    <row r="15" spans="2:25" x14ac:dyDescent="0.25">
      <c r="B15" s="54" t="s">
        <v>17</v>
      </c>
      <c r="C15" s="57">
        <f t="shared" ref="C15" ca="1" si="5">C13-C14</f>
        <v>0.5009762267079152</v>
      </c>
      <c r="D15" s="57">
        <f t="shared" ref="D15:X15" ca="1" si="6">D13-D14</f>
        <v>5.5932589960235841</v>
      </c>
      <c r="E15" s="57">
        <f t="shared" ca="1" si="6"/>
        <v>6.7875345316175846</v>
      </c>
      <c r="F15" s="57">
        <f t="shared" ca="1" si="6"/>
        <v>9.5297180999325199</v>
      </c>
      <c r="G15" s="57">
        <f t="shared" ca="1" si="6"/>
        <v>6.7046351791627856</v>
      </c>
      <c r="H15" s="57">
        <f t="shared" ca="1" si="6"/>
        <v>2.9515361064784149</v>
      </c>
      <c r="I15" s="57">
        <f t="shared" ca="1" si="6"/>
        <v>-40.470651234568436</v>
      </c>
      <c r="J15" s="57">
        <f t="shared" ca="1" si="6"/>
        <v>5.3744720093913916</v>
      </c>
      <c r="K15" s="57">
        <f t="shared" ca="1" si="6"/>
        <v>-9.9429066426016597</v>
      </c>
      <c r="L15" s="57">
        <f t="shared" ca="1" si="6"/>
        <v>16.94072182070877</v>
      </c>
      <c r="M15" s="57">
        <f t="shared" ca="1" si="6"/>
        <v>-6.1777023064486176</v>
      </c>
      <c r="N15" s="57">
        <f t="shared" ca="1" si="6"/>
        <v>-24.95556286812382</v>
      </c>
      <c r="O15" s="57">
        <f t="shared" ca="1" si="6"/>
        <v>10.990829915933759</v>
      </c>
      <c r="P15" s="57">
        <f t="shared" ca="1" si="6"/>
        <v>1.0097043976655808</v>
      </c>
      <c r="Q15" s="57">
        <f t="shared" ca="1" si="6"/>
        <v>-0.71398292510041195</v>
      </c>
      <c r="R15" s="57">
        <f t="shared" ca="1" si="6"/>
        <v>6.0641132567208746</v>
      </c>
      <c r="S15" s="57">
        <f t="shared" ca="1" si="6"/>
        <v>0.6940639201046076</v>
      </c>
      <c r="T15" s="57">
        <f t="shared" ca="1" si="6"/>
        <v>1.206702430795773</v>
      </c>
      <c r="U15" s="57">
        <f t="shared" ca="1" si="6"/>
        <v>1.6921537677603216</v>
      </c>
      <c r="V15" s="57">
        <f t="shared" ca="1" si="6"/>
        <v>1.0371138386918539</v>
      </c>
      <c r="W15" s="57">
        <f t="shared" ca="1" si="6"/>
        <v>0.48164734383498609</v>
      </c>
      <c r="X15" s="57">
        <f t="shared" ca="1" si="6"/>
        <v>-1.7767853492944954</v>
      </c>
    </row>
    <row r="16" spans="2:25" x14ac:dyDescent="0.25">
      <c r="B16" s="54" t="s">
        <v>8</v>
      </c>
      <c r="C16" s="57">
        <f ca="1">_xlfn.STDEV.S(OFFSET('V.A.'!$A$1,MATCH('Tableau Sommaire GPD'!$C$4,'V.A.'!$A$2:$A$223,0),'Tableau Sommaire GPD'!C$7,MATCH($C$5,'V.A.'!$A$2:$A$223,0)-MATCH('Tableau Sommaire GPD'!$C$4,'V.A.'!$A$2:$A$223,0)+1,1))*SQRT(12)</f>
        <v>4.1681038129573519E-3</v>
      </c>
      <c r="D16" s="57">
        <f ca="1">_xlfn.STDEV.S(OFFSET('V.A.'!$A$1,MATCH('Tableau Sommaire GPD'!$C$4,'V.A.'!$A$2:$A$223,0),'Tableau Sommaire GPD'!D$7,MATCH($C$5,'V.A.'!$A$2:$A$223,0)-MATCH('Tableau Sommaire GPD'!$C$4,'V.A.'!$A$2:$A$223,0)+1,1))*SQRT(12)</f>
        <v>9.5822310697075575E-3</v>
      </c>
      <c r="E16" s="57">
        <f ca="1">_xlfn.STDEV.S(OFFSET('V.A.'!$A$1,MATCH('Tableau Sommaire GPD'!$C$4,'V.A.'!$A$2:$A$223,0),'Tableau Sommaire GPD'!E$7,MATCH($C$5,'V.A.'!$A$2:$A$223,0)-MATCH('Tableau Sommaire GPD'!$C$4,'V.A.'!$A$2:$A$223,0)+1,1))*SQRT(12)</f>
        <v>0.10707497091893678</v>
      </c>
      <c r="F16" s="57">
        <f ca="1">_xlfn.STDEV.S(OFFSET('V.A.'!$A$1,MATCH('Tableau Sommaire GPD'!$C$4,'V.A.'!$A$2:$A$223,0),'Tableau Sommaire GPD'!F$7,MATCH($C$5,'V.A.'!$A$2:$A$223,0)-MATCH('Tableau Sommaire GPD'!$C$4,'V.A.'!$A$2:$A$223,0)+1,1))*SQRT(12)</f>
        <v>5.0898729376159565E-2</v>
      </c>
      <c r="G16" s="57">
        <f ca="1">_xlfn.STDEV.S(OFFSET('V.A.'!$A$1,MATCH('Tableau Sommaire GPD'!$C$4,'V.A.'!$A$2:$A$223,0),'Tableau Sommaire GPD'!G$7,MATCH($C$5,'V.A.'!$A$2:$A$223,0)-MATCH('Tableau Sommaire GPD'!$C$4,'V.A.'!$A$2:$A$223,0)+1,1))*SQRT(12)</f>
        <v>5.0842225268244508E-2</v>
      </c>
      <c r="H16" s="57">
        <f ca="1">_xlfn.STDEV.S(OFFSET('V.A.'!$A$1,MATCH('Tableau Sommaire GPD'!$C$4,'V.A.'!$A$2:$A$223,0),'Tableau Sommaire GPD'!H$7,MATCH($C$5,'V.A.'!$A$2:$A$223,0)-MATCH('Tableau Sommaire GPD'!$C$4,'V.A.'!$A$2:$A$223,0)+1,1))*SQRT(12)</f>
        <v>4.3414581569346258E-2</v>
      </c>
      <c r="I16" s="57">
        <f ca="1">_xlfn.STDEV.S(OFFSET('V.A.'!$A$1,MATCH('Tableau Sommaire GPD'!$C$4,'V.A.'!$A$2:$A$223,0),'Tableau Sommaire GPD'!I$7,MATCH($C$5,'V.A.'!$A$2:$A$223,0)-MATCH('Tableau Sommaire GPD'!$C$4,'V.A.'!$A$2:$A$223,0)+1,1))*SQRT(12)</f>
        <v>1.0164167637466504E-3</v>
      </c>
      <c r="J16" s="57">
        <f ca="1">_xlfn.STDEV.S(OFFSET('V.A.'!$A$1,MATCH('Tableau Sommaire GPD'!$C$4,'V.A.'!$A$2:$A$223,0),'Tableau Sommaire GPD'!J$7,MATCH($C$5,'V.A.'!$A$2:$A$223,0)-MATCH('Tableau Sommaire GPD'!$C$4,'V.A.'!$A$2:$A$223,0)+1,1))*SQRT(12)</f>
        <v>7.9415628473526595E-3</v>
      </c>
      <c r="K16" s="57">
        <f ca="1">_xlfn.STDEV.S(OFFSET('V.A.'!$A$1,MATCH('Tableau Sommaire GPD'!$C$4,'V.A.'!$A$2:$A$223,0),'Tableau Sommaire GPD'!K$7,MATCH($C$5,'V.A.'!$A$2:$A$223,0)-MATCH('Tableau Sommaire GPD'!$C$4,'V.A.'!$A$2:$A$223,0)+1,1))*SQRT(12)</f>
        <v>5.0318863262199878E-2</v>
      </c>
      <c r="L16" s="57">
        <f ca="1">_xlfn.STDEV.S(OFFSET('V.A.'!$A$1,MATCH('Tableau Sommaire GPD'!$C$4,'V.A.'!$A$2:$A$223,0),'Tableau Sommaire GPD'!L$7,MATCH($C$5,'V.A.'!$A$2:$A$223,0)-MATCH('Tableau Sommaire GPD'!$C$4,'V.A.'!$A$2:$A$223,0)+1,1))*SQRT(12)</f>
        <v>1.250592026184499E-2</v>
      </c>
      <c r="M16" s="57">
        <f ca="1">_xlfn.STDEV.S(OFFSET('V.A.'!$A$1,MATCH('Tableau Sommaire GPD'!$C$4,'V.A.'!$A$2:$A$223,0),'Tableau Sommaire GPD'!M$7,MATCH($C$5,'V.A.'!$A$2:$A$223,0)-MATCH('Tableau Sommaire GPD'!$C$4,'V.A.'!$A$2:$A$223,0)+1,1))*SQRT(12)</f>
        <v>3.360394217714268E-2</v>
      </c>
      <c r="N16" s="57">
        <f ca="1">_xlfn.STDEV.S(OFFSET('V.A.'!$A$1,MATCH('Tableau Sommaire GPD'!$C$4,'V.A.'!$A$2:$A$223,0),'Tableau Sommaire GPD'!N$7,MATCH($C$5,'V.A.'!$A$2:$A$223,0)-MATCH('Tableau Sommaire GPD'!$C$4,'V.A.'!$A$2:$A$223,0)+1,1))*SQRT(12)</f>
        <v>4.9053627519513102E-3</v>
      </c>
      <c r="O16" s="57">
        <f ca="1">_xlfn.STDEV.S(OFFSET('V.A.'!$A$1,MATCH('Tableau Sommaire GPD'!$C$4,'V.A.'!$A$2:$A$223,0),'Tableau Sommaire GPD'!O$7,MATCH($C$5,'V.A.'!$A$2:$A$223,0)-MATCH('Tableau Sommaire GPD'!$C$4,'V.A.'!$A$2:$A$223,0)+1,1))*SQRT(12)</f>
        <v>1.7448469315714917E-2</v>
      </c>
      <c r="P16" s="57">
        <f ca="1">_xlfn.STDEV.S(OFFSET('V.A.'!$A$1,MATCH('Tableau Sommaire GPD'!$C$4,'V.A.'!$A$2:$A$223,0),'Tableau Sommaire GPD'!P$7,MATCH($C$5,'V.A.'!$A$2:$A$223,0)-MATCH('Tableau Sommaire GPD'!$C$4,'V.A.'!$A$2:$A$223,0)+1,1))*SQRT(12)</f>
        <v>0</v>
      </c>
      <c r="Q16" s="57">
        <f ca="1">_xlfn.STDEV.S(OFFSET('V.A.'!$A$1,MATCH('Tableau Sommaire GPD'!$C$4,'V.A.'!$A$2:$A$223,0),'Tableau Sommaire GPD'!Q$7,MATCH($C$5,'V.A.'!$A$2:$A$223,0)-MATCH('Tableau Sommaire GPD'!$C$4,'V.A.'!$A$2:$A$223,0)+1,1))*SQRT(12)</f>
        <v>0</v>
      </c>
      <c r="R16" s="57">
        <f ca="1">_xlfn.STDEV.S(OFFSET('V.A.'!$A$1,MATCH('Tableau Sommaire GPD'!$C$4,'V.A.'!$A$2:$A$223,0),'Tableau Sommaire GPD'!R$7,MATCH($C$5,'V.A.'!$A$2:$A$223,0)-MATCH('Tableau Sommaire GPD'!$C$4,'V.A.'!$A$2:$A$223,0)+1,1))*SQRT(12)</f>
        <v>1.1313708498984761E-3</v>
      </c>
      <c r="S16" s="57">
        <f ca="1">_xlfn.STDEV.S(OFFSET('V.A.'!$A$1,MATCH('Tableau Sommaire GPD'!$C$4,'V.A.'!$A$2:$A$223,0),'Tableau Sommaire GPD'!S$7,MATCH($C$5,'V.A.'!$A$2:$A$223,0)-MATCH('Tableau Sommaire GPD'!$C$4,'V.A.'!$A$2:$A$223,0)+1,1))*SQRT(12)</f>
        <v>0</v>
      </c>
      <c r="T16" s="57">
        <f ca="1">_xlfn.STDEV.S(OFFSET('V.A.'!$A$1,MATCH('Tableau Sommaire GPD'!$C$4,'V.A.'!$A$2:$A$223,0),'Tableau Sommaire GPD'!T$7,MATCH($C$5,'V.A.'!$A$2:$A$223,0)-MATCH('Tableau Sommaire GPD'!$C$4,'V.A.'!$A$2:$A$223,0)+1,1))*SQRT(12)</f>
        <v>4.2199526063689367E-3</v>
      </c>
      <c r="U16" s="57">
        <f ca="1">_xlfn.STDEV.S(OFFSET('V.A.'!$A$1,MATCH('Tableau Sommaire GPD'!$C$4,'V.A.'!$A$2:$A$223,0),'Tableau Sommaire GPD'!U$7,MATCH($C$5,'V.A.'!$A$2:$A$223,0)-MATCH('Tableau Sommaire GPD'!$C$4,'V.A.'!$A$2:$A$223,0)+1,1))*SQRT(12)</f>
        <v>4.3510918170040951E-3</v>
      </c>
      <c r="V16" s="57">
        <f ca="1">_xlfn.STDEV.S(OFFSET('V.A.'!$A$1,MATCH('Tableau Sommaire GPD'!$C$4,'V.A.'!$A$2:$A$223,0),'Tableau Sommaire GPD'!V$7,MATCH($C$5,'V.A.'!$A$2:$A$223,0)-MATCH('Tableau Sommaire GPD'!$C$4,'V.A.'!$A$2:$A$223,0)+1,1))*SQRT(12)</f>
        <v>9.76032786334558E-3</v>
      </c>
      <c r="W16" s="57">
        <f ca="1">_xlfn.STDEV.S(OFFSET('V.A.'!$A$1,MATCH('Tableau Sommaire GPD'!$C$4,'V.A.'!$A$2:$A$223,0),'Tableau Sommaire GPD'!W$7,MATCH($C$5,'V.A.'!$A$2:$A$223,0)-MATCH('Tableau Sommaire GPD'!$C$4,'V.A.'!$A$2:$A$223,0)+1,1))*SQRT(12)</f>
        <v>5.9259009657205305E-2</v>
      </c>
      <c r="X16" s="57">
        <f ca="1">_xlfn.STDEV.S(OFFSET('V.A.'!$A$1,MATCH('Tableau Sommaire GPD'!$C$4,'V.A.'!$A$2:$A$223,0),'Tableau Sommaire GPD'!X$7,MATCH($C$5,'V.A.'!$A$2:$A$223,0)-MATCH('Tableau Sommaire GPD'!$C$4,'V.A.'!$A$2:$A$223,0)+1,1))*SQRT(12)</f>
        <v>0.12708909107439739</v>
      </c>
    </row>
    <row r="17" spans="2:24" x14ac:dyDescent="0.25">
      <c r="B17" s="54" t="s">
        <v>13</v>
      </c>
      <c r="C17" s="55">
        <f ca="1">IFERROR(C15/C16,"n.a.")</f>
        <v>120.19283808395902</v>
      </c>
      <c r="D17" s="55">
        <f t="shared" ref="D17:X17" ca="1" si="7">IFERROR(D15/D16,"n.a.")</f>
        <v>583.71155478661262</v>
      </c>
      <c r="E17" s="55">
        <f t="shared" ca="1" si="7"/>
        <v>63.390486809062239</v>
      </c>
      <c r="F17" s="55">
        <f t="shared" ca="1" si="7"/>
        <v>187.22899798744564</v>
      </c>
      <c r="G17" s="55">
        <f t="shared" ca="1" si="7"/>
        <v>131.87139516000741</v>
      </c>
      <c r="H17" s="55">
        <f t="shared" ca="1" si="7"/>
        <v>67.984902762771455</v>
      </c>
      <c r="I17" s="55">
        <f t="shared" ca="1" si="7"/>
        <v>-39816.985195509878</v>
      </c>
      <c r="J17" s="55">
        <f t="shared" ca="1" si="7"/>
        <v>676.75243685605108</v>
      </c>
      <c r="K17" s="55">
        <f t="shared" ca="1" si="7"/>
        <v>-197.59799800705926</v>
      </c>
      <c r="L17" s="55">
        <f t="shared" ca="1" si="7"/>
        <v>1354.61617106213</v>
      </c>
      <c r="M17" s="55">
        <f t="shared" ca="1" si="7"/>
        <v>-183.83861851335632</v>
      </c>
      <c r="N17" s="55">
        <f t="shared" ca="1" si="7"/>
        <v>-5087.4041594980345</v>
      </c>
      <c r="O17" s="55">
        <f t="shared" ca="1" si="7"/>
        <v>629.90224053836619</v>
      </c>
      <c r="P17" s="55" t="str">
        <f t="shared" ca="1" si="7"/>
        <v>n.a.</v>
      </c>
      <c r="Q17" s="55" t="str">
        <f t="shared" ca="1" si="7"/>
        <v>n.a.</v>
      </c>
      <c r="R17" s="55">
        <f t="shared" ca="1" si="7"/>
        <v>5359.9695071382121</v>
      </c>
      <c r="S17" s="55" t="str">
        <f t="shared" ca="1" si="7"/>
        <v>n.a.</v>
      </c>
      <c r="T17" s="55">
        <f t="shared" ca="1" si="7"/>
        <v>285.9516547590049</v>
      </c>
      <c r="U17" s="55">
        <f t="shared" ca="1" si="7"/>
        <v>388.9032543848819</v>
      </c>
      <c r="V17" s="55">
        <f t="shared" ca="1" si="7"/>
        <v>106.25809431942166</v>
      </c>
      <c r="W17" s="55">
        <f t="shared" ca="1" si="7"/>
        <v>8.1278331619303827</v>
      </c>
      <c r="X17" s="55">
        <f t="shared" ca="1" si="7"/>
        <v>-13.980628347199156</v>
      </c>
    </row>
    <row r="18" spans="2:24" ht="5.4" customHeight="1" x14ac:dyDescent="0.25">
      <c r="B18" s="54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2:24" x14ac:dyDescent="0.25">
      <c r="B19" s="54" t="s">
        <v>29</v>
      </c>
      <c r="C19" s="55">
        <f ca="1">IFERROR((_xlfn.COVARIANCE.S(OFFSET('Rendements bruts'!$A$1,MATCH('Tableau Sommaire GPD'!$C$4,'Rendements bruts'!$A$2:$A$223,0),'Tableau Sommaire GPD'!C$7,MATCH($C$5,'Rendements bruts'!$A$2:$A$223,0)-MATCH('Tableau Sommaire GPD'!$C$4,'Rendements bruts'!$A$2:$A$223,0)+1,1),OFFSET('Rendements indices'!$A$1,MATCH('Tableau Sommaire GPD'!$C$4,'Rendements indices'!$A$2:$A$223,0),'Tableau Sommaire GPD'!C$7,MATCH($C$5,'Rendements indices'!$A$2:$A$223,0)-MATCH('Tableau Sommaire GPD'!$C$4,'Rendements indices'!$A$2:$A$223,0)+1,1)))/_xlfn.VAR.S(OFFSET('Rendements indices'!$A$1,MATCH('Tableau Sommaire GPD'!$C$4,'Rendements indices'!$A$2:$A$223,0),'Tableau Sommaire GPD'!C$7,MATCH($C$5,'Rendements indices'!$A$2:$A$223,0)-MATCH('Tableau Sommaire GPD'!$C$4,'Rendements indices'!$A$2:$A$223,0)+1,1)),"n.a.")</f>
        <v>-0.34841628959276016</v>
      </c>
      <c r="D19" s="55">
        <f ca="1">IFERROR((_xlfn.COVARIANCE.S(OFFSET('Rendements bruts'!$A$1,MATCH('Tableau Sommaire GPD'!$C$4,'Rendements bruts'!$A$2:$A$223,0),'Tableau Sommaire GPD'!D$7,MATCH($C$5,'Rendements bruts'!$A$2:$A$223,0)-MATCH('Tableau Sommaire GPD'!$C$4,'Rendements bruts'!$A$2:$A$223,0)+1,1),OFFSET('Rendements indices'!$A$1,MATCH('Tableau Sommaire GPD'!$C$4,'Rendements indices'!$A$2:$A$223,0),'Tableau Sommaire GPD'!D$7,MATCH($C$5,'Rendements indices'!$A$2:$A$223,0)-MATCH('Tableau Sommaire GPD'!$C$4,'Rendements indices'!$A$2:$A$223,0)+1,1)))/_xlfn.VAR.S(OFFSET('Rendements indices'!$A$1,MATCH('Tableau Sommaire GPD'!$C$4,'Rendements indices'!$A$2:$A$223,0),'Tableau Sommaire GPD'!D$7,MATCH($C$5,'Rendements indices'!$A$2:$A$223,0)-MATCH('Tableau Sommaire GPD'!$C$4,'Rendements indices'!$A$2:$A$223,0)+1,1)),"n.a.")</f>
        <v>-0.56617647058823539</v>
      </c>
      <c r="E19" s="55">
        <f ca="1">IFERROR((_xlfn.COVARIANCE.S(OFFSET('Rendements bruts'!$A$1,MATCH('Tableau Sommaire GPD'!$C$4,'Rendements bruts'!$A$2:$A$223,0),'Tableau Sommaire GPD'!E$7,MATCH($C$5,'Rendements bruts'!$A$2:$A$223,0)-MATCH('Tableau Sommaire GPD'!$C$4,'Rendements bruts'!$A$2:$A$223,0)+1,1),OFFSET('Rendements indices'!$A$1,MATCH('Tableau Sommaire GPD'!$C$4,'Rendements indices'!$A$2:$A$223,0),'Tableau Sommaire GPD'!E$7,MATCH($C$5,'Rendements indices'!$A$2:$A$223,0)-MATCH('Tableau Sommaire GPD'!$C$4,'Rendements indices'!$A$2:$A$223,0)+1,1)))/_xlfn.VAR.S(OFFSET('Rendements indices'!$A$1,MATCH('Tableau Sommaire GPD'!$C$4,'Rendements indices'!$A$2:$A$223,0),'Tableau Sommaire GPD'!E$7,MATCH($C$5,'Rendements indices'!$A$2:$A$223,0)-MATCH('Tableau Sommaire GPD'!$C$4,'Rendements indices'!$A$2:$A$223,0)+1,1)),"n.a.")</f>
        <v>-0.71028037383177578</v>
      </c>
      <c r="F19" s="55">
        <f ca="1">IFERROR((_xlfn.COVARIANCE.S(OFFSET('Rendements bruts'!$A$1,MATCH('Tableau Sommaire GPD'!$C$4,'Rendements bruts'!$A$2:$A$223,0),'Tableau Sommaire GPD'!F$7,MATCH($C$5,'Rendements bruts'!$A$2:$A$223,0)-MATCH('Tableau Sommaire GPD'!$C$4,'Rendements bruts'!$A$2:$A$223,0)+1,1),OFFSET('Rendements indices'!$A$1,MATCH('Tableau Sommaire GPD'!$C$4,'Rendements indices'!$A$2:$A$223,0),'Tableau Sommaire GPD'!F$7,MATCH($C$5,'Rendements indices'!$A$2:$A$223,0)-MATCH('Tableau Sommaire GPD'!$C$4,'Rendements indices'!$A$2:$A$223,0)+1,1)))/_xlfn.VAR.S(OFFSET('Rendements indices'!$A$1,MATCH('Tableau Sommaire GPD'!$C$4,'Rendements indices'!$A$2:$A$223,0),'Tableau Sommaire GPD'!F$7,MATCH($C$5,'Rendements indices'!$A$2:$A$223,0)-MATCH('Tableau Sommaire GPD'!$C$4,'Rendements indices'!$A$2:$A$223,0)+1,1)),"n.a.")</f>
        <v>0.59999999999999987</v>
      </c>
      <c r="G19" s="55">
        <f ca="1">IFERROR((_xlfn.COVARIANCE.S(OFFSET('Rendements bruts'!$A$1,MATCH('Tableau Sommaire GPD'!$C$4,'Rendements bruts'!$A$2:$A$223,0),'Tableau Sommaire GPD'!G$7,MATCH($C$5,'Rendements bruts'!$A$2:$A$223,0)-MATCH('Tableau Sommaire GPD'!$C$4,'Rendements bruts'!$A$2:$A$223,0)+1,1),OFFSET('Rendements indices'!$A$1,MATCH('Tableau Sommaire GPD'!$C$4,'Rendements indices'!$A$2:$A$223,0),'Tableau Sommaire GPD'!G$7,MATCH($C$5,'Rendements indices'!$A$2:$A$223,0)-MATCH('Tableau Sommaire GPD'!$C$4,'Rendements indices'!$A$2:$A$223,0)+1,1)))/_xlfn.VAR.S(OFFSET('Rendements indices'!$A$1,MATCH('Tableau Sommaire GPD'!$C$4,'Rendements indices'!$A$2:$A$223,0),'Tableau Sommaire GPD'!G$7,MATCH($C$5,'Rendements indices'!$A$2:$A$223,0)-MATCH('Tableau Sommaire GPD'!$C$4,'Rendements indices'!$A$2:$A$223,0)+1,1)),"n.a.")</f>
        <v>-1.0232558139534884</v>
      </c>
      <c r="H19" s="55">
        <f ca="1">IFERROR((_xlfn.COVARIANCE.S(OFFSET('Rendements bruts'!$A$1,MATCH('Tableau Sommaire GPD'!$C$4,'Rendements bruts'!$A$2:$A$223,0),'Tableau Sommaire GPD'!H$7,MATCH($C$5,'Rendements bruts'!$A$2:$A$223,0)-MATCH('Tableau Sommaire GPD'!$C$4,'Rendements bruts'!$A$2:$A$223,0)+1,1),OFFSET('Rendements indices'!$A$1,MATCH('Tableau Sommaire GPD'!$C$4,'Rendements indices'!$A$2:$A$223,0),'Tableau Sommaire GPD'!H$7,MATCH($C$5,'Rendements indices'!$A$2:$A$223,0)-MATCH('Tableau Sommaire GPD'!$C$4,'Rendements indices'!$A$2:$A$223,0)+1,1)))/_xlfn.VAR.S(OFFSET('Rendements indices'!$A$1,MATCH('Tableau Sommaire GPD'!$C$4,'Rendements indices'!$A$2:$A$223,0),'Tableau Sommaire GPD'!H$7,MATCH($C$5,'Rendements indices'!$A$2:$A$223,0)-MATCH('Tableau Sommaire GPD'!$C$4,'Rendements indices'!$A$2:$A$223,0)+1,1)),"n.a.")</f>
        <v>0.25</v>
      </c>
      <c r="I19" s="55">
        <f ca="1">IFERROR((_xlfn.COVARIANCE.S(OFFSET('Rendements bruts'!$A$1,MATCH('Tableau Sommaire GPD'!$C$4,'Rendements bruts'!$A$2:$A$223,0),'Tableau Sommaire GPD'!I$7,MATCH($C$5,'Rendements bruts'!$A$2:$A$223,0)-MATCH('Tableau Sommaire GPD'!$C$4,'Rendements bruts'!$A$2:$A$223,0)+1,1),OFFSET('Rendements indices'!$A$1,MATCH('Tableau Sommaire GPD'!$C$4,'Rendements indices'!$A$2:$A$223,0),'Tableau Sommaire GPD'!I$7,MATCH($C$5,'Rendements indices'!$A$2:$A$223,0)-MATCH('Tableau Sommaire GPD'!$C$4,'Rendements indices'!$A$2:$A$223,0)+1,1)))/_xlfn.VAR.S(OFFSET('Rendements indices'!$A$1,MATCH('Tableau Sommaire GPD'!$C$4,'Rendements indices'!$A$2:$A$223,0),'Tableau Sommaire GPD'!I$7,MATCH($C$5,'Rendements indices'!$A$2:$A$223,0)-MATCH('Tableau Sommaire GPD'!$C$4,'Rendements indices'!$A$2:$A$223,0)+1,1)),"n.a.")</f>
        <v>-8.0000000000000435E-3</v>
      </c>
      <c r="J19" s="55">
        <f ca="1">IFERROR((_xlfn.COVARIANCE.S(OFFSET('Rendements bruts'!$A$1,MATCH('Tableau Sommaire GPD'!$C$4,'Rendements bruts'!$A$2:$A$223,0),'Tableau Sommaire GPD'!J$7,MATCH($C$5,'Rendements bruts'!$A$2:$A$223,0)-MATCH('Tableau Sommaire GPD'!$C$4,'Rendements bruts'!$A$2:$A$223,0)+1,1),OFFSET('Rendements indices'!$A$1,MATCH('Tableau Sommaire GPD'!$C$4,'Rendements indices'!$A$2:$A$223,0),'Tableau Sommaire GPD'!J$7,MATCH($C$5,'Rendements indices'!$A$2:$A$223,0)-MATCH('Tableau Sommaire GPD'!$C$4,'Rendements indices'!$A$2:$A$223,0)+1,1)))/_xlfn.VAR.S(OFFSET('Rendements indices'!$A$1,MATCH('Tableau Sommaire GPD'!$C$4,'Rendements indices'!$A$2:$A$223,0),'Tableau Sommaire GPD'!J$7,MATCH($C$5,'Rendements indices'!$A$2:$A$223,0)-MATCH('Tableau Sommaire GPD'!$C$4,'Rendements indices'!$A$2:$A$223,0)+1,1)),"n.a.")</f>
        <v>-1.3363028953229406E-2</v>
      </c>
      <c r="K19" s="55">
        <f ca="1">IFERROR((_xlfn.COVARIANCE.S(OFFSET('Rendements bruts'!$A$1,MATCH('Tableau Sommaire GPD'!$C$4,'Rendements bruts'!$A$2:$A$223,0),'Tableau Sommaire GPD'!K$7,MATCH($C$5,'Rendements bruts'!$A$2:$A$223,0)-MATCH('Tableau Sommaire GPD'!$C$4,'Rendements bruts'!$A$2:$A$223,0)+1,1),OFFSET('Rendements indices'!$A$1,MATCH('Tableau Sommaire GPD'!$C$4,'Rendements indices'!$A$2:$A$223,0),'Tableau Sommaire GPD'!K$7,MATCH($C$5,'Rendements indices'!$A$2:$A$223,0)-MATCH('Tableau Sommaire GPD'!$C$4,'Rendements indices'!$A$2:$A$223,0)+1,1)))/_xlfn.VAR.S(OFFSET('Rendements indices'!$A$1,MATCH('Tableau Sommaire GPD'!$C$4,'Rendements indices'!$A$2:$A$223,0),'Tableau Sommaire GPD'!K$7,MATCH($C$5,'Rendements indices'!$A$2:$A$223,0)-MATCH('Tableau Sommaire GPD'!$C$4,'Rendements indices'!$A$2:$A$223,0)+1,1)),"n.a.")</f>
        <v>0.86538461538461464</v>
      </c>
      <c r="L19" s="55">
        <f ca="1">IFERROR((_xlfn.COVARIANCE.S(OFFSET('Rendements bruts'!$A$1,MATCH('Tableau Sommaire GPD'!$C$4,'Rendements bruts'!$A$2:$A$223,0),'Tableau Sommaire GPD'!L$7,MATCH($C$5,'Rendements bruts'!$A$2:$A$223,0)-MATCH('Tableau Sommaire GPD'!$C$4,'Rendements bruts'!$A$2:$A$223,0)+1,1),OFFSET('Rendements indices'!$A$1,MATCH('Tableau Sommaire GPD'!$C$4,'Rendements indices'!$A$2:$A$223,0),'Tableau Sommaire GPD'!L$7,MATCH($C$5,'Rendements indices'!$A$2:$A$223,0)-MATCH('Tableau Sommaire GPD'!$C$4,'Rendements indices'!$A$2:$A$223,0)+1,1)))/_xlfn.VAR.S(OFFSET('Rendements indices'!$A$1,MATCH('Tableau Sommaire GPD'!$C$4,'Rendements indices'!$A$2:$A$223,0),'Tableau Sommaire GPD'!L$7,MATCH($C$5,'Rendements indices'!$A$2:$A$223,0)-MATCH('Tableau Sommaire GPD'!$C$4,'Rendements indices'!$A$2:$A$223,0)+1,1)),"n.a.")</f>
        <v>-0.63606557377049155</v>
      </c>
      <c r="M19" s="55">
        <f ca="1">IFERROR((_xlfn.COVARIANCE.S(OFFSET('Rendements bruts'!$A$1,MATCH('Tableau Sommaire GPD'!$C$4,'Rendements bruts'!$A$2:$A$223,0),'Tableau Sommaire GPD'!M$7,MATCH($C$5,'Rendements bruts'!$A$2:$A$223,0)-MATCH('Tableau Sommaire GPD'!$C$4,'Rendements bruts'!$A$2:$A$223,0)+1,1),OFFSET('Rendements indices'!$A$1,MATCH('Tableau Sommaire GPD'!$C$4,'Rendements indices'!$A$2:$A$223,0),'Tableau Sommaire GPD'!M$7,MATCH($C$5,'Rendements indices'!$A$2:$A$223,0)-MATCH('Tableau Sommaire GPD'!$C$4,'Rendements indices'!$A$2:$A$223,0)+1,1)))/_xlfn.VAR.S(OFFSET('Rendements indices'!$A$1,MATCH('Tableau Sommaire GPD'!$C$4,'Rendements indices'!$A$2:$A$223,0),'Tableau Sommaire GPD'!M$7,MATCH($C$5,'Rendements indices'!$A$2:$A$223,0)-MATCH('Tableau Sommaire GPD'!$C$4,'Rendements indices'!$A$2:$A$223,0)+1,1)),"n.a.")</f>
        <v>0.77777777777777812</v>
      </c>
      <c r="N19" s="55">
        <f ca="1">IFERROR((_xlfn.COVARIANCE.S(OFFSET('Rendements bruts'!$A$1,MATCH('Tableau Sommaire GPD'!$C$4,'Rendements bruts'!$A$2:$A$223,0),'Tableau Sommaire GPD'!N$7,MATCH($C$5,'Rendements bruts'!$A$2:$A$223,0)-MATCH('Tableau Sommaire GPD'!$C$4,'Rendements bruts'!$A$2:$A$223,0)+1,1),OFFSET('Rendements indices'!$A$1,MATCH('Tableau Sommaire GPD'!$C$4,'Rendements indices'!$A$2:$A$223,0),'Tableau Sommaire GPD'!N$7,MATCH($C$5,'Rendements indices'!$A$2:$A$223,0)-MATCH('Tableau Sommaire GPD'!$C$4,'Rendements indices'!$A$2:$A$223,0)+1,1)))/_xlfn.VAR.S(OFFSET('Rendements indices'!$A$1,MATCH('Tableau Sommaire GPD'!$C$4,'Rendements indices'!$A$2:$A$223,0),'Tableau Sommaire GPD'!N$7,MATCH($C$5,'Rendements indices'!$A$2:$A$223,0)-MATCH('Tableau Sommaire GPD'!$C$4,'Rendements indices'!$A$2:$A$223,0)+1,1)),"n.a.")</f>
        <v>1.0094637223974765</v>
      </c>
      <c r="O19" s="55">
        <f ca="1">IFERROR((_xlfn.COVARIANCE.S(OFFSET('Rendements bruts'!$A$1,MATCH('Tableau Sommaire GPD'!$C$4,'Rendements bruts'!$A$2:$A$223,0),'Tableau Sommaire GPD'!O$7,MATCH($C$5,'Rendements bruts'!$A$2:$A$223,0)-MATCH('Tableau Sommaire GPD'!$C$4,'Rendements bruts'!$A$2:$A$223,0)+1,1),OFFSET('Rendements indices'!$A$1,MATCH('Tableau Sommaire GPD'!$C$4,'Rendements indices'!$A$2:$A$223,0),'Tableau Sommaire GPD'!O$7,MATCH($C$5,'Rendements indices'!$A$2:$A$223,0)-MATCH('Tableau Sommaire GPD'!$C$4,'Rendements indices'!$A$2:$A$223,0)+1,1)))/_xlfn.VAR.S(OFFSET('Rendements indices'!$A$1,MATCH('Tableau Sommaire GPD'!$C$4,'Rendements indices'!$A$2:$A$223,0),'Tableau Sommaire GPD'!O$7,MATCH($C$5,'Rendements indices'!$A$2:$A$223,0)-MATCH('Tableau Sommaire GPD'!$C$4,'Rendements indices'!$A$2:$A$223,0)+1,1)),"n.a.")</f>
        <v>0.28200972447325773</v>
      </c>
      <c r="P19" s="55" t="str">
        <f ca="1">IFERROR((_xlfn.COVARIANCE.S(OFFSET('Rendements bruts'!$A$1,MATCH('Tableau Sommaire GPD'!$C$4,'Rendements bruts'!$A$2:$A$223,0),'Tableau Sommaire GPD'!P$7,MATCH($C$5,'Rendements bruts'!$A$2:$A$223,0)-MATCH('Tableau Sommaire GPD'!$C$4,'Rendements bruts'!$A$2:$A$223,0)+1,1),OFFSET('Rendements indices'!$A$1,MATCH('Tableau Sommaire GPD'!$C$4,'Rendements indices'!$A$2:$A$223,0),'Tableau Sommaire GPD'!P$7,MATCH($C$5,'Rendements indices'!$A$2:$A$223,0)-MATCH('Tableau Sommaire GPD'!$C$4,'Rendements indices'!$A$2:$A$223,0)+1,1)))/_xlfn.VAR.S(OFFSET('Rendements indices'!$A$1,MATCH('Tableau Sommaire GPD'!$C$4,'Rendements indices'!$A$2:$A$223,0),'Tableau Sommaire GPD'!P$7,MATCH($C$5,'Rendements indices'!$A$2:$A$223,0)-MATCH('Tableau Sommaire GPD'!$C$4,'Rendements indices'!$A$2:$A$223,0)+1,1)),"n.a.")</f>
        <v>n.a.</v>
      </c>
      <c r="Q19" s="55" t="str">
        <f ca="1">IFERROR((_xlfn.COVARIANCE.S(OFFSET('Rendements bruts'!$A$1,MATCH('Tableau Sommaire GPD'!$C$4,'Rendements bruts'!$A$2:$A$223,0),'Tableau Sommaire GPD'!Q$7,MATCH($C$5,'Rendements bruts'!$A$2:$A$223,0)-MATCH('Tableau Sommaire GPD'!$C$4,'Rendements bruts'!$A$2:$A$223,0)+1,1),OFFSET('Rendements indices'!$A$1,MATCH('Tableau Sommaire GPD'!$C$4,'Rendements indices'!$A$2:$A$223,0),'Tableau Sommaire GPD'!Q$7,MATCH($C$5,'Rendements indices'!$A$2:$A$223,0)-MATCH('Tableau Sommaire GPD'!$C$4,'Rendements indices'!$A$2:$A$223,0)+1,1)))/_xlfn.VAR.S(OFFSET('Rendements indices'!$A$1,MATCH('Tableau Sommaire GPD'!$C$4,'Rendements indices'!$A$2:$A$223,0),'Tableau Sommaire GPD'!Q$7,MATCH($C$5,'Rendements indices'!$A$2:$A$223,0)-MATCH('Tableau Sommaire GPD'!$C$4,'Rendements indices'!$A$2:$A$223,0)+1,1)),"n.a.")</f>
        <v>n.a.</v>
      </c>
      <c r="R19" s="55">
        <f ca="1">IFERROR((_xlfn.COVARIANCE.S(OFFSET('Rendements bruts'!$A$1,MATCH('Tableau Sommaire GPD'!$C$4,'Rendements bruts'!$A$2:$A$223,0),'Tableau Sommaire GPD'!R$7,MATCH($C$5,'Rendements bruts'!$A$2:$A$223,0)-MATCH('Tableau Sommaire GPD'!$C$4,'Rendements bruts'!$A$2:$A$223,0)+1,1),OFFSET('Rendements indices'!$A$1,MATCH('Tableau Sommaire GPD'!$C$4,'Rendements indices'!$A$2:$A$223,0),'Tableau Sommaire GPD'!R$7,MATCH($C$5,'Rendements indices'!$A$2:$A$223,0)-MATCH('Tableau Sommaire GPD'!$C$4,'Rendements indices'!$A$2:$A$223,0)+1,1)))/_xlfn.VAR.S(OFFSET('Rendements indices'!$A$1,MATCH('Tableau Sommaire GPD'!$C$4,'Rendements indices'!$A$2:$A$223,0),'Tableau Sommaire GPD'!R$7,MATCH($C$5,'Rendements indices'!$A$2:$A$223,0)-MATCH('Tableau Sommaire GPD'!$C$4,'Rendements indices'!$A$2:$A$223,0)+1,1)),"n.a.")</f>
        <v>0.62322946175637395</v>
      </c>
      <c r="S19" s="55" t="str">
        <f ca="1">IFERROR((_xlfn.COVARIANCE.S(OFFSET('Rendements bruts'!$A$1,MATCH('Tableau Sommaire GPD'!$C$4,'Rendements bruts'!$A$2:$A$223,0),'Tableau Sommaire GPD'!S$7,MATCH($C$5,'Rendements bruts'!$A$2:$A$223,0)-MATCH('Tableau Sommaire GPD'!$C$4,'Rendements bruts'!$A$2:$A$223,0)+1,1),OFFSET('Rendements indices'!$A$1,MATCH('Tableau Sommaire GPD'!$C$4,'Rendements indices'!$A$2:$A$223,0),'Tableau Sommaire GPD'!S$7,MATCH($C$5,'Rendements indices'!$A$2:$A$223,0)-MATCH('Tableau Sommaire GPD'!$C$4,'Rendements indices'!$A$2:$A$223,0)+1,1)))/_xlfn.VAR.S(OFFSET('Rendements indices'!$A$1,MATCH('Tableau Sommaire GPD'!$C$4,'Rendements indices'!$A$2:$A$223,0),'Tableau Sommaire GPD'!S$7,MATCH($C$5,'Rendements indices'!$A$2:$A$223,0)-MATCH('Tableau Sommaire GPD'!$C$4,'Rendements indices'!$A$2:$A$223,0)+1,1)),"n.a.")</f>
        <v>n.a.</v>
      </c>
      <c r="T19" s="55">
        <f ca="1">IFERROR((_xlfn.COVARIANCE.S(OFFSET('Rendements bruts'!$A$1,MATCH('Tableau Sommaire GPD'!$C$4,'Rendements bruts'!$A$2:$A$223,0),'Tableau Sommaire GPD'!T$7,MATCH($C$5,'Rendements bruts'!$A$2:$A$223,0)-MATCH('Tableau Sommaire GPD'!$C$4,'Rendements bruts'!$A$2:$A$223,0)+1,1),OFFSET('Rendements indices'!$A$1,MATCH('Tableau Sommaire GPD'!$C$4,'Rendements indices'!$A$2:$A$223,0),'Tableau Sommaire GPD'!T$7,MATCH($C$5,'Rendements indices'!$A$2:$A$223,0)-MATCH('Tableau Sommaire GPD'!$C$4,'Rendements indices'!$A$2:$A$223,0)+1,1)))/_xlfn.VAR.S(OFFSET('Rendements indices'!$A$1,MATCH('Tableau Sommaire GPD'!$C$4,'Rendements indices'!$A$2:$A$223,0),'Tableau Sommaire GPD'!T$7,MATCH($C$5,'Rendements indices'!$A$2:$A$223,0)-MATCH('Tableau Sommaire GPD'!$C$4,'Rendements indices'!$A$2:$A$223,0)+1,1)),"n.a.")</f>
        <v>-0.25495750708215298</v>
      </c>
      <c r="U19" s="55">
        <f ca="1">IFERROR((_xlfn.COVARIANCE.S(OFFSET('Rendements bruts'!$A$1,MATCH('Tableau Sommaire GPD'!$C$4,'Rendements bruts'!$A$2:$A$223,0),'Tableau Sommaire GPD'!U$7,MATCH($C$5,'Rendements bruts'!$A$2:$A$223,0)-MATCH('Tableau Sommaire GPD'!$C$4,'Rendements bruts'!$A$2:$A$223,0)+1,1),OFFSET('Rendements indices'!$A$1,MATCH('Tableau Sommaire GPD'!$C$4,'Rendements indices'!$A$2:$A$223,0),'Tableau Sommaire GPD'!U$7,MATCH($C$5,'Rendements indices'!$A$2:$A$223,0)-MATCH('Tableau Sommaire GPD'!$C$4,'Rendements indices'!$A$2:$A$223,0)+1,1)))/_xlfn.VAR.S(OFFSET('Rendements indices'!$A$1,MATCH('Tableau Sommaire GPD'!$C$4,'Rendements indices'!$A$2:$A$223,0),'Tableau Sommaire GPD'!U$7,MATCH($C$5,'Rendements indices'!$A$2:$A$223,0)-MATCH('Tableau Sommaire GPD'!$C$4,'Rendements indices'!$A$2:$A$223,0)+1,1)),"n.a.")</f>
        <v>-0.56451612903225801</v>
      </c>
      <c r="V19" s="55">
        <f ca="1">IFERROR((_xlfn.COVARIANCE.S(OFFSET('Rendements bruts'!$A$1,MATCH('Tableau Sommaire GPD'!$C$4,'Rendements bruts'!$A$2:$A$223,0),'Tableau Sommaire GPD'!V$7,MATCH($C$5,'Rendements bruts'!$A$2:$A$223,0)-MATCH('Tableau Sommaire GPD'!$C$4,'Rendements bruts'!$A$2:$A$223,0)+1,1),OFFSET('Rendements indices'!$A$1,MATCH('Tableau Sommaire GPD'!$C$4,'Rendements indices'!$A$2:$A$223,0),'Tableau Sommaire GPD'!V$7,MATCH($C$5,'Rendements indices'!$A$2:$A$223,0)-MATCH('Tableau Sommaire GPD'!$C$4,'Rendements indices'!$A$2:$A$223,0)+1,1)))/_xlfn.VAR.S(OFFSET('Rendements indices'!$A$1,MATCH('Tableau Sommaire GPD'!$C$4,'Rendements indices'!$A$2:$A$223,0),'Tableau Sommaire GPD'!V$7,MATCH($C$5,'Rendements indices'!$A$2:$A$223,0)-MATCH('Tableau Sommaire GPD'!$C$4,'Rendements indices'!$A$2:$A$223,0)+1,1)),"n.a.")</f>
        <v>0.14486921529175051</v>
      </c>
      <c r="W19" s="55">
        <f ca="1">IFERROR((_xlfn.COVARIANCE.S(OFFSET('Rendements bruts'!$A$1,MATCH('Tableau Sommaire GPD'!$C$4,'Rendements bruts'!$A$2:$A$223,0),'Tableau Sommaire GPD'!W$7,MATCH($C$5,'Rendements bruts'!$A$2:$A$223,0)-MATCH('Tableau Sommaire GPD'!$C$4,'Rendements bruts'!$A$2:$A$223,0)+1,1),OFFSET('Rendements indices'!$A$1,MATCH('Tableau Sommaire GPD'!$C$4,'Rendements indices'!$A$2:$A$223,0),'Tableau Sommaire GPD'!W$7,MATCH($C$5,'Rendements indices'!$A$2:$A$223,0)-MATCH('Tableau Sommaire GPD'!$C$4,'Rendements indices'!$A$2:$A$223,0)+1,1)))/_xlfn.VAR.S(OFFSET('Rendements indices'!$A$1,MATCH('Tableau Sommaire GPD'!$C$4,'Rendements indices'!$A$2:$A$223,0),'Tableau Sommaire GPD'!W$7,MATCH($C$5,'Rendements indices'!$A$2:$A$223,0)-MATCH('Tableau Sommaire GPD'!$C$4,'Rendements indices'!$A$2:$A$223,0)+1,1)),"n.a.")</f>
        <v>-0.24999999999999994</v>
      </c>
      <c r="X19" s="55">
        <f ca="1">IFERROR((_xlfn.COVARIANCE.S(OFFSET('Rendements bruts'!$A$1,MATCH('Tableau Sommaire GPD'!$C$4,'Rendements bruts'!$A$2:$A$223,0),'Tableau Sommaire GPD'!X$7,MATCH($C$5,'Rendements bruts'!$A$2:$A$223,0)-MATCH('Tableau Sommaire GPD'!$C$4,'Rendements bruts'!$A$2:$A$223,0)+1,1),OFFSET('Rendements indices'!$A$1,MATCH('Tableau Sommaire GPD'!$C$4,'Rendements indices'!$A$2:$A$223,0),'Tableau Sommaire GPD'!X$7,MATCH($C$5,'Rendements indices'!$A$2:$A$223,0)-MATCH('Tableau Sommaire GPD'!$C$4,'Rendements indices'!$A$2:$A$223,0)+1,1)))/_xlfn.VAR.S(OFFSET('Rendements indices'!$A$1,MATCH('Tableau Sommaire GPD'!$C$4,'Rendements indices'!$A$2:$A$223,0),'Tableau Sommaire GPD'!X$7,MATCH($C$5,'Rendements indices'!$A$2:$A$223,0)-MATCH('Tableau Sommaire GPD'!$C$4,'Rendements indices'!$A$2:$A$223,0)+1,1)),"n.a.")</f>
        <v>-0.23157894736842105</v>
      </c>
    </row>
    <row r="20" spans="2:24" x14ac:dyDescent="0.25">
      <c r="B20" s="54" t="s">
        <v>30</v>
      </c>
      <c r="C20" s="58">
        <f t="shared" ref="C20" ca="1" si="8">IFERROR(C13-C19*(C14-$C$6)-$C$6,"n.a.")</f>
        <v>-30.255587145330686</v>
      </c>
      <c r="D20" s="58">
        <f t="shared" ref="D20:X20" ca="1" si="9">IFERROR(D13-D19*(D14-$C$6)-$C$6,"n.a.")</f>
        <v>-17.033162199467547</v>
      </c>
      <c r="E20" s="58">
        <f t="shared" ca="1" si="9"/>
        <v>-35.185084831709645</v>
      </c>
      <c r="F20" s="58">
        <f t="shared" ca="1" si="9"/>
        <v>-0.48515690860121552</v>
      </c>
      <c r="G20" s="58">
        <f t="shared" ca="1" si="9"/>
        <v>-37.395609385400874</v>
      </c>
      <c r="H20" s="58">
        <f t="shared" ca="1" si="9"/>
        <v>-15.55515681706925</v>
      </c>
      <c r="I20" s="58">
        <f t="shared" ca="1" si="9"/>
        <v>-19.204189104510128</v>
      </c>
      <c r="J20" s="58">
        <f t="shared" ca="1" si="9"/>
        <v>-20.254833786882344</v>
      </c>
      <c r="K20" s="58">
        <f t="shared" ca="1" si="9"/>
        <v>-11.483550830233167</v>
      </c>
      <c r="L20" s="58">
        <f t="shared" ca="1" si="9"/>
        <v>-8.0037503776183243</v>
      </c>
      <c r="M20" s="58">
        <f t="shared" ca="1" si="9"/>
        <v>-10.361197943448634</v>
      </c>
      <c r="N20" s="58">
        <f t="shared" ca="1" si="9"/>
        <v>-24.95618554132578</v>
      </c>
      <c r="O20" s="58">
        <f t="shared" ca="1" si="9"/>
        <v>-6.7545593598434053</v>
      </c>
      <c r="P20" s="58" t="str">
        <f t="shared" ca="1" si="9"/>
        <v>n.a.</v>
      </c>
      <c r="Q20" s="58" t="str">
        <f t="shared" ca="1" si="9"/>
        <v>n.a.</v>
      </c>
      <c r="R20" s="58">
        <f t="shared" ca="1" si="9"/>
        <v>-3.3982966961268879</v>
      </c>
      <c r="S20" s="58" t="str">
        <f t="shared" ca="1" si="9"/>
        <v>n.a.</v>
      </c>
      <c r="T20" s="58">
        <f t="shared" ca="1" si="9"/>
        <v>-29.298383828717512</v>
      </c>
      <c r="U20" s="58">
        <f t="shared" ca="1" si="9"/>
        <v>-36.948578986029169</v>
      </c>
      <c r="V20" s="58">
        <f t="shared" ca="1" si="9"/>
        <v>-20.256821109740734</v>
      </c>
      <c r="W20" s="58">
        <f t="shared" ca="1" si="9"/>
        <v>-31.152903935766513</v>
      </c>
      <c r="X20" s="58">
        <f t="shared" ca="1" si="9"/>
        <v>-28.71661530101796</v>
      </c>
    </row>
    <row r="21" spans="2:24" x14ac:dyDescent="0.25">
      <c r="B21" s="54" t="s">
        <v>51</v>
      </c>
      <c r="C21" s="55">
        <f ca="1">IFERROR((C13-$C$6)/C23,"n.a.")</f>
        <v>-184.62580950671372</v>
      </c>
      <c r="D21" s="55">
        <f t="shared" ref="D21:X21" ca="1" si="10">IFERROR((D13-$C$6)/D23,"n.a.")</f>
        <v>-76.82873735708209</v>
      </c>
      <c r="E21" s="55">
        <f t="shared" ca="1" si="10"/>
        <v>-141.78134862583752</v>
      </c>
      <c r="F21" s="55">
        <f t="shared" ca="1" si="10"/>
        <v>-113.70628259652156</v>
      </c>
      <c r="G21" s="55">
        <f t="shared" ca="1" si="10"/>
        <v>-115.75064312828596</v>
      </c>
      <c r="H21" s="55">
        <f t="shared" ca="1" si="10"/>
        <v>-157.93570260639081</v>
      </c>
      <c r="I21" s="55">
        <f t="shared" ca="1" si="10"/>
        <v>-178.95029243149813</v>
      </c>
      <c r="J21" s="55">
        <f t="shared" ca="1" si="10"/>
        <v>-178.28454016126702</v>
      </c>
      <c r="K21" s="55">
        <f t="shared" ca="1" si="10"/>
        <v>-133.15395452787484</v>
      </c>
      <c r="L21" s="55">
        <f t="shared" ca="1" si="10"/>
        <v>11.442446888024779</v>
      </c>
      <c r="M21" s="55">
        <f t="shared" ca="1" si="10"/>
        <v>-194.53359591937945</v>
      </c>
      <c r="N21" s="55">
        <f t="shared" ca="1" si="10"/>
        <v>-168.11271318657725</v>
      </c>
      <c r="O21" s="55">
        <f t="shared" ca="1" si="10"/>
        <v>-99.048275686744688</v>
      </c>
      <c r="P21" s="55" t="str">
        <f t="shared" ca="1" si="10"/>
        <v>n.a.</v>
      </c>
      <c r="Q21" s="55" t="str">
        <f t="shared" ca="1" si="10"/>
        <v>n.a.</v>
      </c>
      <c r="R21" s="55">
        <f t="shared" ca="1" si="10"/>
        <v>-114.50412522749134</v>
      </c>
      <c r="S21" s="55" t="str">
        <f t="shared" ca="1" si="10"/>
        <v>n.a.</v>
      </c>
      <c r="T21" s="55">
        <f t="shared" ca="1" si="10"/>
        <v>-248.52678344661845</v>
      </c>
      <c r="U21" s="55">
        <f t="shared" ca="1" si="10"/>
        <v>-173.21787393094377</v>
      </c>
      <c r="V21" s="55">
        <f t="shared" ca="1" si="10"/>
        <v>-272.312413007815</v>
      </c>
      <c r="W21" s="55">
        <f t="shared" ca="1" si="10"/>
        <v>-204.62219331422267</v>
      </c>
      <c r="X21" s="55">
        <f t="shared" ca="1" si="10"/>
        <v>-694.41745410125714</v>
      </c>
    </row>
    <row r="22" spans="2:24" x14ac:dyDescent="0.25">
      <c r="B22" s="54" t="s">
        <v>32</v>
      </c>
      <c r="C22" s="55">
        <f ca="1">IFERROR(CORREL(OFFSET('Rendements bruts'!$A$1,MATCH('Tableau Sommaire GPD'!$C$4,'Rendements bruts'!$A$2:$A$223,0),'Tableau Sommaire GPD'!C$7,MATCH($C$5,'Rendements bruts'!$A$2:$A$223,0)-MATCH('Tableau Sommaire GPD'!$C$4,'Rendements bruts'!$A$2:$A$223,0)+1,1),OFFSET('Rendements indices'!$A$1,MATCH('Tableau Sommaire GPD'!$C$4,'Rendements indices'!$A$2:$A$223,0),'Tableau Sommaire GPD'!C$7,MATCH($C$5,'Rendements indices'!$A$2:$A$223,0)-MATCH('Tableau Sommaire GPD'!$C$4,'Rendements indices'!$A$2:$A$223,0)+1,1)),"n.a.")</f>
        <v>-0.2711116349890168</v>
      </c>
      <c r="D22" s="55">
        <f ca="1">IFERROR(CORREL(OFFSET('Rendements bruts'!$A$1,MATCH('Tableau Sommaire GPD'!$C$4,'Rendements bruts'!$A$2:$A$223,0),'Tableau Sommaire GPD'!D$7,MATCH($C$5,'Rendements bruts'!$A$2:$A$223,0)-MATCH('Tableau Sommaire GPD'!$C$4,'Rendements bruts'!$A$2:$A$223,0)+1,1),OFFSET('Rendements indices'!$A$1,MATCH('Tableau Sommaire GPD'!$C$4,'Rendements indices'!$A$2:$A$223,0),'Tableau Sommaire GPD'!D$7,MATCH($C$5,'Rendements indices'!$A$2:$A$223,0)-MATCH('Tableau Sommaire GPD'!$C$4,'Rendements indices'!$A$2:$A$223,0)+1,1)),"n.a.")</f>
        <v>-0.51246856051256451</v>
      </c>
      <c r="E22" s="55">
        <f ca="1">IFERROR(CORREL(OFFSET('Rendements bruts'!$A$1,MATCH('Tableau Sommaire GPD'!$C$4,'Rendements bruts'!$A$2:$A$223,0),'Tableau Sommaire GPD'!E$7,MATCH($C$5,'Rendements bruts'!$A$2:$A$223,0)-MATCH('Tableau Sommaire GPD'!$C$4,'Rendements bruts'!$A$2:$A$223,0)+1,1),OFFSET('Rendements indices'!$A$1,MATCH('Tableau Sommaire GPD'!$C$4,'Rendements indices'!$A$2:$A$223,0),'Tableau Sommaire GPD'!E$7,MATCH($C$5,'Rendements indices'!$A$2:$A$223,0)-MATCH('Tableau Sommaire GPD'!$C$4,'Rendements indices'!$A$2:$A$223,0)+1,1)),"n.a.")</f>
        <v>-0.64274587377057035</v>
      </c>
      <c r="F22" s="55">
        <f ca="1">IFERROR(CORREL(OFFSET('Rendements bruts'!$A$1,MATCH('Tableau Sommaire GPD'!$C$4,'Rendements bruts'!$A$2:$A$223,0),'Tableau Sommaire GPD'!F$7,MATCH($C$5,'Rendements bruts'!$A$2:$A$223,0)-MATCH('Tableau Sommaire GPD'!$C$4,'Rendements bruts'!$A$2:$A$223,0)+1,1),OFFSET('Rendements indices'!$A$1,MATCH('Tableau Sommaire GPD'!$C$4,'Rendements indices'!$A$2:$A$223,0),'Tableau Sommaire GPD'!F$7,MATCH($C$5,'Rendements indices'!$A$2:$A$223,0)-MATCH('Tableau Sommaire GPD'!$C$4,'Rendements indices'!$A$2:$A$223,0)+1,1)),"n.a.")</f>
        <v>0.24886840673530197</v>
      </c>
      <c r="G22" s="55">
        <f ca="1">IFERROR(CORREL(OFFSET('Rendements bruts'!$A$1,MATCH('Tableau Sommaire GPD'!$C$4,'Rendements bruts'!$A$2:$A$223,0),'Tableau Sommaire GPD'!G$7,MATCH($C$5,'Rendements bruts'!$A$2:$A$223,0)-MATCH('Tableau Sommaire GPD'!$C$4,'Rendements bruts'!$A$2:$A$223,0)+1,1),OFFSET('Rendements indices'!$A$1,MATCH('Tableau Sommaire GPD'!$C$4,'Rendements indices'!$A$2:$A$223,0),'Tableau Sommaire GPD'!G$7,MATCH($C$5,'Rendements indices'!$A$2:$A$223,0)-MATCH('Tableau Sommaire GPD'!$C$4,'Rendements indices'!$A$2:$A$223,0)+1,1)),"n.a.")</f>
        <v>-0.92059577450005692</v>
      </c>
      <c r="H22" s="55">
        <f ca="1">IFERROR(CORREL(OFFSET('Rendements bruts'!$A$1,MATCH('Tableau Sommaire GPD'!$C$4,'Rendements bruts'!$A$2:$A$223,0),'Tableau Sommaire GPD'!H$7,MATCH($C$5,'Rendements bruts'!$A$2:$A$223,0)-MATCH('Tableau Sommaire GPD'!$C$4,'Rendements bruts'!$A$2:$A$223,0)+1,1),OFFSET('Rendements indices'!$A$1,MATCH('Tableau Sommaire GPD'!$C$4,'Rendements indices'!$A$2:$A$223,0),'Tableau Sommaire GPD'!H$7,MATCH($C$5,'Rendements indices'!$A$2:$A$223,0)-MATCH('Tableau Sommaire GPD'!$C$4,'Rendements indices'!$A$2:$A$223,0)+1,1)),"n.a.")</f>
        <v>0.13794014696151086</v>
      </c>
      <c r="I22" s="55">
        <f ca="1">IFERROR(CORREL(OFFSET('Rendements bruts'!$A$1,MATCH('Tableau Sommaire GPD'!$C$4,'Rendements bruts'!$A$2:$A$223,0),'Tableau Sommaire GPD'!I$7,MATCH($C$5,'Rendements bruts'!$A$2:$A$223,0)-MATCH('Tableau Sommaire GPD'!$C$4,'Rendements bruts'!$A$2:$A$223,0)+1,1),OFFSET('Rendements indices'!$A$1,MATCH('Tableau Sommaire GPD'!$C$4,'Rendements indices'!$A$2:$A$223,0),'Tableau Sommaire GPD'!I$7,MATCH($C$5,'Rendements indices'!$A$2:$A$223,0)-MATCH('Tableau Sommaire GPD'!$C$4,'Rendements indices'!$A$2:$A$223,0)+1,1)),"n.a.")</f>
        <v>-5.2252994427316778E-3</v>
      </c>
      <c r="J22" s="55">
        <f ca="1">IFERROR(CORREL(OFFSET('Rendements bruts'!$A$1,MATCH('Tableau Sommaire GPD'!$C$4,'Rendements bruts'!$A$2:$A$223,0),'Tableau Sommaire GPD'!J$7,MATCH($C$5,'Rendements bruts'!$A$2:$A$223,0)-MATCH('Tableau Sommaire GPD'!$C$4,'Rendements bruts'!$A$2:$A$223,0)+1,1),OFFSET('Rendements indices'!$A$1,MATCH('Tableau Sommaire GPD'!$C$4,'Rendements indices'!$A$2:$A$223,0),'Tableau Sommaire GPD'!J$7,MATCH($C$5,'Rendements indices'!$A$2:$A$223,0)-MATCH('Tableau Sommaire GPD'!$C$4,'Rendements indices'!$A$2:$A$223,0)+1,1)),"n.a.")</f>
        <v>-1.6030637105980614E-2</v>
      </c>
      <c r="K22" s="55">
        <f ca="1">IFERROR(CORREL(OFFSET('Rendements bruts'!$A$1,MATCH('Tableau Sommaire GPD'!$C$4,'Rendements bruts'!$A$2:$A$223,0),'Tableau Sommaire GPD'!K$7,MATCH($C$5,'Rendements bruts'!$A$2:$A$223,0)-MATCH('Tableau Sommaire GPD'!$C$4,'Rendements bruts'!$A$2:$A$223,0)+1,1),OFFSET('Rendements indices'!$A$1,MATCH('Tableau Sommaire GPD'!$C$4,'Rendements indices'!$A$2:$A$223,0),'Tableau Sommaire GPD'!K$7,MATCH($C$5,'Rendements indices'!$A$2:$A$223,0)-MATCH('Tableau Sommaire GPD'!$C$4,'Rendements indices'!$A$2:$A$223,0)+1,1)),"n.a.")</f>
        <v>0.34749293759956362</v>
      </c>
      <c r="L22" s="55">
        <f ca="1">IFERROR(CORREL(OFFSET('Rendements bruts'!$A$1,MATCH('Tableau Sommaire GPD'!$C$4,'Rendements bruts'!$A$2:$A$223,0),'Tableau Sommaire GPD'!L$7,MATCH($C$5,'Rendements bruts'!$A$2:$A$223,0)-MATCH('Tableau Sommaire GPD'!$C$4,'Rendements bruts'!$A$2:$A$223,0)+1,1),OFFSET('Rendements indices'!$A$1,MATCH('Tableau Sommaire GPD'!$C$4,'Rendements indices'!$A$2:$A$223,0),'Tableau Sommaire GPD'!L$7,MATCH($C$5,'Rendements indices'!$A$2:$A$223,0)-MATCH('Tableau Sommaire GPD'!$C$4,'Rendements indices'!$A$2:$A$223,0)+1,1)),"n.a.")</f>
        <v>-0.47452765856540774</v>
      </c>
      <c r="M22" s="55">
        <f ca="1">IFERROR(CORREL(OFFSET('Rendements bruts'!$A$1,MATCH('Tableau Sommaire GPD'!$C$4,'Rendements bruts'!$A$2:$A$223,0),'Tableau Sommaire GPD'!M$7,MATCH($C$5,'Rendements bruts'!$A$2:$A$223,0)-MATCH('Tableau Sommaire GPD'!$C$4,'Rendements bruts'!$A$2:$A$223,0)+1,1),OFFSET('Rendements indices'!$A$1,MATCH('Tableau Sommaire GPD'!$C$4,'Rendements indices'!$A$2:$A$223,0),'Tableau Sommaire GPD'!M$7,MATCH($C$5,'Rendements indices'!$A$2:$A$223,0)-MATCH('Tableau Sommaire GPD'!$C$4,'Rendements indices'!$A$2:$A$223,0)+1,1)),"n.a.")</f>
        <v>0.34444748191358587</v>
      </c>
      <c r="N22" s="55">
        <f ca="1">IFERROR(CORREL(OFFSET('Rendements bruts'!$A$1,MATCH('Tableau Sommaire GPD'!$C$4,'Rendements bruts'!$A$2:$A$223,0),'Tableau Sommaire GPD'!N$7,MATCH($C$5,'Rendements bruts'!$A$2:$A$223,0)-MATCH('Tableau Sommaire GPD'!$C$4,'Rendements bruts'!$A$2:$A$223,0)+1,1),OFFSET('Rendements indices'!$A$1,MATCH('Tableau Sommaire GPD'!$C$4,'Rendements indices'!$A$2:$A$223,0),'Tableau Sommaire GPD'!N$7,MATCH($C$5,'Rendements indices'!$A$2:$A$223,0)-MATCH('Tableau Sommaire GPD'!$C$4,'Rendements indices'!$A$2:$A$223,0)+1,1)),"n.a.")</f>
        <v>0.76776810762978231</v>
      </c>
      <c r="O22" s="55">
        <f ca="1">IFERROR(CORREL(OFFSET('Rendements bruts'!$A$1,MATCH('Tableau Sommaire GPD'!$C$4,'Rendements bruts'!$A$2:$A$223,0),'Tableau Sommaire GPD'!O$7,MATCH($C$5,'Rendements bruts'!$A$2:$A$223,0)-MATCH('Tableau Sommaire GPD'!$C$4,'Rendements bruts'!$A$2:$A$223,0)+1,1),OFFSET('Rendements indices'!$A$1,MATCH('Tableau Sommaire GPD'!$C$4,'Rendements indices'!$A$2:$A$223,0),'Tableau Sommaire GPD'!O$7,MATCH($C$5,'Rendements indices'!$A$2:$A$223,0)-MATCH('Tableau Sommaire GPD'!$C$4,'Rendements indices'!$A$2:$A$223,0)+1,1)),"n.a.")</f>
        <v>0.31973195824245654</v>
      </c>
      <c r="P22" s="55" t="str">
        <f ca="1">IFERROR(CORREL(OFFSET('Rendements bruts'!$A$1,MATCH('Tableau Sommaire GPD'!$C$4,'Rendements bruts'!$A$2:$A$223,0),'Tableau Sommaire GPD'!P$7,MATCH($C$5,'Rendements bruts'!$A$2:$A$223,0)-MATCH('Tableau Sommaire GPD'!$C$4,'Rendements bruts'!$A$2:$A$223,0)+1,1),OFFSET('Rendements indices'!$A$1,MATCH('Tableau Sommaire GPD'!$C$4,'Rendements indices'!$A$2:$A$223,0),'Tableau Sommaire GPD'!P$7,MATCH($C$5,'Rendements indices'!$A$2:$A$223,0)-MATCH('Tableau Sommaire GPD'!$C$4,'Rendements indices'!$A$2:$A$223,0)+1,1)),"n.a.")</f>
        <v>n.a.</v>
      </c>
      <c r="Q22" s="55" t="str">
        <f ca="1">IFERROR(CORREL(OFFSET('Rendements bruts'!$A$1,MATCH('Tableau Sommaire GPD'!$C$4,'Rendements bruts'!$A$2:$A$223,0),'Tableau Sommaire GPD'!Q$7,MATCH($C$5,'Rendements bruts'!$A$2:$A$223,0)-MATCH('Tableau Sommaire GPD'!$C$4,'Rendements bruts'!$A$2:$A$223,0)+1,1),OFFSET('Rendements indices'!$A$1,MATCH('Tableau Sommaire GPD'!$C$4,'Rendements indices'!$A$2:$A$223,0),'Tableau Sommaire GPD'!Q$7,MATCH($C$5,'Rendements indices'!$A$2:$A$223,0)-MATCH('Tableau Sommaire GPD'!$C$4,'Rendements indices'!$A$2:$A$223,0)+1,1)),"n.a.")</f>
        <v>n.a.</v>
      </c>
      <c r="R22" s="55">
        <f ca="1">IFERROR(CORREL(OFFSET('Rendements bruts'!$A$1,MATCH('Tableau Sommaire GPD'!$C$4,'Rendements bruts'!$A$2:$A$223,0),'Tableau Sommaire GPD'!R$7,MATCH($C$5,'Rendements bruts'!$A$2:$A$223,0)-MATCH('Tableau Sommaire GPD'!$C$4,'Rendements bruts'!$A$2:$A$223,0)+1,1),OFFSET('Rendements indices'!$A$1,MATCH('Tableau Sommaire GPD'!$C$4,'Rendements indices'!$A$2:$A$223,0),'Tableau Sommaire GPD'!R$7,MATCH($C$5,'Rendements indices'!$A$2:$A$223,0)-MATCH('Tableau Sommaire GPD'!$C$4,'Rendements indices'!$A$2:$A$223,0)+1,1)),"n.a.")</f>
        <v>0.44512530155496244</v>
      </c>
      <c r="S22" s="55" t="str">
        <f ca="1">IFERROR(CORREL(OFFSET('Rendements bruts'!$A$1,MATCH('Tableau Sommaire GPD'!$C$4,'Rendements bruts'!$A$2:$A$223,0),'Tableau Sommaire GPD'!S$7,MATCH($C$5,'Rendements bruts'!$A$2:$A$223,0)-MATCH('Tableau Sommaire GPD'!$C$4,'Rendements bruts'!$A$2:$A$223,0)+1,1),OFFSET('Rendements indices'!$A$1,MATCH('Tableau Sommaire GPD'!$C$4,'Rendements indices'!$A$2:$A$223,0),'Tableau Sommaire GPD'!S$7,MATCH($C$5,'Rendements indices'!$A$2:$A$223,0)-MATCH('Tableau Sommaire GPD'!$C$4,'Rendements indices'!$A$2:$A$223,0)+1,1)),"n.a.")</f>
        <v>n.a.</v>
      </c>
      <c r="T22" s="55">
        <f ca="1">IFERROR(CORREL(OFFSET('Rendements bruts'!$A$1,MATCH('Tableau Sommaire GPD'!$C$4,'Rendements bruts'!$A$2:$A$223,0),'Tableau Sommaire GPD'!T$7,MATCH($C$5,'Rendements bruts'!$A$2:$A$223,0)-MATCH('Tableau Sommaire GPD'!$C$4,'Rendements bruts'!$A$2:$A$223,0)+1,1),OFFSET('Rendements indices'!$A$1,MATCH('Tableau Sommaire GPD'!$C$4,'Rendements indices'!$A$2:$A$223,0),'Tableau Sommaire GPD'!T$7,MATCH($C$5,'Rendements indices'!$A$2:$A$223,0)-MATCH('Tableau Sommaire GPD'!$C$4,'Rendements indices'!$A$2:$A$223,0)+1,1)),"n.a.")</f>
        <v>-0.32593296031172381</v>
      </c>
      <c r="U22" s="55">
        <f ca="1">IFERROR(CORREL(OFFSET('Rendements bruts'!$A$1,MATCH('Tableau Sommaire GPD'!$C$4,'Rendements bruts'!$A$2:$A$223,0),'Tableau Sommaire GPD'!U$7,MATCH($C$5,'Rendements bruts'!$A$2:$A$223,0)-MATCH('Tableau Sommaire GPD'!$C$4,'Rendements bruts'!$A$2:$A$223,0)+1,1),OFFSET('Rendements indices'!$A$1,MATCH('Tableau Sommaire GPD'!$C$4,'Rendements indices'!$A$2:$A$223,0),'Tableau Sommaire GPD'!U$7,MATCH($C$5,'Rendements indices'!$A$2:$A$223,0)-MATCH('Tableau Sommaire GPD'!$C$4,'Rendements indices'!$A$2:$A$223,0)+1,1)),"n.a.")</f>
        <v>-0.51847584736521268</v>
      </c>
      <c r="V22" s="55">
        <f ca="1">IFERROR(CORREL(OFFSET('Rendements bruts'!$A$1,MATCH('Tableau Sommaire GPD'!$C$4,'Rendements bruts'!$A$2:$A$223,0),'Tableau Sommaire GPD'!V$7,MATCH($C$5,'Rendements bruts'!$A$2:$A$223,0)-MATCH('Tableau Sommaire GPD'!$C$4,'Rendements bruts'!$A$2:$A$223,0)+1,1),OFFSET('Rendements indices'!$A$1,MATCH('Tableau Sommaire GPD'!$C$4,'Rendements indices'!$A$2:$A$223,0),'Tableau Sommaire GPD'!V$7,MATCH($C$5,'Rendements indices'!$A$2:$A$223,0)-MATCH('Tableau Sommaire GPD'!$C$4,'Rendements indices'!$A$2:$A$223,0)+1,1)),"n.a.")</f>
        <v>0.23307929065965183</v>
      </c>
      <c r="W22" s="55">
        <f ca="1">IFERROR(CORREL(OFFSET('Rendements bruts'!$A$1,MATCH('Tableau Sommaire GPD'!$C$4,'Rendements bruts'!$A$2:$A$223,0),'Tableau Sommaire GPD'!W$7,MATCH($C$5,'Rendements bruts'!$A$2:$A$223,0)-MATCH('Tableau Sommaire GPD'!$C$4,'Rendements bruts'!$A$2:$A$223,0)+1,1),OFFSET('Rendements indices'!$A$1,MATCH('Tableau Sommaire GPD'!$C$4,'Rendements indices'!$A$2:$A$223,0),'Tableau Sommaire GPD'!W$7,MATCH($C$5,'Rendements indices'!$A$2:$A$223,0)-MATCH('Tableau Sommaire GPD'!$C$4,'Rendements indices'!$A$2:$A$223,0)+1,1)),"n.a.")</f>
        <v>-0.23312620206007836</v>
      </c>
      <c r="X22" s="55">
        <f ca="1">IFERROR(CORREL(OFFSET('Rendements bruts'!$A$1,MATCH('Tableau Sommaire GPD'!$C$4,'Rendements bruts'!$A$2:$A$223,0),'Tableau Sommaire GPD'!X$7,MATCH($C$5,'Rendements bruts'!$A$2:$A$223,0)-MATCH('Tableau Sommaire GPD'!$C$4,'Rendements bruts'!$A$2:$A$223,0)+1,1),OFFSET('Rendements indices'!$A$1,MATCH('Tableau Sommaire GPD'!$C$4,'Rendements indices'!$A$2:$A$223,0),'Tableau Sommaire GPD'!X$7,MATCH($C$5,'Rendements indices'!$A$2:$A$223,0)-MATCH('Tableau Sommaire GPD'!$C$4,'Rendements indices'!$A$2:$A$223,0)+1,1)),"n.a.")</f>
        <v>-0.8382853470322631</v>
      </c>
    </row>
    <row r="23" spans="2:24" x14ac:dyDescent="0.25">
      <c r="B23" s="54" t="s">
        <v>40</v>
      </c>
      <c r="C23" s="58">
        <f ca="1">IFERROR(_xlfn.STDEV.S(OFFSET('Rendements bruts'!$A$1,MATCH('Tableau Sommaire GPD'!$C$4,'Rendements bruts'!$A$2:$A$223,0),'Tableau Sommaire GPD'!C$7,MATCH($C$5,'Rendements bruts'!$A$2:$A$223,0)-MATCH('Tableau Sommaire GPD'!$C$4,'Rendements bruts'!$A$2:$A$223,0)+1,1))*SQRT(12),"n.a.")</f>
        <v>0.12083045973594571</v>
      </c>
      <c r="D23" s="58">
        <f ca="1">IFERROR(_xlfn.STDEV.S(OFFSET('Rendements bruts'!$A$1,MATCH('Tableau Sommaire GPD'!$C$4,'Rendements bruts'!$A$2:$A$223,0),'Tableau Sommaire GPD'!D$7,MATCH($C$5,'Rendements bruts'!$A$2:$A$223,0)-MATCH('Tableau Sommaire GPD'!$C$4,'Rendements bruts'!$A$2:$A$223,0)+1,1))*SQRT(12),"n.a.")</f>
        <v>0.11523888232710348</v>
      </c>
      <c r="E23" s="58">
        <f ca="1">IFERROR(_xlfn.STDEV.S(OFFSET('Rendements bruts'!$A$1,MATCH('Tableau Sommaire GPD'!$C$4,'Rendements bruts'!$A$2:$A$223,0),'Tableau Sommaire GPD'!E$7,MATCH($C$5,'Rendements bruts'!$A$2:$A$223,0)-MATCH('Tableau Sommaire GPD'!$C$4,'Rendements bruts'!$A$2:$A$223,0)+1,1))*SQRT(12),"n.a.")</f>
        <v>0.12521980673998823</v>
      </c>
      <c r="F23" s="58">
        <f ca="1">IFERROR(_xlfn.STDEV.S(OFFSET('Rendements bruts'!$A$1,MATCH('Tableau Sommaire GPD'!$C$4,'Rendements bruts'!$A$2:$A$223,0),'Tableau Sommaire GPD'!F$7,MATCH($C$5,'Rendements bruts'!$A$2:$A$223,0)-MATCH('Tableau Sommaire GPD'!$C$4,'Rendements bruts'!$A$2:$A$223,0)+1,1))*SQRT(12),"n.a.")</f>
        <v>0.13638181696985854</v>
      </c>
      <c r="G23" s="58">
        <f ca="1">IFERROR(_xlfn.STDEV.S(OFFSET('Rendements bruts'!$A$1,MATCH('Tableau Sommaire GPD'!$C$4,'Rendements bruts'!$A$2:$A$223,0),'Tableau Sommaire GPD'!G$7,MATCH($C$5,'Rendements bruts'!$A$2:$A$223,0)-MATCH('Tableau Sommaire GPD'!$C$4,'Rendements bruts'!$A$2:$A$223,0)+1,1))*SQRT(12),"n.a.")</f>
        <v>0.13038404810405296</v>
      </c>
      <c r="H23" s="58">
        <f ca="1">IFERROR(_xlfn.STDEV.S(OFFSET('Rendements bruts'!$A$1,MATCH('Tableau Sommaire GPD'!$C$4,'Rendements bruts'!$A$2:$A$223,0),'Tableau Sommaire GPD'!H$7,MATCH($C$5,'Rendements bruts'!$A$2:$A$223,0)-MATCH('Tableau Sommaire GPD'!$C$4,'Rendements bruts'!$A$2:$A$223,0)+1,1))*SQRT(12),"n.a.")</f>
        <v>0.13754999091239517</v>
      </c>
      <c r="I23" s="58">
        <f ca="1">IFERROR(_xlfn.STDEV.S(OFFSET('Rendements bruts'!$A$1,MATCH('Tableau Sommaire GPD'!$C$4,'Rendements bruts'!$A$2:$A$223,0),'Tableau Sommaire GPD'!I$7,MATCH($C$5,'Rendements bruts'!$A$2:$A$223,0)-MATCH('Tableau Sommaire GPD'!$C$4,'Rendements bruts'!$A$2:$A$223,0)+1,1))*SQRT(12),"n.a.")</f>
        <v>0.10825894882179488</v>
      </c>
      <c r="J23" s="58">
        <f ca="1">IFERROR(_xlfn.STDEV.S(OFFSET('Rendements bruts'!$A$1,MATCH('Tableau Sommaire GPD'!$C$4,'Rendements bruts'!$A$2:$A$223,0),'Tableau Sommaire GPD'!J$7,MATCH($C$5,'Rendements bruts'!$A$2:$A$223,0)-MATCH('Tableau Sommaire GPD'!$C$4,'Rendements bruts'!$A$2:$A$223,0)+1,1))*SQRT(12),"n.a.")</f>
        <v>0.11171392035015153</v>
      </c>
      <c r="K23" s="58">
        <f ca="1">IFERROR(_xlfn.STDEV.S(OFFSET('Rendements bruts'!$A$1,MATCH('Tableau Sommaire GPD'!$C$4,'Rendements bruts'!$A$2:$A$223,0),'Tableau Sommaire GPD'!K$7,MATCH($C$5,'Rendements bruts'!$A$2:$A$223,0)-MATCH('Tableau Sommaire GPD'!$C$4,'Rendements bruts'!$A$2:$A$223,0)+1,1))*SQRT(12),"n.a.")</f>
        <v>0.1606237840420901</v>
      </c>
      <c r="L23" s="58">
        <f ca="1">IFERROR(_xlfn.STDEV.S(OFFSET('Rendements bruts'!$A$1,MATCH('Tableau Sommaire GPD'!$C$4,'Rendements bruts'!$A$2:$A$223,0),'Tableau Sommaire GPD'!L$7,MATCH($C$5,'Rendements bruts'!$A$2:$A$223,0)-MATCH('Tableau Sommaire GPD'!$C$4,'Rendements bruts'!$A$2:$A$223,0)+1,1))*SQRT(12),"n.a.")</f>
        <v>0.14805404418657397</v>
      </c>
      <c r="M23" s="58">
        <f ca="1">IFERROR(_xlfn.STDEV.S(OFFSET('Rendements bruts'!$A$1,MATCH('Tableau Sommaire GPD'!$C$4,'Rendements bruts'!$A$2:$A$223,0),'Tableau Sommaire GPD'!M$7,MATCH($C$5,'Rendements bruts'!$A$2:$A$223,0)-MATCH('Tableau Sommaire GPD'!$C$4,'Rendements bruts'!$A$2:$A$223,0)+1,1))*SQRT(12),"n.a.")</f>
        <v>0.12853015210447702</v>
      </c>
      <c r="N23" s="58">
        <f ca="1">IFERROR(_xlfn.STDEV.S(OFFSET('Rendements bruts'!$A$1,MATCH('Tableau Sommaire GPD'!$C$4,'Rendements bruts'!$A$2:$A$223,0),'Tableau Sommaire GPD'!N$7,MATCH($C$5,'Rendements bruts'!$A$2:$A$223,0)-MATCH('Tableau Sommaire GPD'!$C$4,'Rendements bruts'!$A$2:$A$223,0)+1,1))*SQRT(12),"n.a.")</f>
        <v>0.14805404418657397</v>
      </c>
      <c r="O23" s="58">
        <f ca="1">IFERROR(_xlfn.STDEV.S(OFFSET('Rendements bruts'!$A$1,MATCH('Tableau Sommaire GPD'!$C$4,'Rendements bruts'!$A$2:$A$223,0),'Tableau Sommaire GPD'!O$7,MATCH($C$5,'Rendements bruts'!$A$2:$A$223,0)-MATCH('Tableau Sommaire GPD'!$C$4,'Rendements bruts'!$A$2:$A$223,0)+1,1))*SQRT(12),"n.a.")</f>
        <v>0.13856406460551018</v>
      </c>
      <c r="P23" s="58" t="str">
        <f ca="1">IFERROR(_xlfn.STDEV.S(OFFSET('Rendements bruts'!$A$1,MATCH('Tableau Sommaire GPD'!$C$4,'Rendements bruts'!$A$2:$A$223,0),'Tableau Sommaire GPD'!P$7,MATCH($C$5,'Rendements bruts'!$A$2:$A$223,0)-MATCH('Tableau Sommaire GPD'!$C$4,'Rendements bruts'!$A$2:$A$223,0)+1,1))*SQRT(12),"n.a.")</f>
        <v>n.a.</v>
      </c>
      <c r="Q23" s="58" t="str">
        <f ca="1">IFERROR(_xlfn.STDEV.S(OFFSET('Rendements bruts'!$A$1,MATCH('Tableau Sommaire GPD'!$C$4,'Rendements bruts'!$A$2:$A$223,0),'Tableau Sommaire GPD'!Q$7,MATCH($C$5,'Rendements bruts'!$A$2:$A$223,0)-MATCH('Tableau Sommaire GPD'!$C$4,'Rendements bruts'!$A$2:$A$223,0)+1,1))*SQRT(12),"n.a.")</f>
        <v>n.a.</v>
      </c>
      <c r="R23" s="58">
        <f ca="1">IFERROR(_xlfn.STDEV.S(OFFSET('Rendements bruts'!$A$1,MATCH('Tableau Sommaire GPD'!$C$4,'Rendements bruts'!$A$2:$A$223,0),'Tableau Sommaire GPD'!R$7,MATCH($C$5,'Rendements bruts'!$A$2:$A$223,0)-MATCH('Tableau Sommaire GPD'!$C$4,'Rendements bruts'!$A$2:$A$223,0)+1,1))*SQRT(12),"n.a.")</f>
        <v>0.16637307474468335</v>
      </c>
      <c r="S23" s="58" t="str">
        <f ca="1">IFERROR(_xlfn.STDEV.S(OFFSET('Rendements bruts'!$A$1,MATCH('Tableau Sommaire GPD'!$C$4,'Rendements bruts'!$A$2:$A$223,0),'Tableau Sommaire GPD'!S$7,MATCH($C$5,'Rendements bruts'!$A$2:$A$223,0)-MATCH('Tableau Sommaire GPD'!$C$4,'Rendements bruts'!$A$2:$A$223,0)+1,1))*SQRT(12),"n.a.")</f>
        <v>n.a.</v>
      </c>
      <c r="T23" s="58">
        <f ca="1">IFERROR(_xlfn.STDEV.S(OFFSET('Rendements bruts'!$A$1,MATCH('Tableau Sommaire GPD'!$C$4,'Rendements bruts'!$A$2:$A$223,0),'Tableau Sommaire GPD'!T$7,MATCH($C$5,'Rendements bruts'!$A$2:$A$223,0)-MATCH('Tableau Sommaire GPD'!$C$4,'Rendements bruts'!$A$2:$A$223,0)+1,1))*SQRT(12),"n.a.")</f>
        <v>9.2951600308978005E-2</v>
      </c>
      <c r="U23" s="58">
        <f ca="1">IFERROR(_xlfn.STDEV.S(OFFSET('Rendements bruts'!$A$1,MATCH('Tableau Sommaire GPD'!$C$4,'Rendements bruts'!$A$2:$A$223,0),'Tableau Sommaire GPD'!U$7,MATCH($C$5,'Rendements bruts'!$A$2:$A$223,0)-MATCH('Tableau Sommaire GPD'!$C$4,'Rendements bruts'!$A$2:$A$223,0)+1,1))*SQRT(12),"n.a.")</f>
        <v>0.13281566172707193</v>
      </c>
      <c r="V23" s="58">
        <f ca="1">IFERROR(_xlfn.STDEV.S(OFFSET('Rendements bruts'!$A$1,MATCH('Tableau Sommaire GPD'!$C$4,'Rendements bruts'!$A$2:$A$223,0),'Tableau Sommaire GPD'!V$7,MATCH($C$5,'Rendements bruts'!$A$2:$A$223,0)-MATCH('Tableau Sommaire GPD'!$C$4,'Rendements bruts'!$A$2:$A$223,0)+1,1))*SQRT(12),"n.a.")</f>
        <v>8.7635609200826581E-2</v>
      </c>
      <c r="W23" s="58">
        <f ca="1">IFERROR(_xlfn.STDEV.S(OFFSET('Rendements bruts'!$A$1,MATCH('Tableau Sommaire GPD'!$C$4,'Rendements bruts'!$A$2:$A$223,0),'Tableau Sommaire GPD'!W$7,MATCH($C$5,'Rendements bruts'!$A$2:$A$223,0)-MATCH('Tableau Sommaire GPD'!$C$4,'Rendements bruts'!$A$2:$A$223,0)+1,1))*SQRT(12),"n.a.")</f>
        <v>0.1213260071048248</v>
      </c>
      <c r="X23" s="58">
        <f ca="1">IFERROR(_xlfn.STDEV.S(OFFSET('Rendements bruts'!$A$1,MATCH('Tableau Sommaire GPD'!$C$4,'Rendements bruts'!$A$2:$A$223,0),'Tableau Sommaire GPD'!X$7,MATCH($C$5,'Rendements bruts'!$A$2:$A$223,0)-MATCH('Tableau Sommaire GPD'!$C$4,'Rendements bruts'!$A$2:$A$223,0)+1,1))*SQRT(12),"n.a.")</f>
        <v>3.4058772731852802E-2</v>
      </c>
    </row>
    <row r="24" spans="2:24" x14ac:dyDescent="0.25">
      <c r="B24" s="54" t="s">
        <v>41</v>
      </c>
      <c r="C24" s="58">
        <f ca="1">IFERROR(_xlfn.STDEV.S(OFFSET('Rendements indices'!$A$1,MATCH('Tableau Sommaire GPD'!$C$4,'Rendements indices'!$A$2:$A$223,0),'Tableau Sommaire GPD'!C$7,MATCH($C$5,'Rendements indices'!$A$2:$A$223,0)-MATCH('Tableau Sommaire GPD'!$C$4,'Rendements indices'!$A$2:$A$223,0)+1,1))*SQRT(12),"n.a.")</f>
        <v>9.4021274188345272E-2</v>
      </c>
      <c r="D24" s="58">
        <f ca="1">IFERROR(_xlfn.STDEV.S(OFFSET('Rendements indices'!$A$1,MATCH('Tableau Sommaire GPD'!$C$4,'Rendements indices'!$A$2:$A$223,0),'Tableau Sommaire GPD'!D$7,MATCH($C$5,'Rendements indices'!$A$2:$A$223,0)-MATCH('Tableau Sommaire GPD'!$C$4,'Rendements indices'!$A$2:$A$223,0)+1,1))*SQRT(12),"n.a.")</f>
        <v>0.10430723848324239</v>
      </c>
      <c r="E24" s="58">
        <f ca="1">IFERROR(_xlfn.STDEV.S(OFFSET('Rendements indices'!$A$1,MATCH('Tableau Sommaire GPD'!$C$4,'Rendements indices'!$A$2:$A$223,0),'Tableau Sommaire GPD'!E$7,MATCH($C$5,'Rendements indices'!$A$2:$A$223,0)-MATCH('Tableau Sommaire GPD'!$C$4,'Rendements indices'!$A$2:$A$223,0)+1,1))*SQRT(12),"n.a.")</f>
        <v>0.11331372379372236</v>
      </c>
      <c r="F24" s="58">
        <f ca="1">IFERROR(_xlfn.STDEV.S(OFFSET('Rendements indices'!$A$1,MATCH('Tableau Sommaire GPD'!$C$4,'Rendements indices'!$A$2:$A$223,0),'Tableau Sommaire GPD'!F$7,MATCH($C$5,'Rendements indices'!$A$2:$A$223,0)-MATCH('Tableau Sommaire GPD'!$C$4,'Rendements indices'!$A$2:$A$223,0)+1,1))*SQRT(12),"n.a.")</f>
        <v>5.6568542494923803E-2</v>
      </c>
      <c r="G24" s="58">
        <f ca="1">IFERROR(_xlfn.STDEV.S(OFFSET('Rendements indices'!$A$1,MATCH('Tableau Sommaire GPD'!$C$4,'Rendements indices'!$A$2:$A$223,0),'Tableau Sommaire GPD'!G$7,MATCH($C$5,'Rendements indices'!$A$2:$A$223,0)-MATCH('Tableau Sommaire GPD'!$C$4,'Rendements indices'!$A$2:$A$223,0)+1,1))*SQRT(12),"n.a.")</f>
        <v>0.11730302638892143</v>
      </c>
      <c r="H24" s="58">
        <f ca="1">IFERROR(_xlfn.STDEV.S(OFFSET('Rendements indices'!$A$1,MATCH('Tableau Sommaire GPD'!$C$4,'Rendements indices'!$A$2:$A$223,0),'Tableau Sommaire GPD'!H$7,MATCH($C$5,'Rendements indices'!$A$2:$A$223,0)-MATCH('Tableau Sommaire GPD'!$C$4,'Rendements indices'!$A$2:$A$223,0)+1,1))*SQRT(12),"n.a.")</f>
        <v>7.5894663844041102E-2</v>
      </c>
      <c r="I24" s="58">
        <f ca="1">IFERROR(_xlfn.STDEV.S(OFFSET('Rendements indices'!$A$1,MATCH('Tableau Sommaire GPD'!$C$4,'Rendements indices'!$A$2:$A$223,0),'Tableau Sommaire GPD'!I$7,MATCH($C$5,'Rendements indices'!$A$2:$A$223,0)-MATCH('Tableau Sommaire GPD'!$C$4,'Rendements indices'!$A$2:$A$223,0)+1,1))*SQRT(12),"n.a.")</f>
        <v>7.0710678118654807E-2</v>
      </c>
      <c r="J24" s="58">
        <f ca="1">IFERROR(_xlfn.STDEV.S(OFFSET('Rendements indices'!$A$1,MATCH('Tableau Sommaire GPD'!$C$4,'Rendements indices'!$A$2:$A$223,0),'Tableau Sommaire GPD'!J$7,MATCH($C$5,'Rendements indices'!$A$2:$A$223,0)-MATCH('Tableau Sommaire GPD'!$C$4,'Rendements indices'!$A$2:$A$223,0)+1,1))*SQRT(12),"n.a.")</f>
        <v>0.13401492454200764</v>
      </c>
      <c r="K24" s="58">
        <f ca="1">IFERROR(_xlfn.STDEV.S(OFFSET('Rendements indices'!$A$1,MATCH('Tableau Sommaire GPD'!$C$4,'Rendements indices'!$A$2:$A$223,0),'Tableau Sommaire GPD'!K$7,MATCH($C$5,'Rendements indices'!$A$2:$A$223,0)-MATCH('Tableau Sommaire GPD'!$C$4,'Rendements indices'!$A$2:$A$223,0)+1,1))*SQRT(12),"n.a.")</f>
        <v>6.4498061986388425E-2</v>
      </c>
      <c r="L24" s="58">
        <f ca="1">IFERROR(_xlfn.STDEV.S(OFFSET('Rendements indices'!$A$1,MATCH('Tableau Sommaire GPD'!$C$4,'Rendements indices'!$A$2:$A$223,0),'Tableau Sommaire GPD'!L$7,MATCH($C$5,'Rendements indices'!$A$2:$A$223,0)-MATCH('Tableau Sommaire GPD'!$C$4,'Rendements indices'!$A$2:$A$223,0)+1,1))*SQRT(12),"n.a.")</f>
        <v>0.11045361017187261</v>
      </c>
      <c r="M24" s="58">
        <f ca="1">IFERROR(_xlfn.STDEV.S(OFFSET('Rendements indices'!$A$1,MATCH('Tableau Sommaire GPD'!$C$4,'Rendements indices'!$A$2:$A$223,0),'Tableau Sommaire GPD'!M$7,MATCH($C$5,'Rendements indices'!$A$2:$A$223,0)-MATCH('Tableau Sommaire GPD'!$C$4,'Rendements indices'!$A$2:$A$223,0)+1,1))*SQRT(12),"n.a.")</f>
        <v>5.6920997883030802E-2</v>
      </c>
      <c r="N24" s="58">
        <f ca="1">IFERROR(_xlfn.STDEV.S(OFFSET('Rendements indices'!$A$1,MATCH('Tableau Sommaire GPD'!$C$4,'Rendements indices'!$A$2:$A$223,0),'Tableau Sommaire GPD'!N$7,MATCH($C$5,'Rendements indices'!$A$2:$A$223,0)-MATCH('Tableau Sommaire GPD'!$C$4,'Rendements indices'!$A$2:$A$223,0)+1,1))*SQRT(12),"n.a.")</f>
        <v>0.11260550608207397</v>
      </c>
      <c r="O24" s="58">
        <f ca="1">IFERROR(_xlfn.STDEV.S(OFFSET('Rendements indices'!$A$1,MATCH('Tableau Sommaire GPD'!$C$4,'Rendements indices'!$A$2:$A$223,0),'Tableau Sommaire GPD'!O$7,MATCH($C$5,'Rendements indices'!$A$2:$A$223,0)-MATCH('Tableau Sommaire GPD'!$C$4,'Rendements indices'!$A$2:$A$223,0)+1,1))*SQRT(12),"n.a.")</f>
        <v>0.15709869509324384</v>
      </c>
      <c r="P24" s="58" t="str">
        <f ca="1">IFERROR(_xlfn.STDEV.S(OFFSET('Rendements indices'!$A$1,MATCH('Tableau Sommaire GPD'!$C$4,'Rendements indices'!$A$2:$A$223,0),'Tableau Sommaire GPD'!P$7,MATCH($C$5,'Rendements indices'!$A$2:$A$223,0)-MATCH('Tableau Sommaire GPD'!$C$4,'Rendements indices'!$A$2:$A$223,0)+1,1))*SQRT(12),"n.a.")</f>
        <v>n.a.</v>
      </c>
      <c r="Q24" s="58" t="str">
        <f ca="1">IFERROR(_xlfn.STDEV.S(OFFSET('Rendements indices'!$A$1,MATCH('Tableau Sommaire GPD'!$C$4,'Rendements indices'!$A$2:$A$223,0),'Tableau Sommaire GPD'!Q$7,MATCH($C$5,'Rendements indices'!$A$2:$A$223,0)-MATCH('Tableau Sommaire GPD'!$C$4,'Rendements indices'!$A$2:$A$223,0)+1,1))*SQRT(12),"n.a.")</f>
        <v>n.a.</v>
      </c>
      <c r="R24" s="58">
        <f ca="1">IFERROR(_xlfn.STDEV.S(OFFSET('Rendements indices'!$A$1,MATCH('Tableau Sommaire GPD'!$C$4,'Rendements indices'!$A$2:$A$223,0),'Tableau Sommaire GPD'!R$7,MATCH($C$5,'Rendements indices'!$A$2:$A$223,0)-MATCH('Tableau Sommaire GPD'!$C$4,'Rendements indices'!$A$2:$A$223,0)+1,1))*SQRT(12),"n.a.")</f>
        <v>0.11882760622010358</v>
      </c>
      <c r="S24" s="58" t="str">
        <f ca="1">IFERROR(_xlfn.STDEV.S(OFFSET('Rendements indices'!$A$1,MATCH('Tableau Sommaire GPD'!$C$4,'Rendements indices'!$A$2:$A$223,0),'Tableau Sommaire GPD'!S$7,MATCH($C$5,'Rendements indices'!$A$2:$A$223,0)-MATCH('Tableau Sommaire GPD'!$C$4,'Rendements indices'!$A$2:$A$223,0)+1,1))*SQRT(12),"n.a.")</f>
        <v>n.a.</v>
      </c>
      <c r="T24" s="58">
        <f ca="1">IFERROR(_xlfn.STDEV.S(OFFSET('Rendements indices'!$A$1,MATCH('Tableau Sommaire GPD'!$C$4,'Rendements indices'!$A$2:$A$223,0),'Tableau Sommaire GPD'!T$7,MATCH($C$5,'Rendements indices'!$A$2:$A$223,0)-MATCH('Tableau Sommaire GPD'!$C$4,'Rendements indices'!$A$2:$A$223,0)+1,1))*SQRT(12),"n.a.")</f>
        <v>0.11882760622010359</v>
      </c>
      <c r="U24" s="58">
        <f ca="1">IFERROR(_xlfn.STDEV.S(OFFSET('Rendements indices'!$A$1,MATCH('Tableau Sommaire GPD'!$C$4,'Rendements indices'!$A$2:$A$223,0),'Tableau Sommaire GPD'!U$7,MATCH($C$5,'Rendements indices'!$A$2:$A$223,0)-MATCH('Tableau Sommaire GPD'!$C$4,'Rendements indices'!$A$2:$A$223,0)+1,1))*SQRT(12),"n.a.")</f>
        <v>0.12198360545581527</v>
      </c>
      <c r="V24" s="58">
        <f ca="1">IFERROR(_xlfn.STDEV.S(OFFSET('Rendements indices'!$A$1,MATCH('Tableau Sommaire GPD'!$C$4,'Rendements indices'!$A$2:$A$223,0),'Tableau Sommaire GPD'!V$7,MATCH($C$5,'Rendements indices'!$A$2:$A$223,0)-MATCH('Tableau Sommaire GPD'!$C$4,'Rendements indices'!$A$2:$A$223,0)+1,1))*SQRT(12),"n.a.")</f>
        <v>0.14099645385611653</v>
      </c>
      <c r="W24" s="58">
        <f ca="1">IFERROR(_xlfn.STDEV.S(OFFSET('Rendements indices'!$A$1,MATCH('Tableau Sommaire GPD'!$C$4,'Rendements indices'!$A$2:$A$223,0),'Tableau Sommaire GPD'!W$7,MATCH($C$5,'Rendements indices'!$A$2:$A$223,0)-MATCH('Tableau Sommaire GPD'!$C$4,'Rendements indices'!$A$2:$A$223,0)+1,1))*SQRT(12),"n.a.")</f>
        <v>0.11313708498984761</v>
      </c>
      <c r="X24" s="58">
        <f ca="1">IFERROR(_xlfn.STDEV.S(OFFSET('Rendements indices'!$A$1,MATCH('Tableau Sommaire GPD'!$C$4,'Rendements indices'!$A$2:$A$223,0),'Tableau Sommaire GPD'!X$7,MATCH($C$5,'Rendements indices'!$A$2:$A$223,0)-MATCH('Tableau Sommaire GPD'!$C$4,'Rendements indices'!$A$2:$A$223,0)+1,1))*SQRT(12),"n.a.")</f>
        <v>0.12328828005937953</v>
      </c>
    </row>
    <row r="29" spans="2:24" x14ac:dyDescent="0.25">
      <c r="C29" s="52"/>
    </row>
    <row r="30" spans="2:24" x14ac:dyDescent="0.25">
      <c r="C30" s="52"/>
    </row>
  </sheetData>
  <conditionalFormatting sqref="C9:X24">
    <cfRule type="expression" dxfId="0" priority="1">
      <formula>MOD(COLUMN(),2)=0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726B37F-790C-49F5-9E3A-765572B4D479}">
          <x14:formula1>
            <xm:f>'Rendements bruts'!$A$2:$A$223</xm:f>
          </x14:formula1>
          <xm:sqref>C4:C5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A1:Z1440"/>
  <sheetViews>
    <sheetView workbookViewId="0"/>
  </sheetViews>
  <sheetFormatPr defaultColWidth="11.19921875" defaultRowHeight="13.8" x14ac:dyDescent="0.25"/>
  <cols>
    <col min="1" max="1" width="11.09765625" bestFit="1" customWidth="1"/>
    <col min="2" max="2" width="29.09765625" bestFit="1" customWidth="1"/>
    <col min="3" max="3" width="29" customWidth="1"/>
    <col min="4" max="4" width="29" hidden="1" customWidth="1"/>
    <col min="5" max="5" width="70.19921875" bestFit="1" customWidth="1"/>
    <col min="6" max="6" width="8.69921875" bestFit="1" customWidth="1"/>
    <col min="7" max="7" width="29" customWidth="1"/>
    <col min="8" max="8" width="29" hidden="1" customWidth="1"/>
    <col min="9" max="9" width="28.69921875" customWidth="1"/>
    <col min="10" max="10" width="11.09765625" bestFit="1" customWidth="1"/>
    <col min="11" max="11" width="3.09765625" customWidth="1"/>
    <col min="12" max="12" width="11.8984375" bestFit="1" customWidth="1"/>
    <col min="15" max="15" width="49" bestFit="1" customWidth="1"/>
    <col min="16" max="16" width="29" bestFit="1" customWidth="1"/>
    <col min="17" max="17" width="8.59765625" customWidth="1"/>
    <col min="18" max="18" width="5.09765625" style="28" customWidth="1"/>
    <col min="19" max="19" width="11.19921875" bestFit="1" customWidth="1"/>
    <col min="20" max="22" width="11.09765625" bestFit="1" customWidth="1"/>
    <col min="23" max="23" width="11.19921875" bestFit="1" customWidth="1"/>
    <col min="24" max="24" width="5.09765625" style="28" customWidth="1"/>
  </cols>
  <sheetData>
    <row r="1" spans="2:26" x14ac:dyDescent="0.25">
      <c r="C1" s="17" t="s">
        <v>28</v>
      </c>
      <c r="L1" s="17" t="s">
        <v>5</v>
      </c>
      <c r="O1" s="17" t="s">
        <v>52</v>
      </c>
      <c r="P1" s="17" t="s">
        <v>53</v>
      </c>
      <c r="Q1" s="17" t="s">
        <v>6</v>
      </c>
      <c r="R1" s="29"/>
      <c r="S1" s="17" t="s">
        <v>4</v>
      </c>
      <c r="T1" s="17" t="s">
        <v>1</v>
      </c>
      <c r="U1" s="17" t="s">
        <v>0</v>
      </c>
      <c r="V1" s="17" t="s">
        <v>7</v>
      </c>
      <c r="W1" s="17" t="s">
        <v>4</v>
      </c>
      <c r="X1" s="29"/>
      <c r="Y1" s="17" t="s">
        <v>48</v>
      </c>
    </row>
    <row r="2" spans="2:26" x14ac:dyDescent="0.25">
      <c r="B2" t="s">
        <v>5</v>
      </c>
      <c r="C2" s="145" t="s">
        <v>55</v>
      </c>
      <c r="D2" s="145"/>
      <c r="E2" s="145"/>
      <c r="L2" t="e">
        <f>+VLOOKUP(C2,O:Q,3,FALSE)</f>
        <v>#REF!</v>
      </c>
      <c r="O2" s="34" t="s">
        <v>55</v>
      </c>
      <c r="P2" t="s">
        <v>24</v>
      </c>
      <c r="Q2" t="e">
        <f>+HLOOKUP(P2,'Rendements bruts'!$B$1:$BI$1,2,FALSE)</f>
        <v>#REF!</v>
      </c>
      <c r="S2" s="26">
        <f>+'Rendements bruts'!A2</f>
        <v>38016</v>
      </c>
      <c r="T2">
        <f t="shared" ref="T2:T33" si="0">+YEAR(S2)</f>
        <v>2004</v>
      </c>
      <c r="U2">
        <f t="shared" ref="U2:U33" si="1">+MONTH(S2)</f>
        <v>1</v>
      </c>
      <c r="V2" t="e">
        <f>+VLOOKUP(S2,'Rendements bruts'!$A:$A,2,FALSE)</f>
        <v>#REF!</v>
      </c>
      <c r="W2" s="2">
        <f>+S2</f>
        <v>38016</v>
      </c>
      <c r="Y2" s="3" t="e">
        <f>+(1+Y3)^(1/$E$4)-1</f>
        <v>#REF!</v>
      </c>
      <c r="Z2" t="s">
        <v>49</v>
      </c>
    </row>
    <row r="3" spans="2:26" x14ac:dyDescent="0.25">
      <c r="B3" t="s">
        <v>43</v>
      </c>
      <c r="C3" s="25">
        <v>44592</v>
      </c>
      <c r="E3" s="17" t="str">
        <f>+IF(C3&lt;HLOOKUP(VLOOKUP(C2,O:P,2,FALSE),'Dates de lancement'!F3:BF5,3,FALSE),"Période commençant avant le lancement du fonds","OK")</f>
        <v>OK</v>
      </c>
      <c r="O3" s="34" t="s">
        <v>56</v>
      </c>
      <c r="P3" t="s">
        <v>25</v>
      </c>
      <c r="Q3" t="e">
        <f>+HLOOKUP(P3,'Rendements bruts'!$B$1:$BI$1,2,FALSE)</f>
        <v>#REF!</v>
      </c>
      <c r="S3" s="26">
        <f>+'Rendements bruts'!A3</f>
        <v>38044</v>
      </c>
      <c r="T3">
        <f t="shared" si="0"/>
        <v>2004</v>
      </c>
      <c r="U3">
        <f t="shared" si="1"/>
        <v>2</v>
      </c>
      <c r="V3" t="e">
        <f>+VLOOKUP(S3,'Rendements bruts'!$A:$A,2,FALSE)</f>
        <v>#REF!</v>
      </c>
      <c r="W3" s="2">
        <f t="shared" ref="W3:W66" si="2">+S3</f>
        <v>38044</v>
      </c>
      <c r="Y3" s="3" t="e">
        <f>+PRODUCT(Z5:Z700)-1</f>
        <v>#REF!</v>
      </c>
      <c r="Z3" t="s">
        <v>50</v>
      </c>
    </row>
    <row r="4" spans="2:26" x14ac:dyDescent="0.25">
      <c r="B4" t="s">
        <v>44</v>
      </c>
      <c r="C4" s="25">
        <v>44742</v>
      </c>
      <c r="E4" s="42" t="e">
        <f>+SUM(L28:L700)/12</f>
        <v>#REF!</v>
      </c>
      <c r="G4" t="e">
        <f>+IF(E4&gt;1,"années","année")</f>
        <v>#REF!</v>
      </c>
      <c r="J4" s="13" t="e">
        <f>+VLOOKUP(C4,S:V,4,FALSE)</f>
        <v>#REF!</v>
      </c>
      <c r="O4" s="34" t="s">
        <v>68</v>
      </c>
      <c r="P4" s="34" t="s">
        <v>68</v>
      </c>
      <c r="Q4" t="e">
        <f>+HLOOKUP(P4,'Rendements bruts'!$B$1:$BI$1,2,FALSE)</f>
        <v>#REF!</v>
      </c>
      <c r="S4" s="26">
        <f>+'Rendements bruts'!A4</f>
        <v>38077</v>
      </c>
      <c r="T4">
        <f t="shared" si="0"/>
        <v>2004</v>
      </c>
      <c r="U4">
        <f t="shared" si="1"/>
        <v>3</v>
      </c>
      <c r="V4" t="e">
        <f>+VLOOKUP(S4,'Rendements bruts'!$A:$A,2,FALSE)</f>
        <v>#REF!</v>
      </c>
      <c r="W4" s="2">
        <f t="shared" si="2"/>
        <v>38077</v>
      </c>
    </row>
    <row r="5" spans="2:26" x14ac:dyDescent="0.25">
      <c r="J5" s="13"/>
      <c r="O5" s="34" t="s">
        <v>69</v>
      </c>
      <c r="P5" s="34" t="s">
        <v>69</v>
      </c>
      <c r="Q5" t="e">
        <f>+HLOOKUP(P5,'Rendements bruts'!$B$1:$BI$1,2,FALSE)</f>
        <v>#REF!</v>
      </c>
      <c r="S5" s="26">
        <f>+'Rendements bruts'!A5</f>
        <v>38107</v>
      </c>
      <c r="T5">
        <f t="shared" si="0"/>
        <v>2004</v>
      </c>
      <c r="U5">
        <f t="shared" si="1"/>
        <v>4</v>
      </c>
      <c r="V5" t="e">
        <f>+VLOOKUP(S5,'Rendements bruts'!$A:$A,2,FALSE)</f>
        <v>#REF!</v>
      </c>
      <c r="W5" s="2">
        <f t="shared" si="2"/>
        <v>38107</v>
      </c>
      <c r="Y5" s="10" t="e">
        <f t="shared" ref="Y5:Y68" si="3">+IF(A28=" "," ",INDEX(Indices,A28,MAX($Q$2:$Q$48)+2))</f>
        <v>#REF!</v>
      </c>
      <c r="Z5" s="7" t="e">
        <f t="shared" ref="Z5:Z36" si="4">+IF(A28=" ",1,1+Y5)</f>
        <v>#REF!</v>
      </c>
    </row>
    <row r="6" spans="2:26" x14ac:dyDescent="0.25">
      <c r="B6" t="s">
        <v>33</v>
      </c>
      <c r="C6" s="15" t="e">
        <f>+PRODUCT(F28:F700)-1</f>
        <v>#REF!</v>
      </c>
      <c r="J6" s="13"/>
      <c r="O6" s="34" t="s">
        <v>70</v>
      </c>
      <c r="P6" s="34" t="s">
        <v>70</v>
      </c>
      <c r="Q6" t="e">
        <f>+HLOOKUP(P6,'Rendements bruts'!$B$1:$BI$1,2,FALSE)</f>
        <v>#REF!</v>
      </c>
      <c r="S6" s="26">
        <f>+'Rendements bruts'!A6</f>
        <v>38138</v>
      </c>
      <c r="T6">
        <f t="shared" si="0"/>
        <v>2004</v>
      </c>
      <c r="U6">
        <f t="shared" si="1"/>
        <v>5</v>
      </c>
      <c r="V6" t="e">
        <f>+VLOOKUP(S6,'Rendements bruts'!$A:$A,2,FALSE)</f>
        <v>#REF!</v>
      </c>
      <c r="W6" s="2">
        <f t="shared" si="2"/>
        <v>38138</v>
      </c>
      <c r="Y6" s="10" t="e">
        <f t="shared" si="3"/>
        <v>#REF!</v>
      </c>
      <c r="Z6" s="7" t="e">
        <f t="shared" si="4"/>
        <v>#REF!</v>
      </c>
    </row>
    <row r="7" spans="2:26" x14ac:dyDescent="0.25">
      <c r="B7" t="s">
        <v>34</v>
      </c>
      <c r="C7" s="15" t="e">
        <f>+PRODUCT(H28:H700)-1</f>
        <v>#REF!</v>
      </c>
      <c r="J7" s="13"/>
      <c r="O7" s="34" t="s">
        <v>71</v>
      </c>
      <c r="P7" s="34" t="s">
        <v>71</v>
      </c>
      <c r="Q7" t="e">
        <f>+HLOOKUP(P7,'Rendements bruts'!$B$1:$BI$1,2,FALSE)</f>
        <v>#REF!</v>
      </c>
      <c r="S7" s="26">
        <f>+'Rendements bruts'!A7</f>
        <v>38168</v>
      </c>
      <c r="T7">
        <f t="shared" si="0"/>
        <v>2004</v>
      </c>
      <c r="U7">
        <f t="shared" si="1"/>
        <v>6</v>
      </c>
      <c r="V7" t="e">
        <f>+VLOOKUP(S7,'Rendements bruts'!$A:$A,2,FALSE)</f>
        <v>#REF!</v>
      </c>
      <c r="W7" s="2">
        <f t="shared" si="2"/>
        <v>38168</v>
      </c>
      <c r="Y7" s="10" t="e">
        <f t="shared" si="3"/>
        <v>#REF!</v>
      </c>
      <c r="Z7" s="7" t="e">
        <f t="shared" si="4"/>
        <v>#REF!</v>
      </c>
    </row>
    <row r="8" spans="2:26" x14ac:dyDescent="0.25">
      <c r="B8" t="s">
        <v>35</v>
      </c>
      <c r="C8" s="45" t="e">
        <f>+(PRODUCT(F28:F700)-1)-(PRODUCT(H28:H700)-1)</f>
        <v>#REF!</v>
      </c>
      <c r="J8" s="13"/>
      <c r="O8" s="24" t="s">
        <v>72</v>
      </c>
      <c r="P8" s="34" t="s">
        <v>72</v>
      </c>
      <c r="Q8" t="e">
        <f>+HLOOKUP(P8,'Rendements bruts'!$B$1:$BI$1,2,FALSE)</f>
        <v>#REF!</v>
      </c>
      <c r="S8" s="26">
        <f>+'Rendements bruts'!A8</f>
        <v>38198</v>
      </c>
      <c r="T8">
        <f t="shared" si="0"/>
        <v>2004</v>
      </c>
      <c r="U8">
        <f t="shared" si="1"/>
        <v>7</v>
      </c>
      <c r="V8" t="e">
        <f>+VLOOKUP(S8,'Rendements bruts'!$A:$A,2,FALSE)</f>
        <v>#REF!</v>
      </c>
      <c r="W8" s="2">
        <f t="shared" si="2"/>
        <v>38198</v>
      </c>
      <c r="Y8" s="10" t="e">
        <f t="shared" si="3"/>
        <v>#REF!</v>
      </c>
      <c r="Z8" s="7" t="e">
        <f t="shared" si="4"/>
        <v>#REF!</v>
      </c>
    </row>
    <row r="9" spans="2:26" x14ac:dyDescent="0.25">
      <c r="J9" s="13"/>
      <c r="O9" s="34" t="s">
        <v>54</v>
      </c>
      <c r="P9" t="s">
        <v>2</v>
      </c>
      <c r="Q9" t="e">
        <f>+HLOOKUP(P9,'Rendements bruts'!$B$1:$BI$1,2,FALSE)</f>
        <v>#REF!</v>
      </c>
      <c r="S9" s="26">
        <f>+'Rendements bruts'!A9</f>
        <v>38230</v>
      </c>
      <c r="T9">
        <f t="shared" si="0"/>
        <v>2004</v>
      </c>
      <c r="U9">
        <f t="shared" si="1"/>
        <v>8</v>
      </c>
      <c r="V9" t="e">
        <f>+VLOOKUP(S9,'Rendements bruts'!$A:$A,2,FALSE)</f>
        <v>#REF!</v>
      </c>
      <c r="W9" s="2">
        <f t="shared" si="2"/>
        <v>38230</v>
      </c>
      <c r="Y9" s="10" t="e">
        <f t="shared" si="3"/>
        <v>#REF!</v>
      </c>
      <c r="Z9" s="7" t="e">
        <f t="shared" si="4"/>
        <v>#REF!</v>
      </c>
    </row>
    <row r="10" spans="2:26" x14ac:dyDescent="0.25">
      <c r="B10" t="s">
        <v>36</v>
      </c>
      <c r="C10" s="15" t="e">
        <f>+(1+C6)^(1/$E$4)-1</f>
        <v>#REF!</v>
      </c>
      <c r="E10" s="17" t="e">
        <f>+IF(L13=12,"OK","Données sur période inférieure à 1 an!!!")</f>
        <v>#REF!</v>
      </c>
      <c r="J10" s="13"/>
      <c r="O10" s="34"/>
      <c r="S10" s="26">
        <f>+'Rendements bruts'!A10</f>
        <v>38260</v>
      </c>
      <c r="T10">
        <f t="shared" si="0"/>
        <v>2004</v>
      </c>
      <c r="U10">
        <f t="shared" si="1"/>
        <v>9</v>
      </c>
      <c r="V10" t="e">
        <f>+VLOOKUP(S10,'Rendements bruts'!$A:$A,2,FALSE)</f>
        <v>#REF!</v>
      </c>
      <c r="W10" s="2">
        <f t="shared" si="2"/>
        <v>38260</v>
      </c>
      <c r="Y10" s="10" t="e">
        <f t="shared" si="3"/>
        <v>#REF!</v>
      </c>
      <c r="Z10" s="7" t="e">
        <f t="shared" si="4"/>
        <v>#REF!</v>
      </c>
    </row>
    <row r="11" spans="2:26" x14ac:dyDescent="0.25">
      <c r="B11" t="s">
        <v>37</v>
      </c>
      <c r="C11" s="15" t="e">
        <f>+(1+C7)^(1/$E$4)-1</f>
        <v>#REF!</v>
      </c>
      <c r="J11" s="13"/>
      <c r="O11" s="34" t="s">
        <v>57</v>
      </c>
      <c r="P11" t="s">
        <v>20</v>
      </c>
      <c r="Q11" t="e">
        <f>+HLOOKUP(P11,'Rendements bruts'!$B$1:$BI$1,2,FALSE)</f>
        <v>#REF!</v>
      </c>
      <c r="S11" s="26">
        <f>+'Rendements bruts'!A11</f>
        <v>38289</v>
      </c>
      <c r="T11">
        <f t="shared" si="0"/>
        <v>2004</v>
      </c>
      <c r="U11">
        <f t="shared" si="1"/>
        <v>10</v>
      </c>
      <c r="V11" t="e">
        <f>+VLOOKUP(S11,'Rendements bruts'!$A:$A,2,FALSE)</f>
        <v>#REF!</v>
      </c>
      <c r="W11" s="2">
        <f t="shared" si="2"/>
        <v>38289</v>
      </c>
      <c r="Y11" s="10" t="e">
        <f t="shared" si="3"/>
        <v>#REF!</v>
      </c>
      <c r="Z11" s="7" t="e">
        <f t="shared" si="4"/>
        <v>#REF!</v>
      </c>
    </row>
    <row r="12" spans="2:26" x14ac:dyDescent="0.25">
      <c r="B12" t="s">
        <v>17</v>
      </c>
      <c r="C12" s="46" t="e">
        <f>+(PRODUCT(F28:F700)^(12/SUM(L28:L700))-1)-(PRODUCT(H28:H700)^(12/SUM(L28:L700))-1)</f>
        <v>#REF!</v>
      </c>
      <c r="J12" s="13"/>
      <c r="L12" s="17" t="s">
        <v>14</v>
      </c>
      <c r="O12" s="24" t="s">
        <v>75</v>
      </c>
      <c r="P12" s="24" t="s">
        <v>77</v>
      </c>
      <c r="Q12" t="e">
        <f>+HLOOKUP(P12,'Rendements bruts'!$B$1:$BI$1,2,FALSE)</f>
        <v>#REF!</v>
      </c>
      <c r="S12" s="26">
        <f>+'Rendements bruts'!A12</f>
        <v>38321</v>
      </c>
      <c r="T12">
        <f t="shared" si="0"/>
        <v>2004</v>
      </c>
      <c r="U12">
        <f t="shared" si="1"/>
        <v>11</v>
      </c>
      <c r="V12" t="e">
        <f>+VLOOKUP(S12,'Rendements bruts'!$A:$A,2,FALSE)</f>
        <v>#REF!</v>
      </c>
      <c r="W12" s="2">
        <f t="shared" si="2"/>
        <v>38321</v>
      </c>
      <c r="Y12" s="10" t="e">
        <f t="shared" si="3"/>
        <v>#REF!</v>
      </c>
      <c r="Z12" s="7" t="e">
        <f t="shared" si="4"/>
        <v>#REF!</v>
      </c>
    </row>
    <row r="13" spans="2:26" x14ac:dyDescent="0.25">
      <c r="B13" t="s">
        <v>8</v>
      </c>
      <c r="C13" s="15" t="e">
        <f>+STDEV(I28:I700)*SQRT(12)</f>
        <v>#REF!</v>
      </c>
      <c r="J13" s="13"/>
      <c r="L13" t="e">
        <f>+IF(SUM(L28:L700)&gt;12,12,SUM(L28:L700))</f>
        <v>#REF!</v>
      </c>
      <c r="O13" s="34" t="s">
        <v>58</v>
      </c>
      <c r="P13" t="s">
        <v>3</v>
      </c>
      <c r="Q13" t="e">
        <f>+HLOOKUP(P13,'Rendements bruts'!$B$1:$BI$1,2,FALSE)</f>
        <v>#REF!</v>
      </c>
      <c r="S13" s="26">
        <f>+'Rendements bruts'!A13</f>
        <v>38352</v>
      </c>
      <c r="T13">
        <f t="shared" si="0"/>
        <v>2004</v>
      </c>
      <c r="U13">
        <f t="shared" si="1"/>
        <v>12</v>
      </c>
      <c r="V13" t="e">
        <f>+VLOOKUP(S13,'Rendements bruts'!$A:$A,2,FALSE)</f>
        <v>#REF!</v>
      </c>
      <c r="W13" s="2">
        <f t="shared" si="2"/>
        <v>38352</v>
      </c>
      <c r="Y13" s="10" t="e">
        <f t="shared" si="3"/>
        <v>#REF!</v>
      </c>
      <c r="Z13" s="7" t="e">
        <f t="shared" si="4"/>
        <v>#REF!</v>
      </c>
    </row>
    <row r="14" spans="2:26" x14ac:dyDescent="0.25">
      <c r="B14" t="s">
        <v>13</v>
      </c>
      <c r="C14" s="14" t="e">
        <f>+C12/C13</f>
        <v>#REF!</v>
      </c>
      <c r="J14" s="13"/>
      <c r="S14" s="26">
        <f>+'Rendements bruts'!A14</f>
        <v>38383</v>
      </c>
      <c r="T14">
        <f t="shared" si="0"/>
        <v>2005</v>
      </c>
      <c r="U14">
        <f t="shared" si="1"/>
        <v>1</v>
      </c>
      <c r="V14" t="e">
        <f>+VLOOKUP(S14,'Rendements bruts'!$A:$A,2,FALSE)</f>
        <v>#REF!</v>
      </c>
      <c r="W14" s="2">
        <f t="shared" si="2"/>
        <v>38383</v>
      </c>
      <c r="Y14" s="10" t="e">
        <f t="shared" si="3"/>
        <v>#REF!</v>
      </c>
      <c r="Z14" s="7" t="e">
        <f t="shared" si="4"/>
        <v>#REF!</v>
      </c>
    </row>
    <row r="15" spans="2:26" x14ac:dyDescent="0.25">
      <c r="C15" s="14"/>
      <c r="D15" s="3" t="e">
        <f>+(1+D23)^(1/$E$4)-1</f>
        <v>#REF!</v>
      </c>
      <c r="G15" s="7"/>
      <c r="I15" s="7"/>
      <c r="J15" s="13"/>
      <c r="O15" s="34" t="s">
        <v>59</v>
      </c>
      <c r="P15" t="s">
        <v>21</v>
      </c>
      <c r="Q15" t="e">
        <f>+HLOOKUP(P15,'Rendements bruts'!$B$1:$BI$1,2,FALSE)</f>
        <v>#REF!</v>
      </c>
      <c r="S15" s="26">
        <f>+'Rendements bruts'!A15</f>
        <v>38411</v>
      </c>
      <c r="T15">
        <f t="shared" si="0"/>
        <v>2005</v>
      </c>
      <c r="U15">
        <f t="shared" si="1"/>
        <v>2</v>
      </c>
      <c r="V15" t="e">
        <f>+VLOOKUP(S15,'Rendements bruts'!$A:$A,2,FALSE)</f>
        <v>#REF!</v>
      </c>
      <c r="W15" s="2">
        <f t="shared" si="2"/>
        <v>38411</v>
      </c>
      <c r="Y15" s="10" t="e">
        <f t="shared" si="3"/>
        <v>#REF!</v>
      </c>
      <c r="Z15" s="7" t="e">
        <f t="shared" si="4"/>
        <v>#REF!</v>
      </c>
    </row>
    <row r="16" spans="2:26" ht="14.4" x14ac:dyDescent="0.3">
      <c r="B16" t="s">
        <v>29</v>
      </c>
      <c r="C16" s="30" t="e">
        <f>COVAR(E28:E700,$G$28:$G$700)/VARP($G$28:$G$700)</f>
        <v>#REF!</v>
      </c>
      <c r="D16" s="3"/>
      <c r="E16" s="23" t="s">
        <v>42</v>
      </c>
      <c r="F16" s="3"/>
      <c r="G16" s="7"/>
      <c r="H16" s="3"/>
      <c r="I16" s="7"/>
      <c r="J16" s="13"/>
      <c r="O16" s="34" t="s">
        <v>60</v>
      </c>
      <c r="P16" t="s">
        <v>22</v>
      </c>
      <c r="Q16" t="e">
        <f>+HLOOKUP(P16,'Rendements bruts'!$B$1:$BI$1,2,FALSE)</f>
        <v>#REF!</v>
      </c>
      <c r="S16" s="26">
        <f>+'Rendements bruts'!A16</f>
        <v>38442</v>
      </c>
      <c r="T16">
        <f t="shared" si="0"/>
        <v>2005</v>
      </c>
      <c r="U16">
        <f t="shared" si="1"/>
        <v>3</v>
      </c>
      <c r="V16" t="e">
        <f>+VLOOKUP(S16,'Rendements bruts'!$A:$A,2,FALSE)</f>
        <v>#REF!</v>
      </c>
      <c r="W16" s="2">
        <f t="shared" si="2"/>
        <v>38442</v>
      </c>
      <c r="Y16" s="10" t="e">
        <f t="shared" si="3"/>
        <v>#REF!</v>
      </c>
      <c r="Z16" s="7" t="e">
        <f t="shared" si="4"/>
        <v>#REF!</v>
      </c>
    </row>
    <row r="17" spans="1:26" x14ac:dyDescent="0.25">
      <c r="B17" t="s">
        <v>30</v>
      </c>
      <c r="C17" s="15" t="e">
        <f>+C10-C16*(C11-Y2)-Y2</f>
        <v>#REF!</v>
      </c>
      <c r="D17" s="3"/>
      <c r="F17" s="3"/>
      <c r="G17" s="7"/>
      <c r="H17" s="3"/>
      <c r="I17" s="7"/>
      <c r="J17" s="13"/>
      <c r="O17" s="34" t="s">
        <v>61</v>
      </c>
      <c r="P17" t="s">
        <v>23</v>
      </c>
      <c r="Q17" t="e">
        <f>+HLOOKUP(P17,'Rendements bruts'!$B$1:$BI$1,2,FALSE)</f>
        <v>#REF!</v>
      </c>
      <c r="S17" s="26">
        <f>+'Rendements bruts'!A17</f>
        <v>38471</v>
      </c>
      <c r="T17">
        <f t="shared" si="0"/>
        <v>2005</v>
      </c>
      <c r="U17">
        <f t="shared" si="1"/>
        <v>4</v>
      </c>
      <c r="V17" t="e">
        <f>+VLOOKUP(S17,'Rendements bruts'!$A:$A,2,FALSE)</f>
        <v>#REF!</v>
      </c>
      <c r="W17" s="2">
        <f t="shared" si="2"/>
        <v>38471</v>
      </c>
      <c r="Y17" s="10" t="e">
        <f t="shared" si="3"/>
        <v>#REF!</v>
      </c>
      <c r="Z17" s="7" t="e">
        <f t="shared" si="4"/>
        <v>#REF!</v>
      </c>
    </row>
    <row r="18" spans="1:26" x14ac:dyDescent="0.25">
      <c r="B18" t="s">
        <v>51</v>
      </c>
      <c r="C18" s="22" t="e">
        <f>+(C10-Y2)/C20</f>
        <v>#REF!</v>
      </c>
      <c r="D18" s="3"/>
      <c r="F18" s="3"/>
      <c r="G18" s="7"/>
      <c r="H18" s="3"/>
      <c r="I18" s="7"/>
      <c r="J18" s="13"/>
      <c r="O18" s="24" t="s">
        <v>73</v>
      </c>
      <c r="P18" s="24" t="s">
        <v>73</v>
      </c>
      <c r="Q18" t="e">
        <f>+HLOOKUP(P18,'Rendements bruts'!$B$1:$BI$1,2,FALSE)</f>
        <v>#REF!</v>
      </c>
      <c r="S18" s="26">
        <f>+'Rendements bruts'!A18</f>
        <v>38503</v>
      </c>
      <c r="T18">
        <f t="shared" si="0"/>
        <v>2005</v>
      </c>
      <c r="U18">
        <f t="shared" si="1"/>
        <v>5</v>
      </c>
      <c r="V18" t="e">
        <f>+VLOOKUP(S18,'Rendements bruts'!$A:$A,2,FALSE)</f>
        <v>#REF!</v>
      </c>
      <c r="W18" s="2">
        <f t="shared" si="2"/>
        <v>38503</v>
      </c>
      <c r="Y18" s="10" t="e">
        <f t="shared" si="3"/>
        <v>#REF!</v>
      </c>
      <c r="Z18" s="7" t="e">
        <f t="shared" si="4"/>
        <v>#REF!</v>
      </c>
    </row>
    <row r="19" spans="1:26" x14ac:dyDescent="0.25">
      <c r="B19" t="s">
        <v>32</v>
      </c>
      <c r="C19" s="22" t="e">
        <f>+CORREL(E28:E700,G28:G700)</f>
        <v>#REF!</v>
      </c>
      <c r="D19" s="3"/>
      <c r="F19" s="3"/>
      <c r="G19" s="7"/>
      <c r="H19" s="3"/>
      <c r="I19" s="7"/>
      <c r="J19" s="13"/>
      <c r="O19" s="24" t="s">
        <v>74</v>
      </c>
      <c r="P19" s="24" t="s">
        <v>74</v>
      </c>
      <c r="Q19" t="e">
        <f>+HLOOKUP(P19,'Rendements bruts'!$B$1:$BI$1,2,FALSE)</f>
        <v>#REF!</v>
      </c>
      <c r="S19" s="26">
        <f>+'Rendements bruts'!A19</f>
        <v>38533</v>
      </c>
      <c r="T19">
        <f t="shared" si="0"/>
        <v>2005</v>
      </c>
      <c r="U19">
        <f t="shared" si="1"/>
        <v>6</v>
      </c>
      <c r="V19" t="e">
        <f>+VLOOKUP(S19,'Rendements bruts'!$A:$A,2,FALSE)</f>
        <v>#REF!</v>
      </c>
      <c r="W19" s="2">
        <f t="shared" si="2"/>
        <v>38533</v>
      </c>
      <c r="Y19" s="10" t="e">
        <f t="shared" si="3"/>
        <v>#REF!</v>
      </c>
      <c r="Z19" s="7" t="e">
        <f t="shared" si="4"/>
        <v>#REF!</v>
      </c>
    </row>
    <row r="20" spans="1:26" x14ac:dyDescent="0.25">
      <c r="B20" t="s">
        <v>40</v>
      </c>
      <c r="C20" s="15" t="e">
        <f>+STDEV(E28:E700)*SQRT(12)</f>
        <v>#REF!</v>
      </c>
      <c r="D20" s="3"/>
      <c r="E20" s="14" t="e">
        <f>+C20/C21</f>
        <v>#REF!</v>
      </c>
      <c r="F20" s="3"/>
      <c r="G20" s="7" t="s">
        <v>39</v>
      </c>
      <c r="H20" s="3"/>
      <c r="I20" s="7"/>
      <c r="J20" s="13"/>
      <c r="O20" s="34" t="s">
        <v>67</v>
      </c>
      <c r="P20" s="34" t="s">
        <v>67</v>
      </c>
      <c r="Q20" t="e">
        <f>+HLOOKUP(P20,'Rendements bruts'!$B$1:$BI$1,2,FALSE)</f>
        <v>#REF!</v>
      </c>
      <c r="S20" s="26">
        <f>+'Rendements bruts'!A20</f>
        <v>38562</v>
      </c>
      <c r="T20">
        <f t="shared" si="0"/>
        <v>2005</v>
      </c>
      <c r="U20">
        <f t="shared" si="1"/>
        <v>7</v>
      </c>
      <c r="V20" t="e">
        <f>+VLOOKUP(S20,'Rendements bruts'!$A:$A,2,FALSE)</f>
        <v>#REF!</v>
      </c>
      <c r="W20" s="2">
        <f t="shared" si="2"/>
        <v>38562</v>
      </c>
      <c r="Y20" s="10" t="e">
        <f t="shared" si="3"/>
        <v>#REF!</v>
      </c>
      <c r="Z20" s="7" t="e">
        <f t="shared" si="4"/>
        <v>#REF!</v>
      </c>
    </row>
    <row r="21" spans="1:26" x14ac:dyDescent="0.25">
      <c r="B21" t="s">
        <v>41</v>
      </c>
      <c r="C21" s="15" t="e">
        <f>+STDEV(G28:G700)*SQRT(12)</f>
        <v>#REF!</v>
      </c>
      <c r="D21" s="3"/>
      <c r="F21" s="3"/>
      <c r="G21" s="7"/>
      <c r="H21" s="3"/>
      <c r="I21" s="7"/>
      <c r="J21" s="13"/>
      <c r="S21" s="26">
        <f>+'Rendements bruts'!A21</f>
        <v>38595</v>
      </c>
      <c r="T21">
        <f t="shared" si="0"/>
        <v>2005</v>
      </c>
      <c r="U21">
        <f t="shared" si="1"/>
        <v>8</v>
      </c>
      <c r="V21" t="e">
        <f>+VLOOKUP(S21,'Rendements bruts'!$A:$A,2,FALSE)</f>
        <v>#REF!</v>
      </c>
      <c r="W21" s="2">
        <f t="shared" si="2"/>
        <v>38595</v>
      </c>
      <c r="Y21" s="10" t="e">
        <f t="shared" si="3"/>
        <v>#REF!</v>
      </c>
      <c r="Z21" s="7" t="e">
        <f t="shared" si="4"/>
        <v>#REF!</v>
      </c>
    </row>
    <row r="22" spans="1:26" x14ac:dyDescent="0.25">
      <c r="C22" s="14"/>
      <c r="D22" s="3"/>
      <c r="F22" s="3"/>
      <c r="G22" s="7"/>
      <c r="H22" s="3"/>
      <c r="I22" s="7"/>
      <c r="J22" s="13"/>
      <c r="O22" s="34" t="s">
        <v>62</v>
      </c>
      <c r="P22" t="s">
        <v>27</v>
      </c>
      <c r="Q22" t="e">
        <f>+HLOOKUP(P22,'Rendements bruts'!$B$1:$BI$1,2,FALSE)</f>
        <v>#REF!</v>
      </c>
      <c r="S22" s="26">
        <f>+'Rendements bruts'!A22</f>
        <v>38625</v>
      </c>
      <c r="T22">
        <f t="shared" si="0"/>
        <v>2005</v>
      </c>
      <c r="U22">
        <f t="shared" si="1"/>
        <v>9</v>
      </c>
      <c r="V22" t="e">
        <f>+VLOOKUP(S22,'Rendements bruts'!$A:$A,2,FALSE)</f>
        <v>#REF!</v>
      </c>
      <c r="W22" s="2">
        <f t="shared" si="2"/>
        <v>38625</v>
      </c>
      <c r="Y22" s="10" t="e">
        <f t="shared" si="3"/>
        <v>#REF!</v>
      </c>
      <c r="Z22" s="7" t="e">
        <f t="shared" si="4"/>
        <v>#REF!</v>
      </c>
    </row>
    <row r="23" spans="1:26" x14ac:dyDescent="0.25">
      <c r="B23" s="31" t="s">
        <v>18</v>
      </c>
      <c r="C23" s="33" t="e">
        <f>+C10-D15</f>
        <v>#REF!</v>
      </c>
      <c r="D23" s="3" t="e">
        <f>+PRODUCT(D28:D171)-1</f>
        <v>#REF!</v>
      </c>
      <c r="I23" s="7"/>
      <c r="J23" s="13"/>
      <c r="O23" s="34" t="s">
        <v>63</v>
      </c>
      <c r="P23" t="s">
        <v>45</v>
      </c>
      <c r="Q23" t="e">
        <f>+HLOOKUP(P23,'Rendements bruts'!$B$1:$BI$1,2,FALSE)</f>
        <v>#REF!</v>
      </c>
      <c r="S23" s="26">
        <f>+'Rendements bruts'!A23</f>
        <v>38656</v>
      </c>
      <c r="T23">
        <f t="shared" si="0"/>
        <v>2005</v>
      </c>
      <c r="U23">
        <f t="shared" si="1"/>
        <v>10</v>
      </c>
      <c r="V23" t="e">
        <f>+VLOOKUP(S23,'Rendements bruts'!$A:$A,2,FALSE)</f>
        <v>#REF!</v>
      </c>
      <c r="W23" s="2">
        <f t="shared" si="2"/>
        <v>38656</v>
      </c>
      <c r="Y23" s="10" t="e">
        <f t="shared" si="3"/>
        <v>#REF!</v>
      </c>
      <c r="Z23" s="7" t="e">
        <f t="shared" si="4"/>
        <v>#REF!</v>
      </c>
    </row>
    <row r="24" spans="1:26" x14ac:dyDescent="0.25">
      <c r="B24" s="31" t="s">
        <v>19</v>
      </c>
      <c r="C24" s="33" t="e">
        <f>+(E28-C28)*12</f>
        <v>#REF!</v>
      </c>
      <c r="F24" s="21" t="e">
        <f>+B28</f>
        <v>#REF!</v>
      </c>
      <c r="J24" s="13"/>
      <c r="O24" s="34" t="s">
        <v>64</v>
      </c>
      <c r="P24" t="s">
        <v>46</v>
      </c>
      <c r="Q24" t="e">
        <f>+HLOOKUP(P24,'Rendements bruts'!$B$1:$BI$1,2,FALSE)</f>
        <v>#REF!</v>
      </c>
      <c r="S24" s="26">
        <f>+'Rendements bruts'!A24</f>
        <v>38686</v>
      </c>
      <c r="T24">
        <f t="shared" si="0"/>
        <v>2005</v>
      </c>
      <c r="U24">
        <f t="shared" si="1"/>
        <v>11</v>
      </c>
      <c r="V24" t="e">
        <f>+VLOOKUP(S24,'Rendements bruts'!$A:$A,2,FALSE)</f>
        <v>#REF!</v>
      </c>
      <c r="W24" s="2">
        <f t="shared" si="2"/>
        <v>38686</v>
      </c>
      <c r="Y24" s="10" t="e">
        <f t="shared" si="3"/>
        <v>#REF!</v>
      </c>
      <c r="Z24" s="7" t="e">
        <f t="shared" si="4"/>
        <v>#REF!</v>
      </c>
    </row>
    <row r="25" spans="1:26" x14ac:dyDescent="0.25">
      <c r="B25" s="31" t="s">
        <v>38</v>
      </c>
      <c r="C25" s="32" t="e">
        <f>+C23-C24</f>
        <v>#REF!</v>
      </c>
      <c r="F25" s="24" t="e">
        <f>+VLOOKUP(C3,S:V,4,FALSE)</f>
        <v>#REF!</v>
      </c>
      <c r="I25" s="7"/>
      <c r="J25" s="13"/>
      <c r="S25" s="26">
        <f>+'Rendements bruts'!A25</f>
        <v>38716</v>
      </c>
      <c r="T25">
        <f t="shared" si="0"/>
        <v>2005</v>
      </c>
      <c r="U25">
        <f t="shared" si="1"/>
        <v>12</v>
      </c>
      <c r="V25" t="e">
        <f>+VLOOKUP(S25,'Rendements bruts'!$A:$A,2,FALSE)</f>
        <v>#REF!</v>
      </c>
      <c r="W25" s="2">
        <f t="shared" si="2"/>
        <v>38716</v>
      </c>
      <c r="Y25" s="10" t="e">
        <f t="shared" si="3"/>
        <v>#REF!</v>
      </c>
      <c r="Z25" s="7" t="e">
        <f t="shared" si="4"/>
        <v>#REF!</v>
      </c>
    </row>
    <row r="26" spans="1:26" x14ac:dyDescent="0.25">
      <c r="O26" s="34" t="s">
        <v>65</v>
      </c>
      <c r="P26" t="s">
        <v>47</v>
      </c>
      <c r="Q26" t="e">
        <f>+HLOOKUP(P26,'Rendements bruts'!$B$1:$BI$1,2,FALSE)</f>
        <v>#REF!</v>
      </c>
      <c r="S26" s="26">
        <f>+'Rendements bruts'!A26</f>
        <v>38748</v>
      </c>
      <c r="T26">
        <f t="shared" si="0"/>
        <v>2006</v>
      </c>
      <c r="U26">
        <f t="shared" si="1"/>
        <v>1</v>
      </c>
      <c r="V26" t="e">
        <f>+VLOOKUP(S26,'Rendements bruts'!$A:$A,2,FALSE)</f>
        <v>#REF!</v>
      </c>
      <c r="W26" s="2">
        <f t="shared" si="2"/>
        <v>38748</v>
      </c>
      <c r="Y26" s="10" t="e">
        <f t="shared" si="3"/>
        <v>#REF!</v>
      </c>
      <c r="Z26" s="7" t="e">
        <f t="shared" si="4"/>
        <v>#REF!</v>
      </c>
    </row>
    <row r="27" spans="1:26" x14ac:dyDescent="0.25">
      <c r="B27" t="s">
        <v>4</v>
      </c>
      <c r="C27" s="43" t="s">
        <v>16</v>
      </c>
      <c r="E27" t="s">
        <v>11</v>
      </c>
      <c r="G27" t="s">
        <v>12</v>
      </c>
      <c r="I27" t="s">
        <v>9</v>
      </c>
      <c r="J27" t="s">
        <v>10</v>
      </c>
      <c r="S27" s="26">
        <f>+'Rendements bruts'!A27</f>
        <v>38776</v>
      </c>
      <c r="T27">
        <f t="shared" si="0"/>
        <v>2006</v>
      </c>
      <c r="U27">
        <f t="shared" si="1"/>
        <v>2</v>
      </c>
      <c r="V27" t="e">
        <f>+VLOOKUP(S27,'Rendements bruts'!$A:$A,2,FALSE)</f>
        <v>#REF!</v>
      </c>
      <c r="W27" s="2">
        <f t="shared" si="2"/>
        <v>38776</v>
      </c>
      <c r="Y27" s="10" t="e">
        <f t="shared" si="3"/>
        <v>#REF!</v>
      </c>
      <c r="Z27" s="7" t="e">
        <f t="shared" si="4"/>
        <v>#REF!</v>
      </c>
    </row>
    <row r="28" spans="1:26" x14ac:dyDescent="0.25">
      <c r="A28" s="16" t="e">
        <f>+F25</f>
        <v>#REF!</v>
      </c>
      <c r="B28" s="11" t="e">
        <f t="shared" ref="B28:B59" si="5">+IF(A28=" "," ",VLOOKUP(A28,$V:$W,2,FALSE))</f>
        <v>#REF!</v>
      </c>
      <c r="C28" s="44" t="e">
        <f t="shared" ref="C28:C59" si="6">+IF(A28=" "," ",INDEX(Net,A28,$L$2))</f>
        <v>#REF!</v>
      </c>
      <c r="D28" s="9" t="e">
        <f>+IF(A28=" ",1,1+C28)</f>
        <v>#REF!</v>
      </c>
      <c r="E28" s="9" t="e">
        <f t="shared" ref="E28:E59" si="7">+IF(A28=" "," ",INDEX(Brut,A28,$L$2))</f>
        <v>#REF!</v>
      </c>
      <c r="F28" s="9" t="e">
        <f>+IF(A28=" ",1,1+E28)</f>
        <v>#REF!</v>
      </c>
      <c r="G28" s="9" t="e">
        <f t="shared" ref="G28:G59" si="8">+IF(A28=" "," ",IF(E28=" ",0,INDEX(Indices,A28,$L$2)))</f>
        <v>#REF!</v>
      </c>
      <c r="H28" s="9" t="e">
        <f>+IF(A28=" ",1,1+G28)</f>
        <v>#REF!</v>
      </c>
      <c r="I28" s="9" t="e">
        <f>+IF(A28=" "," ",INDEX(VA,A28,$L$2))</f>
        <v>#REF!</v>
      </c>
      <c r="J28" s="10" t="e">
        <f>IF(A28=" ",0,(PRODUCT($F$28:F28)-1)-(PRODUCT($H$28:H28)-1))</f>
        <v>#REF!</v>
      </c>
      <c r="L28" t="e">
        <f t="shared" ref="L28:L59" si="9">+IF(A28=" ",0,1)</f>
        <v>#REF!</v>
      </c>
      <c r="N28" s="3"/>
      <c r="O28" s="34" t="s">
        <v>66</v>
      </c>
      <c r="P28" t="s">
        <v>26</v>
      </c>
      <c r="Q28" t="e">
        <f>+HLOOKUP(P28,'Rendements bruts'!$B$1:$BI$1,2,FALSE)</f>
        <v>#REF!</v>
      </c>
      <c r="S28" s="26">
        <f>+'Rendements bruts'!A28</f>
        <v>38807</v>
      </c>
      <c r="T28">
        <f t="shared" si="0"/>
        <v>2006</v>
      </c>
      <c r="U28">
        <f t="shared" si="1"/>
        <v>3</v>
      </c>
      <c r="V28" t="e">
        <f>+VLOOKUP(S28,'Rendements bruts'!$A:$A,2,FALSE)</f>
        <v>#REF!</v>
      </c>
      <c r="W28" s="2">
        <f t="shared" si="2"/>
        <v>38807</v>
      </c>
      <c r="Y28" s="10" t="e">
        <f t="shared" si="3"/>
        <v>#REF!</v>
      </c>
      <c r="Z28" s="7" t="e">
        <f t="shared" si="4"/>
        <v>#REF!</v>
      </c>
    </row>
    <row r="29" spans="1:26" x14ac:dyDescent="0.25">
      <c r="A29" s="8" t="e">
        <f>+IF(A28=" "," ",IF(A28+1&gt;$J$4," ",A28+1))</f>
        <v>#REF!</v>
      </c>
      <c r="B29" s="11" t="e">
        <f t="shared" si="5"/>
        <v>#REF!</v>
      </c>
      <c r="C29" s="44" t="e">
        <f t="shared" si="6"/>
        <v>#REF!</v>
      </c>
      <c r="D29" s="9" t="e">
        <f t="shared" ref="D29:D92" si="10">+IF(A29=" ",1,1+C29)</f>
        <v>#REF!</v>
      </c>
      <c r="E29" s="9" t="e">
        <f t="shared" si="7"/>
        <v>#REF!</v>
      </c>
      <c r="F29" s="9" t="e">
        <f t="shared" ref="F29:F92" si="11">+IF(A29=" ",1,1+E29)</f>
        <v>#REF!</v>
      </c>
      <c r="G29" s="9" t="e">
        <f t="shared" si="8"/>
        <v>#REF!</v>
      </c>
      <c r="H29" s="9" t="e">
        <f t="shared" ref="H29:H92" si="12">+IF(A29=" ",1,1+G29)</f>
        <v>#REF!</v>
      </c>
      <c r="I29" s="9" t="e">
        <f t="shared" ref="I29:I59" si="13">+IF(A29=" "," ",INDEX(VA,A29,$L$2))</f>
        <v>#REF!</v>
      </c>
      <c r="J29" s="10" t="e">
        <f>IF(A29=" ",0,(PRODUCT($F$28:F29)-1)-(PRODUCT($H$28:H29)-1))</f>
        <v>#REF!</v>
      </c>
      <c r="L29" t="e">
        <f t="shared" si="9"/>
        <v>#REF!</v>
      </c>
      <c r="N29" s="3"/>
      <c r="S29" s="26">
        <f>+'Rendements bruts'!A29</f>
        <v>38835</v>
      </c>
      <c r="T29">
        <f t="shared" si="0"/>
        <v>2006</v>
      </c>
      <c r="U29">
        <f t="shared" si="1"/>
        <v>4</v>
      </c>
      <c r="V29" t="e">
        <f>+VLOOKUP(S29,'Rendements bruts'!$A:$A,2,FALSE)</f>
        <v>#REF!</v>
      </c>
      <c r="W29" s="2">
        <f t="shared" si="2"/>
        <v>38835</v>
      </c>
      <c r="Y29" s="10" t="e">
        <f t="shared" si="3"/>
        <v>#REF!</v>
      </c>
      <c r="Z29" s="7" t="e">
        <f t="shared" si="4"/>
        <v>#REF!</v>
      </c>
    </row>
    <row r="30" spans="1:26" x14ac:dyDescent="0.25">
      <c r="A30" s="8" t="e">
        <f t="shared" ref="A30:A93" si="14">+IF(A29=" "," ",IF(A29+1&gt;$J$4," ",A29+1))</f>
        <v>#REF!</v>
      </c>
      <c r="B30" s="11" t="e">
        <f t="shared" si="5"/>
        <v>#REF!</v>
      </c>
      <c r="C30" s="44" t="e">
        <f t="shared" si="6"/>
        <v>#REF!</v>
      </c>
      <c r="D30" s="9" t="e">
        <f t="shared" si="10"/>
        <v>#REF!</v>
      </c>
      <c r="E30" s="9" t="e">
        <f t="shared" si="7"/>
        <v>#REF!</v>
      </c>
      <c r="F30" s="9" t="e">
        <f t="shared" si="11"/>
        <v>#REF!</v>
      </c>
      <c r="G30" s="9" t="e">
        <f t="shared" si="8"/>
        <v>#REF!</v>
      </c>
      <c r="H30" s="9" t="e">
        <f t="shared" si="12"/>
        <v>#REF!</v>
      </c>
      <c r="I30" s="9" t="e">
        <f t="shared" si="13"/>
        <v>#REF!</v>
      </c>
      <c r="J30" s="10" t="e">
        <f>IF(A30=" ",0,(PRODUCT($F$28:F30)-1)-(PRODUCT($H$28:H30)-1))</f>
        <v>#REF!</v>
      </c>
      <c r="L30" t="e">
        <f t="shared" si="9"/>
        <v>#REF!</v>
      </c>
      <c r="N30" s="3"/>
      <c r="S30" s="26">
        <f>+'Rendements bruts'!A30</f>
        <v>38868</v>
      </c>
      <c r="T30">
        <f t="shared" si="0"/>
        <v>2006</v>
      </c>
      <c r="U30">
        <f t="shared" si="1"/>
        <v>5</v>
      </c>
      <c r="V30" t="e">
        <f>+VLOOKUP(S30,'Rendements bruts'!$A:$A,2,FALSE)</f>
        <v>#REF!</v>
      </c>
      <c r="W30" s="2">
        <f t="shared" si="2"/>
        <v>38868</v>
      </c>
      <c r="Y30" s="10" t="e">
        <f t="shared" si="3"/>
        <v>#REF!</v>
      </c>
      <c r="Z30" s="7" t="e">
        <f t="shared" si="4"/>
        <v>#REF!</v>
      </c>
    </row>
    <row r="31" spans="1:26" x14ac:dyDescent="0.25">
      <c r="A31" s="8" t="e">
        <f t="shared" si="14"/>
        <v>#REF!</v>
      </c>
      <c r="B31" s="11" t="e">
        <f t="shared" si="5"/>
        <v>#REF!</v>
      </c>
      <c r="C31" s="44" t="e">
        <f t="shared" si="6"/>
        <v>#REF!</v>
      </c>
      <c r="D31" s="9" t="e">
        <f t="shared" si="10"/>
        <v>#REF!</v>
      </c>
      <c r="E31" s="9" t="e">
        <f t="shared" si="7"/>
        <v>#REF!</v>
      </c>
      <c r="F31" s="9" t="e">
        <f t="shared" si="11"/>
        <v>#REF!</v>
      </c>
      <c r="G31" s="9" t="e">
        <f>+IF(A31=" "," ",IF(E31=" ",0,INDEX(Indices,A31,$L$2)))</f>
        <v>#REF!</v>
      </c>
      <c r="H31" s="9" t="e">
        <f t="shared" si="12"/>
        <v>#REF!</v>
      </c>
      <c r="I31" s="9" t="e">
        <f t="shared" si="13"/>
        <v>#REF!</v>
      </c>
      <c r="J31" s="10" t="e">
        <f>IF(A31=" ",0,(PRODUCT($F$28:F31)-1)-(PRODUCT($H$28:H31)-1))</f>
        <v>#REF!</v>
      </c>
      <c r="L31" t="e">
        <f t="shared" si="9"/>
        <v>#REF!</v>
      </c>
      <c r="N31" s="3"/>
      <c r="O31" s="7"/>
      <c r="S31" s="26">
        <f>+'Rendements bruts'!A31</f>
        <v>38898</v>
      </c>
      <c r="T31">
        <f t="shared" si="0"/>
        <v>2006</v>
      </c>
      <c r="U31">
        <f t="shared" si="1"/>
        <v>6</v>
      </c>
      <c r="V31" t="e">
        <f>+VLOOKUP(S31,'Rendements bruts'!$A:$A,2,FALSE)</f>
        <v>#REF!</v>
      </c>
      <c r="W31" s="2">
        <f t="shared" si="2"/>
        <v>38898</v>
      </c>
      <c r="Y31" s="10" t="e">
        <f t="shared" si="3"/>
        <v>#REF!</v>
      </c>
      <c r="Z31" s="7" t="e">
        <f t="shared" si="4"/>
        <v>#REF!</v>
      </c>
    </row>
    <row r="32" spans="1:26" x14ac:dyDescent="0.25">
      <c r="A32" s="8" t="e">
        <f t="shared" si="14"/>
        <v>#REF!</v>
      </c>
      <c r="B32" s="11" t="e">
        <f t="shared" si="5"/>
        <v>#REF!</v>
      </c>
      <c r="C32" s="44" t="e">
        <f t="shared" si="6"/>
        <v>#REF!</v>
      </c>
      <c r="D32" s="9" t="e">
        <f t="shared" si="10"/>
        <v>#REF!</v>
      </c>
      <c r="E32" s="9" t="e">
        <f t="shared" si="7"/>
        <v>#REF!</v>
      </c>
      <c r="F32" s="9" t="e">
        <f t="shared" si="11"/>
        <v>#REF!</v>
      </c>
      <c r="G32" s="9" t="e">
        <f t="shared" si="8"/>
        <v>#REF!</v>
      </c>
      <c r="H32" s="9" t="e">
        <f t="shared" si="12"/>
        <v>#REF!</v>
      </c>
      <c r="I32" s="9" t="e">
        <f t="shared" si="13"/>
        <v>#REF!</v>
      </c>
      <c r="J32" s="10" t="e">
        <f>IF(A32=" ",0,(PRODUCT($F$28:F32)-1)-(PRODUCT($H$28:H32)-1))</f>
        <v>#REF!</v>
      </c>
      <c r="L32" t="e">
        <f t="shared" si="9"/>
        <v>#REF!</v>
      </c>
      <c r="N32" s="3"/>
      <c r="O32" s="7"/>
      <c r="S32" s="26">
        <f>+'Rendements bruts'!A32</f>
        <v>38929</v>
      </c>
      <c r="T32">
        <f t="shared" si="0"/>
        <v>2006</v>
      </c>
      <c r="U32">
        <f t="shared" si="1"/>
        <v>7</v>
      </c>
      <c r="V32" t="e">
        <f>+VLOOKUP(S32,'Rendements bruts'!$A:$A,2,FALSE)</f>
        <v>#REF!</v>
      </c>
      <c r="W32" s="2">
        <f t="shared" si="2"/>
        <v>38929</v>
      </c>
      <c r="Y32" s="10" t="e">
        <f t="shared" si="3"/>
        <v>#REF!</v>
      </c>
      <c r="Z32" s="7" t="e">
        <f t="shared" si="4"/>
        <v>#REF!</v>
      </c>
    </row>
    <row r="33" spans="1:26" x14ac:dyDescent="0.25">
      <c r="A33" s="8" t="e">
        <f t="shared" si="14"/>
        <v>#REF!</v>
      </c>
      <c r="B33" s="11" t="e">
        <f t="shared" si="5"/>
        <v>#REF!</v>
      </c>
      <c r="C33" s="44" t="e">
        <f t="shared" si="6"/>
        <v>#REF!</v>
      </c>
      <c r="D33" s="9" t="e">
        <f t="shared" si="10"/>
        <v>#REF!</v>
      </c>
      <c r="E33" s="9" t="e">
        <f>+IF(A33=" "," ",INDEX(Brut,A33,$L$2))</f>
        <v>#REF!</v>
      </c>
      <c r="F33" s="9" t="e">
        <f t="shared" si="11"/>
        <v>#REF!</v>
      </c>
      <c r="G33" s="9" t="e">
        <f t="shared" si="8"/>
        <v>#REF!</v>
      </c>
      <c r="H33" s="9" t="e">
        <f t="shared" si="12"/>
        <v>#REF!</v>
      </c>
      <c r="I33" s="9" t="e">
        <f t="shared" si="13"/>
        <v>#REF!</v>
      </c>
      <c r="J33" s="10" t="e">
        <f>IF(A33=" ",0,(PRODUCT($F$28:F33)-1)-(PRODUCT($H$28:H33)-1))</f>
        <v>#REF!</v>
      </c>
      <c r="L33" t="e">
        <f t="shared" si="9"/>
        <v>#REF!</v>
      </c>
      <c r="N33" s="3"/>
      <c r="O33" s="7"/>
      <c r="S33" s="26">
        <f>+'Rendements bruts'!A33</f>
        <v>38960</v>
      </c>
      <c r="T33">
        <f t="shared" si="0"/>
        <v>2006</v>
      </c>
      <c r="U33">
        <f t="shared" si="1"/>
        <v>8</v>
      </c>
      <c r="V33" t="e">
        <f>+VLOOKUP(S33,'Rendements bruts'!$A:$A,2,FALSE)</f>
        <v>#REF!</v>
      </c>
      <c r="W33" s="2">
        <f t="shared" si="2"/>
        <v>38960</v>
      </c>
      <c r="Y33" s="10" t="e">
        <f t="shared" si="3"/>
        <v>#REF!</v>
      </c>
      <c r="Z33" s="7" t="e">
        <f t="shared" si="4"/>
        <v>#REF!</v>
      </c>
    </row>
    <row r="34" spans="1:26" x14ac:dyDescent="0.25">
      <c r="A34" s="8" t="e">
        <f t="shared" si="14"/>
        <v>#REF!</v>
      </c>
      <c r="B34" s="11" t="e">
        <f t="shared" ref="B34" si="15">+IF(A34=" "," ",VLOOKUP(A34,$V:$W,2,FALSE))</f>
        <v>#REF!</v>
      </c>
      <c r="C34" s="44" t="e">
        <f t="shared" ref="C34" si="16">+IF(A34=" "," ",INDEX(Net,A34,$L$2))</f>
        <v>#REF!</v>
      </c>
      <c r="D34" s="9" t="e">
        <f t="shared" ref="D34" si="17">+IF(A34=" ",1,1+C34)</f>
        <v>#REF!</v>
      </c>
      <c r="E34" s="9" t="e">
        <f t="shared" ref="E34" si="18">+IF(A34=" "," ",INDEX(Brut,A34,$L$2))</f>
        <v>#REF!</v>
      </c>
      <c r="F34" s="9" t="e">
        <f t="shared" ref="F34" si="19">+IF(A34=" ",1,1+E34)</f>
        <v>#REF!</v>
      </c>
      <c r="G34" s="9" t="e">
        <f t="shared" ref="G34" si="20">+IF(A34=" "," ",IF(E34=" ",0,INDEX(Indices,A34,$L$2)))</f>
        <v>#REF!</v>
      </c>
      <c r="H34" s="9" t="e">
        <f t="shared" ref="H34" si="21">+IF(A34=" ",1,1+G34)</f>
        <v>#REF!</v>
      </c>
      <c r="I34" s="9" t="e">
        <f t="shared" ref="I34" si="22">+IF(A34=" "," ",INDEX(VA,A34,$L$2))</f>
        <v>#REF!</v>
      </c>
      <c r="J34" s="10" t="e">
        <f>IF(A34=" ",0,(PRODUCT($F$28:F34)-1)-(PRODUCT($H$28:H34)-1))</f>
        <v>#REF!</v>
      </c>
      <c r="L34" t="e">
        <f t="shared" si="9"/>
        <v>#REF!</v>
      </c>
      <c r="N34" s="3"/>
      <c r="O34" s="7"/>
      <c r="S34" s="26">
        <f>+'Rendements bruts'!A34</f>
        <v>38989</v>
      </c>
      <c r="T34">
        <f t="shared" ref="T34:T65" si="23">+YEAR(S34)</f>
        <v>2006</v>
      </c>
      <c r="U34">
        <f t="shared" ref="U34:U65" si="24">+MONTH(S34)</f>
        <v>9</v>
      </c>
      <c r="V34" t="e">
        <f>+VLOOKUP(S34,'Rendements bruts'!$A:$A,2,FALSE)</f>
        <v>#REF!</v>
      </c>
      <c r="W34" s="2">
        <f t="shared" si="2"/>
        <v>38989</v>
      </c>
      <c r="Y34" s="10" t="e">
        <f t="shared" si="3"/>
        <v>#REF!</v>
      </c>
      <c r="Z34" s="7" t="e">
        <f t="shared" si="4"/>
        <v>#REF!</v>
      </c>
    </row>
    <row r="35" spans="1:26" x14ac:dyDescent="0.25">
      <c r="A35" s="8" t="e">
        <f t="shared" si="14"/>
        <v>#REF!</v>
      </c>
      <c r="B35" s="11" t="e">
        <f t="shared" si="5"/>
        <v>#REF!</v>
      </c>
      <c r="C35" s="44" t="e">
        <f t="shared" si="6"/>
        <v>#REF!</v>
      </c>
      <c r="D35" s="9" t="e">
        <f t="shared" si="10"/>
        <v>#REF!</v>
      </c>
      <c r="E35" s="9" t="e">
        <f t="shared" si="7"/>
        <v>#REF!</v>
      </c>
      <c r="F35" s="9" t="e">
        <f t="shared" si="11"/>
        <v>#REF!</v>
      </c>
      <c r="G35" s="9" t="e">
        <f t="shared" si="8"/>
        <v>#REF!</v>
      </c>
      <c r="H35" s="9" t="e">
        <f t="shared" si="12"/>
        <v>#REF!</v>
      </c>
      <c r="I35" s="9" t="e">
        <f t="shared" si="13"/>
        <v>#REF!</v>
      </c>
      <c r="J35" s="10" t="e">
        <f>IF(A35=" ",0,(PRODUCT($F$28:F35)-1)-(PRODUCT($H$28:H35)-1))</f>
        <v>#REF!</v>
      </c>
      <c r="L35" t="e">
        <f t="shared" si="9"/>
        <v>#REF!</v>
      </c>
      <c r="N35" s="3"/>
      <c r="O35" s="7"/>
      <c r="S35" s="26">
        <f>+'Rendements bruts'!A35</f>
        <v>39021</v>
      </c>
      <c r="T35">
        <f t="shared" si="23"/>
        <v>2006</v>
      </c>
      <c r="U35">
        <f t="shared" si="24"/>
        <v>10</v>
      </c>
      <c r="V35" t="e">
        <f>+VLOOKUP(S35,'Rendements bruts'!$A:$A,2,FALSE)</f>
        <v>#REF!</v>
      </c>
      <c r="W35" s="2">
        <f t="shared" si="2"/>
        <v>39021</v>
      </c>
      <c r="Y35" s="10" t="e">
        <f t="shared" si="3"/>
        <v>#REF!</v>
      </c>
      <c r="Z35" s="7" t="e">
        <f t="shared" si="4"/>
        <v>#REF!</v>
      </c>
    </row>
    <row r="36" spans="1:26" x14ac:dyDescent="0.25">
      <c r="A36" s="8" t="e">
        <f t="shared" si="14"/>
        <v>#REF!</v>
      </c>
      <c r="B36" s="11" t="e">
        <f t="shared" si="5"/>
        <v>#REF!</v>
      </c>
      <c r="C36" s="44" t="e">
        <f t="shared" si="6"/>
        <v>#REF!</v>
      </c>
      <c r="D36" s="9" t="e">
        <f t="shared" si="10"/>
        <v>#REF!</v>
      </c>
      <c r="E36" s="9" t="e">
        <f t="shared" si="7"/>
        <v>#REF!</v>
      </c>
      <c r="F36" s="9" t="e">
        <f t="shared" si="11"/>
        <v>#REF!</v>
      </c>
      <c r="G36" s="9" t="e">
        <f t="shared" si="8"/>
        <v>#REF!</v>
      </c>
      <c r="H36" s="9" t="e">
        <f t="shared" si="12"/>
        <v>#REF!</v>
      </c>
      <c r="I36" s="9" t="e">
        <f t="shared" si="13"/>
        <v>#REF!</v>
      </c>
      <c r="J36" s="10" t="e">
        <f>IF(A36=" ",0,(PRODUCT($F$28:F36)-1)-(PRODUCT($H$28:H36)-1))</f>
        <v>#REF!</v>
      </c>
      <c r="L36" t="e">
        <f t="shared" si="9"/>
        <v>#REF!</v>
      </c>
      <c r="N36" s="3"/>
      <c r="O36" s="7"/>
      <c r="S36" s="26">
        <f>+'Rendements bruts'!A36</f>
        <v>39051</v>
      </c>
      <c r="T36">
        <f t="shared" si="23"/>
        <v>2006</v>
      </c>
      <c r="U36">
        <f t="shared" si="24"/>
        <v>11</v>
      </c>
      <c r="V36" t="e">
        <f>+VLOOKUP(S36,'Rendements bruts'!$A:$A,2,FALSE)</f>
        <v>#REF!</v>
      </c>
      <c r="W36" s="2">
        <f t="shared" si="2"/>
        <v>39051</v>
      </c>
      <c r="Y36" s="10" t="e">
        <f t="shared" si="3"/>
        <v>#REF!</v>
      </c>
      <c r="Z36" s="7" t="e">
        <f t="shared" si="4"/>
        <v>#REF!</v>
      </c>
    </row>
    <row r="37" spans="1:26" x14ac:dyDescent="0.25">
      <c r="A37" s="8" t="e">
        <f t="shared" si="14"/>
        <v>#REF!</v>
      </c>
      <c r="B37" s="11" t="e">
        <f t="shared" si="5"/>
        <v>#REF!</v>
      </c>
      <c r="C37" s="44" t="e">
        <f t="shared" si="6"/>
        <v>#REF!</v>
      </c>
      <c r="D37" s="9" t="e">
        <f t="shared" si="10"/>
        <v>#REF!</v>
      </c>
      <c r="E37" s="9" t="e">
        <f t="shared" si="7"/>
        <v>#REF!</v>
      </c>
      <c r="F37" s="9" t="e">
        <f t="shared" si="11"/>
        <v>#REF!</v>
      </c>
      <c r="G37" s="9" t="e">
        <f t="shared" si="8"/>
        <v>#REF!</v>
      </c>
      <c r="H37" s="9" t="e">
        <f t="shared" si="12"/>
        <v>#REF!</v>
      </c>
      <c r="I37" s="9" t="e">
        <f t="shared" si="13"/>
        <v>#REF!</v>
      </c>
      <c r="J37" s="10" t="e">
        <f>IF(A37=" ",0,(PRODUCT($F$28:F37)-1)-(PRODUCT($H$28:H37)-1))</f>
        <v>#REF!</v>
      </c>
      <c r="L37" t="e">
        <f t="shared" si="9"/>
        <v>#REF!</v>
      </c>
      <c r="N37" s="3"/>
      <c r="O37" s="7"/>
      <c r="S37" s="26">
        <f>+'Rendements bruts'!A37</f>
        <v>39080</v>
      </c>
      <c r="T37">
        <f t="shared" si="23"/>
        <v>2006</v>
      </c>
      <c r="U37">
        <f t="shared" si="24"/>
        <v>12</v>
      </c>
      <c r="V37" t="e">
        <f>+VLOOKUP(S37,'Rendements bruts'!$A:$A,2,FALSE)</f>
        <v>#REF!</v>
      </c>
      <c r="W37" s="2">
        <f t="shared" si="2"/>
        <v>39080</v>
      </c>
      <c r="Y37" s="10" t="e">
        <f t="shared" si="3"/>
        <v>#REF!</v>
      </c>
      <c r="Z37" s="7" t="e">
        <f t="shared" ref="Z37:Z68" si="25">+IF(A60=" ",1,1+Y37)</f>
        <v>#REF!</v>
      </c>
    </row>
    <row r="38" spans="1:26" x14ac:dyDescent="0.25">
      <c r="A38" s="8" t="e">
        <f t="shared" si="14"/>
        <v>#REF!</v>
      </c>
      <c r="B38" s="11" t="e">
        <f t="shared" si="5"/>
        <v>#REF!</v>
      </c>
      <c r="C38" s="44" t="e">
        <f t="shared" si="6"/>
        <v>#REF!</v>
      </c>
      <c r="D38" s="48" t="e">
        <f t="shared" si="10"/>
        <v>#REF!</v>
      </c>
      <c r="E38" s="49" t="e">
        <f>+IF(A38=" "," ",INDEX(Brut,A38,$L$2))</f>
        <v>#REF!</v>
      </c>
      <c r="F38" s="49" t="e">
        <f t="shared" si="11"/>
        <v>#REF!</v>
      </c>
      <c r="G38" s="49" t="e">
        <f t="shared" si="8"/>
        <v>#REF!</v>
      </c>
      <c r="H38" s="49" t="e">
        <f t="shared" si="12"/>
        <v>#REF!</v>
      </c>
      <c r="I38" s="49" t="e">
        <f t="shared" si="13"/>
        <v>#REF!</v>
      </c>
      <c r="J38" s="10" t="e">
        <f>IF(A38=" ",0,(PRODUCT($F$28:F38)-1)-(PRODUCT($H$28:H38)-1))</f>
        <v>#REF!</v>
      </c>
      <c r="L38" t="e">
        <f t="shared" si="9"/>
        <v>#REF!</v>
      </c>
      <c r="N38" s="3"/>
      <c r="O38" s="7"/>
      <c r="S38" s="26">
        <f>+'Rendements bruts'!A38</f>
        <v>39113</v>
      </c>
      <c r="T38">
        <f t="shared" si="23"/>
        <v>2007</v>
      </c>
      <c r="U38">
        <f t="shared" si="24"/>
        <v>1</v>
      </c>
      <c r="V38" t="e">
        <f>+VLOOKUP(S38,'Rendements bruts'!$A:$A,2,FALSE)</f>
        <v>#REF!</v>
      </c>
      <c r="W38" s="2">
        <f t="shared" si="2"/>
        <v>39113</v>
      </c>
      <c r="Y38" s="10" t="e">
        <f t="shared" si="3"/>
        <v>#REF!</v>
      </c>
      <c r="Z38" s="7" t="e">
        <f t="shared" si="25"/>
        <v>#REF!</v>
      </c>
    </row>
    <row r="39" spans="1:26" x14ac:dyDescent="0.25">
      <c r="A39" s="8" t="e">
        <f t="shared" si="14"/>
        <v>#REF!</v>
      </c>
      <c r="B39" s="11" t="e">
        <f t="shared" ref="B39" si="26">+IF(A39=" "," ",VLOOKUP(A39,$V:$W,2,FALSE))</f>
        <v>#REF!</v>
      </c>
      <c r="C39" s="44" t="e">
        <f t="shared" ref="C39" si="27">+IF(A39=" "," ",INDEX(Net,A39,$L$2))</f>
        <v>#REF!</v>
      </c>
      <c r="D39" s="48" t="e">
        <f t="shared" ref="D39" si="28">+IF(A39=" ",1,1+C39)</f>
        <v>#REF!</v>
      </c>
      <c r="E39" s="49" t="e">
        <f>+IF(A39=" "," ",INDEX(Brut,A39,$L$2))</f>
        <v>#REF!</v>
      </c>
      <c r="F39" s="49" t="e">
        <f t="shared" ref="F39" si="29">+IF(A39=" ",1,1+E39)</f>
        <v>#REF!</v>
      </c>
      <c r="G39" s="49" t="e">
        <f t="shared" ref="G39" si="30">+IF(A39=" "," ",IF(E39=" ",0,INDEX(Indices,A39,$L$2)))</f>
        <v>#REF!</v>
      </c>
      <c r="H39" s="49" t="e">
        <f t="shared" ref="H39" si="31">+IF(A39=" ",1,1+G39)</f>
        <v>#REF!</v>
      </c>
      <c r="I39" s="49" t="e">
        <f t="shared" ref="I39" si="32">+IF(A39=" "," ",INDEX(VA,A39,$L$2))</f>
        <v>#REF!</v>
      </c>
      <c r="J39" s="10" t="e">
        <f>IF(A39=" ",0,(PRODUCT($F$28:F39)-1)-(PRODUCT($H$28:H39)-1))</f>
        <v>#REF!</v>
      </c>
      <c r="L39" t="e">
        <f t="shared" si="9"/>
        <v>#REF!</v>
      </c>
      <c r="N39" s="3"/>
      <c r="O39" s="7"/>
      <c r="S39" s="26">
        <f>+'Rendements bruts'!A39</f>
        <v>39141</v>
      </c>
      <c r="T39">
        <f t="shared" si="23"/>
        <v>2007</v>
      </c>
      <c r="U39">
        <f t="shared" si="24"/>
        <v>2</v>
      </c>
      <c r="V39" t="e">
        <f>+VLOOKUP(S39,'Rendements bruts'!$A:$A,2,FALSE)</f>
        <v>#REF!</v>
      </c>
      <c r="W39" s="2">
        <f t="shared" si="2"/>
        <v>39141</v>
      </c>
      <c r="Y39" s="10" t="e">
        <f t="shared" si="3"/>
        <v>#REF!</v>
      </c>
      <c r="Z39" s="7" t="e">
        <f t="shared" si="25"/>
        <v>#REF!</v>
      </c>
    </row>
    <row r="40" spans="1:26" x14ac:dyDescent="0.25">
      <c r="A40" s="8" t="e">
        <f t="shared" si="14"/>
        <v>#REF!</v>
      </c>
      <c r="B40" s="11" t="e">
        <f t="shared" si="5"/>
        <v>#REF!</v>
      </c>
      <c r="C40" s="44" t="e">
        <f t="shared" si="6"/>
        <v>#REF!</v>
      </c>
      <c r="D40" s="9" t="e">
        <f t="shared" si="10"/>
        <v>#REF!</v>
      </c>
      <c r="E40" s="9" t="e">
        <f t="shared" si="7"/>
        <v>#REF!</v>
      </c>
      <c r="F40" s="9" t="e">
        <f t="shared" si="11"/>
        <v>#REF!</v>
      </c>
      <c r="G40" s="9" t="e">
        <f t="shared" si="8"/>
        <v>#REF!</v>
      </c>
      <c r="H40" s="9" t="e">
        <f t="shared" si="12"/>
        <v>#REF!</v>
      </c>
      <c r="I40" s="9" t="e">
        <f t="shared" si="13"/>
        <v>#REF!</v>
      </c>
      <c r="J40" s="10" t="e">
        <f>IF(A40=" ",0,(PRODUCT($F$28:F40)-1)-(PRODUCT($H$28:H40)-1))</f>
        <v>#REF!</v>
      </c>
      <c r="L40" t="e">
        <f t="shared" si="9"/>
        <v>#REF!</v>
      </c>
      <c r="N40" s="3"/>
      <c r="O40" s="7"/>
      <c r="S40" s="26">
        <f>+'Rendements bruts'!A40</f>
        <v>39171</v>
      </c>
      <c r="T40">
        <f t="shared" si="23"/>
        <v>2007</v>
      </c>
      <c r="U40">
        <f t="shared" si="24"/>
        <v>3</v>
      </c>
      <c r="V40" t="e">
        <f>+VLOOKUP(S40,'Rendements bruts'!$A:$A,2,FALSE)</f>
        <v>#REF!</v>
      </c>
      <c r="W40" s="2">
        <f t="shared" si="2"/>
        <v>39171</v>
      </c>
      <c r="Y40" s="10" t="e">
        <f t="shared" si="3"/>
        <v>#REF!</v>
      </c>
      <c r="Z40" s="7" t="e">
        <f t="shared" si="25"/>
        <v>#REF!</v>
      </c>
    </row>
    <row r="41" spans="1:26" x14ac:dyDescent="0.25">
      <c r="A41" s="8" t="e">
        <f t="shared" si="14"/>
        <v>#REF!</v>
      </c>
      <c r="B41" s="11" t="e">
        <f t="shared" si="5"/>
        <v>#REF!</v>
      </c>
      <c r="C41" s="44" t="e">
        <f t="shared" si="6"/>
        <v>#REF!</v>
      </c>
      <c r="D41" s="9" t="e">
        <f t="shared" si="10"/>
        <v>#REF!</v>
      </c>
      <c r="E41" s="9" t="e">
        <f t="shared" si="7"/>
        <v>#REF!</v>
      </c>
      <c r="F41" s="9" t="e">
        <f t="shared" si="11"/>
        <v>#REF!</v>
      </c>
      <c r="G41" s="9" t="e">
        <f t="shared" si="8"/>
        <v>#REF!</v>
      </c>
      <c r="H41" s="9" t="e">
        <f t="shared" si="12"/>
        <v>#REF!</v>
      </c>
      <c r="I41" s="9" t="e">
        <f t="shared" si="13"/>
        <v>#REF!</v>
      </c>
      <c r="J41" s="10" t="e">
        <f>IF(A41=" ",0,(PRODUCT($F$28:F41)-1)-(PRODUCT($H$28:H41)-1))</f>
        <v>#REF!</v>
      </c>
      <c r="L41" t="e">
        <f t="shared" si="9"/>
        <v>#REF!</v>
      </c>
      <c r="N41" s="3"/>
      <c r="O41" s="7"/>
      <c r="S41" s="26">
        <f>+'Rendements bruts'!A41</f>
        <v>39202</v>
      </c>
      <c r="T41">
        <f t="shared" si="23"/>
        <v>2007</v>
      </c>
      <c r="U41">
        <f t="shared" si="24"/>
        <v>4</v>
      </c>
      <c r="V41" t="e">
        <f>+VLOOKUP(S41,'Rendements bruts'!$A:$A,2,FALSE)</f>
        <v>#REF!</v>
      </c>
      <c r="W41" s="2">
        <f t="shared" si="2"/>
        <v>39202</v>
      </c>
      <c r="Y41" s="10" t="e">
        <f t="shared" si="3"/>
        <v>#REF!</v>
      </c>
      <c r="Z41" s="7" t="e">
        <f t="shared" si="25"/>
        <v>#REF!</v>
      </c>
    </row>
    <row r="42" spans="1:26" x14ac:dyDescent="0.25">
      <c r="A42" s="8" t="e">
        <f t="shared" si="14"/>
        <v>#REF!</v>
      </c>
      <c r="B42" s="11" t="e">
        <f t="shared" si="5"/>
        <v>#REF!</v>
      </c>
      <c r="C42" s="44" t="e">
        <f t="shared" si="6"/>
        <v>#REF!</v>
      </c>
      <c r="D42" s="9" t="e">
        <f t="shared" si="10"/>
        <v>#REF!</v>
      </c>
      <c r="E42" s="9" t="e">
        <f t="shared" si="7"/>
        <v>#REF!</v>
      </c>
      <c r="F42" s="9" t="e">
        <f t="shared" si="11"/>
        <v>#REF!</v>
      </c>
      <c r="G42" s="9" t="e">
        <f t="shared" si="8"/>
        <v>#REF!</v>
      </c>
      <c r="H42" s="9" t="e">
        <f t="shared" si="12"/>
        <v>#REF!</v>
      </c>
      <c r="I42" s="9" t="e">
        <f t="shared" si="13"/>
        <v>#REF!</v>
      </c>
      <c r="J42" s="10" t="e">
        <f>IF(A42=" ",0,(PRODUCT($F$28:F42)-1)-(PRODUCT($H$28:H42)-1))</f>
        <v>#REF!</v>
      </c>
      <c r="L42" t="e">
        <f t="shared" si="9"/>
        <v>#REF!</v>
      </c>
      <c r="N42" s="3"/>
      <c r="O42" s="7"/>
      <c r="S42" s="26">
        <f>+'Rendements bruts'!A42</f>
        <v>39233</v>
      </c>
      <c r="T42">
        <f t="shared" si="23"/>
        <v>2007</v>
      </c>
      <c r="U42">
        <f t="shared" si="24"/>
        <v>5</v>
      </c>
      <c r="V42" t="e">
        <f>+VLOOKUP(S42,'Rendements bruts'!$A:$A,2,FALSE)</f>
        <v>#REF!</v>
      </c>
      <c r="W42" s="2">
        <f t="shared" si="2"/>
        <v>39233</v>
      </c>
      <c r="Y42" s="10" t="e">
        <f t="shared" si="3"/>
        <v>#REF!</v>
      </c>
      <c r="Z42" s="7" t="e">
        <f t="shared" si="25"/>
        <v>#REF!</v>
      </c>
    </row>
    <row r="43" spans="1:26" x14ac:dyDescent="0.25">
      <c r="A43" s="8" t="e">
        <f t="shared" si="14"/>
        <v>#REF!</v>
      </c>
      <c r="B43" s="11" t="e">
        <f t="shared" si="5"/>
        <v>#REF!</v>
      </c>
      <c r="C43" s="44" t="e">
        <f t="shared" si="6"/>
        <v>#REF!</v>
      </c>
      <c r="D43" s="9" t="e">
        <f t="shared" si="10"/>
        <v>#REF!</v>
      </c>
      <c r="E43" s="9" t="e">
        <f t="shared" si="7"/>
        <v>#REF!</v>
      </c>
      <c r="F43" s="9" t="e">
        <f t="shared" si="11"/>
        <v>#REF!</v>
      </c>
      <c r="G43" s="9" t="e">
        <f t="shared" si="8"/>
        <v>#REF!</v>
      </c>
      <c r="H43" s="9" t="e">
        <f t="shared" si="12"/>
        <v>#REF!</v>
      </c>
      <c r="I43" s="9" t="e">
        <f t="shared" si="13"/>
        <v>#REF!</v>
      </c>
      <c r="J43" s="10" t="e">
        <f>IF(A43=" ",0,(PRODUCT($F$28:F43)-1)-(PRODUCT($H$28:H43)-1))</f>
        <v>#REF!</v>
      </c>
      <c r="L43" t="e">
        <f t="shared" si="9"/>
        <v>#REF!</v>
      </c>
      <c r="N43" s="3"/>
      <c r="O43" s="7"/>
      <c r="S43" s="26">
        <f>+'Rendements bruts'!A43</f>
        <v>39263</v>
      </c>
      <c r="T43">
        <f t="shared" si="23"/>
        <v>2007</v>
      </c>
      <c r="U43">
        <f t="shared" si="24"/>
        <v>6</v>
      </c>
      <c r="V43" t="e">
        <f>+VLOOKUP(S43,'Rendements bruts'!$A:$A,2,FALSE)</f>
        <v>#REF!</v>
      </c>
      <c r="W43" s="2">
        <f t="shared" si="2"/>
        <v>39263</v>
      </c>
      <c r="Y43" s="10" t="e">
        <f t="shared" si="3"/>
        <v>#REF!</v>
      </c>
      <c r="Z43" s="7" t="e">
        <f t="shared" si="25"/>
        <v>#REF!</v>
      </c>
    </row>
    <row r="44" spans="1:26" x14ac:dyDescent="0.25">
      <c r="A44" s="8" t="e">
        <f t="shared" si="14"/>
        <v>#REF!</v>
      </c>
      <c r="B44" s="11" t="e">
        <f t="shared" si="5"/>
        <v>#REF!</v>
      </c>
      <c r="C44" s="44" t="e">
        <f t="shared" si="6"/>
        <v>#REF!</v>
      </c>
      <c r="D44" s="9" t="e">
        <f t="shared" si="10"/>
        <v>#REF!</v>
      </c>
      <c r="E44" s="9" t="e">
        <f t="shared" si="7"/>
        <v>#REF!</v>
      </c>
      <c r="F44" s="9" t="e">
        <f t="shared" si="11"/>
        <v>#REF!</v>
      </c>
      <c r="G44" s="9" t="e">
        <f t="shared" si="8"/>
        <v>#REF!</v>
      </c>
      <c r="H44" s="9" t="e">
        <f t="shared" si="12"/>
        <v>#REF!</v>
      </c>
      <c r="I44" s="9" t="e">
        <f t="shared" si="13"/>
        <v>#REF!</v>
      </c>
      <c r="J44" s="10" t="e">
        <f>IF(A44=" ",0,(PRODUCT($F$28:F44)-1)-(PRODUCT($H$28:H44)-1))</f>
        <v>#REF!</v>
      </c>
      <c r="L44" t="e">
        <f t="shared" si="9"/>
        <v>#REF!</v>
      </c>
      <c r="N44" s="3"/>
      <c r="O44" s="7"/>
      <c r="S44" s="26">
        <f>+'Rendements bruts'!A44</f>
        <v>39294</v>
      </c>
      <c r="T44">
        <f t="shared" si="23"/>
        <v>2007</v>
      </c>
      <c r="U44">
        <f t="shared" si="24"/>
        <v>7</v>
      </c>
      <c r="V44" t="e">
        <f>+VLOOKUP(S44,'Rendements bruts'!$A:$A,2,FALSE)</f>
        <v>#REF!</v>
      </c>
      <c r="W44" s="2">
        <f t="shared" si="2"/>
        <v>39294</v>
      </c>
      <c r="Y44" s="10" t="e">
        <f t="shared" si="3"/>
        <v>#REF!</v>
      </c>
      <c r="Z44" s="7" t="e">
        <f t="shared" si="25"/>
        <v>#REF!</v>
      </c>
    </row>
    <row r="45" spans="1:26" x14ac:dyDescent="0.25">
      <c r="A45" s="8" t="e">
        <f t="shared" si="14"/>
        <v>#REF!</v>
      </c>
      <c r="B45" s="11" t="e">
        <f t="shared" si="5"/>
        <v>#REF!</v>
      </c>
      <c r="C45" s="44" t="e">
        <f t="shared" si="6"/>
        <v>#REF!</v>
      </c>
      <c r="D45" s="9" t="e">
        <f t="shared" si="10"/>
        <v>#REF!</v>
      </c>
      <c r="E45" s="9" t="e">
        <f t="shared" si="7"/>
        <v>#REF!</v>
      </c>
      <c r="F45" s="9" t="e">
        <f t="shared" si="11"/>
        <v>#REF!</v>
      </c>
      <c r="G45" s="9" t="e">
        <f t="shared" si="8"/>
        <v>#REF!</v>
      </c>
      <c r="H45" s="9" t="e">
        <f t="shared" si="12"/>
        <v>#REF!</v>
      </c>
      <c r="I45" s="9" t="e">
        <f t="shared" si="13"/>
        <v>#REF!</v>
      </c>
      <c r="J45" s="10" t="e">
        <f>IF(A45=" ",0,(PRODUCT($F$28:F45)-1)-(PRODUCT($H$28:H45)-1))</f>
        <v>#REF!</v>
      </c>
      <c r="L45" t="e">
        <f t="shared" si="9"/>
        <v>#REF!</v>
      </c>
      <c r="N45" s="3"/>
      <c r="O45" s="7"/>
      <c r="S45" s="26">
        <f>+'Rendements bruts'!A45</f>
        <v>39325</v>
      </c>
      <c r="T45">
        <f t="shared" si="23"/>
        <v>2007</v>
      </c>
      <c r="U45">
        <f t="shared" si="24"/>
        <v>8</v>
      </c>
      <c r="V45" t="e">
        <f>+VLOOKUP(S45,'Rendements bruts'!$A:$A,2,FALSE)</f>
        <v>#REF!</v>
      </c>
      <c r="W45" s="2">
        <f t="shared" si="2"/>
        <v>39325</v>
      </c>
      <c r="Y45" s="10" t="e">
        <f t="shared" si="3"/>
        <v>#REF!</v>
      </c>
      <c r="Z45" s="7" t="e">
        <f t="shared" si="25"/>
        <v>#REF!</v>
      </c>
    </row>
    <row r="46" spans="1:26" x14ac:dyDescent="0.25">
      <c r="A46" s="8" t="e">
        <f t="shared" si="14"/>
        <v>#REF!</v>
      </c>
      <c r="B46" s="11" t="e">
        <f t="shared" si="5"/>
        <v>#REF!</v>
      </c>
      <c r="C46" s="44" t="e">
        <f t="shared" si="6"/>
        <v>#REF!</v>
      </c>
      <c r="D46" s="9" t="e">
        <f t="shared" si="10"/>
        <v>#REF!</v>
      </c>
      <c r="E46" s="9" t="e">
        <f t="shared" si="7"/>
        <v>#REF!</v>
      </c>
      <c r="F46" s="9" t="e">
        <f t="shared" si="11"/>
        <v>#REF!</v>
      </c>
      <c r="G46" s="9" t="e">
        <f t="shared" si="8"/>
        <v>#REF!</v>
      </c>
      <c r="H46" s="9" t="e">
        <f t="shared" si="12"/>
        <v>#REF!</v>
      </c>
      <c r="I46" s="9" t="e">
        <f t="shared" si="13"/>
        <v>#REF!</v>
      </c>
      <c r="J46" s="10" t="e">
        <f>IF(A46=" ",0,(PRODUCT($F$28:F46)-1)-(PRODUCT($H$28:H46)-1))</f>
        <v>#REF!</v>
      </c>
      <c r="L46" t="e">
        <f t="shared" si="9"/>
        <v>#REF!</v>
      </c>
      <c r="N46" s="3"/>
      <c r="O46" s="7"/>
      <c r="S46" s="26">
        <f>+'Rendements bruts'!A46</f>
        <v>39353</v>
      </c>
      <c r="T46">
        <f t="shared" si="23"/>
        <v>2007</v>
      </c>
      <c r="U46">
        <f t="shared" si="24"/>
        <v>9</v>
      </c>
      <c r="V46" t="e">
        <f>+VLOOKUP(S46,'Rendements bruts'!$A:$A,2,FALSE)</f>
        <v>#REF!</v>
      </c>
      <c r="W46" s="2">
        <f t="shared" si="2"/>
        <v>39353</v>
      </c>
      <c r="Y46" s="10" t="e">
        <f t="shared" si="3"/>
        <v>#REF!</v>
      </c>
      <c r="Z46" s="7" t="e">
        <f t="shared" si="25"/>
        <v>#REF!</v>
      </c>
    </row>
    <row r="47" spans="1:26" x14ac:dyDescent="0.25">
      <c r="A47" s="8" t="e">
        <f t="shared" si="14"/>
        <v>#REF!</v>
      </c>
      <c r="B47" s="11" t="e">
        <f t="shared" si="5"/>
        <v>#REF!</v>
      </c>
      <c r="C47" s="44" t="e">
        <f t="shared" si="6"/>
        <v>#REF!</v>
      </c>
      <c r="D47" s="9" t="e">
        <f t="shared" si="10"/>
        <v>#REF!</v>
      </c>
      <c r="E47" s="9" t="e">
        <f t="shared" si="7"/>
        <v>#REF!</v>
      </c>
      <c r="F47" s="9" t="e">
        <f t="shared" si="11"/>
        <v>#REF!</v>
      </c>
      <c r="G47" s="9" t="e">
        <f t="shared" si="8"/>
        <v>#REF!</v>
      </c>
      <c r="H47" s="9" t="e">
        <f t="shared" si="12"/>
        <v>#REF!</v>
      </c>
      <c r="I47" s="9" t="e">
        <f t="shared" si="13"/>
        <v>#REF!</v>
      </c>
      <c r="J47" s="10" t="e">
        <f>IF(A47=" ",0,(PRODUCT($F$28:F47)-1)-(PRODUCT($H$28:H47)-1))</f>
        <v>#REF!</v>
      </c>
      <c r="L47" t="e">
        <f t="shared" si="9"/>
        <v>#REF!</v>
      </c>
      <c r="N47" s="3"/>
      <c r="O47" s="7"/>
      <c r="S47" s="26">
        <f>+'Rendements bruts'!A47</f>
        <v>39386</v>
      </c>
      <c r="T47">
        <f t="shared" si="23"/>
        <v>2007</v>
      </c>
      <c r="U47">
        <f t="shared" si="24"/>
        <v>10</v>
      </c>
      <c r="V47" t="e">
        <f>+VLOOKUP(S47,'Rendements bruts'!$A:$A,2,FALSE)</f>
        <v>#REF!</v>
      </c>
      <c r="W47" s="2">
        <f t="shared" si="2"/>
        <v>39386</v>
      </c>
      <c r="Y47" s="10" t="e">
        <f t="shared" si="3"/>
        <v>#REF!</v>
      </c>
      <c r="Z47" s="7" t="e">
        <f t="shared" si="25"/>
        <v>#REF!</v>
      </c>
    </row>
    <row r="48" spans="1:26" x14ac:dyDescent="0.25">
      <c r="A48" s="8" t="e">
        <f t="shared" si="14"/>
        <v>#REF!</v>
      </c>
      <c r="B48" s="11" t="e">
        <f t="shared" si="5"/>
        <v>#REF!</v>
      </c>
      <c r="C48" s="44" t="e">
        <f t="shared" si="6"/>
        <v>#REF!</v>
      </c>
      <c r="D48" s="9" t="e">
        <f t="shared" si="10"/>
        <v>#REF!</v>
      </c>
      <c r="E48" s="9" t="e">
        <f t="shared" si="7"/>
        <v>#REF!</v>
      </c>
      <c r="F48" s="9" t="e">
        <f t="shared" si="11"/>
        <v>#REF!</v>
      </c>
      <c r="G48" s="9" t="e">
        <f t="shared" si="8"/>
        <v>#REF!</v>
      </c>
      <c r="H48" s="9" t="e">
        <f t="shared" si="12"/>
        <v>#REF!</v>
      </c>
      <c r="I48" s="9" t="e">
        <f t="shared" si="13"/>
        <v>#REF!</v>
      </c>
      <c r="J48" s="10" t="e">
        <f>IF(A48=" ",0,(PRODUCT($F$28:F48)-1)-(PRODUCT($H$28:H48)-1))</f>
        <v>#REF!</v>
      </c>
      <c r="L48" t="e">
        <f t="shared" si="9"/>
        <v>#REF!</v>
      </c>
      <c r="N48" s="3"/>
      <c r="O48" s="7"/>
      <c r="S48" s="26">
        <f>+'Rendements bruts'!A48</f>
        <v>39416</v>
      </c>
      <c r="T48">
        <f t="shared" si="23"/>
        <v>2007</v>
      </c>
      <c r="U48">
        <f t="shared" si="24"/>
        <v>11</v>
      </c>
      <c r="V48" t="e">
        <f>+VLOOKUP(S48,'Rendements bruts'!$A:$A,2,FALSE)</f>
        <v>#REF!</v>
      </c>
      <c r="W48" s="2">
        <f t="shared" si="2"/>
        <v>39416</v>
      </c>
      <c r="Y48" s="10" t="e">
        <f t="shared" si="3"/>
        <v>#REF!</v>
      </c>
      <c r="Z48" s="7" t="e">
        <f t="shared" si="25"/>
        <v>#REF!</v>
      </c>
    </row>
    <row r="49" spans="1:26" x14ac:dyDescent="0.25">
      <c r="A49" s="8" t="e">
        <f t="shared" si="14"/>
        <v>#REF!</v>
      </c>
      <c r="B49" s="11" t="e">
        <f t="shared" si="5"/>
        <v>#REF!</v>
      </c>
      <c r="C49" s="44" t="e">
        <f t="shared" si="6"/>
        <v>#REF!</v>
      </c>
      <c r="D49" s="9" t="e">
        <f t="shared" si="10"/>
        <v>#REF!</v>
      </c>
      <c r="E49" s="9" t="e">
        <f t="shared" si="7"/>
        <v>#REF!</v>
      </c>
      <c r="F49" s="9" t="e">
        <f t="shared" si="11"/>
        <v>#REF!</v>
      </c>
      <c r="G49" s="9" t="e">
        <f t="shared" si="8"/>
        <v>#REF!</v>
      </c>
      <c r="H49" s="9" t="e">
        <f t="shared" si="12"/>
        <v>#REF!</v>
      </c>
      <c r="I49" s="9" t="e">
        <f t="shared" si="13"/>
        <v>#REF!</v>
      </c>
      <c r="J49" s="10" t="e">
        <f>IF(A49=" ",0,(PRODUCT($F$28:F49)-1)-(PRODUCT($H$28:H49)-1))</f>
        <v>#REF!</v>
      </c>
      <c r="L49" t="e">
        <f t="shared" si="9"/>
        <v>#REF!</v>
      </c>
      <c r="N49" s="3"/>
      <c r="O49" s="7"/>
      <c r="S49" s="26">
        <f>+'Rendements bruts'!A49</f>
        <v>39447</v>
      </c>
      <c r="T49">
        <f t="shared" si="23"/>
        <v>2007</v>
      </c>
      <c r="U49">
        <f t="shared" si="24"/>
        <v>12</v>
      </c>
      <c r="V49" t="e">
        <f>+VLOOKUP(S49,'Rendements bruts'!$A:$A,2,FALSE)</f>
        <v>#REF!</v>
      </c>
      <c r="W49" s="2">
        <f t="shared" si="2"/>
        <v>39447</v>
      </c>
      <c r="Y49" s="10" t="e">
        <f t="shared" si="3"/>
        <v>#REF!</v>
      </c>
      <c r="Z49" s="7" t="e">
        <f t="shared" si="25"/>
        <v>#REF!</v>
      </c>
    </row>
    <row r="50" spans="1:26" x14ac:dyDescent="0.25">
      <c r="A50" s="8" t="e">
        <f t="shared" si="14"/>
        <v>#REF!</v>
      </c>
      <c r="B50" s="11" t="e">
        <f t="shared" si="5"/>
        <v>#REF!</v>
      </c>
      <c r="C50" s="44" t="e">
        <f t="shared" si="6"/>
        <v>#REF!</v>
      </c>
      <c r="D50" s="9" t="e">
        <f t="shared" si="10"/>
        <v>#REF!</v>
      </c>
      <c r="E50" s="9" t="e">
        <f t="shared" si="7"/>
        <v>#REF!</v>
      </c>
      <c r="F50" s="9" t="e">
        <f t="shared" si="11"/>
        <v>#REF!</v>
      </c>
      <c r="G50" s="9" t="e">
        <f t="shared" si="8"/>
        <v>#REF!</v>
      </c>
      <c r="H50" s="9" t="e">
        <f t="shared" si="12"/>
        <v>#REF!</v>
      </c>
      <c r="I50" s="9" t="e">
        <f t="shared" si="13"/>
        <v>#REF!</v>
      </c>
      <c r="J50" s="10" t="e">
        <f>IF(A50=" ",0,(PRODUCT($F$28:F50)-1)-(PRODUCT($H$28:H50)-1))</f>
        <v>#REF!</v>
      </c>
      <c r="L50" t="e">
        <f t="shared" si="9"/>
        <v>#REF!</v>
      </c>
      <c r="N50" s="3"/>
      <c r="O50" s="7"/>
      <c r="S50" s="26">
        <f>+'Rendements bruts'!A50</f>
        <v>39478</v>
      </c>
      <c r="T50">
        <f t="shared" si="23"/>
        <v>2008</v>
      </c>
      <c r="U50">
        <f t="shared" si="24"/>
        <v>1</v>
      </c>
      <c r="V50" t="e">
        <f>+VLOOKUP(S50,'Rendements bruts'!$A:$A,2,FALSE)</f>
        <v>#REF!</v>
      </c>
      <c r="W50" s="2">
        <f t="shared" si="2"/>
        <v>39478</v>
      </c>
      <c r="Y50" s="10" t="e">
        <f t="shared" si="3"/>
        <v>#REF!</v>
      </c>
      <c r="Z50" s="7" t="e">
        <f t="shared" si="25"/>
        <v>#REF!</v>
      </c>
    </row>
    <row r="51" spans="1:26" x14ac:dyDescent="0.25">
      <c r="A51" s="8" t="e">
        <f t="shared" si="14"/>
        <v>#REF!</v>
      </c>
      <c r="B51" s="11" t="e">
        <f t="shared" si="5"/>
        <v>#REF!</v>
      </c>
      <c r="C51" s="44" t="e">
        <f t="shared" si="6"/>
        <v>#REF!</v>
      </c>
      <c r="D51" s="9" t="e">
        <f t="shared" si="10"/>
        <v>#REF!</v>
      </c>
      <c r="E51" s="9" t="e">
        <f t="shared" si="7"/>
        <v>#REF!</v>
      </c>
      <c r="F51" s="9" t="e">
        <f t="shared" si="11"/>
        <v>#REF!</v>
      </c>
      <c r="G51" s="9" t="e">
        <f t="shared" si="8"/>
        <v>#REF!</v>
      </c>
      <c r="H51" s="9" t="e">
        <f t="shared" si="12"/>
        <v>#REF!</v>
      </c>
      <c r="I51" s="9" t="e">
        <f t="shared" si="13"/>
        <v>#REF!</v>
      </c>
      <c r="J51" s="10" t="e">
        <f>IF(A51=" ",0,(PRODUCT($F$28:F51)-1)-(PRODUCT($H$28:H51)-1))</f>
        <v>#REF!</v>
      </c>
      <c r="L51" t="e">
        <f t="shared" si="9"/>
        <v>#REF!</v>
      </c>
      <c r="N51" s="3"/>
      <c r="O51" s="7"/>
      <c r="S51" s="26">
        <f>+'Rendements bruts'!A51</f>
        <v>39507</v>
      </c>
      <c r="T51">
        <f t="shared" si="23"/>
        <v>2008</v>
      </c>
      <c r="U51">
        <f t="shared" si="24"/>
        <v>2</v>
      </c>
      <c r="V51" t="e">
        <f>+VLOOKUP(S51,'Rendements bruts'!$A:$A,2,FALSE)</f>
        <v>#REF!</v>
      </c>
      <c r="W51" s="2">
        <f t="shared" si="2"/>
        <v>39507</v>
      </c>
      <c r="Y51" s="10" t="e">
        <f t="shared" si="3"/>
        <v>#REF!</v>
      </c>
      <c r="Z51" s="7" t="e">
        <f t="shared" si="25"/>
        <v>#REF!</v>
      </c>
    </row>
    <row r="52" spans="1:26" x14ac:dyDescent="0.25">
      <c r="A52" s="8" t="e">
        <f t="shared" si="14"/>
        <v>#REF!</v>
      </c>
      <c r="B52" s="11" t="e">
        <f t="shared" si="5"/>
        <v>#REF!</v>
      </c>
      <c r="C52" s="44" t="e">
        <f t="shared" si="6"/>
        <v>#REF!</v>
      </c>
      <c r="D52" s="9" t="e">
        <f t="shared" si="10"/>
        <v>#REF!</v>
      </c>
      <c r="E52" s="9" t="e">
        <f t="shared" si="7"/>
        <v>#REF!</v>
      </c>
      <c r="F52" s="9" t="e">
        <f t="shared" si="11"/>
        <v>#REF!</v>
      </c>
      <c r="G52" s="9" t="e">
        <f t="shared" si="8"/>
        <v>#REF!</v>
      </c>
      <c r="H52" s="9" t="e">
        <f t="shared" si="12"/>
        <v>#REF!</v>
      </c>
      <c r="I52" s="9" t="e">
        <f t="shared" si="13"/>
        <v>#REF!</v>
      </c>
      <c r="J52" s="10" t="e">
        <f>IF(A52=" ",0,(PRODUCT($F$28:F52)-1)-(PRODUCT($H$28:H52)-1))</f>
        <v>#REF!</v>
      </c>
      <c r="L52" t="e">
        <f t="shared" si="9"/>
        <v>#REF!</v>
      </c>
      <c r="N52" s="3"/>
      <c r="O52" s="7"/>
      <c r="S52" s="26">
        <f>+'Rendements bruts'!A52</f>
        <v>39538</v>
      </c>
      <c r="T52">
        <f t="shared" si="23"/>
        <v>2008</v>
      </c>
      <c r="U52">
        <f t="shared" si="24"/>
        <v>3</v>
      </c>
      <c r="V52" t="e">
        <f>+VLOOKUP(S52,'Rendements bruts'!$A:$A,2,FALSE)</f>
        <v>#REF!</v>
      </c>
      <c r="W52" s="2">
        <f t="shared" si="2"/>
        <v>39538</v>
      </c>
      <c r="Y52" s="10" t="e">
        <f t="shared" si="3"/>
        <v>#REF!</v>
      </c>
      <c r="Z52" s="7" t="e">
        <f t="shared" si="25"/>
        <v>#REF!</v>
      </c>
    </row>
    <row r="53" spans="1:26" x14ac:dyDescent="0.25">
      <c r="A53" s="8" t="e">
        <f t="shared" si="14"/>
        <v>#REF!</v>
      </c>
      <c r="B53" s="11" t="e">
        <f t="shared" si="5"/>
        <v>#REF!</v>
      </c>
      <c r="C53" s="44" t="e">
        <f t="shared" si="6"/>
        <v>#REF!</v>
      </c>
      <c r="D53" s="9" t="e">
        <f t="shared" si="10"/>
        <v>#REF!</v>
      </c>
      <c r="E53" s="9" t="e">
        <f t="shared" si="7"/>
        <v>#REF!</v>
      </c>
      <c r="F53" s="9" t="e">
        <f t="shared" si="11"/>
        <v>#REF!</v>
      </c>
      <c r="G53" s="9" t="e">
        <f t="shared" si="8"/>
        <v>#REF!</v>
      </c>
      <c r="H53" s="9" t="e">
        <f t="shared" si="12"/>
        <v>#REF!</v>
      </c>
      <c r="I53" s="9" t="e">
        <f t="shared" si="13"/>
        <v>#REF!</v>
      </c>
      <c r="J53" s="10" t="e">
        <f>IF(A53=" ",0,(PRODUCT($F$28:F53)-1)-(PRODUCT($H$28:H53)-1))</f>
        <v>#REF!</v>
      </c>
      <c r="L53" t="e">
        <f t="shared" si="9"/>
        <v>#REF!</v>
      </c>
      <c r="N53" s="3"/>
      <c r="O53" s="7"/>
      <c r="S53" s="26">
        <f>+'Rendements bruts'!A53</f>
        <v>39568</v>
      </c>
      <c r="T53">
        <f t="shared" si="23"/>
        <v>2008</v>
      </c>
      <c r="U53">
        <f t="shared" si="24"/>
        <v>4</v>
      </c>
      <c r="V53" t="e">
        <f>+VLOOKUP(S53,'Rendements bruts'!$A:$A,2,FALSE)</f>
        <v>#REF!</v>
      </c>
      <c r="W53" s="2">
        <f t="shared" si="2"/>
        <v>39568</v>
      </c>
      <c r="Y53" s="10" t="e">
        <f t="shared" si="3"/>
        <v>#REF!</v>
      </c>
      <c r="Z53" s="7" t="e">
        <f t="shared" si="25"/>
        <v>#REF!</v>
      </c>
    </row>
    <row r="54" spans="1:26" x14ac:dyDescent="0.25">
      <c r="A54" s="8" t="e">
        <f t="shared" si="14"/>
        <v>#REF!</v>
      </c>
      <c r="B54" s="11" t="e">
        <f t="shared" si="5"/>
        <v>#REF!</v>
      </c>
      <c r="C54" s="44" t="e">
        <f t="shared" si="6"/>
        <v>#REF!</v>
      </c>
      <c r="D54" s="9" t="e">
        <f t="shared" si="10"/>
        <v>#REF!</v>
      </c>
      <c r="E54" s="9" t="e">
        <f t="shared" si="7"/>
        <v>#REF!</v>
      </c>
      <c r="F54" s="9" t="e">
        <f t="shared" si="11"/>
        <v>#REF!</v>
      </c>
      <c r="G54" s="9" t="e">
        <f t="shared" si="8"/>
        <v>#REF!</v>
      </c>
      <c r="H54" s="9" t="e">
        <f t="shared" si="12"/>
        <v>#REF!</v>
      </c>
      <c r="I54" s="9" t="e">
        <f t="shared" si="13"/>
        <v>#REF!</v>
      </c>
      <c r="J54" s="10" t="e">
        <f>IF(A54=" ",0,(PRODUCT($F$28:F54)-1)-(PRODUCT($H$28:H54)-1))</f>
        <v>#REF!</v>
      </c>
      <c r="L54" t="e">
        <f t="shared" si="9"/>
        <v>#REF!</v>
      </c>
      <c r="N54" s="3"/>
      <c r="O54" s="7"/>
      <c r="S54" s="26">
        <f>+'Rendements bruts'!A54</f>
        <v>39599</v>
      </c>
      <c r="T54">
        <f t="shared" si="23"/>
        <v>2008</v>
      </c>
      <c r="U54">
        <f t="shared" si="24"/>
        <v>5</v>
      </c>
      <c r="V54" t="e">
        <f>+VLOOKUP(S54,'Rendements bruts'!$A:$A,2,FALSE)</f>
        <v>#REF!</v>
      </c>
      <c r="W54" s="2">
        <f t="shared" si="2"/>
        <v>39599</v>
      </c>
      <c r="Y54" s="10" t="e">
        <f t="shared" si="3"/>
        <v>#REF!</v>
      </c>
      <c r="Z54" s="7" t="e">
        <f t="shared" si="25"/>
        <v>#REF!</v>
      </c>
    </row>
    <row r="55" spans="1:26" x14ac:dyDescent="0.25">
      <c r="A55" s="8" t="e">
        <f t="shared" si="14"/>
        <v>#REF!</v>
      </c>
      <c r="B55" s="11" t="e">
        <f t="shared" si="5"/>
        <v>#REF!</v>
      </c>
      <c r="C55" s="44" t="e">
        <f t="shared" si="6"/>
        <v>#REF!</v>
      </c>
      <c r="D55" s="9" t="e">
        <f t="shared" si="10"/>
        <v>#REF!</v>
      </c>
      <c r="E55" s="9" t="e">
        <f t="shared" si="7"/>
        <v>#REF!</v>
      </c>
      <c r="F55" s="9" t="e">
        <f t="shared" si="11"/>
        <v>#REF!</v>
      </c>
      <c r="G55" s="9" t="e">
        <f t="shared" si="8"/>
        <v>#REF!</v>
      </c>
      <c r="H55" s="9" t="e">
        <f t="shared" si="12"/>
        <v>#REF!</v>
      </c>
      <c r="I55" s="9" t="e">
        <f t="shared" si="13"/>
        <v>#REF!</v>
      </c>
      <c r="J55" s="10" t="e">
        <f>IF(A55=" ",0,(PRODUCT($F$28:F55)-1)-(PRODUCT($H$28:H55)-1))</f>
        <v>#REF!</v>
      </c>
      <c r="L55" t="e">
        <f t="shared" si="9"/>
        <v>#REF!</v>
      </c>
      <c r="N55" s="3"/>
      <c r="O55" s="7"/>
      <c r="S55" s="26">
        <f>+'Rendements bruts'!A55</f>
        <v>39629</v>
      </c>
      <c r="T55">
        <f t="shared" si="23"/>
        <v>2008</v>
      </c>
      <c r="U55">
        <f t="shared" si="24"/>
        <v>6</v>
      </c>
      <c r="V55" t="e">
        <f>+VLOOKUP(S55,'Rendements bruts'!$A:$A,2,FALSE)</f>
        <v>#REF!</v>
      </c>
      <c r="W55" s="2">
        <f t="shared" si="2"/>
        <v>39629</v>
      </c>
      <c r="Y55" s="10" t="e">
        <f t="shared" si="3"/>
        <v>#REF!</v>
      </c>
      <c r="Z55" s="7" t="e">
        <f t="shared" si="25"/>
        <v>#REF!</v>
      </c>
    </row>
    <row r="56" spans="1:26" x14ac:dyDescent="0.25">
      <c r="A56" s="8" t="e">
        <f t="shared" si="14"/>
        <v>#REF!</v>
      </c>
      <c r="B56" s="11" t="e">
        <f t="shared" si="5"/>
        <v>#REF!</v>
      </c>
      <c r="C56" s="44" t="e">
        <f t="shared" si="6"/>
        <v>#REF!</v>
      </c>
      <c r="D56" s="9" t="e">
        <f t="shared" si="10"/>
        <v>#REF!</v>
      </c>
      <c r="E56" s="9" t="e">
        <f t="shared" si="7"/>
        <v>#REF!</v>
      </c>
      <c r="F56" s="9" t="e">
        <f t="shared" si="11"/>
        <v>#REF!</v>
      </c>
      <c r="G56" s="9" t="e">
        <f t="shared" si="8"/>
        <v>#REF!</v>
      </c>
      <c r="H56" s="9" t="e">
        <f t="shared" si="12"/>
        <v>#REF!</v>
      </c>
      <c r="I56" s="9" t="e">
        <f t="shared" si="13"/>
        <v>#REF!</v>
      </c>
      <c r="J56" s="10" t="e">
        <f>IF(A56=" ",0,(PRODUCT($F$28:F56)-1)-(PRODUCT($H$28:H56)-1))</f>
        <v>#REF!</v>
      </c>
      <c r="L56" t="e">
        <f t="shared" si="9"/>
        <v>#REF!</v>
      </c>
      <c r="N56" s="3"/>
      <c r="O56" s="7"/>
      <c r="S56" s="26">
        <f>+'Rendements bruts'!A56</f>
        <v>39660</v>
      </c>
      <c r="T56">
        <f t="shared" si="23"/>
        <v>2008</v>
      </c>
      <c r="U56">
        <f t="shared" si="24"/>
        <v>7</v>
      </c>
      <c r="V56" t="e">
        <f>+VLOOKUP(S56,'Rendements bruts'!$A:$A,2,FALSE)</f>
        <v>#REF!</v>
      </c>
      <c r="W56" s="2">
        <f t="shared" si="2"/>
        <v>39660</v>
      </c>
      <c r="Y56" s="10" t="e">
        <f t="shared" si="3"/>
        <v>#REF!</v>
      </c>
      <c r="Z56" s="7" t="e">
        <f t="shared" si="25"/>
        <v>#REF!</v>
      </c>
    </row>
    <row r="57" spans="1:26" x14ac:dyDescent="0.25">
      <c r="A57" s="8" t="e">
        <f t="shared" si="14"/>
        <v>#REF!</v>
      </c>
      <c r="B57" s="11" t="e">
        <f t="shared" si="5"/>
        <v>#REF!</v>
      </c>
      <c r="C57" s="44" t="e">
        <f t="shared" si="6"/>
        <v>#REF!</v>
      </c>
      <c r="D57" s="9" t="e">
        <f t="shared" si="10"/>
        <v>#REF!</v>
      </c>
      <c r="E57" s="9" t="e">
        <f t="shared" si="7"/>
        <v>#REF!</v>
      </c>
      <c r="F57" s="9" t="e">
        <f t="shared" si="11"/>
        <v>#REF!</v>
      </c>
      <c r="G57" s="9" t="e">
        <f t="shared" si="8"/>
        <v>#REF!</v>
      </c>
      <c r="H57" s="9" t="e">
        <f t="shared" si="12"/>
        <v>#REF!</v>
      </c>
      <c r="I57" s="9" t="e">
        <f t="shared" si="13"/>
        <v>#REF!</v>
      </c>
      <c r="J57" s="10" t="e">
        <f>IF(A57=" ",0,(PRODUCT($F$28:F57)-1)-(PRODUCT($H$28:H57)-1))</f>
        <v>#REF!</v>
      </c>
      <c r="L57" t="e">
        <f t="shared" si="9"/>
        <v>#REF!</v>
      </c>
      <c r="N57" s="3"/>
      <c r="O57" s="7"/>
      <c r="S57" s="26">
        <f>+'Rendements bruts'!A57</f>
        <v>39689</v>
      </c>
      <c r="T57">
        <f t="shared" si="23"/>
        <v>2008</v>
      </c>
      <c r="U57">
        <f t="shared" si="24"/>
        <v>8</v>
      </c>
      <c r="V57" t="e">
        <f>+VLOOKUP(S57,'Rendements bruts'!$A:$A,2,FALSE)</f>
        <v>#REF!</v>
      </c>
      <c r="W57" s="2">
        <f t="shared" si="2"/>
        <v>39689</v>
      </c>
      <c r="Y57" s="10" t="e">
        <f t="shared" si="3"/>
        <v>#REF!</v>
      </c>
      <c r="Z57" s="7" t="e">
        <f t="shared" si="25"/>
        <v>#REF!</v>
      </c>
    </row>
    <row r="58" spans="1:26" x14ac:dyDescent="0.25">
      <c r="A58" s="8" t="e">
        <f t="shared" si="14"/>
        <v>#REF!</v>
      </c>
      <c r="B58" s="11" t="e">
        <f t="shared" si="5"/>
        <v>#REF!</v>
      </c>
      <c r="C58" s="44" t="e">
        <f t="shared" si="6"/>
        <v>#REF!</v>
      </c>
      <c r="D58" s="9" t="e">
        <f t="shared" si="10"/>
        <v>#REF!</v>
      </c>
      <c r="E58" s="9" t="e">
        <f t="shared" si="7"/>
        <v>#REF!</v>
      </c>
      <c r="F58" s="9" t="e">
        <f t="shared" si="11"/>
        <v>#REF!</v>
      </c>
      <c r="G58" s="9" t="e">
        <f t="shared" si="8"/>
        <v>#REF!</v>
      </c>
      <c r="H58" s="9" t="e">
        <f t="shared" si="12"/>
        <v>#REF!</v>
      </c>
      <c r="I58" s="9" t="e">
        <f t="shared" si="13"/>
        <v>#REF!</v>
      </c>
      <c r="J58" s="10" t="e">
        <f>IF(A58=" ",0,(PRODUCT($F$28:F58)-1)-(PRODUCT($H$28:H58)-1))</f>
        <v>#REF!</v>
      </c>
      <c r="L58" t="e">
        <f t="shared" si="9"/>
        <v>#REF!</v>
      </c>
      <c r="N58" s="3"/>
      <c r="O58" s="7"/>
      <c r="S58" s="26">
        <f>+'Rendements bruts'!A58</f>
        <v>39721</v>
      </c>
      <c r="T58">
        <f t="shared" si="23"/>
        <v>2008</v>
      </c>
      <c r="U58">
        <f t="shared" si="24"/>
        <v>9</v>
      </c>
      <c r="V58" t="e">
        <f>+VLOOKUP(S58,'Rendements bruts'!$A:$A,2,FALSE)</f>
        <v>#REF!</v>
      </c>
      <c r="W58" s="2">
        <f t="shared" si="2"/>
        <v>39721</v>
      </c>
      <c r="Y58" s="10" t="e">
        <f t="shared" si="3"/>
        <v>#REF!</v>
      </c>
      <c r="Z58" s="7" t="e">
        <f t="shared" si="25"/>
        <v>#REF!</v>
      </c>
    </row>
    <row r="59" spans="1:26" x14ac:dyDescent="0.25">
      <c r="A59" s="8" t="e">
        <f t="shared" si="14"/>
        <v>#REF!</v>
      </c>
      <c r="B59" s="11" t="e">
        <f t="shared" si="5"/>
        <v>#REF!</v>
      </c>
      <c r="C59" s="44" t="e">
        <f t="shared" si="6"/>
        <v>#REF!</v>
      </c>
      <c r="D59" s="9" t="e">
        <f t="shared" si="10"/>
        <v>#REF!</v>
      </c>
      <c r="E59" s="9" t="e">
        <f t="shared" si="7"/>
        <v>#REF!</v>
      </c>
      <c r="F59" s="9" t="e">
        <f t="shared" si="11"/>
        <v>#REF!</v>
      </c>
      <c r="G59" s="9" t="e">
        <f t="shared" si="8"/>
        <v>#REF!</v>
      </c>
      <c r="H59" s="9" t="e">
        <f t="shared" si="12"/>
        <v>#REF!</v>
      </c>
      <c r="I59" s="9" t="e">
        <f t="shared" si="13"/>
        <v>#REF!</v>
      </c>
      <c r="J59" s="10" t="e">
        <f>IF(A59=" ",0,(PRODUCT($F$28:F59)-1)-(PRODUCT($H$28:H59)-1))</f>
        <v>#REF!</v>
      </c>
      <c r="L59" t="e">
        <f t="shared" si="9"/>
        <v>#REF!</v>
      </c>
      <c r="N59" s="3"/>
      <c r="O59" s="7"/>
      <c r="S59" s="26">
        <f>+'Rendements bruts'!A59</f>
        <v>39752</v>
      </c>
      <c r="T59">
        <f t="shared" si="23"/>
        <v>2008</v>
      </c>
      <c r="U59">
        <f t="shared" si="24"/>
        <v>10</v>
      </c>
      <c r="V59" t="e">
        <f>+VLOOKUP(S59,'Rendements bruts'!$A:$A,2,FALSE)</f>
        <v>#REF!</v>
      </c>
      <c r="W59" s="2">
        <f t="shared" si="2"/>
        <v>39752</v>
      </c>
      <c r="Y59" s="10" t="e">
        <f t="shared" si="3"/>
        <v>#REF!</v>
      </c>
      <c r="Z59" s="7" t="e">
        <f t="shared" si="25"/>
        <v>#REF!</v>
      </c>
    </row>
    <row r="60" spans="1:26" x14ac:dyDescent="0.25">
      <c r="A60" s="8" t="e">
        <f t="shared" si="14"/>
        <v>#REF!</v>
      </c>
      <c r="B60" s="11" t="e">
        <f t="shared" ref="B60:B91" si="33">+IF(A60=" "," ",VLOOKUP(A60,$V:$W,2,FALSE))</f>
        <v>#REF!</v>
      </c>
      <c r="C60" s="44" t="e">
        <f t="shared" ref="C60:C91" si="34">+IF(A60=" "," ",INDEX(Net,A60,$L$2))</f>
        <v>#REF!</v>
      </c>
      <c r="D60" s="9" t="e">
        <f t="shared" si="10"/>
        <v>#REF!</v>
      </c>
      <c r="E60" s="9" t="e">
        <f t="shared" ref="E60:E91" si="35">+IF(A60=" "," ",INDEX(Brut,A60,$L$2))</f>
        <v>#REF!</v>
      </c>
      <c r="F60" s="9" t="e">
        <f t="shared" si="11"/>
        <v>#REF!</v>
      </c>
      <c r="G60" s="9" t="e">
        <f t="shared" ref="G60:G91" si="36">+IF(A60=" "," ",IF(E60=" ",0,INDEX(Indices,A60,$L$2)))</f>
        <v>#REF!</v>
      </c>
      <c r="H60" s="9" t="e">
        <f t="shared" si="12"/>
        <v>#REF!</v>
      </c>
      <c r="I60" s="9" t="e">
        <f t="shared" ref="I60:I91" si="37">+IF(A60=" "," ",INDEX(VA,A60,$L$2))</f>
        <v>#REF!</v>
      </c>
      <c r="J60" s="10" t="e">
        <f>IF(A60=" ",0,(PRODUCT($F$28:F60)-1)-(PRODUCT($H$28:H60)-1))</f>
        <v>#REF!</v>
      </c>
      <c r="L60" t="e">
        <f t="shared" ref="L60:L92" si="38">+IF(A60=" ",0,1)</f>
        <v>#REF!</v>
      </c>
      <c r="N60" s="3"/>
      <c r="O60" s="7"/>
      <c r="S60" s="26">
        <f>+'Rendements bruts'!A60</f>
        <v>39782</v>
      </c>
      <c r="T60">
        <f t="shared" si="23"/>
        <v>2008</v>
      </c>
      <c r="U60">
        <f t="shared" si="24"/>
        <v>11</v>
      </c>
      <c r="V60" t="e">
        <f>+VLOOKUP(S60,'Rendements bruts'!$A:$A,2,FALSE)</f>
        <v>#REF!</v>
      </c>
      <c r="W60" s="2">
        <f t="shared" si="2"/>
        <v>39782</v>
      </c>
      <c r="Y60" s="10" t="e">
        <f t="shared" si="3"/>
        <v>#REF!</v>
      </c>
      <c r="Z60" s="7" t="e">
        <f t="shared" si="25"/>
        <v>#REF!</v>
      </c>
    </row>
    <row r="61" spans="1:26" x14ac:dyDescent="0.25">
      <c r="A61" s="8" t="e">
        <f t="shared" si="14"/>
        <v>#REF!</v>
      </c>
      <c r="B61" s="11" t="e">
        <f t="shared" si="33"/>
        <v>#REF!</v>
      </c>
      <c r="C61" s="44" t="e">
        <f t="shared" si="34"/>
        <v>#REF!</v>
      </c>
      <c r="D61" s="9" t="e">
        <f t="shared" si="10"/>
        <v>#REF!</v>
      </c>
      <c r="E61" s="9" t="e">
        <f t="shared" si="35"/>
        <v>#REF!</v>
      </c>
      <c r="F61" s="9" t="e">
        <f t="shared" si="11"/>
        <v>#REF!</v>
      </c>
      <c r="G61" s="9" t="e">
        <f t="shared" si="36"/>
        <v>#REF!</v>
      </c>
      <c r="H61" s="9" t="e">
        <f t="shared" si="12"/>
        <v>#REF!</v>
      </c>
      <c r="I61" s="9" t="e">
        <f t="shared" si="37"/>
        <v>#REF!</v>
      </c>
      <c r="J61" s="10" t="e">
        <f>IF(A61=" ",0,(PRODUCT($F$28:F61)-1)-(PRODUCT($H$28:H61)-1))</f>
        <v>#REF!</v>
      </c>
      <c r="L61" t="e">
        <f t="shared" si="38"/>
        <v>#REF!</v>
      </c>
      <c r="N61" s="3"/>
      <c r="O61" s="7"/>
      <c r="S61" s="26">
        <f>+'Rendements bruts'!A61</f>
        <v>39813</v>
      </c>
      <c r="T61">
        <f t="shared" si="23"/>
        <v>2008</v>
      </c>
      <c r="U61">
        <f t="shared" si="24"/>
        <v>12</v>
      </c>
      <c r="V61" t="e">
        <f>+VLOOKUP(S61,'Rendements bruts'!$A:$A,2,FALSE)</f>
        <v>#REF!</v>
      </c>
      <c r="W61" s="2">
        <f t="shared" si="2"/>
        <v>39813</v>
      </c>
      <c r="Y61" s="10" t="e">
        <f t="shared" si="3"/>
        <v>#REF!</v>
      </c>
      <c r="Z61" s="7" t="e">
        <f t="shared" si="25"/>
        <v>#REF!</v>
      </c>
    </row>
    <row r="62" spans="1:26" x14ac:dyDescent="0.25">
      <c r="A62" s="8" t="e">
        <f t="shared" si="14"/>
        <v>#REF!</v>
      </c>
      <c r="B62" s="11" t="e">
        <f t="shared" si="33"/>
        <v>#REF!</v>
      </c>
      <c r="C62" s="44" t="e">
        <f t="shared" si="34"/>
        <v>#REF!</v>
      </c>
      <c r="D62" s="9" t="e">
        <f t="shared" si="10"/>
        <v>#REF!</v>
      </c>
      <c r="E62" s="9" t="e">
        <f t="shared" si="35"/>
        <v>#REF!</v>
      </c>
      <c r="F62" s="9" t="e">
        <f t="shared" si="11"/>
        <v>#REF!</v>
      </c>
      <c r="G62" s="9" t="e">
        <f t="shared" si="36"/>
        <v>#REF!</v>
      </c>
      <c r="H62" s="9" t="e">
        <f t="shared" si="12"/>
        <v>#REF!</v>
      </c>
      <c r="I62" s="9" t="e">
        <f t="shared" si="37"/>
        <v>#REF!</v>
      </c>
      <c r="J62" s="10" t="e">
        <f>IF(A62=" ",0,(PRODUCT($F$28:F62)-1)-(PRODUCT($H$28:H62)-1))</f>
        <v>#REF!</v>
      </c>
      <c r="L62" t="e">
        <f t="shared" si="38"/>
        <v>#REF!</v>
      </c>
      <c r="N62" s="3"/>
      <c r="O62" s="7"/>
      <c r="S62" s="26">
        <f>+'Rendements bruts'!A62</f>
        <v>39844</v>
      </c>
      <c r="T62">
        <f t="shared" si="23"/>
        <v>2009</v>
      </c>
      <c r="U62">
        <f t="shared" si="24"/>
        <v>1</v>
      </c>
      <c r="V62" t="e">
        <f>+VLOOKUP(S62,'Rendements bruts'!$A:$A,2,FALSE)</f>
        <v>#REF!</v>
      </c>
      <c r="W62" s="2">
        <f t="shared" si="2"/>
        <v>39844</v>
      </c>
      <c r="Y62" s="10" t="e">
        <f t="shared" si="3"/>
        <v>#REF!</v>
      </c>
      <c r="Z62" s="7" t="e">
        <f t="shared" si="25"/>
        <v>#REF!</v>
      </c>
    </row>
    <row r="63" spans="1:26" x14ac:dyDescent="0.25">
      <c r="A63" s="8" t="e">
        <f t="shared" si="14"/>
        <v>#REF!</v>
      </c>
      <c r="B63" s="11" t="e">
        <f t="shared" si="33"/>
        <v>#REF!</v>
      </c>
      <c r="C63" s="44" t="e">
        <f t="shared" si="34"/>
        <v>#REF!</v>
      </c>
      <c r="D63" s="9" t="e">
        <f t="shared" si="10"/>
        <v>#REF!</v>
      </c>
      <c r="E63" s="9" t="e">
        <f t="shared" si="35"/>
        <v>#REF!</v>
      </c>
      <c r="F63" s="9" t="e">
        <f t="shared" si="11"/>
        <v>#REF!</v>
      </c>
      <c r="G63" s="9" t="e">
        <f t="shared" si="36"/>
        <v>#REF!</v>
      </c>
      <c r="H63" s="9" t="e">
        <f t="shared" si="12"/>
        <v>#REF!</v>
      </c>
      <c r="I63" s="9" t="e">
        <f t="shared" si="37"/>
        <v>#REF!</v>
      </c>
      <c r="J63" s="10" t="e">
        <f>IF(A63=" ",0,(PRODUCT($F$28:F63)-1)-(PRODUCT($H$28:H63)-1))</f>
        <v>#REF!</v>
      </c>
      <c r="L63" t="e">
        <f t="shared" si="38"/>
        <v>#REF!</v>
      </c>
      <c r="N63" s="3"/>
      <c r="O63" s="7"/>
      <c r="S63" s="26">
        <f>+'Rendements bruts'!A63</f>
        <v>39872</v>
      </c>
      <c r="T63">
        <f t="shared" si="23"/>
        <v>2009</v>
      </c>
      <c r="U63">
        <f t="shared" si="24"/>
        <v>2</v>
      </c>
      <c r="V63" t="e">
        <f>+VLOOKUP(S63,'Rendements bruts'!$A:$A,2,FALSE)</f>
        <v>#REF!</v>
      </c>
      <c r="W63" s="2">
        <f t="shared" si="2"/>
        <v>39872</v>
      </c>
      <c r="Y63" s="10" t="e">
        <f t="shared" si="3"/>
        <v>#REF!</v>
      </c>
      <c r="Z63" s="7" t="e">
        <f t="shared" si="25"/>
        <v>#REF!</v>
      </c>
    </row>
    <row r="64" spans="1:26" x14ac:dyDescent="0.25">
      <c r="A64" s="8" t="e">
        <f t="shared" si="14"/>
        <v>#REF!</v>
      </c>
      <c r="B64" s="11" t="e">
        <f t="shared" ref="B64" si="39">+IF(A64=" "," ",VLOOKUP(A64,$V:$W,2,FALSE))</f>
        <v>#REF!</v>
      </c>
      <c r="C64" s="44" t="e">
        <f t="shared" ref="C64" si="40">+IF(A64=" "," ",INDEX(Net,A64,$L$2))</f>
        <v>#REF!</v>
      </c>
      <c r="D64" s="9" t="e">
        <f t="shared" ref="D64" si="41">+IF(A64=" ",1,1+C64)</f>
        <v>#REF!</v>
      </c>
      <c r="E64" s="9" t="e">
        <f t="shared" ref="E64" si="42">+IF(A64=" "," ",INDEX(Brut,A64,$L$2))</f>
        <v>#REF!</v>
      </c>
      <c r="F64" s="9" t="e">
        <f t="shared" ref="F64" si="43">+IF(A64=" ",1,1+E64)</f>
        <v>#REF!</v>
      </c>
      <c r="G64" s="9" t="e">
        <f t="shared" ref="G64" si="44">+IF(A64=" "," ",IF(E64=" ",0,INDEX(Indices,A64,$L$2)))</f>
        <v>#REF!</v>
      </c>
      <c r="H64" s="9" t="e">
        <f t="shared" ref="H64" si="45">+IF(A64=" ",1,1+G64)</f>
        <v>#REF!</v>
      </c>
      <c r="I64" s="9" t="e">
        <f t="shared" ref="I64" si="46">+IF(A64=" "," ",INDEX(VA,A64,$L$2))</f>
        <v>#REF!</v>
      </c>
      <c r="J64" s="10" t="e">
        <f>IF(A64=" ",0,(PRODUCT($F$28:F64)-1)-(PRODUCT($H$28:H64)-1))</f>
        <v>#REF!</v>
      </c>
      <c r="L64" t="e">
        <f t="shared" si="38"/>
        <v>#REF!</v>
      </c>
      <c r="N64" s="3"/>
      <c r="O64" s="7"/>
      <c r="S64" s="26">
        <f>+'Rendements bruts'!A64</f>
        <v>39903</v>
      </c>
      <c r="T64">
        <f t="shared" si="23"/>
        <v>2009</v>
      </c>
      <c r="U64">
        <f t="shared" si="24"/>
        <v>3</v>
      </c>
      <c r="V64" t="e">
        <f>+VLOOKUP(S64,'Rendements bruts'!$A:$A,2,FALSE)</f>
        <v>#REF!</v>
      </c>
      <c r="W64" s="2">
        <f t="shared" si="2"/>
        <v>39903</v>
      </c>
      <c r="Y64" s="10" t="e">
        <f t="shared" si="3"/>
        <v>#REF!</v>
      </c>
      <c r="Z64" s="7" t="e">
        <f t="shared" si="25"/>
        <v>#REF!</v>
      </c>
    </row>
    <row r="65" spans="1:26" x14ac:dyDescent="0.25">
      <c r="A65" s="8" t="e">
        <f t="shared" si="14"/>
        <v>#REF!</v>
      </c>
      <c r="B65" s="11" t="e">
        <f t="shared" si="33"/>
        <v>#REF!</v>
      </c>
      <c r="C65" s="44" t="e">
        <f t="shared" si="34"/>
        <v>#REF!</v>
      </c>
      <c r="D65" s="9" t="e">
        <f t="shared" si="10"/>
        <v>#REF!</v>
      </c>
      <c r="E65" s="9" t="e">
        <f t="shared" si="35"/>
        <v>#REF!</v>
      </c>
      <c r="F65" s="9" t="e">
        <f t="shared" si="11"/>
        <v>#REF!</v>
      </c>
      <c r="G65" s="9" t="e">
        <f t="shared" si="36"/>
        <v>#REF!</v>
      </c>
      <c r="H65" s="9" t="e">
        <f t="shared" si="12"/>
        <v>#REF!</v>
      </c>
      <c r="I65" s="9" t="e">
        <f t="shared" si="37"/>
        <v>#REF!</v>
      </c>
      <c r="J65" s="10" t="e">
        <f>IF(A65=" ",0,(PRODUCT($F$28:F65)-1)-(PRODUCT($H$28:H65)-1))</f>
        <v>#REF!</v>
      </c>
      <c r="L65" t="e">
        <f t="shared" si="38"/>
        <v>#REF!</v>
      </c>
      <c r="N65" s="3"/>
      <c r="O65" s="7"/>
      <c r="S65" s="26">
        <f>+'Rendements bruts'!A65</f>
        <v>39933</v>
      </c>
      <c r="T65">
        <f t="shared" si="23"/>
        <v>2009</v>
      </c>
      <c r="U65">
        <f t="shared" si="24"/>
        <v>4</v>
      </c>
      <c r="V65" t="e">
        <f>+VLOOKUP(S65,'Rendements bruts'!$A:$A,2,FALSE)</f>
        <v>#REF!</v>
      </c>
      <c r="W65" s="2">
        <f t="shared" si="2"/>
        <v>39933</v>
      </c>
      <c r="Y65" s="10" t="e">
        <f t="shared" si="3"/>
        <v>#REF!</v>
      </c>
      <c r="Z65" s="7" t="e">
        <f t="shared" si="25"/>
        <v>#REF!</v>
      </c>
    </row>
    <row r="66" spans="1:26" x14ac:dyDescent="0.25">
      <c r="A66" s="8" t="e">
        <f t="shared" si="14"/>
        <v>#REF!</v>
      </c>
      <c r="B66" s="11" t="e">
        <f t="shared" si="33"/>
        <v>#REF!</v>
      </c>
      <c r="C66" s="44" t="e">
        <f t="shared" si="34"/>
        <v>#REF!</v>
      </c>
      <c r="D66" s="9" t="e">
        <f t="shared" si="10"/>
        <v>#REF!</v>
      </c>
      <c r="E66" s="9" t="e">
        <f t="shared" si="35"/>
        <v>#REF!</v>
      </c>
      <c r="F66" s="9" t="e">
        <f t="shared" si="11"/>
        <v>#REF!</v>
      </c>
      <c r="G66" s="9" t="e">
        <f t="shared" si="36"/>
        <v>#REF!</v>
      </c>
      <c r="H66" s="9" t="e">
        <f t="shared" si="12"/>
        <v>#REF!</v>
      </c>
      <c r="I66" s="9" t="e">
        <f t="shared" si="37"/>
        <v>#REF!</v>
      </c>
      <c r="J66" s="10" t="e">
        <f>IF(A66=" ",0,(PRODUCT($F$28:F66)-1)-(PRODUCT($H$28:H66)-1))</f>
        <v>#REF!</v>
      </c>
      <c r="L66" t="e">
        <f t="shared" si="38"/>
        <v>#REF!</v>
      </c>
      <c r="N66" s="3"/>
      <c r="O66" s="7"/>
      <c r="S66" s="26">
        <f>+'Rendements bruts'!A66</f>
        <v>39964</v>
      </c>
      <c r="T66">
        <f t="shared" ref="T66:T129" si="47">+YEAR(S66)</f>
        <v>2009</v>
      </c>
      <c r="U66">
        <f t="shared" ref="U66:U77" si="48">+MONTH(S66)</f>
        <v>5</v>
      </c>
      <c r="V66" t="e">
        <f>+VLOOKUP(S66,'Rendements bruts'!$A:$A,2,FALSE)</f>
        <v>#REF!</v>
      </c>
      <c r="W66" s="2">
        <f t="shared" si="2"/>
        <v>39964</v>
      </c>
      <c r="Y66" s="10" t="e">
        <f t="shared" si="3"/>
        <v>#REF!</v>
      </c>
      <c r="Z66" s="7" t="e">
        <f t="shared" si="25"/>
        <v>#REF!</v>
      </c>
    </row>
    <row r="67" spans="1:26" x14ac:dyDescent="0.25">
      <c r="A67" s="8" t="e">
        <f t="shared" si="14"/>
        <v>#REF!</v>
      </c>
      <c r="B67" s="11" t="e">
        <f t="shared" si="33"/>
        <v>#REF!</v>
      </c>
      <c r="C67" s="44" t="e">
        <f t="shared" si="34"/>
        <v>#REF!</v>
      </c>
      <c r="D67" s="9" t="e">
        <f t="shared" si="10"/>
        <v>#REF!</v>
      </c>
      <c r="E67" s="9" t="e">
        <f t="shared" si="35"/>
        <v>#REF!</v>
      </c>
      <c r="F67" s="9" t="e">
        <f t="shared" si="11"/>
        <v>#REF!</v>
      </c>
      <c r="G67" s="9" t="e">
        <f t="shared" si="36"/>
        <v>#REF!</v>
      </c>
      <c r="H67" s="9" t="e">
        <f t="shared" si="12"/>
        <v>#REF!</v>
      </c>
      <c r="I67" s="9" t="e">
        <f t="shared" si="37"/>
        <v>#REF!</v>
      </c>
      <c r="J67" s="10" t="e">
        <f>IF(A67=" ",0,(PRODUCT($F$28:F67)-1)-(PRODUCT($H$28:H67)-1))</f>
        <v>#REF!</v>
      </c>
      <c r="L67" t="e">
        <f t="shared" si="38"/>
        <v>#REF!</v>
      </c>
      <c r="N67" s="3"/>
      <c r="O67" s="7"/>
      <c r="S67" s="26">
        <f>+'Rendements bruts'!A67</f>
        <v>39994</v>
      </c>
      <c r="T67">
        <f t="shared" si="47"/>
        <v>2009</v>
      </c>
      <c r="U67">
        <f t="shared" si="48"/>
        <v>6</v>
      </c>
      <c r="V67" t="e">
        <f>+VLOOKUP(S67,'Rendements bruts'!$A:$A,2,FALSE)</f>
        <v>#REF!</v>
      </c>
      <c r="W67" s="2">
        <f t="shared" ref="W67:W77" si="49">+S67</f>
        <v>39994</v>
      </c>
      <c r="Y67" s="10" t="e">
        <f t="shared" si="3"/>
        <v>#REF!</v>
      </c>
      <c r="Z67" s="7" t="e">
        <f t="shared" si="25"/>
        <v>#REF!</v>
      </c>
    </row>
    <row r="68" spans="1:26" x14ac:dyDescent="0.25">
      <c r="A68" s="8" t="e">
        <f t="shared" si="14"/>
        <v>#REF!</v>
      </c>
      <c r="B68" s="11" t="e">
        <f t="shared" si="33"/>
        <v>#REF!</v>
      </c>
      <c r="C68" s="44" t="e">
        <f t="shared" si="34"/>
        <v>#REF!</v>
      </c>
      <c r="D68" s="9" t="e">
        <f t="shared" si="10"/>
        <v>#REF!</v>
      </c>
      <c r="E68" s="9" t="e">
        <f t="shared" si="35"/>
        <v>#REF!</v>
      </c>
      <c r="F68" s="9" t="e">
        <f t="shared" si="11"/>
        <v>#REF!</v>
      </c>
      <c r="G68" s="9" t="e">
        <f t="shared" si="36"/>
        <v>#REF!</v>
      </c>
      <c r="H68" s="9" t="e">
        <f t="shared" si="12"/>
        <v>#REF!</v>
      </c>
      <c r="I68" s="9" t="e">
        <f t="shared" si="37"/>
        <v>#REF!</v>
      </c>
      <c r="J68" s="10" t="e">
        <f>IF(A68=" ",0,(PRODUCT($F$28:F68)-1)-(PRODUCT($H$28:H68)-1))</f>
        <v>#REF!</v>
      </c>
      <c r="L68" t="e">
        <f t="shared" si="38"/>
        <v>#REF!</v>
      </c>
      <c r="N68" s="3"/>
      <c r="O68" s="7"/>
      <c r="S68" s="26">
        <f>+'Rendements bruts'!A68</f>
        <v>40025</v>
      </c>
      <c r="T68">
        <f t="shared" si="47"/>
        <v>2009</v>
      </c>
      <c r="U68">
        <f t="shared" si="48"/>
        <v>7</v>
      </c>
      <c r="V68" t="e">
        <f>+VLOOKUP(S68,'Rendements bruts'!$A:$A,2,FALSE)</f>
        <v>#REF!</v>
      </c>
      <c r="W68" s="2">
        <f t="shared" si="49"/>
        <v>40025</v>
      </c>
      <c r="Y68" s="10" t="e">
        <f t="shared" si="3"/>
        <v>#REF!</v>
      </c>
      <c r="Z68" s="7" t="e">
        <f t="shared" si="25"/>
        <v>#REF!</v>
      </c>
    </row>
    <row r="69" spans="1:26" x14ac:dyDescent="0.25">
      <c r="A69" s="8" t="e">
        <f t="shared" si="14"/>
        <v>#REF!</v>
      </c>
      <c r="B69" s="11" t="e">
        <f t="shared" si="33"/>
        <v>#REF!</v>
      </c>
      <c r="C69" s="44" t="e">
        <f t="shared" si="34"/>
        <v>#REF!</v>
      </c>
      <c r="D69" s="9" t="e">
        <f t="shared" si="10"/>
        <v>#REF!</v>
      </c>
      <c r="E69" s="9" t="e">
        <f t="shared" si="35"/>
        <v>#REF!</v>
      </c>
      <c r="F69" s="9" t="e">
        <f t="shared" si="11"/>
        <v>#REF!</v>
      </c>
      <c r="G69" s="9" t="e">
        <f t="shared" si="36"/>
        <v>#REF!</v>
      </c>
      <c r="H69" s="9" t="e">
        <f t="shared" si="12"/>
        <v>#REF!</v>
      </c>
      <c r="I69" s="9" t="e">
        <f t="shared" si="37"/>
        <v>#REF!</v>
      </c>
      <c r="J69" s="10" t="e">
        <f>IF(A69=" ",0,(PRODUCT($F$28:F69)-1)-(PRODUCT($H$28:H69)-1))</f>
        <v>#REF!</v>
      </c>
      <c r="L69" t="e">
        <f t="shared" si="38"/>
        <v>#REF!</v>
      </c>
      <c r="N69" s="3"/>
      <c r="O69" s="7"/>
      <c r="S69" s="26">
        <f>+'Rendements bruts'!A69</f>
        <v>40056</v>
      </c>
      <c r="T69">
        <f t="shared" si="47"/>
        <v>2009</v>
      </c>
      <c r="U69">
        <f t="shared" si="48"/>
        <v>8</v>
      </c>
      <c r="V69" t="e">
        <f>+VLOOKUP(S69,'Rendements bruts'!$A:$A,2,FALSE)</f>
        <v>#REF!</v>
      </c>
      <c r="W69" s="2">
        <f t="shared" si="49"/>
        <v>40056</v>
      </c>
      <c r="Y69" s="10" t="e">
        <f t="shared" ref="Y69:Y132" si="50">+IF(A92=" "," ",INDEX(Indices,A92,MAX($Q$2:$Q$48)+2))</f>
        <v>#REF!</v>
      </c>
      <c r="Z69" s="7" t="e">
        <f t="shared" ref="Z69:Z100" si="51">+IF(A92=" ",1,1+Y69)</f>
        <v>#REF!</v>
      </c>
    </row>
    <row r="70" spans="1:26" x14ac:dyDescent="0.25">
      <c r="A70" s="8" t="e">
        <f t="shared" si="14"/>
        <v>#REF!</v>
      </c>
      <c r="B70" s="11" t="e">
        <f t="shared" si="33"/>
        <v>#REF!</v>
      </c>
      <c r="C70" s="44" t="e">
        <f t="shared" si="34"/>
        <v>#REF!</v>
      </c>
      <c r="D70" s="9" t="e">
        <f t="shared" si="10"/>
        <v>#REF!</v>
      </c>
      <c r="E70" s="9" t="e">
        <f t="shared" si="35"/>
        <v>#REF!</v>
      </c>
      <c r="F70" s="9" t="e">
        <f t="shared" si="11"/>
        <v>#REF!</v>
      </c>
      <c r="G70" s="9" t="e">
        <f t="shared" si="36"/>
        <v>#REF!</v>
      </c>
      <c r="H70" s="9" t="e">
        <f t="shared" si="12"/>
        <v>#REF!</v>
      </c>
      <c r="I70" s="9" t="e">
        <f t="shared" si="37"/>
        <v>#REF!</v>
      </c>
      <c r="J70" s="10" t="e">
        <f>IF(A70=" ",0,(PRODUCT($F$28:F70)-1)-(PRODUCT($H$28:H70)-1))</f>
        <v>#REF!</v>
      </c>
      <c r="L70" t="e">
        <f t="shared" si="38"/>
        <v>#REF!</v>
      </c>
      <c r="N70" s="3"/>
      <c r="O70" s="7"/>
      <c r="S70" s="26">
        <f>+'Rendements bruts'!A70</f>
        <v>40086</v>
      </c>
      <c r="T70">
        <f t="shared" si="47"/>
        <v>2009</v>
      </c>
      <c r="U70">
        <f t="shared" si="48"/>
        <v>9</v>
      </c>
      <c r="V70" t="e">
        <f>+VLOOKUP(S70,'Rendements bruts'!$A:$A,2,FALSE)</f>
        <v>#REF!</v>
      </c>
      <c r="W70" s="2">
        <f t="shared" si="49"/>
        <v>40086</v>
      </c>
      <c r="Y70" s="10" t="e">
        <f t="shared" si="50"/>
        <v>#REF!</v>
      </c>
      <c r="Z70" s="7" t="e">
        <f t="shared" si="51"/>
        <v>#REF!</v>
      </c>
    </row>
    <row r="71" spans="1:26" x14ac:dyDescent="0.25">
      <c r="A71" s="8" t="e">
        <f t="shared" si="14"/>
        <v>#REF!</v>
      </c>
      <c r="B71" s="11" t="e">
        <f t="shared" si="33"/>
        <v>#REF!</v>
      </c>
      <c r="C71" s="44" t="e">
        <f t="shared" si="34"/>
        <v>#REF!</v>
      </c>
      <c r="D71" s="9" t="e">
        <f t="shared" si="10"/>
        <v>#REF!</v>
      </c>
      <c r="E71" s="9" t="e">
        <f t="shared" si="35"/>
        <v>#REF!</v>
      </c>
      <c r="F71" s="9" t="e">
        <f t="shared" si="11"/>
        <v>#REF!</v>
      </c>
      <c r="G71" s="9" t="e">
        <f t="shared" si="36"/>
        <v>#REF!</v>
      </c>
      <c r="H71" s="9" t="e">
        <f t="shared" si="12"/>
        <v>#REF!</v>
      </c>
      <c r="I71" s="9" t="e">
        <f t="shared" si="37"/>
        <v>#REF!</v>
      </c>
      <c r="J71" s="10" t="e">
        <f>IF(A71=" ",0,(PRODUCT($F$28:F71)-1)-(PRODUCT($H$28:H71)-1))</f>
        <v>#REF!</v>
      </c>
      <c r="L71" t="e">
        <f t="shared" si="38"/>
        <v>#REF!</v>
      </c>
      <c r="N71" s="3"/>
      <c r="O71" s="7"/>
      <c r="S71" s="26">
        <f>+'Rendements bruts'!A71</f>
        <v>40117</v>
      </c>
      <c r="T71">
        <f t="shared" si="47"/>
        <v>2009</v>
      </c>
      <c r="U71">
        <f t="shared" si="48"/>
        <v>10</v>
      </c>
      <c r="V71" t="e">
        <f>+VLOOKUP(S71,'Rendements bruts'!$A:$A,2,FALSE)</f>
        <v>#REF!</v>
      </c>
      <c r="W71" s="2">
        <f t="shared" si="49"/>
        <v>40117</v>
      </c>
      <c r="Y71" s="10" t="e">
        <f t="shared" si="50"/>
        <v>#REF!</v>
      </c>
      <c r="Z71" s="7" t="e">
        <f t="shared" si="51"/>
        <v>#REF!</v>
      </c>
    </row>
    <row r="72" spans="1:26" x14ac:dyDescent="0.25">
      <c r="A72" s="8" t="e">
        <f t="shared" si="14"/>
        <v>#REF!</v>
      </c>
      <c r="B72" s="11" t="e">
        <f t="shared" si="33"/>
        <v>#REF!</v>
      </c>
      <c r="C72" s="44" t="e">
        <f t="shared" si="34"/>
        <v>#REF!</v>
      </c>
      <c r="D72" s="9" t="e">
        <f t="shared" si="10"/>
        <v>#REF!</v>
      </c>
      <c r="E72" s="9" t="e">
        <f t="shared" si="35"/>
        <v>#REF!</v>
      </c>
      <c r="F72" s="9" t="e">
        <f t="shared" si="11"/>
        <v>#REF!</v>
      </c>
      <c r="G72" s="9" t="e">
        <f t="shared" si="36"/>
        <v>#REF!</v>
      </c>
      <c r="H72" s="9" t="e">
        <f t="shared" si="12"/>
        <v>#REF!</v>
      </c>
      <c r="I72" s="9" t="e">
        <f t="shared" si="37"/>
        <v>#REF!</v>
      </c>
      <c r="J72" s="10" t="e">
        <f>IF(A72=" ",0,(PRODUCT($F$28:F72)-1)-(PRODUCT($H$28:H72)-1))</f>
        <v>#REF!</v>
      </c>
      <c r="L72" t="e">
        <f t="shared" si="38"/>
        <v>#REF!</v>
      </c>
      <c r="N72" s="3"/>
      <c r="O72" s="7"/>
      <c r="S72" s="26">
        <f>+'Rendements bruts'!A72</f>
        <v>40147</v>
      </c>
      <c r="T72">
        <f t="shared" si="47"/>
        <v>2009</v>
      </c>
      <c r="U72">
        <f t="shared" si="48"/>
        <v>11</v>
      </c>
      <c r="V72" t="e">
        <f>+VLOOKUP(S72,'Rendements bruts'!$A:$A,2,FALSE)</f>
        <v>#REF!</v>
      </c>
      <c r="W72" s="2">
        <f t="shared" si="49"/>
        <v>40147</v>
      </c>
      <c r="Y72" s="10" t="e">
        <f t="shared" si="50"/>
        <v>#REF!</v>
      </c>
      <c r="Z72" s="7" t="e">
        <f t="shared" si="51"/>
        <v>#REF!</v>
      </c>
    </row>
    <row r="73" spans="1:26" x14ac:dyDescent="0.25">
      <c r="A73" s="8" t="e">
        <f t="shared" si="14"/>
        <v>#REF!</v>
      </c>
      <c r="B73" s="11" t="e">
        <f t="shared" si="33"/>
        <v>#REF!</v>
      </c>
      <c r="C73" s="44" t="e">
        <f t="shared" si="34"/>
        <v>#REF!</v>
      </c>
      <c r="D73" s="9" t="e">
        <f t="shared" si="10"/>
        <v>#REF!</v>
      </c>
      <c r="E73" s="9" t="e">
        <f t="shared" si="35"/>
        <v>#REF!</v>
      </c>
      <c r="F73" s="9" t="e">
        <f t="shared" si="11"/>
        <v>#REF!</v>
      </c>
      <c r="G73" s="9" t="e">
        <f t="shared" si="36"/>
        <v>#REF!</v>
      </c>
      <c r="H73" s="9" t="e">
        <f t="shared" si="12"/>
        <v>#REF!</v>
      </c>
      <c r="I73" s="9" t="e">
        <f t="shared" si="37"/>
        <v>#REF!</v>
      </c>
      <c r="J73" s="10" t="e">
        <f>IF(A73=" ",0,(PRODUCT($F$28:F73)-1)-(PRODUCT($H$28:H73)-1))</f>
        <v>#REF!</v>
      </c>
      <c r="L73" t="e">
        <f t="shared" si="38"/>
        <v>#REF!</v>
      </c>
      <c r="N73" s="3"/>
      <c r="O73" s="7"/>
      <c r="S73" s="26">
        <f>+'Rendements bruts'!A73</f>
        <v>40178</v>
      </c>
      <c r="T73">
        <f t="shared" si="47"/>
        <v>2009</v>
      </c>
      <c r="U73">
        <f t="shared" si="48"/>
        <v>12</v>
      </c>
      <c r="V73" t="e">
        <f>+VLOOKUP(S73,'Rendements bruts'!$A:$A,2,FALSE)</f>
        <v>#REF!</v>
      </c>
      <c r="W73" s="2">
        <f t="shared" si="49"/>
        <v>40178</v>
      </c>
      <c r="Y73" s="10" t="e">
        <f t="shared" si="50"/>
        <v>#REF!</v>
      </c>
      <c r="Z73" s="7" t="e">
        <f t="shared" si="51"/>
        <v>#REF!</v>
      </c>
    </row>
    <row r="74" spans="1:26" x14ac:dyDescent="0.25">
      <c r="A74" s="8" t="e">
        <f t="shared" si="14"/>
        <v>#REF!</v>
      </c>
      <c r="B74" s="11" t="e">
        <f t="shared" si="33"/>
        <v>#REF!</v>
      </c>
      <c r="C74" s="44" t="e">
        <f t="shared" si="34"/>
        <v>#REF!</v>
      </c>
      <c r="D74" s="9" t="e">
        <f t="shared" si="10"/>
        <v>#REF!</v>
      </c>
      <c r="E74" s="9" t="e">
        <f t="shared" si="35"/>
        <v>#REF!</v>
      </c>
      <c r="F74" s="9" t="e">
        <f t="shared" si="11"/>
        <v>#REF!</v>
      </c>
      <c r="G74" s="9" t="e">
        <f t="shared" si="36"/>
        <v>#REF!</v>
      </c>
      <c r="H74" s="9" t="e">
        <f t="shared" si="12"/>
        <v>#REF!</v>
      </c>
      <c r="I74" s="9" t="e">
        <f t="shared" si="37"/>
        <v>#REF!</v>
      </c>
      <c r="J74" s="10" t="e">
        <f>IF(A74=" ",0,(PRODUCT($F$28:F74)-1)-(PRODUCT($H$28:H74)-1))</f>
        <v>#REF!</v>
      </c>
      <c r="L74" t="e">
        <f t="shared" si="38"/>
        <v>#REF!</v>
      </c>
      <c r="N74" s="3"/>
      <c r="O74" s="7"/>
      <c r="S74" s="26">
        <f>+'Rendements bruts'!A74</f>
        <v>40209</v>
      </c>
      <c r="T74">
        <f t="shared" si="47"/>
        <v>2010</v>
      </c>
      <c r="U74">
        <f t="shared" si="48"/>
        <v>1</v>
      </c>
      <c r="V74" t="e">
        <f>+VLOOKUP(S74,'Rendements bruts'!$A:$A,2,FALSE)</f>
        <v>#REF!</v>
      </c>
      <c r="W74" s="2">
        <f t="shared" si="49"/>
        <v>40209</v>
      </c>
      <c r="Y74" s="10" t="e">
        <f t="shared" si="50"/>
        <v>#REF!</v>
      </c>
      <c r="Z74" s="7" t="e">
        <f t="shared" si="51"/>
        <v>#REF!</v>
      </c>
    </row>
    <row r="75" spans="1:26" x14ac:dyDescent="0.25">
      <c r="A75" s="8" t="e">
        <f t="shared" si="14"/>
        <v>#REF!</v>
      </c>
      <c r="B75" s="11" t="e">
        <f t="shared" si="33"/>
        <v>#REF!</v>
      </c>
      <c r="C75" s="44" t="e">
        <f t="shared" si="34"/>
        <v>#REF!</v>
      </c>
      <c r="D75" s="9" t="e">
        <f t="shared" si="10"/>
        <v>#REF!</v>
      </c>
      <c r="E75" s="9" t="e">
        <f t="shared" si="35"/>
        <v>#REF!</v>
      </c>
      <c r="F75" s="9" t="e">
        <f t="shared" si="11"/>
        <v>#REF!</v>
      </c>
      <c r="G75" s="9" t="e">
        <f t="shared" si="36"/>
        <v>#REF!</v>
      </c>
      <c r="H75" s="9" t="e">
        <f t="shared" si="12"/>
        <v>#REF!</v>
      </c>
      <c r="I75" s="9" t="e">
        <f t="shared" si="37"/>
        <v>#REF!</v>
      </c>
      <c r="J75" s="10" t="e">
        <f>IF(A75=" ",0,(PRODUCT($F$28:F75)-1)-(PRODUCT($H$28:H75)-1))</f>
        <v>#REF!</v>
      </c>
      <c r="L75" t="e">
        <f t="shared" si="38"/>
        <v>#REF!</v>
      </c>
      <c r="N75" s="3"/>
      <c r="O75" s="7"/>
      <c r="S75" s="26">
        <f>+'Rendements bruts'!A75</f>
        <v>40237</v>
      </c>
      <c r="T75">
        <f t="shared" si="47"/>
        <v>2010</v>
      </c>
      <c r="U75">
        <f t="shared" si="48"/>
        <v>2</v>
      </c>
      <c r="V75" t="e">
        <f>+VLOOKUP(S75,'Rendements bruts'!$A:$A,2,FALSE)</f>
        <v>#REF!</v>
      </c>
      <c r="W75" s="2">
        <f t="shared" si="49"/>
        <v>40237</v>
      </c>
      <c r="Y75" s="10" t="e">
        <f t="shared" si="50"/>
        <v>#REF!</v>
      </c>
      <c r="Z75" s="7" t="e">
        <f t="shared" si="51"/>
        <v>#REF!</v>
      </c>
    </row>
    <row r="76" spans="1:26" x14ac:dyDescent="0.25">
      <c r="A76" s="8" t="e">
        <f t="shared" si="14"/>
        <v>#REF!</v>
      </c>
      <c r="B76" s="11" t="e">
        <f t="shared" si="33"/>
        <v>#REF!</v>
      </c>
      <c r="C76" s="44" t="e">
        <f t="shared" si="34"/>
        <v>#REF!</v>
      </c>
      <c r="D76" s="9" t="e">
        <f t="shared" si="10"/>
        <v>#REF!</v>
      </c>
      <c r="E76" s="9" t="e">
        <f t="shared" si="35"/>
        <v>#REF!</v>
      </c>
      <c r="F76" s="9" t="e">
        <f t="shared" si="11"/>
        <v>#REF!</v>
      </c>
      <c r="G76" s="9" t="e">
        <f t="shared" si="36"/>
        <v>#REF!</v>
      </c>
      <c r="H76" s="9" t="e">
        <f t="shared" si="12"/>
        <v>#REF!</v>
      </c>
      <c r="I76" s="9" t="e">
        <f t="shared" si="37"/>
        <v>#REF!</v>
      </c>
      <c r="J76" s="10" t="e">
        <f>IF(A76=" ",0,(PRODUCT($F$28:F76)-1)-(PRODUCT($H$28:H76)-1))</f>
        <v>#REF!</v>
      </c>
      <c r="L76" t="e">
        <f t="shared" si="38"/>
        <v>#REF!</v>
      </c>
      <c r="N76" s="3"/>
      <c r="O76" s="7"/>
      <c r="S76" s="26">
        <f>+'Rendements bruts'!A76</f>
        <v>40268</v>
      </c>
      <c r="T76">
        <f t="shared" si="47"/>
        <v>2010</v>
      </c>
      <c r="U76">
        <f t="shared" si="48"/>
        <v>3</v>
      </c>
      <c r="V76" t="e">
        <f>+VLOOKUP(S76,'Rendements bruts'!$A:$A,2,FALSE)</f>
        <v>#REF!</v>
      </c>
      <c r="W76" s="2">
        <f t="shared" si="49"/>
        <v>40268</v>
      </c>
      <c r="Y76" s="10" t="e">
        <f t="shared" si="50"/>
        <v>#REF!</v>
      </c>
      <c r="Z76" s="7" t="e">
        <f t="shared" si="51"/>
        <v>#REF!</v>
      </c>
    </row>
    <row r="77" spans="1:26" x14ac:dyDescent="0.25">
      <c r="A77" s="8" t="e">
        <f t="shared" si="14"/>
        <v>#REF!</v>
      </c>
      <c r="B77" s="11" t="e">
        <f t="shared" si="33"/>
        <v>#REF!</v>
      </c>
      <c r="C77" s="44" t="e">
        <f t="shared" si="34"/>
        <v>#REF!</v>
      </c>
      <c r="D77" s="9" t="e">
        <f t="shared" si="10"/>
        <v>#REF!</v>
      </c>
      <c r="E77" s="9" t="e">
        <f t="shared" si="35"/>
        <v>#REF!</v>
      </c>
      <c r="F77" s="9" t="e">
        <f t="shared" si="11"/>
        <v>#REF!</v>
      </c>
      <c r="G77" s="9" t="e">
        <f t="shared" si="36"/>
        <v>#REF!</v>
      </c>
      <c r="H77" s="9" t="e">
        <f t="shared" si="12"/>
        <v>#REF!</v>
      </c>
      <c r="I77" s="9" t="e">
        <f t="shared" si="37"/>
        <v>#REF!</v>
      </c>
      <c r="J77" s="10" t="e">
        <f>IF(A77=" ",0,(PRODUCT($F$28:F77)-1)-(PRODUCT($H$28:H77)-1))</f>
        <v>#REF!</v>
      </c>
      <c r="L77" t="e">
        <f t="shared" si="38"/>
        <v>#REF!</v>
      </c>
      <c r="N77" s="3"/>
      <c r="O77" s="7"/>
      <c r="S77" s="26">
        <f>+'Rendements bruts'!A77</f>
        <v>40298</v>
      </c>
      <c r="T77">
        <f t="shared" si="47"/>
        <v>2010</v>
      </c>
      <c r="U77">
        <f t="shared" si="48"/>
        <v>4</v>
      </c>
      <c r="V77" t="e">
        <f>+VLOOKUP(S77,'Rendements bruts'!$A:$A,2,FALSE)</f>
        <v>#REF!</v>
      </c>
      <c r="W77" s="2">
        <f t="shared" si="49"/>
        <v>40298</v>
      </c>
      <c r="Y77" s="10" t="e">
        <f t="shared" si="50"/>
        <v>#REF!</v>
      </c>
      <c r="Z77" s="7" t="e">
        <f t="shared" si="51"/>
        <v>#REF!</v>
      </c>
    </row>
    <row r="78" spans="1:26" x14ac:dyDescent="0.25">
      <c r="A78" s="8" t="e">
        <f t="shared" si="14"/>
        <v>#REF!</v>
      </c>
      <c r="B78" s="11" t="e">
        <f t="shared" si="33"/>
        <v>#REF!</v>
      </c>
      <c r="C78" s="44" t="e">
        <f t="shared" si="34"/>
        <v>#REF!</v>
      </c>
      <c r="D78" s="9" t="e">
        <f t="shared" si="10"/>
        <v>#REF!</v>
      </c>
      <c r="E78" s="9" t="e">
        <f t="shared" si="35"/>
        <v>#REF!</v>
      </c>
      <c r="F78" s="9" t="e">
        <f t="shared" si="11"/>
        <v>#REF!</v>
      </c>
      <c r="G78" s="9" t="e">
        <f t="shared" si="36"/>
        <v>#REF!</v>
      </c>
      <c r="H78" s="9" t="e">
        <f t="shared" si="12"/>
        <v>#REF!</v>
      </c>
      <c r="I78" s="9" t="e">
        <f t="shared" si="37"/>
        <v>#REF!</v>
      </c>
      <c r="J78" s="10" t="e">
        <f>IF(A78=" ",0,(PRODUCT($F$28:F78)-1)-(PRODUCT($H$28:H78)-1))</f>
        <v>#REF!</v>
      </c>
      <c r="L78" t="e">
        <f t="shared" si="38"/>
        <v>#REF!</v>
      </c>
      <c r="N78" s="3"/>
      <c r="O78" s="7"/>
      <c r="S78" s="26">
        <f>+'Rendements bruts'!A78</f>
        <v>40329</v>
      </c>
      <c r="T78">
        <f t="shared" si="47"/>
        <v>2010</v>
      </c>
      <c r="U78">
        <f>+MONTH(S78)</f>
        <v>5</v>
      </c>
      <c r="V78" t="e">
        <f>+VLOOKUP(S78,'Rendements bruts'!$A:$A,2,FALSE)</f>
        <v>#REF!</v>
      </c>
      <c r="W78" s="2">
        <f>+S78</f>
        <v>40329</v>
      </c>
      <c r="Y78" s="10" t="e">
        <f t="shared" si="50"/>
        <v>#REF!</v>
      </c>
      <c r="Z78" s="7" t="e">
        <f t="shared" si="51"/>
        <v>#REF!</v>
      </c>
    </row>
    <row r="79" spans="1:26" x14ac:dyDescent="0.25">
      <c r="A79" s="8" t="e">
        <f t="shared" si="14"/>
        <v>#REF!</v>
      </c>
      <c r="B79" s="11" t="e">
        <f t="shared" si="33"/>
        <v>#REF!</v>
      </c>
      <c r="C79" s="44" t="e">
        <f t="shared" si="34"/>
        <v>#REF!</v>
      </c>
      <c r="D79" s="9" t="e">
        <f t="shared" si="10"/>
        <v>#REF!</v>
      </c>
      <c r="E79" s="9" t="e">
        <f t="shared" si="35"/>
        <v>#REF!</v>
      </c>
      <c r="F79" s="9" t="e">
        <f t="shared" si="11"/>
        <v>#REF!</v>
      </c>
      <c r="G79" s="9" t="e">
        <f t="shared" si="36"/>
        <v>#REF!</v>
      </c>
      <c r="H79" s="9" t="e">
        <f t="shared" si="12"/>
        <v>#REF!</v>
      </c>
      <c r="I79" s="9" t="e">
        <f t="shared" si="37"/>
        <v>#REF!</v>
      </c>
      <c r="J79" s="10" t="e">
        <f>IF(A79=" ",0,(PRODUCT($F$28:F79)-1)-(PRODUCT($H$28:H79)-1))</f>
        <v>#REF!</v>
      </c>
      <c r="L79" t="e">
        <f t="shared" si="38"/>
        <v>#REF!</v>
      </c>
      <c r="N79" s="3"/>
      <c r="O79" s="7"/>
      <c r="S79" s="26">
        <f>+'Rendements bruts'!A79</f>
        <v>40359</v>
      </c>
      <c r="T79">
        <f t="shared" si="47"/>
        <v>2010</v>
      </c>
      <c r="U79">
        <f>+MONTH(S79)</f>
        <v>6</v>
      </c>
      <c r="V79" t="e">
        <f>+VLOOKUP(S79,'Rendements bruts'!$A:$A,2,FALSE)</f>
        <v>#REF!</v>
      </c>
      <c r="W79" s="2">
        <f>+S79</f>
        <v>40359</v>
      </c>
      <c r="Y79" s="10" t="e">
        <f t="shared" si="50"/>
        <v>#REF!</v>
      </c>
      <c r="Z79" s="7" t="e">
        <f t="shared" si="51"/>
        <v>#REF!</v>
      </c>
    </row>
    <row r="80" spans="1:26" x14ac:dyDescent="0.25">
      <c r="A80" s="8" t="e">
        <f t="shared" si="14"/>
        <v>#REF!</v>
      </c>
      <c r="B80" s="11" t="e">
        <f t="shared" si="33"/>
        <v>#REF!</v>
      </c>
      <c r="C80" s="44" t="e">
        <f t="shared" si="34"/>
        <v>#REF!</v>
      </c>
      <c r="D80" s="9" t="e">
        <f t="shared" si="10"/>
        <v>#REF!</v>
      </c>
      <c r="E80" s="9" t="e">
        <f t="shared" si="35"/>
        <v>#REF!</v>
      </c>
      <c r="F80" s="9" t="e">
        <f t="shared" si="11"/>
        <v>#REF!</v>
      </c>
      <c r="G80" s="9" t="e">
        <f t="shared" si="36"/>
        <v>#REF!</v>
      </c>
      <c r="H80" s="9" t="e">
        <f t="shared" si="12"/>
        <v>#REF!</v>
      </c>
      <c r="I80" s="9" t="e">
        <f t="shared" si="37"/>
        <v>#REF!</v>
      </c>
      <c r="J80" s="10" t="e">
        <f>IF(A80=" ",0,(PRODUCT($F$28:F80)-1)-(PRODUCT($H$28:H80)-1))</f>
        <v>#REF!</v>
      </c>
      <c r="L80" t="e">
        <f t="shared" si="38"/>
        <v>#REF!</v>
      </c>
      <c r="N80" s="3"/>
      <c r="O80" s="7"/>
      <c r="S80" s="26">
        <f>+'Rendements bruts'!A80</f>
        <v>40390</v>
      </c>
      <c r="T80">
        <f t="shared" si="47"/>
        <v>2010</v>
      </c>
      <c r="U80">
        <f>+MONTH(S80)</f>
        <v>7</v>
      </c>
      <c r="V80" t="e">
        <f>+VLOOKUP(S80,'Rendements bruts'!$A:$A,2,FALSE)</f>
        <v>#REF!</v>
      </c>
      <c r="W80" s="2">
        <f>+S80</f>
        <v>40390</v>
      </c>
      <c r="Y80" s="10" t="e">
        <f t="shared" si="50"/>
        <v>#REF!</v>
      </c>
      <c r="Z80" s="7" t="e">
        <f t="shared" si="51"/>
        <v>#REF!</v>
      </c>
    </row>
    <row r="81" spans="1:26" x14ac:dyDescent="0.25">
      <c r="A81" s="8" t="e">
        <f t="shared" si="14"/>
        <v>#REF!</v>
      </c>
      <c r="B81" s="11" t="e">
        <f t="shared" si="33"/>
        <v>#REF!</v>
      </c>
      <c r="C81" s="44" t="e">
        <f t="shared" si="34"/>
        <v>#REF!</v>
      </c>
      <c r="D81" s="9" t="e">
        <f t="shared" si="10"/>
        <v>#REF!</v>
      </c>
      <c r="E81" s="9" t="e">
        <f t="shared" si="35"/>
        <v>#REF!</v>
      </c>
      <c r="F81" s="9" t="e">
        <f t="shared" si="11"/>
        <v>#REF!</v>
      </c>
      <c r="G81" s="9" t="e">
        <f t="shared" si="36"/>
        <v>#REF!</v>
      </c>
      <c r="H81" s="9" t="e">
        <f t="shared" si="12"/>
        <v>#REF!</v>
      </c>
      <c r="I81" s="9" t="e">
        <f t="shared" si="37"/>
        <v>#REF!</v>
      </c>
      <c r="J81" s="10" t="e">
        <f>IF(A81=" ",0,(PRODUCT($F$28:F81)-1)-(PRODUCT($H$28:H81)-1))</f>
        <v>#REF!</v>
      </c>
      <c r="L81" t="e">
        <f t="shared" si="38"/>
        <v>#REF!</v>
      </c>
      <c r="N81" s="3"/>
      <c r="O81" s="7"/>
      <c r="S81" s="26">
        <f>+'Rendements bruts'!A81</f>
        <v>40421</v>
      </c>
      <c r="T81">
        <f t="shared" si="47"/>
        <v>2010</v>
      </c>
      <c r="U81">
        <f>+MONTH(S81)</f>
        <v>8</v>
      </c>
      <c r="V81" t="e">
        <f>+VLOOKUP(S81,'Rendements bruts'!$A:$A,2,FALSE)</f>
        <v>#REF!</v>
      </c>
      <c r="W81" s="2">
        <f>+S81</f>
        <v>40421</v>
      </c>
      <c r="Y81" s="10" t="e">
        <f t="shared" si="50"/>
        <v>#REF!</v>
      </c>
      <c r="Z81" s="7" t="e">
        <f t="shared" si="51"/>
        <v>#REF!</v>
      </c>
    </row>
    <row r="82" spans="1:26" x14ac:dyDescent="0.25">
      <c r="A82" s="8" t="e">
        <f t="shared" si="14"/>
        <v>#REF!</v>
      </c>
      <c r="B82" s="11" t="e">
        <f t="shared" si="33"/>
        <v>#REF!</v>
      </c>
      <c r="C82" s="44" t="e">
        <f t="shared" si="34"/>
        <v>#REF!</v>
      </c>
      <c r="D82" s="9" t="e">
        <f t="shared" si="10"/>
        <v>#REF!</v>
      </c>
      <c r="E82" s="9" t="e">
        <f t="shared" si="35"/>
        <v>#REF!</v>
      </c>
      <c r="F82" s="9" t="e">
        <f t="shared" si="11"/>
        <v>#REF!</v>
      </c>
      <c r="G82" s="9" t="e">
        <f t="shared" si="36"/>
        <v>#REF!</v>
      </c>
      <c r="H82" s="9" t="e">
        <f t="shared" si="12"/>
        <v>#REF!</v>
      </c>
      <c r="I82" s="9" t="e">
        <f t="shared" si="37"/>
        <v>#REF!</v>
      </c>
      <c r="J82" s="10" t="e">
        <f>IF(A82=" ",0,(PRODUCT($F$28:F82)-1)-(PRODUCT($H$28:H82)-1))</f>
        <v>#REF!</v>
      </c>
      <c r="L82" t="e">
        <f t="shared" si="38"/>
        <v>#REF!</v>
      </c>
      <c r="N82" s="3"/>
      <c r="O82" s="7"/>
      <c r="S82" s="26">
        <f>+'Rendements bruts'!A82</f>
        <v>40451</v>
      </c>
      <c r="T82">
        <f t="shared" si="47"/>
        <v>2010</v>
      </c>
      <c r="U82">
        <f>+MONTH(S82)</f>
        <v>9</v>
      </c>
      <c r="V82" t="e">
        <f>+VLOOKUP(S82,'Rendements bruts'!$A:$A,2,FALSE)</f>
        <v>#REF!</v>
      </c>
      <c r="W82" s="2">
        <f>+S82</f>
        <v>40451</v>
      </c>
      <c r="Y82" s="10" t="e">
        <f t="shared" si="50"/>
        <v>#REF!</v>
      </c>
      <c r="Z82" s="7" t="e">
        <f t="shared" si="51"/>
        <v>#REF!</v>
      </c>
    </row>
    <row r="83" spans="1:26" x14ac:dyDescent="0.25">
      <c r="A83" s="8" t="e">
        <f t="shared" si="14"/>
        <v>#REF!</v>
      </c>
      <c r="B83" s="11" t="e">
        <f t="shared" si="33"/>
        <v>#REF!</v>
      </c>
      <c r="C83" s="44" t="e">
        <f t="shared" si="34"/>
        <v>#REF!</v>
      </c>
      <c r="D83" s="9" t="e">
        <f t="shared" si="10"/>
        <v>#REF!</v>
      </c>
      <c r="E83" s="9" t="e">
        <f t="shared" si="35"/>
        <v>#REF!</v>
      </c>
      <c r="F83" s="9" t="e">
        <f t="shared" si="11"/>
        <v>#REF!</v>
      </c>
      <c r="G83" s="9" t="e">
        <f t="shared" si="36"/>
        <v>#REF!</v>
      </c>
      <c r="H83" s="9" t="e">
        <f t="shared" si="12"/>
        <v>#REF!</v>
      </c>
      <c r="I83" s="9" t="e">
        <f t="shared" si="37"/>
        <v>#REF!</v>
      </c>
      <c r="J83" s="10" t="e">
        <f>IF(A83=" ",0,(PRODUCT($F$28:F83)-1)-(PRODUCT($H$28:H83)-1))</f>
        <v>#REF!</v>
      </c>
      <c r="L83" t="e">
        <f t="shared" si="38"/>
        <v>#REF!</v>
      </c>
      <c r="N83" s="3"/>
      <c r="O83" s="7"/>
      <c r="S83" s="26">
        <f>+'Rendements bruts'!A83</f>
        <v>40482</v>
      </c>
      <c r="T83">
        <f t="shared" si="47"/>
        <v>2010</v>
      </c>
      <c r="U83">
        <f t="shared" ref="U83:U116" si="52">+MONTH(S83)</f>
        <v>10</v>
      </c>
      <c r="V83" t="e">
        <f>+VLOOKUP(S83,'Rendements bruts'!$A:$A,2,FALSE)</f>
        <v>#REF!</v>
      </c>
      <c r="W83" s="2">
        <f t="shared" ref="W83:W116" si="53">+S83</f>
        <v>40482</v>
      </c>
      <c r="Y83" s="10" t="e">
        <f t="shared" si="50"/>
        <v>#REF!</v>
      </c>
      <c r="Z83" s="7" t="e">
        <f t="shared" si="51"/>
        <v>#REF!</v>
      </c>
    </row>
    <row r="84" spans="1:26" x14ac:dyDescent="0.25">
      <c r="A84" s="8" t="e">
        <f t="shared" si="14"/>
        <v>#REF!</v>
      </c>
      <c r="B84" s="11" t="e">
        <f t="shared" si="33"/>
        <v>#REF!</v>
      </c>
      <c r="C84" s="44" t="e">
        <f t="shared" si="34"/>
        <v>#REF!</v>
      </c>
      <c r="D84" s="9" t="e">
        <f t="shared" si="10"/>
        <v>#REF!</v>
      </c>
      <c r="E84" s="9" t="e">
        <f t="shared" si="35"/>
        <v>#REF!</v>
      </c>
      <c r="F84" s="9" t="e">
        <f t="shared" si="11"/>
        <v>#REF!</v>
      </c>
      <c r="G84" s="9" t="e">
        <f t="shared" si="36"/>
        <v>#REF!</v>
      </c>
      <c r="H84" s="9" t="e">
        <f t="shared" si="12"/>
        <v>#REF!</v>
      </c>
      <c r="I84" s="9" t="e">
        <f t="shared" si="37"/>
        <v>#REF!</v>
      </c>
      <c r="J84" s="10" t="e">
        <f>IF(A84=" ",0,(PRODUCT($F$28:F84)-1)-(PRODUCT($H$28:H84)-1))</f>
        <v>#REF!</v>
      </c>
      <c r="L84" t="e">
        <f t="shared" si="38"/>
        <v>#REF!</v>
      </c>
      <c r="N84" s="3"/>
      <c r="O84" s="7"/>
      <c r="S84" s="26">
        <f>+'Rendements bruts'!A84</f>
        <v>40512</v>
      </c>
      <c r="T84">
        <f t="shared" si="47"/>
        <v>2010</v>
      </c>
      <c r="U84">
        <f t="shared" si="52"/>
        <v>11</v>
      </c>
      <c r="V84" t="e">
        <f>+VLOOKUP(S84,'Rendements bruts'!$A:$A,2,FALSE)</f>
        <v>#REF!</v>
      </c>
      <c r="W84" s="2">
        <f t="shared" si="53"/>
        <v>40512</v>
      </c>
      <c r="Y84" s="10" t="e">
        <f t="shared" si="50"/>
        <v>#REF!</v>
      </c>
      <c r="Z84" s="7" t="e">
        <f t="shared" si="51"/>
        <v>#REF!</v>
      </c>
    </row>
    <row r="85" spans="1:26" x14ac:dyDescent="0.25">
      <c r="A85" s="8" t="e">
        <f t="shared" si="14"/>
        <v>#REF!</v>
      </c>
      <c r="B85" s="11" t="e">
        <f t="shared" si="33"/>
        <v>#REF!</v>
      </c>
      <c r="C85" s="44" t="e">
        <f t="shared" si="34"/>
        <v>#REF!</v>
      </c>
      <c r="D85" s="9" t="e">
        <f t="shared" si="10"/>
        <v>#REF!</v>
      </c>
      <c r="E85" s="9" t="e">
        <f t="shared" si="35"/>
        <v>#REF!</v>
      </c>
      <c r="F85" s="9" t="e">
        <f t="shared" si="11"/>
        <v>#REF!</v>
      </c>
      <c r="G85" s="9" t="e">
        <f t="shared" si="36"/>
        <v>#REF!</v>
      </c>
      <c r="H85" s="9" t="e">
        <f t="shared" si="12"/>
        <v>#REF!</v>
      </c>
      <c r="I85" s="9" t="e">
        <f t="shared" si="37"/>
        <v>#REF!</v>
      </c>
      <c r="J85" s="10" t="e">
        <f>IF(A85=" ",0,(PRODUCT($F$28:F85)-1)-(PRODUCT($H$28:H85)-1))</f>
        <v>#REF!</v>
      </c>
      <c r="L85" t="e">
        <f t="shared" si="38"/>
        <v>#REF!</v>
      </c>
      <c r="N85" s="3"/>
      <c r="O85" s="7"/>
      <c r="S85" s="26">
        <f>+'Rendements bruts'!A85</f>
        <v>40543</v>
      </c>
      <c r="T85">
        <f t="shared" si="47"/>
        <v>2010</v>
      </c>
      <c r="U85">
        <f t="shared" si="52"/>
        <v>12</v>
      </c>
      <c r="V85" t="e">
        <f>+VLOOKUP(S85,'Rendements bruts'!$A:$A,2,FALSE)</f>
        <v>#REF!</v>
      </c>
      <c r="W85" s="2">
        <f t="shared" si="53"/>
        <v>40543</v>
      </c>
      <c r="Y85" s="10" t="e">
        <f t="shared" si="50"/>
        <v>#REF!</v>
      </c>
      <c r="Z85" s="7" t="e">
        <f t="shared" si="51"/>
        <v>#REF!</v>
      </c>
    </row>
    <row r="86" spans="1:26" x14ac:dyDescent="0.25">
      <c r="A86" s="8" t="e">
        <f t="shared" si="14"/>
        <v>#REF!</v>
      </c>
      <c r="B86" s="11" t="e">
        <f t="shared" si="33"/>
        <v>#REF!</v>
      </c>
      <c r="C86" s="44" t="e">
        <f t="shared" si="34"/>
        <v>#REF!</v>
      </c>
      <c r="D86" s="9" t="e">
        <f t="shared" si="10"/>
        <v>#REF!</v>
      </c>
      <c r="E86" s="9" t="e">
        <f t="shared" si="35"/>
        <v>#REF!</v>
      </c>
      <c r="F86" s="9" t="e">
        <f t="shared" si="11"/>
        <v>#REF!</v>
      </c>
      <c r="G86" s="9" t="e">
        <f t="shared" si="36"/>
        <v>#REF!</v>
      </c>
      <c r="H86" s="9" t="e">
        <f t="shared" si="12"/>
        <v>#REF!</v>
      </c>
      <c r="I86" s="9" t="e">
        <f t="shared" si="37"/>
        <v>#REF!</v>
      </c>
      <c r="J86" s="10" t="e">
        <f>IF(A86=" ",0,(PRODUCT($F$28:F86)-1)-(PRODUCT($H$28:H86)-1))</f>
        <v>#REF!</v>
      </c>
      <c r="L86" t="e">
        <f t="shared" si="38"/>
        <v>#REF!</v>
      </c>
      <c r="N86" s="3"/>
      <c r="O86" s="7"/>
      <c r="S86" s="26">
        <f>+'Rendements bruts'!A86</f>
        <v>40574</v>
      </c>
      <c r="T86">
        <f t="shared" si="47"/>
        <v>2011</v>
      </c>
      <c r="U86">
        <f t="shared" si="52"/>
        <v>1</v>
      </c>
      <c r="V86" t="e">
        <f>+VLOOKUP(S86,'Rendements bruts'!$A:$A,2,FALSE)</f>
        <v>#REF!</v>
      </c>
      <c r="W86" s="2">
        <f t="shared" si="53"/>
        <v>40574</v>
      </c>
      <c r="Y86" s="10" t="e">
        <f t="shared" si="50"/>
        <v>#REF!</v>
      </c>
      <c r="Z86" s="7" t="e">
        <f t="shared" si="51"/>
        <v>#REF!</v>
      </c>
    </row>
    <row r="87" spans="1:26" x14ac:dyDescent="0.25">
      <c r="A87" s="8" t="e">
        <f t="shared" si="14"/>
        <v>#REF!</v>
      </c>
      <c r="B87" s="11" t="e">
        <f t="shared" si="33"/>
        <v>#REF!</v>
      </c>
      <c r="C87" s="44" t="e">
        <f t="shared" si="34"/>
        <v>#REF!</v>
      </c>
      <c r="D87" s="9" t="e">
        <f t="shared" si="10"/>
        <v>#REF!</v>
      </c>
      <c r="E87" s="9" t="e">
        <f t="shared" si="35"/>
        <v>#REF!</v>
      </c>
      <c r="F87" s="9" t="e">
        <f t="shared" si="11"/>
        <v>#REF!</v>
      </c>
      <c r="G87" s="9" t="e">
        <f t="shared" si="36"/>
        <v>#REF!</v>
      </c>
      <c r="H87" s="9" t="e">
        <f t="shared" si="12"/>
        <v>#REF!</v>
      </c>
      <c r="I87" s="9" t="e">
        <f t="shared" si="37"/>
        <v>#REF!</v>
      </c>
      <c r="J87" s="10" t="e">
        <f>IF(A87=" ",0,(PRODUCT($F$28:F87)-1)-(PRODUCT($H$28:H87)-1))</f>
        <v>#REF!</v>
      </c>
      <c r="L87" t="e">
        <f t="shared" si="38"/>
        <v>#REF!</v>
      </c>
      <c r="N87" s="3"/>
      <c r="O87" s="7"/>
      <c r="S87" s="26">
        <f>+'Rendements bruts'!A87</f>
        <v>40602</v>
      </c>
      <c r="T87">
        <f t="shared" si="47"/>
        <v>2011</v>
      </c>
      <c r="U87">
        <f t="shared" si="52"/>
        <v>2</v>
      </c>
      <c r="V87" t="e">
        <f>+VLOOKUP(S87,'Rendements bruts'!$A:$A,2,FALSE)</f>
        <v>#REF!</v>
      </c>
      <c r="W87" s="2">
        <f t="shared" si="53"/>
        <v>40602</v>
      </c>
      <c r="Y87" s="10" t="e">
        <f t="shared" si="50"/>
        <v>#REF!</v>
      </c>
      <c r="Z87" s="7" t="e">
        <f t="shared" si="51"/>
        <v>#REF!</v>
      </c>
    </row>
    <row r="88" spans="1:26" x14ac:dyDescent="0.25">
      <c r="A88" s="8" t="e">
        <f t="shared" si="14"/>
        <v>#REF!</v>
      </c>
      <c r="B88" s="11" t="e">
        <f t="shared" si="33"/>
        <v>#REF!</v>
      </c>
      <c r="C88" s="44" t="e">
        <f t="shared" si="34"/>
        <v>#REF!</v>
      </c>
      <c r="D88" s="9" t="e">
        <f t="shared" si="10"/>
        <v>#REF!</v>
      </c>
      <c r="E88" s="9" t="e">
        <f t="shared" si="35"/>
        <v>#REF!</v>
      </c>
      <c r="F88" s="9" t="e">
        <f t="shared" si="11"/>
        <v>#REF!</v>
      </c>
      <c r="G88" s="9" t="e">
        <f t="shared" si="36"/>
        <v>#REF!</v>
      </c>
      <c r="H88" s="9" t="e">
        <f t="shared" si="12"/>
        <v>#REF!</v>
      </c>
      <c r="I88" s="9" t="e">
        <f t="shared" si="37"/>
        <v>#REF!</v>
      </c>
      <c r="J88" s="10" t="e">
        <f>IF(A88=" ",0,(PRODUCT($F$28:F88)-1)-(PRODUCT($H$28:H88)-1))</f>
        <v>#REF!</v>
      </c>
      <c r="L88" t="e">
        <f t="shared" si="38"/>
        <v>#REF!</v>
      </c>
      <c r="O88" s="7"/>
      <c r="S88" s="26">
        <f>+'Rendements bruts'!A88</f>
        <v>40633</v>
      </c>
      <c r="T88">
        <f t="shared" si="47"/>
        <v>2011</v>
      </c>
      <c r="U88">
        <f t="shared" si="52"/>
        <v>3</v>
      </c>
      <c r="V88" t="e">
        <f>+VLOOKUP(S88,'Rendements bruts'!$A:$A,2,FALSE)</f>
        <v>#REF!</v>
      </c>
      <c r="W88" s="2">
        <f t="shared" si="53"/>
        <v>40633</v>
      </c>
      <c r="Y88" s="10" t="e">
        <f t="shared" si="50"/>
        <v>#REF!</v>
      </c>
      <c r="Z88" s="7" t="e">
        <f t="shared" si="51"/>
        <v>#REF!</v>
      </c>
    </row>
    <row r="89" spans="1:26" x14ac:dyDescent="0.25">
      <c r="A89" s="8" t="e">
        <f t="shared" si="14"/>
        <v>#REF!</v>
      </c>
      <c r="B89" s="11" t="e">
        <f t="shared" si="33"/>
        <v>#REF!</v>
      </c>
      <c r="C89" s="44" t="e">
        <f t="shared" si="34"/>
        <v>#REF!</v>
      </c>
      <c r="D89" s="9" t="e">
        <f t="shared" si="10"/>
        <v>#REF!</v>
      </c>
      <c r="E89" s="9" t="e">
        <f t="shared" si="35"/>
        <v>#REF!</v>
      </c>
      <c r="F89" s="9" t="e">
        <f t="shared" si="11"/>
        <v>#REF!</v>
      </c>
      <c r="G89" s="9" t="e">
        <f t="shared" si="36"/>
        <v>#REF!</v>
      </c>
      <c r="H89" s="9" t="e">
        <f t="shared" si="12"/>
        <v>#REF!</v>
      </c>
      <c r="I89" s="9" t="e">
        <f t="shared" si="37"/>
        <v>#REF!</v>
      </c>
      <c r="J89" s="10" t="e">
        <f>IF(A89=" ",0,(PRODUCT($F$28:F89)-1)-(PRODUCT($H$28:H89)-1))</f>
        <v>#REF!</v>
      </c>
      <c r="L89" t="e">
        <f t="shared" si="38"/>
        <v>#REF!</v>
      </c>
      <c r="O89" s="7"/>
      <c r="S89" s="26">
        <f>+'Rendements bruts'!A89</f>
        <v>40663</v>
      </c>
      <c r="T89">
        <f t="shared" si="47"/>
        <v>2011</v>
      </c>
      <c r="U89">
        <f t="shared" si="52"/>
        <v>4</v>
      </c>
      <c r="V89" t="e">
        <f>+VLOOKUP(S89,'Rendements bruts'!$A:$A,2,FALSE)</f>
        <v>#REF!</v>
      </c>
      <c r="W89" s="2">
        <f t="shared" si="53"/>
        <v>40663</v>
      </c>
      <c r="Y89" s="10" t="e">
        <f t="shared" si="50"/>
        <v>#REF!</v>
      </c>
      <c r="Z89" s="7" t="e">
        <f t="shared" si="51"/>
        <v>#REF!</v>
      </c>
    </row>
    <row r="90" spans="1:26" x14ac:dyDescent="0.25">
      <c r="A90" s="8" t="e">
        <f t="shared" si="14"/>
        <v>#REF!</v>
      </c>
      <c r="B90" s="11" t="e">
        <f t="shared" si="33"/>
        <v>#REF!</v>
      </c>
      <c r="C90" s="44" t="e">
        <f t="shared" si="34"/>
        <v>#REF!</v>
      </c>
      <c r="D90" s="9" t="e">
        <f t="shared" si="10"/>
        <v>#REF!</v>
      </c>
      <c r="E90" s="9" t="e">
        <f t="shared" si="35"/>
        <v>#REF!</v>
      </c>
      <c r="F90" s="9" t="e">
        <f t="shared" si="11"/>
        <v>#REF!</v>
      </c>
      <c r="G90" s="9" t="e">
        <f t="shared" si="36"/>
        <v>#REF!</v>
      </c>
      <c r="H90" s="9" t="e">
        <f t="shared" si="12"/>
        <v>#REF!</v>
      </c>
      <c r="I90" s="9" t="e">
        <f t="shared" si="37"/>
        <v>#REF!</v>
      </c>
      <c r="J90" s="10" t="e">
        <f>IF(A90=" ",0,(PRODUCT($F$28:F90)-1)-(PRODUCT($H$28:H90)-1))</f>
        <v>#REF!</v>
      </c>
      <c r="L90" t="e">
        <f t="shared" si="38"/>
        <v>#REF!</v>
      </c>
      <c r="O90" s="7"/>
      <c r="S90" s="26">
        <f>+'Rendements bruts'!A90</f>
        <v>40694</v>
      </c>
      <c r="T90">
        <f t="shared" si="47"/>
        <v>2011</v>
      </c>
      <c r="U90">
        <f t="shared" si="52"/>
        <v>5</v>
      </c>
      <c r="V90" t="e">
        <f>+VLOOKUP(S90,'Rendements bruts'!$A:$A,2,FALSE)</f>
        <v>#REF!</v>
      </c>
      <c r="W90" s="2">
        <f t="shared" si="53"/>
        <v>40694</v>
      </c>
      <c r="Y90" s="10" t="e">
        <f t="shared" si="50"/>
        <v>#REF!</v>
      </c>
      <c r="Z90" s="7" t="e">
        <f t="shared" si="51"/>
        <v>#REF!</v>
      </c>
    </row>
    <row r="91" spans="1:26" x14ac:dyDescent="0.25">
      <c r="A91" s="8" t="e">
        <f t="shared" si="14"/>
        <v>#REF!</v>
      </c>
      <c r="B91" s="11" t="e">
        <f t="shared" si="33"/>
        <v>#REF!</v>
      </c>
      <c r="C91" s="44" t="e">
        <f t="shared" si="34"/>
        <v>#REF!</v>
      </c>
      <c r="D91" s="9" t="e">
        <f t="shared" si="10"/>
        <v>#REF!</v>
      </c>
      <c r="E91" s="9" t="e">
        <f t="shared" si="35"/>
        <v>#REF!</v>
      </c>
      <c r="F91" s="9" t="e">
        <f t="shared" si="11"/>
        <v>#REF!</v>
      </c>
      <c r="G91" s="9" t="e">
        <f t="shared" si="36"/>
        <v>#REF!</v>
      </c>
      <c r="H91" s="9" t="e">
        <f t="shared" si="12"/>
        <v>#REF!</v>
      </c>
      <c r="I91" s="9" t="e">
        <f t="shared" si="37"/>
        <v>#REF!</v>
      </c>
      <c r="J91" s="10" t="e">
        <f>IF(A91=" ",0,(PRODUCT($F$28:F91)-1)-(PRODUCT($H$28:H91)-1))</f>
        <v>#REF!</v>
      </c>
      <c r="L91" t="e">
        <f t="shared" si="38"/>
        <v>#REF!</v>
      </c>
      <c r="S91" s="26">
        <f>+'Rendements bruts'!A91</f>
        <v>40724</v>
      </c>
      <c r="T91">
        <f t="shared" si="47"/>
        <v>2011</v>
      </c>
      <c r="U91">
        <f t="shared" si="52"/>
        <v>6</v>
      </c>
      <c r="V91" t="e">
        <f>+VLOOKUP(S91,'Rendements bruts'!$A:$A,2,FALSE)</f>
        <v>#REF!</v>
      </c>
      <c r="W91" s="2">
        <f t="shared" si="53"/>
        <v>40724</v>
      </c>
      <c r="Y91" s="10" t="e">
        <f t="shared" si="50"/>
        <v>#REF!</v>
      </c>
      <c r="Z91" s="7" t="e">
        <f t="shared" si="51"/>
        <v>#REF!</v>
      </c>
    </row>
    <row r="92" spans="1:26" x14ac:dyDescent="0.25">
      <c r="A92" s="8" t="e">
        <f t="shared" si="14"/>
        <v>#REF!</v>
      </c>
      <c r="B92" s="12" t="e">
        <f t="shared" ref="B92:B123" si="54">+IF(A92=" "," ",VLOOKUP(A92,$V:$W,2,FALSE))</f>
        <v>#REF!</v>
      </c>
      <c r="C92" s="44" t="e">
        <f t="shared" ref="C92:C123" si="55">+IF(A92=" "," ",INDEX(Net,A92,$L$2))</f>
        <v>#REF!</v>
      </c>
      <c r="D92" s="9" t="e">
        <f t="shared" si="10"/>
        <v>#REF!</v>
      </c>
      <c r="E92" s="9" t="e">
        <f t="shared" ref="E92:E123" si="56">+IF(A92=" "," ",INDEX(Brut,A92,$L$2))</f>
        <v>#REF!</v>
      </c>
      <c r="F92" s="9" t="e">
        <f t="shared" si="11"/>
        <v>#REF!</v>
      </c>
      <c r="G92" s="9" t="e">
        <f t="shared" ref="G92:G123" si="57">+IF(A92=" "," ",IF(E92=" ",0,INDEX(Indices,A92,$L$2)))</f>
        <v>#REF!</v>
      </c>
      <c r="H92" s="9" t="e">
        <f t="shared" si="12"/>
        <v>#REF!</v>
      </c>
      <c r="I92" s="9" t="e">
        <f t="shared" ref="I92:I123" si="58">+IF(A92=" "," ",INDEX(VA,A92,$L$2))</f>
        <v>#REF!</v>
      </c>
      <c r="J92" s="10" t="e">
        <f>IF(A92=" ",0,(PRODUCT($F$28:F92)-1)-(PRODUCT($H$28:H92)-1))</f>
        <v>#REF!</v>
      </c>
      <c r="L92" t="e">
        <f t="shared" si="38"/>
        <v>#REF!</v>
      </c>
      <c r="S92" s="26">
        <f>+'Rendements bruts'!A92</f>
        <v>40755</v>
      </c>
      <c r="T92">
        <f t="shared" si="47"/>
        <v>2011</v>
      </c>
      <c r="U92">
        <f t="shared" si="52"/>
        <v>7</v>
      </c>
      <c r="V92" t="e">
        <f>+VLOOKUP(S92,'Rendements bruts'!$A:$A,2,FALSE)</f>
        <v>#REF!</v>
      </c>
      <c r="W92" s="2">
        <f t="shared" si="53"/>
        <v>40755</v>
      </c>
      <c r="Y92" s="10" t="e">
        <f t="shared" si="50"/>
        <v>#REF!</v>
      </c>
      <c r="Z92" s="7" t="e">
        <f t="shared" si="51"/>
        <v>#REF!</v>
      </c>
    </row>
    <row r="93" spans="1:26" x14ac:dyDescent="0.25">
      <c r="A93" s="8" t="e">
        <f t="shared" si="14"/>
        <v>#REF!</v>
      </c>
      <c r="B93" s="11" t="e">
        <f t="shared" si="54"/>
        <v>#REF!</v>
      </c>
      <c r="C93" s="44" t="e">
        <f t="shared" si="55"/>
        <v>#REF!</v>
      </c>
      <c r="D93" s="9" t="e">
        <f t="shared" ref="D93:D156" si="59">+IF(A93=" ",1,1+C93)</f>
        <v>#REF!</v>
      </c>
      <c r="E93" s="9" t="e">
        <f t="shared" si="56"/>
        <v>#REF!</v>
      </c>
      <c r="F93" s="9" t="e">
        <f t="shared" ref="F93:F156" si="60">+IF(A93=" ",1,1+E93)</f>
        <v>#REF!</v>
      </c>
      <c r="G93" s="9" t="e">
        <f t="shared" si="57"/>
        <v>#REF!</v>
      </c>
      <c r="H93" s="9" t="e">
        <f t="shared" ref="H93:H156" si="61">+IF(A93=" ",1,1+G93)</f>
        <v>#REF!</v>
      </c>
      <c r="I93" s="9" t="e">
        <f t="shared" si="58"/>
        <v>#REF!</v>
      </c>
      <c r="J93" s="10" t="e">
        <f>IF(A93=" ",0,(PRODUCT($F$28:F93)-1)-(PRODUCT($H$28:H93)-1))</f>
        <v>#REF!</v>
      </c>
      <c r="L93" t="e">
        <f t="shared" ref="L93:L156" si="62">+IF(A93=" ",0,1)</f>
        <v>#REF!</v>
      </c>
      <c r="S93" s="26">
        <f>+'Rendements bruts'!A93</f>
        <v>40786</v>
      </c>
      <c r="T93">
        <f t="shared" si="47"/>
        <v>2011</v>
      </c>
      <c r="U93">
        <f t="shared" si="52"/>
        <v>8</v>
      </c>
      <c r="V93" t="e">
        <f>+VLOOKUP(S93,'Rendements bruts'!$A:$A,2,FALSE)</f>
        <v>#REF!</v>
      </c>
      <c r="W93" s="2">
        <f t="shared" si="53"/>
        <v>40786</v>
      </c>
      <c r="Y93" s="10" t="e">
        <f t="shared" si="50"/>
        <v>#REF!</v>
      </c>
      <c r="Z93" s="7" t="e">
        <f t="shared" si="51"/>
        <v>#REF!</v>
      </c>
    </row>
    <row r="94" spans="1:26" x14ac:dyDescent="0.25">
      <c r="A94" s="8" t="e">
        <f t="shared" ref="A94:A157" si="63">+IF(A93=" "," ",IF(A93+1&gt;$J$4," ",A93+1))</f>
        <v>#REF!</v>
      </c>
      <c r="B94" s="11" t="e">
        <f t="shared" si="54"/>
        <v>#REF!</v>
      </c>
      <c r="C94" s="44" t="e">
        <f t="shared" si="55"/>
        <v>#REF!</v>
      </c>
      <c r="D94" s="9" t="e">
        <f t="shared" si="59"/>
        <v>#REF!</v>
      </c>
      <c r="E94" s="9" t="e">
        <f t="shared" si="56"/>
        <v>#REF!</v>
      </c>
      <c r="F94" s="9" t="e">
        <f t="shared" si="60"/>
        <v>#REF!</v>
      </c>
      <c r="G94" s="9" t="e">
        <f t="shared" si="57"/>
        <v>#REF!</v>
      </c>
      <c r="H94" s="9" t="e">
        <f t="shared" si="61"/>
        <v>#REF!</v>
      </c>
      <c r="I94" s="9" t="e">
        <f t="shared" si="58"/>
        <v>#REF!</v>
      </c>
      <c r="J94" s="10" t="e">
        <f>IF(A94=" ",0,(PRODUCT($F$28:F94)-1)-(PRODUCT($H$28:H94)-1))</f>
        <v>#REF!</v>
      </c>
      <c r="L94" t="e">
        <f t="shared" si="62"/>
        <v>#REF!</v>
      </c>
      <c r="S94" s="26">
        <f>+'Rendements bruts'!A94</f>
        <v>40816</v>
      </c>
      <c r="T94">
        <f t="shared" si="47"/>
        <v>2011</v>
      </c>
      <c r="U94">
        <f t="shared" si="52"/>
        <v>9</v>
      </c>
      <c r="V94" t="e">
        <f>+VLOOKUP(S94,'Rendements bruts'!$A:$A,2,FALSE)</f>
        <v>#REF!</v>
      </c>
      <c r="W94" s="2">
        <f t="shared" si="53"/>
        <v>40816</v>
      </c>
      <c r="Y94" s="10" t="e">
        <f t="shared" si="50"/>
        <v>#REF!</v>
      </c>
      <c r="Z94" s="7" t="e">
        <f t="shared" si="51"/>
        <v>#REF!</v>
      </c>
    </row>
    <row r="95" spans="1:26" x14ac:dyDescent="0.25">
      <c r="A95" s="8" t="e">
        <f t="shared" si="63"/>
        <v>#REF!</v>
      </c>
      <c r="B95" s="11" t="e">
        <f t="shared" si="54"/>
        <v>#REF!</v>
      </c>
      <c r="C95" s="44" t="e">
        <f t="shared" si="55"/>
        <v>#REF!</v>
      </c>
      <c r="D95" s="9" t="e">
        <f t="shared" si="59"/>
        <v>#REF!</v>
      </c>
      <c r="E95" s="9" t="e">
        <f t="shared" si="56"/>
        <v>#REF!</v>
      </c>
      <c r="F95" s="9" t="e">
        <f t="shared" si="60"/>
        <v>#REF!</v>
      </c>
      <c r="G95" s="9" t="e">
        <f t="shared" si="57"/>
        <v>#REF!</v>
      </c>
      <c r="H95" s="9" t="e">
        <f t="shared" si="61"/>
        <v>#REF!</v>
      </c>
      <c r="I95" s="9" t="e">
        <f t="shared" si="58"/>
        <v>#REF!</v>
      </c>
      <c r="J95" s="10" t="e">
        <f>IF(A95=" ",0,(PRODUCT($F$28:F95)-1)-(PRODUCT($H$28:H95)-1))</f>
        <v>#REF!</v>
      </c>
      <c r="L95" t="e">
        <f t="shared" si="62"/>
        <v>#REF!</v>
      </c>
      <c r="S95" s="26">
        <f>+'Rendements bruts'!A95</f>
        <v>40847</v>
      </c>
      <c r="T95">
        <f t="shared" si="47"/>
        <v>2011</v>
      </c>
      <c r="U95">
        <f t="shared" si="52"/>
        <v>10</v>
      </c>
      <c r="V95" t="e">
        <f>+VLOOKUP(S95,'Rendements bruts'!$A:$A,2,FALSE)</f>
        <v>#REF!</v>
      </c>
      <c r="W95" s="2">
        <f t="shared" si="53"/>
        <v>40847</v>
      </c>
      <c r="Y95" s="10" t="e">
        <f t="shared" si="50"/>
        <v>#REF!</v>
      </c>
      <c r="Z95" s="7" t="e">
        <f t="shared" si="51"/>
        <v>#REF!</v>
      </c>
    </row>
    <row r="96" spans="1:26" x14ac:dyDescent="0.25">
      <c r="A96" s="8" t="e">
        <f t="shared" si="63"/>
        <v>#REF!</v>
      </c>
      <c r="B96" s="11" t="e">
        <f t="shared" si="54"/>
        <v>#REF!</v>
      </c>
      <c r="C96" s="44" t="e">
        <f t="shared" si="55"/>
        <v>#REF!</v>
      </c>
      <c r="D96" s="9" t="e">
        <f t="shared" si="59"/>
        <v>#REF!</v>
      </c>
      <c r="E96" s="9" t="e">
        <f t="shared" si="56"/>
        <v>#REF!</v>
      </c>
      <c r="F96" s="9" t="e">
        <f t="shared" si="60"/>
        <v>#REF!</v>
      </c>
      <c r="G96" s="9" t="e">
        <f t="shared" si="57"/>
        <v>#REF!</v>
      </c>
      <c r="H96" s="9" t="e">
        <f t="shared" si="61"/>
        <v>#REF!</v>
      </c>
      <c r="I96" s="9" t="e">
        <f t="shared" si="58"/>
        <v>#REF!</v>
      </c>
      <c r="J96" s="10" t="e">
        <f>IF(A96=" ",0,(PRODUCT($F$28:F96)-1)-(PRODUCT($H$28:H96)-1))</f>
        <v>#REF!</v>
      </c>
      <c r="L96" t="e">
        <f t="shared" si="62"/>
        <v>#REF!</v>
      </c>
      <c r="S96" s="26">
        <f>+'Rendements bruts'!A96</f>
        <v>40877</v>
      </c>
      <c r="T96">
        <f t="shared" si="47"/>
        <v>2011</v>
      </c>
      <c r="U96">
        <f t="shared" si="52"/>
        <v>11</v>
      </c>
      <c r="V96" t="e">
        <f>+VLOOKUP(S96,'Rendements bruts'!$A:$A,2,FALSE)</f>
        <v>#REF!</v>
      </c>
      <c r="W96" s="2">
        <f t="shared" si="53"/>
        <v>40877</v>
      </c>
      <c r="Y96" s="10" t="e">
        <f t="shared" si="50"/>
        <v>#REF!</v>
      </c>
      <c r="Z96" s="7" t="e">
        <f t="shared" si="51"/>
        <v>#REF!</v>
      </c>
    </row>
    <row r="97" spans="1:26" x14ac:dyDescent="0.25">
      <c r="A97" s="8" t="e">
        <f t="shared" si="63"/>
        <v>#REF!</v>
      </c>
      <c r="B97" s="11" t="e">
        <f t="shared" si="54"/>
        <v>#REF!</v>
      </c>
      <c r="C97" s="44" t="e">
        <f t="shared" si="55"/>
        <v>#REF!</v>
      </c>
      <c r="D97" s="9" t="e">
        <f t="shared" si="59"/>
        <v>#REF!</v>
      </c>
      <c r="E97" s="9" t="e">
        <f t="shared" si="56"/>
        <v>#REF!</v>
      </c>
      <c r="F97" s="9" t="e">
        <f t="shared" si="60"/>
        <v>#REF!</v>
      </c>
      <c r="G97" s="9" t="e">
        <f t="shared" si="57"/>
        <v>#REF!</v>
      </c>
      <c r="H97" s="9" t="e">
        <f t="shared" si="61"/>
        <v>#REF!</v>
      </c>
      <c r="I97" s="9" t="e">
        <f t="shared" si="58"/>
        <v>#REF!</v>
      </c>
      <c r="J97" s="10" t="e">
        <f>IF(A97=" ",0,(PRODUCT($F$28:F97)-1)-(PRODUCT($H$28:H97)-1))</f>
        <v>#REF!</v>
      </c>
      <c r="L97" t="e">
        <f t="shared" si="62"/>
        <v>#REF!</v>
      </c>
      <c r="S97" s="26">
        <f>+'Rendements bruts'!A97</f>
        <v>40908</v>
      </c>
      <c r="T97">
        <f t="shared" si="47"/>
        <v>2011</v>
      </c>
      <c r="U97">
        <f t="shared" si="52"/>
        <v>12</v>
      </c>
      <c r="V97" t="e">
        <f>+VLOOKUP(S97,'Rendements bruts'!$A:$A,2,FALSE)</f>
        <v>#REF!</v>
      </c>
      <c r="W97" s="2">
        <f t="shared" si="53"/>
        <v>40908</v>
      </c>
      <c r="Y97" s="10" t="e">
        <f t="shared" si="50"/>
        <v>#REF!</v>
      </c>
      <c r="Z97" s="7" t="e">
        <f t="shared" si="51"/>
        <v>#REF!</v>
      </c>
    </row>
    <row r="98" spans="1:26" x14ac:dyDescent="0.25">
      <c r="A98" s="8" t="e">
        <f t="shared" si="63"/>
        <v>#REF!</v>
      </c>
      <c r="B98" s="11" t="e">
        <f t="shared" si="54"/>
        <v>#REF!</v>
      </c>
      <c r="C98" s="44" t="e">
        <f t="shared" si="55"/>
        <v>#REF!</v>
      </c>
      <c r="D98" s="9" t="e">
        <f t="shared" si="59"/>
        <v>#REF!</v>
      </c>
      <c r="E98" s="9" t="e">
        <f t="shared" si="56"/>
        <v>#REF!</v>
      </c>
      <c r="F98" s="9" t="e">
        <f t="shared" si="60"/>
        <v>#REF!</v>
      </c>
      <c r="G98" s="9" t="e">
        <f t="shared" si="57"/>
        <v>#REF!</v>
      </c>
      <c r="H98" s="9" t="e">
        <f t="shared" si="61"/>
        <v>#REF!</v>
      </c>
      <c r="I98" s="9" t="e">
        <f t="shared" si="58"/>
        <v>#REF!</v>
      </c>
      <c r="J98" s="10" t="e">
        <f>IF(A98=" ",0,(PRODUCT($F$28:F98)-1)-(PRODUCT($H$28:H98)-1))</f>
        <v>#REF!</v>
      </c>
      <c r="L98" t="e">
        <f t="shared" si="62"/>
        <v>#REF!</v>
      </c>
      <c r="S98" s="26">
        <f>+'Rendements bruts'!A98</f>
        <v>40939</v>
      </c>
      <c r="T98">
        <f t="shared" si="47"/>
        <v>2012</v>
      </c>
      <c r="U98">
        <f t="shared" si="52"/>
        <v>1</v>
      </c>
      <c r="V98" t="e">
        <f>+VLOOKUP(S98,'Rendements bruts'!$A:$A,2,FALSE)</f>
        <v>#REF!</v>
      </c>
      <c r="W98" s="2">
        <f t="shared" si="53"/>
        <v>40939</v>
      </c>
      <c r="Y98" s="10" t="e">
        <f t="shared" si="50"/>
        <v>#REF!</v>
      </c>
      <c r="Z98" s="7" t="e">
        <f t="shared" si="51"/>
        <v>#REF!</v>
      </c>
    </row>
    <row r="99" spans="1:26" x14ac:dyDescent="0.25">
      <c r="A99" s="8" t="e">
        <f t="shared" si="63"/>
        <v>#REF!</v>
      </c>
      <c r="B99" s="11" t="e">
        <f t="shared" si="54"/>
        <v>#REF!</v>
      </c>
      <c r="C99" s="44" t="e">
        <f t="shared" si="55"/>
        <v>#REF!</v>
      </c>
      <c r="D99" s="9" t="e">
        <f t="shared" si="59"/>
        <v>#REF!</v>
      </c>
      <c r="E99" s="9" t="e">
        <f t="shared" si="56"/>
        <v>#REF!</v>
      </c>
      <c r="F99" s="9" t="e">
        <f t="shared" si="60"/>
        <v>#REF!</v>
      </c>
      <c r="G99" s="9" t="e">
        <f t="shared" si="57"/>
        <v>#REF!</v>
      </c>
      <c r="H99" s="9" t="e">
        <f t="shared" si="61"/>
        <v>#REF!</v>
      </c>
      <c r="I99" s="9" t="e">
        <f t="shared" si="58"/>
        <v>#REF!</v>
      </c>
      <c r="J99" s="10" t="e">
        <f>IF(A99=" ",0,(PRODUCT($F$28:F99)-1)-(PRODUCT($H$28:H99)-1))</f>
        <v>#REF!</v>
      </c>
      <c r="L99" t="e">
        <f t="shared" si="62"/>
        <v>#REF!</v>
      </c>
      <c r="S99" s="26">
        <f>+'Rendements bruts'!A99</f>
        <v>40968</v>
      </c>
      <c r="T99">
        <f t="shared" si="47"/>
        <v>2012</v>
      </c>
      <c r="U99">
        <f t="shared" si="52"/>
        <v>2</v>
      </c>
      <c r="V99" t="e">
        <f>+VLOOKUP(S99,'Rendements bruts'!$A:$A,2,FALSE)</f>
        <v>#REF!</v>
      </c>
      <c r="W99" s="2">
        <f t="shared" si="53"/>
        <v>40968</v>
      </c>
      <c r="Y99" s="10" t="e">
        <f t="shared" si="50"/>
        <v>#REF!</v>
      </c>
      <c r="Z99" s="7" t="e">
        <f t="shared" si="51"/>
        <v>#REF!</v>
      </c>
    </row>
    <row r="100" spans="1:26" x14ac:dyDescent="0.25">
      <c r="A100" s="8" t="e">
        <f t="shared" si="63"/>
        <v>#REF!</v>
      </c>
      <c r="B100" s="11" t="e">
        <f t="shared" si="54"/>
        <v>#REF!</v>
      </c>
      <c r="C100" s="44" t="e">
        <f t="shared" si="55"/>
        <v>#REF!</v>
      </c>
      <c r="D100" s="9" t="e">
        <f t="shared" si="59"/>
        <v>#REF!</v>
      </c>
      <c r="E100" s="9" t="e">
        <f t="shared" si="56"/>
        <v>#REF!</v>
      </c>
      <c r="F100" s="9" t="e">
        <f t="shared" si="60"/>
        <v>#REF!</v>
      </c>
      <c r="G100" s="9" t="e">
        <f t="shared" si="57"/>
        <v>#REF!</v>
      </c>
      <c r="H100" s="9" t="e">
        <f t="shared" si="61"/>
        <v>#REF!</v>
      </c>
      <c r="I100" s="9" t="e">
        <f t="shared" si="58"/>
        <v>#REF!</v>
      </c>
      <c r="J100" s="10" t="e">
        <f>IF(A100=" ",0,(PRODUCT($F$28:F100)-1)-(PRODUCT($H$28:H100)-1))</f>
        <v>#REF!</v>
      </c>
      <c r="L100" t="e">
        <f t="shared" si="62"/>
        <v>#REF!</v>
      </c>
      <c r="S100" s="26">
        <f>+'Rendements bruts'!A100</f>
        <v>40999</v>
      </c>
      <c r="T100">
        <f t="shared" si="47"/>
        <v>2012</v>
      </c>
      <c r="U100">
        <f t="shared" si="52"/>
        <v>3</v>
      </c>
      <c r="V100" t="e">
        <f>+VLOOKUP(S100,'Rendements bruts'!$A:$A,2,FALSE)</f>
        <v>#REF!</v>
      </c>
      <c r="W100" s="2">
        <f t="shared" si="53"/>
        <v>40999</v>
      </c>
      <c r="Y100" s="10" t="e">
        <f t="shared" si="50"/>
        <v>#REF!</v>
      </c>
      <c r="Z100" s="7" t="e">
        <f t="shared" si="51"/>
        <v>#REF!</v>
      </c>
    </row>
    <row r="101" spans="1:26" x14ac:dyDescent="0.25">
      <c r="A101" s="8" t="e">
        <f t="shared" si="63"/>
        <v>#REF!</v>
      </c>
      <c r="B101" s="11" t="e">
        <f t="shared" si="54"/>
        <v>#REF!</v>
      </c>
      <c r="C101" s="44" t="e">
        <f t="shared" si="55"/>
        <v>#REF!</v>
      </c>
      <c r="D101" s="9" t="e">
        <f t="shared" si="59"/>
        <v>#REF!</v>
      </c>
      <c r="E101" s="9" t="e">
        <f t="shared" si="56"/>
        <v>#REF!</v>
      </c>
      <c r="F101" s="9" t="e">
        <f t="shared" si="60"/>
        <v>#REF!</v>
      </c>
      <c r="G101" s="9" t="e">
        <f t="shared" si="57"/>
        <v>#REF!</v>
      </c>
      <c r="H101" s="9" t="e">
        <f t="shared" si="61"/>
        <v>#REF!</v>
      </c>
      <c r="I101" s="9" t="e">
        <f t="shared" si="58"/>
        <v>#REF!</v>
      </c>
      <c r="J101" s="10" t="e">
        <f>IF(A101=" ",0,(PRODUCT($F$28:F101)-1)-(PRODUCT($H$28:H101)-1))</f>
        <v>#REF!</v>
      </c>
      <c r="L101" t="e">
        <f t="shared" si="62"/>
        <v>#REF!</v>
      </c>
      <c r="S101" s="26">
        <f>+'Rendements bruts'!A101</f>
        <v>41029</v>
      </c>
      <c r="T101">
        <f t="shared" si="47"/>
        <v>2012</v>
      </c>
      <c r="U101">
        <f t="shared" si="52"/>
        <v>4</v>
      </c>
      <c r="V101" t="e">
        <f>+VLOOKUP(S101,'Rendements bruts'!$A:$A,2,FALSE)</f>
        <v>#REF!</v>
      </c>
      <c r="W101" s="2">
        <f t="shared" si="53"/>
        <v>41029</v>
      </c>
      <c r="Y101" s="10" t="e">
        <f t="shared" si="50"/>
        <v>#REF!</v>
      </c>
      <c r="Z101" s="7" t="e">
        <f t="shared" ref="Z101:Z132" si="64">+IF(A124=" ",1,1+Y101)</f>
        <v>#REF!</v>
      </c>
    </row>
    <row r="102" spans="1:26" x14ac:dyDescent="0.25">
      <c r="A102" s="8" t="e">
        <f t="shared" si="63"/>
        <v>#REF!</v>
      </c>
      <c r="B102" s="11" t="e">
        <f t="shared" si="54"/>
        <v>#REF!</v>
      </c>
      <c r="C102" s="44" t="e">
        <f t="shared" si="55"/>
        <v>#REF!</v>
      </c>
      <c r="D102" s="9" t="e">
        <f t="shared" si="59"/>
        <v>#REF!</v>
      </c>
      <c r="E102" s="9" t="e">
        <f t="shared" si="56"/>
        <v>#REF!</v>
      </c>
      <c r="F102" s="9" t="e">
        <f t="shared" si="60"/>
        <v>#REF!</v>
      </c>
      <c r="G102" s="9" t="e">
        <f t="shared" si="57"/>
        <v>#REF!</v>
      </c>
      <c r="H102" s="9" t="e">
        <f t="shared" si="61"/>
        <v>#REF!</v>
      </c>
      <c r="I102" s="9" t="e">
        <f t="shared" si="58"/>
        <v>#REF!</v>
      </c>
      <c r="J102" s="10" t="e">
        <f>IF(A102=" ",0,(PRODUCT($F$28:F102)-1)-(PRODUCT($H$28:H102)-1))</f>
        <v>#REF!</v>
      </c>
      <c r="L102" t="e">
        <f t="shared" si="62"/>
        <v>#REF!</v>
      </c>
      <c r="S102" s="26">
        <f>+'Rendements bruts'!A102</f>
        <v>41060</v>
      </c>
      <c r="T102">
        <f t="shared" si="47"/>
        <v>2012</v>
      </c>
      <c r="U102">
        <f t="shared" si="52"/>
        <v>5</v>
      </c>
      <c r="V102" t="e">
        <f>+VLOOKUP(S102,'Rendements bruts'!$A:$A,2,FALSE)</f>
        <v>#REF!</v>
      </c>
      <c r="W102" s="2">
        <f t="shared" si="53"/>
        <v>41060</v>
      </c>
      <c r="Y102" s="10" t="e">
        <f t="shared" si="50"/>
        <v>#REF!</v>
      </c>
      <c r="Z102" s="7" t="e">
        <f t="shared" si="64"/>
        <v>#REF!</v>
      </c>
    </row>
    <row r="103" spans="1:26" x14ac:dyDescent="0.25">
      <c r="A103" s="8" t="e">
        <f t="shared" si="63"/>
        <v>#REF!</v>
      </c>
      <c r="B103" s="11" t="e">
        <f t="shared" si="54"/>
        <v>#REF!</v>
      </c>
      <c r="C103" s="44" t="e">
        <f t="shared" si="55"/>
        <v>#REF!</v>
      </c>
      <c r="D103" s="9" t="e">
        <f t="shared" si="59"/>
        <v>#REF!</v>
      </c>
      <c r="E103" s="9" t="e">
        <f t="shared" si="56"/>
        <v>#REF!</v>
      </c>
      <c r="F103" s="9" t="e">
        <f t="shared" si="60"/>
        <v>#REF!</v>
      </c>
      <c r="G103" s="9" t="e">
        <f t="shared" si="57"/>
        <v>#REF!</v>
      </c>
      <c r="H103" s="9" t="e">
        <f t="shared" si="61"/>
        <v>#REF!</v>
      </c>
      <c r="I103" s="9" t="e">
        <f t="shared" si="58"/>
        <v>#REF!</v>
      </c>
      <c r="J103" s="10" t="e">
        <f>IF(A103=" ",0,(PRODUCT($F$28:F103)-1)-(PRODUCT($H$28:H103)-1))</f>
        <v>#REF!</v>
      </c>
      <c r="L103" t="e">
        <f t="shared" si="62"/>
        <v>#REF!</v>
      </c>
      <c r="S103" s="26">
        <f>+'Rendements bruts'!A103</f>
        <v>41090</v>
      </c>
      <c r="T103">
        <f t="shared" si="47"/>
        <v>2012</v>
      </c>
      <c r="U103">
        <f t="shared" si="52"/>
        <v>6</v>
      </c>
      <c r="V103" t="e">
        <f>+VLOOKUP(S103,'Rendements bruts'!$A:$A,2,FALSE)</f>
        <v>#REF!</v>
      </c>
      <c r="W103" s="2">
        <f t="shared" si="53"/>
        <v>41090</v>
      </c>
      <c r="Y103" s="10" t="e">
        <f t="shared" si="50"/>
        <v>#REF!</v>
      </c>
      <c r="Z103" s="7" t="e">
        <f t="shared" si="64"/>
        <v>#REF!</v>
      </c>
    </row>
    <row r="104" spans="1:26" x14ac:dyDescent="0.25">
      <c r="A104" s="8" t="e">
        <f t="shared" si="63"/>
        <v>#REF!</v>
      </c>
      <c r="B104" s="11" t="e">
        <f t="shared" si="54"/>
        <v>#REF!</v>
      </c>
      <c r="C104" s="44" t="e">
        <f t="shared" si="55"/>
        <v>#REF!</v>
      </c>
      <c r="D104" s="9" t="e">
        <f t="shared" si="59"/>
        <v>#REF!</v>
      </c>
      <c r="E104" s="9" t="e">
        <f t="shared" si="56"/>
        <v>#REF!</v>
      </c>
      <c r="F104" s="9" t="e">
        <f t="shared" si="60"/>
        <v>#REF!</v>
      </c>
      <c r="G104" s="9" t="e">
        <f t="shared" si="57"/>
        <v>#REF!</v>
      </c>
      <c r="H104" s="9" t="e">
        <f t="shared" si="61"/>
        <v>#REF!</v>
      </c>
      <c r="I104" s="9" t="e">
        <f t="shared" si="58"/>
        <v>#REF!</v>
      </c>
      <c r="J104" s="10" t="e">
        <f>IF(A104=" ",0,(PRODUCT($F$28:F104)-1)-(PRODUCT($H$28:H104)-1))</f>
        <v>#REF!</v>
      </c>
      <c r="L104" t="e">
        <f t="shared" si="62"/>
        <v>#REF!</v>
      </c>
      <c r="S104" s="26">
        <f>+'Rendements bruts'!A104</f>
        <v>41121</v>
      </c>
      <c r="T104">
        <f t="shared" si="47"/>
        <v>2012</v>
      </c>
      <c r="U104">
        <f t="shared" si="52"/>
        <v>7</v>
      </c>
      <c r="V104" t="e">
        <f>+VLOOKUP(S104,'Rendements bruts'!$A:$A,2,FALSE)</f>
        <v>#REF!</v>
      </c>
      <c r="W104" s="2">
        <f t="shared" si="53"/>
        <v>41121</v>
      </c>
      <c r="Y104" s="10" t="e">
        <f t="shared" si="50"/>
        <v>#REF!</v>
      </c>
      <c r="Z104" s="7" t="e">
        <f t="shared" si="64"/>
        <v>#REF!</v>
      </c>
    </row>
    <row r="105" spans="1:26" x14ac:dyDescent="0.25">
      <c r="A105" s="8" t="e">
        <f t="shared" si="63"/>
        <v>#REF!</v>
      </c>
      <c r="B105" s="11" t="e">
        <f t="shared" si="54"/>
        <v>#REF!</v>
      </c>
      <c r="C105" s="44" t="e">
        <f t="shared" si="55"/>
        <v>#REF!</v>
      </c>
      <c r="D105" s="9" t="e">
        <f t="shared" si="59"/>
        <v>#REF!</v>
      </c>
      <c r="E105" s="9" t="e">
        <f t="shared" si="56"/>
        <v>#REF!</v>
      </c>
      <c r="F105" s="9" t="e">
        <f t="shared" si="60"/>
        <v>#REF!</v>
      </c>
      <c r="G105" s="9" t="e">
        <f t="shared" si="57"/>
        <v>#REF!</v>
      </c>
      <c r="H105" s="9" t="e">
        <f t="shared" si="61"/>
        <v>#REF!</v>
      </c>
      <c r="I105" s="9" t="e">
        <f t="shared" si="58"/>
        <v>#REF!</v>
      </c>
      <c r="J105" s="10" t="e">
        <f>IF(A105=" ",0,(PRODUCT($F$28:F105)-1)-(PRODUCT($H$28:H105)-1))</f>
        <v>#REF!</v>
      </c>
      <c r="L105" t="e">
        <f t="shared" si="62"/>
        <v>#REF!</v>
      </c>
      <c r="S105" s="26">
        <f>+'Rendements bruts'!A105</f>
        <v>41152</v>
      </c>
      <c r="T105">
        <f t="shared" si="47"/>
        <v>2012</v>
      </c>
      <c r="U105">
        <f t="shared" si="52"/>
        <v>8</v>
      </c>
      <c r="V105" t="e">
        <f>+VLOOKUP(S105,'Rendements bruts'!$A:$A,2,FALSE)</f>
        <v>#REF!</v>
      </c>
      <c r="W105" s="2">
        <f t="shared" si="53"/>
        <v>41152</v>
      </c>
      <c r="Y105" s="10" t="e">
        <f t="shared" si="50"/>
        <v>#REF!</v>
      </c>
      <c r="Z105" s="7" t="e">
        <f t="shared" si="64"/>
        <v>#REF!</v>
      </c>
    </row>
    <row r="106" spans="1:26" x14ac:dyDescent="0.25">
      <c r="A106" s="8" t="e">
        <f t="shared" si="63"/>
        <v>#REF!</v>
      </c>
      <c r="B106" s="11" t="e">
        <f t="shared" si="54"/>
        <v>#REF!</v>
      </c>
      <c r="C106" s="44" t="e">
        <f t="shared" si="55"/>
        <v>#REF!</v>
      </c>
      <c r="D106" s="9" t="e">
        <f t="shared" si="59"/>
        <v>#REF!</v>
      </c>
      <c r="E106" s="9" t="e">
        <f t="shared" si="56"/>
        <v>#REF!</v>
      </c>
      <c r="F106" s="9" t="e">
        <f t="shared" si="60"/>
        <v>#REF!</v>
      </c>
      <c r="G106" s="9" t="e">
        <f t="shared" si="57"/>
        <v>#REF!</v>
      </c>
      <c r="H106" s="9" t="e">
        <f t="shared" si="61"/>
        <v>#REF!</v>
      </c>
      <c r="I106" s="9" t="e">
        <f t="shared" si="58"/>
        <v>#REF!</v>
      </c>
      <c r="J106" s="10" t="e">
        <f>IF(A106=" ",0,(PRODUCT($F$28:F106)-1)-(PRODUCT($H$28:H106)-1))</f>
        <v>#REF!</v>
      </c>
      <c r="L106" t="e">
        <f t="shared" si="62"/>
        <v>#REF!</v>
      </c>
      <c r="S106" s="26">
        <f>+'Rendements bruts'!A106</f>
        <v>41182</v>
      </c>
      <c r="T106">
        <f t="shared" si="47"/>
        <v>2012</v>
      </c>
      <c r="U106">
        <f t="shared" si="52"/>
        <v>9</v>
      </c>
      <c r="V106" t="e">
        <f>+VLOOKUP(S106,'Rendements bruts'!$A:$A,2,FALSE)</f>
        <v>#REF!</v>
      </c>
      <c r="W106" s="2">
        <f t="shared" si="53"/>
        <v>41182</v>
      </c>
      <c r="Y106" s="10" t="e">
        <f t="shared" si="50"/>
        <v>#REF!</v>
      </c>
      <c r="Z106" s="7" t="e">
        <f t="shared" si="64"/>
        <v>#REF!</v>
      </c>
    </row>
    <row r="107" spans="1:26" x14ac:dyDescent="0.25">
      <c r="A107" s="8" t="e">
        <f t="shared" si="63"/>
        <v>#REF!</v>
      </c>
      <c r="B107" s="11" t="e">
        <f t="shared" si="54"/>
        <v>#REF!</v>
      </c>
      <c r="C107" s="44" t="e">
        <f t="shared" si="55"/>
        <v>#REF!</v>
      </c>
      <c r="D107" s="9" t="e">
        <f t="shared" si="59"/>
        <v>#REF!</v>
      </c>
      <c r="E107" s="9" t="e">
        <f t="shared" si="56"/>
        <v>#REF!</v>
      </c>
      <c r="F107" s="9" t="e">
        <f t="shared" si="60"/>
        <v>#REF!</v>
      </c>
      <c r="G107" s="9" t="e">
        <f t="shared" si="57"/>
        <v>#REF!</v>
      </c>
      <c r="H107" s="9" t="e">
        <f t="shared" si="61"/>
        <v>#REF!</v>
      </c>
      <c r="I107" s="9" t="e">
        <f t="shared" si="58"/>
        <v>#REF!</v>
      </c>
      <c r="J107" s="10" t="e">
        <f>IF(A107=" ",0,(PRODUCT($F$28:F107)-1)-(PRODUCT($H$28:H107)-1))</f>
        <v>#REF!</v>
      </c>
      <c r="L107" t="e">
        <f t="shared" si="62"/>
        <v>#REF!</v>
      </c>
      <c r="S107" s="26">
        <f>+'Rendements bruts'!A107</f>
        <v>41213</v>
      </c>
      <c r="T107">
        <f t="shared" si="47"/>
        <v>2012</v>
      </c>
      <c r="U107">
        <f t="shared" si="52"/>
        <v>10</v>
      </c>
      <c r="V107" t="e">
        <f>+VLOOKUP(S107,'Rendements bruts'!$A:$A,2,FALSE)</f>
        <v>#REF!</v>
      </c>
      <c r="W107" s="2">
        <f t="shared" si="53"/>
        <v>41213</v>
      </c>
      <c r="Y107" s="10" t="e">
        <f t="shared" si="50"/>
        <v>#REF!</v>
      </c>
      <c r="Z107" s="7" t="e">
        <f t="shared" si="64"/>
        <v>#REF!</v>
      </c>
    </row>
    <row r="108" spans="1:26" x14ac:dyDescent="0.25">
      <c r="A108" s="8" t="e">
        <f t="shared" si="63"/>
        <v>#REF!</v>
      </c>
      <c r="B108" s="11" t="e">
        <f t="shared" si="54"/>
        <v>#REF!</v>
      </c>
      <c r="C108" s="44" t="e">
        <f t="shared" si="55"/>
        <v>#REF!</v>
      </c>
      <c r="D108" s="9" t="e">
        <f t="shared" si="59"/>
        <v>#REF!</v>
      </c>
      <c r="E108" s="9" t="e">
        <f t="shared" si="56"/>
        <v>#REF!</v>
      </c>
      <c r="F108" s="9" t="e">
        <f t="shared" si="60"/>
        <v>#REF!</v>
      </c>
      <c r="G108" s="9" t="e">
        <f t="shared" si="57"/>
        <v>#REF!</v>
      </c>
      <c r="H108" s="9" t="e">
        <f t="shared" si="61"/>
        <v>#REF!</v>
      </c>
      <c r="I108" s="9" t="e">
        <f t="shared" si="58"/>
        <v>#REF!</v>
      </c>
      <c r="J108" s="10" t="e">
        <f>IF(A108=" ",0,(PRODUCT($F$28:F108)-1)-(PRODUCT($H$28:H108)-1))</f>
        <v>#REF!</v>
      </c>
      <c r="L108" t="e">
        <f t="shared" si="62"/>
        <v>#REF!</v>
      </c>
      <c r="S108" s="26">
        <f>+'Rendements bruts'!A108</f>
        <v>41243</v>
      </c>
      <c r="T108">
        <f t="shared" si="47"/>
        <v>2012</v>
      </c>
      <c r="U108">
        <f t="shared" si="52"/>
        <v>11</v>
      </c>
      <c r="V108" t="e">
        <f>+VLOOKUP(S108,'Rendements bruts'!$A:$A,2,FALSE)</f>
        <v>#REF!</v>
      </c>
      <c r="W108" s="2">
        <f t="shared" si="53"/>
        <v>41243</v>
      </c>
      <c r="Y108" s="10" t="e">
        <f t="shared" si="50"/>
        <v>#REF!</v>
      </c>
      <c r="Z108" s="7" t="e">
        <f t="shared" si="64"/>
        <v>#REF!</v>
      </c>
    </row>
    <row r="109" spans="1:26" x14ac:dyDescent="0.25">
      <c r="A109" s="8" t="e">
        <f t="shared" si="63"/>
        <v>#REF!</v>
      </c>
      <c r="B109" s="11" t="e">
        <f t="shared" si="54"/>
        <v>#REF!</v>
      </c>
      <c r="C109" s="44" t="e">
        <f t="shared" si="55"/>
        <v>#REF!</v>
      </c>
      <c r="D109" s="9" t="e">
        <f t="shared" si="59"/>
        <v>#REF!</v>
      </c>
      <c r="E109" s="9" t="e">
        <f t="shared" si="56"/>
        <v>#REF!</v>
      </c>
      <c r="F109" s="9" t="e">
        <f t="shared" si="60"/>
        <v>#REF!</v>
      </c>
      <c r="G109" s="9" t="e">
        <f t="shared" si="57"/>
        <v>#REF!</v>
      </c>
      <c r="H109" s="9" t="e">
        <f t="shared" si="61"/>
        <v>#REF!</v>
      </c>
      <c r="I109" s="9" t="e">
        <f t="shared" si="58"/>
        <v>#REF!</v>
      </c>
      <c r="J109" s="10" t="e">
        <f>IF(A109=" ",0,(PRODUCT($F$28:F109)-1)-(PRODUCT($H$28:H109)-1))</f>
        <v>#REF!</v>
      </c>
      <c r="L109" t="e">
        <f t="shared" si="62"/>
        <v>#REF!</v>
      </c>
      <c r="S109" s="26">
        <f>+'Rendements bruts'!A109</f>
        <v>41274</v>
      </c>
      <c r="T109">
        <f t="shared" si="47"/>
        <v>2012</v>
      </c>
      <c r="U109">
        <f t="shared" si="52"/>
        <v>12</v>
      </c>
      <c r="V109" t="e">
        <f>+VLOOKUP(S109,'Rendements bruts'!$A:$A,2,FALSE)</f>
        <v>#REF!</v>
      </c>
      <c r="W109" s="2">
        <f t="shared" si="53"/>
        <v>41274</v>
      </c>
      <c r="Y109" s="10" t="e">
        <f t="shared" si="50"/>
        <v>#REF!</v>
      </c>
      <c r="Z109" s="7" t="e">
        <f t="shared" si="64"/>
        <v>#REF!</v>
      </c>
    </row>
    <row r="110" spans="1:26" x14ac:dyDescent="0.25">
      <c r="A110" s="8" t="e">
        <f t="shared" si="63"/>
        <v>#REF!</v>
      </c>
      <c r="B110" s="11" t="e">
        <f t="shared" si="54"/>
        <v>#REF!</v>
      </c>
      <c r="C110" s="44" t="e">
        <f t="shared" si="55"/>
        <v>#REF!</v>
      </c>
      <c r="D110" s="9" t="e">
        <f t="shared" si="59"/>
        <v>#REF!</v>
      </c>
      <c r="E110" s="9" t="e">
        <f t="shared" si="56"/>
        <v>#REF!</v>
      </c>
      <c r="F110" s="9" t="e">
        <f t="shared" si="60"/>
        <v>#REF!</v>
      </c>
      <c r="G110" s="9" t="e">
        <f t="shared" si="57"/>
        <v>#REF!</v>
      </c>
      <c r="H110" s="9" t="e">
        <f t="shared" si="61"/>
        <v>#REF!</v>
      </c>
      <c r="I110" s="9" t="e">
        <f t="shared" si="58"/>
        <v>#REF!</v>
      </c>
      <c r="J110" s="10" t="e">
        <f>IF(A110=" ",0,(PRODUCT($F$28:F110)-1)-(PRODUCT($H$28:H110)-1))</f>
        <v>#REF!</v>
      </c>
      <c r="L110" t="e">
        <f t="shared" si="62"/>
        <v>#REF!</v>
      </c>
      <c r="S110" s="26">
        <f>+'Rendements bruts'!A110</f>
        <v>41305</v>
      </c>
      <c r="T110">
        <f t="shared" si="47"/>
        <v>2013</v>
      </c>
      <c r="U110">
        <f t="shared" si="52"/>
        <v>1</v>
      </c>
      <c r="V110" t="e">
        <f>+VLOOKUP(S110,'Rendements bruts'!$A:$A,2,FALSE)</f>
        <v>#REF!</v>
      </c>
      <c r="W110" s="2">
        <f t="shared" si="53"/>
        <v>41305</v>
      </c>
      <c r="Y110" s="10" t="e">
        <f t="shared" si="50"/>
        <v>#REF!</v>
      </c>
      <c r="Z110" s="7" t="e">
        <f t="shared" si="64"/>
        <v>#REF!</v>
      </c>
    </row>
    <row r="111" spans="1:26" x14ac:dyDescent="0.25">
      <c r="A111" s="8" t="e">
        <f t="shared" si="63"/>
        <v>#REF!</v>
      </c>
      <c r="B111" s="11" t="e">
        <f t="shared" si="54"/>
        <v>#REF!</v>
      </c>
      <c r="C111" s="44" t="e">
        <f t="shared" si="55"/>
        <v>#REF!</v>
      </c>
      <c r="D111" s="9" t="e">
        <f t="shared" si="59"/>
        <v>#REF!</v>
      </c>
      <c r="E111" s="9" t="e">
        <f t="shared" si="56"/>
        <v>#REF!</v>
      </c>
      <c r="F111" s="9" t="e">
        <f t="shared" si="60"/>
        <v>#REF!</v>
      </c>
      <c r="G111" s="9" t="e">
        <f t="shared" si="57"/>
        <v>#REF!</v>
      </c>
      <c r="H111" s="9" t="e">
        <f t="shared" si="61"/>
        <v>#REF!</v>
      </c>
      <c r="I111" s="9" t="e">
        <f t="shared" si="58"/>
        <v>#REF!</v>
      </c>
      <c r="J111" s="10" t="e">
        <f>IF(A111=" ",0,(PRODUCT($F$28:F111)-1)-(PRODUCT($H$28:H111)-1))</f>
        <v>#REF!</v>
      </c>
      <c r="L111" t="e">
        <f t="shared" si="62"/>
        <v>#REF!</v>
      </c>
      <c r="S111" s="26">
        <f>+'Rendements bruts'!A111</f>
        <v>41333</v>
      </c>
      <c r="T111">
        <f t="shared" si="47"/>
        <v>2013</v>
      </c>
      <c r="U111">
        <f t="shared" si="52"/>
        <v>2</v>
      </c>
      <c r="V111" t="e">
        <f>+VLOOKUP(S111,'Rendements bruts'!$A:$A,2,FALSE)</f>
        <v>#REF!</v>
      </c>
      <c r="W111" s="2">
        <f t="shared" si="53"/>
        <v>41333</v>
      </c>
      <c r="Y111" s="10" t="e">
        <f t="shared" si="50"/>
        <v>#REF!</v>
      </c>
      <c r="Z111" s="7" t="e">
        <f t="shared" si="64"/>
        <v>#REF!</v>
      </c>
    </row>
    <row r="112" spans="1:26" x14ac:dyDescent="0.25">
      <c r="A112" s="8" t="e">
        <f t="shared" si="63"/>
        <v>#REF!</v>
      </c>
      <c r="B112" s="11" t="e">
        <f t="shared" si="54"/>
        <v>#REF!</v>
      </c>
      <c r="C112" s="44" t="e">
        <f t="shared" si="55"/>
        <v>#REF!</v>
      </c>
      <c r="D112" s="9" t="e">
        <f t="shared" si="59"/>
        <v>#REF!</v>
      </c>
      <c r="E112" s="9" t="e">
        <f t="shared" si="56"/>
        <v>#REF!</v>
      </c>
      <c r="F112" s="9" t="e">
        <f t="shared" si="60"/>
        <v>#REF!</v>
      </c>
      <c r="G112" s="9" t="e">
        <f t="shared" si="57"/>
        <v>#REF!</v>
      </c>
      <c r="H112" s="9" t="e">
        <f t="shared" si="61"/>
        <v>#REF!</v>
      </c>
      <c r="I112" s="9" t="e">
        <f t="shared" si="58"/>
        <v>#REF!</v>
      </c>
      <c r="J112" s="10" t="e">
        <f>IF(A112=" ",0,(PRODUCT($F$28:F112)-1)-(PRODUCT($H$28:H112)-1))</f>
        <v>#REF!</v>
      </c>
      <c r="L112" t="e">
        <f t="shared" si="62"/>
        <v>#REF!</v>
      </c>
      <c r="S112" s="26">
        <f>+'Rendements bruts'!A112</f>
        <v>41364</v>
      </c>
      <c r="T112">
        <f t="shared" si="47"/>
        <v>2013</v>
      </c>
      <c r="U112">
        <f t="shared" si="52"/>
        <v>3</v>
      </c>
      <c r="V112" t="e">
        <f>+VLOOKUP(S112,'Rendements bruts'!$A:$A,2,FALSE)</f>
        <v>#REF!</v>
      </c>
      <c r="W112" s="2">
        <f t="shared" si="53"/>
        <v>41364</v>
      </c>
      <c r="Y112" s="10" t="e">
        <f t="shared" si="50"/>
        <v>#REF!</v>
      </c>
      <c r="Z112" s="7" t="e">
        <f t="shared" si="64"/>
        <v>#REF!</v>
      </c>
    </row>
    <row r="113" spans="1:26" x14ac:dyDescent="0.25">
      <c r="A113" s="8" t="e">
        <f t="shared" si="63"/>
        <v>#REF!</v>
      </c>
      <c r="B113" s="11" t="e">
        <f t="shared" si="54"/>
        <v>#REF!</v>
      </c>
      <c r="C113" s="44" t="e">
        <f t="shared" si="55"/>
        <v>#REF!</v>
      </c>
      <c r="D113" s="9" t="e">
        <f t="shared" si="59"/>
        <v>#REF!</v>
      </c>
      <c r="E113" s="9" t="e">
        <f t="shared" si="56"/>
        <v>#REF!</v>
      </c>
      <c r="F113" s="9" t="e">
        <f t="shared" si="60"/>
        <v>#REF!</v>
      </c>
      <c r="G113" s="9" t="e">
        <f t="shared" si="57"/>
        <v>#REF!</v>
      </c>
      <c r="H113" s="9" t="e">
        <f t="shared" si="61"/>
        <v>#REF!</v>
      </c>
      <c r="I113" s="9" t="e">
        <f t="shared" si="58"/>
        <v>#REF!</v>
      </c>
      <c r="J113" s="10" t="e">
        <f>IF(A113=" ",0,(PRODUCT($F$28:F113)-1)-(PRODUCT($H$28:H113)-1))</f>
        <v>#REF!</v>
      </c>
      <c r="L113" t="e">
        <f t="shared" si="62"/>
        <v>#REF!</v>
      </c>
      <c r="S113" s="26">
        <f>+'Rendements bruts'!A113</f>
        <v>41394</v>
      </c>
      <c r="T113">
        <f t="shared" si="47"/>
        <v>2013</v>
      </c>
      <c r="U113">
        <f t="shared" si="52"/>
        <v>4</v>
      </c>
      <c r="V113" t="e">
        <f>+VLOOKUP(S113,'Rendements bruts'!$A:$A,2,FALSE)</f>
        <v>#REF!</v>
      </c>
      <c r="W113" s="2">
        <f t="shared" si="53"/>
        <v>41394</v>
      </c>
      <c r="Y113" s="10" t="e">
        <f t="shared" si="50"/>
        <v>#REF!</v>
      </c>
      <c r="Z113" s="7" t="e">
        <f t="shared" si="64"/>
        <v>#REF!</v>
      </c>
    </row>
    <row r="114" spans="1:26" x14ac:dyDescent="0.25">
      <c r="A114" s="8" t="e">
        <f t="shared" si="63"/>
        <v>#REF!</v>
      </c>
      <c r="B114" s="11" t="e">
        <f t="shared" si="54"/>
        <v>#REF!</v>
      </c>
      <c r="C114" s="44" t="e">
        <f t="shared" si="55"/>
        <v>#REF!</v>
      </c>
      <c r="D114" s="9" t="e">
        <f t="shared" si="59"/>
        <v>#REF!</v>
      </c>
      <c r="E114" s="9" t="e">
        <f t="shared" si="56"/>
        <v>#REF!</v>
      </c>
      <c r="F114" s="9" t="e">
        <f t="shared" si="60"/>
        <v>#REF!</v>
      </c>
      <c r="G114" s="9" t="e">
        <f t="shared" si="57"/>
        <v>#REF!</v>
      </c>
      <c r="H114" s="9" t="e">
        <f t="shared" si="61"/>
        <v>#REF!</v>
      </c>
      <c r="I114" s="9" t="e">
        <f t="shared" si="58"/>
        <v>#REF!</v>
      </c>
      <c r="J114" s="10" t="e">
        <f>IF(A114=" ",0,(PRODUCT($F$28:F114)-1)-(PRODUCT($H$28:H114)-1))</f>
        <v>#REF!</v>
      </c>
      <c r="L114" t="e">
        <f t="shared" si="62"/>
        <v>#REF!</v>
      </c>
      <c r="S114" s="26">
        <f>+'Rendements bruts'!A114</f>
        <v>41425</v>
      </c>
      <c r="T114">
        <f t="shared" si="47"/>
        <v>2013</v>
      </c>
      <c r="U114">
        <f t="shared" si="52"/>
        <v>5</v>
      </c>
      <c r="V114" t="e">
        <f>+VLOOKUP(S114,'Rendements bruts'!$A:$A,2,FALSE)</f>
        <v>#REF!</v>
      </c>
      <c r="W114" s="2">
        <f t="shared" si="53"/>
        <v>41425</v>
      </c>
      <c r="Y114" s="10" t="e">
        <f t="shared" si="50"/>
        <v>#REF!</v>
      </c>
      <c r="Z114" s="7" t="e">
        <f t="shared" si="64"/>
        <v>#REF!</v>
      </c>
    </row>
    <row r="115" spans="1:26" x14ac:dyDescent="0.25">
      <c r="A115" s="8" t="e">
        <f t="shared" si="63"/>
        <v>#REF!</v>
      </c>
      <c r="B115" s="11" t="e">
        <f t="shared" si="54"/>
        <v>#REF!</v>
      </c>
      <c r="C115" s="44" t="e">
        <f t="shared" si="55"/>
        <v>#REF!</v>
      </c>
      <c r="D115" s="9" t="e">
        <f t="shared" si="59"/>
        <v>#REF!</v>
      </c>
      <c r="E115" s="9" t="e">
        <f t="shared" si="56"/>
        <v>#REF!</v>
      </c>
      <c r="F115" s="9" t="e">
        <f t="shared" si="60"/>
        <v>#REF!</v>
      </c>
      <c r="G115" s="9" t="e">
        <f t="shared" si="57"/>
        <v>#REF!</v>
      </c>
      <c r="H115" s="9" t="e">
        <f t="shared" si="61"/>
        <v>#REF!</v>
      </c>
      <c r="I115" s="9" t="e">
        <f t="shared" si="58"/>
        <v>#REF!</v>
      </c>
      <c r="J115" s="10" t="e">
        <f>IF(A115=" ",0,(PRODUCT($F$28:F115)-1)-(PRODUCT($H$28:H115)-1))</f>
        <v>#REF!</v>
      </c>
      <c r="L115" t="e">
        <f t="shared" si="62"/>
        <v>#REF!</v>
      </c>
      <c r="S115" s="26">
        <f>+'Rendements bruts'!A115</f>
        <v>41455</v>
      </c>
      <c r="T115">
        <f t="shared" si="47"/>
        <v>2013</v>
      </c>
      <c r="U115">
        <f t="shared" si="52"/>
        <v>6</v>
      </c>
      <c r="V115" t="e">
        <f>+VLOOKUP(S115,'Rendements bruts'!$A:$A,2,FALSE)</f>
        <v>#REF!</v>
      </c>
      <c r="W115" s="2">
        <f t="shared" si="53"/>
        <v>41455</v>
      </c>
      <c r="Y115" s="10" t="e">
        <f t="shared" si="50"/>
        <v>#REF!</v>
      </c>
      <c r="Z115" s="7" t="e">
        <f t="shared" si="64"/>
        <v>#REF!</v>
      </c>
    </row>
    <row r="116" spans="1:26" x14ac:dyDescent="0.25">
      <c r="A116" s="8" t="e">
        <f t="shared" si="63"/>
        <v>#REF!</v>
      </c>
      <c r="B116" s="11" t="e">
        <f t="shared" si="54"/>
        <v>#REF!</v>
      </c>
      <c r="C116" s="44" t="e">
        <f t="shared" si="55"/>
        <v>#REF!</v>
      </c>
      <c r="D116" s="9" t="e">
        <f t="shared" si="59"/>
        <v>#REF!</v>
      </c>
      <c r="E116" s="9" t="e">
        <f t="shared" si="56"/>
        <v>#REF!</v>
      </c>
      <c r="F116" s="9" t="e">
        <f t="shared" si="60"/>
        <v>#REF!</v>
      </c>
      <c r="G116" s="9" t="e">
        <f t="shared" si="57"/>
        <v>#REF!</v>
      </c>
      <c r="H116" s="9" t="e">
        <f t="shared" si="61"/>
        <v>#REF!</v>
      </c>
      <c r="I116" s="9" t="e">
        <f t="shared" si="58"/>
        <v>#REF!</v>
      </c>
      <c r="J116" s="10" t="e">
        <f>IF(A116=" ",0,(PRODUCT($F$28:F116)-1)-(PRODUCT($H$28:H116)-1))</f>
        <v>#REF!</v>
      </c>
      <c r="L116" t="e">
        <f t="shared" si="62"/>
        <v>#REF!</v>
      </c>
      <c r="S116" s="26">
        <f>+'Rendements bruts'!A116</f>
        <v>41486</v>
      </c>
      <c r="T116">
        <f t="shared" si="47"/>
        <v>2013</v>
      </c>
      <c r="U116">
        <f t="shared" si="52"/>
        <v>7</v>
      </c>
      <c r="V116" t="e">
        <f>+VLOOKUP(S116,'Rendements bruts'!$A:$A,2,FALSE)</f>
        <v>#REF!</v>
      </c>
      <c r="W116" s="2">
        <f t="shared" si="53"/>
        <v>41486</v>
      </c>
      <c r="Y116" s="10" t="e">
        <f t="shared" si="50"/>
        <v>#REF!</v>
      </c>
      <c r="Z116" s="7" t="e">
        <f t="shared" si="64"/>
        <v>#REF!</v>
      </c>
    </row>
    <row r="117" spans="1:26" x14ac:dyDescent="0.25">
      <c r="A117" s="8" t="e">
        <f t="shared" si="63"/>
        <v>#REF!</v>
      </c>
      <c r="B117" s="11" t="e">
        <f t="shared" si="54"/>
        <v>#REF!</v>
      </c>
      <c r="C117" s="44" t="e">
        <f t="shared" si="55"/>
        <v>#REF!</v>
      </c>
      <c r="D117" s="9" t="e">
        <f t="shared" si="59"/>
        <v>#REF!</v>
      </c>
      <c r="E117" s="9" t="e">
        <f t="shared" si="56"/>
        <v>#REF!</v>
      </c>
      <c r="F117" s="9" t="e">
        <f t="shared" si="60"/>
        <v>#REF!</v>
      </c>
      <c r="G117" s="9" t="e">
        <f t="shared" si="57"/>
        <v>#REF!</v>
      </c>
      <c r="H117" s="9" t="e">
        <f t="shared" si="61"/>
        <v>#REF!</v>
      </c>
      <c r="I117" s="9" t="e">
        <f t="shared" si="58"/>
        <v>#REF!</v>
      </c>
      <c r="J117" s="10" t="e">
        <f>IF(A117=" ",0,(PRODUCT($F$28:F117)-1)-(PRODUCT($H$28:H117)-1))</f>
        <v>#REF!</v>
      </c>
      <c r="L117" t="e">
        <f t="shared" si="62"/>
        <v>#REF!</v>
      </c>
      <c r="S117" s="26">
        <f>+'Rendements bruts'!A117</f>
        <v>41517</v>
      </c>
      <c r="T117">
        <f t="shared" si="47"/>
        <v>2013</v>
      </c>
      <c r="U117">
        <f t="shared" ref="U117:U161" si="65">+MONTH(S117)</f>
        <v>8</v>
      </c>
      <c r="V117" t="e">
        <f>+VLOOKUP(S117,'Rendements bruts'!$A:$A,2,FALSE)</f>
        <v>#REF!</v>
      </c>
      <c r="W117" s="2">
        <f t="shared" ref="W117:W161" si="66">+S117</f>
        <v>41517</v>
      </c>
      <c r="Y117" s="10" t="e">
        <f t="shared" si="50"/>
        <v>#REF!</v>
      </c>
      <c r="Z117" s="7" t="e">
        <f t="shared" si="64"/>
        <v>#REF!</v>
      </c>
    </row>
    <row r="118" spans="1:26" x14ac:dyDescent="0.25">
      <c r="A118" s="8" t="e">
        <f t="shared" si="63"/>
        <v>#REF!</v>
      </c>
      <c r="B118" s="11" t="e">
        <f t="shared" si="54"/>
        <v>#REF!</v>
      </c>
      <c r="C118" s="44" t="e">
        <f t="shared" si="55"/>
        <v>#REF!</v>
      </c>
      <c r="D118" s="9" t="e">
        <f t="shared" si="59"/>
        <v>#REF!</v>
      </c>
      <c r="E118" s="9" t="e">
        <f t="shared" si="56"/>
        <v>#REF!</v>
      </c>
      <c r="F118" s="9" t="e">
        <f t="shared" si="60"/>
        <v>#REF!</v>
      </c>
      <c r="G118" s="9" t="e">
        <f t="shared" si="57"/>
        <v>#REF!</v>
      </c>
      <c r="H118" s="9" t="e">
        <f t="shared" si="61"/>
        <v>#REF!</v>
      </c>
      <c r="I118" s="9" t="e">
        <f t="shared" si="58"/>
        <v>#REF!</v>
      </c>
      <c r="J118" s="10" t="e">
        <f>IF(A118=" ",0,(PRODUCT($F$28:F118)-1)-(PRODUCT($H$28:H118)-1))</f>
        <v>#REF!</v>
      </c>
      <c r="L118" t="e">
        <f t="shared" si="62"/>
        <v>#REF!</v>
      </c>
      <c r="S118" s="26">
        <f>+'Rendements bruts'!A118</f>
        <v>41547</v>
      </c>
      <c r="T118">
        <f t="shared" si="47"/>
        <v>2013</v>
      </c>
      <c r="U118">
        <f t="shared" si="65"/>
        <v>9</v>
      </c>
      <c r="V118" t="e">
        <f>+VLOOKUP(S118,'Rendements bruts'!$A:$A,2,FALSE)</f>
        <v>#REF!</v>
      </c>
      <c r="W118" s="2">
        <f t="shared" si="66"/>
        <v>41547</v>
      </c>
      <c r="Y118" s="10" t="e">
        <f t="shared" si="50"/>
        <v>#REF!</v>
      </c>
      <c r="Z118" s="7" t="e">
        <f t="shared" si="64"/>
        <v>#REF!</v>
      </c>
    </row>
    <row r="119" spans="1:26" x14ac:dyDescent="0.25">
      <c r="A119" s="8" t="e">
        <f t="shared" si="63"/>
        <v>#REF!</v>
      </c>
      <c r="B119" s="11" t="e">
        <f t="shared" si="54"/>
        <v>#REF!</v>
      </c>
      <c r="C119" s="44" t="e">
        <f t="shared" si="55"/>
        <v>#REF!</v>
      </c>
      <c r="D119" s="9" t="e">
        <f t="shared" si="59"/>
        <v>#REF!</v>
      </c>
      <c r="E119" s="9" t="e">
        <f t="shared" si="56"/>
        <v>#REF!</v>
      </c>
      <c r="F119" s="9" t="e">
        <f t="shared" si="60"/>
        <v>#REF!</v>
      </c>
      <c r="G119" s="9" t="e">
        <f t="shared" si="57"/>
        <v>#REF!</v>
      </c>
      <c r="H119" s="9" t="e">
        <f t="shared" si="61"/>
        <v>#REF!</v>
      </c>
      <c r="I119" s="9" t="e">
        <f t="shared" si="58"/>
        <v>#REF!</v>
      </c>
      <c r="J119" s="10" t="e">
        <f>IF(A119=" ",0,(PRODUCT($F$28:F119)-1)-(PRODUCT($H$28:H119)-1))</f>
        <v>#REF!</v>
      </c>
      <c r="L119" t="e">
        <f t="shared" si="62"/>
        <v>#REF!</v>
      </c>
      <c r="S119" s="26">
        <f>+'Rendements bruts'!A119</f>
        <v>41578</v>
      </c>
      <c r="T119">
        <f t="shared" si="47"/>
        <v>2013</v>
      </c>
      <c r="U119">
        <f t="shared" si="65"/>
        <v>10</v>
      </c>
      <c r="V119" t="e">
        <f>+VLOOKUP(S119,'Rendements bruts'!$A:$A,2,FALSE)</f>
        <v>#REF!</v>
      </c>
      <c r="W119" s="2">
        <f t="shared" si="66"/>
        <v>41578</v>
      </c>
      <c r="Y119" s="10" t="e">
        <f t="shared" si="50"/>
        <v>#REF!</v>
      </c>
      <c r="Z119" s="7" t="e">
        <f t="shared" si="64"/>
        <v>#REF!</v>
      </c>
    </row>
    <row r="120" spans="1:26" x14ac:dyDescent="0.25">
      <c r="A120" s="8" t="e">
        <f t="shared" si="63"/>
        <v>#REF!</v>
      </c>
      <c r="B120" s="11" t="e">
        <f t="shared" si="54"/>
        <v>#REF!</v>
      </c>
      <c r="C120" s="44" t="e">
        <f t="shared" si="55"/>
        <v>#REF!</v>
      </c>
      <c r="D120" s="9" t="e">
        <f t="shared" si="59"/>
        <v>#REF!</v>
      </c>
      <c r="E120" s="9" t="e">
        <f t="shared" si="56"/>
        <v>#REF!</v>
      </c>
      <c r="F120" s="9" t="e">
        <f t="shared" si="60"/>
        <v>#REF!</v>
      </c>
      <c r="G120" s="9" t="e">
        <f t="shared" si="57"/>
        <v>#REF!</v>
      </c>
      <c r="H120" s="9" t="e">
        <f t="shared" si="61"/>
        <v>#REF!</v>
      </c>
      <c r="I120" s="9" t="e">
        <f t="shared" si="58"/>
        <v>#REF!</v>
      </c>
      <c r="J120" s="10" t="e">
        <f>IF(A120=" ",0,(PRODUCT($F$28:F120)-1)-(PRODUCT($H$28:H120)-1))</f>
        <v>#REF!</v>
      </c>
      <c r="L120" t="e">
        <f t="shared" si="62"/>
        <v>#REF!</v>
      </c>
      <c r="S120" s="26">
        <f>+'Rendements bruts'!A120</f>
        <v>41608</v>
      </c>
      <c r="T120">
        <f t="shared" si="47"/>
        <v>2013</v>
      </c>
      <c r="U120">
        <f t="shared" si="65"/>
        <v>11</v>
      </c>
      <c r="V120" t="e">
        <f>+VLOOKUP(S120,'Rendements bruts'!$A:$A,2,FALSE)</f>
        <v>#REF!</v>
      </c>
      <c r="W120" s="2">
        <f t="shared" si="66"/>
        <v>41608</v>
      </c>
      <c r="Y120" s="10" t="e">
        <f t="shared" si="50"/>
        <v>#REF!</v>
      </c>
      <c r="Z120" s="7" t="e">
        <f t="shared" si="64"/>
        <v>#REF!</v>
      </c>
    </row>
    <row r="121" spans="1:26" x14ac:dyDescent="0.25">
      <c r="A121" s="8" t="e">
        <f t="shared" si="63"/>
        <v>#REF!</v>
      </c>
      <c r="B121" s="11" t="e">
        <f t="shared" si="54"/>
        <v>#REF!</v>
      </c>
      <c r="C121" s="44" t="e">
        <f t="shared" si="55"/>
        <v>#REF!</v>
      </c>
      <c r="D121" s="9" t="e">
        <f t="shared" si="59"/>
        <v>#REF!</v>
      </c>
      <c r="E121" s="9" t="e">
        <f t="shared" si="56"/>
        <v>#REF!</v>
      </c>
      <c r="F121" s="9" t="e">
        <f t="shared" si="60"/>
        <v>#REF!</v>
      </c>
      <c r="G121" s="9" t="e">
        <f t="shared" si="57"/>
        <v>#REF!</v>
      </c>
      <c r="H121" s="9" t="e">
        <f t="shared" si="61"/>
        <v>#REF!</v>
      </c>
      <c r="I121" s="9" t="e">
        <f t="shared" si="58"/>
        <v>#REF!</v>
      </c>
      <c r="J121" s="10" t="e">
        <f>IF(A121=" ",0,(PRODUCT($F$28:F121)-1)-(PRODUCT($H$28:H121)-1))</f>
        <v>#REF!</v>
      </c>
      <c r="L121" t="e">
        <f t="shared" si="62"/>
        <v>#REF!</v>
      </c>
      <c r="S121" s="26">
        <f>+'Rendements bruts'!A121</f>
        <v>41639</v>
      </c>
      <c r="T121">
        <f t="shared" si="47"/>
        <v>2013</v>
      </c>
      <c r="U121">
        <f t="shared" si="65"/>
        <v>12</v>
      </c>
      <c r="V121" t="e">
        <f>+VLOOKUP(S121,'Rendements bruts'!$A:$A,2,FALSE)</f>
        <v>#REF!</v>
      </c>
      <c r="W121" s="2">
        <f t="shared" si="66"/>
        <v>41639</v>
      </c>
      <c r="Y121" s="10" t="e">
        <f t="shared" si="50"/>
        <v>#REF!</v>
      </c>
      <c r="Z121" s="7" t="e">
        <f t="shared" si="64"/>
        <v>#REF!</v>
      </c>
    </row>
    <row r="122" spans="1:26" x14ac:dyDescent="0.25">
      <c r="A122" s="8" t="e">
        <f t="shared" si="63"/>
        <v>#REF!</v>
      </c>
      <c r="B122" s="11" t="e">
        <f t="shared" si="54"/>
        <v>#REF!</v>
      </c>
      <c r="C122" s="44" t="e">
        <f t="shared" si="55"/>
        <v>#REF!</v>
      </c>
      <c r="D122" s="9" t="e">
        <f t="shared" si="59"/>
        <v>#REF!</v>
      </c>
      <c r="E122" s="9" t="e">
        <f t="shared" si="56"/>
        <v>#REF!</v>
      </c>
      <c r="F122" s="9" t="e">
        <f t="shared" si="60"/>
        <v>#REF!</v>
      </c>
      <c r="G122" s="9" t="e">
        <f t="shared" si="57"/>
        <v>#REF!</v>
      </c>
      <c r="H122" s="9" t="e">
        <f t="shared" si="61"/>
        <v>#REF!</v>
      </c>
      <c r="I122" s="9" t="e">
        <f t="shared" si="58"/>
        <v>#REF!</v>
      </c>
      <c r="J122" s="10" t="e">
        <f>IF(A122=" ",0,(PRODUCT($F$28:F122)-1)-(PRODUCT($H$28:H122)-1))</f>
        <v>#REF!</v>
      </c>
      <c r="L122" t="e">
        <f t="shared" si="62"/>
        <v>#REF!</v>
      </c>
      <c r="S122" s="26">
        <f>+'Rendements bruts'!A122</f>
        <v>41670</v>
      </c>
      <c r="T122">
        <f t="shared" si="47"/>
        <v>2014</v>
      </c>
      <c r="U122">
        <f t="shared" si="65"/>
        <v>1</v>
      </c>
      <c r="V122" t="e">
        <f>+VLOOKUP(S122,'Rendements bruts'!$A:$A,2,FALSE)</f>
        <v>#REF!</v>
      </c>
      <c r="W122" s="2">
        <f t="shared" si="66"/>
        <v>41670</v>
      </c>
      <c r="Y122" s="10" t="e">
        <f t="shared" si="50"/>
        <v>#REF!</v>
      </c>
      <c r="Z122" s="7" t="e">
        <f t="shared" si="64"/>
        <v>#REF!</v>
      </c>
    </row>
    <row r="123" spans="1:26" x14ac:dyDescent="0.25">
      <c r="A123" s="8" t="e">
        <f t="shared" si="63"/>
        <v>#REF!</v>
      </c>
      <c r="B123" s="11" t="e">
        <f t="shared" si="54"/>
        <v>#REF!</v>
      </c>
      <c r="C123" s="44" t="e">
        <f t="shared" si="55"/>
        <v>#REF!</v>
      </c>
      <c r="D123" s="9" t="e">
        <f t="shared" si="59"/>
        <v>#REF!</v>
      </c>
      <c r="E123" s="9" t="e">
        <f t="shared" si="56"/>
        <v>#REF!</v>
      </c>
      <c r="F123" s="9" t="e">
        <f t="shared" si="60"/>
        <v>#REF!</v>
      </c>
      <c r="G123" s="9" t="e">
        <f t="shared" si="57"/>
        <v>#REF!</v>
      </c>
      <c r="H123" s="9" t="e">
        <f t="shared" si="61"/>
        <v>#REF!</v>
      </c>
      <c r="I123" s="9" t="e">
        <f t="shared" si="58"/>
        <v>#REF!</v>
      </c>
      <c r="J123" s="10" t="e">
        <f>IF(A123=" ",0,(PRODUCT($F$28:F123)-1)-(PRODUCT($H$28:H123)-1))</f>
        <v>#REF!</v>
      </c>
      <c r="L123" t="e">
        <f t="shared" si="62"/>
        <v>#REF!</v>
      </c>
      <c r="S123" s="26">
        <f>+'Rendements bruts'!A123</f>
        <v>41698</v>
      </c>
      <c r="T123">
        <f t="shared" si="47"/>
        <v>2014</v>
      </c>
      <c r="U123">
        <f t="shared" si="65"/>
        <v>2</v>
      </c>
      <c r="V123" t="e">
        <f>+VLOOKUP(S123,'Rendements bruts'!$A:$A,2,FALSE)</f>
        <v>#REF!</v>
      </c>
      <c r="W123" s="2">
        <f t="shared" si="66"/>
        <v>41698</v>
      </c>
      <c r="Y123" s="10" t="e">
        <f t="shared" si="50"/>
        <v>#REF!</v>
      </c>
      <c r="Z123" s="7" t="e">
        <f t="shared" si="64"/>
        <v>#REF!</v>
      </c>
    </row>
    <row r="124" spans="1:26" x14ac:dyDescent="0.25">
      <c r="A124" s="8" t="e">
        <f t="shared" si="63"/>
        <v>#REF!</v>
      </c>
      <c r="B124" s="11" t="e">
        <f t="shared" ref="B124:B155" si="67">+IF(A124=" "," ",VLOOKUP(A124,$V:$W,2,FALSE))</f>
        <v>#REF!</v>
      </c>
      <c r="C124" s="44" t="e">
        <f t="shared" ref="C124:C155" si="68">+IF(A124=" "," ",INDEX(Net,A124,$L$2))</f>
        <v>#REF!</v>
      </c>
      <c r="D124" s="9" t="e">
        <f t="shared" si="59"/>
        <v>#REF!</v>
      </c>
      <c r="E124" s="9" t="e">
        <f t="shared" ref="E124:E155" si="69">+IF(A124=" "," ",INDEX(Brut,A124,$L$2))</f>
        <v>#REF!</v>
      </c>
      <c r="F124" s="9" t="e">
        <f t="shared" si="60"/>
        <v>#REF!</v>
      </c>
      <c r="G124" s="9" t="e">
        <f t="shared" ref="G124:G155" si="70">+IF(A124=" "," ",IF(E124=" ",0,INDEX(Indices,A124,$L$2)))</f>
        <v>#REF!</v>
      </c>
      <c r="H124" s="9" t="e">
        <f t="shared" si="61"/>
        <v>#REF!</v>
      </c>
      <c r="I124" s="9" t="e">
        <f t="shared" ref="I124:I155" si="71">+IF(A124=" "," ",INDEX(VA,A124,$L$2))</f>
        <v>#REF!</v>
      </c>
      <c r="J124" s="10" t="e">
        <f>IF(A124=" ",0,(PRODUCT($F$28:F124)-1)-(PRODUCT($H$28:H124)-1))</f>
        <v>#REF!</v>
      </c>
      <c r="L124" t="e">
        <f t="shared" si="62"/>
        <v>#REF!</v>
      </c>
      <c r="S124" s="26">
        <f>+'Rendements bruts'!A124</f>
        <v>41729</v>
      </c>
      <c r="T124">
        <f t="shared" si="47"/>
        <v>2014</v>
      </c>
      <c r="U124">
        <f t="shared" si="65"/>
        <v>3</v>
      </c>
      <c r="V124" t="e">
        <f>+VLOOKUP(S124,'Rendements bruts'!$A:$A,2,FALSE)</f>
        <v>#REF!</v>
      </c>
      <c r="W124" s="2">
        <f t="shared" si="66"/>
        <v>41729</v>
      </c>
      <c r="Y124" s="10" t="e">
        <f t="shared" si="50"/>
        <v>#REF!</v>
      </c>
      <c r="Z124" s="7" t="e">
        <f t="shared" si="64"/>
        <v>#REF!</v>
      </c>
    </row>
    <row r="125" spans="1:26" x14ac:dyDescent="0.25">
      <c r="A125" s="8" t="e">
        <f t="shared" si="63"/>
        <v>#REF!</v>
      </c>
      <c r="B125" s="11" t="e">
        <f t="shared" si="67"/>
        <v>#REF!</v>
      </c>
      <c r="C125" s="44" t="e">
        <f t="shared" si="68"/>
        <v>#REF!</v>
      </c>
      <c r="D125" s="9" t="e">
        <f t="shared" si="59"/>
        <v>#REF!</v>
      </c>
      <c r="E125" s="9" t="e">
        <f t="shared" si="69"/>
        <v>#REF!</v>
      </c>
      <c r="F125" s="9" t="e">
        <f t="shared" si="60"/>
        <v>#REF!</v>
      </c>
      <c r="G125" s="9" t="e">
        <f t="shared" si="70"/>
        <v>#REF!</v>
      </c>
      <c r="H125" s="9" t="e">
        <f t="shared" si="61"/>
        <v>#REF!</v>
      </c>
      <c r="I125" s="9" t="e">
        <f t="shared" si="71"/>
        <v>#REF!</v>
      </c>
      <c r="J125" s="10" t="e">
        <f>IF(A125=" ",0,(PRODUCT($F$28:F125)-1)-(PRODUCT($H$28:H125)-1))</f>
        <v>#REF!</v>
      </c>
      <c r="L125" t="e">
        <f t="shared" si="62"/>
        <v>#REF!</v>
      </c>
      <c r="S125" s="26">
        <f>+'Rendements bruts'!A125</f>
        <v>41759</v>
      </c>
      <c r="T125">
        <f t="shared" si="47"/>
        <v>2014</v>
      </c>
      <c r="U125">
        <f t="shared" si="65"/>
        <v>4</v>
      </c>
      <c r="V125" t="e">
        <f>+VLOOKUP(S125,'Rendements bruts'!$A:$A,2,FALSE)</f>
        <v>#REF!</v>
      </c>
      <c r="W125" s="2">
        <f t="shared" si="66"/>
        <v>41759</v>
      </c>
      <c r="Y125" s="10" t="e">
        <f t="shared" si="50"/>
        <v>#REF!</v>
      </c>
      <c r="Z125" s="7" t="e">
        <f t="shared" si="64"/>
        <v>#REF!</v>
      </c>
    </row>
    <row r="126" spans="1:26" x14ac:dyDescent="0.25">
      <c r="A126" s="8" t="e">
        <f t="shared" si="63"/>
        <v>#REF!</v>
      </c>
      <c r="B126" s="11" t="e">
        <f t="shared" si="67"/>
        <v>#REF!</v>
      </c>
      <c r="C126" s="44" t="e">
        <f t="shared" si="68"/>
        <v>#REF!</v>
      </c>
      <c r="D126" s="9" t="e">
        <f t="shared" si="59"/>
        <v>#REF!</v>
      </c>
      <c r="E126" s="9" t="e">
        <f t="shared" si="69"/>
        <v>#REF!</v>
      </c>
      <c r="F126" s="9" t="e">
        <f t="shared" si="60"/>
        <v>#REF!</v>
      </c>
      <c r="G126" s="9" t="e">
        <f t="shared" si="70"/>
        <v>#REF!</v>
      </c>
      <c r="H126" s="9" t="e">
        <f t="shared" si="61"/>
        <v>#REF!</v>
      </c>
      <c r="I126" s="9" t="e">
        <f t="shared" si="71"/>
        <v>#REF!</v>
      </c>
      <c r="J126" s="10" t="e">
        <f>IF(A126=" ",0,(PRODUCT($F$28:F126)-1)-(PRODUCT($H$28:H126)-1))</f>
        <v>#REF!</v>
      </c>
      <c r="L126" t="e">
        <f t="shared" si="62"/>
        <v>#REF!</v>
      </c>
      <c r="S126" s="26">
        <f>+'Rendements bruts'!A126</f>
        <v>41790</v>
      </c>
      <c r="T126">
        <f t="shared" si="47"/>
        <v>2014</v>
      </c>
      <c r="U126">
        <f t="shared" si="65"/>
        <v>5</v>
      </c>
      <c r="V126" t="e">
        <f>+VLOOKUP(S126,'Rendements bruts'!$A:$A,2,FALSE)</f>
        <v>#REF!</v>
      </c>
      <c r="W126" s="2">
        <f t="shared" si="66"/>
        <v>41790</v>
      </c>
      <c r="Y126" s="10" t="e">
        <f t="shared" si="50"/>
        <v>#REF!</v>
      </c>
      <c r="Z126" s="7" t="e">
        <f t="shared" si="64"/>
        <v>#REF!</v>
      </c>
    </row>
    <row r="127" spans="1:26" x14ac:dyDescent="0.25">
      <c r="A127" s="8" t="e">
        <f t="shared" si="63"/>
        <v>#REF!</v>
      </c>
      <c r="B127" s="11" t="e">
        <f t="shared" si="67"/>
        <v>#REF!</v>
      </c>
      <c r="C127" s="44" t="e">
        <f t="shared" si="68"/>
        <v>#REF!</v>
      </c>
      <c r="D127" s="9" t="e">
        <f t="shared" si="59"/>
        <v>#REF!</v>
      </c>
      <c r="E127" s="9" t="e">
        <f t="shared" si="69"/>
        <v>#REF!</v>
      </c>
      <c r="F127" s="9" t="e">
        <f t="shared" si="60"/>
        <v>#REF!</v>
      </c>
      <c r="G127" s="9" t="e">
        <f t="shared" si="70"/>
        <v>#REF!</v>
      </c>
      <c r="H127" s="9" t="e">
        <f t="shared" si="61"/>
        <v>#REF!</v>
      </c>
      <c r="I127" s="9" t="e">
        <f t="shared" si="71"/>
        <v>#REF!</v>
      </c>
      <c r="J127" s="10" t="e">
        <f>IF(A127=" ",0,(PRODUCT($F$28:F127)-1)-(PRODUCT($H$28:H127)-1))</f>
        <v>#REF!</v>
      </c>
      <c r="L127" t="e">
        <f t="shared" si="62"/>
        <v>#REF!</v>
      </c>
      <c r="S127" s="26">
        <f>+'Rendements bruts'!A127</f>
        <v>41820</v>
      </c>
      <c r="T127">
        <f t="shared" si="47"/>
        <v>2014</v>
      </c>
      <c r="U127">
        <f t="shared" si="65"/>
        <v>6</v>
      </c>
      <c r="V127" t="e">
        <f>+VLOOKUP(S127,'Rendements bruts'!$A:$A,2,FALSE)</f>
        <v>#REF!</v>
      </c>
      <c r="W127" s="2">
        <f t="shared" si="66"/>
        <v>41820</v>
      </c>
      <c r="Y127" s="10" t="e">
        <f t="shared" si="50"/>
        <v>#REF!</v>
      </c>
      <c r="Z127" s="7" t="e">
        <f t="shared" si="64"/>
        <v>#REF!</v>
      </c>
    </row>
    <row r="128" spans="1:26" x14ac:dyDescent="0.25">
      <c r="A128" s="8" t="e">
        <f t="shared" si="63"/>
        <v>#REF!</v>
      </c>
      <c r="B128" s="11" t="e">
        <f t="shared" si="67"/>
        <v>#REF!</v>
      </c>
      <c r="C128" s="44" t="e">
        <f t="shared" si="68"/>
        <v>#REF!</v>
      </c>
      <c r="D128" s="9" t="e">
        <f t="shared" si="59"/>
        <v>#REF!</v>
      </c>
      <c r="E128" s="9" t="e">
        <f t="shared" si="69"/>
        <v>#REF!</v>
      </c>
      <c r="F128" s="9" t="e">
        <f t="shared" si="60"/>
        <v>#REF!</v>
      </c>
      <c r="G128" s="9" t="e">
        <f t="shared" si="70"/>
        <v>#REF!</v>
      </c>
      <c r="H128" s="9" t="e">
        <f t="shared" si="61"/>
        <v>#REF!</v>
      </c>
      <c r="I128" s="9" t="e">
        <f t="shared" si="71"/>
        <v>#REF!</v>
      </c>
      <c r="J128" s="10" t="e">
        <f>IF(A128=" ",0,(PRODUCT($F$28:F128)-1)-(PRODUCT($H$28:H128)-1))</f>
        <v>#REF!</v>
      </c>
      <c r="L128" t="e">
        <f t="shared" si="62"/>
        <v>#REF!</v>
      </c>
      <c r="S128" s="26">
        <f>+'Rendements bruts'!A128</f>
        <v>41851</v>
      </c>
      <c r="T128">
        <f t="shared" si="47"/>
        <v>2014</v>
      </c>
      <c r="U128">
        <f t="shared" si="65"/>
        <v>7</v>
      </c>
      <c r="V128" t="e">
        <f>+VLOOKUP(S128,'Rendements bruts'!$A:$A,2,FALSE)</f>
        <v>#REF!</v>
      </c>
      <c r="W128" s="2">
        <f t="shared" si="66"/>
        <v>41851</v>
      </c>
      <c r="Y128" s="10" t="e">
        <f t="shared" si="50"/>
        <v>#REF!</v>
      </c>
      <c r="Z128" s="7" t="e">
        <f t="shared" si="64"/>
        <v>#REF!</v>
      </c>
    </row>
    <row r="129" spans="1:26" x14ac:dyDescent="0.25">
      <c r="A129" s="8" t="e">
        <f t="shared" si="63"/>
        <v>#REF!</v>
      </c>
      <c r="B129" s="11" t="e">
        <f t="shared" si="67"/>
        <v>#REF!</v>
      </c>
      <c r="C129" s="44" t="e">
        <f t="shared" si="68"/>
        <v>#REF!</v>
      </c>
      <c r="D129" s="9" t="e">
        <f t="shared" si="59"/>
        <v>#REF!</v>
      </c>
      <c r="E129" s="9" t="e">
        <f t="shared" si="69"/>
        <v>#REF!</v>
      </c>
      <c r="F129" s="9" t="e">
        <f t="shared" si="60"/>
        <v>#REF!</v>
      </c>
      <c r="G129" s="9" t="e">
        <f t="shared" si="70"/>
        <v>#REF!</v>
      </c>
      <c r="H129" s="9" t="e">
        <f t="shared" si="61"/>
        <v>#REF!</v>
      </c>
      <c r="I129" s="9" t="e">
        <f t="shared" si="71"/>
        <v>#REF!</v>
      </c>
      <c r="J129" s="10" t="e">
        <f>IF(A129=" ",0,(PRODUCT($F$28:F129)-1)-(PRODUCT($H$28:H129)-1))</f>
        <v>#REF!</v>
      </c>
      <c r="L129" t="e">
        <f t="shared" si="62"/>
        <v>#REF!</v>
      </c>
      <c r="S129" s="26">
        <f>+'Rendements bruts'!A129</f>
        <v>41882</v>
      </c>
      <c r="T129">
        <f t="shared" si="47"/>
        <v>2014</v>
      </c>
      <c r="U129">
        <f t="shared" si="65"/>
        <v>8</v>
      </c>
      <c r="V129" t="e">
        <f>+VLOOKUP(S129,'Rendements bruts'!$A:$A,2,FALSE)</f>
        <v>#REF!</v>
      </c>
      <c r="W129" s="2">
        <f t="shared" si="66"/>
        <v>41882</v>
      </c>
      <c r="Y129" s="10" t="e">
        <f t="shared" si="50"/>
        <v>#REF!</v>
      </c>
      <c r="Z129" s="7" t="e">
        <f t="shared" si="64"/>
        <v>#REF!</v>
      </c>
    </row>
    <row r="130" spans="1:26" x14ac:dyDescent="0.25">
      <c r="A130" s="8" t="e">
        <f t="shared" si="63"/>
        <v>#REF!</v>
      </c>
      <c r="B130" s="11" t="e">
        <f t="shared" si="67"/>
        <v>#REF!</v>
      </c>
      <c r="C130" s="44" t="e">
        <f t="shared" si="68"/>
        <v>#REF!</v>
      </c>
      <c r="D130" s="9" t="e">
        <f t="shared" si="59"/>
        <v>#REF!</v>
      </c>
      <c r="E130" s="9" t="e">
        <f t="shared" si="69"/>
        <v>#REF!</v>
      </c>
      <c r="F130" s="9" t="e">
        <f t="shared" si="60"/>
        <v>#REF!</v>
      </c>
      <c r="G130" s="9" t="e">
        <f t="shared" si="70"/>
        <v>#REF!</v>
      </c>
      <c r="H130" s="9" t="e">
        <f t="shared" si="61"/>
        <v>#REF!</v>
      </c>
      <c r="I130" s="9" t="e">
        <f t="shared" si="71"/>
        <v>#REF!</v>
      </c>
      <c r="J130" s="10" t="e">
        <f>IF(A130=" ",0,(PRODUCT($F$28:F130)-1)-(PRODUCT($H$28:H130)-1))</f>
        <v>#REF!</v>
      </c>
      <c r="L130" t="e">
        <f t="shared" si="62"/>
        <v>#REF!</v>
      </c>
      <c r="S130" s="26">
        <f>+'Rendements bruts'!A130</f>
        <v>41912</v>
      </c>
      <c r="T130">
        <f t="shared" ref="T130:T161" si="72">+YEAR(S130)</f>
        <v>2014</v>
      </c>
      <c r="U130">
        <f t="shared" si="65"/>
        <v>9</v>
      </c>
      <c r="V130" t="e">
        <f>+VLOOKUP(S130,'Rendements bruts'!$A:$A,2,FALSE)</f>
        <v>#REF!</v>
      </c>
      <c r="W130" s="2">
        <f t="shared" si="66"/>
        <v>41912</v>
      </c>
      <c r="Y130" s="10" t="e">
        <f t="shared" si="50"/>
        <v>#REF!</v>
      </c>
      <c r="Z130" s="7" t="e">
        <f t="shared" si="64"/>
        <v>#REF!</v>
      </c>
    </row>
    <row r="131" spans="1:26" x14ac:dyDescent="0.25">
      <c r="A131" s="8" t="e">
        <f t="shared" si="63"/>
        <v>#REF!</v>
      </c>
      <c r="B131" s="11" t="e">
        <f t="shared" si="67"/>
        <v>#REF!</v>
      </c>
      <c r="C131" s="44" t="e">
        <f t="shared" si="68"/>
        <v>#REF!</v>
      </c>
      <c r="D131" s="9" t="e">
        <f t="shared" si="59"/>
        <v>#REF!</v>
      </c>
      <c r="E131" s="9" t="e">
        <f t="shared" si="69"/>
        <v>#REF!</v>
      </c>
      <c r="F131" s="9" t="e">
        <f t="shared" si="60"/>
        <v>#REF!</v>
      </c>
      <c r="G131" s="9" t="e">
        <f t="shared" si="70"/>
        <v>#REF!</v>
      </c>
      <c r="H131" s="9" t="e">
        <f t="shared" si="61"/>
        <v>#REF!</v>
      </c>
      <c r="I131" s="9" t="e">
        <f t="shared" si="71"/>
        <v>#REF!</v>
      </c>
      <c r="J131" s="10" t="e">
        <f>IF(A131=" ",0,(PRODUCT($F$28:F131)-1)-(PRODUCT($H$28:H131)-1))</f>
        <v>#REF!</v>
      </c>
      <c r="L131" t="e">
        <f t="shared" si="62"/>
        <v>#REF!</v>
      </c>
      <c r="S131" s="26">
        <f>+'Rendements bruts'!A131</f>
        <v>41943</v>
      </c>
      <c r="T131">
        <f t="shared" si="72"/>
        <v>2014</v>
      </c>
      <c r="U131">
        <f t="shared" si="65"/>
        <v>10</v>
      </c>
      <c r="V131" t="e">
        <f>+VLOOKUP(S131,'Rendements bruts'!$A:$A,2,FALSE)</f>
        <v>#REF!</v>
      </c>
      <c r="W131" s="2">
        <f t="shared" si="66"/>
        <v>41943</v>
      </c>
      <c r="Y131" s="10" t="e">
        <f t="shared" si="50"/>
        <v>#REF!</v>
      </c>
      <c r="Z131" s="7" t="e">
        <f t="shared" si="64"/>
        <v>#REF!</v>
      </c>
    </row>
    <row r="132" spans="1:26" x14ac:dyDescent="0.25">
      <c r="A132" s="8" t="e">
        <f t="shared" si="63"/>
        <v>#REF!</v>
      </c>
      <c r="B132" s="11" t="e">
        <f t="shared" si="67"/>
        <v>#REF!</v>
      </c>
      <c r="C132" s="44" t="e">
        <f t="shared" si="68"/>
        <v>#REF!</v>
      </c>
      <c r="D132" s="9" t="e">
        <f t="shared" si="59"/>
        <v>#REF!</v>
      </c>
      <c r="E132" s="9" t="e">
        <f t="shared" si="69"/>
        <v>#REF!</v>
      </c>
      <c r="F132" s="9" t="e">
        <f t="shared" si="60"/>
        <v>#REF!</v>
      </c>
      <c r="G132" s="9" t="e">
        <f t="shared" si="70"/>
        <v>#REF!</v>
      </c>
      <c r="H132" s="9" t="e">
        <f t="shared" si="61"/>
        <v>#REF!</v>
      </c>
      <c r="I132" s="9" t="e">
        <f t="shared" si="71"/>
        <v>#REF!</v>
      </c>
      <c r="J132" s="10" t="e">
        <f>IF(A132=" ",0,(PRODUCT($F$28:F132)-1)-(PRODUCT($H$28:H132)-1))</f>
        <v>#REF!</v>
      </c>
      <c r="L132" t="e">
        <f t="shared" si="62"/>
        <v>#REF!</v>
      </c>
      <c r="S132" s="26">
        <f>+'Rendements bruts'!A132</f>
        <v>41973</v>
      </c>
      <c r="T132">
        <f t="shared" si="72"/>
        <v>2014</v>
      </c>
      <c r="U132">
        <f t="shared" si="65"/>
        <v>11</v>
      </c>
      <c r="V132" t="e">
        <f>+VLOOKUP(S132,'Rendements bruts'!$A:$A,2,FALSE)</f>
        <v>#REF!</v>
      </c>
      <c r="W132" s="2">
        <f t="shared" si="66"/>
        <v>41973</v>
      </c>
      <c r="Y132" s="10" t="e">
        <f t="shared" si="50"/>
        <v>#REF!</v>
      </c>
      <c r="Z132" s="7" t="e">
        <f t="shared" si="64"/>
        <v>#REF!</v>
      </c>
    </row>
    <row r="133" spans="1:26" x14ac:dyDescent="0.25">
      <c r="A133" s="8" t="e">
        <f t="shared" si="63"/>
        <v>#REF!</v>
      </c>
      <c r="B133" s="11" t="e">
        <f t="shared" si="67"/>
        <v>#REF!</v>
      </c>
      <c r="C133" s="44" t="e">
        <f t="shared" si="68"/>
        <v>#REF!</v>
      </c>
      <c r="D133" s="9" t="e">
        <f t="shared" si="59"/>
        <v>#REF!</v>
      </c>
      <c r="E133" s="9" t="e">
        <f t="shared" si="69"/>
        <v>#REF!</v>
      </c>
      <c r="F133" s="9" t="e">
        <f t="shared" si="60"/>
        <v>#REF!</v>
      </c>
      <c r="G133" s="9" t="e">
        <f t="shared" si="70"/>
        <v>#REF!</v>
      </c>
      <c r="H133" s="9" t="e">
        <f t="shared" si="61"/>
        <v>#REF!</v>
      </c>
      <c r="I133" s="9" t="e">
        <f t="shared" si="71"/>
        <v>#REF!</v>
      </c>
      <c r="J133" s="10" t="e">
        <f>IF(A133=" ",0,(PRODUCT($F$28:F133)-1)-(PRODUCT($H$28:H133)-1))</f>
        <v>#REF!</v>
      </c>
      <c r="L133" t="e">
        <f t="shared" si="62"/>
        <v>#REF!</v>
      </c>
      <c r="S133" s="26">
        <f>+'Rendements bruts'!A133</f>
        <v>42004</v>
      </c>
      <c r="T133">
        <f t="shared" si="72"/>
        <v>2014</v>
      </c>
      <c r="U133">
        <f t="shared" si="65"/>
        <v>12</v>
      </c>
      <c r="V133" t="e">
        <f>+VLOOKUP(S133,'Rendements bruts'!$A:$A,2,FALSE)</f>
        <v>#REF!</v>
      </c>
      <c r="W133" s="2">
        <f t="shared" si="66"/>
        <v>42004</v>
      </c>
      <c r="Y133" s="10" t="e">
        <f t="shared" ref="Y133:Y196" si="73">+IF(A156=" "," ",INDEX(Indices,A156,MAX($Q$2:$Q$48)+2))</f>
        <v>#REF!</v>
      </c>
      <c r="Z133" s="7" t="e">
        <f t="shared" ref="Z133:Z148" si="74">+IF(A156=" ",1,1+Y133)</f>
        <v>#REF!</v>
      </c>
    </row>
    <row r="134" spans="1:26" x14ac:dyDescent="0.25">
      <c r="A134" s="8" t="e">
        <f t="shared" si="63"/>
        <v>#REF!</v>
      </c>
      <c r="B134" s="11" t="e">
        <f t="shared" si="67"/>
        <v>#REF!</v>
      </c>
      <c r="C134" s="44" t="e">
        <f t="shared" si="68"/>
        <v>#REF!</v>
      </c>
      <c r="D134" s="9" t="e">
        <f t="shared" si="59"/>
        <v>#REF!</v>
      </c>
      <c r="E134" s="9" t="e">
        <f t="shared" si="69"/>
        <v>#REF!</v>
      </c>
      <c r="F134" s="9" t="e">
        <f t="shared" si="60"/>
        <v>#REF!</v>
      </c>
      <c r="G134" s="9" t="e">
        <f t="shared" si="70"/>
        <v>#REF!</v>
      </c>
      <c r="H134" s="9" t="e">
        <f t="shared" si="61"/>
        <v>#REF!</v>
      </c>
      <c r="I134" s="9" t="e">
        <f t="shared" si="71"/>
        <v>#REF!</v>
      </c>
      <c r="J134" s="10" t="e">
        <f>IF(A134=" ",0,(PRODUCT($F$28:F134)-1)-(PRODUCT($H$28:H134)-1))</f>
        <v>#REF!</v>
      </c>
      <c r="L134" t="e">
        <f t="shared" si="62"/>
        <v>#REF!</v>
      </c>
      <c r="S134" s="26">
        <f>+'Rendements bruts'!A134</f>
        <v>42034</v>
      </c>
      <c r="T134">
        <f t="shared" si="72"/>
        <v>2015</v>
      </c>
      <c r="U134">
        <f t="shared" si="65"/>
        <v>1</v>
      </c>
      <c r="V134" t="e">
        <f>+VLOOKUP(S134,'Rendements bruts'!$A:$A,2,FALSE)</f>
        <v>#REF!</v>
      </c>
      <c r="W134" s="2">
        <f t="shared" si="66"/>
        <v>42034</v>
      </c>
      <c r="Y134" s="10" t="e">
        <f t="shared" si="73"/>
        <v>#REF!</v>
      </c>
      <c r="Z134" s="7" t="e">
        <f t="shared" si="74"/>
        <v>#REF!</v>
      </c>
    </row>
    <row r="135" spans="1:26" x14ac:dyDescent="0.25">
      <c r="A135" s="8" t="e">
        <f t="shared" si="63"/>
        <v>#REF!</v>
      </c>
      <c r="B135" s="11" t="e">
        <f t="shared" si="67"/>
        <v>#REF!</v>
      </c>
      <c r="C135" s="44" t="e">
        <f t="shared" si="68"/>
        <v>#REF!</v>
      </c>
      <c r="D135" s="9" t="e">
        <f t="shared" si="59"/>
        <v>#REF!</v>
      </c>
      <c r="E135" s="9" t="e">
        <f t="shared" si="69"/>
        <v>#REF!</v>
      </c>
      <c r="F135" s="9" t="e">
        <f t="shared" si="60"/>
        <v>#REF!</v>
      </c>
      <c r="G135" s="9" t="e">
        <f t="shared" si="70"/>
        <v>#REF!</v>
      </c>
      <c r="H135" s="9" t="e">
        <f t="shared" si="61"/>
        <v>#REF!</v>
      </c>
      <c r="I135" s="9" t="e">
        <f t="shared" si="71"/>
        <v>#REF!</v>
      </c>
      <c r="J135" s="10" t="e">
        <f>IF(A135=" ",0,(PRODUCT($F$28:F135)-1)-(PRODUCT($H$28:H135)-1))</f>
        <v>#REF!</v>
      </c>
      <c r="L135" t="e">
        <f t="shared" si="62"/>
        <v>#REF!</v>
      </c>
      <c r="S135" s="26">
        <f>+'Rendements bruts'!A135</f>
        <v>42062</v>
      </c>
      <c r="T135">
        <f t="shared" si="72"/>
        <v>2015</v>
      </c>
      <c r="U135">
        <f t="shared" si="65"/>
        <v>2</v>
      </c>
      <c r="V135" t="e">
        <f>+VLOOKUP(S135,'Rendements bruts'!$A:$A,2,FALSE)</f>
        <v>#REF!</v>
      </c>
      <c r="W135" s="2">
        <f t="shared" si="66"/>
        <v>42062</v>
      </c>
      <c r="Y135" s="10" t="e">
        <f t="shared" si="73"/>
        <v>#REF!</v>
      </c>
      <c r="Z135" s="7" t="e">
        <f t="shared" si="74"/>
        <v>#REF!</v>
      </c>
    </row>
    <row r="136" spans="1:26" x14ac:dyDescent="0.25">
      <c r="A136" s="8" t="e">
        <f t="shared" si="63"/>
        <v>#REF!</v>
      </c>
      <c r="B136" s="11" t="e">
        <f t="shared" si="67"/>
        <v>#REF!</v>
      </c>
      <c r="C136" s="44" t="e">
        <f t="shared" si="68"/>
        <v>#REF!</v>
      </c>
      <c r="D136" s="9" t="e">
        <f t="shared" si="59"/>
        <v>#REF!</v>
      </c>
      <c r="E136" s="9" t="e">
        <f t="shared" si="69"/>
        <v>#REF!</v>
      </c>
      <c r="F136" s="9" t="e">
        <f t="shared" si="60"/>
        <v>#REF!</v>
      </c>
      <c r="G136" s="9" t="e">
        <f t="shared" si="70"/>
        <v>#REF!</v>
      </c>
      <c r="H136" s="9" t="e">
        <f t="shared" si="61"/>
        <v>#REF!</v>
      </c>
      <c r="I136" s="9" t="e">
        <f t="shared" si="71"/>
        <v>#REF!</v>
      </c>
      <c r="J136" s="10" t="e">
        <f>IF(A136=" ",0,(PRODUCT($F$28:F136)-1)-(PRODUCT($H$28:H136)-1))</f>
        <v>#REF!</v>
      </c>
      <c r="L136" t="e">
        <f t="shared" si="62"/>
        <v>#REF!</v>
      </c>
      <c r="S136" s="26">
        <f>+'Rendements bruts'!A136</f>
        <v>42094</v>
      </c>
      <c r="T136">
        <f t="shared" si="72"/>
        <v>2015</v>
      </c>
      <c r="U136">
        <f t="shared" si="65"/>
        <v>3</v>
      </c>
      <c r="V136" t="e">
        <f>+VLOOKUP(S136,'Rendements bruts'!$A:$A,2,FALSE)</f>
        <v>#REF!</v>
      </c>
      <c r="W136" s="2">
        <f t="shared" si="66"/>
        <v>42094</v>
      </c>
      <c r="Y136" s="10" t="e">
        <f t="shared" si="73"/>
        <v>#REF!</v>
      </c>
      <c r="Z136" s="7" t="e">
        <f t="shared" si="74"/>
        <v>#REF!</v>
      </c>
    </row>
    <row r="137" spans="1:26" x14ac:dyDescent="0.25">
      <c r="A137" s="8" t="e">
        <f t="shared" si="63"/>
        <v>#REF!</v>
      </c>
      <c r="B137" s="11" t="e">
        <f t="shared" si="67"/>
        <v>#REF!</v>
      </c>
      <c r="C137" s="44" t="e">
        <f t="shared" si="68"/>
        <v>#REF!</v>
      </c>
      <c r="D137" s="9" t="e">
        <f t="shared" si="59"/>
        <v>#REF!</v>
      </c>
      <c r="E137" s="9" t="e">
        <f t="shared" si="69"/>
        <v>#REF!</v>
      </c>
      <c r="F137" s="9" t="e">
        <f t="shared" si="60"/>
        <v>#REF!</v>
      </c>
      <c r="G137" s="9" t="e">
        <f t="shared" si="70"/>
        <v>#REF!</v>
      </c>
      <c r="H137" s="9" t="e">
        <f t="shared" si="61"/>
        <v>#REF!</v>
      </c>
      <c r="I137" s="9" t="e">
        <f t="shared" si="71"/>
        <v>#REF!</v>
      </c>
      <c r="J137" s="10" t="e">
        <f>IF(A137=" ",0,(PRODUCT($F$28:F137)-1)-(PRODUCT($H$28:H137)-1))</f>
        <v>#REF!</v>
      </c>
      <c r="L137" t="e">
        <f t="shared" si="62"/>
        <v>#REF!</v>
      </c>
      <c r="S137" s="26">
        <f>+'Rendements bruts'!A137</f>
        <v>42124</v>
      </c>
      <c r="T137">
        <f t="shared" si="72"/>
        <v>2015</v>
      </c>
      <c r="U137">
        <f t="shared" si="65"/>
        <v>4</v>
      </c>
      <c r="V137" t="e">
        <f>+VLOOKUP(S137,'Rendements bruts'!$A:$A,2,FALSE)</f>
        <v>#REF!</v>
      </c>
      <c r="W137" s="2">
        <f t="shared" si="66"/>
        <v>42124</v>
      </c>
      <c r="Y137" s="10" t="e">
        <f t="shared" si="73"/>
        <v>#REF!</v>
      </c>
      <c r="Z137" s="7" t="e">
        <f t="shared" si="74"/>
        <v>#REF!</v>
      </c>
    </row>
    <row r="138" spans="1:26" x14ac:dyDescent="0.25">
      <c r="A138" s="8" t="e">
        <f t="shared" si="63"/>
        <v>#REF!</v>
      </c>
      <c r="B138" s="11" t="e">
        <f t="shared" si="67"/>
        <v>#REF!</v>
      </c>
      <c r="C138" s="44" t="e">
        <f t="shared" si="68"/>
        <v>#REF!</v>
      </c>
      <c r="D138" s="9" t="e">
        <f t="shared" si="59"/>
        <v>#REF!</v>
      </c>
      <c r="E138" s="9" t="e">
        <f t="shared" si="69"/>
        <v>#REF!</v>
      </c>
      <c r="F138" s="9" t="e">
        <f t="shared" si="60"/>
        <v>#REF!</v>
      </c>
      <c r="G138" s="9" t="e">
        <f t="shared" si="70"/>
        <v>#REF!</v>
      </c>
      <c r="H138" s="9" t="e">
        <f t="shared" si="61"/>
        <v>#REF!</v>
      </c>
      <c r="I138" s="9" t="e">
        <f t="shared" si="71"/>
        <v>#REF!</v>
      </c>
      <c r="J138" s="10" t="e">
        <f>IF(A138=" ",0,(PRODUCT($F$28:F138)-1)-(PRODUCT($H$28:H138)-1))</f>
        <v>#REF!</v>
      </c>
      <c r="L138" t="e">
        <f t="shared" si="62"/>
        <v>#REF!</v>
      </c>
      <c r="S138" s="26">
        <f>+'Rendements bruts'!A138</f>
        <v>42153</v>
      </c>
      <c r="T138">
        <f t="shared" si="72"/>
        <v>2015</v>
      </c>
      <c r="U138">
        <f t="shared" si="65"/>
        <v>5</v>
      </c>
      <c r="V138" t="e">
        <f>+VLOOKUP(S138,'Rendements bruts'!$A:$A,2,FALSE)</f>
        <v>#REF!</v>
      </c>
      <c r="W138" s="2">
        <f t="shared" si="66"/>
        <v>42153</v>
      </c>
      <c r="Y138" s="10" t="e">
        <f t="shared" si="73"/>
        <v>#REF!</v>
      </c>
      <c r="Z138" s="7" t="e">
        <f t="shared" si="74"/>
        <v>#REF!</v>
      </c>
    </row>
    <row r="139" spans="1:26" x14ac:dyDescent="0.25">
      <c r="A139" s="8" t="e">
        <f t="shared" si="63"/>
        <v>#REF!</v>
      </c>
      <c r="B139" s="11" t="e">
        <f t="shared" si="67"/>
        <v>#REF!</v>
      </c>
      <c r="C139" s="44" t="e">
        <f t="shared" si="68"/>
        <v>#REF!</v>
      </c>
      <c r="D139" s="9" t="e">
        <f t="shared" si="59"/>
        <v>#REF!</v>
      </c>
      <c r="E139" s="9" t="e">
        <f t="shared" si="69"/>
        <v>#REF!</v>
      </c>
      <c r="F139" s="9" t="e">
        <f t="shared" si="60"/>
        <v>#REF!</v>
      </c>
      <c r="G139" s="9" t="e">
        <f t="shared" si="70"/>
        <v>#REF!</v>
      </c>
      <c r="H139" s="9" t="e">
        <f t="shared" si="61"/>
        <v>#REF!</v>
      </c>
      <c r="I139" s="9" t="e">
        <f t="shared" si="71"/>
        <v>#REF!</v>
      </c>
      <c r="J139" s="10" t="e">
        <f>IF(A139=" ",0,(PRODUCT($F$28:F139)-1)-(PRODUCT($H$28:H139)-1))</f>
        <v>#REF!</v>
      </c>
      <c r="L139" t="e">
        <f t="shared" si="62"/>
        <v>#REF!</v>
      </c>
      <c r="S139" s="26">
        <f>+'Rendements bruts'!A139</f>
        <v>42185</v>
      </c>
      <c r="T139">
        <f t="shared" si="72"/>
        <v>2015</v>
      </c>
      <c r="U139">
        <f t="shared" si="65"/>
        <v>6</v>
      </c>
      <c r="V139" t="e">
        <f>+VLOOKUP(S139,'Rendements bruts'!$A:$A,2,FALSE)</f>
        <v>#REF!</v>
      </c>
      <c r="W139" s="2">
        <f t="shared" si="66"/>
        <v>42185</v>
      </c>
      <c r="Y139" s="10" t="e">
        <f t="shared" si="73"/>
        <v>#REF!</v>
      </c>
      <c r="Z139" s="7" t="e">
        <f t="shared" si="74"/>
        <v>#REF!</v>
      </c>
    </row>
    <row r="140" spans="1:26" x14ac:dyDescent="0.25">
      <c r="A140" s="8" t="e">
        <f t="shared" si="63"/>
        <v>#REF!</v>
      </c>
      <c r="B140" s="11" t="e">
        <f t="shared" si="67"/>
        <v>#REF!</v>
      </c>
      <c r="C140" s="44" t="e">
        <f t="shared" si="68"/>
        <v>#REF!</v>
      </c>
      <c r="D140" s="9" t="e">
        <f t="shared" si="59"/>
        <v>#REF!</v>
      </c>
      <c r="E140" s="9" t="e">
        <f t="shared" si="69"/>
        <v>#REF!</v>
      </c>
      <c r="F140" s="9" t="e">
        <f t="shared" si="60"/>
        <v>#REF!</v>
      </c>
      <c r="G140" s="9" t="e">
        <f t="shared" si="70"/>
        <v>#REF!</v>
      </c>
      <c r="H140" s="9" t="e">
        <f t="shared" si="61"/>
        <v>#REF!</v>
      </c>
      <c r="I140" s="9" t="e">
        <f t="shared" si="71"/>
        <v>#REF!</v>
      </c>
      <c r="J140" s="10" t="e">
        <f>IF(A140=" ",0,(PRODUCT($F$28:F140)-1)-(PRODUCT($H$28:H140)-1))</f>
        <v>#REF!</v>
      </c>
      <c r="L140" t="e">
        <f t="shared" si="62"/>
        <v>#REF!</v>
      </c>
      <c r="S140" s="26">
        <f>+'Rendements bruts'!A140</f>
        <v>42216</v>
      </c>
      <c r="T140">
        <f t="shared" si="72"/>
        <v>2015</v>
      </c>
      <c r="U140">
        <f t="shared" si="65"/>
        <v>7</v>
      </c>
      <c r="V140" t="e">
        <f>+VLOOKUP(S140,'Rendements bruts'!$A:$A,2,FALSE)</f>
        <v>#REF!</v>
      </c>
      <c r="W140" s="2">
        <f t="shared" si="66"/>
        <v>42216</v>
      </c>
      <c r="Y140" s="10" t="e">
        <f t="shared" si="73"/>
        <v>#REF!</v>
      </c>
      <c r="Z140" s="7" t="e">
        <f t="shared" si="74"/>
        <v>#REF!</v>
      </c>
    </row>
    <row r="141" spans="1:26" x14ac:dyDescent="0.25">
      <c r="A141" s="8" t="e">
        <f t="shared" si="63"/>
        <v>#REF!</v>
      </c>
      <c r="B141" s="11" t="e">
        <f t="shared" si="67"/>
        <v>#REF!</v>
      </c>
      <c r="C141" s="44" t="e">
        <f t="shared" si="68"/>
        <v>#REF!</v>
      </c>
      <c r="D141" s="9" t="e">
        <f t="shared" si="59"/>
        <v>#REF!</v>
      </c>
      <c r="E141" s="9" t="e">
        <f t="shared" si="69"/>
        <v>#REF!</v>
      </c>
      <c r="F141" s="9" t="e">
        <f t="shared" si="60"/>
        <v>#REF!</v>
      </c>
      <c r="G141" s="9" t="e">
        <f t="shared" si="70"/>
        <v>#REF!</v>
      </c>
      <c r="H141" s="9" t="e">
        <f t="shared" si="61"/>
        <v>#REF!</v>
      </c>
      <c r="I141" s="9" t="e">
        <f t="shared" si="71"/>
        <v>#REF!</v>
      </c>
      <c r="J141" s="10" t="e">
        <f>IF(A141=" ",0,(PRODUCT($F$28:F141)-1)-(PRODUCT($H$28:H141)-1))</f>
        <v>#REF!</v>
      </c>
      <c r="L141" t="e">
        <f t="shared" si="62"/>
        <v>#REF!</v>
      </c>
      <c r="S141" s="26">
        <f>+'Rendements bruts'!A141</f>
        <v>42247</v>
      </c>
      <c r="T141">
        <f t="shared" si="72"/>
        <v>2015</v>
      </c>
      <c r="U141">
        <f t="shared" si="65"/>
        <v>8</v>
      </c>
      <c r="V141" t="e">
        <f>+VLOOKUP(S141,'Rendements bruts'!$A:$A,2,FALSE)</f>
        <v>#REF!</v>
      </c>
      <c r="W141" s="2">
        <f t="shared" si="66"/>
        <v>42247</v>
      </c>
      <c r="Y141" s="10" t="e">
        <f t="shared" si="73"/>
        <v>#REF!</v>
      </c>
      <c r="Z141" s="7" t="e">
        <f t="shared" si="74"/>
        <v>#REF!</v>
      </c>
    </row>
    <row r="142" spans="1:26" x14ac:dyDescent="0.25">
      <c r="A142" s="8" t="e">
        <f t="shared" si="63"/>
        <v>#REF!</v>
      </c>
      <c r="B142" s="11" t="e">
        <f t="shared" si="67"/>
        <v>#REF!</v>
      </c>
      <c r="C142" s="44" t="e">
        <f t="shared" si="68"/>
        <v>#REF!</v>
      </c>
      <c r="D142" s="9" t="e">
        <f t="shared" si="59"/>
        <v>#REF!</v>
      </c>
      <c r="E142" s="9" t="e">
        <f t="shared" si="69"/>
        <v>#REF!</v>
      </c>
      <c r="F142" s="9" t="e">
        <f t="shared" si="60"/>
        <v>#REF!</v>
      </c>
      <c r="G142" s="9" t="e">
        <f t="shared" si="70"/>
        <v>#REF!</v>
      </c>
      <c r="H142" s="9" t="e">
        <f t="shared" si="61"/>
        <v>#REF!</v>
      </c>
      <c r="I142" s="9" t="e">
        <f t="shared" si="71"/>
        <v>#REF!</v>
      </c>
      <c r="J142" s="10" t="e">
        <f>IF(A142=" ",0,(PRODUCT($F$28:F142)-1)-(PRODUCT($H$28:H142)-1))</f>
        <v>#REF!</v>
      </c>
      <c r="L142" t="e">
        <f t="shared" si="62"/>
        <v>#REF!</v>
      </c>
      <c r="S142" s="26">
        <f>+'Rendements bruts'!A142</f>
        <v>42277</v>
      </c>
      <c r="T142">
        <f t="shared" si="72"/>
        <v>2015</v>
      </c>
      <c r="U142">
        <f t="shared" si="65"/>
        <v>9</v>
      </c>
      <c r="V142" t="e">
        <f>+VLOOKUP(S142,'Rendements bruts'!$A:$A,2,FALSE)</f>
        <v>#REF!</v>
      </c>
      <c r="W142" s="2">
        <f t="shared" si="66"/>
        <v>42277</v>
      </c>
      <c r="Y142" s="10" t="e">
        <f t="shared" si="73"/>
        <v>#REF!</v>
      </c>
      <c r="Z142" s="7" t="e">
        <f t="shared" si="74"/>
        <v>#REF!</v>
      </c>
    </row>
    <row r="143" spans="1:26" x14ac:dyDescent="0.25">
      <c r="A143" s="8" t="e">
        <f t="shared" si="63"/>
        <v>#REF!</v>
      </c>
      <c r="B143" s="11" t="e">
        <f t="shared" si="67"/>
        <v>#REF!</v>
      </c>
      <c r="C143" s="44" t="e">
        <f t="shared" si="68"/>
        <v>#REF!</v>
      </c>
      <c r="D143" s="9" t="e">
        <f t="shared" si="59"/>
        <v>#REF!</v>
      </c>
      <c r="E143" s="9" t="e">
        <f t="shared" si="69"/>
        <v>#REF!</v>
      </c>
      <c r="F143" s="9" t="e">
        <f t="shared" si="60"/>
        <v>#REF!</v>
      </c>
      <c r="G143" s="9" t="e">
        <f t="shared" si="70"/>
        <v>#REF!</v>
      </c>
      <c r="H143" s="9" t="e">
        <f t="shared" si="61"/>
        <v>#REF!</v>
      </c>
      <c r="I143" s="9" t="e">
        <f t="shared" si="71"/>
        <v>#REF!</v>
      </c>
      <c r="J143" s="10" t="e">
        <f>IF(A143=" ",0,(PRODUCT($F$28:F143)-1)-(PRODUCT($H$28:H143)-1))</f>
        <v>#REF!</v>
      </c>
      <c r="L143" t="e">
        <f t="shared" si="62"/>
        <v>#REF!</v>
      </c>
      <c r="S143" s="26">
        <f>+'Rendements bruts'!A143</f>
        <v>42308</v>
      </c>
      <c r="T143">
        <f t="shared" si="72"/>
        <v>2015</v>
      </c>
      <c r="U143">
        <f t="shared" si="65"/>
        <v>10</v>
      </c>
      <c r="V143" t="e">
        <f>+VLOOKUP(S143,'Rendements bruts'!$A:$A,2,FALSE)</f>
        <v>#REF!</v>
      </c>
      <c r="W143" s="2">
        <f t="shared" si="66"/>
        <v>42308</v>
      </c>
      <c r="Y143" s="10" t="e">
        <f t="shared" si="73"/>
        <v>#REF!</v>
      </c>
      <c r="Z143" s="7" t="e">
        <f t="shared" si="74"/>
        <v>#REF!</v>
      </c>
    </row>
    <row r="144" spans="1:26" x14ac:dyDescent="0.25">
      <c r="A144" s="8" t="e">
        <f t="shared" si="63"/>
        <v>#REF!</v>
      </c>
      <c r="B144" s="11" t="e">
        <f t="shared" si="67"/>
        <v>#REF!</v>
      </c>
      <c r="C144" s="44" t="e">
        <f t="shared" si="68"/>
        <v>#REF!</v>
      </c>
      <c r="D144" s="9" t="e">
        <f t="shared" si="59"/>
        <v>#REF!</v>
      </c>
      <c r="E144" s="9" t="e">
        <f t="shared" si="69"/>
        <v>#REF!</v>
      </c>
      <c r="F144" s="9" t="e">
        <f t="shared" si="60"/>
        <v>#REF!</v>
      </c>
      <c r="G144" s="9" t="e">
        <f t="shared" si="70"/>
        <v>#REF!</v>
      </c>
      <c r="H144" s="9" t="e">
        <f t="shared" si="61"/>
        <v>#REF!</v>
      </c>
      <c r="I144" s="9" t="e">
        <f t="shared" si="71"/>
        <v>#REF!</v>
      </c>
      <c r="J144" s="10" t="e">
        <f>IF(A144=" ",0,(PRODUCT($F$28:F144)-1)-(PRODUCT($H$28:H144)-1))</f>
        <v>#REF!</v>
      </c>
      <c r="L144" t="e">
        <f t="shared" si="62"/>
        <v>#REF!</v>
      </c>
      <c r="S144" s="26">
        <f>+'Rendements bruts'!A144</f>
        <v>42338</v>
      </c>
      <c r="T144">
        <f t="shared" si="72"/>
        <v>2015</v>
      </c>
      <c r="U144">
        <f t="shared" si="65"/>
        <v>11</v>
      </c>
      <c r="V144" t="e">
        <f>+VLOOKUP(S144,'Rendements bruts'!$A:$A,2,FALSE)</f>
        <v>#REF!</v>
      </c>
      <c r="W144" s="2">
        <f t="shared" si="66"/>
        <v>42338</v>
      </c>
      <c r="Y144" s="10" t="e">
        <f t="shared" si="73"/>
        <v>#REF!</v>
      </c>
      <c r="Z144" s="7" t="e">
        <f t="shared" si="74"/>
        <v>#REF!</v>
      </c>
    </row>
    <row r="145" spans="1:26" x14ac:dyDescent="0.25">
      <c r="A145" s="8" t="e">
        <f t="shared" si="63"/>
        <v>#REF!</v>
      </c>
      <c r="B145" s="11" t="e">
        <f t="shared" si="67"/>
        <v>#REF!</v>
      </c>
      <c r="C145" s="44" t="e">
        <f t="shared" si="68"/>
        <v>#REF!</v>
      </c>
      <c r="D145" s="9" t="e">
        <f t="shared" si="59"/>
        <v>#REF!</v>
      </c>
      <c r="E145" s="9" t="e">
        <f t="shared" si="69"/>
        <v>#REF!</v>
      </c>
      <c r="F145" s="9" t="e">
        <f t="shared" si="60"/>
        <v>#REF!</v>
      </c>
      <c r="G145" s="9" t="e">
        <f t="shared" si="70"/>
        <v>#REF!</v>
      </c>
      <c r="H145" s="9" t="e">
        <f t="shared" si="61"/>
        <v>#REF!</v>
      </c>
      <c r="I145" s="9" t="e">
        <f t="shared" si="71"/>
        <v>#REF!</v>
      </c>
      <c r="J145" s="10" t="e">
        <f>IF(A145=" ",0,(PRODUCT($F$28:F145)-1)-(PRODUCT($H$28:H145)-1))</f>
        <v>#REF!</v>
      </c>
      <c r="L145" t="e">
        <f t="shared" si="62"/>
        <v>#REF!</v>
      </c>
      <c r="S145" s="26">
        <f>+'Rendements bruts'!A145</f>
        <v>42369</v>
      </c>
      <c r="T145">
        <f t="shared" si="72"/>
        <v>2015</v>
      </c>
      <c r="U145">
        <f t="shared" si="65"/>
        <v>12</v>
      </c>
      <c r="V145" t="e">
        <f>+VLOOKUP(S145,'Rendements bruts'!$A:$A,2,FALSE)</f>
        <v>#REF!</v>
      </c>
      <c r="W145" s="2">
        <f t="shared" si="66"/>
        <v>42369</v>
      </c>
      <c r="Y145" s="10" t="e">
        <f t="shared" si="73"/>
        <v>#REF!</v>
      </c>
      <c r="Z145" s="7" t="e">
        <f t="shared" si="74"/>
        <v>#REF!</v>
      </c>
    </row>
    <row r="146" spans="1:26" x14ac:dyDescent="0.25">
      <c r="A146" s="8" t="e">
        <f t="shared" si="63"/>
        <v>#REF!</v>
      </c>
      <c r="B146" s="11" t="e">
        <f t="shared" si="67"/>
        <v>#REF!</v>
      </c>
      <c r="C146" s="44" t="e">
        <f t="shared" si="68"/>
        <v>#REF!</v>
      </c>
      <c r="D146" s="9" t="e">
        <f t="shared" si="59"/>
        <v>#REF!</v>
      </c>
      <c r="E146" s="9" t="e">
        <f t="shared" si="69"/>
        <v>#REF!</v>
      </c>
      <c r="F146" s="9" t="e">
        <f t="shared" si="60"/>
        <v>#REF!</v>
      </c>
      <c r="G146" s="9" t="e">
        <f t="shared" si="70"/>
        <v>#REF!</v>
      </c>
      <c r="H146" s="9" t="e">
        <f t="shared" si="61"/>
        <v>#REF!</v>
      </c>
      <c r="I146" s="9" t="e">
        <f t="shared" si="71"/>
        <v>#REF!</v>
      </c>
      <c r="J146" s="10" t="e">
        <f>IF(A146=" ",0,(PRODUCT($F$28:F146)-1)-(PRODUCT($H$28:H146)-1))</f>
        <v>#REF!</v>
      </c>
      <c r="L146" t="e">
        <f t="shared" si="62"/>
        <v>#REF!</v>
      </c>
      <c r="S146" s="26">
        <f>+'Rendements bruts'!A146</f>
        <v>42398</v>
      </c>
      <c r="T146">
        <f t="shared" si="72"/>
        <v>2016</v>
      </c>
      <c r="U146">
        <f t="shared" si="65"/>
        <v>1</v>
      </c>
      <c r="V146" t="e">
        <f>+VLOOKUP(S146,'Rendements bruts'!$A:$A,2,FALSE)</f>
        <v>#REF!</v>
      </c>
      <c r="W146" s="2">
        <f t="shared" si="66"/>
        <v>42398</v>
      </c>
      <c r="Y146" s="10" t="e">
        <f t="shared" si="73"/>
        <v>#REF!</v>
      </c>
      <c r="Z146" s="7" t="e">
        <f t="shared" si="74"/>
        <v>#REF!</v>
      </c>
    </row>
    <row r="147" spans="1:26" x14ac:dyDescent="0.25">
      <c r="A147" s="8" t="e">
        <f t="shared" si="63"/>
        <v>#REF!</v>
      </c>
      <c r="B147" s="11" t="e">
        <f t="shared" si="67"/>
        <v>#REF!</v>
      </c>
      <c r="C147" s="44" t="e">
        <f t="shared" si="68"/>
        <v>#REF!</v>
      </c>
      <c r="D147" s="9" t="e">
        <f t="shared" si="59"/>
        <v>#REF!</v>
      </c>
      <c r="E147" s="9" t="e">
        <f t="shared" si="69"/>
        <v>#REF!</v>
      </c>
      <c r="F147" s="9" t="e">
        <f t="shared" si="60"/>
        <v>#REF!</v>
      </c>
      <c r="G147" s="9" t="e">
        <f t="shared" si="70"/>
        <v>#REF!</v>
      </c>
      <c r="H147" s="9" t="e">
        <f t="shared" si="61"/>
        <v>#REF!</v>
      </c>
      <c r="I147" s="9" t="e">
        <f t="shared" si="71"/>
        <v>#REF!</v>
      </c>
      <c r="J147" s="10" t="e">
        <f>IF(A147=" ",0,(PRODUCT($F$28:F147)-1)-(PRODUCT($H$28:H147)-1))</f>
        <v>#REF!</v>
      </c>
      <c r="L147" t="e">
        <f t="shared" si="62"/>
        <v>#REF!</v>
      </c>
      <c r="S147" s="26">
        <f>+'Rendements bruts'!A147</f>
        <v>42429</v>
      </c>
      <c r="T147">
        <f t="shared" si="72"/>
        <v>2016</v>
      </c>
      <c r="U147">
        <f t="shared" si="65"/>
        <v>2</v>
      </c>
      <c r="V147" t="e">
        <f>+VLOOKUP(S147,'Rendements bruts'!$A:$A,2,FALSE)</f>
        <v>#REF!</v>
      </c>
      <c r="W147" s="2">
        <f t="shared" si="66"/>
        <v>42429</v>
      </c>
      <c r="Y147" s="10" t="e">
        <f t="shared" si="73"/>
        <v>#REF!</v>
      </c>
      <c r="Z147" s="7" t="e">
        <f t="shared" si="74"/>
        <v>#REF!</v>
      </c>
    </row>
    <row r="148" spans="1:26" x14ac:dyDescent="0.25">
      <c r="A148" s="8" t="e">
        <f t="shared" si="63"/>
        <v>#REF!</v>
      </c>
      <c r="B148" s="11" t="e">
        <f t="shared" si="67"/>
        <v>#REF!</v>
      </c>
      <c r="C148" s="44" t="e">
        <f t="shared" si="68"/>
        <v>#REF!</v>
      </c>
      <c r="D148" s="9" t="e">
        <f t="shared" si="59"/>
        <v>#REF!</v>
      </c>
      <c r="E148" s="9" t="e">
        <f t="shared" si="69"/>
        <v>#REF!</v>
      </c>
      <c r="F148" s="9" t="e">
        <f t="shared" si="60"/>
        <v>#REF!</v>
      </c>
      <c r="G148" s="9" t="e">
        <f t="shared" si="70"/>
        <v>#REF!</v>
      </c>
      <c r="H148" s="9" t="e">
        <f t="shared" si="61"/>
        <v>#REF!</v>
      </c>
      <c r="I148" s="9" t="e">
        <f t="shared" si="71"/>
        <v>#REF!</v>
      </c>
      <c r="J148" s="10" t="e">
        <f>IF(A148=" ",0,(PRODUCT($F$28:F148)-1)-(PRODUCT($H$28:H148)-1))</f>
        <v>#REF!</v>
      </c>
      <c r="L148" t="e">
        <f t="shared" si="62"/>
        <v>#REF!</v>
      </c>
      <c r="S148" s="26">
        <f>+'Rendements bruts'!A148</f>
        <v>42460</v>
      </c>
      <c r="T148">
        <f t="shared" si="72"/>
        <v>2016</v>
      </c>
      <c r="U148">
        <f t="shared" si="65"/>
        <v>3</v>
      </c>
      <c r="V148" t="e">
        <f>+VLOOKUP(S148,'Rendements bruts'!$A:$A,2,FALSE)</f>
        <v>#REF!</v>
      </c>
      <c r="W148" s="2">
        <f t="shared" si="66"/>
        <v>42460</v>
      </c>
      <c r="Y148" s="10" t="e">
        <f t="shared" si="73"/>
        <v>#REF!</v>
      </c>
      <c r="Z148" s="7" t="e">
        <f t="shared" si="74"/>
        <v>#REF!</v>
      </c>
    </row>
    <row r="149" spans="1:26" x14ac:dyDescent="0.25">
      <c r="A149" s="8" t="e">
        <f t="shared" si="63"/>
        <v>#REF!</v>
      </c>
      <c r="B149" s="11" t="e">
        <f t="shared" si="67"/>
        <v>#REF!</v>
      </c>
      <c r="C149" s="44" t="e">
        <f t="shared" si="68"/>
        <v>#REF!</v>
      </c>
      <c r="D149" s="9" t="e">
        <f t="shared" si="59"/>
        <v>#REF!</v>
      </c>
      <c r="E149" s="9" t="e">
        <f t="shared" si="69"/>
        <v>#REF!</v>
      </c>
      <c r="F149" s="9" t="e">
        <f t="shared" si="60"/>
        <v>#REF!</v>
      </c>
      <c r="G149" s="9" t="e">
        <f t="shared" si="70"/>
        <v>#REF!</v>
      </c>
      <c r="H149" s="9" t="e">
        <f t="shared" si="61"/>
        <v>#REF!</v>
      </c>
      <c r="I149" s="9" t="e">
        <f t="shared" si="71"/>
        <v>#REF!</v>
      </c>
      <c r="J149" s="10" t="e">
        <f>IF(A149=" ",0,(PRODUCT($F$28:F149)-1)-(PRODUCT($H$28:H149)-1))</f>
        <v>#REF!</v>
      </c>
      <c r="L149" t="e">
        <f t="shared" si="62"/>
        <v>#REF!</v>
      </c>
      <c r="S149" s="26">
        <f>+'Rendements bruts'!A149</f>
        <v>42489</v>
      </c>
      <c r="T149">
        <f t="shared" si="72"/>
        <v>2016</v>
      </c>
      <c r="U149">
        <f t="shared" si="65"/>
        <v>4</v>
      </c>
      <c r="V149" t="e">
        <f>+VLOOKUP(S149,'Rendements bruts'!$A:$A,2,FALSE)</f>
        <v>#REF!</v>
      </c>
      <c r="W149" s="2">
        <f t="shared" si="66"/>
        <v>42489</v>
      </c>
      <c r="Y149" s="10" t="e">
        <f t="shared" si="73"/>
        <v>#REF!</v>
      </c>
      <c r="Z149" s="7" t="e">
        <f t="shared" ref="Z149:Z212" si="75">+IF(A172=" ",1,1+Y149)</f>
        <v>#REF!</v>
      </c>
    </row>
    <row r="150" spans="1:26" x14ac:dyDescent="0.25">
      <c r="A150" s="8" t="e">
        <f t="shared" si="63"/>
        <v>#REF!</v>
      </c>
      <c r="B150" s="11" t="e">
        <f t="shared" si="67"/>
        <v>#REF!</v>
      </c>
      <c r="C150" s="44" t="e">
        <f t="shared" si="68"/>
        <v>#REF!</v>
      </c>
      <c r="D150" s="9" t="e">
        <f t="shared" si="59"/>
        <v>#REF!</v>
      </c>
      <c r="E150" s="9" t="e">
        <f t="shared" si="69"/>
        <v>#REF!</v>
      </c>
      <c r="F150" s="9" t="e">
        <f t="shared" si="60"/>
        <v>#REF!</v>
      </c>
      <c r="G150" s="9" t="e">
        <f t="shared" si="70"/>
        <v>#REF!</v>
      </c>
      <c r="H150" s="9" t="e">
        <f t="shared" si="61"/>
        <v>#REF!</v>
      </c>
      <c r="I150" s="9" t="e">
        <f t="shared" si="71"/>
        <v>#REF!</v>
      </c>
      <c r="J150" s="10" t="e">
        <f>IF(A150=" ",0,(PRODUCT($F$28:F150)-1)-(PRODUCT($H$28:H150)-1))</f>
        <v>#REF!</v>
      </c>
      <c r="L150" t="e">
        <f t="shared" si="62"/>
        <v>#REF!</v>
      </c>
      <c r="S150" s="26">
        <f>+'Rendements bruts'!A150</f>
        <v>42521</v>
      </c>
      <c r="T150">
        <f t="shared" si="72"/>
        <v>2016</v>
      </c>
      <c r="U150">
        <f t="shared" si="65"/>
        <v>5</v>
      </c>
      <c r="V150" t="e">
        <f>+VLOOKUP(S150,'Rendements bruts'!$A:$A,2,FALSE)</f>
        <v>#REF!</v>
      </c>
      <c r="W150" s="2">
        <f t="shared" si="66"/>
        <v>42521</v>
      </c>
      <c r="Y150" s="10" t="e">
        <f t="shared" si="73"/>
        <v>#REF!</v>
      </c>
      <c r="Z150" s="7" t="e">
        <f t="shared" si="75"/>
        <v>#REF!</v>
      </c>
    </row>
    <row r="151" spans="1:26" x14ac:dyDescent="0.25">
      <c r="A151" s="8" t="e">
        <f t="shared" si="63"/>
        <v>#REF!</v>
      </c>
      <c r="B151" s="11" t="e">
        <f t="shared" si="67"/>
        <v>#REF!</v>
      </c>
      <c r="C151" s="44" t="e">
        <f t="shared" si="68"/>
        <v>#REF!</v>
      </c>
      <c r="D151" s="9" t="e">
        <f t="shared" si="59"/>
        <v>#REF!</v>
      </c>
      <c r="E151" s="9" t="e">
        <f t="shared" si="69"/>
        <v>#REF!</v>
      </c>
      <c r="F151" s="9" t="e">
        <f t="shared" si="60"/>
        <v>#REF!</v>
      </c>
      <c r="G151" s="9" t="e">
        <f t="shared" si="70"/>
        <v>#REF!</v>
      </c>
      <c r="H151" s="9" t="e">
        <f t="shared" si="61"/>
        <v>#REF!</v>
      </c>
      <c r="I151" s="9" t="e">
        <f t="shared" si="71"/>
        <v>#REF!</v>
      </c>
      <c r="J151" s="10" t="e">
        <f>IF(A151=" ",0,(PRODUCT($F$28:F151)-1)-(PRODUCT($H$28:H151)-1))</f>
        <v>#REF!</v>
      </c>
      <c r="L151" t="e">
        <f t="shared" si="62"/>
        <v>#REF!</v>
      </c>
      <c r="S151" s="26">
        <f>+'Rendements bruts'!A151</f>
        <v>42551</v>
      </c>
      <c r="T151">
        <f t="shared" si="72"/>
        <v>2016</v>
      </c>
      <c r="U151">
        <f t="shared" si="65"/>
        <v>6</v>
      </c>
      <c r="V151" t="e">
        <f>+VLOOKUP(S151,'Rendements bruts'!$A:$A,2,FALSE)</f>
        <v>#REF!</v>
      </c>
      <c r="W151" s="2">
        <f t="shared" si="66"/>
        <v>42551</v>
      </c>
      <c r="Y151" s="10" t="e">
        <f t="shared" si="73"/>
        <v>#REF!</v>
      </c>
      <c r="Z151" s="7" t="e">
        <f t="shared" si="75"/>
        <v>#REF!</v>
      </c>
    </row>
    <row r="152" spans="1:26" x14ac:dyDescent="0.25">
      <c r="A152" s="8" t="e">
        <f t="shared" si="63"/>
        <v>#REF!</v>
      </c>
      <c r="B152" s="11" t="e">
        <f t="shared" si="67"/>
        <v>#REF!</v>
      </c>
      <c r="C152" s="44" t="e">
        <f t="shared" si="68"/>
        <v>#REF!</v>
      </c>
      <c r="D152" s="9" t="e">
        <f t="shared" si="59"/>
        <v>#REF!</v>
      </c>
      <c r="E152" s="9" t="e">
        <f t="shared" si="69"/>
        <v>#REF!</v>
      </c>
      <c r="F152" s="9" t="e">
        <f t="shared" si="60"/>
        <v>#REF!</v>
      </c>
      <c r="G152" s="9" t="e">
        <f t="shared" si="70"/>
        <v>#REF!</v>
      </c>
      <c r="H152" s="9" t="e">
        <f t="shared" si="61"/>
        <v>#REF!</v>
      </c>
      <c r="I152" s="9" t="e">
        <f t="shared" si="71"/>
        <v>#REF!</v>
      </c>
      <c r="J152" s="10" t="e">
        <f>IF(A152=" ",0,(PRODUCT($F$28:F152)-1)-(PRODUCT($H$28:H152)-1))</f>
        <v>#REF!</v>
      </c>
      <c r="L152" t="e">
        <f t="shared" si="62"/>
        <v>#REF!</v>
      </c>
      <c r="S152" s="26">
        <f>+'Rendements bruts'!A152</f>
        <v>42580</v>
      </c>
      <c r="T152">
        <f t="shared" si="72"/>
        <v>2016</v>
      </c>
      <c r="U152">
        <f t="shared" si="65"/>
        <v>7</v>
      </c>
      <c r="V152" t="e">
        <f>+VLOOKUP(S152,'Rendements bruts'!$A:$A,2,FALSE)</f>
        <v>#REF!</v>
      </c>
      <c r="W152" s="2">
        <f t="shared" si="66"/>
        <v>42580</v>
      </c>
      <c r="Y152" s="10" t="e">
        <f t="shared" si="73"/>
        <v>#REF!</v>
      </c>
      <c r="Z152" s="7" t="e">
        <f t="shared" si="75"/>
        <v>#REF!</v>
      </c>
    </row>
    <row r="153" spans="1:26" x14ac:dyDescent="0.25">
      <c r="A153" s="8" t="e">
        <f t="shared" si="63"/>
        <v>#REF!</v>
      </c>
      <c r="B153" s="11" t="e">
        <f t="shared" si="67"/>
        <v>#REF!</v>
      </c>
      <c r="C153" s="44" t="e">
        <f t="shared" si="68"/>
        <v>#REF!</v>
      </c>
      <c r="D153" s="9" t="e">
        <f t="shared" si="59"/>
        <v>#REF!</v>
      </c>
      <c r="E153" s="9" t="e">
        <f t="shared" si="69"/>
        <v>#REF!</v>
      </c>
      <c r="F153" s="9" t="e">
        <f t="shared" si="60"/>
        <v>#REF!</v>
      </c>
      <c r="G153" s="9" t="e">
        <f t="shared" si="70"/>
        <v>#REF!</v>
      </c>
      <c r="H153" s="9" t="e">
        <f t="shared" si="61"/>
        <v>#REF!</v>
      </c>
      <c r="I153" s="9" t="e">
        <f t="shared" si="71"/>
        <v>#REF!</v>
      </c>
      <c r="J153" s="10" t="e">
        <f>IF(A153=" ",0,(PRODUCT($F$28:F153)-1)-(PRODUCT($H$28:H153)-1))</f>
        <v>#REF!</v>
      </c>
      <c r="L153" t="e">
        <f t="shared" si="62"/>
        <v>#REF!</v>
      </c>
      <c r="S153" s="26">
        <f>+'Rendements bruts'!A153</f>
        <v>42613</v>
      </c>
      <c r="T153">
        <f t="shared" si="72"/>
        <v>2016</v>
      </c>
      <c r="U153">
        <f t="shared" si="65"/>
        <v>8</v>
      </c>
      <c r="V153" t="e">
        <f>+VLOOKUP(S153,'Rendements bruts'!$A:$A,2,FALSE)</f>
        <v>#REF!</v>
      </c>
      <c r="W153" s="2">
        <f t="shared" si="66"/>
        <v>42613</v>
      </c>
      <c r="Y153" s="10" t="e">
        <f t="shared" si="73"/>
        <v>#REF!</v>
      </c>
      <c r="Z153" s="7" t="e">
        <f t="shared" si="75"/>
        <v>#REF!</v>
      </c>
    </row>
    <row r="154" spans="1:26" x14ac:dyDescent="0.25">
      <c r="A154" s="8" t="e">
        <f t="shared" si="63"/>
        <v>#REF!</v>
      </c>
      <c r="B154" s="11" t="e">
        <f t="shared" si="67"/>
        <v>#REF!</v>
      </c>
      <c r="C154" s="44" t="e">
        <f t="shared" si="68"/>
        <v>#REF!</v>
      </c>
      <c r="D154" s="9" t="e">
        <f t="shared" si="59"/>
        <v>#REF!</v>
      </c>
      <c r="E154" s="9" t="e">
        <f t="shared" si="69"/>
        <v>#REF!</v>
      </c>
      <c r="F154" s="9" t="e">
        <f t="shared" si="60"/>
        <v>#REF!</v>
      </c>
      <c r="G154" s="9" t="e">
        <f t="shared" si="70"/>
        <v>#REF!</v>
      </c>
      <c r="H154" s="9" t="e">
        <f t="shared" si="61"/>
        <v>#REF!</v>
      </c>
      <c r="I154" s="9" t="e">
        <f t="shared" si="71"/>
        <v>#REF!</v>
      </c>
      <c r="J154" s="10" t="e">
        <f>IF(A154=" ",0,(PRODUCT($F$28:F154)-1)-(PRODUCT($H$28:H154)-1))</f>
        <v>#REF!</v>
      </c>
      <c r="L154" t="e">
        <f t="shared" si="62"/>
        <v>#REF!</v>
      </c>
      <c r="S154" s="26">
        <f>+'Rendements bruts'!A154</f>
        <v>42643</v>
      </c>
      <c r="T154">
        <f t="shared" si="72"/>
        <v>2016</v>
      </c>
      <c r="U154">
        <f t="shared" si="65"/>
        <v>9</v>
      </c>
      <c r="V154" t="e">
        <f>+VLOOKUP(S154,'Rendements bruts'!$A:$A,2,FALSE)</f>
        <v>#REF!</v>
      </c>
      <c r="W154" s="2">
        <f t="shared" si="66"/>
        <v>42643</v>
      </c>
      <c r="Y154" s="10" t="e">
        <f t="shared" si="73"/>
        <v>#REF!</v>
      </c>
      <c r="Z154" s="7" t="e">
        <f t="shared" si="75"/>
        <v>#REF!</v>
      </c>
    </row>
    <row r="155" spans="1:26" x14ac:dyDescent="0.25">
      <c r="A155" s="8" t="e">
        <f t="shared" si="63"/>
        <v>#REF!</v>
      </c>
      <c r="B155" s="11" t="e">
        <f t="shared" si="67"/>
        <v>#REF!</v>
      </c>
      <c r="C155" s="44" t="e">
        <f t="shared" si="68"/>
        <v>#REF!</v>
      </c>
      <c r="D155" s="9" t="e">
        <f t="shared" si="59"/>
        <v>#REF!</v>
      </c>
      <c r="E155" s="9" t="e">
        <f t="shared" si="69"/>
        <v>#REF!</v>
      </c>
      <c r="F155" s="9" t="e">
        <f t="shared" si="60"/>
        <v>#REF!</v>
      </c>
      <c r="G155" s="9" t="e">
        <f t="shared" si="70"/>
        <v>#REF!</v>
      </c>
      <c r="H155" s="9" t="e">
        <f t="shared" si="61"/>
        <v>#REF!</v>
      </c>
      <c r="I155" s="9" t="e">
        <f t="shared" si="71"/>
        <v>#REF!</v>
      </c>
      <c r="J155" s="10" t="e">
        <f>IF(A155=" ",0,(PRODUCT($F$28:F155)-1)-(PRODUCT($H$28:H155)-1))</f>
        <v>#REF!</v>
      </c>
      <c r="L155" t="e">
        <f t="shared" si="62"/>
        <v>#REF!</v>
      </c>
      <c r="S155" s="26">
        <f>+'Rendements bruts'!A155</f>
        <v>42674</v>
      </c>
      <c r="T155">
        <f t="shared" si="72"/>
        <v>2016</v>
      </c>
      <c r="U155">
        <f t="shared" si="65"/>
        <v>10</v>
      </c>
      <c r="V155" t="e">
        <f>+VLOOKUP(S155,'Rendements bruts'!$A:$A,2,FALSE)</f>
        <v>#REF!</v>
      </c>
      <c r="W155" s="2">
        <f t="shared" si="66"/>
        <v>42674</v>
      </c>
      <c r="Y155" s="10" t="e">
        <f t="shared" si="73"/>
        <v>#REF!</v>
      </c>
      <c r="Z155" s="7" t="e">
        <f t="shared" si="75"/>
        <v>#REF!</v>
      </c>
    </row>
    <row r="156" spans="1:26" x14ac:dyDescent="0.25">
      <c r="A156" s="8" t="e">
        <f t="shared" si="63"/>
        <v>#REF!</v>
      </c>
      <c r="B156" s="11" t="e">
        <f t="shared" ref="B156:B171" si="76">+IF(A156=" "," ",VLOOKUP(A156,$V:$W,2,FALSE))</f>
        <v>#REF!</v>
      </c>
      <c r="C156" s="44" t="e">
        <f t="shared" ref="C156:C171" si="77">+IF(A156=" "," ",INDEX(Net,A156,$L$2))</f>
        <v>#REF!</v>
      </c>
      <c r="D156" s="9" t="e">
        <f t="shared" si="59"/>
        <v>#REF!</v>
      </c>
      <c r="E156" s="9" t="e">
        <f t="shared" ref="E156:E171" si="78">+IF(A156=" "," ",INDEX(Brut,A156,$L$2))</f>
        <v>#REF!</v>
      </c>
      <c r="F156" s="9" t="e">
        <f t="shared" si="60"/>
        <v>#REF!</v>
      </c>
      <c r="G156" s="9" t="e">
        <f t="shared" ref="G156:G171" si="79">+IF(A156=" "," ",IF(E156=" ",0,INDEX(Indices,A156,$L$2)))</f>
        <v>#REF!</v>
      </c>
      <c r="H156" s="9" t="e">
        <f t="shared" si="61"/>
        <v>#REF!</v>
      </c>
      <c r="I156" s="9" t="e">
        <f t="shared" ref="I156:I171" si="80">+IF(A156=" "," ",INDEX(VA,A156,$L$2))</f>
        <v>#REF!</v>
      </c>
      <c r="J156" s="10" t="e">
        <f>IF(A156=" ",0,(PRODUCT($F$28:F156)-1)-(PRODUCT($H$28:H156)-1))</f>
        <v>#REF!</v>
      </c>
      <c r="L156" t="e">
        <f t="shared" si="62"/>
        <v>#REF!</v>
      </c>
      <c r="S156" s="26">
        <f>+'Rendements bruts'!A156</f>
        <v>42704</v>
      </c>
      <c r="T156">
        <f t="shared" si="72"/>
        <v>2016</v>
      </c>
      <c r="U156">
        <f t="shared" si="65"/>
        <v>11</v>
      </c>
      <c r="V156" t="e">
        <f>+VLOOKUP(S156,'Rendements bruts'!$A:$A,2,FALSE)</f>
        <v>#REF!</v>
      </c>
      <c r="W156" s="2">
        <f t="shared" si="66"/>
        <v>42704</v>
      </c>
      <c r="Y156" s="10" t="e">
        <f t="shared" si="73"/>
        <v>#REF!</v>
      </c>
      <c r="Z156" s="7" t="e">
        <f t="shared" si="75"/>
        <v>#REF!</v>
      </c>
    </row>
    <row r="157" spans="1:26" x14ac:dyDescent="0.25">
      <c r="A157" s="8" t="e">
        <f t="shared" si="63"/>
        <v>#REF!</v>
      </c>
      <c r="B157" s="11" t="e">
        <f t="shared" si="76"/>
        <v>#REF!</v>
      </c>
      <c r="C157" s="44" t="e">
        <f t="shared" si="77"/>
        <v>#REF!</v>
      </c>
      <c r="D157" s="9" t="e">
        <f t="shared" ref="D157:D171" si="81">+IF(A157=" ",1,1+C157)</f>
        <v>#REF!</v>
      </c>
      <c r="E157" s="9" t="e">
        <f t="shared" si="78"/>
        <v>#REF!</v>
      </c>
      <c r="F157" s="9" t="e">
        <f t="shared" ref="F157:F171" si="82">+IF(A157=" ",1,1+E157)</f>
        <v>#REF!</v>
      </c>
      <c r="G157" s="9" t="e">
        <f t="shared" si="79"/>
        <v>#REF!</v>
      </c>
      <c r="H157" s="9" t="e">
        <f t="shared" ref="H157:H171" si="83">+IF(A157=" ",1,1+G157)</f>
        <v>#REF!</v>
      </c>
      <c r="I157" s="9" t="e">
        <f t="shared" si="80"/>
        <v>#REF!</v>
      </c>
      <c r="J157" s="10" t="e">
        <f>IF(A157=" ",0,(PRODUCT($F$28:F157)-1)-(PRODUCT($H$28:H157)-1))</f>
        <v>#REF!</v>
      </c>
      <c r="L157" t="e">
        <f t="shared" ref="L157:L171" si="84">+IF(A157=" ",0,1)</f>
        <v>#REF!</v>
      </c>
      <c r="S157" s="26">
        <f>+'Rendements bruts'!A157</f>
        <v>42734</v>
      </c>
      <c r="T157">
        <f t="shared" si="72"/>
        <v>2016</v>
      </c>
      <c r="U157">
        <f t="shared" si="65"/>
        <v>12</v>
      </c>
      <c r="V157" t="e">
        <f>+VLOOKUP(S157,'Rendements bruts'!$A:$A,2,FALSE)</f>
        <v>#REF!</v>
      </c>
      <c r="W157" s="2">
        <f t="shared" si="66"/>
        <v>42734</v>
      </c>
      <c r="Y157" s="10" t="e">
        <f t="shared" si="73"/>
        <v>#REF!</v>
      </c>
      <c r="Z157" s="7" t="e">
        <f t="shared" si="75"/>
        <v>#REF!</v>
      </c>
    </row>
    <row r="158" spans="1:26" x14ac:dyDescent="0.25">
      <c r="A158" s="8" t="e">
        <f t="shared" ref="A158:A221" si="85">+IF(A157=" "," ",IF(A157+1&gt;$J$4," ",A157+1))</f>
        <v>#REF!</v>
      </c>
      <c r="B158" s="11" t="e">
        <f t="shared" si="76"/>
        <v>#REF!</v>
      </c>
      <c r="C158" s="44" t="e">
        <f t="shared" si="77"/>
        <v>#REF!</v>
      </c>
      <c r="D158" s="9" t="e">
        <f t="shared" si="81"/>
        <v>#REF!</v>
      </c>
      <c r="E158" s="9" t="e">
        <f t="shared" si="78"/>
        <v>#REF!</v>
      </c>
      <c r="F158" s="9" t="e">
        <f t="shared" si="82"/>
        <v>#REF!</v>
      </c>
      <c r="G158" s="9" t="e">
        <f t="shared" si="79"/>
        <v>#REF!</v>
      </c>
      <c r="H158" s="9" t="e">
        <f t="shared" si="83"/>
        <v>#REF!</v>
      </c>
      <c r="I158" s="9" t="e">
        <f t="shared" si="80"/>
        <v>#REF!</v>
      </c>
      <c r="J158" s="10" t="e">
        <f>IF(A158=" ",0,(PRODUCT($F$28:F158)-1)-(PRODUCT($H$28:H158)-1))</f>
        <v>#REF!</v>
      </c>
      <c r="L158" t="e">
        <f t="shared" si="84"/>
        <v>#REF!</v>
      </c>
      <c r="S158" s="26">
        <f>+'Rendements bruts'!A158</f>
        <v>42766</v>
      </c>
      <c r="T158">
        <f t="shared" si="72"/>
        <v>2017</v>
      </c>
      <c r="U158">
        <f t="shared" si="65"/>
        <v>1</v>
      </c>
      <c r="V158" t="e">
        <f>+VLOOKUP(S158,'Rendements bruts'!$A:$A,2,FALSE)</f>
        <v>#REF!</v>
      </c>
      <c r="W158" s="2">
        <f t="shared" si="66"/>
        <v>42766</v>
      </c>
      <c r="Y158" s="10" t="e">
        <f t="shared" si="73"/>
        <v>#REF!</v>
      </c>
      <c r="Z158" s="7" t="e">
        <f t="shared" si="75"/>
        <v>#REF!</v>
      </c>
    </row>
    <row r="159" spans="1:26" x14ac:dyDescent="0.25">
      <c r="A159" s="8" t="e">
        <f t="shared" si="85"/>
        <v>#REF!</v>
      </c>
      <c r="B159" s="11" t="e">
        <f t="shared" si="76"/>
        <v>#REF!</v>
      </c>
      <c r="C159" s="44" t="e">
        <f t="shared" si="77"/>
        <v>#REF!</v>
      </c>
      <c r="D159" s="9" t="e">
        <f t="shared" si="81"/>
        <v>#REF!</v>
      </c>
      <c r="E159" s="9" t="e">
        <f t="shared" si="78"/>
        <v>#REF!</v>
      </c>
      <c r="F159" s="9" t="e">
        <f t="shared" si="82"/>
        <v>#REF!</v>
      </c>
      <c r="G159" s="9" t="e">
        <f t="shared" si="79"/>
        <v>#REF!</v>
      </c>
      <c r="H159" s="9" t="e">
        <f t="shared" si="83"/>
        <v>#REF!</v>
      </c>
      <c r="I159" s="9" t="e">
        <f t="shared" si="80"/>
        <v>#REF!</v>
      </c>
      <c r="J159" s="10" t="e">
        <f>IF(A159=" ",0,(PRODUCT($F$28:F159)-1)-(PRODUCT($H$28:H159)-1))</f>
        <v>#REF!</v>
      </c>
      <c r="L159" t="e">
        <f t="shared" si="84"/>
        <v>#REF!</v>
      </c>
      <c r="S159" s="26">
        <f>+'Rendements bruts'!A159</f>
        <v>42794</v>
      </c>
      <c r="T159">
        <f t="shared" si="72"/>
        <v>2017</v>
      </c>
      <c r="U159">
        <f t="shared" si="65"/>
        <v>2</v>
      </c>
      <c r="V159" t="e">
        <f>+VLOOKUP(S159,'Rendements bruts'!$A:$A,2,FALSE)</f>
        <v>#REF!</v>
      </c>
      <c r="W159" s="2">
        <f t="shared" si="66"/>
        <v>42794</v>
      </c>
      <c r="Y159" s="10" t="e">
        <f t="shared" si="73"/>
        <v>#REF!</v>
      </c>
      <c r="Z159" s="7" t="e">
        <f t="shared" si="75"/>
        <v>#REF!</v>
      </c>
    </row>
    <row r="160" spans="1:26" x14ac:dyDescent="0.25">
      <c r="A160" s="8" t="e">
        <f t="shared" si="85"/>
        <v>#REF!</v>
      </c>
      <c r="B160" s="11" t="e">
        <f t="shared" si="76"/>
        <v>#REF!</v>
      </c>
      <c r="C160" s="44" t="e">
        <f t="shared" si="77"/>
        <v>#REF!</v>
      </c>
      <c r="D160" s="9" t="e">
        <f t="shared" si="81"/>
        <v>#REF!</v>
      </c>
      <c r="E160" s="9" t="e">
        <f t="shared" si="78"/>
        <v>#REF!</v>
      </c>
      <c r="F160" s="9" t="e">
        <f t="shared" si="82"/>
        <v>#REF!</v>
      </c>
      <c r="G160" s="9" t="e">
        <f t="shared" si="79"/>
        <v>#REF!</v>
      </c>
      <c r="H160" s="9" t="e">
        <f t="shared" si="83"/>
        <v>#REF!</v>
      </c>
      <c r="I160" s="9" t="e">
        <f t="shared" si="80"/>
        <v>#REF!</v>
      </c>
      <c r="J160" s="10" t="e">
        <f>IF(A160=" ",0,(PRODUCT($F$28:F160)-1)-(PRODUCT($H$28:H160)-1))</f>
        <v>#REF!</v>
      </c>
      <c r="L160" t="e">
        <f t="shared" si="84"/>
        <v>#REF!</v>
      </c>
      <c r="S160" s="26">
        <f>+'Rendements bruts'!A160</f>
        <v>42825</v>
      </c>
      <c r="T160">
        <f t="shared" si="72"/>
        <v>2017</v>
      </c>
      <c r="U160">
        <f t="shared" si="65"/>
        <v>3</v>
      </c>
      <c r="V160" t="e">
        <f>+VLOOKUP(S160,'Rendements bruts'!$A:$A,2,FALSE)</f>
        <v>#REF!</v>
      </c>
      <c r="W160" s="2">
        <f t="shared" si="66"/>
        <v>42825</v>
      </c>
      <c r="Y160" s="10" t="e">
        <f t="shared" si="73"/>
        <v>#REF!</v>
      </c>
      <c r="Z160" s="7" t="e">
        <f t="shared" si="75"/>
        <v>#REF!</v>
      </c>
    </row>
    <row r="161" spans="1:26" x14ac:dyDescent="0.25">
      <c r="A161" s="8" t="e">
        <f t="shared" si="85"/>
        <v>#REF!</v>
      </c>
      <c r="B161" s="11" t="e">
        <f t="shared" si="76"/>
        <v>#REF!</v>
      </c>
      <c r="C161" s="44" t="e">
        <f t="shared" si="77"/>
        <v>#REF!</v>
      </c>
      <c r="D161" s="9" t="e">
        <f t="shared" si="81"/>
        <v>#REF!</v>
      </c>
      <c r="E161" s="9" t="e">
        <f t="shared" si="78"/>
        <v>#REF!</v>
      </c>
      <c r="F161" s="9" t="e">
        <f t="shared" si="82"/>
        <v>#REF!</v>
      </c>
      <c r="G161" s="9" t="e">
        <f t="shared" si="79"/>
        <v>#REF!</v>
      </c>
      <c r="H161" s="9" t="e">
        <f t="shared" si="83"/>
        <v>#REF!</v>
      </c>
      <c r="I161" s="9" t="e">
        <f t="shared" si="80"/>
        <v>#REF!</v>
      </c>
      <c r="J161" s="10" t="e">
        <f>IF(A161=" ",0,(PRODUCT($F$28:F161)-1)-(PRODUCT($H$28:H161)-1))</f>
        <v>#REF!</v>
      </c>
      <c r="L161" t="e">
        <f t="shared" si="84"/>
        <v>#REF!</v>
      </c>
      <c r="S161" s="26">
        <f>+'Rendements bruts'!A161</f>
        <v>42853</v>
      </c>
      <c r="T161">
        <f t="shared" si="72"/>
        <v>2017</v>
      </c>
      <c r="U161">
        <f t="shared" si="65"/>
        <v>4</v>
      </c>
      <c r="V161" t="e">
        <f>+VLOOKUP(S161,'Rendements bruts'!$A:$A,2,FALSE)</f>
        <v>#REF!</v>
      </c>
      <c r="W161" s="2">
        <f t="shared" si="66"/>
        <v>42853</v>
      </c>
      <c r="Y161" s="10" t="e">
        <f t="shared" si="73"/>
        <v>#REF!</v>
      </c>
      <c r="Z161" s="7" t="e">
        <f t="shared" si="75"/>
        <v>#REF!</v>
      </c>
    </row>
    <row r="162" spans="1:26" x14ac:dyDescent="0.25">
      <c r="A162" s="8" t="e">
        <f t="shared" si="85"/>
        <v>#REF!</v>
      </c>
      <c r="B162" s="11" t="e">
        <f t="shared" si="76"/>
        <v>#REF!</v>
      </c>
      <c r="C162" s="44" t="e">
        <f t="shared" si="77"/>
        <v>#REF!</v>
      </c>
      <c r="D162" s="9" t="e">
        <f t="shared" si="81"/>
        <v>#REF!</v>
      </c>
      <c r="E162" s="9" t="e">
        <f t="shared" si="78"/>
        <v>#REF!</v>
      </c>
      <c r="F162" s="9" t="e">
        <f t="shared" si="82"/>
        <v>#REF!</v>
      </c>
      <c r="G162" s="9" t="e">
        <f t="shared" si="79"/>
        <v>#REF!</v>
      </c>
      <c r="H162" s="9" t="e">
        <f t="shared" si="83"/>
        <v>#REF!</v>
      </c>
      <c r="I162" s="9" t="e">
        <f t="shared" si="80"/>
        <v>#REF!</v>
      </c>
      <c r="J162" s="10" t="e">
        <f>IF(A162=" ",0,(PRODUCT($F$28:F162)-1)-(PRODUCT($H$28:H162)-1))</f>
        <v>#REF!</v>
      </c>
      <c r="L162" t="e">
        <f t="shared" si="84"/>
        <v>#REF!</v>
      </c>
      <c r="S162" s="26">
        <f>+'Rendements bruts'!A162</f>
        <v>42886</v>
      </c>
      <c r="T162">
        <f t="shared" ref="T162:T225" si="86">+YEAR(S162)</f>
        <v>2017</v>
      </c>
      <c r="U162">
        <f t="shared" ref="U162:U225" si="87">+MONTH(S162)</f>
        <v>5</v>
      </c>
      <c r="V162" t="e">
        <f>+VLOOKUP(S162,'Rendements bruts'!$A:$A,2,FALSE)</f>
        <v>#REF!</v>
      </c>
      <c r="W162" s="2">
        <f t="shared" ref="W162:W225" si="88">+S162</f>
        <v>42886</v>
      </c>
      <c r="Y162" s="10" t="e">
        <f t="shared" si="73"/>
        <v>#REF!</v>
      </c>
      <c r="Z162" s="7" t="e">
        <f t="shared" si="75"/>
        <v>#REF!</v>
      </c>
    </row>
    <row r="163" spans="1:26" x14ac:dyDescent="0.25">
      <c r="A163" s="8" t="e">
        <f t="shared" si="85"/>
        <v>#REF!</v>
      </c>
      <c r="B163" s="11" t="e">
        <f t="shared" si="76"/>
        <v>#REF!</v>
      </c>
      <c r="C163" s="44" t="e">
        <f t="shared" si="77"/>
        <v>#REF!</v>
      </c>
      <c r="D163" s="9" t="e">
        <f t="shared" si="81"/>
        <v>#REF!</v>
      </c>
      <c r="E163" s="9" t="e">
        <f t="shared" si="78"/>
        <v>#REF!</v>
      </c>
      <c r="F163" s="9" t="e">
        <f t="shared" si="82"/>
        <v>#REF!</v>
      </c>
      <c r="G163" s="9" t="e">
        <f t="shared" si="79"/>
        <v>#REF!</v>
      </c>
      <c r="H163" s="9" t="e">
        <f t="shared" si="83"/>
        <v>#REF!</v>
      </c>
      <c r="I163" s="9" t="e">
        <f t="shared" si="80"/>
        <v>#REF!</v>
      </c>
      <c r="J163" s="10" t="e">
        <f>IF(A163=" ",0,(PRODUCT($F$28:F163)-1)-(PRODUCT($H$28:H163)-1))</f>
        <v>#REF!</v>
      </c>
      <c r="L163" t="e">
        <f t="shared" si="84"/>
        <v>#REF!</v>
      </c>
      <c r="S163" s="26">
        <f>+'Rendements bruts'!A163</f>
        <v>42916</v>
      </c>
      <c r="T163">
        <f t="shared" si="86"/>
        <v>2017</v>
      </c>
      <c r="U163">
        <f t="shared" si="87"/>
        <v>6</v>
      </c>
      <c r="V163" t="e">
        <f>+VLOOKUP(S163,'Rendements bruts'!$A:$A,2,FALSE)</f>
        <v>#REF!</v>
      </c>
      <c r="W163" s="2">
        <f t="shared" si="88"/>
        <v>42916</v>
      </c>
      <c r="Y163" s="10" t="e">
        <f t="shared" si="73"/>
        <v>#REF!</v>
      </c>
      <c r="Z163" s="7" t="e">
        <f t="shared" si="75"/>
        <v>#REF!</v>
      </c>
    </row>
    <row r="164" spans="1:26" x14ac:dyDescent="0.25">
      <c r="A164" s="8" t="e">
        <f t="shared" si="85"/>
        <v>#REF!</v>
      </c>
      <c r="B164" s="11" t="e">
        <f t="shared" si="76"/>
        <v>#REF!</v>
      </c>
      <c r="C164" s="44" t="e">
        <f t="shared" si="77"/>
        <v>#REF!</v>
      </c>
      <c r="D164" s="9" t="e">
        <f t="shared" si="81"/>
        <v>#REF!</v>
      </c>
      <c r="E164" s="9" t="e">
        <f t="shared" si="78"/>
        <v>#REF!</v>
      </c>
      <c r="F164" s="9" t="e">
        <f t="shared" si="82"/>
        <v>#REF!</v>
      </c>
      <c r="G164" s="9" t="e">
        <f t="shared" si="79"/>
        <v>#REF!</v>
      </c>
      <c r="H164" s="9" t="e">
        <f t="shared" si="83"/>
        <v>#REF!</v>
      </c>
      <c r="I164" s="9" t="e">
        <f t="shared" si="80"/>
        <v>#REF!</v>
      </c>
      <c r="J164" s="10" t="e">
        <f>IF(A164=" ",0,(PRODUCT($F$28:F164)-1)-(PRODUCT($H$28:H164)-1))</f>
        <v>#REF!</v>
      </c>
      <c r="L164" t="e">
        <f t="shared" si="84"/>
        <v>#REF!</v>
      </c>
      <c r="S164" s="26">
        <f>+'Rendements bruts'!A164</f>
        <v>42947</v>
      </c>
      <c r="T164">
        <f t="shared" si="86"/>
        <v>2017</v>
      </c>
      <c r="U164">
        <f t="shared" si="87"/>
        <v>7</v>
      </c>
      <c r="V164" t="e">
        <f>+VLOOKUP(S164,'Rendements bruts'!$A:$A,2,FALSE)</f>
        <v>#REF!</v>
      </c>
      <c r="W164" s="2">
        <f t="shared" si="88"/>
        <v>42947</v>
      </c>
      <c r="Y164" s="10" t="e">
        <f t="shared" si="73"/>
        <v>#REF!</v>
      </c>
      <c r="Z164" s="7" t="e">
        <f t="shared" si="75"/>
        <v>#REF!</v>
      </c>
    </row>
    <row r="165" spans="1:26" x14ac:dyDescent="0.25">
      <c r="A165" s="8" t="e">
        <f t="shared" si="85"/>
        <v>#REF!</v>
      </c>
      <c r="B165" s="11" t="e">
        <f t="shared" si="76"/>
        <v>#REF!</v>
      </c>
      <c r="C165" s="44" t="e">
        <f t="shared" si="77"/>
        <v>#REF!</v>
      </c>
      <c r="D165" s="9" t="e">
        <f t="shared" si="81"/>
        <v>#REF!</v>
      </c>
      <c r="E165" s="9" t="e">
        <f t="shared" si="78"/>
        <v>#REF!</v>
      </c>
      <c r="F165" s="9" t="e">
        <f t="shared" si="82"/>
        <v>#REF!</v>
      </c>
      <c r="G165" s="9" t="e">
        <f t="shared" si="79"/>
        <v>#REF!</v>
      </c>
      <c r="H165" s="9" t="e">
        <f t="shared" si="83"/>
        <v>#REF!</v>
      </c>
      <c r="I165" s="9" t="e">
        <f t="shared" si="80"/>
        <v>#REF!</v>
      </c>
      <c r="J165" s="10" t="e">
        <f>IF(A165=" ",0,(PRODUCT($F$28:F165)-1)-(PRODUCT($H$28:H165)-1))</f>
        <v>#REF!</v>
      </c>
      <c r="L165" t="e">
        <f t="shared" si="84"/>
        <v>#REF!</v>
      </c>
      <c r="S165" s="26">
        <f>+'Rendements bruts'!A165</f>
        <v>42978</v>
      </c>
      <c r="T165">
        <f t="shared" si="86"/>
        <v>2017</v>
      </c>
      <c r="U165">
        <f t="shared" si="87"/>
        <v>8</v>
      </c>
      <c r="V165" t="e">
        <f>+VLOOKUP(S165,'Rendements bruts'!$A:$A,2,FALSE)</f>
        <v>#REF!</v>
      </c>
      <c r="W165" s="2">
        <f t="shared" si="88"/>
        <v>42978</v>
      </c>
      <c r="Y165" s="10" t="e">
        <f t="shared" si="73"/>
        <v>#REF!</v>
      </c>
      <c r="Z165" s="7" t="e">
        <f t="shared" si="75"/>
        <v>#REF!</v>
      </c>
    </row>
    <row r="166" spans="1:26" x14ac:dyDescent="0.25">
      <c r="A166" s="8" t="e">
        <f t="shared" si="85"/>
        <v>#REF!</v>
      </c>
      <c r="B166" s="11" t="e">
        <f t="shared" si="76"/>
        <v>#REF!</v>
      </c>
      <c r="C166" s="44" t="e">
        <f t="shared" si="77"/>
        <v>#REF!</v>
      </c>
      <c r="D166" s="9" t="e">
        <f t="shared" si="81"/>
        <v>#REF!</v>
      </c>
      <c r="E166" s="9" t="e">
        <f t="shared" si="78"/>
        <v>#REF!</v>
      </c>
      <c r="F166" s="9" t="e">
        <f t="shared" si="82"/>
        <v>#REF!</v>
      </c>
      <c r="G166" s="9" t="e">
        <f t="shared" si="79"/>
        <v>#REF!</v>
      </c>
      <c r="H166" s="9" t="e">
        <f t="shared" si="83"/>
        <v>#REF!</v>
      </c>
      <c r="I166" s="9" t="e">
        <f t="shared" si="80"/>
        <v>#REF!</v>
      </c>
      <c r="J166" s="10" t="e">
        <f>IF(A166=" ",0,(PRODUCT($F$28:F166)-1)-(PRODUCT($H$28:H166)-1))</f>
        <v>#REF!</v>
      </c>
      <c r="L166" t="e">
        <f t="shared" si="84"/>
        <v>#REF!</v>
      </c>
      <c r="S166" s="26">
        <f>+'Rendements bruts'!A166</f>
        <v>43007</v>
      </c>
      <c r="T166">
        <f t="shared" si="86"/>
        <v>2017</v>
      </c>
      <c r="U166">
        <f t="shared" si="87"/>
        <v>9</v>
      </c>
      <c r="V166" t="e">
        <f>+VLOOKUP(S166,'Rendements bruts'!$A:$A,2,FALSE)</f>
        <v>#REF!</v>
      </c>
      <c r="W166" s="2">
        <f t="shared" si="88"/>
        <v>43007</v>
      </c>
      <c r="Y166" s="10" t="e">
        <f t="shared" si="73"/>
        <v>#REF!</v>
      </c>
      <c r="Z166" s="7" t="e">
        <f t="shared" si="75"/>
        <v>#REF!</v>
      </c>
    </row>
    <row r="167" spans="1:26" x14ac:dyDescent="0.25">
      <c r="A167" s="8" t="e">
        <f t="shared" si="85"/>
        <v>#REF!</v>
      </c>
      <c r="B167" s="11" t="e">
        <f t="shared" si="76"/>
        <v>#REF!</v>
      </c>
      <c r="C167" s="44" t="e">
        <f t="shared" si="77"/>
        <v>#REF!</v>
      </c>
      <c r="D167" s="9" t="e">
        <f t="shared" si="81"/>
        <v>#REF!</v>
      </c>
      <c r="E167" s="9" t="e">
        <f t="shared" si="78"/>
        <v>#REF!</v>
      </c>
      <c r="F167" s="9" t="e">
        <f t="shared" si="82"/>
        <v>#REF!</v>
      </c>
      <c r="G167" s="9" t="e">
        <f t="shared" si="79"/>
        <v>#REF!</v>
      </c>
      <c r="H167" s="9" t="e">
        <f t="shared" si="83"/>
        <v>#REF!</v>
      </c>
      <c r="I167" s="9" t="e">
        <f t="shared" si="80"/>
        <v>#REF!</v>
      </c>
      <c r="J167" s="10" t="e">
        <f>IF(A167=" ",0,(PRODUCT($F$28:F167)-1)-(PRODUCT($H$28:H167)-1))</f>
        <v>#REF!</v>
      </c>
      <c r="L167" t="e">
        <f t="shared" si="84"/>
        <v>#REF!</v>
      </c>
      <c r="S167" s="26">
        <f>+'Rendements bruts'!A167</f>
        <v>43039</v>
      </c>
      <c r="T167">
        <f t="shared" si="86"/>
        <v>2017</v>
      </c>
      <c r="U167">
        <f t="shared" si="87"/>
        <v>10</v>
      </c>
      <c r="V167" t="e">
        <f>+VLOOKUP(S167,'Rendements bruts'!$A:$A,2,FALSE)</f>
        <v>#REF!</v>
      </c>
      <c r="W167" s="2">
        <f t="shared" si="88"/>
        <v>43039</v>
      </c>
      <c r="Y167" s="10" t="e">
        <f t="shared" si="73"/>
        <v>#REF!</v>
      </c>
      <c r="Z167" s="7" t="e">
        <f t="shared" si="75"/>
        <v>#REF!</v>
      </c>
    </row>
    <row r="168" spans="1:26" x14ac:dyDescent="0.25">
      <c r="A168" s="8" t="e">
        <f t="shared" si="85"/>
        <v>#REF!</v>
      </c>
      <c r="B168" s="11" t="e">
        <f t="shared" si="76"/>
        <v>#REF!</v>
      </c>
      <c r="C168" s="44" t="e">
        <f t="shared" si="77"/>
        <v>#REF!</v>
      </c>
      <c r="D168" s="9" t="e">
        <f t="shared" si="81"/>
        <v>#REF!</v>
      </c>
      <c r="E168" s="9" t="e">
        <f t="shared" si="78"/>
        <v>#REF!</v>
      </c>
      <c r="F168" s="9" t="e">
        <f t="shared" si="82"/>
        <v>#REF!</v>
      </c>
      <c r="G168" s="9" t="e">
        <f t="shared" si="79"/>
        <v>#REF!</v>
      </c>
      <c r="H168" s="9" t="e">
        <f t="shared" si="83"/>
        <v>#REF!</v>
      </c>
      <c r="I168" s="9" t="e">
        <f t="shared" si="80"/>
        <v>#REF!</v>
      </c>
      <c r="J168" s="10" t="e">
        <f>IF(A168=" ",0,(PRODUCT($F$28:F168)-1)-(PRODUCT($H$28:H168)-1))</f>
        <v>#REF!</v>
      </c>
      <c r="L168" t="e">
        <f t="shared" si="84"/>
        <v>#REF!</v>
      </c>
      <c r="S168" s="26">
        <f>+'Rendements bruts'!A168</f>
        <v>43069</v>
      </c>
      <c r="T168">
        <f t="shared" si="86"/>
        <v>2017</v>
      </c>
      <c r="U168">
        <f t="shared" si="87"/>
        <v>11</v>
      </c>
      <c r="V168" t="e">
        <f>+VLOOKUP(S168,'Rendements bruts'!$A:$A,2,FALSE)</f>
        <v>#REF!</v>
      </c>
      <c r="W168" s="2">
        <f t="shared" si="88"/>
        <v>43069</v>
      </c>
      <c r="Y168" s="10" t="e">
        <f t="shared" si="73"/>
        <v>#REF!</v>
      </c>
      <c r="Z168" s="7" t="e">
        <f t="shared" si="75"/>
        <v>#REF!</v>
      </c>
    </row>
    <row r="169" spans="1:26" x14ac:dyDescent="0.25">
      <c r="A169" s="8" t="e">
        <f t="shared" si="85"/>
        <v>#REF!</v>
      </c>
      <c r="B169" s="11" t="e">
        <f t="shared" si="76"/>
        <v>#REF!</v>
      </c>
      <c r="C169" s="44" t="e">
        <f t="shared" si="77"/>
        <v>#REF!</v>
      </c>
      <c r="D169" s="9" t="e">
        <f t="shared" si="81"/>
        <v>#REF!</v>
      </c>
      <c r="E169" s="9" t="e">
        <f t="shared" si="78"/>
        <v>#REF!</v>
      </c>
      <c r="F169" s="9" t="e">
        <f t="shared" si="82"/>
        <v>#REF!</v>
      </c>
      <c r="G169" s="9" t="e">
        <f t="shared" si="79"/>
        <v>#REF!</v>
      </c>
      <c r="H169" s="9" t="e">
        <f t="shared" si="83"/>
        <v>#REF!</v>
      </c>
      <c r="I169" s="9" t="e">
        <f t="shared" si="80"/>
        <v>#REF!</v>
      </c>
      <c r="J169" s="10" t="e">
        <f>IF(A169=" ",0,(PRODUCT($F$28:F169)-1)-(PRODUCT($H$28:H169)-1))</f>
        <v>#REF!</v>
      </c>
      <c r="L169" t="e">
        <f t="shared" si="84"/>
        <v>#REF!</v>
      </c>
      <c r="S169" s="26">
        <f>+'Rendements bruts'!A169</f>
        <v>43098</v>
      </c>
      <c r="T169">
        <f t="shared" si="86"/>
        <v>2017</v>
      </c>
      <c r="U169">
        <f t="shared" si="87"/>
        <v>12</v>
      </c>
      <c r="V169" t="e">
        <f>+VLOOKUP(S169,'Rendements bruts'!$A:$A,2,FALSE)</f>
        <v>#REF!</v>
      </c>
      <c r="W169" s="2">
        <f t="shared" si="88"/>
        <v>43098</v>
      </c>
      <c r="Y169" s="10" t="e">
        <f t="shared" si="73"/>
        <v>#REF!</v>
      </c>
      <c r="Z169" s="7" t="e">
        <f t="shared" si="75"/>
        <v>#REF!</v>
      </c>
    </row>
    <row r="170" spans="1:26" x14ac:dyDescent="0.25">
      <c r="A170" s="8" t="e">
        <f t="shared" si="85"/>
        <v>#REF!</v>
      </c>
      <c r="B170" s="11" t="e">
        <f t="shared" si="76"/>
        <v>#REF!</v>
      </c>
      <c r="C170" s="44" t="e">
        <f t="shared" si="77"/>
        <v>#REF!</v>
      </c>
      <c r="D170" s="9" t="e">
        <f t="shared" si="81"/>
        <v>#REF!</v>
      </c>
      <c r="E170" s="9" t="e">
        <f t="shared" si="78"/>
        <v>#REF!</v>
      </c>
      <c r="F170" s="9" t="e">
        <f t="shared" si="82"/>
        <v>#REF!</v>
      </c>
      <c r="G170" s="9" t="e">
        <f t="shared" si="79"/>
        <v>#REF!</v>
      </c>
      <c r="H170" s="9" t="e">
        <f t="shared" si="83"/>
        <v>#REF!</v>
      </c>
      <c r="I170" s="9" t="e">
        <f t="shared" si="80"/>
        <v>#REF!</v>
      </c>
      <c r="J170" s="10" t="e">
        <f>IF(A170=" ",0,(PRODUCT($F$28:F170)-1)-(PRODUCT($H$28:H170)-1))</f>
        <v>#REF!</v>
      </c>
      <c r="L170" t="e">
        <f t="shared" si="84"/>
        <v>#REF!</v>
      </c>
      <c r="S170" s="26">
        <f>+'Rendements bruts'!A170</f>
        <v>43131</v>
      </c>
      <c r="T170">
        <f t="shared" si="86"/>
        <v>2018</v>
      </c>
      <c r="U170">
        <f t="shared" si="87"/>
        <v>1</v>
      </c>
      <c r="V170" t="e">
        <f>+VLOOKUP(S170,'Rendements bruts'!$A:$A,2,FALSE)</f>
        <v>#REF!</v>
      </c>
      <c r="W170" s="2">
        <f t="shared" si="88"/>
        <v>43131</v>
      </c>
      <c r="Y170" s="10" t="e">
        <f t="shared" si="73"/>
        <v>#REF!</v>
      </c>
      <c r="Z170" s="7" t="e">
        <f t="shared" si="75"/>
        <v>#REF!</v>
      </c>
    </row>
    <row r="171" spans="1:26" x14ac:dyDescent="0.25">
      <c r="A171" s="8" t="e">
        <f t="shared" si="85"/>
        <v>#REF!</v>
      </c>
      <c r="B171" s="11" t="e">
        <f t="shared" si="76"/>
        <v>#REF!</v>
      </c>
      <c r="C171" s="44" t="e">
        <f t="shared" si="77"/>
        <v>#REF!</v>
      </c>
      <c r="D171" s="9" t="e">
        <f t="shared" si="81"/>
        <v>#REF!</v>
      </c>
      <c r="E171" s="9" t="e">
        <f t="shared" si="78"/>
        <v>#REF!</v>
      </c>
      <c r="F171" s="9" t="e">
        <f t="shared" si="82"/>
        <v>#REF!</v>
      </c>
      <c r="G171" s="9" t="e">
        <f t="shared" si="79"/>
        <v>#REF!</v>
      </c>
      <c r="H171" s="9" t="e">
        <f t="shared" si="83"/>
        <v>#REF!</v>
      </c>
      <c r="I171" s="9" t="e">
        <f t="shared" si="80"/>
        <v>#REF!</v>
      </c>
      <c r="J171" s="10" t="e">
        <f>IF(A171=" ",0,(PRODUCT($F$28:F171)-1)-(PRODUCT($H$28:H171)-1))</f>
        <v>#REF!</v>
      </c>
      <c r="L171" t="e">
        <f t="shared" si="84"/>
        <v>#REF!</v>
      </c>
      <c r="S171" s="26">
        <f>+'Rendements bruts'!A171</f>
        <v>43159</v>
      </c>
      <c r="T171">
        <f t="shared" si="86"/>
        <v>2018</v>
      </c>
      <c r="U171">
        <f t="shared" si="87"/>
        <v>2</v>
      </c>
      <c r="V171" t="e">
        <f>+VLOOKUP(S171,'Rendements bruts'!$A:$A,2,FALSE)</f>
        <v>#REF!</v>
      </c>
      <c r="W171" s="2">
        <f t="shared" si="88"/>
        <v>43159</v>
      </c>
      <c r="Y171" s="10" t="e">
        <f t="shared" si="73"/>
        <v>#REF!</v>
      </c>
      <c r="Z171" s="7" t="e">
        <f t="shared" si="75"/>
        <v>#REF!</v>
      </c>
    </row>
    <row r="172" spans="1:26" x14ac:dyDescent="0.25">
      <c r="A172" s="8" t="e">
        <f t="shared" si="85"/>
        <v>#REF!</v>
      </c>
      <c r="B172" s="11" t="e">
        <f t="shared" ref="B172:B235" si="89">+IF(A172=" "," ",VLOOKUP(A172,$V:$W,2,FALSE))</f>
        <v>#REF!</v>
      </c>
      <c r="C172" s="44" t="e">
        <f t="shared" ref="C172:C235" si="90">+IF(A172=" "," ",INDEX(Net,A172,$L$2))</f>
        <v>#REF!</v>
      </c>
      <c r="D172" s="9" t="e">
        <f t="shared" ref="D172:D235" si="91">+IF(A172=" ",1,1+C172)</f>
        <v>#REF!</v>
      </c>
      <c r="E172" s="9" t="e">
        <f t="shared" ref="E172:E235" si="92">+IF(A172=" "," ",INDEX(Brut,A172,$L$2))</f>
        <v>#REF!</v>
      </c>
      <c r="F172" s="9" t="e">
        <f t="shared" ref="F172:F235" si="93">+IF(A172=" ",1,1+E172)</f>
        <v>#REF!</v>
      </c>
      <c r="G172" s="9" t="e">
        <f t="shared" ref="G172:G235" si="94">+IF(A172=" "," ",IF(E172=" ",0,INDEX(Indices,A172,$L$2)))</f>
        <v>#REF!</v>
      </c>
      <c r="H172" s="9" t="e">
        <f t="shared" ref="H172:H235" si="95">+IF(A172=" ",1,1+G172)</f>
        <v>#REF!</v>
      </c>
      <c r="I172" s="9" t="e">
        <f t="shared" ref="I172:I235" si="96">+IF(A172=" "," ",INDEX(VA,A172,$L$2))</f>
        <v>#REF!</v>
      </c>
      <c r="J172" s="10" t="e">
        <f>IF(A172=" ",0,(PRODUCT($F$28:F172)-1)-(PRODUCT($H$28:H172)-1))</f>
        <v>#REF!</v>
      </c>
      <c r="L172" t="e">
        <f t="shared" ref="L172:L235" si="97">+IF(A172=" ",0,1)</f>
        <v>#REF!</v>
      </c>
      <c r="S172" s="26">
        <f>+'Rendements bruts'!A172</f>
        <v>43189</v>
      </c>
      <c r="T172">
        <f t="shared" si="86"/>
        <v>2018</v>
      </c>
      <c r="U172">
        <f t="shared" si="87"/>
        <v>3</v>
      </c>
      <c r="V172" t="e">
        <f>+VLOOKUP(S172,'Rendements bruts'!$A:$A,2,FALSE)</f>
        <v>#REF!</v>
      </c>
      <c r="W172" s="2">
        <f t="shared" si="88"/>
        <v>43189</v>
      </c>
      <c r="Y172" s="10" t="e">
        <f t="shared" si="73"/>
        <v>#REF!</v>
      </c>
      <c r="Z172" s="7" t="e">
        <f t="shared" si="75"/>
        <v>#REF!</v>
      </c>
    </row>
    <row r="173" spans="1:26" x14ac:dyDescent="0.25">
      <c r="A173" s="8" t="e">
        <f t="shared" si="85"/>
        <v>#REF!</v>
      </c>
      <c r="B173" s="11" t="e">
        <f t="shared" si="89"/>
        <v>#REF!</v>
      </c>
      <c r="C173" s="44" t="e">
        <f t="shared" si="90"/>
        <v>#REF!</v>
      </c>
      <c r="D173" s="9" t="e">
        <f t="shared" si="91"/>
        <v>#REF!</v>
      </c>
      <c r="E173" s="9" t="e">
        <f t="shared" si="92"/>
        <v>#REF!</v>
      </c>
      <c r="F173" s="9" t="e">
        <f t="shared" si="93"/>
        <v>#REF!</v>
      </c>
      <c r="G173" s="9" t="e">
        <f t="shared" si="94"/>
        <v>#REF!</v>
      </c>
      <c r="H173" s="9" t="e">
        <f t="shared" si="95"/>
        <v>#REF!</v>
      </c>
      <c r="I173" s="9" t="e">
        <f t="shared" si="96"/>
        <v>#REF!</v>
      </c>
      <c r="J173" s="10" t="e">
        <f>IF(A173=" ",0,(PRODUCT($F$28:F173)-1)-(PRODUCT($H$28:H173)-1))</f>
        <v>#REF!</v>
      </c>
      <c r="L173" t="e">
        <f t="shared" si="97"/>
        <v>#REF!</v>
      </c>
      <c r="S173" s="26">
        <f>+'Rendements bruts'!A173</f>
        <v>43220</v>
      </c>
      <c r="T173">
        <f t="shared" si="86"/>
        <v>2018</v>
      </c>
      <c r="U173">
        <f t="shared" si="87"/>
        <v>4</v>
      </c>
      <c r="V173" t="e">
        <f>+VLOOKUP(S173,'Rendements bruts'!$A:$A,2,FALSE)</f>
        <v>#REF!</v>
      </c>
      <c r="W173" s="2">
        <f t="shared" si="88"/>
        <v>43220</v>
      </c>
      <c r="Y173" s="10" t="e">
        <f t="shared" si="73"/>
        <v>#REF!</v>
      </c>
      <c r="Z173" s="7" t="e">
        <f t="shared" si="75"/>
        <v>#REF!</v>
      </c>
    </row>
    <row r="174" spans="1:26" x14ac:dyDescent="0.25">
      <c r="A174" s="8" t="e">
        <f t="shared" si="85"/>
        <v>#REF!</v>
      </c>
      <c r="B174" s="11" t="e">
        <f t="shared" si="89"/>
        <v>#REF!</v>
      </c>
      <c r="C174" s="44" t="e">
        <f t="shared" si="90"/>
        <v>#REF!</v>
      </c>
      <c r="D174" s="9" t="e">
        <f t="shared" si="91"/>
        <v>#REF!</v>
      </c>
      <c r="E174" s="9" t="e">
        <f t="shared" si="92"/>
        <v>#REF!</v>
      </c>
      <c r="F174" s="9" t="e">
        <f t="shared" si="93"/>
        <v>#REF!</v>
      </c>
      <c r="G174" s="9" t="e">
        <f t="shared" si="94"/>
        <v>#REF!</v>
      </c>
      <c r="H174" s="9" t="e">
        <f t="shared" si="95"/>
        <v>#REF!</v>
      </c>
      <c r="I174" s="9" t="e">
        <f t="shared" si="96"/>
        <v>#REF!</v>
      </c>
      <c r="J174" s="10" t="e">
        <f>IF(A174=" ",0,(PRODUCT($F$28:F174)-1)-(PRODUCT($H$28:H174)-1))</f>
        <v>#REF!</v>
      </c>
      <c r="L174" t="e">
        <f t="shared" si="97"/>
        <v>#REF!</v>
      </c>
      <c r="S174" s="26">
        <f>+'Rendements bruts'!A174</f>
        <v>43251</v>
      </c>
      <c r="T174">
        <f t="shared" si="86"/>
        <v>2018</v>
      </c>
      <c r="U174">
        <f t="shared" si="87"/>
        <v>5</v>
      </c>
      <c r="V174" t="e">
        <f>+VLOOKUP(S174,'Rendements bruts'!$A:$A,2,FALSE)</f>
        <v>#REF!</v>
      </c>
      <c r="W174" s="2">
        <f t="shared" si="88"/>
        <v>43251</v>
      </c>
      <c r="Y174" s="10" t="e">
        <f t="shared" si="73"/>
        <v>#REF!</v>
      </c>
      <c r="Z174" s="7" t="e">
        <f t="shared" si="75"/>
        <v>#REF!</v>
      </c>
    </row>
    <row r="175" spans="1:26" x14ac:dyDescent="0.25">
      <c r="A175" s="8" t="e">
        <f t="shared" si="85"/>
        <v>#REF!</v>
      </c>
      <c r="B175" s="11" t="e">
        <f t="shared" si="89"/>
        <v>#REF!</v>
      </c>
      <c r="C175" s="44" t="e">
        <f t="shared" si="90"/>
        <v>#REF!</v>
      </c>
      <c r="D175" s="9" t="e">
        <f t="shared" si="91"/>
        <v>#REF!</v>
      </c>
      <c r="E175" s="9" t="e">
        <f t="shared" si="92"/>
        <v>#REF!</v>
      </c>
      <c r="F175" s="9" t="e">
        <f t="shared" si="93"/>
        <v>#REF!</v>
      </c>
      <c r="G175" s="9" t="e">
        <f t="shared" si="94"/>
        <v>#REF!</v>
      </c>
      <c r="H175" s="9" t="e">
        <f t="shared" si="95"/>
        <v>#REF!</v>
      </c>
      <c r="I175" s="9" t="e">
        <f t="shared" si="96"/>
        <v>#REF!</v>
      </c>
      <c r="J175" s="10" t="e">
        <f>IF(A175=" ",0,(PRODUCT($F$28:F175)-1)-(PRODUCT($H$28:H175)-1))</f>
        <v>#REF!</v>
      </c>
      <c r="L175" t="e">
        <f t="shared" si="97"/>
        <v>#REF!</v>
      </c>
      <c r="S175" s="26">
        <f>+'Rendements bruts'!A175</f>
        <v>43280</v>
      </c>
      <c r="T175">
        <f t="shared" si="86"/>
        <v>2018</v>
      </c>
      <c r="U175">
        <f t="shared" si="87"/>
        <v>6</v>
      </c>
      <c r="V175" t="e">
        <f>+VLOOKUP(S175,'Rendements bruts'!$A:$A,2,FALSE)</f>
        <v>#REF!</v>
      </c>
      <c r="W175" s="2">
        <f t="shared" si="88"/>
        <v>43280</v>
      </c>
      <c r="Y175" s="10" t="e">
        <f t="shared" si="73"/>
        <v>#REF!</v>
      </c>
      <c r="Z175" s="7" t="e">
        <f t="shared" si="75"/>
        <v>#REF!</v>
      </c>
    </row>
    <row r="176" spans="1:26" x14ac:dyDescent="0.25">
      <c r="A176" s="8" t="e">
        <f t="shared" si="85"/>
        <v>#REF!</v>
      </c>
      <c r="B176" s="11" t="e">
        <f t="shared" si="89"/>
        <v>#REF!</v>
      </c>
      <c r="C176" s="44" t="e">
        <f t="shared" si="90"/>
        <v>#REF!</v>
      </c>
      <c r="D176" s="9" t="e">
        <f t="shared" si="91"/>
        <v>#REF!</v>
      </c>
      <c r="E176" s="9" t="e">
        <f t="shared" si="92"/>
        <v>#REF!</v>
      </c>
      <c r="F176" s="9" t="e">
        <f t="shared" si="93"/>
        <v>#REF!</v>
      </c>
      <c r="G176" s="9" t="e">
        <f t="shared" si="94"/>
        <v>#REF!</v>
      </c>
      <c r="H176" s="9" t="e">
        <f t="shared" si="95"/>
        <v>#REF!</v>
      </c>
      <c r="I176" s="9" t="e">
        <f t="shared" si="96"/>
        <v>#REF!</v>
      </c>
      <c r="J176" s="10" t="e">
        <f>IF(A176=" ",0,(PRODUCT($F$28:F176)-1)-(PRODUCT($H$28:H176)-1))</f>
        <v>#REF!</v>
      </c>
      <c r="L176" t="e">
        <f t="shared" si="97"/>
        <v>#REF!</v>
      </c>
      <c r="S176" s="26">
        <f>+'Rendements bruts'!A176</f>
        <v>43312</v>
      </c>
      <c r="T176">
        <f t="shared" si="86"/>
        <v>2018</v>
      </c>
      <c r="U176">
        <f t="shared" si="87"/>
        <v>7</v>
      </c>
      <c r="V176" t="e">
        <f>+VLOOKUP(S176,'Rendements bruts'!$A:$A,2,FALSE)</f>
        <v>#REF!</v>
      </c>
      <c r="W176" s="2">
        <f t="shared" si="88"/>
        <v>43312</v>
      </c>
      <c r="Y176" s="10" t="e">
        <f t="shared" si="73"/>
        <v>#REF!</v>
      </c>
      <c r="Z176" s="7" t="e">
        <f t="shared" si="75"/>
        <v>#REF!</v>
      </c>
    </row>
    <row r="177" spans="1:26" x14ac:dyDescent="0.25">
      <c r="A177" s="8" t="e">
        <f t="shared" si="85"/>
        <v>#REF!</v>
      </c>
      <c r="B177" s="11" t="e">
        <f t="shared" si="89"/>
        <v>#REF!</v>
      </c>
      <c r="C177" s="44" t="e">
        <f t="shared" si="90"/>
        <v>#REF!</v>
      </c>
      <c r="D177" s="9" t="e">
        <f t="shared" si="91"/>
        <v>#REF!</v>
      </c>
      <c r="E177" s="9" t="e">
        <f t="shared" si="92"/>
        <v>#REF!</v>
      </c>
      <c r="F177" s="9" t="e">
        <f t="shared" si="93"/>
        <v>#REF!</v>
      </c>
      <c r="G177" s="9" t="e">
        <f t="shared" si="94"/>
        <v>#REF!</v>
      </c>
      <c r="H177" s="9" t="e">
        <f t="shared" si="95"/>
        <v>#REF!</v>
      </c>
      <c r="I177" s="9" t="e">
        <f t="shared" si="96"/>
        <v>#REF!</v>
      </c>
      <c r="J177" s="10" t="e">
        <f>IF(A177=" ",0,(PRODUCT($F$28:F177)-1)-(PRODUCT($H$28:H177)-1))</f>
        <v>#REF!</v>
      </c>
      <c r="L177" t="e">
        <f t="shared" si="97"/>
        <v>#REF!</v>
      </c>
      <c r="S177" s="26">
        <f>+'Rendements bruts'!A177</f>
        <v>43343</v>
      </c>
      <c r="T177">
        <f t="shared" si="86"/>
        <v>2018</v>
      </c>
      <c r="U177">
        <f t="shared" si="87"/>
        <v>8</v>
      </c>
      <c r="V177" t="e">
        <f>+VLOOKUP(S177,'Rendements bruts'!$A:$A,2,FALSE)</f>
        <v>#REF!</v>
      </c>
      <c r="W177" s="2">
        <f t="shared" si="88"/>
        <v>43343</v>
      </c>
      <c r="Y177" s="10" t="e">
        <f t="shared" si="73"/>
        <v>#REF!</v>
      </c>
      <c r="Z177" s="7" t="e">
        <f t="shared" si="75"/>
        <v>#REF!</v>
      </c>
    </row>
    <row r="178" spans="1:26" x14ac:dyDescent="0.25">
      <c r="A178" s="8" t="e">
        <f t="shared" si="85"/>
        <v>#REF!</v>
      </c>
      <c r="B178" s="11" t="e">
        <f t="shared" si="89"/>
        <v>#REF!</v>
      </c>
      <c r="C178" s="44" t="e">
        <f t="shared" si="90"/>
        <v>#REF!</v>
      </c>
      <c r="D178" s="9" t="e">
        <f t="shared" si="91"/>
        <v>#REF!</v>
      </c>
      <c r="E178" s="9" t="e">
        <f t="shared" si="92"/>
        <v>#REF!</v>
      </c>
      <c r="F178" s="9" t="e">
        <f t="shared" si="93"/>
        <v>#REF!</v>
      </c>
      <c r="G178" s="9" t="e">
        <f t="shared" si="94"/>
        <v>#REF!</v>
      </c>
      <c r="H178" s="9" t="e">
        <f t="shared" si="95"/>
        <v>#REF!</v>
      </c>
      <c r="I178" s="9" t="e">
        <f t="shared" si="96"/>
        <v>#REF!</v>
      </c>
      <c r="J178" s="10" t="e">
        <f>IF(A178=" ",0,(PRODUCT($F$28:F178)-1)-(PRODUCT($H$28:H178)-1))</f>
        <v>#REF!</v>
      </c>
      <c r="L178" t="e">
        <f t="shared" si="97"/>
        <v>#REF!</v>
      </c>
      <c r="S178" s="26">
        <f>+'Rendements bruts'!A178</f>
        <v>43371</v>
      </c>
      <c r="T178">
        <f t="shared" si="86"/>
        <v>2018</v>
      </c>
      <c r="U178">
        <f t="shared" si="87"/>
        <v>9</v>
      </c>
      <c r="V178" t="e">
        <f>+VLOOKUP(S178,'Rendements bruts'!$A:$A,2,FALSE)</f>
        <v>#REF!</v>
      </c>
      <c r="W178" s="2">
        <f t="shared" si="88"/>
        <v>43371</v>
      </c>
      <c r="Y178" s="10" t="e">
        <f t="shared" si="73"/>
        <v>#REF!</v>
      </c>
      <c r="Z178" s="7" t="e">
        <f t="shared" si="75"/>
        <v>#REF!</v>
      </c>
    </row>
    <row r="179" spans="1:26" x14ac:dyDescent="0.25">
      <c r="A179" s="8" t="e">
        <f t="shared" si="85"/>
        <v>#REF!</v>
      </c>
      <c r="B179" s="11" t="e">
        <f t="shared" si="89"/>
        <v>#REF!</v>
      </c>
      <c r="C179" s="44" t="e">
        <f t="shared" si="90"/>
        <v>#REF!</v>
      </c>
      <c r="D179" s="9" t="e">
        <f t="shared" si="91"/>
        <v>#REF!</v>
      </c>
      <c r="E179" s="9" t="e">
        <f t="shared" si="92"/>
        <v>#REF!</v>
      </c>
      <c r="F179" s="9" t="e">
        <f t="shared" si="93"/>
        <v>#REF!</v>
      </c>
      <c r="G179" s="9" t="e">
        <f t="shared" si="94"/>
        <v>#REF!</v>
      </c>
      <c r="H179" s="9" t="e">
        <f t="shared" si="95"/>
        <v>#REF!</v>
      </c>
      <c r="I179" s="9" t="e">
        <f t="shared" si="96"/>
        <v>#REF!</v>
      </c>
      <c r="J179" s="10" t="e">
        <f>IF(A179=" ",0,(PRODUCT($F$28:F179)-1)-(PRODUCT($H$28:H179)-1))</f>
        <v>#REF!</v>
      </c>
      <c r="L179" t="e">
        <f t="shared" si="97"/>
        <v>#REF!</v>
      </c>
      <c r="S179" s="26">
        <f>+'Rendements bruts'!A179</f>
        <v>43404</v>
      </c>
      <c r="T179">
        <f t="shared" si="86"/>
        <v>2018</v>
      </c>
      <c r="U179">
        <f t="shared" si="87"/>
        <v>10</v>
      </c>
      <c r="V179" t="e">
        <f>+VLOOKUP(S179,'Rendements bruts'!$A:$A,2,FALSE)</f>
        <v>#REF!</v>
      </c>
      <c r="W179" s="2">
        <f t="shared" si="88"/>
        <v>43404</v>
      </c>
      <c r="Y179" s="10" t="e">
        <f t="shared" si="73"/>
        <v>#REF!</v>
      </c>
      <c r="Z179" s="7" t="e">
        <f t="shared" si="75"/>
        <v>#REF!</v>
      </c>
    </row>
    <row r="180" spans="1:26" x14ac:dyDescent="0.25">
      <c r="A180" s="8" t="e">
        <f t="shared" si="85"/>
        <v>#REF!</v>
      </c>
      <c r="B180" s="11" t="e">
        <f t="shared" si="89"/>
        <v>#REF!</v>
      </c>
      <c r="C180" s="44" t="e">
        <f t="shared" si="90"/>
        <v>#REF!</v>
      </c>
      <c r="D180" s="9" t="e">
        <f t="shared" si="91"/>
        <v>#REF!</v>
      </c>
      <c r="E180" s="9" t="e">
        <f t="shared" si="92"/>
        <v>#REF!</v>
      </c>
      <c r="F180" s="9" t="e">
        <f t="shared" si="93"/>
        <v>#REF!</v>
      </c>
      <c r="G180" s="9" t="e">
        <f t="shared" si="94"/>
        <v>#REF!</v>
      </c>
      <c r="H180" s="9" t="e">
        <f t="shared" si="95"/>
        <v>#REF!</v>
      </c>
      <c r="I180" s="9" t="e">
        <f t="shared" si="96"/>
        <v>#REF!</v>
      </c>
      <c r="J180" s="10" t="e">
        <f>IF(A180=" ",0,(PRODUCT($F$28:F180)-1)-(PRODUCT($H$28:H180)-1))</f>
        <v>#REF!</v>
      </c>
      <c r="L180" t="e">
        <f t="shared" si="97"/>
        <v>#REF!</v>
      </c>
      <c r="S180" s="26">
        <f>+'Rendements bruts'!A180</f>
        <v>43434</v>
      </c>
      <c r="T180">
        <f t="shared" si="86"/>
        <v>2018</v>
      </c>
      <c r="U180">
        <f t="shared" si="87"/>
        <v>11</v>
      </c>
      <c r="V180" t="e">
        <f>+VLOOKUP(S180,'Rendements bruts'!$A:$A,2,FALSE)</f>
        <v>#REF!</v>
      </c>
      <c r="W180" s="2">
        <f t="shared" si="88"/>
        <v>43434</v>
      </c>
      <c r="Y180" s="10" t="e">
        <f t="shared" si="73"/>
        <v>#REF!</v>
      </c>
      <c r="Z180" s="7" t="e">
        <f t="shared" si="75"/>
        <v>#REF!</v>
      </c>
    </row>
    <row r="181" spans="1:26" x14ac:dyDescent="0.25">
      <c r="A181" s="8" t="e">
        <f t="shared" si="85"/>
        <v>#REF!</v>
      </c>
      <c r="B181" s="11" t="e">
        <f t="shared" si="89"/>
        <v>#REF!</v>
      </c>
      <c r="C181" s="44" t="e">
        <f t="shared" si="90"/>
        <v>#REF!</v>
      </c>
      <c r="D181" s="9" t="e">
        <f t="shared" si="91"/>
        <v>#REF!</v>
      </c>
      <c r="E181" s="9" t="e">
        <f t="shared" si="92"/>
        <v>#REF!</v>
      </c>
      <c r="F181" s="9" t="e">
        <f t="shared" si="93"/>
        <v>#REF!</v>
      </c>
      <c r="G181" s="9" t="e">
        <f t="shared" si="94"/>
        <v>#REF!</v>
      </c>
      <c r="H181" s="9" t="e">
        <f t="shared" si="95"/>
        <v>#REF!</v>
      </c>
      <c r="I181" s="9" t="e">
        <f t="shared" si="96"/>
        <v>#REF!</v>
      </c>
      <c r="J181" s="10" t="e">
        <f>IF(A181=" ",0,(PRODUCT($F$28:F181)-1)-(PRODUCT($H$28:H181)-1))</f>
        <v>#REF!</v>
      </c>
      <c r="L181" t="e">
        <f t="shared" si="97"/>
        <v>#REF!</v>
      </c>
      <c r="S181" s="26">
        <f>+'Rendements bruts'!A181</f>
        <v>43465</v>
      </c>
      <c r="T181">
        <f t="shared" si="86"/>
        <v>2018</v>
      </c>
      <c r="U181">
        <f t="shared" si="87"/>
        <v>12</v>
      </c>
      <c r="V181" t="e">
        <f>+VLOOKUP(S181,'Rendements bruts'!$A:$A,2,FALSE)</f>
        <v>#REF!</v>
      </c>
      <c r="W181" s="2">
        <f t="shared" si="88"/>
        <v>43465</v>
      </c>
      <c r="Y181" s="10" t="e">
        <f t="shared" si="73"/>
        <v>#REF!</v>
      </c>
      <c r="Z181" s="7" t="e">
        <f t="shared" si="75"/>
        <v>#REF!</v>
      </c>
    </row>
    <row r="182" spans="1:26" x14ac:dyDescent="0.25">
      <c r="A182" s="8" t="e">
        <f t="shared" si="85"/>
        <v>#REF!</v>
      </c>
      <c r="B182" s="11" t="e">
        <f t="shared" si="89"/>
        <v>#REF!</v>
      </c>
      <c r="C182" s="44" t="e">
        <f t="shared" si="90"/>
        <v>#REF!</v>
      </c>
      <c r="D182" s="9" t="e">
        <f t="shared" si="91"/>
        <v>#REF!</v>
      </c>
      <c r="E182" s="9" t="e">
        <f t="shared" si="92"/>
        <v>#REF!</v>
      </c>
      <c r="F182" s="9" t="e">
        <f t="shared" si="93"/>
        <v>#REF!</v>
      </c>
      <c r="G182" s="9" t="e">
        <f t="shared" si="94"/>
        <v>#REF!</v>
      </c>
      <c r="H182" s="9" t="e">
        <f t="shared" si="95"/>
        <v>#REF!</v>
      </c>
      <c r="I182" s="9" t="e">
        <f t="shared" si="96"/>
        <v>#REF!</v>
      </c>
      <c r="J182" s="10" t="e">
        <f>IF(A182=" ",0,(PRODUCT($F$28:F182)-1)-(PRODUCT($H$28:H182)-1))</f>
        <v>#REF!</v>
      </c>
      <c r="L182" t="e">
        <f t="shared" si="97"/>
        <v>#REF!</v>
      </c>
      <c r="S182" s="26">
        <f>+'Rendements bruts'!A182</f>
        <v>43496</v>
      </c>
      <c r="T182">
        <f t="shared" si="86"/>
        <v>2019</v>
      </c>
      <c r="U182">
        <f t="shared" si="87"/>
        <v>1</v>
      </c>
      <c r="V182" t="e">
        <f>+VLOOKUP(S182,'Rendements bruts'!$A:$A,2,FALSE)</f>
        <v>#REF!</v>
      </c>
      <c r="W182" s="2">
        <f t="shared" si="88"/>
        <v>43496</v>
      </c>
      <c r="Y182" s="10" t="e">
        <f t="shared" si="73"/>
        <v>#REF!</v>
      </c>
      <c r="Z182" s="7" t="e">
        <f t="shared" si="75"/>
        <v>#REF!</v>
      </c>
    </row>
    <row r="183" spans="1:26" x14ac:dyDescent="0.25">
      <c r="A183" s="8" t="e">
        <f t="shared" si="85"/>
        <v>#REF!</v>
      </c>
      <c r="B183" s="11" t="e">
        <f t="shared" si="89"/>
        <v>#REF!</v>
      </c>
      <c r="C183" s="44" t="e">
        <f t="shared" si="90"/>
        <v>#REF!</v>
      </c>
      <c r="D183" s="9" t="e">
        <f t="shared" si="91"/>
        <v>#REF!</v>
      </c>
      <c r="E183" s="9" t="e">
        <f t="shared" si="92"/>
        <v>#REF!</v>
      </c>
      <c r="F183" s="9" t="e">
        <f t="shared" si="93"/>
        <v>#REF!</v>
      </c>
      <c r="G183" s="9" t="e">
        <f t="shared" si="94"/>
        <v>#REF!</v>
      </c>
      <c r="H183" s="9" t="e">
        <f t="shared" si="95"/>
        <v>#REF!</v>
      </c>
      <c r="I183" s="9" t="e">
        <f t="shared" si="96"/>
        <v>#REF!</v>
      </c>
      <c r="J183" s="10" t="e">
        <f>IF(A183=" ",0,(PRODUCT($F$28:F183)-1)-(PRODUCT($H$28:H183)-1))</f>
        <v>#REF!</v>
      </c>
      <c r="L183" t="e">
        <f t="shared" si="97"/>
        <v>#REF!</v>
      </c>
      <c r="S183" s="26">
        <f>+'Rendements bruts'!A183</f>
        <v>43524</v>
      </c>
      <c r="T183">
        <f t="shared" si="86"/>
        <v>2019</v>
      </c>
      <c r="U183">
        <f t="shared" si="87"/>
        <v>2</v>
      </c>
      <c r="V183" t="e">
        <f>+VLOOKUP(S183,'Rendements bruts'!$A:$A,2,FALSE)</f>
        <v>#REF!</v>
      </c>
      <c r="W183" s="2">
        <f t="shared" si="88"/>
        <v>43524</v>
      </c>
      <c r="Y183" s="10" t="e">
        <f t="shared" si="73"/>
        <v>#REF!</v>
      </c>
      <c r="Z183" s="7" t="e">
        <f t="shared" si="75"/>
        <v>#REF!</v>
      </c>
    </row>
    <row r="184" spans="1:26" x14ac:dyDescent="0.25">
      <c r="A184" s="8" t="e">
        <f t="shared" si="85"/>
        <v>#REF!</v>
      </c>
      <c r="B184" s="11" t="e">
        <f t="shared" si="89"/>
        <v>#REF!</v>
      </c>
      <c r="C184" s="44" t="e">
        <f t="shared" si="90"/>
        <v>#REF!</v>
      </c>
      <c r="D184" s="9" t="e">
        <f t="shared" si="91"/>
        <v>#REF!</v>
      </c>
      <c r="E184" s="9" t="e">
        <f t="shared" si="92"/>
        <v>#REF!</v>
      </c>
      <c r="F184" s="9" t="e">
        <f t="shared" si="93"/>
        <v>#REF!</v>
      </c>
      <c r="G184" s="9" t="e">
        <f t="shared" si="94"/>
        <v>#REF!</v>
      </c>
      <c r="H184" s="9" t="e">
        <f t="shared" si="95"/>
        <v>#REF!</v>
      </c>
      <c r="I184" s="9" t="e">
        <f t="shared" si="96"/>
        <v>#REF!</v>
      </c>
      <c r="J184" s="10" t="e">
        <f>IF(A184=" ",0,(PRODUCT($F$28:F184)-1)-(PRODUCT($H$28:H184)-1))</f>
        <v>#REF!</v>
      </c>
      <c r="L184" t="e">
        <f t="shared" si="97"/>
        <v>#REF!</v>
      </c>
      <c r="S184" s="26">
        <f>+'Rendements bruts'!A184</f>
        <v>43553</v>
      </c>
      <c r="T184">
        <f t="shared" si="86"/>
        <v>2019</v>
      </c>
      <c r="U184">
        <f t="shared" si="87"/>
        <v>3</v>
      </c>
      <c r="V184" t="e">
        <f>+VLOOKUP(S184,'Rendements bruts'!$A:$A,2,FALSE)</f>
        <v>#REF!</v>
      </c>
      <c r="W184" s="2">
        <f t="shared" si="88"/>
        <v>43553</v>
      </c>
      <c r="Y184" s="10" t="e">
        <f t="shared" si="73"/>
        <v>#REF!</v>
      </c>
      <c r="Z184" s="7" t="e">
        <f t="shared" si="75"/>
        <v>#REF!</v>
      </c>
    </row>
    <row r="185" spans="1:26" x14ac:dyDescent="0.25">
      <c r="A185" s="8" t="e">
        <f t="shared" si="85"/>
        <v>#REF!</v>
      </c>
      <c r="B185" s="11" t="e">
        <f t="shared" si="89"/>
        <v>#REF!</v>
      </c>
      <c r="C185" s="44" t="e">
        <f t="shared" si="90"/>
        <v>#REF!</v>
      </c>
      <c r="D185" s="9" t="e">
        <f t="shared" si="91"/>
        <v>#REF!</v>
      </c>
      <c r="E185" s="9" t="e">
        <f t="shared" si="92"/>
        <v>#REF!</v>
      </c>
      <c r="F185" s="9" t="e">
        <f t="shared" si="93"/>
        <v>#REF!</v>
      </c>
      <c r="G185" s="9" t="e">
        <f t="shared" si="94"/>
        <v>#REF!</v>
      </c>
      <c r="H185" s="9" t="e">
        <f t="shared" si="95"/>
        <v>#REF!</v>
      </c>
      <c r="I185" s="9" t="e">
        <f t="shared" si="96"/>
        <v>#REF!</v>
      </c>
      <c r="J185" s="10" t="e">
        <f>IF(A185=" ",0,(PRODUCT($F$28:F185)-1)-(PRODUCT($H$28:H185)-1))</f>
        <v>#REF!</v>
      </c>
      <c r="L185" t="e">
        <f t="shared" si="97"/>
        <v>#REF!</v>
      </c>
      <c r="S185" s="26">
        <f>+'Rendements bruts'!A185</f>
        <v>43585</v>
      </c>
      <c r="T185">
        <f t="shared" si="86"/>
        <v>2019</v>
      </c>
      <c r="U185">
        <f t="shared" si="87"/>
        <v>4</v>
      </c>
      <c r="V185" t="e">
        <f>+VLOOKUP(S185,'Rendements bruts'!$A:$A,2,FALSE)</f>
        <v>#REF!</v>
      </c>
      <c r="W185" s="2">
        <f t="shared" si="88"/>
        <v>43585</v>
      </c>
      <c r="Y185" s="10" t="e">
        <f t="shared" si="73"/>
        <v>#REF!</v>
      </c>
      <c r="Z185" s="7" t="e">
        <f t="shared" si="75"/>
        <v>#REF!</v>
      </c>
    </row>
    <row r="186" spans="1:26" x14ac:dyDescent="0.25">
      <c r="A186" s="8" t="e">
        <f t="shared" si="85"/>
        <v>#REF!</v>
      </c>
      <c r="B186" s="11" t="e">
        <f t="shared" si="89"/>
        <v>#REF!</v>
      </c>
      <c r="C186" s="44" t="e">
        <f t="shared" si="90"/>
        <v>#REF!</v>
      </c>
      <c r="D186" s="9" t="e">
        <f t="shared" si="91"/>
        <v>#REF!</v>
      </c>
      <c r="E186" s="9" t="e">
        <f t="shared" si="92"/>
        <v>#REF!</v>
      </c>
      <c r="F186" s="9" t="e">
        <f t="shared" si="93"/>
        <v>#REF!</v>
      </c>
      <c r="G186" s="9" t="e">
        <f t="shared" si="94"/>
        <v>#REF!</v>
      </c>
      <c r="H186" s="9" t="e">
        <f t="shared" si="95"/>
        <v>#REF!</v>
      </c>
      <c r="I186" s="9" t="e">
        <f t="shared" si="96"/>
        <v>#REF!</v>
      </c>
      <c r="J186" s="10" t="e">
        <f>IF(A186=" ",0,(PRODUCT($F$28:F186)-1)-(PRODUCT($H$28:H186)-1))</f>
        <v>#REF!</v>
      </c>
      <c r="L186" t="e">
        <f t="shared" si="97"/>
        <v>#REF!</v>
      </c>
      <c r="S186" s="26">
        <f>+'Rendements bruts'!A186</f>
        <v>43616</v>
      </c>
      <c r="T186">
        <f t="shared" si="86"/>
        <v>2019</v>
      </c>
      <c r="U186">
        <f t="shared" si="87"/>
        <v>5</v>
      </c>
      <c r="V186" t="e">
        <f>+VLOOKUP(S186,'Rendements bruts'!$A:$A,2,FALSE)</f>
        <v>#REF!</v>
      </c>
      <c r="W186" s="2">
        <f t="shared" si="88"/>
        <v>43616</v>
      </c>
      <c r="Y186" s="10" t="e">
        <f t="shared" si="73"/>
        <v>#REF!</v>
      </c>
      <c r="Z186" s="7" t="e">
        <f t="shared" si="75"/>
        <v>#REF!</v>
      </c>
    </row>
    <row r="187" spans="1:26" x14ac:dyDescent="0.25">
      <c r="A187" s="8" t="e">
        <f t="shared" si="85"/>
        <v>#REF!</v>
      </c>
      <c r="B187" s="11" t="e">
        <f t="shared" si="89"/>
        <v>#REF!</v>
      </c>
      <c r="C187" s="44" t="e">
        <f t="shared" si="90"/>
        <v>#REF!</v>
      </c>
      <c r="D187" s="9" t="e">
        <f t="shared" si="91"/>
        <v>#REF!</v>
      </c>
      <c r="E187" s="9" t="e">
        <f t="shared" si="92"/>
        <v>#REF!</v>
      </c>
      <c r="F187" s="9" t="e">
        <f t="shared" si="93"/>
        <v>#REF!</v>
      </c>
      <c r="G187" s="9" t="e">
        <f t="shared" si="94"/>
        <v>#REF!</v>
      </c>
      <c r="H187" s="9" t="e">
        <f t="shared" si="95"/>
        <v>#REF!</v>
      </c>
      <c r="I187" s="9" t="e">
        <f t="shared" si="96"/>
        <v>#REF!</v>
      </c>
      <c r="J187" s="10" t="e">
        <f>IF(A187=" ",0,(PRODUCT($F$28:F187)-1)-(PRODUCT($H$28:H187)-1))</f>
        <v>#REF!</v>
      </c>
      <c r="L187" t="e">
        <f t="shared" si="97"/>
        <v>#REF!</v>
      </c>
      <c r="S187" s="26">
        <f>+'Rendements bruts'!A187</f>
        <v>43644</v>
      </c>
      <c r="T187">
        <f t="shared" si="86"/>
        <v>2019</v>
      </c>
      <c r="U187">
        <f t="shared" si="87"/>
        <v>6</v>
      </c>
      <c r="V187" t="e">
        <f>+VLOOKUP(S187,'Rendements bruts'!$A:$A,2,FALSE)</f>
        <v>#REF!</v>
      </c>
      <c r="W187" s="2">
        <f t="shared" si="88"/>
        <v>43644</v>
      </c>
      <c r="Y187" s="10" t="e">
        <f t="shared" si="73"/>
        <v>#REF!</v>
      </c>
      <c r="Z187" s="7" t="e">
        <f t="shared" si="75"/>
        <v>#REF!</v>
      </c>
    </row>
    <row r="188" spans="1:26" x14ac:dyDescent="0.25">
      <c r="A188" s="8" t="e">
        <f t="shared" si="85"/>
        <v>#REF!</v>
      </c>
      <c r="B188" s="11" t="e">
        <f t="shared" si="89"/>
        <v>#REF!</v>
      </c>
      <c r="C188" s="44" t="e">
        <f t="shared" si="90"/>
        <v>#REF!</v>
      </c>
      <c r="D188" s="9" t="e">
        <f t="shared" si="91"/>
        <v>#REF!</v>
      </c>
      <c r="E188" s="9" t="e">
        <f t="shared" si="92"/>
        <v>#REF!</v>
      </c>
      <c r="F188" s="9" t="e">
        <f t="shared" si="93"/>
        <v>#REF!</v>
      </c>
      <c r="G188" s="9" t="e">
        <f t="shared" si="94"/>
        <v>#REF!</v>
      </c>
      <c r="H188" s="9" t="e">
        <f t="shared" si="95"/>
        <v>#REF!</v>
      </c>
      <c r="I188" s="9" t="e">
        <f t="shared" si="96"/>
        <v>#REF!</v>
      </c>
      <c r="J188" s="10" t="e">
        <f>IF(A188=" ",0,(PRODUCT($F$28:F188)-1)-(PRODUCT($H$28:H188)-1))</f>
        <v>#REF!</v>
      </c>
      <c r="L188" t="e">
        <f t="shared" si="97"/>
        <v>#REF!</v>
      </c>
      <c r="S188" s="26">
        <f>+'Rendements bruts'!A188</f>
        <v>43677</v>
      </c>
      <c r="T188">
        <f t="shared" si="86"/>
        <v>2019</v>
      </c>
      <c r="U188">
        <f t="shared" si="87"/>
        <v>7</v>
      </c>
      <c r="V188" t="e">
        <f>+VLOOKUP(S188,'Rendements bruts'!$A:$A,2,FALSE)</f>
        <v>#REF!</v>
      </c>
      <c r="W188" s="2">
        <f t="shared" si="88"/>
        <v>43677</v>
      </c>
      <c r="Y188" s="10" t="e">
        <f t="shared" si="73"/>
        <v>#REF!</v>
      </c>
      <c r="Z188" s="7" t="e">
        <f t="shared" si="75"/>
        <v>#REF!</v>
      </c>
    </row>
    <row r="189" spans="1:26" x14ac:dyDescent="0.25">
      <c r="A189" s="8" t="e">
        <f t="shared" si="85"/>
        <v>#REF!</v>
      </c>
      <c r="B189" s="11" t="e">
        <f t="shared" si="89"/>
        <v>#REF!</v>
      </c>
      <c r="C189" s="44" t="e">
        <f t="shared" si="90"/>
        <v>#REF!</v>
      </c>
      <c r="D189" s="9" t="e">
        <f t="shared" si="91"/>
        <v>#REF!</v>
      </c>
      <c r="E189" s="9" t="e">
        <f t="shared" si="92"/>
        <v>#REF!</v>
      </c>
      <c r="F189" s="9" t="e">
        <f t="shared" si="93"/>
        <v>#REF!</v>
      </c>
      <c r="G189" s="9" t="e">
        <f t="shared" si="94"/>
        <v>#REF!</v>
      </c>
      <c r="H189" s="9" t="e">
        <f t="shared" si="95"/>
        <v>#REF!</v>
      </c>
      <c r="I189" s="9" t="e">
        <f t="shared" si="96"/>
        <v>#REF!</v>
      </c>
      <c r="J189" s="10" t="e">
        <f>IF(A189=" ",0,(PRODUCT($F$28:F189)-1)-(PRODUCT($H$28:H189)-1))</f>
        <v>#REF!</v>
      </c>
      <c r="L189" t="e">
        <f t="shared" si="97"/>
        <v>#REF!</v>
      </c>
      <c r="S189" s="26">
        <f>+'Rendements bruts'!A189</f>
        <v>43707</v>
      </c>
      <c r="T189">
        <f t="shared" si="86"/>
        <v>2019</v>
      </c>
      <c r="U189">
        <f t="shared" si="87"/>
        <v>8</v>
      </c>
      <c r="V189" t="e">
        <f>+VLOOKUP(S189,'Rendements bruts'!$A:$A,2,FALSE)</f>
        <v>#REF!</v>
      </c>
      <c r="W189" s="2">
        <f t="shared" si="88"/>
        <v>43707</v>
      </c>
      <c r="Y189" s="10" t="e">
        <f t="shared" si="73"/>
        <v>#REF!</v>
      </c>
      <c r="Z189" s="7" t="e">
        <f t="shared" si="75"/>
        <v>#REF!</v>
      </c>
    </row>
    <row r="190" spans="1:26" x14ac:dyDescent="0.25">
      <c r="A190" s="8" t="e">
        <f t="shared" si="85"/>
        <v>#REF!</v>
      </c>
      <c r="B190" s="11" t="e">
        <f t="shared" si="89"/>
        <v>#REF!</v>
      </c>
      <c r="C190" s="44" t="e">
        <f t="shared" si="90"/>
        <v>#REF!</v>
      </c>
      <c r="D190" s="9" t="e">
        <f t="shared" si="91"/>
        <v>#REF!</v>
      </c>
      <c r="E190" s="9" t="e">
        <f t="shared" si="92"/>
        <v>#REF!</v>
      </c>
      <c r="F190" s="9" t="e">
        <f t="shared" si="93"/>
        <v>#REF!</v>
      </c>
      <c r="G190" s="9" t="e">
        <f t="shared" si="94"/>
        <v>#REF!</v>
      </c>
      <c r="H190" s="9" t="e">
        <f t="shared" si="95"/>
        <v>#REF!</v>
      </c>
      <c r="I190" s="9" t="e">
        <f t="shared" si="96"/>
        <v>#REF!</v>
      </c>
      <c r="J190" s="10" t="e">
        <f>IF(A190=" ",0,(PRODUCT($F$28:F190)-1)-(PRODUCT($H$28:H190)-1))</f>
        <v>#REF!</v>
      </c>
      <c r="L190" t="e">
        <f t="shared" si="97"/>
        <v>#REF!</v>
      </c>
      <c r="S190" s="26">
        <f>+'Rendements bruts'!A190</f>
        <v>43738</v>
      </c>
      <c r="T190">
        <f t="shared" si="86"/>
        <v>2019</v>
      </c>
      <c r="U190">
        <f t="shared" si="87"/>
        <v>9</v>
      </c>
      <c r="V190" t="e">
        <f>+VLOOKUP(S190,'Rendements bruts'!$A:$A,2,FALSE)</f>
        <v>#REF!</v>
      </c>
      <c r="W190" s="2">
        <f t="shared" si="88"/>
        <v>43738</v>
      </c>
      <c r="Y190" s="10" t="e">
        <f t="shared" si="73"/>
        <v>#REF!</v>
      </c>
      <c r="Z190" s="7" t="e">
        <f t="shared" si="75"/>
        <v>#REF!</v>
      </c>
    </row>
    <row r="191" spans="1:26" x14ac:dyDescent="0.25">
      <c r="A191" s="8" t="e">
        <f t="shared" si="85"/>
        <v>#REF!</v>
      </c>
      <c r="B191" s="11" t="e">
        <f t="shared" si="89"/>
        <v>#REF!</v>
      </c>
      <c r="C191" s="44" t="e">
        <f t="shared" si="90"/>
        <v>#REF!</v>
      </c>
      <c r="D191" s="9" t="e">
        <f t="shared" si="91"/>
        <v>#REF!</v>
      </c>
      <c r="E191" s="9" t="e">
        <f t="shared" si="92"/>
        <v>#REF!</v>
      </c>
      <c r="F191" s="9" t="e">
        <f t="shared" si="93"/>
        <v>#REF!</v>
      </c>
      <c r="G191" s="9" t="e">
        <f t="shared" si="94"/>
        <v>#REF!</v>
      </c>
      <c r="H191" s="9" t="e">
        <f t="shared" si="95"/>
        <v>#REF!</v>
      </c>
      <c r="I191" s="9" t="e">
        <f t="shared" si="96"/>
        <v>#REF!</v>
      </c>
      <c r="J191" s="10" t="e">
        <f>IF(A191=" ",0,(PRODUCT($F$28:F191)-1)-(PRODUCT($H$28:H191)-1))</f>
        <v>#REF!</v>
      </c>
      <c r="L191" t="e">
        <f t="shared" si="97"/>
        <v>#REF!</v>
      </c>
      <c r="S191" s="26">
        <f>+'Rendements bruts'!A191</f>
        <v>43769</v>
      </c>
      <c r="T191">
        <f t="shared" si="86"/>
        <v>2019</v>
      </c>
      <c r="U191">
        <f t="shared" si="87"/>
        <v>10</v>
      </c>
      <c r="V191" t="e">
        <f>+VLOOKUP(S191,'Rendements bruts'!$A:$A,2,FALSE)</f>
        <v>#REF!</v>
      </c>
      <c r="W191" s="2">
        <f t="shared" si="88"/>
        <v>43769</v>
      </c>
      <c r="Y191" s="10" t="e">
        <f t="shared" si="73"/>
        <v>#REF!</v>
      </c>
      <c r="Z191" s="7" t="e">
        <f t="shared" si="75"/>
        <v>#REF!</v>
      </c>
    </row>
    <row r="192" spans="1:26" x14ac:dyDescent="0.25">
      <c r="A192" s="8" t="e">
        <f t="shared" si="85"/>
        <v>#REF!</v>
      </c>
      <c r="B192" s="11" t="e">
        <f t="shared" si="89"/>
        <v>#REF!</v>
      </c>
      <c r="C192" s="44" t="e">
        <f t="shared" si="90"/>
        <v>#REF!</v>
      </c>
      <c r="D192" s="9" t="e">
        <f t="shared" si="91"/>
        <v>#REF!</v>
      </c>
      <c r="E192" s="9" t="e">
        <f t="shared" si="92"/>
        <v>#REF!</v>
      </c>
      <c r="F192" s="9" t="e">
        <f t="shared" si="93"/>
        <v>#REF!</v>
      </c>
      <c r="G192" s="9" t="e">
        <f t="shared" si="94"/>
        <v>#REF!</v>
      </c>
      <c r="H192" s="9" t="e">
        <f t="shared" si="95"/>
        <v>#REF!</v>
      </c>
      <c r="I192" s="9" t="e">
        <f t="shared" si="96"/>
        <v>#REF!</v>
      </c>
      <c r="J192" s="10" t="e">
        <f>IF(A192=" ",0,(PRODUCT($F$28:F192)-1)-(PRODUCT($H$28:H192)-1))</f>
        <v>#REF!</v>
      </c>
      <c r="L192" t="e">
        <f t="shared" si="97"/>
        <v>#REF!</v>
      </c>
      <c r="S192" s="26">
        <f>+'Rendements bruts'!A192</f>
        <v>43798</v>
      </c>
      <c r="T192">
        <f t="shared" si="86"/>
        <v>2019</v>
      </c>
      <c r="U192">
        <f t="shared" si="87"/>
        <v>11</v>
      </c>
      <c r="V192" t="e">
        <f>+VLOOKUP(S192,'Rendements bruts'!$A:$A,2,FALSE)</f>
        <v>#REF!</v>
      </c>
      <c r="W192" s="2">
        <f t="shared" si="88"/>
        <v>43798</v>
      </c>
      <c r="Y192" s="10" t="e">
        <f t="shared" si="73"/>
        <v>#REF!</v>
      </c>
      <c r="Z192" s="7" t="e">
        <f t="shared" si="75"/>
        <v>#REF!</v>
      </c>
    </row>
    <row r="193" spans="1:26" x14ac:dyDescent="0.25">
      <c r="A193" s="8" t="e">
        <f t="shared" si="85"/>
        <v>#REF!</v>
      </c>
      <c r="B193" s="11" t="e">
        <f t="shared" si="89"/>
        <v>#REF!</v>
      </c>
      <c r="C193" s="44" t="e">
        <f t="shared" si="90"/>
        <v>#REF!</v>
      </c>
      <c r="D193" s="9" t="e">
        <f t="shared" si="91"/>
        <v>#REF!</v>
      </c>
      <c r="E193" s="9" t="e">
        <f t="shared" si="92"/>
        <v>#REF!</v>
      </c>
      <c r="F193" s="9" t="e">
        <f t="shared" si="93"/>
        <v>#REF!</v>
      </c>
      <c r="G193" s="9" t="e">
        <f t="shared" si="94"/>
        <v>#REF!</v>
      </c>
      <c r="H193" s="9" t="e">
        <f t="shared" si="95"/>
        <v>#REF!</v>
      </c>
      <c r="I193" s="9" t="e">
        <f t="shared" si="96"/>
        <v>#REF!</v>
      </c>
      <c r="J193" s="10" t="e">
        <f>IF(A193=" ",0,(PRODUCT($F$28:F193)-1)-(PRODUCT($H$28:H193)-1))</f>
        <v>#REF!</v>
      </c>
      <c r="L193" t="e">
        <f t="shared" si="97"/>
        <v>#REF!</v>
      </c>
      <c r="S193" s="26">
        <f>+'Rendements bruts'!A193</f>
        <v>43830</v>
      </c>
      <c r="T193">
        <f t="shared" si="86"/>
        <v>2019</v>
      </c>
      <c r="U193">
        <f t="shared" si="87"/>
        <v>12</v>
      </c>
      <c r="V193" t="e">
        <f>+VLOOKUP(S193,'Rendements bruts'!$A:$A,2,FALSE)</f>
        <v>#REF!</v>
      </c>
      <c r="W193" s="2">
        <f t="shared" si="88"/>
        <v>43830</v>
      </c>
      <c r="Y193" s="10" t="e">
        <f t="shared" si="73"/>
        <v>#REF!</v>
      </c>
      <c r="Z193" s="7" t="e">
        <f t="shared" si="75"/>
        <v>#REF!</v>
      </c>
    </row>
    <row r="194" spans="1:26" x14ac:dyDescent="0.25">
      <c r="A194" s="8" t="e">
        <f t="shared" si="85"/>
        <v>#REF!</v>
      </c>
      <c r="B194" s="11" t="e">
        <f t="shared" si="89"/>
        <v>#REF!</v>
      </c>
      <c r="C194" s="44" t="e">
        <f t="shared" si="90"/>
        <v>#REF!</v>
      </c>
      <c r="D194" s="9" t="e">
        <f t="shared" si="91"/>
        <v>#REF!</v>
      </c>
      <c r="E194" s="9" t="e">
        <f t="shared" si="92"/>
        <v>#REF!</v>
      </c>
      <c r="F194" s="9" t="e">
        <f t="shared" si="93"/>
        <v>#REF!</v>
      </c>
      <c r="G194" s="9" t="e">
        <f t="shared" si="94"/>
        <v>#REF!</v>
      </c>
      <c r="H194" s="9" t="e">
        <f t="shared" si="95"/>
        <v>#REF!</v>
      </c>
      <c r="I194" s="9" t="e">
        <f t="shared" si="96"/>
        <v>#REF!</v>
      </c>
      <c r="J194" s="10" t="e">
        <f>IF(A194=" ",0,(PRODUCT($F$28:F194)-1)-(PRODUCT($H$28:H194)-1))</f>
        <v>#REF!</v>
      </c>
      <c r="L194" t="e">
        <f t="shared" si="97"/>
        <v>#REF!</v>
      </c>
      <c r="S194" s="26">
        <f>+'Rendements bruts'!A194</f>
        <v>43861</v>
      </c>
      <c r="T194">
        <f t="shared" si="86"/>
        <v>2020</v>
      </c>
      <c r="U194">
        <f t="shared" si="87"/>
        <v>1</v>
      </c>
      <c r="V194" t="e">
        <f>+VLOOKUP(S194,'Rendements bruts'!$A:$A,2,FALSE)</f>
        <v>#REF!</v>
      </c>
      <c r="W194" s="2">
        <f t="shared" si="88"/>
        <v>43861</v>
      </c>
      <c r="Y194" s="10" t="e">
        <f t="shared" si="73"/>
        <v>#REF!</v>
      </c>
      <c r="Z194" s="7" t="e">
        <f t="shared" si="75"/>
        <v>#REF!</v>
      </c>
    </row>
    <row r="195" spans="1:26" x14ac:dyDescent="0.25">
      <c r="A195" s="8" t="e">
        <f t="shared" si="85"/>
        <v>#REF!</v>
      </c>
      <c r="B195" s="11" t="e">
        <f t="shared" si="89"/>
        <v>#REF!</v>
      </c>
      <c r="C195" s="44" t="e">
        <f t="shared" si="90"/>
        <v>#REF!</v>
      </c>
      <c r="D195" s="9" t="e">
        <f t="shared" si="91"/>
        <v>#REF!</v>
      </c>
      <c r="E195" s="9" t="e">
        <f t="shared" si="92"/>
        <v>#REF!</v>
      </c>
      <c r="F195" s="9" t="e">
        <f t="shared" si="93"/>
        <v>#REF!</v>
      </c>
      <c r="G195" s="9" t="e">
        <f t="shared" si="94"/>
        <v>#REF!</v>
      </c>
      <c r="H195" s="9" t="e">
        <f t="shared" si="95"/>
        <v>#REF!</v>
      </c>
      <c r="I195" s="9" t="e">
        <f t="shared" si="96"/>
        <v>#REF!</v>
      </c>
      <c r="J195" s="10" t="e">
        <f>IF(A195=" ",0,(PRODUCT($F$28:F195)-1)-(PRODUCT($H$28:H195)-1))</f>
        <v>#REF!</v>
      </c>
      <c r="L195" t="e">
        <f t="shared" si="97"/>
        <v>#REF!</v>
      </c>
      <c r="S195" s="26">
        <f>+'Rendements bruts'!A195</f>
        <v>43889</v>
      </c>
      <c r="T195">
        <f t="shared" si="86"/>
        <v>2020</v>
      </c>
      <c r="U195">
        <f t="shared" si="87"/>
        <v>2</v>
      </c>
      <c r="V195" t="e">
        <f>+VLOOKUP(S195,'Rendements bruts'!$A:$A,2,FALSE)</f>
        <v>#REF!</v>
      </c>
      <c r="W195" s="2">
        <f t="shared" si="88"/>
        <v>43889</v>
      </c>
      <c r="Y195" s="10" t="e">
        <f t="shared" si="73"/>
        <v>#REF!</v>
      </c>
      <c r="Z195" s="7" t="e">
        <f t="shared" si="75"/>
        <v>#REF!</v>
      </c>
    </row>
    <row r="196" spans="1:26" x14ac:dyDescent="0.25">
      <c r="A196" s="8" t="e">
        <f t="shared" si="85"/>
        <v>#REF!</v>
      </c>
      <c r="B196" s="11" t="e">
        <f t="shared" si="89"/>
        <v>#REF!</v>
      </c>
      <c r="C196" s="44" t="e">
        <f t="shared" si="90"/>
        <v>#REF!</v>
      </c>
      <c r="D196" s="9" t="e">
        <f t="shared" si="91"/>
        <v>#REF!</v>
      </c>
      <c r="E196" s="9" t="e">
        <f t="shared" si="92"/>
        <v>#REF!</v>
      </c>
      <c r="F196" s="9" t="e">
        <f t="shared" si="93"/>
        <v>#REF!</v>
      </c>
      <c r="G196" s="9" t="e">
        <f t="shared" si="94"/>
        <v>#REF!</v>
      </c>
      <c r="H196" s="9" t="e">
        <f t="shared" si="95"/>
        <v>#REF!</v>
      </c>
      <c r="I196" s="9" t="e">
        <f t="shared" si="96"/>
        <v>#REF!</v>
      </c>
      <c r="J196" s="10" t="e">
        <f>IF(A196=" ",0,(PRODUCT($F$28:F196)-1)-(PRODUCT($H$28:H196)-1))</f>
        <v>#REF!</v>
      </c>
      <c r="L196" t="e">
        <f t="shared" si="97"/>
        <v>#REF!</v>
      </c>
      <c r="S196" s="26">
        <f>+'Rendements bruts'!A196</f>
        <v>43921</v>
      </c>
      <c r="T196">
        <f t="shared" si="86"/>
        <v>2020</v>
      </c>
      <c r="U196">
        <f t="shared" si="87"/>
        <v>3</v>
      </c>
      <c r="V196" t="e">
        <f>+VLOOKUP(S196,'Rendements bruts'!$A:$A,2,FALSE)</f>
        <v>#REF!</v>
      </c>
      <c r="W196" s="2">
        <f t="shared" si="88"/>
        <v>43921</v>
      </c>
      <c r="Y196" s="10" t="e">
        <f t="shared" si="73"/>
        <v>#REF!</v>
      </c>
      <c r="Z196" s="7" t="e">
        <f t="shared" si="75"/>
        <v>#REF!</v>
      </c>
    </row>
    <row r="197" spans="1:26" x14ac:dyDescent="0.25">
      <c r="A197" s="8" t="e">
        <f t="shared" si="85"/>
        <v>#REF!</v>
      </c>
      <c r="B197" s="11" t="e">
        <f t="shared" si="89"/>
        <v>#REF!</v>
      </c>
      <c r="C197" s="44" t="e">
        <f t="shared" si="90"/>
        <v>#REF!</v>
      </c>
      <c r="D197" s="9" t="e">
        <f t="shared" si="91"/>
        <v>#REF!</v>
      </c>
      <c r="E197" s="9" t="e">
        <f t="shared" si="92"/>
        <v>#REF!</v>
      </c>
      <c r="F197" s="9" t="e">
        <f t="shared" si="93"/>
        <v>#REF!</v>
      </c>
      <c r="G197" s="9" t="e">
        <f t="shared" si="94"/>
        <v>#REF!</v>
      </c>
      <c r="H197" s="9" t="e">
        <f t="shared" si="95"/>
        <v>#REF!</v>
      </c>
      <c r="I197" s="9" t="e">
        <f t="shared" si="96"/>
        <v>#REF!</v>
      </c>
      <c r="J197" s="10" t="e">
        <f>IF(A197=" ",0,(PRODUCT($F$28:F197)-1)-(PRODUCT($H$28:H197)-1))</f>
        <v>#REF!</v>
      </c>
      <c r="L197" t="e">
        <f t="shared" si="97"/>
        <v>#REF!</v>
      </c>
      <c r="S197" s="26">
        <f>+'Rendements bruts'!A197</f>
        <v>43951</v>
      </c>
      <c r="T197">
        <f t="shared" si="86"/>
        <v>2020</v>
      </c>
      <c r="U197">
        <f t="shared" si="87"/>
        <v>4</v>
      </c>
      <c r="V197" t="e">
        <f>+VLOOKUP(S197,'Rendements bruts'!$A:$A,2,FALSE)</f>
        <v>#REF!</v>
      </c>
      <c r="W197" s="2">
        <f t="shared" si="88"/>
        <v>43951</v>
      </c>
      <c r="Y197" s="10" t="e">
        <f t="shared" ref="Y197:Y260" si="98">+IF(A220=" "," ",INDEX(Indices,A220,MAX($Q$2:$Q$48)+2))</f>
        <v>#REF!</v>
      </c>
      <c r="Z197" s="7" t="e">
        <f t="shared" si="75"/>
        <v>#REF!</v>
      </c>
    </row>
    <row r="198" spans="1:26" x14ac:dyDescent="0.25">
      <c r="A198" s="8" t="e">
        <f t="shared" si="85"/>
        <v>#REF!</v>
      </c>
      <c r="B198" s="11" t="e">
        <f t="shared" si="89"/>
        <v>#REF!</v>
      </c>
      <c r="C198" s="44" t="e">
        <f t="shared" si="90"/>
        <v>#REF!</v>
      </c>
      <c r="D198" s="9" t="e">
        <f t="shared" si="91"/>
        <v>#REF!</v>
      </c>
      <c r="E198" s="9" t="e">
        <f t="shared" si="92"/>
        <v>#REF!</v>
      </c>
      <c r="F198" s="9" t="e">
        <f t="shared" si="93"/>
        <v>#REF!</v>
      </c>
      <c r="G198" s="9" t="e">
        <f t="shared" si="94"/>
        <v>#REF!</v>
      </c>
      <c r="H198" s="9" t="e">
        <f t="shared" si="95"/>
        <v>#REF!</v>
      </c>
      <c r="I198" s="9" t="e">
        <f t="shared" si="96"/>
        <v>#REF!</v>
      </c>
      <c r="J198" s="10" t="e">
        <f>IF(A198=" ",0,(PRODUCT($F$28:F198)-1)-(PRODUCT($H$28:H198)-1))</f>
        <v>#REF!</v>
      </c>
      <c r="L198" t="e">
        <f t="shared" si="97"/>
        <v>#REF!</v>
      </c>
      <c r="S198" s="26">
        <f>+'Rendements bruts'!A198</f>
        <v>43980</v>
      </c>
      <c r="T198">
        <f t="shared" si="86"/>
        <v>2020</v>
      </c>
      <c r="U198">
        <f t="shared" si="87"/>
        <v>5</v>
      </c>
      <c r="V198" t="e">
        <f>+VLOOKUP(S198,'Rendements bruts'!$A:$A,2,FALSE)</f>
        <v>#REF!</v>
      </c>
      <c r="W198" s="2">
        <f t="shared" si="88"/>
        <v>43980</v>
      </c>
      <c r="Y198" s="10" t="e">
        <f t="shared" si="98"/>
        <v>#REF!</v>
      </c>
      <c r="Z198" s="7" t="e">
        <f t="shared" si="75"/>
        <v>#REF!</v>
      </c>
    </row>
    <row r="199" spans="1:26" x14ac:dyDescent="0.25">
      <c r="A199" s="8" t="e">
        <f t="shared" si="85"/>
        <v>#REF!</v>
      </c>
      <c r="B199" s="11" t="e">
        <f t="shared" si="89"/>
        <v>#REF!</v>
      </c>
      <c r="C199" s="44" t="e">
        <f t="shared" si="90"/>
        <v>#REF!</v>
      </c>
      <c r="D199" s="9" t="e">
        <f t="shared" si="91"/>
        <v>#REF!</v>
      </c>
      <c r="E199" s="9" t="e">
        <f t="shared" si="92"/>
        <v>#REF!</v>
      </c>
      <c r="F199" s="9" t="e">
        <f t="shared" si="93"/>
        <v>#REF!</v>
      </c>
      <c r="G199" s="9" t="e">
        <f t="shared" si="94"/>
        <v>#REF!</v>
      </c>
      <c r="H199" s="9" t="e">
        <f t="shared" si="95"/>
        <v>#REF!</v>
      </c>
      <c r="I199" s="9" t="e">
        <f t="shared" si="96"/>
        <v>#REF!</v>
      </c>
      <c r="J199" s="10" t="e">
        <f>IF(A199=" ",0,(PRODUCT($F$28:F199)-1)-(PRODUCT($H$28:H199)-1))</f>
        <v>#REF!</v>
      </c>
      <c r="L199" t="e">
        <f t="shared" si="97"/>
        <v>#REF!</v>
      </c>
      <c r="S199" s="26">
        <f>+'Rendements bruts'!A199</f>
        <v>44012</v>
      </c>
      <c r="T199">
        <f t="shared" si="86"/>
        <v>2020</v>
      </c>
      <c r="U199">
        <f t="shared" si="87"/>
        <v>6</v>
      </c>
      <c r="V199" t="e">
        <f>+VLOOKUP(S199,'Rendements bruts'!$A:$A,2,FALSE)</f>
        <v>#REF!</v>
      </c>
      <c r="W199" s="2">
        <f t="shared" si="88"/>
        <v>44012</v>
      </c>
      <c r="Y199" s="10" t="e">
        <f t="shared" si="98"/>
        <v>#REF!</v>
      </c>
      <c r="Z199" s="7" t="e">
        <f t="shared" si="75"/>
        <v>#REF!</v>
      </c>
    </row>
    <row r="200" spans="1:26" x14ac:dyDescent="0.25">
      <c r="A200" s="8" t="e">
        <f t="shared" si="85"/>
        <v>#REF!</v>
      </c>
      <c r="B200" s="11" t="e">
        <f t="shared" si="89"/>
        <v>#REF!</v>
      </c>
      <c r="C200" s="44" t="e">
        <f t="shared" si="90"/>
        <v>#REF!</v>
      </c>
      <c r="D200" s="9" t="e">
        <f t="shared" si="91"/>
        <v>#REF!</v>
      </c>
      <c r="E200" s="9" t="e">
        <f t="shared" si="92"/>
        <v>#REF!</v>
      </c>
      <c r="F200" s="9" t="e">
        <f t="shared" si="93"/>
        <v>#REF!</v>
      </c>
      <c r="G200" s="9" t="e">
        <f t="shared" si="94"/>
        <v>#REF!</v>
      </c>
      <c r="H200" s="9" t="e">
        <f t="shared" si="95"/>
        <v>#REF!</v>
      </c>
      <c r="I200" s="9" t="e">
        <f t="shared" si="96"/>
        <v>#REF!</v>
      </c>
      <c r="J200" s="10" t="e">
        <f>IF(A200=" ",0,(PRODUCT($F$28:F200)-1)-(PRODUCT($H$28:H200)-1))</f>
        <v>#REF!</v>
      </c>
      <c r="L200" t="e">
        <f t="shared" si="97"/>
        <v>#REF!</v>
      </c>
      <c r="S200" s="26">
        <f>+'Rendements bruts'!A200</f>
        <v>44043</v>
      </c>
      <c r="T200">
        <f t="shared" si="86"/>
        <v>2020</v>
      </c>
      <c r="U200">
        <f t="shared" si="87"/>
        <v>7</v>
      </c>
      <c r="V200" t="e">
        <f>+VLOOKUP(S200,'Rendements bruts'!$A:$A,2,FALSE)</f>
        <v>#REF!</v>
      </c>
      <c r="W200" s="2">
        <f t="shared" si="88"/>
        <v>44043</v>
      </c>
      <c r="Y200" s="10" t="e">
        <f t="shared" si="98"/>
        <v>#REF!</v>
      </c>
      <c r="Z200" s="7" t="e">
        <f t="shared" si="75"/>
        <v>#REF!</v>
      </c>
    </row>
    <row r="201" spans="1:26" x14ac:dyDescent="0.25">
      <c r="A201" s="8" t="e">
        <f t="shared" si="85"/>
        <v>#REF!</v>
      </c>
      <c r="B201" s="11" t="e">
        <f t="shared" si="89"/>
        <v>#REF!</v>
      </c>
      <c r="C201" s="44" t="e">
        <f t="shared" si="90"/>
        <v>#REF!</v>
      </c>
      <c r="D201" s="9" t="e">
        <f t="shared" si="91"/>
        <v>#REF!</v>
      </c>
      <c r="E201" s="9" t="e">
        <f t="shared" si="92"/>
        <v>#REF!</v>
      </c>
      <c r="F201" s="9" t="e">
        <f t="shared" si="93"/>
        <v>#REF!</v>
      </c>
      <c r="G201" s="9" t="e">
        <f t="shared" si="94"/>
        <v>#REF!</v>
      </c>
      <c r="H201" s="9" t="e">
        <f t="shared" si="95"/>
        <v>#REF!</v>
      </c>
      <c r="I201" s="9" t="e">
        <f t="shared" si="96"/>
        <v>#REF!</v>
      </c>
      <c r="J201" s="10" t="e">
        <f>IF(A201=" ",0,(PRODUCT($F$28:F201)-1)-(PRODUCT($H$28:H201)-1))</f>
        <v>#REF!</v>
      </c>
      <c r="L201" t="e">
        <f t="shared" si="97"/>
        <v>#REF!</v>
      </c>
      <c r="S201" s="26">
        <f>+'Rendements bruts'!A201</f>
        <v>44074</v>
      </c>
      <c r="T201">
        <f t="shared" si="86"/>
        <v>2020</v>
      </c>
      <c r="U201">
        <f t="shared" si="87"/>
        <v>8</v>
      </c>
      <c r="V201" t="e">
        <f>+VLOOKUP(S201,'Rendements bruts'!$A:$A,2,FALSE)</f>
        <v>#REF!</v>
      </c>
      <c r="W201" s="2">
        <f t="shared" si="88"/>
        <v>44074</v>
      </c>
      <c r="Y201" s="10" t="e">
        <f t="shared" si="98"/>
        <v>#REF!</v>
      </c>
      <c r="Z201" s="7" t="e">
        <f t="shared" si="75"/>
        <v>#REF!</v>
      </c>
    </row>
    <row r="202" spans="1:26" x14ac:dyDescent="0.25">
      <c r="A202" s="8" t="e">
        <f t="shared" si="85"/>
        <v>#REF!</v>
      </c>
      <c r="B202" s="11" t="e">
        <f t="shared" si="89"/>
        <v>#REF!</v>
      </c>
      <c r="C202" s="44" t="e">
        <f t="shared" si="90"/>
        <v>#REF!</v>
      </c>
      <c r="D202" s="9" t="e">
        <f t="shared" si="91"/>
        <v>#REF!</v>
      </c>
      <c r="E202" s="9" t="e">
        <f t="shared" si="92"/>
        <v>#REF!</v>
      </c>
      <c r="F202" s="9" t="e">
        <f t="shared" si="93"/>
        <v>#REF!</v>
      </c>
      <c r="G202" s="9" t="e">
        <f t="shared" si="94"/>
        <v>#REF!</v>
      </c>
      <c r="H202" s="9" t="e">
        <f t="shared" si="95"/>
        <v>#REF!</v>
      </c>
      <c r="I202" s="9" t="e">
        <f t="shared" si="96"/>
        <v>#REF!</v>
      </c>
      <c r="J202" s="10" t="e">
        <f>IF(A202=" ",0,(PRODUCT($F$28:F202)-1)-(PRODUCT($H$28:H202)-1))</f>
        <v>#REF!</v>
      </c>
      <c r="L202" t="e">
        <f t="shared" si="97"/>
        <v>#REF!</v>
      </c>
      <c r="S202" s="26">
        <f>+'Rendements bruts'!A202</f>
        <v>44104</v>
      </c>
      <c r="T202">
        <f t="shared" si="86"/>
        <v>2020</v>
      </c>
      <c r="U202">
        <f t="shared" si="87"/>
        <v>9</v>
      </c>
      <c r="V202" t="e">
        <f>+VLOOKUP(S202,'Rendements bruts'!$A:$A,2,FALSE)</f>
        <v>#REF!</v>
      </c>
      <c r="W202" s="2">
        <f t="shared" si="88"/>
        <v>44104</v>
      </c>
      <c r="Y202" s="10" t="e">
        <f t="shared" si="98"/>
        <v>#REF!</v>
      </c>
      <c r="Z202" s="7" t="e">
        <f t="shared" si="75"/>
        <v>#REF!</v>
      </c>
    </row>
    <row r="203" spans="1:26" x14ac:dyDescent="0.25">
      <c r="A203" s="8" t="e">
        <f t="shared" si="85"/>
        <v>#REF!</v>
      </c>
      <c r="B203" s="11" t="e">
        <f t="shared" si="89"/>
        <v>#REF!</v>
      </c>
      <c r="C203" s="44" t="e">
        <f t="shared" si="90"/>
        <v>#REF!</v>
      </c>
      <c r="D203" s="9" t="e">
        <f t="shared" si="91"/>
        <v>#REF!</v>
      </c>
      <c r="E203" s="9" t="e">
        <f t="shared" si="92"/>
        <v>#REF!</v>
      </c>
      <c r="F203" s="9" t="e">
        <f t="shared" si="93"/>
        <v>#REF!</v>
      </c>
      <c r="G203" s="9" t="e">
        <f t="shared" si="94"/>
        <v>#REF!</v>
      </c>
      <c r="H203" s="9" t="e">
        <f t="shared" si="95"/>
        <v>#REF!</v>
      </c>
      <c r="I203" s="9" t="e">
        <f t="shared" si="96"/>
        <v>#REF!</v>
      </c>
      <c r="J203" s="10" t="e">
        <f>IF(A203=" ",0,(PRODUCT($F$28:F203)-1)-(PRODUCT($H$28:H203)-1))</f>
        <v>#REF!</v>
      </c>
      <c r="L203" t="e">
        <f t="shared" si="97"/>
        <v>#REF!</v>
      </c>
      <c r="S203" s="26">
        <f>+'Rendements bruts'!A203</f>
        <v>44134</v>
      </c>
      <c r="T203">
        <f t="shared" si="86"/>
        <v>2020</v>
      </c>
      <c r="U203">
        <f t="shared" si="87"/>
        <v>10</v>
      </c>
      <c r="V203" t="e">
        <f>+VLOOKUP(S203,'Rendements bruts'!$A:$A,2,FALSE)</f>
        <v>#REF!</v>
      </c>
      <c r="W203" s="2">
        <f t="shared" si="88"/>
        <v>44134</v>
      </c>
      <c r="Y203" s="10" t="e">
        <f t="shared" si="98"/>
        <v>#REF!</v>
      </c>
      <c r="Z203" s="7" t="e">
        <f t="shared" si="75"/>
        <v>#REF!</v>
      </c>
    </row>
    <row r="204" spans="1:26" x14ac:dyDescent="0.25">
      <c r="A204" s="8" t="e">
        <f t="shared" si="85"/>
        <v>#REF!</v>
      </c>
      <c r="B204" s="11" t="e">
        <f t="shared" si="89"/>
        <v>#REF!</v>
      </c>
      <c r="C204" s="44" t="e">
        <f t="shared" si="90"/>
        <v>#REF!</v>
      </c>
      <c r="D204" s="9" t="e">
        <f t="shared" si="91"/>
        <v>#REF!</v>
      </c>
      <c r="E204" s="9" t="e">
        <f t="shared" si="92"/>
        <v>#REF!</v>
      </c>
      <c r="F204" s="9" t="e">
        <f t="shared" si="93"/>
        <v>#REF!</v>
      </c>
      <c r="G204" s="9" t="e">
        <f t="shared" si="94"/>
        <v>#REF!</v>
      </c>
      <c r="H204" s="9" t="e">
        <f t="shared" si="95"/>
        <v>#REF!</v>
      </c>
      <c r="I204" s="9" t="e">
        <f t="shared" si="96"/>
        <v>#REF!</v>
      </c>
      <c r="J204" s="10" t="e">
        <f>IF(A204=" ",0,(PRODUCT($F$28:F204)-1)-(PRODUCT($H$28:H204)-1))</f>
        <v>#REF!</v>
      </c>
      <c r="L204" t="e">
        <f t="shared" si="97"/>
        <v>#REF!</v>
      </c>
      <c r="S204" s="26">
        <f>+'Rendements bruts'!A204</f>
        <v>44165</v>
      </c>
      <c r="T204">
        <f t="shared" si="86"/>
        <v>2020</v>
      </c>
      <c r="U204">
        <f t="shared" si="87"/>
        <v>11</v>
      </c>
      <c r="V204" t="e">
        <f>+VLOOKUP(S204,'Rendements bruts'!$A:$A,2,FALSE)</f>
        <v>#REF!</v>
      </c>
      <c r="W204" s="2">
        <f t="shared" si="88"/>
        <v>44165</v>
      </c>
      <c r="Y204" s="10" t="e">
        <f t="shared" si="98"/>
        <v>#REF!</v>
      </c>
      <c r="Z204" s="7" t="e">
        <f t="shared" si="75"/>
        <v>#REF!</v>
      </c>
    </row>
    <row r="205" spans="1:26" x14ac:dyDescent="0.25">
      <c r="A205" s="8" t="e">
        <f t="shared" si="85"/>
        <v>#REF!</v>
      </c>
      <c r="B205" s="11" t="e">
        <f t="shared" si="89"/>
        <v>#REF!</v>
      </c>
      <c r="C205" s="44" t="e">
        <f t="shared" si="90"/>
        <v>#REF!</v>
      </c>
      <c r="D205" s="9" t="e">
        <f t="shared" si="91"/>
        <v>#REF!</v>
      </c>
      <c r="E205" s="9" t="e">
        <f t="shared" si="92"/>
        <v>#REF!</v>
      </c>
      <c r="F205" s="9" t="e">
        <f t="shared" si="93"/>
        <v>#REF!</v>
      </c>
      <c r="G205" s="9" t="e">
        <f t="shared" si="94"/>
        <v>#REF!</v>
      </c>
      <c r="H205" s="9" t="e">
        <f t="shared" si="95"/>
        <v>#REF!</v>
      </c>
      <c r="I205" s="9" t="e">
        <f t="shared" si="96"/>
        <v>#REF!</v>
      </c>
      <c r="J205" s="10" t="e">
        <f>IF(A205=" ",0,(PRODUCT($F$28:F205)-1)-(PRODUCT($H$28:H205)-1))</f>
        <v>#REF!</v>
      </c>
      <c r="L205" t="e">
        <f t="shared" si="97"/>
        <v>#REF!</v>
      </c>
      <c r="S205" s="26">
        <f>+'Rendements bruts'!A205</f>
        <v>44196</v>
      </c>
      <c r="T205">
        <f t="shared" si="86"/>
        <v>2020</v>
      </c>
      <c r="U205">
        <f t="shared" si="87"/>
        <v>12</v>
      </c>
      <c r="V205" t="e">
        <f>+VLOOKUP(S205,'Rendements bruts'!$A:$A,2,FALSE)</f>
        <v>#REF!</v>
      </c>
      <c r="W205" s="2">
        <f t="shared" si="88"/>
        <v>44196</v>
      </c>
      <c r="Y205" s="10" t="e">
        <f t="shared" si="98"/>
        <v>#REF!</v>
      </c>
      <c r="Z205" s="7" t="e">
        <f t="shared" si="75"/>
        <v>#REF!</v>
      </c>
    </row>
    <row r="206" spans="1:26" x14ac:dyDescent="0.25">
      <c r="A206" s="8" t="e">
        <f t="shared" si="85"/>
        <v>#REF!</v>
      </c>
      <c r="B206" s="11" t="e">
        <f t="shared" si="89"/>
        <v>#REF!</v>
      </c>
      <c r="C206" s="44" t="e">
        <f t="shared" si="90"/>
        <v>#REF!</v>
      </c>
      <c r="D206" s="9" t="e">
        <f t="shared" si="91"/>
        <v>#REF!</v>
      </c>
      <c r="E206" s="9" t="e">
        <f t="shared" si="92"/>
        <v>#REF!</v>
      </c>
      <c r="F206" s="9" t="e">
        <f t="shared" si="93"/>
        <v>#REF!</v>
      </c>
      <c r="G206" s="9" t="e">
        <f t="shared" si="94"/>
        <v>#REF!</v>
      </c>
      <c r="H206" s="9" t="e">
        <f t="shared" si="95"/>
        <v>#REF!</v>
      </c>
      <c r="I206" s="9" t="e">
        <f t="shared" si="96"/>
        <v>#REF!</v>
      </c>
      <c r="J206" s="10" t="e">
        <f>IF(A206=" ",0,(PRODUCT($F$28:F206)-1)-(PRODUCT($H$28:H206)-1))</f>
        <v>#REF!</v>
      </c>
      <c r="L206" t="e">
        <f t="shared" si="97"/>
        <v>#REF!</v>
      </c>
      <c r="S206" s="26">
        <f>+'Rendements bruts'!A206</f>
        <v>44225</v>
      </c>
      <c r="T206">
        <f t="shared" si="86"/>
        <v>2021</v>
      </c>
      <c r="U206">
        <f t="shared" si="87"/>
        <v>1</v>
      </c>
      <c r="V206" t="e">
        <f>+VLOOKUP(S206,'Rendements bruts'!$A:$A,2,FALSE)</f>
        <v>#REF!</v>
      </c>
      <c r="W206" s="2">
        <f t="shared" si="88"/>
        <v>44225</v>
      </c>
      <c r="Y206" s="10" t="e">
        <f t="shared" si="98"/>
        <v>#REF!</v>
      </c>
      <c r="Z206" s="7" t="e">
        <f t="shared" si="75"/>
        <v>#REF!</v>
      </c>
    </row>
    <row r="207" spans="1:26" x14ac:dyDescent="0.25">
      <c r="A207" s="8" t="e">
        <f t="shared" si="85"/>
        <v>#REF!</v>
      </c>
      <c r="B207" s="11" t="e">
        <f t="shared" si="89"/>
        <v>#REF!</v>
      </c>
      <c r="C207" s="44" t="e">
        <f t="shared" si="90"/>
        <v>#REF!</v>
      </c>
      <c r="D207" s="9" t="e">
        <f t="shared" si="91"/>
        <v>#REF!</v>
      </c>
      <c r="E207" s="9" t="e">
        <f t="shared" si="92"/>
        <v>#REF!</v>
      </c>
      <c r="F207" s="9" t="e">
        <f t="shared" si="93"/>
        <v>#REF!</v>
      </c>
      <c r="G207" s="9" t="e">
        <f t="shared" si="94"/>
        <v>#REF!</v>
      </c>
      <c r="H207" s="9" t="e">
        <f t="shared" si="95"/>
        <v>#REF!</v>
      </c>
      <c r="I207" s="9" t="e">
        <f t="shared" si="96"/>
        <v>#REF!</v>
      </c>
      <c r="J207" s="10" t="e">
        <f>IF(A207=" ",0,(PRODUCT($F$28:F207)-1)-(PRODUCT($H$28:H207)-1))</f>
        <v>#REF!</v>
      </c>
      <c r="L207" t="e">
        <f t="shared" si="97"/>
        <v>#REF!</v>
      </c>
      <c r="S207" s="26">
        <f>+'Rendements bruts'!A207</f>
        <v>44253</v>
      </c>
      <c r="T207">
        <f t="shared" si="86"/>
        <v>2021</v>
      </c>
      <c r="U207">
        <f t="shared" si="87"/>
        <v>2</v>
      </c>
      <c r="V207" t="e">
        <f>+VLOOKUP(S207,'Rendements bruts'!$A:$A,2,FALSE)</f>
        <v>#REF!</v>
      </c>
      <c r="W207" s="2">
        <f t="shared" si="88"/>
        <v>44253</v>
      </c>
      <c r="Y207" s="10" t="e">
        <f t="shared" si="98"/>
        <v>#REF!</v>
      </c>
      <c r="Z207" s="7" t="e">
        <f t="shared" si="75"/>
        <v>#REF!</v>
      </c>
    </row>
    <row r="208" spans="1:26" x14ac:dyDescent="0.25">
      <c r="A208" s="8" t="e">
        <f t="shared" si="85"/>
        <v>#REF!</v>
      </c>
      <c r="B208" s="11" t="e">
        <f t="shared" si="89"/>
        <v>#REF!</v>
      </c>
      <c r="C208" s="44" t="e">
        <f t="shared" si="90"/>
        <v>#REF!</v>
      </c>
      <c r="D208" s="9" t="e">
        <f t="shared" si="91"/>
        <v>#REF!</v>
      </c>
      <c r="E208" s="9" t="e">
        <f t="shared" si="92"/>
        <v>#REF!</v>
      </c>
      <c r="F208" s="9" t="e">
        <f t="shared" si="93"/>
        <v>#REF!</v>
      </c>
      <c r="G208" s="9" t="e">
        <f t="shared" si="94"/>
        <v>#REF!</v>
      </c>
      <c r="H208" s="9" t="e">
        <f t="shared" si="95"/>
        <v>#REF!</v>
      </c>
      <c r="I208" s="9" t="e">
        <f t="shared" si="96"/>
        <v>#REF!</v>
      </c>
      <c r="J208" s="10" t="e">
        <f>IF(A208=" ",0,(PRODUCT($F$28:F208)-1)-(PRODUCT($H$28:H208)-1))</f>
        <v>#REF!</v>
      </c>
      <c r="L208" t="e">
        <f t="shared" si="97"/>
        <v>#REF!</v>
      </c>
      <c r="S208" s="26">
        <f>+'Rendements bruts'!A208</f>
        <v>44286</v>
      </c>
      <c r="T208">
        <f t="shared" si="86"/>
        <v>2021</v>
      </c>
      <c r="U208">
        <f t="shared" si="87"/>
        <v>3</v>
      </c>
      <c r="V208" t="e">
        <f>+VLOOKUP(S208,'Rendements bruts'!$A:$A,2,FALSE)</f>
        <v>#REF!</v>
      </c>
      <c r="W208" s="2">
        <f t="shared" si="88"/>
        <v>44286</v>
      </c>
      <c r="Y208" s="10" t="e">
        <f t="shared" si="98"/>
        <v>#REF!</v>
      </c>
      <c r="Z208" s="7" t="e">
        <f t="shared" si="75"/>
        <v>#REF!</v>
      </c>
    </row>
    <row r="209" spans="1:26" x14ac:dyDescent="0.25">
      <c r="A209" s="8" t="e">
        <f t="shared" si="85"/>
        <v>#REF!</v>
      </c>
      <c r="B209" s="11" t="e">
        <f t="shared" si="89"/>
        <v>#REF!</v>
      </c>
      <c r="C209" s="44" t="e">
        <f t="shared" si="90"/>
        <v>#REF!</v>
      </c>
      <c r="D209" s="9" t="e">
        <f t="shared" si="91"/>
        <v>#REF!</v>
      </c>
      <c r="E209" s="9" t="e">
        <f t="shared" si="92"/>
        <v>#REF!</v>
      </c>
      <c r="F209" s="9" t="e">
        <f t="shared" si="93"/>
        <v>#REF!</v>
      </c>
      <c r="G209" s="9" t="e">
        <f t="shared" si="94"/>
        <v>#REF!</v>
      </c>
      <c r="H209" s="9" t="e">
        <f t="shared" si="95"/>
        <v>#REF!</v>
      </c>
      <c r="I209" s="9" t="e">
        <f t="shared" si="96"/>
        <v>#REF!</v>
      </c>
      <c r="J209" s="10" t="e">
        <f>IF(A209=" ",0,(PRODUCT($F$28:F209)-1)-(PRODUCT($H$28:H209)-1))</f>
        <v>#REF!</v>
      </c>
      <c r="L209" t="e">
        <f t="shared" si="97"/>
        <v>#REF!</v>
      </c>
      <c r="S209" s="26">
        <f>+'Rendements bruts'!A209</f>
        <v>44316</v>
      </c>
      <c r="T209">
        <f t="shared" si="86"/>
        <v>2021</v>
      </c>
      <c r="U209">
        <f t="shared" si="87"/>
        <v>4</v>
      </c>
      <c r="V209" t="e">
        <f>+VLOOKUP(S209,'Rendements bruts'!$A:$A,2,FALSE)</f>
        <v>#REF!</v>
      </c>
      <c r="W209" s="2">
        <f t="shared" si="88"/>
        <v>44316</v>
      </c>
      <c r="Y209" s="10" t="e">
        <f t="shared" si="98"/>
        <v>#REF!</v>
      </c>
      <c r="Z209" s="7" t="e">
        <f t="shared" si="75"/>
        <v>#REF!</v>
      </c>
    </row>
    <row r="210" spans="1:26" x14ac:dyDescent="0.25">
      <c r="A210" s="8" t="e">
        <f t="shared" si="85"/>
        <v>#REF!</v>
      </c>
      <c r="B210" s="11" t="e">
        <f t="shared" si="89"/>
        <v>#REF!</v>
      </c>
      <c r="C210" s="44" t="e">
        <f t="shared" si="90"/>
        <v>#REF!</v>
      </c>
      <c r="D210" s="9" t="e">
        <f t="shared" si="91"/>
        <v>#REF!</v>
      </c>
      <c r="E210" s="9" t="e">
        <f t="shared" si="92"/>
        <v>#REF!</v>
      </c>
      <c r="F210" s="9" t="e">
        <f t="shared" si="93"/>
        <v>#REF!</v>
      </c>
      <c r="G210" s="9" t="e">
        <f t="shared" si="94"/>
        <v>#REF!</v>
      </c>
      <c r="H210" s="9" t="e">
        <f t="shared" si="95"/>
        <v>#REF!</v>
      </c>
      <c r="I210" s="9" t="e">
        <f t="shared" si="96"/>
        <v>#REF!</v>
      </c>
      <c r="J210" s="10" t="e">
        <f>IF(A210=" ",0,(PRODUCT($F$28:F210)-1)-(PRODUCT($H$28:H210)-1))</f>
        <v>#REF!</v>
      </c>
      <c r="L210" t="e">
        <f t="shared" si="97"/>
        <v>#REF!</v>
      </c>
      <c r="S210" s="26">
        <f>+'Rendements bruts'!A210</f>
        <v>44347</v>
      </c>
      <c r="T210">
        <f t="shared" si="86"/>
        <v>2021</v>
      </c>
      <c r="U210">
        <f t="shared" si="87"/>
        <v>5</v>
      </c>
      <c r="V210" t="e">
        <f>+VLOOKUP(S210,'Rendements bruts'!$A:$A,2,FALSE)</f>
        <v>#REF!</v>
      </c>
      <c r="W210" s="2">
        <f t="shared" si="88"/>
        <v>44347</v>
      </c>
      <c r="Y210" s="10" t="e">
        <f t="shared" si="98"/>
        <v>#REF!</v>
      </c>
      <c r="Z210" s="7" t="e">
        <f t="shared" si="75"/>
        <v>#REF!</v>
      </c>
    </row>
    <row r="211" spans="1:26" x14ac:dyDescent="0.25">
      <c r="A211" s="8" t="e">
        <f t="shared" si="85"/>
        <v>#REF!</v>
      </c>
      <c r="B211" s="11" t="e">
        <f t="shared" si="89"/>
        <v>#REF!</v>
      </c>
      <c r="C211" s="44" t="e">
        <f t="shared" si="90"/>
        <v>#REF!</v>
      </c>
      <c r="D211" s="9" t="e">
        <f t="shared" si="91"/>
        <v>#REF!</v>
      </c>
      <c r="E211" s="9" t="e">
        <f t="shared" si="92"/>
        <v>#REF!</v>
      </c>
      <c r="F211" s="9" t="e">
        <f t="shared" si="93"/>
        <v>#REF!</v>
      </c>
      <c r="G211" s="9" t="e">
        <f t="shared" si="94"/>
        <v>#REF!</v>
      </c>
      <c r="H211" s="9" t="e">
        <f t="shared" si="95"/>
        <v>#REF!</v>
      </c>
      <c r="I211" s="9" t="e">
        <f t="shared" si="96"/>
        <v>#REF!</v>
      </c>
      <c r="J211" s="10" t="e">
        <f>IF(A211=" ",0,(PRODUCT($F$28:F211)-1)-(PRODUCT($H$28:H211)-1))</f>
        <v>#REF!</v>
      </c>
      <c r="L211" t="e">
        <f t="shared" si="97"/>
        <v>#REF!</v>
      </c>
      <c r="S211" s="26">
        <f>+'Rendements bruts'!A211</f>
        <v>44377</v>
      </c>
      <c r="T211">
        <f t="shared" si="86"/>
        <v>2021</v>
      </c>
      <c r="U211">
        <f t="shared" si="87"/>
        <v>6</v>
      </c>
      <c r="V211" t="e">
        <f>+VLOOKUP(S211,'Rendements bruts'!$A:$A,2,FALSE)</f>
        <v>#REF!</v>
      </c>
      <c r="W211" s="2">
        <f t="shared" si="88"/>
        <v>44377</v>
      </c>
      <c r="Y211" s="10" t="e">
        <f t="shared" si="98"/>
        <v>#REF!</v>
      </c>
      <c r="Z211" s="7" t="e">
        <f t="shared" si="75"/>
        <v>#REF!</v>
      </c>
    </row>
    <row r="212" spans="1:26" x14ac:dyDescent="0.25">
      <c r="A212" s="8" t="e">
        <f t="shared" si="85"/>
        <v>#REF!</v>
      </c>
      <c r="B212" s="11" t="e">
        <f t="shared" si="89"/>
        <v>#REF!</v>
      </c>
      <c r="C212" s="44" t="e">
        <f t="shared" si="90"/>
        <v>#REF!</v>
      </c>
      <c r="D212" s="9" t="e">
        <f t="shared" si="91"/>
        <v>#REF!</v>
      </c>
      <c r="E212" s="9" t="e">
        <f t="shared" si="92"/>
        <v>#REF!</v>
      </c>
      <c r="F212" s="9" t="e">
        <f t="shared" si="93"/>
        <v>#REF!</v>
      </c>
      <c r="G212" s="9" t="e">
        <f t="shared" si="94"/>
        <v>#REF!</v>
      </c>
      <c r="H212" s="9" t="e">
        <f t="shared" si="95"/>
        <v>#REF!</v>
      </c>
      <c r="I212" s="9" t="e">
        <f t="shared" si="96"/>
        <v>#REF!</v>
      </c>
      <c r="J212" s="10" t="e">
        <f>IF(A212=" ",0,(PRODUCT($F$28:F212)-1)-(PRODUCT($H$28:H212)-1))</f>
        <v>#REF!</v>
      </c>
      <c r="L212" t="e">
        <f t="shared" si="97"/>
        <v>#REF!</v>
      </c>
      <c r="S212" s="26">
        <f>+'Rendements bruts'!A212</f>
        <v>44407</v>
      </c>
      <c r="T212">
        <f t="shared" si="86"/>
        <v>2021</v>
      </c>
      <c r="U212">
        <f t="shared" si="87"/>
        <v>7</v>
      </c>
      <c r="V212" t="e">
        <f>+VLOOKUP(S212,'Rendements bruts'!$A:$A,2,FALSE)</f>
        <v>#REF!</v>
      </c>
      <c r="W212" s="2">
        <f t="shared" si="88"/>
        <v>44407</v>
      </c>
      <c r="Y212" s="10" t="e">
        <f t="shared" si="98"/>
        <v>#REF!</v>
      </c>
      <c r="Z212" s="7" t="e">
        <f t="shared" si="75"/>
        <v>#REF!</v>
      </c>
    </row>
    <row r="213" spans="1:26" x14ac:dyDescent="0.25">
      <c r="A213" s="8" t="e">
        <f t="shared" si="85"/>
        <v>#REF!</v>
      </c>
      <c r="B213" s="11" t="e">
        <f t="shared" si="89"/>
        <v>#REF!</v>
      </c>
      <c r="C213" s="44" t="e">
        <f t="shared" si="90"/>
        <v>#REF!</v>
      </c>
      <c r="D213" s="9" t="e">
        <f t="shared" si="91"/>
        <v>#REF!</v>
      </c>
      <c r="E213" s="9" t="e">
        <f t="shared" si="92"/>
        <v>#REF!</v>
      </c>
      <c r="F213" s="9" t="e">
        <f t="shared" si="93"/>
        <v>#REF!</v>
      </c>
      <c r="G213" s="9" t="e">
        <f t="shared" si="94"/>
        <v>#REF!</v>
      </c>
      <c r="H213" s="9" t="e">
        <f t="shared" si="95"/>
        <v>#REF!</v>
      </c>
      <c r="I213" s="9" t="e">
        <f t="shared" si="96"/>
        <v>#REF!</v>
      </c>
      <c r="J213" s="10" t="e">
        <f>IF(A213=" ",0,(PRODUCT($F$28:F213)-1)-(PRODUCT($H$28:H213)-1))</f>
        <v>#REF!</v>
      </c>
      <c r="L213" t="e">
        <f t="shared" si="97"/>
        <v>#REF!</v>
      </c>
      <c r="S213" s="26">
        <f>+'Rendements bruts'!A213</f>
        <v>44439</v>
      </c>
      <c r="T213">
        <f t="shared" si="86"/>
        <v>2021</v>
      </c>
      <c r="U213">
        <f t="shared" si="87"/>
        <v>8</v>
      </c>
      <c r="V213" t="e">
        <f>+VLOOKUP(S213,'Rendements bruts'!$A:$A,2,FALSE)</f>
        <v>#REF!</v>
      </c>
      <c r="W213" s="2">
        <f t="shared" si="88"/>
        <v>44439</v>
      </c>
      <c r="Y213" s="10" t="e">
        <f t="shared" si="98"/>
        <v>#REF!</v>
      </c>
      <c r="Z213" s="7" t="e">
        <f t="shared" ref="Z213:Z276" si="99">+IF(A236=" ",1,1+Y213)</f>
        <v>#REF!</v>
      </c>
    </row>
    <row r="214" spans="1:26" x14ac:dyDescent="0.25">
      <c r="A214" s="8" t="e">
        <f t="shared" si="85"/>
        <v>#REF!</v>
      </c>
      <c r="B214" s="11" t="e">
        <f t="shared" si="89"/>
        <v>#REF!</v>
      </c>
      <c r="C214" s="44" t="e">
        <f t="shared" si="90"/>
        <v>#REF!</v>
      </c>
      <c r="D214" s="9" t="e">
        <f t="shared" si="91"/>
        <v>#REF!</v>
      </c>
      <c r="E214" s="9" t="e">
        <f t="shared" si="92"/>
        <v>#REF!</v>
      </c>
      <c r="F214" s="9" t="e">
        <f t="shared" si="93"/>
        <v>#REF!</v>
      </c>
      <c r="G214" s="9" t="e">
        <f t="shared" si="94"/>
        <v>#REF!</v>
      </c>
      <c r="H214" s="9" t="e">
        <f t="shared" si="95"/>
        <v>#REF!</v>
      </c>
      <c r="I214" s="9" t="e">
        <f t="shared" si="96"/>
        <v>#REF!</v>
      </c>
      <c r="J214" s="10" t="e">
        <f>IF(A214=" ",0,(PRODUCT($F$28:F214)-1)-(PRODUCT($H$28:H214)-1))</f>
        <v>#REF!</v>
      </c>
      <c r="L214" t="e">
        <f t="shared" si="97"/>
        <v>#REF!</v>
      </c>
      <c r="S214" s="26">
        <f>+'Rendements bruts'!A214</f>
        <v>44469</v>
      </c>
      <c r="T214">
        <f t="shared" si="86"/>
        <v>2021</v>
      </c>
      <c r="U214">
        <f t="shared" si="87"/>
        <v>9</v>
      </c>
      <c r="V214" t="e">
        <f>+VLOOKUP(S214,'Rendements bruts'!$A:$A,2,FALSE)</f>
        <v>#REF!</v>
      </c>
      <c r="W214" s="2">
        <f t="shared" si="88"/>
        <v>44469</v>
      </c>
      <c r="Y214" s="10" t="e">
        <f t="shared" si="98"/>
        <v>#REF!</v>
      </c>
      <c r="Z214" s="7" t="e">
        <f t="shared" si="99"/>
        <v>#REF!</v>
      </c>
    </row>
    <row r="215" spans="1:26" x14ac:dyDescent="0.25">
      <c r="A215" s="8" t="e">
        <f t="shared" si="85"/>
        <v>#REF!</v>
      </c>
      <c r="B215" s="11" t="e">
        <f t="shared" si="89"/>
        <v>#REF!</v>
      </c>
      <c r="C215" s="44" t="e">
        <f t="shared" si="90"/>
        <v>#REF!</v>
      </c>
      <c r="D215" s="9" t="e">
        <f t="shared" si="91"/>
        <v>#REF!</v>
      </c>
      <c r="E215" s="9" t="e">
        <f t="shared" si="92"/>
        <v>#REF!</v>
      </c>
      <c r="F215" s="9" t="e">
        <f t="shared" si="93"/>
        <v>#REF!</v>
      </c>
      <c r="G215" s="9" t="e">
        <f t="shared" si="94"/>
        <v>#REF!</v>
      </c>
      <c r="H215" s="9" t="e">
        <f t="shared" si="95"/>
        <v>#REF!</v>
      </c>
      <c r="I215" s="9" t="e">
        <f t="shared" si="96"/>
        <v>#REF!</v>
      </c>
      <c r="J215" s="10" t="e">
        <f>IF(A215=" ",0,(PRODUCT($F$28:F215)-1)-(PRODUCT($H$28:H215)-1))</f>
        <v>#REF!</v>
      </c>
      <c r="L215" t="e">
        <f t="shared" si="97"/>
        <v>#REF!</v>
      </c>
      <c r="S215" s="26">
        <f>+'Rendements bruts'!A215</f>
        <v>44498</v>
      </c>
      <c r="T215">
        <f t="shared" si="86"/>
        <v>2021</v>
      </c>
      <c r="U215">
        <f t="shared" si="87"/>
        <v>10</v>
      </c>
      <c r="V215" t="e">
        <f>+VLOOKUP(S215,'Rendements bruts'!$A:$A,2,FALSE)</f>
        <v>#REF!</v>
      </c>
      <c r="W215" s="2">
        <f t="shared" si="88"/>
        <v>44498</v>
      </c>
      <c r="Y215" s="10" t="e">
        <f t="shared" si="98"/>
        <v>#REF!</v>
      </c>
      <c r="Z215" s="7" t="e">
        <f t="shared" si="99"/>
        <v>#REF!</v>
      </c>
    </row>
    <row r="216" spans="1:26" x14ac:dyDescent="0.25">
      <c r="A216" s="8" t="e">
        <f t="shared" si="85"/>
        <v>#REF!</v>
      </c>
      <c r="B216" s="11" t="e">
        <f t="shared" si="89"/>
        <v>#REF!</v>
      </c>
      <c r="C216" s="44" t="e">
        <f t="shared" si="90"/>
        <v>#REF!</v>
      </c>
      <c r="D216" s="9" t="e">
        <f t="shared" si="91"/>
        <v>#REF!</v>
      </c>
      <c r="E216" s="9" t="e">
        <f t="shared" si="92"/>
        <v>#REF!</v>
      </c>
      <c r="F216" s="9" t="e">
        <f t="shared" si="93"/>
        <v>#REF!</v>
      </c>
      <c r="G216" s="9" t="e">
        <f t="shared" si="94"/>
        <v>#REF!</v>
      </c>
      <c r="H216" s="9" t="e">
        <f t="shared" si="95"/>
        <v>#REF!</v>
      </c>
      <c r="I216" s="9" t="e">
        <f t="shared" si="96"/>
        <v>#REF!</v>
      </c>
      <c r="J216" s="10" t="e">
        <f>IF(A216=" ",0,(PRODUCT($F$28:F216)-1)-(PRODUCT($H$28:H216)-1))</f>
        <v>#REF!</v>
      </c>
      <c r="L216" t="e">
        <f t="shared" si="97"/>
        <v>#REF!</v>
      </c>
      <c r="S216" s="26">
        <f>+'Rendements bruts'!A216</f>
        <v>44530</v>
      </c>
      <c r="T216">
        <f t="shared" si="86"/>
        <v>2021</v>
      </c>
      <c r="U216">
        <f t="shared" si="87"/>
        <v>11</v>
      </c>
      <c r="V216" t="e">
        <f>+VLOOKUP(S216,'Rendements bruts'!$A:$A,2,FALSE)</f>
        <v>#REF!</v>
      </c>
      <c r="W216" s="2">
        <f t="shared" si="88"/>
        <v>44530</v>
      </c>
      <c r="Y216" s="10" t="e">
        <f t="shared" si="98"/>
        <v>#REF!</v>
      </c>
      <c r="Z216" s="7" t="e">
        <f t="shared" si="99"/>
        <v>#REF!</v>
      </c>
    </row>
    <row r="217" spans="1:26" x14ac:dyDescent="0.25">
      <c r="A217" s="8" t="e">
        <f t="shared" si="85"/>
        <v>#REF!</v>
      </c>
      <c r="B217" s="11" t="e">
        <f t="shared" si="89"/>
        <v>#REF!</v>
      </c>
      <c r="C217" s="44" t="e">
        <f t="shared" si="90"/>
        <v>#REF!</v>
      </c>
      <c r="D217" s="9" t="e">
        <f t="shared" si="91"/>
        <v>#REF!</v>
      </c>
      <c r="E217" s="9" t="e">
        <f t="shared" si="92"/>
        <v>#REF!</v>
      </c>
      <c r="F217" s="9" t="e">
        <f t="shared" si="93"/>
        <v>#REF!</v>
      </c>
      <c r="G217" s="9" t="e">
        <f t="shared" si="94"/>
        <v>#REF!</v>
      </c>
      <c r="H217" s="9" t="e">
        <f t="shared" si="95"/>
        <v>#REF!</v>
      </c>
      <c r="I217" s="9" t="e">
        <f t="shared" si="96"/>
        <v>#REF!</v>
      </c>
      <c r="J217" s="10" t="e">
        <f>IF(A217=" ",0,(PRODUCT($F$28:F217)-1)-(PRODUCT($H$28:H217)-1))</f>
        <v>#REF!</v>
      </c>
      <c r="L217" t="e">
        <f t="shared" si="97"/>
        <v>#REF!</v>
      </c>
      <c r="S217" s="26">
        <f>+'Rendements bruts'!A217</f>
        <v>44561</v>
      </c>
      <c r="T217">
        <f t="shared" si="86"/>
        <v>2021</v>
      </c>
      <c r="U217">
        <f t="shared" si="87"/>
        <v>12</v>
      </c>
      <c r="V217" t="e">
        <f>+VLOOKUP(S217,'Rendements bruts'!$A:$A,2,FALSE)</f>
        <v>#REF!</v>
      </c>
      <c r="W217" s="2">
        <f t="shared" si="88"/>
        <v>44561</v>
      </c>
      <c r="Y217" s="10" t="e">
        <f t="shared" si="98"/>
        <v>#REF!</v>
      </c>
      <c r="Z217" s="7" t="e">
        <f t="shared" si="99"/>
        <v>#REF!</v>
      </c>
    </row>
    <row r="218" spans="1:26" x14ac:dyDescent="0.25">
      <c r="A218" s="8" t="e">
        <f t="shared" si="85"/>
        <v>#REF!</v>
      </c>
      <c r="B218" s="11" t="e">
        <f t="shared" si="89"/>
        <v>#REF!</v>
      </c>
      <c r="C218" s="44" t="e">
        <f t="shared" si="90"/>
        <v>#REF!</v>
      </c>
      <c r="D218" s="9" t="e">
        <f t="shared" si="91"/>
        <v>#REF!</v>
      </c>
      <c r="E218" s="9" t="e">
        <f t="shared" si="92"/>
        <v>#REF!</v>
      </c>
      <c r="F218" s="9" t="e">
        <f t="shared" si="93"/>
        <v>#REF!</v>
      </c>
      <c r="G218" s="9" t="e">
        <f t="shared" si="94"/>
        <v>#REF!</v>
      </c>
      <c r="H218" s="9" t="e">
        <f t="shared" si="95"/>
        <v>#REF!</v>
      </c>
      <c r="I218" s="9" t="e">
        <f t="shared" si="96"/>
        <v>#REF!</v>
      </c>
      <c r="J218" s="10" t="e">
        <f>IF(A218=" ",0,(PRODUCT($F$28:F218)-1)-(PRODUCT($H$28:H218)-1))</f>
        <v>#REF!</v>
      </c>
      <c r="L218" t="e">
        <f t="shared" si="97"/>
        <v>#REF!</v>
      </c>
      <c r="S218" s="26">
        <f>+'Rendements bruts'!A218</f>
        <v>44592</v>
      </c>
      <c r="T218">
        <f t="shared" si="86"/>
        <v>2022</v>
      </c>
      <c r="U218">
        <f t="shared" si="87"/>
        <v>1</v>
      </c>
      <c r="V218" t="e">
        <f>+VLOOKUP(S218,'Rendements bruts'!$A:$A,2,FALSE)</f>
        <v>#REF!</v>
      </c>
      <c r="W218" s="2">
        <f t="shared" si="88"/>
        <v>44592</v>
      </c>
      <c r="Y218" s="10" t="e">
        <f t="shared" si="98"/>
        <v>#REF!</v>
      </c>
      <c r="Z218" s="7" t="e">
        <f t="shared" si="99"/>
        <v>#REF!</v>
      </c>
    </row>
    <row r="219" spans="1:26" x14ac:dyDescent="0.25">
      <c r="A219" s="8" t="e">
        <f t="shared" si="85"/>
        <v>#REF!</v>
      </c>
      <c r="B219" s="11" t="e">
        <f t="shared" si="89"/>
        <v>#REF!</v>
      </c>
      <c r="C219" s="44" t="e">
        <f t="shared" si="90"/>
        <v>#REF!</v>
      </c>
      <c r="D219" s="9" t="e">
        <f t="shared" si="91"/>
        <v>#REF!</v>
      </c>
      <c r="E219" s="9" t="e">
        <f t="shared" si="92"/>
        <v>#REF!</v>
      </c>
      <c r="F219" s="9" t="e">
        <f t="shared" si="93"/>
        <v>#REF!</v>
      </c>
      <c r="G219" s="9" t="e">
        <f t="shared" si="94"/>
        <v>#REF!</v>
      </c>
      <c r="H219" s="9" t="e">
        <f t="shared" si="95"/>
        <v>#REF!</v>
      </c>
      <c r="I219" s="9" t="e">
        <f t="shared" si="96"/>
        <v>#REF!</v>
      </c>
      <c r="J219" s="10" t="e">
        <f>IF(A219=" ",0,(PRODUCT($F$28:F219)-1)-(PRODUCT($H$28:H219)-1))</f>
        <v>#REF!</v>
      </c>
      <c r="L219" t="e">
        <f t="shared" si="97"/>
        <v>#REF!</v>
      </c>
      <c r="S219" s="26">
        <f>+'Rendements bruts'!A219</f>
        <v>44620</v>
      </c>
      <c r="T219">
        <f t="shared" si="86"/>
        <v>2022</v>
      </c>
      <c r="U219">
        <f t="shared" si="87"/>
        <v>2</v>
      </c>
      <c r="V219" t="e">
        <f>+VLOOKUP(S219,'Rendements bruts'!$A:$A,2,FALSE)</f>
        <v>#REF!</v>
      </c>
      <c r="W219" s="2">
        <f t="shared" si="88"/>
        <v>44620</v>
      </c>
      <c r="Y219" s="10" t="e">
        <f t="shared" si="98"/>
        <v>#REF!</v>
      </c>
      <c r="Z219" s="7" t="e">
        <f t="shared" si="99"/>
        <v>#REF!</v>
      </c>
    </row>
    <row r="220" spans="1:26" x14ac:dyDescent="0.25">
      <c r="A220" s="8" t="e">
        <f t="shared" si="85"/>
        <v>#REF!</v>
      </c>
      <c r="B220" s="11" t="e">
        <f t="shared" si="89"/>
        <v>#REF!</v>
      </c>
      <c r="C220" s="44" t="e">
        <f t="shared" si="90"/>
        <v>#REF!</v>
      </c>
      <c r="D220" s="9" t="e">
        <f t="shared" si="91"/>
        <v>#REF!</v>
      </c>
      <c r="E220" s="9" t="e">
        <f t="shared" si="92"/>
        <v>#REF!</v>
      </c>
      <c r="F220" s="9" t="e">
        <f t="shared" si="93"/>
        <v>#REF!</v>
      </c>
      <c r="G220" s="9" t="e">
        <f t="shared" si="94"/>
        <v>#REF!</v>
      </c>
      <c r="H220" s="9" t="e">
        <f t="shared" si="95"/>
        <v>#REF!</v>
      </c>
      <c r="I220" s="9" t="e">
        <f t="shared" si="96"/>
        <v>#REF!</v>
      </c>
      <c r="J220" s="10" t="e">
        <f>IF(A220=" ",0,(PRODUCT($F$28:F220)-1)-(PRODUCT($H$28:H220)-1))</f>
        <v>#REF!</v>
      </c>
      <c r="L220" t="e">
        <f t="shared" si="97"/>
        <v>#REF!</v>
      </c>
      <c r="S220" s="26">
        <f>+'Rendements bruts'!A220</f>
        <v>44651</v>
      </c>
      <c r="T220">
        <f t="shared" si="86"/>
        <v>2022</v>
      </c>
      <c r="U220">
        <f t="shared" si="87"/>
        <v>3</v>
      </c>
      <c r="V220" t="e">
        <f>+VLOOKUP(S220,'Rendements bruts'!$A:$A,2,FALSE)</f>
        <v>#REF!</v>
      </c>
      <c r="W220" s="2">
        <f t="shared" si="88"/>
        <v>44651</v>
      </c>
      <c r="Y220" s="10" t="e">
        <f t="shared" si="98"/>
        <v>#REF!</v>
      </c>
      <c r="Z220" s="7" t="e">
        <f t="shared" si="99"/>
        <v>#REF!</v>
      </c>
    </row>
    <row r="221" spans="1:26" x14ac:dyDescent="0.25">
      <c r="A221" s="8" t="e">
        <f t="shared" si="85"/>
        <v>#REF!</v>
      </c>
      <c r="B221" s="11" t="e">
        <f t="shared" si="89"/>
        <v>#REF!</v>
      </c>
      <c r="C221" s="44" t="e">
        <f t="shared" si="90"/>
        <v>#REF!</v>
      </c>
      <c r="D221" s="9" t="e">
        <f t="shared" si="91"/>
        <v>#REF!</v>
      </c>
      <c r="E221" s="9" t="e">
        <f t="shared" si="92"/>
        <v>#REF!</v>
      </c>
      <c r="F221" s="9" t="e">
        <f t="shared" si="93"/>
        <v>#REF!</v>
      </c>
      <c r="G221" s="9" t="e">
        <f t="shared" si="94"/>
        <v>#REF!</v>
      </c>
      <c r="H221" s="9" t="e">
        <f t="shared" si="95"/>
        <v>#REF!</v>
      </c>
      <c r="I221" s="9" t="e">
        <f t="shared" si="96"/>
        <v>#REF!</v>
      </c>
      <c r="J221" s="10" t="e">
        <f>IF(A221=" ",0,(PRODUCT($F$28:F221)-1)-(PRODUCT($H$28:H221)-1))</f>
        <v>#REF!</v>
      </c>
      <c r="L221" t="e">
        <f t="shared" si="97"/>
        <v>#REF!</v>
      </c>
      <c r="S221" s="26">
        <f>+'Rendements bruts'!A221</f>
        <v>44680</v>
      </c>
      <c r="T221">
        <f t="shared" si="86"/>
        <v>2022</v>
      </c>
      <c r="U221">
        <f t="shared" si="87"/>
        <v>4</v>
      </c>
      <c r="V221" t="e">
        <f>+VLOOKUP(S221,'Rendements bruts'!$A:$A,2,FALSE)</f>
        <v>#REF!</v>
      </c>
      <c r="W221" s="2">
        <f t="shared" si="88"/>
        <v>44680</v>
      </c>
      <c r="Y221" s="10" t="e">
        <f t="shared" si="98"/>
        <v>#REF!</v>
      </c>
      <c r="Z221" s="7" t="e">
        <f t="shared" si="99"/>
        <v>#REF!</v>
      </c>
    </row>
    <row r="222" spans="1:26" x14ac:dyDescent="0.25">
      <c r="A222" s="8" t="e">
        <f t="shared" ref="A222:A285" si="100">+IF(A221=" "," ",IF(A221+1&gt;$J$4," ",A221+1))</f>
        <v>#REF!</v>
      </c>
      <c r="B222" s="11" t="e">
        <f t="shared" si="89"/>
        <v>#REF!</v>
      </c>
      <c r="C222" s="44" t="e">
        <f t="shared" si="90"/>
        <v>#REF!</v>
      </c>
      <c r="D222" s="9" t="e">
        <f t="shared" si="91"/>
        <v>#REF!</v>
      </c>
      <c r="E222" s="9" t="e">
        <f t="shared" si="92"/>
        <v>#REF!</v>
      </c>
      <c r="F222" s="9" t="e">
        <f t="shared" si="93"/>
        <v>#REF!</v>
      </c>
      <c r="G222" s="9" t="e">
        <f t="shared" si="94"/>
        <v>#REF!</v>
      </c>
      <c r="H222" s="9" t="e">
        <f t="shared" si="95"/>
        <v>#REF!</v>
      </c>
      <c r="I222" s="9" t="e">
        <f t="shared" si="96"/>
        <v>#REF!</v>
      </c>
      <c r="J222" s="10" t="e">
        <f>IF(A222=" ",0,(PRODUCT($F$28:F222)-1)-(PRODUCT($H$28:H222)-1))</f>
        <v>#REF!</v>
      </c>
      <c r="L222" t="e">
        <f t="shared" si="97"/>
        <v>#REF!</v>
      </c>
      <c r="S222" s="26">
        <f>+'Rendements bruts'!A222</f>
        <v>44712</v>
      </c>
      <c r="T222">
        <f t="shared" si="86"/>
        <v>2022</v>
      </c>
      <c r="U222">
        <f t="shared" si="87"/>
        <v>5</v>
      </c>
      <c r="V222" t="e">
        <f>+VLOOKUP(S222,'Rendements bruts'!$A:$A,2,FALSE)</f>
        <v>#REF!</v>
      </c>
      <c r="W222" s="2">
        <f t="shared" si="88"/>
        <v>44712</v>
      </c>
      <c r="Y222" s="10" t="e">
        <f t="shared" si="98"/>
        <v>#REF!</v>
      </c>
      <c r="Z222" s="7" t="e">
        <f t="shared" si="99"/>
        <v>#REF!</v>
      </c>
    </row>
    <row r="223" spans="1:26" x14ac:dyDescent="0.25">
      <c r="A223" s="8" t="e">
        <f t="shared" si="100"/>
        <v>#REF!</v>
      </c>
      <c r="B223" s="11" t="e">
        <f t="shared" si="89"/>
        <v>#REF!</v>
      </c>
      <c r="C223" s="44" t="e">
        <f t="shared" si="90"/>
        <v>#REF!</v>
      </c>
      <c r="D223" s="9" t="e">
        <f t="shared" si="91"/>
        <v>#REF!</v>
      </c>
      <c r="E223" s="9" t="e">
        <f t="shared" si="92"/>
        <v>#REF!</v>
      </c>
      <c r="F223" s="9" t="e">
        <f t="shared" si="93"/>
        <v>#REF!</v>
      </c>
      <c r="G223" s="9" t="e">
        <f t="shared" si="94"/>
        <v>#REF!</v>
      </c>
      <c r="H223" s="9" t="e">
        <f t="shared" si="95"/>
        <v>#REF!</v>
      </c>
      <c r="I223" s="9" t="e">
        <f t="shared" si="96"/>
        <v>#REF!</v>
      </c>
      <c r="J223" s="10" t="e">
        <f>IF(A223=" ",0,(PRODUCT($F$28:F223)-1)-(PRODUCT($H$28:H223)-1))</f>
        <v>#REF!</v>
      </c>
      <c r="L223" t="e">
        <f t="shared" si="97"/>
        <v>#REF!</v>
      </c>
      <c r="S223" s="26">
        <f>+'Rendements bruts'!A223</f>
        <v>44742</v>
      </c>
      <c r="T223">
        <f t="shared" si="86"/>
        <v>2022</v>
      </c>
      <c r="U223">
        <f t="shared" si="87"/>
        <v>6</v>
      </c>
      <c r="V223" t="e">
        <f>+VLOOKUP(S223,'Rendements bruts'!$A:$A,2,FALSE)</f>
        <v>#REF!</v>
      </c>
      <c r="W223" s="2">
        <f t="shared" si="88"/>
        <v>44742</v>
      </c>
      <c r="Y223" s="10" t="e">
        <f t="shared" si="98"/>
        <v>#REF!</v>
      </c>
      <c r="Z223" s="7" t="e">
        <f t="shared" si="99"/>
        <v>#REF!</v>
      </c>
    </row>
    <row r="224" spans="1:26" x14ac:dyDescent="0.25">
      <c r="A224" s="8" t="e">
        <f t="shared" si="100"/>
        <v>#REF!</v>
      </c>
      <c r="B224" s="11" t="e">
        <f t="shared" si="89"/>
        <v>#REF!</v>
      </c>
      <c r="C224" s="44" t="e">
        <f t="shared" si="90"/>
        <v>#REF!</v>
      </c>
      <c r="D224" s="9" t="e">
        <f t="shared" si="91"/>
        <v>#REF!</v>
      </c>
      <c r="E224" s="9" t="e">
        <f t="shared" si="92"/>
        <v>#REF!</v>
      </c>
      <c r="F224" s="9" t="e">
        <f t="shared" si="93"/>
        <v>#REF!</v>
      </c>
      <c r="G224" s="9" t="e">
        <f t="shared" si="94"/>
        <v>#REF!</v>
      </c>
      <c r="H224" s="9" t="e">
        <f t="shared" si="95"/>
        <v>#REF!</v>
      </c>
      <c r="I224" s="9" t="e">
        <f t="shared" si="96"/>
        <v>#REF!</v>
      </c>
      <c r="J224" s="10" t="e">
        <f>IF(A224=" ",0,(PRODUCT($F$28:F224)-1)-(PRODUCT($H$28:H224)-1))</f>
        <v>#REF!</v>
      </c>
      <c r="L224" t="e">
        <f t="shared" si="97"/>
        <v>#REF!</v>
      </c>
      <c r="S224" s="26">
        <f>+'Rendements bruts'!A224</f>
        <v>44771</v>
      </c>
      <c r="T224">
        <f t="shared" si="86"/>
        <v>2022</v>
      </c>
      <c r="U224">
        <f t="shared" si="87"/>
        <v>7</v>
      </c>
      <c r="V224" t="e">
        <f>+VLOOKUP(S224,'Rendements bruts'!$A:$A,2,FALSE)</f>
        <v>#REF!</v>
      </c>
      <c r="W224" s="2">
        <f t="shared" si="88"/>
        <v>44771</v>
      </c>
      <c r="Y224" s="10" t="e">
        <f t="shared" si="98"/>
        <v>#REF!</v>
      </c>
      <c r="Z224" s="7" t="e">
        <f t="shared" si="99"/>
        <v>#REF!</v>
      </c>
    </row>
    <row r="225" spans="1:26" x14ac:dyDescent="0.25">
      <c r="A225" s="8" t="e">
        <f t="shared" si="100"/>
        <v>#REF!</v>
      </c>
      <c r="B225" s="11" t="e">
        <f t="shared" si="89"/>
        <v>#REF!</v>
      </c>
      <c r="C225" s="44" t="e">
        <f t="shared" si="90"/>
        <v>#REF!</v>
      </c>
      <c r="D225" s="9" t="e">
        <f t="shared" si="91"/>
        <v>#REF!</v>
      </c>
      <c r="E225" s="9" t="e">
        <f t="shared" si="92"/>
        <v>#REF!</v>
      </c>
      <c r="F225" s="9" t="e">
        <f t="shared" si="93"/>
        <v>#REF!</v>
      </c>
      <c r="G225" s="9" t="e">
        <f t="shared" si="94"/>
        <v>#REF!</v>
      </c>
      <c r="H225" s="9" t="e">
        <f t="shared" si="95"/>
        <v>#REF!</v>
      </c>
      <c r="I225" s="9" t="e">
        <f t="shared" si="96"/>
        <v>#REF!</v>
      </c>
      <c r="J225" s="10" t="e">
        <f>IF(A225=" ",0,(PRODUCT($F$28:F225)-1)-(PRODUCT($H$28:H225)-1))</f>
        <v>#REF!</v>
      </c>
      <c r="L225" t="e">
        <f t="shared" si="97"/>
        <v>#REF!</v>
      </c>
      <c r="S225" s="26">
        <f>+'Rendements bruts'!A225</f>
        <v>44804</v>
      </c>
      <c r="T225">
        <f t="shared" si="86"/>
        <v>2022</v>
      </c>
      <c r="U225">
        <f t="shared" si="87"/>
        <v>8</v>
      </c>
      <c r="V225" t="e">
        <f>+VLOOKUP(S225,'Rendements bruts'!$A:$A,2,FALSE)</f>
        <v>#REF!</v>
      </c>
      <c r="W225" s="2">
        <f t="shared" si="88"/>
        <v>44804</v>
      </c>
      <c r="Y225" s="10" t="e">
        <f t="shared" si="98"/>
        <v>#REF!</v>
      </c>
      <c r="Z225" s="7" t="e">
        <f t="shared" si="99"/>
        <v>#REF!</v>
      </c>
    </row>
    <row r="226" spans="1:26" x14ac:dyDescent="0.25">
      <c r="A226" s="8" t="e">
        <f t="shared" si="100"/>
        <v>#REF!</v>
      </c>
      <c r="B226" s="11" t="e">
        <f t="shared" si="89"/>
        <v>#REF!</v>
      </c>
      <c r="C226" s="44" t="e">
        <f t="shared" si="90"/>
        <v>#REF!</v>
      </c>
      <c r="D226" s="9" t="e">
        <f t="shared" si="91"/>
        <v>#REF!</v>
      </c>
      <c r="E226" s="9" t="e">
        <f t="shared" si="92"/>
        <v>#REF!</v>
      </c>
      <c r="F226" s="9" t="e">
        <f t="shared" si="93"/>
        <v>#REF!</v>
      </c>
      <c r="G226" s="9" t="e">
        <f t="shared" si="94"/>
        <v>#REF!</v>
      </c>
      <c r="H226" s="9" t="e">
        <f t="shared" si="95"/>
        <v>#REF!</v>
      </c>
      <c r="I226" s="9" t="e">
        <f t="shared" si="96"/>
        <v>#REF!</v>
      </c>
      <c r="J226" s="10" t="e">
        <f>IF(A226=" ",0,(PRODUCT($F$28:F226)-1)-(PRODUCT($H$28:H226)-1))</f>
        <v>#REF!</v>
      </c>
      <c r="L226" t="e">
        <f t="shared" si="97"/>
        <v>#REF!</v>
      </c>
      <c r="S226" s="26">
        <f>+'Rendements bruts'!A226</f>
        <v>44834</v>
      </c>
      <c r="T226">
        <f t="shared" ref="T226:T289" si="101">+YEAR(S226)</f>
        <v>2022</v>
      </c>
      <c r="U226">
        <f t="shared" ref="U226:U289" si="102">+MONTH(S226)</f>
        <v>9</v>
      </c>
      <c r="V226" t="e">
        <f>+VLOOKUP(S226,'Rendements bruts'!$A:$A,2,FALSE)</f>
        <v>#REF!</v>
      </c>
      <c r="W226" s="2">
        <f t="shared" ref="W226:W289" si="103">+S226</f>
        <v>44834</v>
      </c>
      <c r="Y226" s="10" t="e">
        <f t="shared" si="98"/>
        <v>#REF!</v>
      </c>
      <c r="Z226" s="7" t="e">
        <f t="shared" si="99"/>
        <v>#REF!</v>
      </c>
    </row>
    <row r="227" spans="1:26" x14ac:dyDescent="0.25">
      <c r="A227" s="8" t="e">
        <f t="shared" si="100"/>
        <v>#REF!</v>
      </c>
      <c r="B227" s="11" t="e">
        <f t="shared" si="89"/>
        <v>#REF!</v>
      </c>
      <c r="C227" s="44" t="e">
        <f t="shared" si="90"/>
        <v>#REF!</v>
      </c>
      <c r="D227" s="9" t="e">
        <f t="shared" si="91"/>
        <v>#REF!</v>
      </c>
      <c r="E227" s="9" t="e">
        <f t="shared" si="92"/>
        <v>#REF!</v>
      </c>
      <c r="F227" s="9" t="e">
        <f t="shared" si="93"/>
        <v>#REF!</v>
      </c>
      <c r="G227" s="9" t="e">
        <f t="shared" si="94"/>
        <v>#REF!</v>
      </c>
      <c r="H227" s="9" t="e">
        <f t="shared" si="95"/>
        <v>#REF!</v>
      </c>
      <c r="I227" s="9" t="e">
        <f t="shared" si="96"/>
        <v>#REF!</v>
      </c>
      <c r="J227" s="10" t="e">
        <f>IF(A227=" ",0,(PRODUCT($F$28:F227)-1)-(PRODUCT($H$28:H227)-1))</f>
        <v>#REF!</v>
      </c>
      <c r="L227" t="e">
        <f t="shared" si="97"/>
        <v>#REF!</v>
      </c>
      <c r="S227" s="26">
        <f>+'Rendements bruts'!A227</f>
        <v>44865</v>
      </c>
      <c r="T227">
        <f t="shared" si="101"/>
        <v>2022</v>
      </c>
      <c r="U227">
        <f t="shared" si="102"/>
        <v>10</v>
      </c>
      <c r="V227" t="e">
        <f>+VLOOKUP(S227,'Rendements bruts'!$A:$A,2,FALSE)</f>
        <v>#REF!</v>
      </c>
      <c r="W227" s="2">
        <f t="shared" si="103"/>
        <v>44865</v>
      </c>
      <c r="Y227" s="10" t="e">
        <f t="shared" si="98"/>
        <v>#REF!</v>
      </c>
      <c r="Z227" s="7" t="e">
        <f t="shared" si="99"/>
        <v>#REF!</v>
      </c>
    </row>
    <row r="228" spans="1:26" x14ac:dyDescent="0.25">
      <c r="A228" s="8" t="e">
        <f t="shared" si="100"/>
        <v>#REF!</v>
      </c>
      <c r="B228" s="11" t="e">
        <f t="shared" si="89"/>
        <v>#REF!</v>
      </c>
      <c r="C228" s="44" t="e">
        <f t="shared" si="90"/>
        <v>#REF!</v>
      </c>
      <c r="D228" s="9" t="e">
        <f t="shared" si="91"/>
        <v>#REF!</v>
      </c>
      <c r="E228" s="9" t="e">
        <f t="shared" si="92"/>
        <v>#REF!</v>
      </c>
      <c r="F228" s="9" t="e">
        <f t="shared" si="93"/>
        <v>#REF!</v>
      </c>
      <c r="G228" s="9" t="e">
        <f t="shared" si="94"/>
        <v>#REF!</v>
      </c>
      <c r="H228" s="9" t="e">
        <f t="shared" si="95"/>
        <v>#REF!</v>
      </c>
      <c r="I228" s="9" t="e">
        <f t="shared" si="96"/>
        <v>#REF!</v>
      </c>
      <c r="J228" s="10" t="e">
        <f>IF(A228=" ",0,(PRODUCT($F$28:F228)-1)-(PRODUCT($H$28:H228)-1))</f>
        <v>#REF!</v>
      </c>
      <c r="L228" t="e">
        <f t="shared" si="97"/>
        <v>#REF!</v>
      </c>
      <c r="S228" s="26">
        <f>+'Rendements bruts'!A228</f>
        <v>44895</v>
      </c>
      <c r="T228">
        <f t="shared" si="101"/>
        <v>2022</v>
      </c>
      <c r="U228">
        <f t="shared" si="102"/>
        <v>11</v>
      </c>
      <c r="V228" t="e">
        <f>+VLOOKUP(S228,'Rendements bruts'!$A:$A,2,FALSE)</f>
        <v>#REF!</v>
      </c>
      <c r="W228" s="2">
        <f t="shared" si="103"/>
        <v>44895</v>
      </c>
      <c r="Y228" s="10" t="e">
        <f t="shared" si="98"/>
        <v>#REF!</v>
      </c>
      <c r="Z228" s="7" t="e">
        <f t="shared" si="99"/>
        <v>#REF!</v>
      </c>
    </row>
    <row r="229" spans="1:26" x14ac:dyDescent="0.25">
      <c r="A229" s="8" t="e">
        <f t="shared" si="100"/>
        <v>#REF!</v>
      </c>
      <c r="B229" s="11" t="e">
        <f t="shared" si="89"/>
        <v>#REF!</v>
      </c>
      <c r="C229" s="44" t="e">
        <f t="shared" si="90"/>
        <v>#REF!</v>
      </c>
      <c r="D229" s="9" t="e">
        <f t="shared" si="91"/>
        <v>#REF!</v>
      </c>
      <c r="E229" s="9" t="e">
        <f t="shared" si="92"/>
        <v>#REF!</v>
      </c>
      <c r="F229" s="9" t="e">
        <f t="shared" si="93"/>
        <v>#REF!</v>
      </c>
      <c r="G229" s="9" t="e">
        <f t="shared" si="94"/>
        <v>#REF!</v>
      </c>
      <c r="H229" s="9" t="e">
        <f t="shared" si="95"/>
        <v>#REF!</v>
      </c>
      <c r="I229" s="9" t="e">
        <f t="shared" si="96"/>
        <v>#REF!</v>
      </c>
      <c r="J229" s="10" t="e">
        <f>IF(A229=" ",0,(PRODUCT($F$28:F229)-1)-(PRODUCT($H$28:H229)-1))</f>
        <v>#REF!</v>
      </c>
      <c r="L229" t="e">
        <f t="shared" si="97"/>
        <v>#REF!</v>
      </c>
      <c r="S229" s="26">
        <f>+'Rendements bruts'!A229</f>
        <v>44926</v>
      </c>
      <c r="T229">
        <f t="shared" si="101"/>
        <v>2022</v>
      </c>
      <c r="U229">
        <f t="shared" si="102"/>
        <v>12</v>
      </c>
      <c r="V229" t="e">
        <f>+VLOOKUP(S229,'Rendements bruts'!$A:$A,2,FALSE)</f>
        <v>#REF!</v>
      </c>
      <c r="W229" s="2">
        <f t="shared" si="103"/>
        <v>44926</v>
      </c>
      <c r="Y229" s="10" t="e">
        <f t="shared" si="98"/>
        <v>#REF!</v>
      </c>
      <c r="Z229" s="7" t="e">
        <f t="shared" si="99"/>
        <v>#REF!</v>
      </c>
    </row>
    <row r="230" spans="1:26" x14ac:dyDescent="0.25">
      <c r="A230" s="8" t="e">
        <f t="shared" si="100"/>
        <v>#REF!</v>
      </c>
      <c r="B230" s="11" t="e">
        <f t="shared" si="89"/>
        <v>#REF!</v>
      </c>
      <c r="C230" s="44" t="e">
        <f t="shared" si="90"/>
        <v>#REF!</v>
      </c>
      <c r="D230" s="9" t="e">
        <f t="shared" si="91"/>
        <v>#REF!</v>
      </c>
      <c r="E230" s="9" t="e">
        <f t="shared" si="92"/>
        <v>#REF!</v>
      </c>
      <c r="F230" s="9" t="e">
        <f t="shared" si="93"/>
        <v>#REF!</v>
      </c>
      <c r="G230" s="9" t="e">
        <f t="shared" si="94"/>
        <v>#REF!</v>
      </c>
      <c r="H230" s="9" t="e">
        <f t="shared" si="95"/>
        <v>#REF!</v>
      </c>
      <c r="I230" s="9" t="e">
        <f t="shared" si="96"/>
        <v>#REF!</v>
      </c>
      <c r="J230" s="10" t="e">
        <f>IF(A230=" ",0,(PRODUCT($F$28:F230)-1)-(PRODUCT($H$28:H230)-1))</f>
        <v>#REF!</v>
      </c>
      <c r="L230" t="e">
        <f t="shared" si="97"/>
        <v>#REF!</v>
      </c>
      <c r="S230" s="26">
        <f>+'Rendements bruts'!A230</f>
        <v>44957</v>
      </c>
      <c r="T230">
        <f t="shared" si="101"/>
        <v>2023</v>
      </c>
      <c r="U230">
        <f t="shared" si="102"/>
        <v>1</v>
      </c>
      <c r="V230" t="e">
        <f>+VLOOKUP(S230,'Rendements bruts'!$A:$A,2,FALSE)</f>
        <v>#REF!</v>
      </c>
      <c r="W230" s="2">
        <f t="shared" si="103"/>
        <v>44957</v>
      </c>
      <c r="Y230" s="10" t="e">
        <f t="shared" si="98"/>
        <v>#REF!</v>
      </c>
      <c r="Z230" s="7" t="e">
        <f t="shared" si="99"/>
        <v>#REF!</v>
      </c>
    </row>
    <row r="231" spans="1:26" x14ac:dyDescent="0.25">
      <c r="A231" s="8" t="e">
        <f t="shared" si="100"/>
        <v>#REF!</v>
      </c>
      <c r="B231" s="11" t="e">
        <f t="shared" si="89"/>
        <v>#REF!</v>
      </c>
      <c r="C231" s="44" t="e">
        <f t="shared" si="90"/>
        <v>#REF!</v>
      </c>
      <c r="D231" s="9" t="e">
        <f t="shared" si="91"/>
        <v>#REF!</v>
      </c>
      <c r="E231" s="9" t="e">
        <f t="shared" si="92"/>
        <v>#REF!</v>
      </c>
      <c r="F231" s="9" t="e">
        <f t="shared" si="93"/>
        <v>#REF!</v>
      </c>
      <c r="G231" s="9" t="e">
        <f t="shared" si="94"/>
        <v>#REF!</v>
      </c>
      <c r="H231" s="9" t="e">
        <f t="shared" si="95"/>
        <v>#REF!</v>
      </c>
      <c r="I231" s="9" t="e">
        <f t="shared" si="96"/>
        <v>#REF!</v>
      </c>
      <c r="J231" s="10" t="e">
        <f>IF(A231=" ",0,(PRODUCT($F$28:F231)-1)-(PRODUCT($H$28:H231)-1))</f>
        <v>#REF!</v>
      </c>
      <c r="L231" t="e">
        <f t="shared" si="97"/>
        <v>#REF!</v>
      </c>
      <c r="S231" s="26">
        <f>+'Rendements bruts'!A231</f>
        <v>44985</v>
      </c>
      <c r="T231">
        <f t="shared" si="101"/>
        <v>2023</v>
      </c>
      <c r="U231">
        <f t="shared" si="102"/>
        <v>2</v>
      </c>
      <c r="V231" t="e">
        <f>+VLOOKUP(S231,'Rendements bruts'!$A:$A,2,FALSE)</f>
        <v>#REF!</v>
      </c>
      <c r="W231" s="2">
        <f t="shared" si="103"/>
        <v>44985</v>
      </c>
      <c r="Y231" s="10" t="e">
        <f t="shared" si="98"/>
        <v>#REF!</v>
      </c>
      <c r="Z231" s="7" t="e">
        <f t="shared" si="99"/>
        <v>#REF!</v>
      </c>
    </row>
    <row r="232" spans="1:26" x14ac:dyDescent="0.25">
      <c r="A232" s="8" t="e">
        <f t="shared" si="100"/>
        <v>#REF!</v>
      </c>
      <c r="B232" s="11" t="e">
        <f t="shared" si="89"/>
        <v>#REF!</v>
      </c>
      <c r="C232" s="44" t="e">
        <f t="shared" si="90"/>
        <v>#REF!</v>
      </c>
      <c r="D232" s="9" t="e">
        <f t="shared" si="91"/>
        <v>#REF!</v>
      </c>
      <c r="E232" s="9" t="e">
        <f t="shared" si="92"/>
        <v>#REF!</v>
      </c>
      <c r="F232" s="9" t="e">
        <f t="shared" si="93"/>
        <v>#REF!</v>
      </c>
      <c r="G232" s="9" t="e">
        <f t="shared" si="94"/>
        <v>#REF!</v>
      </c>
      <c r="H232" s="9" t="e">
        <f t="shared" si="95"/>
        <v>#REF!</v>
      </c>
      <c r="I232" s="9" t="e">
        <f t="shared" si="96"/>
        <v>#REF!</v>
      </c>
      <c r="J232" s="10" t="e">
        <f>IF(A232=" ",0,(PRODUCT($F$28:F232)-1)-(PRODUCT($H$28:H232)-1))</f>
        <v>#REF!</v>
      </c>
      <c r="L232" t="e">
        <f t="shared" si="97"/>
        <v>#REF!</v>
      </c>
      <c r="S232" s="26">
        <f>+'Rendements bruts'!A232</f>
        <v>45016</v>
      </c>
      <c r="T232">
        <f t="shared" si="101"/>
        <v>2023</v>
      </c>
      <c r="U232">
        <f t="shared" si="102"/>
        <v>3</v>
      </c>
      <c r="V232" t="e">
        <f>+VLOOKUP(S232,'Rendements bruts'!$A:$A,2,FALSE)</f>
        <v>#REF!</v>
      </c>
      <c r="W232" s="2">
        <f t="shared" si="103"/>
        <v>45016</v>
      </c>
      <c r="Y232" s="10" t="e">
        <f t="shared" si="98"/>
        <v>#REF!</v>
      </c>
      <c r="Z232" s="7" t="e">
        <f t="shared" si="99"/>
        <v>#REF!</v>
      </c>
    </row>
    <row r="233" spans="1:26" x14ac:dyDescent="0.25">
      <c r="A233" s="8" t="e">
        <f t="shared" si="100"/>
        <v>#REF!</v>
      </c>
      <c r="B233" s="11" t="e">
        <f t="shared" si="89"/>
        <v>#REF!</v>
      </c>
      <c r="C233" s="44" t="e">
        <f t="shared" si="90"/>
        <v>#REF!</v>
      </c>
      <c r="D233" s="9" t="e">
        <f t="shared" si="91"/>
        <v>#REF!</v>
      </c>
      <c r="E233" s="9" t="e">
        <f t="shared" si="92"/>
        <v>#REF!</v>
      </c>
      <c r="F233" s="9" t="e">
        <f t="shared" si="93"/>
        <v>#REF!</v>
      </c>
      <c r="G233" s="9" t="e">
        <f t="shared" si="94"/>
        <v>#REF!</v>
      </c>
      <c r="H233" s="9" t="e">
        <f t="shared" si="95"/>
        <v>#REF!</v>
      </c>
      <c r="I233" s="9" t="e">
        <f t="shared" si="96"/>
        <v>#REF!</v>
      </c>
      <c r="J233" s="10" t="e">
        <f>IF(A233=" ",0,(PRODUCT($F$28:F233)-1)-(PRODUCT($H$28:H233)-1))</f>
        <v>#REF!</v>
      </c>
      <c r="L233" t="e">
        <f t="shared" si="97"/>
        <v>#REF!</v>
      </c>
      <c r="S233" s="26">
        <f>+'Rendements bruts'!A233</f>
        <v>45046</v>
      </c>
      <c r="T233">
        <f t="shared" si="101"/>
        <v>2023</v>
      </c>
      <c r="U233">
        <f t="shared" si="102"/>
        <v>4</v>
      </c>
      <c r="V233" t="e">
        <f>+VLOOKUP(S233,'Rendements bruts'!$A:$A,2,FALSE)</f>
        <v>#REF!</v>
      </c>
      <c r="W233" s="2">
        <f t="shared" si="103"/>
        <v>45046</v>
      </c>
      <c r="Y233" s="10" t="e">
        <f t="shared" si="98"/>
        <v>#REF!</v>
      </c>
      <c r="Z233" s="7" t="e">
        <f t="shared" si="99"/>
        <v>#REF!</v>
      </c>
    </row>
    <row r="234" spans="1:26" x14ac:dyDescent="0.25">
      <c r="A234" s="8" t="e">
        <f t="shared" si="100"/>
        <v>#REF!</v>
      </c>
      <c r="B234" s="11" t="e">
        <f t="shared" si="89"/>
        <v>#REF!</v>
      </c>
      <c r="C234" s="44" t="e">
        <f t="shared" si="90"/>
        <v>#REF!</v>
      </c>
      <c r="D234" s="9" t="e">
        <f t="shared" si="91"/>
        <v>#REF!</v>
      </c>
      <c r="E234" s="9" t="e">
        <f t="shared" si="92"/>
        <v>#REF!</v>
      </c>
      <c r="F234" s="9" t="e">
        <f t="shared" si="93"/>
        <v>#REF!</v>
      </c>
      <c r="G234" s="9" t="e">
        <f t="shared" si="94"/>
        <v>#REF!</v>
      </c>
      <c r="H234" s="9" t="e">
        <f t="shared" si="95"/>
        <v>#REF!</v>
      </c>
      <c r="I234" s="9" t="e">
        <f t="shared" si="96"/>
        <v>#REF!</v>
      </c>
      <c r="J234" s="10" t="e">
        <f>IF(A234=" ",0,(PRODUCT($F$28:F234)-1)-(PRODUCT($H$28:H234)-1))</f>
        <v>#REF!</v>
      </c>
      <c r="L234" t="e">
        <f t="shared" si="97"/>
        <v>#REF!</v>
      </c>
      <c r="S234" s="26">
        <f>+'Rendements bruts'!A234</f>
        <v>0</v>
      </c>
      <c r="T234">
        <f t="shared" si="101"/>
        <v>1900</v>
      </c>
      <c r="U234">
        <f t="shared" si="102"/>
        <v>1</v>
      </c>
      <c r="V234" t="e">
        <f>+VLOOKUP(S234,'Rendements bruts'!$A:$A,2,FALSE)</f>
        <v>#N/A</v>
      </c>
      <c r="W234" s="2">
        <f t="shared" si="103"/>
        <v>0</v>
      </c>
      <c r="Y234" s="10" t="e">
        <f t="shared" si="98"/>
        <v>#REF!</v>
      </c>
      <c r="Z234" s="7" t="e">
        <f t="shared" si="99"/>
        <v>#REF!</v>
      </c>
    </row>
    <row r="235" spans="1:26" x14ac:dyDescent="0.25">
      <c r="A235" s="8" t="e">
        <f t="shared" si="100"/>
        <v>#REF!</v>
      </c>
      <c r="B235" s="11" t="e">
        <f t="shared" si="89"/>
        <v>#REF!</v>
      </c>
      <c r="C235" s="44" t="e">
        <f t="shared" si="90"/>
        <v>#REF!</v>
      </c>
      <c r="D235" s="9" t="e">
        <f t="shared" si="91"/>
        <v>#REF!</v>
      </c>
      <c r="E235" s="9" t="e">
        <f t="shared" si="92"/>
        <v>#REF!</v>
      </c>
      <c r="F235" s="9" t="e">
        <f t="shared" si="93"/>
        <v>#REF!</v>
      </c>
      <c r="G235" s="9" t="e">
        <f t="shared" si="94"/>
        <v>#REF!</v>
      </c>
      <c r="H235" s="9" t="e">
        <f t="shared" si="95"/>
        <v>#REF!</v>
      </c>
      <c r="I235" s="9" t="e">
        <f t="shared" si="96"/>
        <v>#REF!</v>
      </c>
      <c r="J235" s="10" t="e">
        <f>IF(A235=" ",0,(PRODUCT($F$28:F235)-1)-(PRODUCT($H$28:H235)-1))</f>
        <v>#REF!</v>
      </c>
      <c r="L235" t="e">
        <f t="shared" si="97"/>
        <v>#REF!</v>
      </c>
      <c r="S235" s="26">
        <f>+'Rendements bruts'!A235</f>
        <v>0</v>
      </c>
      <c r="T235">
        <f t="shared" si="101"/>
        <v>1900</v>
      </c>
      <c r="U235">
        <f t="shared" si="102"/>
        <v>1</v>
      </c>
      <c r="V235" t="e">
        <f>+VLOOKUP(S235,'Rendements bruts'!$A:$A,2,FALSE)</f>
        <v>#N/A</v>
      </c>
      <c r="W235" s="2">
        <f t="shared" si="103"/>
        <v>0</v>
      </c>
      <c r="Y235" s="10" t="e">
        <f t="shared" si="98"/>
        <v>#REF!</v>
      </c>
      <c r="Z235" s="7" t="e">
        <f t="shared" si="99"/>
        <v>#REF!</v>
      </c>
    </row>
    <row r="236" spans="1:26" x14ac:dyDescent="0.25">
      <c r="A236" s="8" t="e">
        <f t="shared" si="100"/>
        <v>#REF!</v>
      </c>
      <c r="B236" s="11" t="e">
        <f t="shared" ref="B236:B299" si="104">+IF(A236=" "," ",VLOOKUP(A236,$V:$W,2,FALSE))</f>
        <v>#REF!</v>
      </c>
      <c r="C236" s="44" t="e">
        <f t="shared" ref="C236:C299" si="105">+IF(A236=" "," ",INDEX(Net,A236,$L$2))</f>
        <v>#REF!</v>
      </c>
      <c r="D236" s="9" t="e">
        <f t="shared" ref="D236:D299" si="106">+IF(A236=" ",1,1+C236)</f>
        <v>#REF!</v>
      </c>
      <c r="E236" s="9" t="e">
        <f t="shared" ref="E236:E299" si="107">+IF(A236=" "," ",INDEX(Brut,A236,$L$2))</f>
        <v>#REF!</v>
      </c>
      <c r="F236" s="9" t="e">
        <f t="shared" ref="F236:F299" si="108">+IF(A236=" ",1,1+E236)</f>
        <v>#REF!</v>
      </c>
      <c r="G236" s="9" t="e">
        <f t="shared" ref="G236:G299" si="109">+IF(A236=" "," ",IF(E236=" ",0,INDEX(Indices,A236,$L$2)))</f>
        <v>#REF!</v>
      </c>
      <c r="H236" s="9" t="e">
        <f t="shared" ref="H236:H299" si="110">+IF(A236=" ",1,1+G236)</f>
        <v>#REF!</v>
      </c>
      <c r="I236" s="9" t="e">
        <f t="shared" ref="I236:I299" si="111">+IF(A236=" "," ",INDEX(VA,A236,$L$2))</f>
        <v>#REF!</v>
      </c>
      <c r="J236" s="10" t="e">
        <f>IF(A236=" ",0,(PRODUCT($F$28:F236)-1)-(PRODUCT($H$28:H236)-1))</f>
        <v>#REF!</v>
      </c>
      <c r="L236" t="e">
        <f t="shared" ref="L236:L299" si="112">+IF(A236=" ",0,1)</f>
        <v>#REF!</v>
      </c>
      <c r="S236" s="26">
        <f>+'Rendements bruts'!A236</f>
        <v>0</v>
      </c>
      <c r="T236">
        <f t="shared" si="101"/>
        <v>1900</v>
      </c>
      <c r="U236">
        <f t="shared" si="102"/>
        <v>1</v>
      </c>
      <c r="V236" t="e">
        <f>+VLOOKUP(S236,'Rendements bruts'!$A:$A,2,FALSE)</f>
        <v>#N/A</v>
      </c>
      <c r="W236" s="2">
        <f t="shared" si="103"/>
        <v>0</v>
      </c>
      <c r="Y236" s="10" t="e">
        <f t="shared" si="98"/>
        <v>#REF!</v>
      </c>
      <c r="Z236" s="7" t="e">
        <f t="shared" si="99"/>
        <v>#REF!</v>
      </c>
    </row>
    <row r="237" spans="1:26" x14ac:dyDescent="0.25">
      <c r="A237" s="8" t="e">
        <f t="shared" si="100"/>
        <v>#REF!</v>
      </c>
      <c r="B237" s="11" t="e">
        <f t="shared" si="104"/>
        <v>#REF!</v>
      </c>
      <c r="C237" s="44" t="e">
        <f t="shared" si="105"/>
        <v>#REF!</v>
      </c>
      <c r="D237" s="9" t="e">
        <f t="shared" si="106"/>
        <v>#REF!</v>
      </c>
      <c r="E237" s="9" t="e">
        <f t="shared" si="107"/>
        <v>#REF!</v>
      </c>
      <c r="F237" s="9" t="e">
        <f t="shared" si="108"/>
        <v>#REF!</v>
      </c>
      <c r="G237" s="9" t="e">
        <f t="shared" si="109"/>
        <v>#REF!</v>
      </c>
      <c r="H237" s="9" t="e">
        <f t="shared" si="110"/>
        <v>#REF!</v>
      </c>
      <c r="I237" s="9" t="e">
        <f t="shared" si="111"/>
        <v>#REF!</v>
      </c>
      <c r="J237" s="10" t="e">
        <f>IF(A237=" ",0,(PRODUCT($F$28:F237)-1)-(PRODUCT($H$28:H237)-1))</f>
        <v>#REF!</v>
      </c>
      <c r="L237" t="e">
        <f t="shared" si="112"/>
        <v>#REF!</v>
      </c>
      <c r="S237" s="26">
        <f>+'Rendements bruts'!A237</f>
        <v>0</v>
      </c>
      <c r="T237">
        <f t="shared" si="101"/>
        <v>1900</v>
      </c>
      <c r="U237">
        <f t="shared" si="102"/>
        <v>1</v>
      </c>
      <c r="V237" t="e">
        <f>+VLOOKUP(S237,'Rendements bruts'!$A:$A,2,FALSE)</f>
        <v>#N/A</v>
      </c>
      <c r="W237" s="2">
        <f t="shared" si="103"/>
        <v>0</v>
      </c>
      <c r="Y237" s="10" t="e">
        <f t="shared" si="98"/>
        <v>#REF!</v>
      </c>
      <c r="Z237" s="7" t="e">
        <f t="shared" si="99"/>
        <v>#REF!</v>
      </c>
    </row>
    <row r="238" spans="1:26" x14ac:dyDescent="0.25">
      <c r="A238" s="8" t="e">
        <f t="shared" si="100"/>
        <v>#REF!</v>
      </c>
      <c r="B238" s="11" t="e">
        <f t="shared" si="104"/>
        <v>#REF!</v>
      </c>
      <c r="C238" s="44" t="e">
        <f t="shared" si="105"/>
        <v>#REF!</v>
      </c>
      <c r="D238" s="9" t="e">
        <f t="shared" si="106"/>
        <v>#REF!</v>
      </c>
      <c r="E238" s="9" t="e">
        <f t="shared" si="107"/>
        <v>#REF!</v>
      </c>
      <c r="F238" s="9" t="e">
        <f t="shared" si="108"/>
        <v>#REF!</v>
      </c>
      <c r="G238" s="9" t="e">
        <f t="shared" si="109"/>
        <v>#REF!</v>
      </c>
      <c r="H238" s="9" t="e">
        <f t="shared" si="110"/>
        <v>#REF!</v>
      </c>
      <c r="I238" s="9" t="e">
        <f t="shared" si="111"/>
        <v>#REF!</v>
      </c>
      <c r="J238" s="10" t="e">
        <f>IF(A238=" ",0,(PRODUCT($F$28:F238)-1)-(PRODUCT($H$28:H238)-1))</f>
        <v>#REF!</v>
      </c>
      <c r="L238" t="e">
        <f t="shared" si="112"/>
        <v>#REF!</v>
      </c>
      <c r="S238" s="26">
        <f>+'Rendements bruts'!A238</f>
        <v>0</v>
      </c>
      <c r="T238">
        <f t="shared" si="101"/>
        <v>1900</v>
      </c>
      <c r="U238">
        <f t="shared" si="102"/>
        <v>1</v>
      </c>
      <c r="V238" t="e">
        <f>+VLOOKUP(S238,'Rendements bruts'!$A:$A,2,FALSE)</f>
        <v>#N/A</v>
      </c>
      <c r="W238" s="2">
        <f t="shared" si="103"/>
        <v>0</v>
      </c>
      <c r="Y238" s="10" t="e">
        <f t="shared" si="98"/>
        <v>#REF!</v>
      </c>
      <c r="Z238" s="7" t="e">
        <f t="shared" si="99"/>
        <v>#REF!</v>
      </c>
    </row>
    <row r="239" spans="1:26" x14ac:dyDescent="0.25">
      <c r="A239" s="8" t="e">
        <f t="shared" si="100"/>
        <v>#REF!</v>
      </c>
      <c r="B239" s="11" t="e">
        <f t="shared" si="104"/>
        <v>#REF!</v>
      </c>
      <c r="C239" s="44" t="e">
        <f t="shared" si="105"/>
        <v>#REF!</v>
      </c>
      <c r="D239" s="9" t="e">
        <f t="shared" si="106"/>
        <v>#REF!</v>
      </c>
      <c r="E239" s="9" t="e">
        <f t="shared" si="107"/>
        <v>#REF!</v>
      </c>
      <c r="F239" s="9" t="e">
        <f t="shared" si="108"/>
        <v>#REF!</v>
      </c>
      <c r="G239" s="9" t="e">
        <f t="shared" si="109"/>
        <v>#REF!</v>
      </c>
      <c r="H239" s="9" t="e">
        <f t="shared" si="110"/>
        <v>#REF!</v>
      </c>
      <c r="I239" s="9" t="e">
        <f t="shared" si="111"/>
        <v>#REF!</v>
      </c>
      <c r="J239" s="10" t="e">
        <f>IF(A239=" ",0,(PRODUCT($F$28:F239)-1)-(PRODUCT($H$28:H239)-1))</f>
        <v>#REF!</v>
      </c>
      <c r="L239" t="e">
        <f t="shared" si="112"/>
        <v>#REF!</v>
      </c>
      <c r="S239" s="26">
        <f>+'Rendements bruts'!A239</f>
        <v>0</v>
      </c>
      <c r="T239">
        <f t="shared" si="101"/>
        <v>1900</v>
      </c>
      <c r="U239">
        <f t="shared" si="102"/>
        <v>1</v>
      </c>
      <c r="V239" t="e">
        <f>+VLOOKUP(S239,'Rendements bruts'!$A:$A,2,FALSE)</f>
        <v>#N/A</v>
      </c>
      <c r="W239" s="2">
        <f t="shared" si="103"/>
        <v>0</v>
      </c>
      <c r="Y239" s="10" t="e">
        <f t="shared" si="98"/>
        <v>#REF!</v>
      </c>
      <c r="Z239" s="7" t="e">
        <f t="shared" si="99"/>
        <v>#REF!</v>
      </c>
    </row>
    <row r="240" spans="1:26" x14ac:dyDescent="0.25">
      <c r="A240" s="8" t="e">
        <f t="shared" si="100"/>
        <v>#REF!</v>
      </c>
      <c r="B240" s="11" t="e">
        <f t="shared" si="104"/>
        <v>#REF!</v>
      </c>
      <c r="C240" s="44" t="e">
        <f t="shared" si="105"/>
        <v>#REF!</v>
      </c>
      <c r="D240" s="9" t="e">
        <f t="shared" si="106"/>
        <v>#REF!</v>
      </c>
      <c r="E240" s="9" t="e">
        <f t="shared" si="107"/>
        <v>#REF!</v>
      </c>
      <c r="F240" s="9" t="e">
        <f t="shared" si="108"/>
        <v>#REF!</v>
      </c>
      <c r="G240" s="9" t="e">
        <f t="shared" si="109"/>
        <v>#REF!</v>
      </c>
      <c r="H240" s="9" t="e">
        <f t="shared" si="110"/>
        <v>#REF!</v>
      </c>
      <c r="I240" s="9" t="e">
        <f t="shared" si="111"/>
        <v>#REF!</v>
      </c>
      <c r="J240" s="10" t="e">
        <f>IF(A240=" ",0,(PRODUCT($F$28:F240)-1)-(PRODUCT($H$28:H240)-1))</f>
        <v>#REF!</v>
      </c>
      <c r="L240" t="e">
        <f t="shared" si="112"/>
        <v>#REF!</v>
      </c>
      <c r="S240" s="26">
        <f>+'Rendements bruts'!A240</f>
        <v>0</v>
      </c>
      <c r="T240">
        <f t="shared" si="101"/>
        <v>1900</v>
      </c>
      <c r="U240">
        <f t="shared" si="102"/>
        <v>1</v>
      </c>
      <c r="V240" t="e">
        <f>+VLOOKUP(S240,'Rendements bruts'!$A:$A,2,FALSE)</f>
        <v>#N/A</v>
      </c>
      <c r="W240" s="2">
        <f t="shared" si="103"/>
        <v>0</v>
      </c>
      <c r="Y240" s="10" t="e">
        <f t="shared" si="98"/>
        <v>#REF!</v>
      </c>
      <c r="Z240" s="7" t="e">
        <f t="shared" si="99"/>
        <v>#REF!</v>
      </c>
    </row>
    <row r="241" spans="1:26" x14ac:dyDescent="0.25">
      <c r="A241" s="8" t="e">
        <f t="shared" si="100"/>
        <v>#REF!</v>
      </c>
      <c r="B241" s="11" t="e">
        <f t="shared" si="104"/>
        <v>#REF!</v>
      </c>
      <c r="C241" s="44" t="e">
        <f t="shared" si="105"/>
        <v>#REF!</v>
      </c>
      <c r="D241" s="9" t="e">
        <f t="shared" si="106"/>
        <v>#REF!</v>
      </c>
      <c r="E241" s="9" t="e">
        <f t="shared" si="107"/>
        <v>#REF!</v>
      </c>
      <c r="F241" s="9" t="e">
        <f t="shared" si="108"/>
        <v>#REF!</v>
      </c>
      <c r="G241" s="9" t="e">
        <f t="shared" si="109"/>
        <v>#REF!</v>
      </c>
      <c r="H241" s="9" t="e">
        <f t="shared" si="110"/>
        <v>#REF!</v>
      </c>
      <c r="I241" s="9" t="e">
        <f t="shared" si="111"/>
        <v>#REF!</v>
      </c>
      <c r="J241" s="10" t="e">
        <f>IF(A241=" ",0,(PRODUCT($F$28:F241)-1)-(PRODUCT($H$28:H241)-1))</f>
        <v>#REF!</v>
      </c>
      <c r="L241" t="e">
        <f t="shared" si="112"/>
        <v>#REF!</v>
      </c>
      <c r="S241" s="26">
        <f>+'Rendements bruts'!A241</f>
        <v>0</v>
      </c>
      <c r="T241">
        <f t="shared" si="101"/>
        <v>1900</v>
      </c>
      <c r="U241">
        <f t="shared" si="102"/>
        <v>1</v>
      </c>
      <c r="V241" t="e">
        <f>+VLOOKUP(S241,'Rendements bruts'!$A:$A,2,FALSE)</f>
        <v>#N/A</v>
      </c>
      <c r="W241" s="2">
        <f t="shared" si="103"/>
        <v>0</v>
      </c>
      <c r="Y241" s="10" t="e">
        <f t="shared" si="98"/>
        <v>#REF!</v>
      </c>
      <c r="Z241" s="7" t="e">
        <f t="shared" si="99"/>
        <v>#REF!</v>
      </c>
    </row>
    <row r="242" spans="1:26" x14ac:dyDescent="0.25">
      <c r="A242" s="8" t="e">
        <f t="shared" si="100"/>
        <v>#REF!</v>
      </c>
      <c r="B242" s="11" t="e">
        <f t="shared" si="104"/>
        <v>#REF!</v>
      </c>
      <c r="C242" s="44" t="e">
        <f t="shared" si="105"/>
        <v>#REF!</v>
      </c>
      <c r="D242" s="9" t="e">
        <f t="shared" si="106"/>
        <v>#REF!</v>
      </c>
      <c r="E242" s="9" t="e">
        <f t="shared" si="107"/>
        <v>#REF!</v>
      </c>
      <c r="F242" s="9" t="e">
        <f t="shared" si="108"/>
        <v>#REF!</v>
      </c>
      <c r="G242" s="9" t="e">
        <f t="shared" si="109"/>
        <v>#REF!</v>
      </c>
      <c r="H242" s="9" t="e">
        <f t="shared" si="110"/>
        <v>#REF!</v>
      </c>
      <c r="I242" s="9" t="e">
        <f t="shared" si="111"/>
        <v>#REF!</v>
      </c>
      <c r="J242" s="10" t="e">
        <f>IF(A242=" ",0,(PRODUCT($F$28:F242)-1)-(PRODUCT($H$28:H242)-1))</f>
        <v>#REF!</v>
      </c>
      <c r="L242" t="e">
        <f t="shared" si="112"/>
        <v>#REF!</v>
      </c>
      <c r="S242" s="26">
        <f>+'Rendements bruts'!A242</f>
        <v>0</v>
      </c>
      <c r="T242">
        <f t="shared" si="101"/>
        <v>1900</v>
      </c>
      <c r="U242">
        <f t="shared" si="102"/>
        <v>1</v>
      </c>
      <c r="V242" t="e">
        <f>+VLOOKUP(S242,'Rendements bruts'!$A:$A,2,FALSE)</f>
        <v>#N/A</v>
      </c>
      <c r="W242" s="2">
        <f t="shared" si="103"/>
        <v>0</v>
      </c>
      <c r="Y242" s="10" t="e">
        <f t="shared" si="98"/>
        <v>#REF!</v>
      </c>
      <c r="Z242" s="7" t="e">
        <f t="shared" si="99"/>
        <v>#REF!</v>
      </c>
    </row>
    <row r="243" spans="1:26" x14ac:dyDescent="0.25">
      <c r="A243" s="8" t="e">
        <f t="shared" si="100"/>
        <v>#REF!</v>
      </c>
      <c r="B243" s="11" t="e">
        <f t="shared" si="104"/>
        <v>#REF!</v>
      </c>
      <c r="C243" s="44" t="e">
        <f t="shared" si="105"/>
        <v>#REF!</v>
      </c>
      <c r="D243" s="9" t="e">
        <f t="shared" si="106"/>
        <v>#REF!</v>
      </c>
      <c r="E243" s="9" t="e">
        <f t="shared" si="107"/>
        <v>#REF!</v>
      </c>
      <c r="F243" s="9" t="e">
        <f t="shared" si="108"/>
        <v>#REF!</v>
      </c>
      <c r="G243" s="9" t="e">
        <f t="shared" si="109"/>
        <v>#REF!</v>
      </c>
      <c r="H243" s="9" t="e">
        <f t="shared" si="110"/>
        <v>#REF!</v>
      </c>
      <c r="I243" s="9" t="e">
        <f t="shared" si="111"/>
        <v>#REF!</v>
      </c>
      <c r="J243" s="10" t="e">
        <f>IF(A243=" ",0,(PRODUCT($F$28:F243)-1)-(PRODUCT($H$28:H243)-1))</f>
        <v>#REF!</v>
      </c>
      <c r="L243" t="e">
        <f t="shared" si="112"/>
        <v>#REF!</v>
      </c>
      <c r="S243" s="26">
        <f>+'Rendements bruts'!A243</f>
        <v>0</v>
      </c>
      <c r="T243">
        <f t="shared" si="101"/>
        <v>1900</v>
      </c>
      <c r="U243">
        <f t="shared" si="102"/>
        <v>1</v>
      </c>
      <c r="V243" t="e">
        <f>+VLOOKUP(S243,'Rendements bruts'!$A:$A,2,FALSE)</f>
        <v>#N/A</v>
      </c>
      <c r="W243" s="2">
        <f t="shared" si="103"/>
        <v>0</v>
      </c>
      <c r="Y243" s="10" t="e">
        <f t="shared" si="98"/>
        <v>#REF!</v>
      </c>
      <c r="Z243" s="7" t="e">
        <f t="shared" si="99"/>
        <v>#REF!</v>
      </c>
    </row>
    <row r="244" spans="1:26" x14ac:dyDescent="0.25">
      <c r="A244" s="8" t="e">
        <f t="shared" si="100"/>
        <v>#REF!</v>
      </c>
      <c r="B244" s="11" t="e">
        <f t="shared" si="104"/>
        <v>#REF!</v>
      </c>
      <c r="C244" s="44" t="e">
        <f t="shared" si="105"/>
        <v>#REF!</v>
      </c>
      <c r="D244" s="9" t="e">
        <f t="shared" si="106"/>
        <v>#REF!</v>
      </c>
      <c r="E244" s="9" t="e">
        <f t="shared" si="107"/>
        <v>#REF!</v>
      </c>
      <c r="F244" s="9" t="e">
        <f t="shared" si="108"/>
        <v>#REF!</v>
      </c>
      <c r="G244" s="9" t="e">
        <f t="shared" si="109"/>
        <v>#REF!</v>
      </c>
      <c r="H244" s="9" t="e">
        <f t="shared" si="110"/>
        <v>#REF!</v>
      </c>
      <c r="I244" s="9" t="e">
        <f t="shared" si="111"/>
        <v>#REF!</v>
      </c>
      <c r="J244" s="10" t="e">
        <f>IF(A244=" ",0,(PRODUCT($F$28:F244)-1)-(PRODUCT($H$28:H244)-1))</f>
        <v>#REF!</v>
      </c>
      <c r="L244" t="e">
        <f t="shared" si="112"/>
        <v>#REF!</v>
      </c>
      <c r="S244" s="26">
        <f>+'Rendements bruts'!A244</f>
        <v>0</v>
      </c>
      <c r="T244">
        <f t="shared" si="101"/>
        <v>1900</v>
      </c>
      <c r="U244">
        <f t="shared" si="102"/>
        <v>1</v>
      </c>
      <c r="V244" t="e">
        <f>+VLOOKUP(S244,'Rendements bruts'!$A:$A,2,FALSE)</f>
        <v>#N/A</v>
      </c>
      <c r="W244" s="2">
        <f t="shared" si="103"/>
        <v>0</v>
      </c>
      <c r="Y244" s="10" t="e">
        <f t="shared" si="98"/>
        <v>#REF!</v>
      </c>
      <c r="Z244" s="7" t="e">
        <f t="shared" si="99"/>
        <v>#REF!</v>
      </c>
    </row>
    <row r="245" spans="1:26" x14ac:dyDescent="0.25">
      <c r="A245" s="8" t="e">
        <f t="shared" si="100"/>
        <v>#REF!</v>
      </c>
      <c r="B245" s="11" t="e">
        <f t="shared" si="104"/>
        <v>#REF!</v>
      </c>
      <c r="C245" s="44" t="e">
        <f t="shared" si="105"/>
        <v>#REF!</v>
      </c>
      <c r="D245" s="9" t="e">
        <f t="shared" si="106"/>
        <v>#REF!</v>
      </c>
      <c r="E245" s="9" t="e">
        <f t="shared" si="107"/>
        <v>#REF!</v>
      </c>
      <c r="F245" s="9" t="e">
        <f t="shared" si="108"/>
        <v>#REF!</v>
      </c>
      <c r="G245" s="9" t="e">
        <f t="shared" si="109"/>
        <v>#REF!</v>
      </c>
      <c r="H245" s="9" t="e">
        <f t="shared" si="110"/>
        <v>#REF!</v>
      </c>
      <c r="I245" s="9" t="e">
        <f t="shared" si="111"/>
        <v>#REF!</v>
      </c>
      <c r="J245" s="10" t="e">
        <f>IF(A245=" ",0,(PRODUCT($F$28:F245)-1)-(PRODUCT($H$28:H245)-1))</f>
        <v>#REF!</v>
      </c>
      <c r="L245" t="e">
        <f t="shared" si="112"/>
        <v>#REF!</v>
      </c>
      <c r="S245" s="26">
        <f>+'Rendements bruts'!A245</f>
        <v>0</v>
      </c>
      <c r="T245">
        <f t="shared" si="101"/>
        <v>1900</v>
      </c>
      <c r="U245">
        <f t="shared" si="102"/>
        <v>1</v>
      </c>
      <c r="V245" t="e">
        <f>+VLOOKUP(S245,'Rendements bruts'!$A:$A,2,FALSE)</f>
        <v>#N/A</v>
      </c>
      <c r="W245" s="2">
        <f t="shared" si="103"/>
        <v>0</v>
      </c>
      <c r="Y245" s="10" t="e">
        <f t="shared" si="98"/>
        <v>#REF!</v>
      </c>
      <c r="Z245" s="7" t="e">
        <f t="shared" si="99"/>
        <v>#REF!</v>
      </c>
    </row>
    <row r="246" spans="1:26" x14ac:dyDescent="0.25">
      <c r="A246" s="8" t="e">
        <f t="shared" si="100"/>
        <v>#REF!</v>
      </c>
      <c r="B246" s="11" t="e">
        <f t="shared" si="104"/>
        <v>#REF!</v>
      </c>
      <c r="C246" s="44" t="e">
        <f t="shared" si="105"/>
        <v>#REF!</v>
      </c>
      <c r="D246" s="9" t="e">
        <f t="shared" si="106"/>
        <v>#REF!</v>
      </c>
      <c r="E246" s="9" t="e">
        <f t="shared" si="107"/>
        <v>#REF!</v>
      </c>
      <c r="F246" s="9" t="e">
        <f t="shared" si="108"/>
        <v>#REF!</v>
      </c>
      <c r="G246" s="9" t="e">
        <f t="shared" si="109"/>
        <v>#REF!</v>
      </c>
      <c r="H246" s="9" t="e">
        <f t="shared" si="110"/>
        <v>#REF!</v>
      </c>
      <c r="I246" s="9" t="e">
        <f t="shared" si="111"/>
        <v>#REF!</v>
      </c>
      <c r="J246" s="10" t="e">
        <f>IF(A246=" ",0,(PRODUCT($F$28:F246)-1)-(PRODUCT($H$28:H246)-1))</f>
        <v>#REF!</v>
      </c>
      <c r="L246" t="e">
        <f t="shared" si="112"/>
        <v>#REF!</v>
      </c>
      <c r="S246" s="26">
        <f>+'Rendements bruts'!A246</f>
        <v>0</v>
      </c>
      <c r="T246">
        <f t="shared" si="101"/>
        <v>1900</v>
      </c>
      <c r="U246">
        <f t="shared" si="102"/>
        <v>1</v>
      </c>
      <c r="V246" t="e">
        <f>+VLOOKUP(S246,'Rendements bruts'!$A:$A,2,FALSE)</f>
        <v>#N/A</v>
      </c>
      <c r="W246" s="2">
        <f t="shared" si="103"/>
        <v>0</v>
      </c>
      <c r="Y246" s="10" t="e">
        <f t="shared" si="98"/>
        <v>#REF!</v>
      </c>
      <c r="Z246" s="7" t="e">
        <f t="shared" si="99"/>
        <v>#REF!</v>
      </c>
    </row>
    <row r="247" spans="1:26" x14ac:dyDescent="0.25">
      <c r="A247" s="8" t="e">
        <f t="shared" si="100"/>
        <v>#REF!</v>
      </c>
      <c r="B247" s="11" t="e">
        <f t="shared" si="104"/>
        <v>#REF!</v>
      </c>
      <c r="C247" s="44" t="e">
        <f t="shared" si="105"/>
        <v>#REF!</v>
      </c>
      <c r="D247" s="9" t="e">
        <f t="shared" si="106"/>
        <v>#REF!</v>
      </c>
      <c r="E247" s="9" t="e">
        <f t="shared" si="107"/>
        <v>#REF!</v>
      </c>
      <c r="F247" s="9" t="e">
        <f t="shared" si="108"/>
        <v>#REF!</v>
      </c>
      <c r="G247" s="9" t="e">
        <f t="shared" si="109"/>
        <v>#REF!</v>
      </c>
      <c r="H247" s="9" t="e">
        <f t="shared" si="110"/>
        <v>#REF!</v>
      </c>
      <c r="I247" s="9" t="e">
        <f t="shared" si="111"/>
        <v>#REF!</v>
      </c>
      <c r="J247" s="10" t="e">
        <f>IF(A247=" ",0,(PRODUCT($F$28:F247)-1)-(PRODUCT($H$28:H247)-1))</f>
        <v>#REF!</v>
      </c>
      <c r="L247" t="e">
        <f t="shared" si="112"/>
        <v>#REF!</v>
      </c>
      <c r="S247" s="26">
        <f>+'Rendements bruts'!A247</f>
        <v>0</v>
      </c>
      <c r="T247">
        <f t="shared" si="101"/>
        <v>1900</v>
      </c>
      <c r="U247">
        <f t="shared" si="102"/>
        <v>1</v>
      </c>
      <c r="V247" t="e">
        <f>+VLOOKUP(S247,'Rendements bruts'!$A:$A,2,FALSE)</f>
        <v>#N/A</v>
      </c>
      <c r="W247" s="2">
        <f t="shared" si="103"/>
        <v>0</v>
      </c>
      <c r="Y247" s="10" t="e">
        <f t="shared" si="98"/>
        <v>#REF!</v>
      </c>
      <c r="Z247" s="7" t="e">
        <f t="shared" si="99"/>
        <v>#REF!</v>
      </c>
    </row>
    <row r="248" spans="1:26" x14ac:dyDescent="0.25">
      <c r="A248" s="8" t="e">
        <f t="shared" si="100"/>
        <v>#REF!</v>
      </c>
      <c r="B248" s="11" t="e">
        <f t="shared" si="104"/>
        <v>#REF!</v>
      </c>
      <c r="C248" s="44" t="e">
        <f t="shared" si="105"/>
        <v>#REF!</v>
      </c>
      <c r="D248" s="9" t="e">
        <f t="shared" si="106"/>
        <v>#REF!</v>
      </c>
      <c r="E248" s="9" t="e">
        <f t="shared" si="107"/>
        <v>#REF!</v>
      </c>
      <c r="F248" s="9" t="e">
        <f t="shared" si="108"/>
        <v>#REF!</v>
      </c>
      <c r="G248" s="9" t="e">
        <f t="shared" si="109"/>
        <v>#REF!</v>
      </c>
      <c r="H248" s="9" t="e">
        <f t="shared" si="110"/>
        <v>#REF!</v>
      </c>
      <c r="I248" s="9" t="e">
        <f t="shared" si="111"/>
        <v>#REF!</v>
      </c>
      <c r="J248" s="10" t="e">
        <f>IF(A248=" ",0,(PRODUCT($F$28:F248)-1)-(PRODUCT($H$28:H248)-1))</f>
        <v>#REF!</v>
      </c>
      <c r="L248" t="e">
        <f t="shared" si="112"/>
        <v>#REF!</v>
      </c>
      <c r="S248" s="26">
        <f>+'Rendements bruts'!A248</f>
        <v>0</v>
      </c>
      <c r="T248">
        <f t="shared" si="101"/>
        <v>1900</v>
      </c>
      <c r="U248">
        <f t="shared" si="102"/>
        <v>1</v>
      </c>
      <c r="V248" t="e">
        <f>+VLOOKUP(S248,'Rendements bruts'!$A:$A,2,FALSE)</f>
        <v>#N/A</v>
      </c>
      <c r="W248" s="2">
        <f t="shared" si="103"/>
        <v>0</v>
      </c>
      <c r="Y248" s="10" t="e">
        <f t="shared" si="98"/>
        <v>#REF!</v>
      </c>
      <c r="Z248" s="7" t="e">
        <f t="shared" si="99"/>
        <v>#REF!</v>
      </c>
    </row>
    <row r="249" spans="1:26" x14ac:dyDescent="0.25">
      <c r="A249" s="8" t="e">
        <f t="shared" si="100"/>
        <v>#REF!</v>
      </c>
      <c r="B249" s="11" t="e">
        <f t="shared" si="104"/>
        <v>#REF!</v>
      </c>
      <c r="C249" s="44" t="e">
        <f t="shared" si="105"/>
        <v>#REF!</v>
      </c>
      <c r="D249" s="9" t="e">
        <f t="shared" si="106"/>
        <v>#REF!</v>
      </c>
      <c r="E249" s="9" t="e">
        <f t="shared" si="107"/>
        <v>#REF!</v>
      </c>
      <c r="F249" s="9" t="e">
        <f t="shared" si="108"/>
        <v>#REF!</v>
      </c>
      <c r="G249" s="9" t="e">
        <f t="shared" si="109"/>
        <v>#REF!</v>
      </c>
      <c r="H249" s="9" t="e">
        <f t="shared" si="110"/>
        <v>#REF!</v>
      </c>
      <c r="I249" s="9" t="e">
        <f t="shared" si="111"/>
        <v>#REF!</v>
      </c>
      <c r="J249" s="10" t="e">
        <f>IF(A249=" ",0,(PRODUCT($F$28:F249)-1)-(PRODUCT($H$28:H249)-1))</f>
        <v>#REF!</v>
      </c>
      <c r="L249" t="e">
        <f t="shared" si="112"/>
        <v>#REF!</v>
      </c>
      <c r="S249" s="26">
        <f>+'Rendements bruts'!A249</f>
        <v>0</v>
      </c>
      <c r="T249">
        <f t="shared" si="101"/>
        <v>1900</v>
      </c>
      <c r="U249">
        <f t="shared" si="102"/>
        <v>1</v>
      </c>
      <c r="V249" t="e">
        <f>+VLOOKUP(S249,'Rendements bruts'!$A:$A,2,FALSE)</f>
        <v>#N/A</v>
      </c>
      <c r="W249" s="2">
        <f t="shared" si="103"/>
        <v>0</v>
      </c>
      <c r="Y249" s="10" t="e">
        <f t="shared" si="98"/>
        <v>#REF!</v>
      </c>
      <c r="Z249" s="7" t="e">
        <f t="shared" si="99"/>
        <v>#REF!</v>
      </c>
    </row>
    <row r="250" spans="1:26" x14ac:dyDescent="0.25">
      <c r="A250" s="8" t="e">
        <f t="shared" si="100"/>
        <v>#REF!</v>
      </c>
      <c r="B250" s="11" t="e">
        <f t="shared" si="104"/>
        <v>#REF!</v>
      </c>
      <c r="C250" s="44" t="e">
        <f t="shared" si="105"/>
        <v>#REF!</v>
      </c>
      <c r="D250" s="9" t="e">
        <f t="shared" si="106"/>
        <v>#REF!</v>
      </c>
      <c r="E250" s="9" t="e">
        <f t="shared" si="107"/>
        <v>#REF!</v>
      </c>
      <c r="F250" s="9" t="e">
        <f t="shared" si="108"/>
        <v>#REF!</v>
      </c>
      <c r="G250" s="9" t="e">
        <f t="shared" si="109"/>
        <v>#REF!</v>
      </c>
      <c r="H250" s="9" t="e">
        <f t="shared" si="110"/>
        <v>#REF!</v>
      </c>
      <c r="I250" s="9" t="e">
        <f t="shared" si="111"/>
        <v>#REF!</v>
      </c>
      <c r="J250" s="10" t="e">
        <f>IF(A250=" ",0,(PRODUCT($F$28:F250)-1)-(PRODUCT($H$28:H250)-1))</f>
        <v>#REF!</v>
      </c>
      <c r="L250" t="e">
        <f t="shared" si="112"/>
        <v>#REF!</v>
      </c>
      <c r="S250" s="26">
        <f>+'Rendements bruts'!A250</f>
        <v>0</v>
      </c>
      <c r="T250">
        <f t="shared" si="101"/>
        <v>1900</v>
      </c>
      <c r="U250">
        <f t="shared" si="102"/>
        <v>1</v>
      </c>
      <c r="V250" t="e">
        <f>+VLOOKUP(S250,'Rendements bruts'!$A:$A,2,FALSE)</f>
        <v>#N/A</v>
      </c>
      <c r="W250" s="2">
        <f t="shared" si="103"/>
        <v>0</v>
      </c>
      <c r="Y250" s="10" t="e">
        <f t="shared" si="98"/>
        <v>#REF!</v>
      </c>
      <c r="Z250" s="7" t="e">
        <f t="shared" si="99"/>
        <v>#REF!</v>
      </c>
    </row>
    <row r="251" spans="1:26" x14ac:dyDescent="0.25">
      <c r="A251" s="8" t="e">
        <f t="shared" si="100"/>
        <v>#REF!</v>
      </c>
      <c r="B251" s="11" t="e">
        <f t="shared" si="104"/>
        <v>#REF!</v>
      </c>
      <c r="C251" s="44" t="e">
        <f t="shared" si="105"/>
        <v>#REF!</v>
      </c>
      <c r="D251" s="9" t="e">
        <f t="shared" si="106"/>
        <v>#REF!</v>
      </c>
      <c r="E251" s="9" t="e">
        <f t="shared" si="107"/>
        <v>#REF!</v>
      </c>
      <c r="F251" s="9" t="e">
        <f t="shared" si="108"/>
        <v>#REF!</v>
      </c>
      <c r="G251" s="9" t="e">
        <f t="shared" si="109"/>
        <v>#REF!</v>
      </c>
      <c r="H251" s="9" t="e">
        <f t="shared" si="110"/>
        <v>#REF!</v>
      </c>
      <c r="I251" s="9" t="e">
        <f t="shared" si="111"/>
        <v>#REF!</v>
      </c>
      <c r="J251" s="10" t="e">
        <f>IF(A251=" ",0,(PRODUCT($F$28:F251)-1)-(PRODUCT($H$28:H251)-1))</f>
        <v>#REF!</v>
      </c>
      <c r="L251" t="e">
        <f t="shared" si="112"/>
        <v>#REF!</v>
      </c>
      <c r="S251" s="26">
        <f>+'Rendements bruts'!A251</f>
        <v>0</v>
      </c>
      <c r="T251">
        <f t="shared" si="101"/>
        <v>1900</v>
      </c>
      <c r="U251">
        <f t="shared" si="102"/>
        <v>1</v>
      </c>
      <c r="V251" t="e">
        <f>+VLOOKUP(S251,'Rendements bruts'!$A:$A,2,FALSE)</f>
        <v>#N/A</v>
      </c>
      <c r="W251" s="2">
        <f t="shared" si="103"/>
        <v>0</v>
      </c>
      <c r="Y251" s="10" t="e">
        <f t="shared" si="98"/>
        <v>#REF!</v>
      </c>
      <c r="Z251" s="7" t="e">
        <f t="shared" si="99"/>
        <v>#REF!</v>
      </c>
    </row>
    <row r="252" spans="1:26" x14ac:dyDescent="0.25">
      <c r="A252" s="8" t="e">
        <f t="shared" si="100"/>
        <v>#REF!</v>
      </c>
      <c r="B252" s="11" t="e">
        <f t="shared" si="104"/>
        <v>#REF!</v>
      </c>
      <c r="C252" s="44" t="e">
        <f t="shared" si="105"/>
        <v>#REF!</v>
      </c>
      <c r="D252" s="9" t="e">
        <f t="shared" si="106"/>
        <v>#REF!</v>
      </c>
      <c r="E252" s="9" t="e">
        <f t="shared" si="107"/>
        <v>#REF!</v>
      </c>
      <c r="F252" s="9" t="e">
        <f t="shared" si="108"/>
        <v>#REF!</v>
      </c>
      <c r="G252" s="9" t="e">
        <f t="shared" si="109"/>
        <v>#REF!</v>
      </c>
      <c r="H252" s="9" t="e">
        <f t="shared" si="110"/>
        <v>#REF!</v>
      </c>
      <c r="I252" s="9" t="e">
        <f t="shared" si="111"/>
        <v>#REF!</v>
      </c>
      <c r="J252" s="10" t="e">
        <f>IF(A252=" ",0,(PRODUCT($F$28:F252)-1)-(PRODUCT($H$28:H252)-1))</f>
        <v>#REF!</v>
      </c>
      <c r="L252" t="e">
        <f t="shared" si="112"/>
        <v>#REF!</v>
      </c>
      <c r="S252" s="26">
        <f>+'Rendements bruts'!A252</f>
        <v>0</v>
      </c>
      <c r="T252">
        <f t="shared" si="101"/>
        <v>1900</v>
      </c>
      <c r="U252">
        <f t="shared" si="102"/>
        <v>1</v>
      </c>
      <c r="V252" t="e">
        <f>+VLOOKUP(S252,'Rendements bruts'!$A:$A,2,FALSE)</f>
        <v>#N/A</v>
      </c>
      <c r="W252" s="2">
        <f t="shared" si="103"/>
        <v>0</v>
      </c>
      <c r="Y252" s="10" t="e">
        <f t="shared" si="98"/>
        <v>#REF!</v>
      </c>
      <c r="Z252" s="7" t="e">
        <f t="shared" si="99"/>
        <v>#REF!</v>
      </c>
    </row>
    <row r="253" spans="1:26" x14ac:dyDescent="0.25">
      <c r="A253" s="8" t="e">
        <f t="shared" si="100"/>
        <v>#REF!</v>
      </c>
      <c r="B253" s="11" t="e">
        <f t="shared" si="104"/>
        <v>#REF!</v>
      </c>
      <c r="C253" s="44" t="e">
        <f t="shared" si="105"/>
        <v>#REF!</v>
      </c>
      <c r="D253" s="9" t="e">
        <f t="shared" si="106"/>
        <v>#REF!</v>
      </c>
      <c r="E253" s="9" t="e">
        <f t="shared" si="107"/>
        <v>#REF!</v>
      </c>
      <c r="F253" s="9" t="e">
        <f t="shared" si="108"/>
        <v>#REF!</v>
      </c>
      <c r="G253" s="9" t="e">
        <f t="shared" si="109"/>
        <v>#REF!</v>
      </c>
      <c r="H253" s="9" t="e">
        <f t="shared" si="110"/>
        <v>#REF!</v>
      </c>
      <c r="I253" s="9" t="e">
        <f t="shared" si="111"/>
        <v>#REF!</v>
      </c>
      <c r="J253" s="10" t="e">
        <f>IF(A253=" ",0,(PRODUCT($F$28:F253)-1)-(PRODUCT($H$28:H253)-1))</f>
        <v>#REF!</v>
      </c>
      <c r="L253" t="e">
        <f t="shared" si="112"/>
        <v>#REF!</v>
      </c>
      <c r="S253" s="26">
        <f>+'Rendements bruts'!A253</f>
        <v>0</v>
      </c>
      <c r="T253">
        <f t="shared" si="101"/>
        <v>1900</v>
      </c>
      <c r="U253">
        <f t="shared" si="102"/>
        <v>1</v>
      </c>
      <c r="V253" t="e">
        <f>+VLOOKUP(S253,'Rendements bruts'!$A:$A,2,FALSE)</f>
        <v>#N/A</v>
      </c>
      <c r="W253" s="2">
        <f t="shared" si="103"/>
        <v>0</v>
      </c>
      <c r="Y253" s="10" t="e">
        <f t="shared" si="98"/>
        <v>#REF!</v>
      </c>
      <c r="Z253" s="7" t="e">
        <f t="shared" si="99"/>
        <v>#REF!</v>
      </c>
    </row>
    <row r="254" spans="1:26" x14ac:dyDescent="0.25">
      <c r="A254" s="8" t="e">
        <f t="shared" si="100"/>
        <v>#REF!</v>
      </c>
      <c r="B254" s="11" t="e">
        <f t="shared" si="104"/>
        <v>#REF!</v>
      </c>
      <c r="C254" s="44" t="e">
        <f t="shared" si="105"/>
        <v>#REF!</v>
      </c>
      <c r="D254" s="9" t="e">
        <f t="shared" si="106"/>
        <v>#REF!</v>
      </c>
      <c r="E254" s="9" t="e">
        <f t="shared" si="107"/>
        <v>#REF!</v>
      </c>
      <c r="F254" s="9" t="e">
        <f t="shared" si="108"/>
        <v>#REF!</v>
      </c>
      <c r="G254" s="9" t="e">
        <f t="shared" si="109"/>
        <v>#REF!</v>
      </c>
      <c r="H254" s="9" t="e">
        <f t="shared" si="110"/>
        <v>#REF!</v>
      </c>
      <c r="I254" s="9" t="e">
        <f t="shared" si="111"/>
        <v>#REF!</v>
      </c>
      <c r="J254" s="10" t="e">
        <f>IF(A254=" ",0,(PRODUCT($F$28:F254)-1)-(PRODUCT($H$28:H254)-1))</f>
        <v>#REF!</v>
      </c>
      <c r="L254" t="e">
        <f t="shared" si="112"/>
        <v>#REF!</v>
      </c>
      <c r="S254" s="26">
        <f>+'Rendements bruts'!A254</f>
        <v>0</v>
      </c>
      <c r="T254">
        <f t="shared" si="101"/>
        <v>1900</v>
      </c>
      <c r="U254">
        <f t="shared" si="102"/>
        <v>1</v>
      </c>
      <c r="V254" t="e">
        <f>+VLOOKUP(S254,'Rendements bruts'!$A:$A,2,FALSE)</f>
        <v>#N/A</v>
      </c>
      <c r="W254" s="2">
        <f t="shared" si="103"/>
        <v>0</v>
      </c>
      <c r="Y254" s="10" t="e">
        <f t="shared" si="98"/>
        <v>#REF!</v>
      </c>
      <c r="Z254" s="7" t="e">
        <f t="shared" si="99"/>
        <v>#REF!</v>
      </c>
    </row>
    <row r="255" spans="1:26" x14ac:dyDescent="0.25">
      <c r="A255" s="8" t="e">
        <f t="shared" si="100"/>
        <v>#REF!</v>
      </c>
      <c r="B255" s="11" t="e">
        <f t="shared" si="104"/>
        <v>#REF!</v>
      </c>
      <c r="C255" s="44" t="e">
        <f t="shared" si="105"/>
        <v>#REF!</v>
      </c>
      <c r="D255" s="9" t="e">
        <f t="shared" si="106"/>
        <v>#REF!</v>
      </c>
      <c r="E255" s="9" t="e">
        <f t="shared" si="107"/>
        <v>#REF!</v>
      </c>
      <c r="F255" s="9" t="e">
        <f t="shared" si="108"/>
        <v>#REF!</v>
      </c>
      <c r="G255" s="9" t="e">
        <f t="shared" si="109"/>
        <v>#REF!</v>
      </c>
      <c r="H255" s="9" t="e">
        <f t="shared" si="110"/>
        <v>#REF!</v>
      </c>
      <c r="I255" s="9" t="e">
        <f t="shared" si="111"/>
        <v>#REF!</v>
      </c>
      <c r="J255" s="10" t="e">
        <f>IF(A255=" ",0,(PRODUCT($F$28:F255)-1)-(PRODUCT($H$28:H255)-1))</f>
        <v>#REF!</v>
      </c>
      <c r="L255" t="e">
        <f t="shared" si="112"/>
        <v>#REF!</v>
      </c>
      <c r="S255" s="26">
        <f>+'Rendements bruts'!A255</f>
        <v>0</v>
      </c>
      <c r="T255">
        <f t="shared" si="101"/>
        <v>1900</v>
      </c>
      <c r="U255">
        <f t="shared" si="102"/>
        <v>1</v>
      </c>
      <c r="V255" t="e">
        <f>+VLOOKUP(S255,'Rendements bruts'!$A:$A,2,FALSE)</f>
        <v>#N/A</v>
      </c>
      <c r="W255" s="2">
        <f t="shared" si="103"/>
        <v>0</v>
      </c>
      <c r="Y255" s="10" t="e">
        <f t="shared" si="98"/>
        <v>#REF!</v>
      </c>
      <c r="Z255" s="7" t="e">
        <f t="shared" si="99"/>
        <v>#REF!</v>
      </c>
    </row>
    <row r="256" spans="1:26" x14ac:dyDescent="0.25">
      <c r="A256" s="8" t="e">
        <f t="shared" si="100"/>
        <v>#REF!</v>
      </c>
      <c r="B256" s="11" t="e">
        <f t="shared" si="104"/>
        <v>#REF!</v>
      </c>
      <c r="C256" s="44" t="e">
        <f t="shared" si="105"/>
        <v>#REF!</v>
      </c>
      <c r="D256" s="9" t="e">
        <f t="shared" si="106"/>
        <v>#REF!</v>
      </c>
      <c r="E256" s="9" t="e">
        <f t="shared" si="107"/>
        <v>#REF!</v>
      </c>
      <c r="F256" s="9" t="e">
        <f t="shared" si="108"/>
        <v>#REF!</v>
      </c>
      <c r="G256" s="9" t="e">
        <f t="shared" si="109"/>
        <v>#REF!</v>
      </c>
      <c r="H256" s="9" t="e">
        <f t="shared" si="110"/>
        <v>#REF!</v>
      </c>
      <c r="I256" s="9" t="e">
        <f t="shared" si="111"/>
        <v>#REF!</v>
      </c>
      <c r="J256" s="10" t="e">
        <f>IF(A256=" ",0,(PRODUCT($F$28:F256)-1)-(PRODUCT($H$28:H256)-1))</f>
        <v>#REF!</v>
      </c>
      <c r="L256" t="e">
        <f t="shared" si="112"/>
        <v>#REF!</v>
      </c>
      <c r="S256" s="26">
        <f>+'Rendements bruts'!A256</f>
        <v>0</v>
      </c>
      <c r="T256">
        <f t="shared" si="101"/>
        <v>1900</v>
      </c>
      <c r="U256">
        <f t="shared" si="102"/>
        <v>1</v>
      </c>
      <c r="V256" t="e">
        <f>+VLOOKUP(S256,'Rendements bruts'!$A:$A,2,FALSE)</f>
        <v>#N/A</v>
      </c>
      <c r="W256" s="2">
        <f t="shared" si="103"/>
        <v>0</v>
      </c>
      <c r="Y256" s="10" t="e">
        <f t="shared" si="98"/>
        <v>#REF!</v>
      </c>
      <c r="Z256" s="7" t="e">
        <f t="shared" si="99"/>
        <v>#REF!</v>
      </c>
    </row>
    <row r="257" spans="1:26" x14ac:dyDescent="0.25">
      <c r="A257" s="8" t="e">
        <f t="shared" si="100"/>
        <v>#REF!</v>
      </c>
      <c r="B257" s="11" t="e">
        <f t="shared" si="104"/>
        <v>#REF!</v>
      </c>
      <c r="C257" s="44" t="e">
        <f t="shared" si="105"/>
        <v>#REF!</v>
      </c>
      <c r="D257" s="9" t="e">
        <f t="shared" si="106"/>
        <v>#REF!</v>
      </c>
      <c r="E257" s="9" t="e">
        <f t="shared" si="107"/>
        <v>#REF!</v>
      </c>
      <c r="F257" s="9" t="e">
        <f t="shared" si="108"/>
        <v>#REF!</v>
      </c>
      <c r="G257" s="9" t="e">
        <f t="shared" si="109"/>
        <v>#REF!</v>
      </c>
      <c r="H257" s="9" t="e">
        <f t="shared" si="110"/>
        <v>#REF!</v>
      </c>
      <c r="I257" s="9" t="e">
        <f t="shared" si="111"/>
        <v>#REF!</v>
      </c>
      <c r="J257" s="10" t="e">
        <f>IF(A257=" ",0,(PRODUCT($F$28:F257)-1)-(PRODUCT($H$28:H257)-1))</f>
        <v>#REF!</v>
      </c>
      <c r="L257" t="e">
        <f t="shared" si="112"/>
        <v>#REF!</v>
      </c>
      <c r="S257" s="26">
        <f>+'Rendements bruts'!A257</f>
        <v>0</v>
      </c>
      <c r="T257">
        <f t="shared" si="101"/>
        <v>1900</v>
      </c>
      <c r="U257">
        <f t="shared" si="102"/>
        <v>1</v>
      </c>
      <c r="V257" t="e">
        <f>+VLOOKUP(S257,'Rendements bruts'!$A:$A,2,FALSE)</f>
        <v>#N/A</v>
      </c>
      <c r="W257" s="2">
        <f t="shared" si="103"/>
        <v>0</v>
      </c>
      <c r="Y257" s="10" t="e">
        <f t="shared" si="98"/>
        <v>#REF!</v>
      </c>
      <c r="Z257" s="7" t="e">
        <f t="shared" si="99"/>
        <v>#REF!</v>
      </c>
    </row>
    <row r="258" spans="1:26" x14ac:dyDescent="0.25">
      <c r="A258" s="8" t="e">
        <f t="shared" si="100"/>
        <v>#REF!</v>
      </c>
      <c r="B258" s="11" t="e">
        <f t="shared" si="104"/>
        <v>#REF!</v>
      </c>
      <c r="C258" s="44" t="e">
        <f t="shared" si="105"/>
        <v>#REF!</v>
      </c>
      <c r="D258" s="9" t="e">
        <f t="shared" si="106"/>
        <v>#REF!</v>
      </c>
      <c r="E258" s="9" t="e">
        <f t="shared" si="107"/>
        <v>#REF!</v>
      </c>
      <c r="F258" s="9" t="e">
        <f t="shared" si="108"/>
        <v>#REF!</v>
      </c>
      <c r="G258" s="9" t="e">
        <f t="shared" si="109"/>
        <v>#REF!</v>
      </c>
      <c r="H258" s="9" t="e">
        <f t="shared" si="110"/>
        <v>#REF!</v>
      </c>
      <c r="I258" s="9" t="e">
        <f t="shared" si="111"/>
        <v>#REF!</v>
      </c>
      <c r="J258" s="10" t="e">
        <f>IF(A258=" ",0,(PRODUCT($F$28:F258)-1)-(PRODUCT($H$28:H258)-1))</f>
        <v>#REF!</v>
      </c>
      <c r="L258" t="e">
        <f t="shared" si="112"/>
        <v>#REF!</v>
      </c>
      <c r="S258" s="26">
        <f>+'Rendements bruts'!A258</f>
        <v>0</v>
      </c>
      <c r="T258">
        <f t="shared" si="101"/>
        <v>1900</v>
      </c>
      <c r="U258">
        <f t="shared" si="102"/>
        <v>1</v>
      </c>
      <c r="V258" t="e">
        <f>+VLOOKUP(S258,'Rendements bruts'!$A:$A,2,FALSE)</f>
        <v>#N/A</v>
      </c>
      <c r="W258" s="2">
        <f t="shared" si="103"/>
        <v>0</v>
      </c>
      <c r="Y258" s="10" t="e">
        <f t="shared" si="98"/>
        <v>#REF!</v>
      </c>
      <c r="Z258" s="7" t="e">
        <f t="shared" si="99"/>
        <v>#REF!</v>
      </c>
    </row>
    <row r="259" spans="1:26" x14ac:dyDescent="0.25">
      <c r="A259" s="8" t="e">
        <f t="shared" si="100"/>
        <v>#REF!</v>
      </c>
      <c r="B259" s="11" t="e">
        <f t="shared" si="104"/>
        <v>#REF!</v>
      </c>
      <c r="C259" s="44" t="e">
        <f t="shared" si="105"/>
        <v>#REF!</v>
      </c>
      <c r="D259" s="9" t="e">
        <f t="shared" si="106"/>
        <v>#REF!</v>
      </c>
      <c r="E259" s="9" t="e">
        <f t="shared" si="107"/>
        <v>#REF!</v>
      </c>
      <c r="F259" s="9" t="e">
        <f t="shared" si="108"/>
        <v>#REF!</v>
      </c>
      <c r="G259" s="9" t="e">
        <f t="shared" si="109"/>
        <v>#REF!</v>
      </c>
      <c r="H259" s="9" t="e">
        <f t="shared" si="110"/>
        <v>#REF!</v>
      </c>
      <c r="I259" s="9" t="e">
        <f t="shared" si="111"/>
        <v>#REF!</v>
      </c>
      <c r="J259" s="10" t="e">
        <f>IF(A259=" ",0,(PRODUCT($F$28:F259)-1)-(PRODUCT($H$28:H259)-1))</f>
        <v>#REF!</v>
      </c>
      <c r="L259" t="e">
        <f t="shared" si="112"/>
        <v>#REF!</v>
      </c>
      <c r="S259" s="26">
        <f>+'Rendements bruts'!A259</f>
        <v>0</v>
      </c>
      <c r="T259">
        <f t="shared" si="101"/>
        <v>1900</v>
      </c>
      <c r="U259">
        <f t="shared" si="102"/>
        <v>1</v>
      </c>
      <c r="V259" t="e">
        <f>+VLOOKUP(S259,'Rendements bruts'!$A:$A,2,FALSE)</f>
        <v>#N/A</v>
      </c>
      <c r="W259" s="2">
        <f t="shared" si="103"/>
        <v>0</v>
      </c>
      <c r="Y259" s="10" t="e">
        <f t="shared" si="98"/>
        <v>#REF!</v>
      </c>
      <c r="Z259" s="7" t="e">
        <f t="shared" si="99"/>
        <v>#REF!</v>
      </c>
    </row>
    <row r="260" spans="1:26" x14ac:dyDescent="0.25">
      <c r="A260" s="8" t="e">
        <f t="shared" si="100"/>
        <v>#REF!</v>
      </c>
      <c r="B260" s="11" t="e">
        <f t="shared" si="104"/>
        <v>#REF!</v>
      </c>
      <c r="C260" s="44" t="e">
        <f t="shared" si="105"/>
        <v>#REF!</v>
      </c>
      <c r="D260" s="9" t="e">
        <f t="shared" si="106"/>
        <v>#REF!</v>
      </c>
      <c r="E260" s="9" t="e">
        <f t="shared" si="107"/>
        <v>#REF!</v>
      </c>
      <c r="F260" s="9" t="e">
        <f t="shared" si="108"/>
        <v>#REF!</v>
      </c>
      <c r="G260" s="9" t="e">
        <f t="shared" si="109"/>
        <v>#REF!</v>
      </c>
      <c r="H260" s="9" t="e">
        <f t="shared" si="110"/>
        <v>#REF!</v>
      </c>
      <c r="I260" s="9" t="e">
        <f t="shared" si="111"/>
        <v>#REF!</v>
      </c>
      <c r="J260" s="10" t="e">
        <f>IF(A260=" ",0,(PRODUCT($F$28:F260)-1)-(PRODUCT($H$28:H260)-1))</f>
        <v>#REF!</v>
      </c>
      <c r="L260" t="e">
        <f t="shared" si="112"/>
        <v>#REF!</v>
      </c>
      <c r="S260" s="26">
        <f>+'Rendements bruts'!A260</f>
        <v>0</v>
      </c>
      <c r="T260">
        <f t="shared" si="101"/>
        <v>1900</v>
      </c>
      <c r="U260">
        <f t="shared" si="102"/>
        <v>1</v>
      </c>
      <c r="V260" t="e">
        <f>+VLOOKUP(S260,'Rendements bruts'!$A:$A,2,FALSE)</f>
        <v>#N/A</v>
      </c>
      <c r="W260" s="2">
        <f t="shared" si="103"/>
        <v>0</v>
      </c>
      <c r="Y260" s="10" t="e">
        <f t="shared" si="98"/>
        <v>#REF!</v>
      </c>
      <c r="Z260" s="7" t="e">
        <f t="shared" si="99"/>
        <v>#REF!</v>
      </c>
    </row>
    <row r="261" spans="1:26" x14ac:dyDescent="0.25">
      <c r="A261" s="8" t="e">
        <f t="shared" si="100"/>
        <v>#REF!</v>
      </c>
      <c r="B261" s="11" t="e">
        <f t="shared" si="104"/>
        <v>#REF!</v>
      </c>
      <c r="C261" s="44" t="e">
        <f t="shared" si="105"/>
        <v>#REF!</v>
      </c>
      <c r="D261" s="9" t="e">
        <f t="shared" si="106"/>
        <v>#REF!</v>
      </c>
      <c r="E261" s="9" t="e">
        <f t="shared" si="107"/>
        <v>#REF!</v>
      </c>
      <c r="F261" s="9" t="e">
        <f t="shared" si="108"/>
        <v>#REF!</v>
      </c>
      <c r="G261" s="9" t="e">
        <f t="shared" si="109"/>
        <v>#REF!</v>
      </c>
      <c r="H261" s="9" t="e">
        <f t="shared" si="110"/>
        <v>#REF!</v>
      </c>
      <c r="I261" s="9" t="e">
        <f t="shared" si="111"/>
        <v>#REF!</v>
      </c>
      <c r="J261" s="10" t="e">
        <f>IF(A261=" ",0,(PRODUCT($F$28:F261)-1)-(PRODUCT($H$28:H261)-1))</f>
        <v>#REF!</v>
      </c>
      <c r="L261" t="e">
        <f t="shared" si="112"/>
        <v>#REF!</v>
      </c>
      <c r="S261" s="26">
        <f>+'Rendements bruts'!A261</f>
        <v>0</v>
      </c>
      <c r="T261">
        <f t="shared" si="101"/>
        <v>1900</v>
      </c>
      <c r="U261">
        <f t="shared" si="102"/>
        <v>1</v>
      </c>
      <c r="V261" t="e">
        <f>+VLOOKUP(S261,'Rendements bruts'!$A:$A,2,FALSE)</f>
        <v>#N/A</v>
      </c>
      <c r="W261" s="2">
        <f t="shared" si="103"/>
        <v>0</v>
      </c>
      <c r="Y261" s="10" t="e">
        <f t="shared" ref="Y261:Y324" si="113">+IF(A284=" "," ",INDEX(Indices,A284,MAX($Q$2:$Q$48)+2))</f>
        <v>#REF!</v>
      </c>
      <c r="Z261" s="7" t="e">
        <f t="shared" si="99"/>
        <v>#REF!</v>
      </c>
    </row>
    <row r="262" spans="1:26" x14ac:dyDescent="0.25">
      <c r="A262" s="8" t="e">
        <f t="shared" si="100"/>
        <v>#REF!</v>
      </c>
      <c r="B262" s="11" t="e">
        <f t="shared" si="104"/>
        <v>#REF!</v>
      </c>
      <c r="C262" s="44" t="e">
        <f t="shared" si="105"/>
        <v>#REF!</v>
      </c>
      <c r="D262" s="9" t="e">
        <f t="shared" si="106"/>
        <v>#REF!</v>
      </c>
      <c r="E262" s="9" t="e">
        <f t="shared" si="107"/>
        <v>#REF!</v>
      </c>
      <c r="F262" s="9" t="e">
        <f t="shared" si="108"/>
        <v>#REF!</v>
      </c>
      <c r="G262" s="9" t="e">
        <f t="shared" si="109"/>
        <v>#REF!</v>
      </c>
      <c r="H262" s="9" t="e">
        <f t="shared" si="110"/>
        <v>#REF!</v>
      </c>
      <c r="I262" s="9" t="e">
        <f t="shared" si="111"/>
        <v>#REF!</v>
      </c>
      <c r="J262" s="10" t="e">
        <f>IF(A262=" ",0,(PRODUCT($F$28:F262)-1)-(PRODUCT($H$28:H262)-1))</f>
        <v>#REF!</v>
      </c>
      <c r="L262" t="e">
        <f t="shared" si="112"/>
        <v>#REF!</v>
      </c>
      <c r="S262" s="26">
        <f>+'Rendements bruts'!A262</f>
        <v>0</v>
      </c>
      <c r="T262">
        <f t="shared" si="101"/>
        <v>1900</v>
      </c>
      <c r="U262">
        <f t="shared" si="102"/>
        <v>1</v>
      </c>
      <c r="V262" t="e">
        <f>+VLOOKUP(S262,'Rendements bruts'!$A:$A,2,FALSE)</f>
        <v>#N/A</v>
      </c>
      <c r="W262" s="2">
        <f t="shared" si="103"/>
        <v>0</v>
      </c>
      <c r="Y262" s="10" t="e">
        <f t="shared" si="113"/>
        <v>#REF!</v>
      </c>
      <c r="Z262" s="7" t="e">
        <f t="shared" si="99"/>
        <v>#REF!</v>
      </c>
    </row>
    <row r="263" spans="1:26" x14ac:dyDescent="0.25">
      <c r="A263" s="8" t="e">
        <f t="shared" si="100"/>
        <v>#REF!</v>
      </c>
      <c r="B263" s="11" t="e">
        <f t="shared" si="104"/>
        <v>#REF!</v>
      </c>
      <c r="C263" s="44" t="e">
        <f t="shared" si="105"/>
        <v>#REF!</v>
      </c>
      <c r="D263" s="9" t="e">
        <f t="shared" si="106"/>
        <v>#REF!</v>
      </c>
      <c r="E263" s="9" t="e">
        <f t="shared" si="107"/>
        <v>#REF!</v>
      </c>
      <c r="F263" s="9" t="e">
        <f t="shared" si="108"/>
        <v>#REF!</v>
      </c>
      <c r="G263" s="9" t="e">
        <f t="shared" si="109"/>
        <v>#REF!</v>
      </c>
      <c r="H263" s="9" t="e">
        <f t="shared" si="110"/>
        <v>#REF!</v>
      </c>
      <c r="I263" s="9" t="e">
        <f t="shared" si="111"/>
        <v>#REF!</v>
      </c>
      <c r="J263" s="10" t="e">
        <f>IF(A263=" ",0,(PRODUCT($F$28:F263)-1)-(PRODUCT($H$28:H263)-1))</f>
        <v>#REF!</v>
      </c>
      <c r="L263" t="e">
        <f t="shared" si="112"/>
        <v>#REF!</v>
      </c>
      <c r="S263" s="26">
        <f>+'Rendements bruts'!A263</f>
        <v>0</v>
      </c>
      <c r="T263">
        <f t="shared" si="101"/>
        <v>1900</v>
      </c>
      <c r="U263">
        <f t="shared" si="102"/>
        <v>1</v>
      </c>
      <c r="V263" t="e">
        <f>+VLOOKUP(S263,'Rendements bruts'!$A:$A,2,FALSE)</f>
        <v>#N/A</v>
      </c>
      <c r="W263" s="2">
        <f t="shared" si="103"/>
        <v>0</v>
      </c>
      <c r="Y263" s="10" t="e">
        <f t="shared" si="113"/>
        <v>#REF!</v>
      </c>
      <c r="Z263" s="7" t="e">
        <f t="shared" si="99"/>
        <v>#REF!</v>
      </c>
    </row>
    <row r="264" spans="1:26" x14ac:dyDescent="0.25">
      <c r="A264" s="8" t="e">
        <f t="shared" si="100"/>
        <v>#REF!</v>
      </c>
      <c r="B264" s="11" t="e">
        <f t="shared" si="104"/>
        <v>#REF!</v>
      </c>
      <c r="C264" s="44" t="e">
        <f t="shared" si="105"/>
        <v>#REF!</v>
      </c>
      <c r="D264" s="9" t="e">
        <f t="shared" si="106"/>
        <v>#REF!</v>
      </c>
      <c r="E264" s="9" t="e">
        <f t="shared" si="107"/>
        <v>#REF!</v>
      </c>
      <c r="F264" s="9" t="e">
        <f t="shared" si="108"/>
        <v>#REF!</v>
      </c>
      <c r="G264" s="9" t="e">
        <f t="shared" si="109"/>
        <v>#REF!</v>
      </c>
      <c r="H264" s="9" t="e">
        <f t="shared" si="110"/>
        <v>#REF!</v>
      </c>
      <c r="I264" s="9" t="e">
        <f t="shared" si="111"/>
        <v>#REF!</v>
      </c>
      <c r="J264" s="10" t="e">
        <f>IF(A264=" ",0,(PRODUCT($F$28:F264)-1)-(PRODUCT($H$28:H264)-1))</f>
        <v>#REF!</v>
      </c>
      <c r="L264" t="e">
        <f t="shared" si="112"/>
        <v>#REF!</v>
      </c>
      <c r="S264" s="26">
        <f>+'Rendements bruts'!A264</f>
        <v>0</v>
      </c>
      <c r="T264">
        <f t="shared" si="101"/>
        <v>1900</v>
      </c>
      <c r="U264">
        <f t="shared" si="102"/>
        <v>1</v>
      </c>
      <c r="V264" t="e">
        <f>+VLOOKUP(S264,'Rendements bruts'!$A:$A,2,FALSE)</f>
        <v>#N/A</v>
      </c>
      <c r="W264" s="2">
        <f t="shared" si="103"/>
        <v>0</v>
      </c>
      <c r="Y264" s="10" t="e">
        <f t="shared" si="113"/>
        <v>#REF!</v>
      </c>
      <c r="Z264" s="7" t="e">
        <f t="shared" si="99"/>
        <v>#REF!</v>
      </c>
    </row>
    <row r="265" spans="1:26" x14ac:dyDescent="0.25">
      <c r="A265" s="8" t="e">
        <f t="shared" si="100"/>
        <v>#REF!</v>
      </c>
      <c r="B265" s="11" t="e">
        <f t="shared" si="104"/>
        <v>#REF!</v>
      </c>
      <c r="C265" s="44" t="e">
        <f t="shared" si="105"/>
        <v>#REF!</v>
      </c>
      <c r="D265" s="9" t="e">
        <f t="shared" si="106"/>
        <v>#REF!</v>
      </c>
      <c r="E265" s="9" t="e">
        <f t="shared" si="107"/>
        <v>#REF!</v>
      </c>
      <c r="F265" s="9" t="e">
        <f t="shared" si="108"/>
        <v>#REF!</v>
      </c>
      <c r="G265" s="9" t="e">
        <f t="shared" si="109"/>
        <v>#REF!</v>
      </c>
      <c r="H265" s="9" t="e">
        <f t="shared" si="110"/>
        <v>#REF!</v>
      </c>
      <c r="I265" s="9" t="e">
        <f t="shared" si="111"/>
        <v>#REF!</v>
      </c>
      <c r="J265" s="10" t="e">
        <f>IF(A265=" ",0,(PRODUCT($F$28:F265)-1)-(PRODUCT($H$28:H265)-1))</f>
        <v>#REF!</v>
      </c>
      <c r="L265" t="e">
        <f t="shared" si="112"/>
        <v>#REF!</v>
      </c>
      <c r="S265" s="26">
        <f>+'Rendements bruts'!A265</f>
        <v>0</v>
      </c>
      <c r="T265">
        <f t="shared" si="101"/>
        <v>1900</v>
      </c>
      <c r="U265">
        <f t="shared" si="102"/>
        <v>1</v>
      </c>
      <c r="V265" t="e">
        <f>+VLOOKUP(S265,'Rendements bruts'!$A:$A,2,FALSE)</f>
        <v>#N/A</v>
      </c>
      <c r="W265" s="2">
        <f t="shared" si="103"/>
        <v>0</v>
      </c>
      <c r="Y265" s="10" t="e">
        <f t="shared" si="113"/>
        <v>#REF!</v>
      </c>
      <c r="Z265" s="7" t="e">
        <f t="shared" si="99"/>
        <v>#REF!</v>
      </c>
    </row>
    <row r="266" spans="1:26" x14ac:dyDescent="0.25">
      <c r="A266" s="8" t="e">
        <f t="shared" si="100"/>
        <v>#REF!</v>
      </c>
      <c r="B266" s="11" t="e">
        <f t="shared" si="104"/>
        <v>#REF!</v>
      </c>
      <c r="C266" s="44" t="e">
        <f t="shared" si="105"/>
        <v>#REF!</v>
      </c>
      <c r="D266" s="9" t="e">
        <f t="shared" si="106"/>
        <v>#REF!</v>
      </c>
      <c r="E266" s="9" t="e">
        <f t="shared" si="107"/>
        <v>#REF!</v>
      </c>
      <c r="F266" s="9" t="e">
        <f t="shared" si="108"/>
        <v>#REF!</v>
      </c>
      <c r="G266" s="9" t="e">
        <f t="shared" si="109"/>
        <v>#REF!</v>
      </c>
      <c r="H266" s="9" t="e">
        <f t="shared" si="110"/>
        <v>#REF!</v>
      </c>
      <c r="I266" s="9" t="e">
        <f t="shared" si="111"/>
        <v>#REF!</v>
      </c>
      <c r="J266" s="10" t="e">
        <f>IF(A266=" ",0,(PRODUCT($F$28:F266)-1)-(PRODUCT($H$28:H266)-1))</f>
        <v>#REF!</v>
      </c>
      <c r="L266" t="e">
        <f t="shared" si="112"/>
        <v>#REF!</v>
      </c>
      <c r="S266" s="26">
        <f>+'Rendements bruts'!A266</f>
        <v>0</v>
      </c>
      <c r="T266">
        <f t="shared" si="101"/>
        <v>1900</v>
      </c>
      <c r="U266">
        <f t="shared" si="102"/>
        <v>1</v>
      </c>
      <c r="V266" t="e">
        <f>+VLOOKUP(S266,'Rendements bruts'!$A:$A,2,FALSE)</f>
        <v>#N/A</v>
      </c>
      <c r="W266" s="2">
        <f t="shared" si="103"/>
        <v>0</v>
      </c>
      <c r="Y266" s="10" t="e">
        <f t="shared" si="113"/>
        <v>#REF!</v>
      </c>
      <c r="Z266" s="7" t="e">
        <f t="shared" si="99"/>
        <v>#REF!</v>
      </c>
    </row>
    <row r="267" spans="1:26" x14ac:dyDescent="0.25">
      <c r="A267" s="8" t="e">
        <f t="shared" si="100"/>
        <v>#REF!</v>
      </c>
      <c r="B267" s="11" t="e">
        <f t="shared" si="104"/>
        <v>#REF!</v>
      </c>
      <c r="C267" s="44" t="e">
        <f t="shared" si="105"/>
        <v>#REF!</v>
      </c>
      <c r="D267" s="9" t="e">
        <f t="shared" si="106"/>
        <v>#REF!</v>
      </c>
      <c r="E267" s="9" t="e">
        <f t="shared" si="107"/>
        <v>#REF!</v>
      </c>
      <c r="F267" s="9" t="e">
        <f t="shared" si="108"/>
        <v>#REF!</v>
      </c>
      <c r="G267" s="9" t="e">
        <f t="shared" si="109"/>
        <v>#REF!</v>
      </c>
      <c r="H267" s="9" t="e">
        <f t="shared" si="110"/>
        <v>#REF!</v>
      </c>
      <c r="I267" s="9" t="e">
        <f t="shared" si="111"/>
        <v>#REF!</v>
      </c>
      <c r="J267" s="10" t="e">
        <f>IF(A267=" ",0,(PRODUCT($F$28:F267)-1)-(PRODUCT($H$28:H267)-1))</f>
        <v>#REF!</v>
      </c>
      <c r="L267" t="e">
        <f t="shared" si="112"/>
        <v>#REF!</v>
      </c>
      <c r="S267" s="26">
        <f>+'Rendements bruts'!A267</f>
        <v>0</v>
      </c>
      <c r="T267">
        <f t="shared" si="101"/>
        <v>1900</v>
      </c>
      <c r="U267">
        <f t="shared" si="102"/>
        <v>1</v>
      </c>
      <c r="V267" t="e">
        <f>+VLOOKUP(S267,'Rendements bruts'!$A:$A,2,FALSE)</f>
        <v>#N/A</v>
      </c>
      <c r="W267" s="2">
        <f t="shared" si="103"/>
        <v>0</v>
      </c>
      <c r="Y267" s="10" t="e">
        <f t="shared" si="113"/>
        <v>#REF!</v>
      </c>
      <c r="Z267" s="7" t="e">
        <f t="shared" si="99"/>
        <v>#REF!</v>
      </c>
    </row>
    <row r="268" spans="1:26" x14ac:dyDescent="0.25">
      <c r="A268" s="8" t="e">
        <f t="shared" si="100"/>
        <v>#REF!</v>
      </c>
      <c r="B268" s="11" t="e">
        <f t="shared" si="104"/>
        <v>#REF!</v>
      </c>
      <c r="C268" s="44" t="e">
        <f t="shared" si="105"/>
        <v>#REF!</v>
      </c>
      <c r="D268" s="9" t="e">
        <f t="shared" si="106"/>
        <v>#REF!</v>
      </c>
      <c r="E268" s="9" t="e">
        <f t="shared" si="107"/>
        <v>#REF!</v>
      </c>
      <c r="F268" s="9" t="e">
        <f t="shared" si="108"/>
        <v>#REF!</v>
      </c>
      <c r="G268" s="9" t="e">
        <f t="shared" si="109"/>
        <v>#REF!</v>
      </c>
      <c r="H268" s="9" t="e">
        <f t="shared" si="110"/>
        <v>#REF!</v>
      </c>
      <c r="I268" s="9" t="e">
        <f t="shared" si="111"/>
        <v>#REF!</v>
      </c>
      <c r="J268" s="10" t="e">
        <f>IF(A268=" ",0,(PRODUCT($F$28:F268)-1)-(PRODUCT($H$28:H268)-1))</f>
        <v>#REF!</v>
      </c>
      <c r="L268" t="e">
        <f t="shared" si="112"/>
        <v>#REF!</v>
      </c>
      <c r="S268" s="26">
        <f>+'Rendements bruts'!A268</f>
        <v>0</v>
      </c>
      <c r="T268">
        <f t="shared" si="101"/>
        <v>1900</v>
      </c>
      <c r="U268">
        <f t="shared" si="102"/>
        <v>1</v>
      </c>
      <c r="V268" t="e">
        <f>+VLOOKUP(S268,'Rendements bruts'!$A:$A,2,FALSE)</f>
        <v>#N/A</v>
      </c>
      <c r="W268" s="2">
        <f t="shared" si="103"/>
        <v>0</v>
      </c>
      <c r="Y268" s="10" t="e">
        <f t="shared" si="113"/>
        <v>#REF!</v>
      </c>
      <c r="Z268" s="7" t="e">
        <f t="shared" si="99"/>
        <v>#REF!</v>
      </c>
    </row>
    <row r="269" spans="1:26" x14ac:dyDescent="0.25">
      <c r="A269" s="8" t="e">
        <f t="shared" si="100"/>
        <v>#REF!</v>
      </c>
      <c r="B269" s="11" t="e">
        <f t="shared" si="104"/>
        <v>#REF!</v>
      </c>
      <c r="C269" s="44" t="e">
        <f t="shared" si="105"/>
        <v>#REF!</v>
      </c>
      <c r="D269" s="9" t="e">
        <f t="shared" si="106"/>
        <v>#REF!</v>
      </c>
      <c r="E269" s="9" t="e">
        <f t="shared" si="107"/>
        <v>#REF!</v>
      </c>
      <c r="F269" s="9" t="e">
        <f t="shared" si="108"/>
        <v>#REF!</v>
      </c>
      <c r="G269" s="9" t="e">
        <f t="shared" si="109"/>
        <v>#REF!</v>
      </c>
      <c r="H269" s="9" t="e">
        <f t="shared" si="110"/>
        <v>#REF!</v>
      </c>
      <c r="I269" s="9" t="e">
        <f t="shared" si="111"/>
        <v>#REF!</v>
      </c>
      <c r="J269" s="10" t="e">
        <f>IF(A269=" ",0,(PRODUCT($F$28:F269)-1)-(PRODUCT($H$28:H269)-1))</f>
        <v>#REF!</v>
      </c>
      <c r="L269" t="e">
        <f t="shared" si="112"/>
        <v>#REF!</v>
      </c>
      <c r="S269" s="26">
        <f>+'Rendements bruts'!A269</f>
        <v>0</v>
      </c>
      <c r="T269">
        <f t="shared" si="101"/>
        <v>1900</v>
      </c>
      <c r="U269">
        <f t="shared" si="102"/>
        <v>1</v>
      </c>
      <c r="V269" t="e">
        <f>+VLOOKUP(S269,'Rendements bruts'!$A:$A,2,FALSE)</f>
        <v>#N/A</v>
      </c>
      <c r="W269" s="2">
        <f t="shared" si="103"/>
        <v>0</v>
      </c>
      <c r="Y269" s="10" t="e">
        <f t="shared" si="113"/>
        <v>#REF!</v>
      </c>
      <c r="Z269" s="7" t="e">
        <f t="shared" si="99"/>
        <v>#REF!</v>
      </c>
    </row>
    <row r="270" spans="1:26" x14ac:dyDescent="0.25">
      <c r="A270" s="8" t="e">
        <f t="shared" si="100"/>
        <v>#REF!</v>
      </c>
      <c r="B270" s="11" t="e">
        <f t="shared" si="104"/>
        <v>#REF!</v>
      </c>
      <c r="C270" s="44" t="e">
        <f t="shared" si="105"/>
        <v>#REF!</v>
      </c>
      <c r="D270" s="9" t="e">
        <f t="shared" si="106"/>
        <v>#REF!</v>
      </c>
      <c r="E270" s="9" t="e">
        <f t="shared" si="107"/>
        <v>#REF!</v>
      </c>
      <c r="F270" s="9" t="e">
        <f t="shared" si="108"/>
        <v>#REF!</v>
      </c>
      <c r="G270" s="9" t="e">
        <f t="shared" si="109"/>
        <v>#REF!</v>
      </c>
      <c r="H270" s="9" t="e">
        <f t="shared" si="110"/>
        <v>#REF!</v>
      </c>
      <c r="I270" s="9" t="e">
        <f t="shared" si="111"/>
        <v>#REF!</v>
      </c>
      <c r="J270" s="10" t="e">
        <f>IF(A270=" ",0,(PRODUCT($F$28:F270)-1)-(PRODUCT($H$28:H270)-1))</f>
        <v>#REF!</v>
      </c>
      <c r="L270" t="e">
        <f t="shared" si="112"/>
        <v>#REF!</v>
      </c>
      <c r="S270" s="26">
        <f>+'Rendements bruts'!A270</f>
        <v>0</v>
      </c>
      <c r="T270">
        <f t="shared" si="101"/>
        <v>1900</v>
      </c>
      <c r="U270">
        <f t="shared" si="102"/>
        <v>1</v>
      </c>
      <c r="V270" t="e">
        <f>+VLOOKUP(S270,'Rendements bruts'!$A:$A,2,FALSE)</f>
        <v>#N/A</v>
      </c>
      <c r="W270" s="2">
        <f t="shared" si="103"/>
        <v>0</v>
      </c>
      <c r="Y270" s="10" t="e">
        <f t="shared" si="113"/>
        <v>#REF!</v>
      </c>
      <c r="Z270" s="7" t="e">
        <f t="shared" si="99"/>
        <v>#REF!</v>
      </c>
    </row>
    <row r="271" spans="1:26" x14ac:dyDescent="0.25">
      <c r="A271" s="8" t="e">
        <f t="shared" si="100"/>
        <v>#REF!</v>
      </c>
      <c r="B271" s="11" t="e">
        <f t="shared" si="104"/>
        <v>#REF!</v>
      </c>
      <c r="C271" s="44" t="e">
        <f t="shared" si="105"/>
        <v>#REF!</v>
      </c>
      <c r="D271" s="9" t="e">
        <f t="shared" si="106"/>
        <v>#REF!</v>
      </c>
      <c r="E271" s="9" t="e">
        <f t="shared" si="107"/>
        <v>#REF!</v>
      </c>
      <c r="F271" s="9" t="e">
        <f t="shared" si="108"/>
        <v>#REF!</v>
      </c>
      <c r="G271" s="9" t="e">
        <f t="shared" si="109"/>
        <v>#REF!</v>
      </c>
      <c r="H271" s="9" t="e">
        <f t="shared" si="110"/>
        <v>#REF!</v>
      </c>
      <c r="I271" s="9" t="e">
        <f t="shared" si="111"/>
        <v>#REF!</v>
      </c>
      <c r="J271" s="10" t="e">
        <f>IF(A271=" ",0,(PRODUCT($F$28:F271)-1)-(PRODUCT($H$28:H271)-1))</f>
        <v>#REF!</v>
      </c>
      <c r="L271" t="e">
        <f t="shared" si="112"/>
        <v>#REF!</v>
      </c>
      <c r="S271" s="26">
        <f>+'Rendements bruts'!A271</f>
        <v>0</v>
      </c>
      <c r="T271">
        <f t="shared" si="101"/>
        <v>1900</v>
      </c>
      <c r="U271">
        <f t="shared" si="102"/>
        <v>1</v>
      </c>
      <c r="V271" t="e">
        <f>+VLOOKUP(S271,'Rendements bruts'!$A:$A,2,FALSE)</f>
        <v>#N/A</v>
      </c>
      <c r="W271" s="2">
        <f t="shared" si="103"/>
        <v>0</v>
      </c>
      <c r="Y271" s="10" t="e">
        <f t="shared" si="113"/>
        <v>#REF!</v>
      </c>
      <c r="Z271" s="7" t="e">
        <f t="shared" si="99"/>
        <v>#REF!</v>
      </c>
    </row>
    <row r="272" spans="1:26" x14ac:dyDescent="0.25">
      <c r="A272" s="8" t="e">
        <f t="shared" si="100"/>
        <v>#REF!</v>
      </c>
      <c r="B272" s="11" t="e">
        <f t="shared" si="104"/>
        <v>#REF!</v>
      </c>
      <c r="C272" s="44" t="e">
        <f t="shared" si="105"/>
        <v>#REF!</v>
      </c>
      <c r="D272" s="9" t="e">
        <f t="shared" si="106"/>
        <v>#REF!</v>
      </c>
      <c r="E272" s="9" t="e">
        <f t="shared" si="107"/>
        <v>#REF!</v>
      </c>
      <c r="F272" s="9" t="e">
        <f t="shared" si="108"/>
        <v>#REF!</v>
      </c>
      <c r="G272" s="9" t="e">
        <f t="shared" si="109"/>
        <v>#REF!</v>
      </c>
      <c r="H272" s="9" t="e">
        <f t="shared" si="110"/>
        <v>#REF!</v>
      </c>
      <c r="I272" s="9" t="e">
        <f t="shared" si="111"/>
        <v>#REF!</v>
      </c>
      <c r="J272" s="10" t="e">
        <f>IF(A272=" ",0,(PRODUCT($F$28:F272)-1)-(PRODUCT($H$28:H272)-1))</f>
        <v>#REF!</v>
      </c>
      <c r="L272" t="e">
        <f t="shared" si="112"/>
        <v>#REF!</v>
      </c>
      <c r="S272" s="26">
        <f>+'Rendements bruts'!A272</f>
        <v>0</v>
      </c>
      <c r="T272">
        <f t="shared" si="101"/>
        <v>1900</v>
      </c>
      <c r="U272">
        <f t="shared" si="102"/>
        <v>1</v>
      </c>
      <c r="V272" t="e">
        <f>+VLOOKUP(S272,'Rendements bruts'!$A:$A,2,FALSE)</f>
        <v>#N/A</v>
      </c>
      <c r="W272" s="2">
        <f t="shared" si="103"/>
        <v>0</v>
      </c>
      <c r="Y272" s="10" t="e">
        <f t="shared" si="113"/>
        <v>#REF!</v>
      </c>
      <c r="Z272" s="7" t="e">
        <f t="shared" si="99"/>
        <v>#REF!</v>
      </c>
    </row>
    <row r="273" spans="1:26" x14ac:dyDescent="0.25">
      <c r="A273" s="8" t="e">
        <f t="shared" si="100"/>
        <v>#REF!</v>
      </c>
      <c r="B273" s="11" t="e">
        <f t="shared" si="104"/>
        <v>#REF!</v>
      </c>
      <c r="C273" s="44" t="e">
        <f t="shared" si="105"/>
        <v>#REF!</v>
      </c>
      <c r="D273" s="9" t="e">
        <f t="shared" si="106"/>
        <v>#REF!</v>
      </c>
      <c r="E273" s="9" t="e">
        <f t="shared" si="107"/>
        <v>#REF!</v>
      </c>
      <c r="F273" s="9" t="e">
        <f t="shared" si="108"/>
        <v>#REF!</v>
      </c>
      <c r="G273" s="9" t="e">
        <f t="shared" si="109"/>
        <v>#REF!</v>
      </c>
      <c r="H273" s="9" t="e">
        <f t="shared" si="110"/>
        <v>#REF!</v>
      </c>
      <c r="I273" s="9" t="e">
        <f t="shared" si="111"/>
        <v>#REF!</v>
      </c>
      <c r="J273" s="10" t="e">
        <f>IF(A273=" ",0,(PRODUCT($F$28:F273)-1)-(PRODUCT($H$28:H273)-1))</f>
        <v>#REF!</v>
      </c>
      <c r="L273" t="e">
        <f t="shared" si="112"/>
        <v>#REF!</v>
      </c>
      <c r="S273" s="26">
        <f>+'Rendements bruts'!A273</f>
        <v>0</v>
      </c>
      <c r="T273">
        <f t="shared" si="101"/>
        <v>1900</v>
      </c>
      <c r="U273">
        <f t="shared" si="102"/>
        <v>1</v>
      </c>
      <c r="V273" t="e">
        <f>+VLOOKUP(S273,'Rendements bruts'!$A:$A,2,FALSE)</f>
        <v>#N/A</v>
      </c>
      <c r="W273" s="2">
        <f t="shared" si="103"/>
        <v>0</v>
      </c>
      <c r="Y273" s="10" t="e">
        <f t="shared" si="113"/>
        <v>#REF!</v>
      </c>
      <c r="Z273" s="7" t="e">
        <f t="shared" si="99"/>
        <v>#REF!</v>
      </c>
    </row>
    <row r="274" spans="1:26" x14ac:dyDescent="0.25">
      <c r="A274" s="8" t="e">
        <f t="shared" si="100"/>
        <v>#REF!</v>
      </c>
      <c r="B274" s="11" t="e">
        <f t="shared" si="104"/>
        <v>#REF!</v>
      </c>
      <c r="C274" s="44" t="e">
        <f t="shared" si="105"/>
        <v>#REF!</v>
      </c>
      <c r="D274" s="9" t="e">
        <f t="shared" si="106"/>
        <v>#REF!</v>
      </c>
      <c r="E274" s="9" t="e">
        <f t="shared" si="107"/>
        <v>#REF!</v>
      </c>
      <c r="F274" s="9" t="e">
        <f t="shared" si="108"/>
        <v>#REF!</v>
      </c>
      <c r="G274" s="9" t="e">
        <f t="shared" si="109"/>
        <v>#REF!</v>
      </c>
      <c r="H274" s="9" t="e">
        <f t="shared" si="110"/>
        <v>#REF!</v>
      </c>
      <c r="I274" s="9" t="e">
        <f t="shared" si="111"/>
        <v>#REF!</v>
      </c>
      <c r="J274" s="10" t="e">
        <f>IF(A274=" ",0,(PRODUCT($F$28:F274)-1)-(PRODUCT($H$28:H274)-1))</f>
        <v>#REF!</v>
      </c>
      <c r="L274" t="e">
        <f t="shared" si="112"/>
        <v>#REF!</v>
      </c>
      <c r="S274" s="26">
        <f>+'Rendements bruts'!A274</f>
        <v>0</v>
      </c>
      <c r="T274">
        <f t="shared" si="101"/>
        <v>1900</v>
      </c>
      <c r="U274">
        <f t="shared" si="102"/>
        <v>1</v>
      </c>
      <c r="V274" t="e">
        <f>+VLOOKUP(S274,'Rendements bruts'!$A:$A,2,FALSE)</f>
        <v>#N/A</v>
      </c>
      <c r="W274" s="2">
        <f t="shared" si="103"/>
        <v>0</v>
      </c>
      <c r="Y274" s="10" t="e">
        <f t="shared" si="113"/>
        <v>#REF!</v>
      </c>
      <c r="Z274" s="7" t="e">
        <f t="shared" si="99"/>
        <v>#REF!</v>
      </c>
    </row>
    <row r="275" spans="1:26" x14ac:dyDescent="0.25">
      <c r="A275" s="8" t="e">
        <f t="shared" si="100"/>
        <v>#REF!</v>
      </c>
      <c r="B275" s="11" t="e">
        <f t="shared" si="104"/>
        <v>#REF!</v>
      </c>
      <c r="C275" s="44" t="e">
        <f t="shared" si="105"/>
        <v>#REF!</v>
      </c>
      <c r="D275" s="9" t="e">
        <f t="shared" si="106"/>
        <v>#REF!</v>
      </c>
      <c r="E275" s="9" t="e">
        <f t="shared" si="107"/>
        <v>#REF!</v>
      </c>
      <c r="F275" s="9" t="e">
        <f t="shared" si="108"/>
        <v>#REF!</v>
      </c>
      <c r="G275" s="9" t="e">
        <f t="shared" si="109"/>
        <v>#REF!</v>
      </c>
      <c r="H275" s="9" t="e">
        <f t="shared" si="110"/>
        <v>#REF!</v>
      </c>
      <c r="I275" s="9" t="e">
        <f t="shared" si="111"/>
        <v>#REF!</v>
      </c>
      <c r="J275" s="10" t="e">
        <f>IF(A275=" ",0,(PRODUCT($F$28:F275)-1)-(PRODUCT($H$28:H275)-1))</f>
        <v>#REF!</v>
      </c>
      <c r="L275" t="e">
        <f t="shared" si="112"/>
        <v>#REF!</v>
      </c>
      <c r="S275" s="26">
        <f>+'Rendements bruts'!A275</f>
        <v>0</v>
      </c>
      <c r="T275">
        <f t="shared" si="101"/>
        <v>1900</v>
      </c>
      <c r="U275">
        <f t="shared" si="102"/>
        <v>1</v>
      </c>
      <c r="V275" t="e">
        <f>+VLOOKUP(S275,'Rendements bruts'!$A:$A,2,FALSE)</f>
        <v>#N/A</v>
      </c>
      <c r="W275" s="2">
        <f t="shared" si="103"/>
        <v>0</v>
      </c>
      <c r="Y275" s="10" t="e">
        <f t="shared" si="113"/>
        <v>#REF!</v>
      </c>
      <c r="Z275" s="7" t="e">
        <f t="shared" si="99"/>
        <v>#REF!</v>
      </c>
    </row>
    <row r="276" spans="1:26" x14ac:dyDescent="0.25">
      <c r="A276" s="8" t="e">
        <f t="shared" si="100"/>
        <v>#REF!</v>
      </c>
      <c r="B276" s="11" t="e">
        <f t="shared" si="104"/>
        <v>#REF!</v>
      </c>
      <c r="C276" s="44" t="e">
        <f t="shared" si="105"/>
        <v>#REF!</v>
      </c>
      <c r="D276" s="9" t="e">
        <f t="shared" si="106"/>
        <v>#REF!</v>
      </c>
      <c r="E276" s="9" t="e">
        <f t="shared" si="107"/>
        <v>#REF!</v>
      </c>
      <c r="F276" s="9" t="e">
        <f t="shared" si="108"/>
        <v>#REF!</v>
      </c>
      <c r="G276" s="9" t="e">
        <f t="shared" si="109"/>
        <v>#REF!</v>
      </c>
      <c r="H276" s="9" t="e">
        <f t="shared" si="110"/>
        <v>#REF!</v>
      </c>
      <c r="I276" s="9" t="e">
        <f t="shared" si="111"/>
        <v>#REF!</v>
      </c>
      <c r="J276" s="10" t="e">
        <f>IF(A276=" ",0,(PRODUCT($F$28:F276)-1)-(PRODUCT($H$28:H276)-1))</f>
        <v>#REF!</v>
      </c>
      <c r="L276" t="e">
        <f t="shared" si="112"/>
        <v>#REF!</v>
      </c>
      <c r="S276" s="26">
        <f>+'Rendements bruts'!A276</f>
        <v>0</v>
      </c>
      <c r="T276">
        <f t="shared" si="101"/>
        <v>1900</v>
      </c>
      <c r="U276">
        <f t="shared" si="102"/>
        <v>1</v>
      </c>
      <c r="V276" t="e">
        <f>+VLOOKUP(S276,'Rendements bruts'!$A:$A,2,FALSE)</f>
        <v>#N/A</v>
      </c>
      <c r="W276" s="2">
        <f t="shared" si="103"/>
        <v>0</v>
      </c>
      <c r="Y276" s="10" t="e">
        <f t="shared" si="113"/>
        <v>#REF!</v>
      </c>
      <c r="Z276" s="7" t="e">
        <f t="shared" si="99"/>
        <v>#REF!</v>
      </c>
    </row>
    <row r="277" spans="1:26" x14ac:dyDescent="0.25">
      <c r="A277" s="8" t="e">
        <f t="shared" si="100"/>
        <v>#REF!</v>
      </c>
      <c r="B277" s="11" t="e">
        <f t="shared" si="104"/>
        <v>#REF!</v>
      </c>
      <c r="C277" s="44" t="e">
        <f t="shared" si="105"/>
        <v>#REF!</v>
      </c>
      <c r="D277" s="9" t="e">
        <f t="shared" si="106"/>
        <v>#REF!</v>
      </c>
      <c r="E277" s="9" t="e">
        <f t="shared" si="107"/>
        <v>#REF!</v>
      </c>
      <c r="F277" s="9" t="e">
        <f t="shared" si="108"/>
        <v>#REF!</v>
      </c>
      <c r="G277" s="9" t="e">
        <f t="shared" si="109"/>
        <v>#REF!</v>
      </c>
      <c r="H277" s="9" t="e">
        <f t="shared" si="110"/>
        <v>#REF!</v>
      </c>
      <c r="I277" s="9" t="e">
        <f t="shared" si="111"/>
        <v>#REF!</v>
      </c>
      <c r="J277" s="10" t="e">
        <f>IF(A277=" ",0,(PRODUCT($F$28:F277)-1)-(PRODUCT($H$28:H277)-1))</f>
        <v>#REF!</v>
      </c>
      <c r="L277" t="e">
        <f t="shared" si="112"/>
        <v>#REF!</v>
      </c>
      <c r="S277" s="26">
        <f>+'Rendements bruts'!A277</f>
        <v>0</v>
      </c>
      <c r="T277">
        <f t="shared" si="101"/>
        <v>1900</v>
      </c>
      <c r="U277">
        <f t="shared" si="102"/>
        <v>1</v>
      </c>
      <c r="V277" t="e">
        <f>+VLOOKUP(S277,'Rendements bruts'!$A:$A,2,FALSE)</f>
        <v>#N/A</v>
      </c>
      <c r="W277" s="2">
        <f t="shared" si="103"/>
        <v>0</v>
      </c>
      <c r="Y277" s="10" t="e">
        <f t="shared" si="113"/>
        <v>#REF!</v>
      </c>
      <c r="Z277" s="7" t="e">
        <f t="shared" ref="Z277:Z340" si="114">+IF(A300=" ",1,1+Y277)</f>
        <v>#REF!</v>
      </c>
    </row>
    <row r="278" spans="1:26" x14ac:dyDescent="0.25">
      <c r="A278" s="8" t="e">
        <f t="shared" si="100"/>
        <v>#REF!</v>
      </c>
      <c r="B278" s="11" t="e">
        <f t="shared" si="104"/>
        <v>#REF!</v>
      </c>
      <c r="C278" s="44" t="e">
        <f t="shared" si="105"/>
        <v>#REF!</v>
      </c>
      <c r="D278" s="9" t="e">
        <f t="shared" si="106"/>
        <v>#REF!</v>
      </c>
      <c r="E278" s="9" t="e">
        <f t="shared" si="107"/>
        <v>#REF!</v>
      </c>
      <c r="F278" s="9" t="e">
        <f t="shared" si="108"/>
        <v>#REF!</v>
      </c>
      <c r="G278" s="9" t="e">
        <f t="shared" si="109"/>
        <v>#REF!</v>
      </c>
      <c r="H278" s="9" t="e">
        <f t="shared" si="110"/>
        <v>#REF!</v>
      </c>
      <c r="I278" s="9" t="e">
        <f t="shared" si="111"/>
        <v>#REF!</v>
      </c>
      <c r="J278" s="10" t="e">
        <f>IF(A278=" ",0,(PRODUCT($F$28:F278)-1)-(PRODUCT($H$28:H278)-1))</f>
        <v>#REF!</v>
      </c>
      <c r="L278" t="e">
        <f t="shared" si="112"/>
        <v>#REF!</v>
      </c>
      <c r="S278" s="26">
        <f>+'Rendements bruts'!A278</f>
        <v>0</v>
      </c>
      <c r="T278">
        <f t="shared" si="101"/>
        <v>1900</v>
      </c>
      <c r="U278">
        <f t="shared" si="102"/>
        <v>1</v>
      </c>
      <c r="V278" t="e">
        <f>+VLOOKUP(S278,'Rendements bruts'!$A:$A,2,FALSE)</f>
        <v>#N/A</v>
      </c>
      <c r="W278" s="2">
        <f t="shared" si="103"/>
        <v>0</v>
      </c>
      <c r="Y278" s="10" t="e">
        <f t="shared" si="113"/>
        <v>#REF!</v>
      </c>
      <c r="Z278" s="7" t="e">
        <f t="shared" si="114"/>
        <v>#REF!</v>
      </c>
    </row>
    <row r="279" spans="1:26" x14ac:dyDescent="0.25">
      <c r="A279" s="8" t="e">
        <f t="shared" si="100"/>
        <v>#REF!</v>
      </c>
      <c r="B279" s="11" t="e">
        <f t="shared" si="104"/>
        <v>#REF!</v>
      </c>
      <c r="C279" s="44" t="e">
        <f t="shared" si="105"/>
        <v>#REF!</v>
      </c>
      <c r="D279" s="9" t="e">
        <f t="shared" si="106"/>
        <v>#REF!</v>
      </c>
      <c r="E279" s="9" t="e">
        <f t="shared" si="107"/>
        <v>#REF!</v>
      </c>
      <c r="F279" s="9" t="e">
        <f t="shared" si="108"/>
        <v>#REF!</v>
      </c>
      <c r="G279" s="9" t="e">
        <f t="shared" si="109"/>
        <v>#REF!</v>
      </c>
      <c r="H279" s="9" t="e">
        <f t="shared" si="110"/>
        <v>#REF!</v>
      </c>
      <c r="I279" s="9" t="e">
        <f t="shared" si="111"/>
        <v>#REF!</v>
      </c>
      <c r="J279" s="10" t="e">
        <f>IF(A279=" ",0,(PRODUCT($F$28:F279)-1)-(PRODUCT($H$28:H279)-1))</f>
        <v>#REF!</v>
      </c>
      <c r="L279" t="e">
        <f t="shared" si="112"/>
        <v>#REF!</v>
      </c>
      <c r="S279" s="26">
        <f>+'Rendements bruts'!A279</f>
        <v>0</v>
      </c>
      <c r="T279">
        <f t="shared" si="101"/>
        <v>1900</v>
      </c>
      <c r="U279">
        <f t="shared" si="102"/>
        <v>1</v>
      </c>
      <c r="V279" t="e">
        <f>+VLOOKUP(S279,'Rendements bruts'!$A:$A,2,FALSE)</f>
        <v>#N/A</v>
      </c>
      <c r="W279" s="2">
        <f t="shared" si="103"/>
        <v>0</v>
      </c>
      <c r="Y279" s="10" t="e">
        <f t="shared" si="113"/>
        <v>#REF!</v>
      </c>
      <c r="Z279" s="7" t="e">
        <f t="shared" si="114"/>
        <v>#REF!</v>
      </c>
    </row>
    <row r="280" spans="1:26" x14ac:dyDescent="0.25">
      <c r="A280" s="8" t="e">
        <f t="shared" si="100"/>
        <v>#REF!</v>
      </c>
      <c r="B280" s="11" t="e">
        <f t="shared" si="104"/>
        <v>#REF!</v>
      </c>
      <c r="C280" s="44" t="e">
        <f t="shared" si="105"/>
        <v>#REF!</v>
      </c>
      <c r="D280" s="9" t="e">
        <f t="shared" si="106"/>
        <v>#REF!</v>
      </c>
      <c r="E280" s="9" t="e">
        <f t="shared" si="107"/>
        <v>#REF!</v>
      </c>
      <c r="F280" s="9" t="e">
        <f t="shared" si="108"/>
        <v>#REF!</v>
      </c>
      <c r="G280" s="9" t="e">
        <f t="shared" si="109"/>
        <v>#REF!</v>
      </c>
      <c r="H280" s="9" t="e">
        <f t="shared" si="110"/>
        <v>#REF!</v>
      </c>
      <c r="I280" s="9" t="e">
        <f t="shared" si="111"/>
        <v>#REF!</v>
      </c>
      <c r="J280" s="10" t="e">
        <f>IF(A280=" ",0,(PRODUCT($F$28:F280)-1)-(PRODUCT($H$28:H280)-1))</f>
        <v>#REF!</v>
      </c>
      <c r="L280" t="e">
        <f t="shared" si="112"/>
        <v>#REF!</v>
      </c>
      <c r="S280" s="26">
        <f>+'Rendements bruts'!A280</f>
        <v>0</v>
      </c>
      <c r="T280">
        <f t="shared" si="101"/>
        <v>1900</v>
      </c>
      <c r="U280">
        <f t="shared" si="102"/>
        <v>1</v>
      </c>
      <c r="V280" t="e">
        <f>+VLOOKUP(S280,'Rendements bruts'!$A:$A,2,FALSE)</f>
        <v>#N/A</v>
      </c>
      <c r="W280" s="2">
        <f t="shared" si="103"/>
        <v>0</v>
      </c>
      <c r="Y280" s="10" t="e">
        <f t="shared" si="113"/>
        <v>#REF!</v>
      </c>
      <c r="Z280" s="7" t="e">
        <f t="shared" si="114"/>
        <v>#REF!</v>
      </c>
    </row>
    <row r="281" spans="1:26" x14ac:dyDescent="0.25">
      <c r="A281" s="8" t="e">
        <f t="shared" si="100"/>
        <v>#REF!</v>
      </c>
      <c r="B281" s="11" t="e">
        <f t="shared" si="104"/>
        <v>#REF!</v>
      </c>
      <c r="C281" s="44" t="e">
        <f t="shared" si="105"/>
        <v>#REF!</v>
      </c>
      <c r="D281" s="9" t="e">
        <f t="shared" si="106"/>
        <v>#REF!</v>
      </c>
      <c r="E281" s="9" t="e">
        <f t="shared" si="107"/>
        <v>#REF!</v>
      </c>
      <c r="F281" s="9" t="e">
        <f t="shared" si="108"/>
        <v>#REF!</v>
      </c>
      <c r="G281" s="9" t="e">
        <f t="shared" si="109"/>
        <v>#REF!</v>
      </c>
      <c r="H281" s="9" t="e">
        <f t="shared" si="110"/>
        <v>#REF!</v>
      </c>
      <c r="I281" s="9" t="e">
        <f t="shared" si="111"/>
        <v>#REF!</v>
      </c>
      <c r="J281" s="10" t="e">
        <f>IF(A281=" ",0,(PRODUCT($F$28:F281)-1)-(PRODUCT($H$28:H281)-1))</f>
        <v>#REF!</v>
      </c>
      <c r="L281" t="e">
        <f t="shared" si="112"/>
        <v>#REF!</v>
      </c>
      <c r="S281" s="26">
        <f>+'Rendements bruts'!A281</f>
        <v>0</v>
      </c>
      <c r="T281">
        <f t="shared" si="101"/>
        <v>1900</v>
      </c>
      <c r="U281">
        <f t="shared" si="102"/>
        <v>1</v>
      </c>
      <c r="V281" t="e">
        <f>+VLOOKUP(S281,'Rendements bruts'!$A:$A,2,FALSE)</f>
        <v>#N/A</v>
      </c>
      <c r="W281" s="2">
        <f t="shared" si="103"/>
        <v>0</v>
      </c>
      <c r="Y281" s="10" t="e">
        <f t="shared" si="113"/>
        <v>#REF!</v>
      </c>
      <c r="Z281" s="7" t="e">
        <f t="shared" si="114"/>
        <v>#REF!</v>
      </c>
    </row>
    <row r="282" spans="1:26" x14ac:dyDescent="0.25">
      <c r="A282" s="8" t="e">
        <f t="shared" si="100"/>
        <v>#REF!</v>
      </c>
      <c r="B282" s="11" t="e">
        <f t="shared" si="104"/>
        <v>#REF!</v>
      </c>
      <c r="C282" s="44" t="e">
        <f t="shared" si="105"/>
        <v>#REF!</v>
      </c>
      <c r="D282" s="9" t="e">
        <f t="shared" si="106"/>
        <v>#REF!</v>
      </c>
      <c r="E282" s="9" t="e">
        <f t="shared" si="107"/>
        <v>#REF!</v>
      </c>
      <c r="F282" s="9" t="e">
        <f t="shared" si="108"/>
        <v>#REF!</v>
      </c>
      <c r="G282" s="9" t="e">
        <f t="shared" si="109"/>
        <v>#REF!</v>
      </c>
      <c r="H282" s="9" t="e">
        <f t="shared" si="110"/>
        <v>#REF!</v>
      </c>
      <c r="I282" s="9" t="e">
        <f t="shared" si="111"/>
        <v>#REF!</v>
      </c>
      <c r="J282" s="10" t="e">
        <f>IF(A282=" ",0,(PRODUCT($F$28:F282)-1)-(PRODUCT($H$28:H282)-1))</f>
        <v>#REF!</v>
      </c>
      <c r="L282" t="e">
        <f t="shared" si="112"/>
        <v>#REF!</v>
      </c>
      <c r="S282" s="26">
        <f>+'Rendements bruts'!A282</f>
        <v>0</v>
      </c>
      <c r="T282">
        <f t="shared" si="101"/>
        <v>1900</v>
      </c>
      <c r="U282">
        <f t="shared" si="102"/>
        <v>1</v>
      </c>
      <c r="V282" t="e">
        <f>+VLOOKUP(S282,'Rendements bruts'!$A:$A,2,FALSE)</f>
        <v>#N/A</v>
      </c>
      <c r="W282" s="2">
        <f t="shared" si="103"/>
        <v>0</v>
      </c>
      <c r="Y282" s="10" t="e">
        <f t="shared" si="113"/>
        <v>#REF!</v>
      </c>
      <c r="Z282" s="7" t="e">
        <f t="shared" si="114"/>
        <v>#REF!</v>
      </c>
    </row>
    <row r="283" spans="1:26" x14ac:dyDescent="0.25">
      <c r="A283" s="8" t="e">
        <f t="shared" si="100"/>
        <v>#REF!</v>
      </c>
      <c r="B283" s="11" t="e">
        <f t="shared" si="104"/>
        <v>#REF!</v>
      </c>
      <c r="C283" s="44" t="e">
        <f t="shared" si="105"/>
        <v>#REF!</v>
      </c>
      <c r="D283" s="9" t="e">
        <f t="shared" si="106"/>
        <v>#REF!</v>
      </c>
      <c r="E283" s="9" t="e">
        <f t="shared" si="107"/>
        <v>#REF!</v>
      </c>
      <c r="F283" s="9" t="e">
        <f t="shared" si="108"/>
        <v>#REF!</v>
      </c>
      <c r="G283" s="9" t="e">
        <f t="shared" si="109"/>
        <v>#REF!</v>
      </c>
      <c r="H283" s="9" t="e">
        <f t="shared" si="110"/>
        <v>#REF!</v>
      </c>
      <c r="I283" s="9" t="e">
        <f t="shared" si="111"/>
        <v>#REF!</v>
      </c>
      <c r="J283" s="10" t="e">
        <f>IF(A283=" ",0,(PRODUCT($F$28:F283)-1)-(PRODUCT($H$28:H283)-1))</f>
        <v>#REF!</v>
      </c>
      <c r="L283" t="e">
        <f t="shared" si="112"/>
        <v>#REF!</v>
      </c>
      <c r="S283" s="26">
        <f>+'Rendements bruts'!A283</f>
        <v>0</v>
      </c>
      <c r="T283">
        <f t="shared" si="101"/>
        <v>1900</v>
      </c>
      <c r="U283">
        <f t="shared" si="102"/>
        <v>1</v>
      </c>
      <c r="V283" t="e">
        <f>+VLOOKUP(S283,'Rendements bruts'!$A:$A,2,FALSE)</f>
        <v>#N/A</v>
      </c>
      <c r="W283" s="2">
        <f t="shared" si="103"/>
        <v>0</v>
      </c>
      <c r="Y283" s="10" t="e">
        <f t="shared" si="113"/>
        <v>#REF!</v>
      </c>
      <c r="Z283" s="7" t="e">
        <f t="shared" si="114"/>
        <v>#REF!</v>
      </c>
    </row>
    <row r="284" spans="1:26" x14ac:dyDescent="0.25">
      <c r="A284" s="8" t="e">
        <f t="shared" si="100"/>
        <v>#REF!</v>
      </c>
      <c r="B284" s="11" t="e">
        <f t="shared" si="104"/>
        <v>#REF!</v>
      </c>
      <c r="C284" s="44" t="e">
        <f t="shared" si="105"/>
        <v>#REF!</v>
      </c>
      <c r="D284" s="9" t="e">
        <f t="shared" si="106"/>
        <v>#REF!</v>
      </c>
      <c r="E284" s="9" t="e">
        <f t="shared" si="107"/>
        <v>#REF!</v>
      </c>
      <c r="F284" s="9" t="e">
        <f t="shared" si="108"/>
        <v>#REF!</v>
      </c>
      <c r="G284" s="9" t="e">
        <f t="shared" si="109"/>
        <v>#REF!</v>
      </c>
      <c r="H284" s="9" t="e">
        <f t="shared" si="110"/>
        <v>#REF!</v>
      </c>
      <c r="I284" s="9" t="e">
        <f t="shared" si="111"/>
        <v>#REF!</v>
      </c>
      <c r="J284" s="10" t="e">
        <f>IF(A284=" ",0,(PRODUCT($F$28:F284)-1)-(PRODUCT($H$28:H284)-1))</f>
        <v>#REF!</v>
      </c>
      <c r="L284" t="e">
        <f t="shared" si="112"/>
        <v>#REF!</v>
      </c>
      <c r="S284" s="26">
        <f>+'Rendements bruts'!A284</f>
        <v>0</v>
      </c>
      <c r="T284">
        <f t="shared" si="101"/>
        <v>1900</v>
      </c>
      <c r="U284">
        <f t="shared" si="102"/>
        <v>1</v>
      </c>
      <c r="V284" t="e">
        <f>+VLOOKUP(S284,'Rendements bruts'!$A:$A,2,FALSE)</f>
        <v>#N/A</v>
      </c>
      <c r="W284" s="2">
        <f t="shared" si="103"/>
        <v>0</v>
      </c>
      <c r="Y284" s="10" t="e">
        <f t="shared" si="113"/>
        <v>#REF!</v>
      </c>
      <c r="Z284" s="7" t="e">
        <f t="shared" si="114"/>
        <v>#REF!</v>
      </c>
    </row>
    <row r="285" spans="1:26" x14ac:dyDescent="0.25">
      <c r="A285" s="8" t="e">
        <f t="shared" si="100"/>
        <v>#REF!</v>
      </c>
      <c r="B285" s="11" t="e">
        <f t="shared" si="104"/>
        <v>#REF!</v>
      </c>
      <c r="C285" s="44" t="e">
        <f t="shared" si="105"/>
        <v>#REF!</v>
      </c>
      <c r="D285" s="9" t="e">
        <f t="shared" si="106"/>
        <v>#REF!</v>
      </c>
      <c r="E285" s="9" t="e">
        <f t="shared" si="107"/>
        <v>#REF!</v>
      </c>
      <c r="F285" s="9" t="e">
        <f t="shared" si="108"/>
        <v>#REF!</v>
      </c>
      <c r="G285" s="9" t="e">
        <f t="shared" si="109"/>
        <v>#REF!</v>
      </c>
      <c r="H285" s="9" t="e">
        <f t="shared" si="110"/>
        <v>#REF!</v>
      </c>
      <c r="I285" s="9" t="e">
        <f t="shared" si="111"/>
        <v>#REF!</v>
      </c>
      <c r="J285" s="10" t="e">
        <f>IF(A285=" ",0,(PRODUCT($F$28:F285)-1)-(PRODUCT($H$28:H285)-1))</f>
        <v>#REF!</v>
      </c>
      <c r="L285" t="e">
        <f t="shared" si="112"/>
        <v>#REF!</v>
      </c>
      <c r="S285" s="26">
        <f>+'Rendements bruts'!A285</f>
        <v>0</v>
      </c>
      <c r="T285">
        <f t="shared" si="101"/>
        <v>1900</v>
      </c>
      <c r="U285">
        <f t="shared" si="102"/>
        <v>1</v>
      </c>
      <c r="V285" t="e">
        <f>+VLOOKUP(S285,'Rendements bruts'!$A:$A,2,FALSE)</f>
        <v>#N/A</v>
      </c>
      <c r="W285" s="2">
        <f t="shared" si="103"/>
        <v>0</v>
      </c>
      <c r="Y285" s="10" t="e">
        <f t="shared" si="113"/>
        <v>#REF!</v>
      </c>
      <c r="Z285" s="7" t="e">
        <f t="shared" si="114"/>
        <v>#REF!</v>
      </c>
    </row>
    <row r="286" spans="1:26" x14ac:dyDescent="0.25">
      <c r="A286" s="8" t="e">
        <f t="shared" ref="A286:A349" si="115">+IF(A285=" "," ",IF(A285+1&gt;$J$4," ",A285+1))</f>
        <v>#REF!</v>
      </c>
      <c r="B286" s="11" t="e">
        <f t="shared" si="104"/>
        <v>#REF!</v>
      </c>
      <c r="C286" s="44" t="e">
        <f t="shared" si="105"/>
        <v>#REF!</v>
      </c>
      <c r="D286" s="9" t="e">
        <f t="shared" si="106"/>
        <v>#REF!</v>
      </c>
      <c r="E286" s="9" t="e">
        <f t="shared" si="107"/>
        <v>#REF!</v>
      </c>
      <c r="F286" s="9" t="e">
        <f t="shared" si="108"/>
        <v>#REF!</v>
      </c>
      <c r="G286" s="9" t="e">
        <f t="shared" si="109"/>
        <v>#REF!</v>
      </c>
      <c r="H286" s="9" t="e">
        <f t="shared" si="110"/>
        <v>#REF!</v>
      </c>
      <c r="I286" s="9" t="e">
        <f t="shared" si="111"/>
        <v>#REF!</v>
      </c>
      <c r="J286" s="10" t="e">
        <f>IF(A286=" ",0,(PRODUCT($F$28:F286)-1)-(PRODUCT($H$28:H286)-1))</f>
        <v>#REF!</v>
      </c>
      <c r="L286" t="e">
        <f t="shared" si="112"/>
        <v>#REF!</v>
      </c>
      <c r="S286" s="26">
        <f>+'Rendements bruts'!A286</f>
        <v>0</v>
      </c>
      <c r="T286">
        <f t="shared" si="101"/>
        <v>1900</v>
      </c>
      <c r="U286">
        <f t="shared" si="102"/>
        <v>1</v>
      </c>
      <c r="V286" t="e">
        <f>+VLOOKUP(S286,'Rendements bruts'!$A:$A,2,FALSE)</f>
        <v>#N/A</v>
      </c>
      <c r="W286" s="2">
        <f t="shared" si="103"/>
        <v>0</v>
      </c>
      <c r="Y286" s="10" t="e">
        <f t="shared" si="113"/>
        <v>#REF!</v>
      </c>
      <c r="Z286" s="7" t="e">
        <f t="shared" si="114"/>
        <v>#REF!</v>
      </c>
    </row>
    <row r="287" spans="1:26" x14ac:dyDescent="0.25">
      <c r="A287" s="8" t="e">
        <f t="shared" si="115"/>
        <v>#REF!</v>
      </c>
      <c r="B287" s="11" t="e">
        <f t="shared" si="104"/>
        <v>#REF!</v>
      </c>
      <c r="C287" s="44" t="e">
        <f t="shared" si="105"/>
        <v>#REF!</v>
      </c>
      <c r="D287" s="9" t="e">
        <f t="shared" si="106"/>
        <v>#REF!</v>
      </c>
      <c r="E287" s="9" t="e">
        <f t="shared" si="107"/>
        <v>#REF!</v>
      </c>
      <c r="F287" s="9" t="e">
        <f t="shared" si="108"/>
        <v>#REF!</v>
      </c>
      <c r="G287" s="9" t="e">
        <f t="shared" si="109"/>
        <v>#REF!</v>
      </c>
      <c r="H287" s="9" t="e">
        <f t="shared" si="110"/>
        <v>#REF!</v>
      </c>
      <c r="I287" s="9" t="e">
        <f t="shared" si="111"/>
        <v>#REF!</v>
      </c>
      <c r="J287" s="10" t="e">
        <f>IF(A287=" ",0,(PRODUCT($F$28:F287)-1)-(PRODUCT($H$28:H287)-1))</f>
        <v>#REF!</v>
      </c>
      <c r="L287" t="e">
        <f t="shared" si="112"/>
        <v>#REF!</v>
      </c>
      <c r="S287" s="26">
        <f>+'Rendements bruts'!A287</f>
        <v>0</v>
      </c>
      <c r="T287">
        <f t="shared" si="101"/>
        <v>1900</v>
      </c>
      <c r="U287">
        <f t="shared" si="102"/>
        <v>1</v>
      </c>
      <c r="V287" t="e">
        <f>+VLOOKUP(S287,'Rendements bruts'!$A:$A,2,FALSE)</f>
        <v>#N/A</v>
      </c>
      <c r="W287" s="2">
        <f t="shared" si="103"/>
        <v>0</v>
      </c>
      <c r="Y287" s="10" t="e">
        <f t="shared" si="113"/>
        <v>#REF!</v>
      </c>
      <c r="Z287" s="7" t="e">
        <f t="shared" si="114"/>
        <v>#REF!</v>
      </c>
    </row>
    <row r="288" spans="1:26" x14ac:dyDescent="0.25">
      <c r="A288" s="8" t="e">
        <f t="shared" si="115"/>
        <v>#REF!</v>
      </c>
      <c r="B288" s="11" t="e">
        <f t="shared" si="104"/>
        <v>#REF!</v>
      </c>
      <c r="C288" s="44" t="e">
        <f t="shared" si="105"/>
        <v>#REF!</v>
      </c>
      <c r="D288" s="9" t="e">
        <f t="shared" si="106"/>
        <v>#REF!</v>
      </c>
      <c r="E288" s="9" t="e">
        <f t="shared" si="107"/>
        <v>#REF!</v>
      </c>
      <c r="F288" s="9" t="e">
        <f t="shared" si="108"/>
        <v>#REF!</v>
      </c>
      <c r="G288" s="9" t="e">
        <f t="shared" si="109"/>
        <v>#REF!</v>
      </c>
      <c r="H288" s="9" t="e">
        <f t="shared" si="110"/>
        <v>#REF!</v>
      </c>
      <c r="I288" s="9" t="e">
        <f t="shared" si="111"/>
        <v>#REF!</v>
      </c>
      <c r="J288" s="10" t="e">
        <f>IF(A288=" ",0,(PRODUCT($F$28:F288)-1)-(PRODUCT($H$28:H288)-1))</f>
        <v>#REF!</v>
      </c>
      <c r="L288" t="e">
        <f t="shared" si="112"/>
        <v>#REF!</v>
      </c>
      <c r="S288" s="26">
        <f>+'Rendements bruts'!A288</f>
        <v>0</v>
      </c>
      <c r="T288">
        <f t="shared" si="101"/>
        <v>1900</v>
      </c>
      <c r="U288">
        <f t="shared" si="102"/>
        <v>1</v>
      </c>
      <c r="V288" t="e">
        <f>+VLOOKUP(S288,'Rendements bruts'!$A:$A,2,FALSE)</f>
        <v>#N/A</v>
      </c>
      <c r="W288" s="2">
        <f t="shared" si="103"/>
        <v>0</v>
      </c>
      <c r="Y288" s="10" t="e">
        <f t="shared" si="113"/>
        <v>#REF!</v>
      </c>
      <c r="Z288" s="7" t="e">
        <f t="shared" si="114"/>
        <v>#REF!</v>
      </c>
    </row>
    <row r="289" spans="1:26" x14ac:dyDescent="0.25">
      <c r="A289" s="8" t="e">
        <f t="shared" si="115"/>
        <v>#REF!</v>
      </c>
      <c r="B289" s="11" t="e">
        <f t="shared" si="104"/>
        <v>#REF!</v>
      </c>
      <c r="C289" s="44" t="e">
        <f t="shared" si="105"/>
        <v>#REF!</v>
      </c>
      <c r="D289" s="9" t="e">
        <f t="shared" si="106"/>
        <v>#REF!</v>
      </c>
      <c r="E289" s="9" t="e">
        <f t="shared" si="107"/>
        <v>#REF!</v>
      </c>
      <c r="F289" s="9" t="e">
        <f t="shared" si="108"/>
        <v>#REF!</v>
      </c>
      <c r="G289" s="9" t="e">
        <f t="shared" si="109"/>
        <v>#REF!</v>
      </c>
      <c r="H289" s="9" t="e">
        <f t="shared" si="110"/>
        <v>#REF!</v>
      </c>
      <c r="I289" s="9" t="e">
        <f t="shared" si="111"/>
        <v>#REF!</v>
      </c>
      <c r="J289" s="10" t="e">
        <f>IF(A289=" ",0,(PRODUCT($F$28:F289)-1)-(PRODUCT($H$28:H289)-1))</f>
        <v>#REF!</v>
      </c>
      <c r="L289" t="e">
        <f t="shared" si="112"/>
        <v>#REF!</v>
      </c>
      <c r="S289" s="26">
        <f>+'Rendements bruts'!A289</f>
        <v>0</v>
      </c>
      <c r="T289">
        <f t="shared" si="101"/>
        <v>1900</v>
      </c>
      <c r="U289">
        <f t="shared" si="102"/>
        <v>1</v>
      </c>
      <c r="V289" t="e">
        <f>+VLOOKUP(S289,'Rendements bruts'!$A:$A,2,FALSE)</f>
        <v>#N/A</v>
      </c>
      <c r="W289" s="2">
        <f t="shared" si="103"/>
        <v>0</v>
      </c>
      <c r="Y289" s="10" t="e">
        <f t="shared" si="113"/>
        <v>#REF!</v>
      </c>
      <c r="Z289" s="7" t="e">
        <f t="shared" si="114"/>
        <v>#REF!</v>
      </c>
    </row>
    <row r="290" spans="1:26" x14ac:dyDescent="0.25">
      <c r="A290" s="8" t="e">
        <f t="shared" si="115"/>
        <v>#REF!</v>
      </c>
      <c r="B290" s="11" t="e">
        <f t="shared" si="104"/>
        <v>#REF!</v>
      </c>
      <c r="C290" s="44" t="e">
        <f t="shared" si="105"/>
        <v>#REF!</v>
      </c>
      <c r="D290" s="9" t="e">
        <f t="shared" si="106"/>
        <v>#REF!</v>
      </c>
      <c r="E290" s="9" t="e">
        <f t="shared" si="107"/>
        <v>#REF!</v>
      </c>
      <c r="F290" s="9" t="e">
        <f t="shared" si="108"/>
        <v>#REF!</v>
      </c>
      <c r="G290" s="9" t="e">
        <f t="shared" si="109"/>
        <v>#REF!</v>
      </c>
      <c r="H290" s="9" t="e">
        <f t="shared" si="110"/>
        <v>#REF!</v>
      </c>
      <c r="I290" s="9" t="e">
        <f t="shared" si="111"/>
        <v>#REF!</v>
      </c>
      <c r="J290" s="10" t="e">
        <f>IF(A290=" ",0,(PRODUCT($F$28:F290)-1)-(PRODUCT($H$28:H290)-1))</f>
        <v>#REF!</v>
      </c>
      <c r="L290" t="e">
        <f t="shared" si="112"/>
        <v>#REF!</v>
      </c>
      <c r="S290" s="26">
        <f>+'Rendements bruts'!A290</f>
        <v>0</v>
      </c>
      <c r="T290">
        <f t="shared" ref="T290:T353" si="116">+YEAR(S290)</f>
        <v>1900</v>
      </c>
      <c r="U290">
        <f t="shared" ref="U290:U353" si="117">+MONTH(S290)</f>
        <v>1</v>
      </c>
      <c r="V290" t="e">
        <f>+VLOOKUP(S290,'Rendements bruts'!$A:$A,2,FALSE)</f>
        <v>#N/A</v>
      </c>
      <c r="W290" s="2">
        <f t="shared" ref="W290:W353" si="118">+S290</f>
        <v>0</v>
      </c>
      <c r="Y290" s="10" t="e">
        <f t="shared" si="113"/>
        <v>#REF!</v>
      </c>
      <c r="Z290" s="7" t="e">
        <f t="shared" si="114"/>
        <v>#REF!</v>
      </c>
    </row>
    <row r="291" spans="1:26" x14ac:dyDescent="0.25">
      <c r="A291" s="8" t="e">
        <f t="shared" si="115"/>
        <v>#REF!</v>
      </c>
      <c r="B291" s="11" t="e">
        <f t="shared" si="104"/>
        <v>#REF!</v>
      </c>
      <c r="C291" s="44" t="e">
        <f t="shared" si="105"/>
        <v>#REF!</v>
      </c>
      <c r="D291" s="9" t="e">
        <f t="shared" si="106"/>
        <v>#REF!</v>
      </c>
      <c r="E291" s="9" t="e">
        <f t="shared" si="107"/>
        <v>#REF!</v>
      </c>
      <c r="F291" s="9" t="e">
        <f t="shared" si="108"/>
        <v>#REF!</v>
      </c>
      <c r="G291" s="9" t="e">
        <f t="shared" si="109"/>
        <v>#REF!</v>
      </c>
      <c r="H291" s="9" t="e">
        <f t="shared" si="110"/>
        <v>#REF!</v>
      </c>
      <c r="I291" s="9" t="e">
        <f t="shared" si="111"/>
        <v>#REF!</v>
      </c>
      <c r="J291" s="10" t="e">
        <f>IF(A291=" ",0,(PRODUCT($F$28:F291)-1)-(PRODUCT($H$28:H291)-1))</f>
        <v>#REF!</v>
      </c>
      <c r="L291" t="e">
        <f t="shared" si="112"/>
        <v>#REF!</v>
      </c>
      <c r="S291" s="26">
        <f>+'Rendements bruts'!A291</f>
        <v>0</v>
      </c>
      <c r="T291">
        <f t="shared" si="116"/>
        <v>1900</v>
      </c>
      <c r="U291">
        <f t="shared" si="117"/>
        <v>1</v>
      </c>
      <c r="V291" t="e">
        <f>+VLOOKUP(S291,'Rendements bruts'!$A:$A,2,FALSE)</f>
        <v>#N/A</v>
      </c>
      <c r="W291" s="2">
        <f t="shared" si="118"/>
        <v>0</v>
      </c>
      <c r="Y291" s="10" t="e">
        <f t="shared" si="113"/>
        <v>#REF!</v>
      </c>
      <c r="Z291" s="7" t="e">
        <f t="shared" si="114"/>
        <v>#REF!</v>
      </c>
    </row>
    <row r="292" spans="1:26" x14ac:dyDescent="0.25">
      <c r="A292" s="8" t="e">
        <f t="shared" si="115"/>
        <v>#REF!</v>
      </c>
      <c r="B292" s="11" t="e">
        <f t="shared" si="104"/>
        <v>#REF!</v>
      </c>
      <c r="C292" s="44" t="e">
        <f t="shared" si="105"/>
        <v>#REF!</v>
      </c>
      <c r="D292" s="9" t="e">
        <f t="shared" si="106"/>
        <v>#REF!</v>
      </c>
      <c r="E292" s="9" t="e">
        <f t="shared" si="107"/>
        <v>#REF!</v>
      </c>
      <c r="F292" s="9" t="e">
        <f t="shared" si="108"/>
        <v>#REF!</v>
      </c>
      <c r="G292" s="9" t="e">
        <f t="shared" si="109"/>
        <v>#REF!</v>
      </c>
      <c r="H292" s="9" t="e">
        <f t="shared" si="110"/>
        <v>#REF!</v>
      </c>
      <c r="I292" s="9" t="e">
        <f t="shared" si="111"/>
        <v>#REF!</v>
      </c>
      <c r="J292" s="10" t="e">
        <f>IF(A292=" ",0,(PRODUCT($F$28:F292)-1)-(PRODUCT($H$28:H292)-1))</f>
        <v>#REF!</v>
      </c>
      <c r="L292" t="e">
        <f t="shared" si="112"/>
        <v>#REF!</v>
      </c>
      <c r="S292" s="26">
        <f>+'Rendements bruts'!A292</f>
        <v>0</v>
      </c>
      <c r="T292">
        <f t="shared" si="116"/>
        <v>1900</v>
      </c>
      <c r="U292">
        <f t="shared" si="117"/>
        <v>1</v>
      </c>
      <c r="V292" t="e">
        <f>+VLOOKUP(S292,'Rendements bruts'!$A:$A,2,FALSE)</f>
        <v>#N/A</v>
      </c>
      <c r="W292" s="2">
        <f t="shared" si="118"/>
        <v>0</v>
      </c>
      <c r="Y292" s="10" t="e">
        <f t="shared" si="113"/>
        <v>#REF!</v>
      </c>
      <c r="Z292" s="7" t="e">
        <f t="shared" si="114"/>
        <v>#REF!</v>
      </c>
    </row>
    <row r="293" spans="1:26" x14ac:dyDescent="0.25">
      <c r="A293" s="8" t="e">
        <f t="shared" si="115"/>
        <v>#REF!</v>
      </c>
      <c r="B293" s="11" t="e">
        <f t="shared" si="104"/>
        <v>#REF!</v>
      </c>
      <c r="C293" s="44" t="e">
        <f t="shared" si="105"/>
        <v>#REF!</v>
      </c>
      <c r="D293" s="9" t="e">
        <f t="shared" si="106"/>
        <v>#REF!</v>
      </c>
      <c r="E293" s="9" t="e">
        <f t="shared" si="107"/>
        <v>#REF!</v>
      </c>
      <c r="F293" s="9" t="e">
        <f t="shared" si="108"/>
        <v>#REF!</v>
      </c>
      <c r="G293" s="9" t="e">
        <f t="shared" si="109"/>
        <v>#REF!</v>
      </c>
      <c r="H293" s="9" t="e">
        <f t="shared" si="110"/>
        <v>#REF!</v>
      </c>
      <c r="I293" s="9" t="e">
        <f t="shared" si="111"/>
        <v>#REF!</v>
      </c>
      <c r="J293" s="10" t="e">
        <f>IF(A293=" ",0,(PRODUCT($F$28:F293)-1)-(PRODUCT($H$28:H293)-1))</f>
        <v>#REF!</v>
      </c>
      <c r="L293" t="e">
        <f t="shared" si="112"/>
        <v>#REF!</v>
      </c>
      <c r="S293" s="26">
        <f>+'Rendements bruts'!A293</f>
        <v>0</v>
      </c>
      <c r="T293">
        <f t="shared" si="116"/>
        <v>1900</v>
      </c>
      <c r="U293">
        <f t="shared" si="117"/>
        <v>1</v>
      </c>
      <c r="V293" t="e">
        <f>+VLOOKUP(S293,'Rendements bruts'!$A:$A,2,FALSE)</f>
        <v>#N/A</v>
      </c>
      <c r="W293" s="2">
        <f t="shared" si="118"/>
        <v>0</v>
      </c>
      <c r="Y293" s="10" t="e">
        <f t="shared" si="113"/>
        <v>#REF!</v>
      </c>
      <c r="Z293" s="7" t="e">
        <f t="shared" si="114"/>
        <v>#REF!</v>
      </c>
    </row>
    <row r="294" spans="1:26" x14ac:dyDescent="0.25">
      <c r="A294" s="8" t="e">
        <f t="shared" si="115"/>
        <v>#REF!</v>
      </c>
      <c r="B294" s="11" t="e">
        <f t="shared" si="104"/>
        <v>#REF!</v>
      </c>
      <c r="C294" s="44" t="e">
        <f t="shared" si="105"/>
        <v>#REF!</v>
      </c>
      <c r="D294" s="9" t="e">
        <f t="shared" si="106"/>
        <v>#REF!</v>
      </c>
      <c r="E294" s="9" t="e">
        <f t="shared" si="107"/>
        <v>#REF!</v>
      </c>
      <c r="F294" s="9" t="e">
        <f t="shared" si="108"/>
        <v>#REF!</v>
      </c>
      <c r="G294" s="9" t="e">
        <f t="shared" si="109"/>
        <v>#REF!</v>
      </c>
      <c r="H294" s="9" t="e">
        <f t="shared" si="110"/>
        <v>#REF!</v>
      </c>
      <c r="I294" s="9" t="e">
        <f t="shared" si="111"/>
        <v>#REF!</v>
      </c>
      <c r="J294" s="10" t="e">
        <f>IF(A294=" ",0,(PRODUCT($F$28:F294)-1)-(PRODUCT($H$28:H294)-1))</f>
        <v>#REF!</v>
      </c>
      <c r="L294" t="e">
        <f t="shared" si="112"/>
        <v>#REF!</v>
      </c>
      <c r="S294" s="26">
        <f>+'Rendements bruts'!A294</f>
        <v>0</v>
      </c>
      <c r="T294">
        <f t="shared" si="116"/>
        <v>1900</v>
      </c>
      <c r="U294">
        <f t="shared" si="117"/>
        <v>1</v>
      </c>
      <c r="V294" t="e">
        <f>+VLOOKUP(S294,'Rendements bruts'!$A:$A,2,FALSE)</f>
        <v>#N/A</v>
      </c>
      <c r="W294" s="2">
        <f t="shared" si="118"/>
        <v>0</v>
      </c>
      <c r="Y294" s="10" t="e">
        <f t="shared" si="113"/>
        <v>#REF!</v>
      </c>
      <c r="Z294" s="7" t="e">
        <f t="shared" si="114"/>
        <v>#REF!</v>
      </c>
    </row>
    <row r="295" spans="1:26" x14ac:dyDescent="0.25">
      <c r="A295" s="8" t="e">
        <f t="shared" si="115"/>
        <v>#REF!</v>
      </c>
      <c r="B295" s="11" t="e">
        <f t="shared" si="104"/>
        <v>#REF!</v>
      </c>
      <c r="C295" s="44" t="e">
        <f t="shared" si="105"/>
        <v>#REF!</v>
      </c>
      <c r="D295" s="9" t="e">
        <f t="shared" si="106"/>
        <v>#REF!</v>
      </c>
      <c r="E295" s="9" t="e">
        <f t="shared" si="107"/>
        <v>#REF!</v>
      </c>
      <c r="F295" s="9" t="e">
        <f t="shared" si="108"/>
        <v>#REF!</v>
      </c>
      <c r="G295" s="9" t="e">
        <f t="shared" si="109"/>
        <v>#REF!</v>
      </c>
      <c r="H295" s="9" t="e">
        <f t="shared" si="110"/>
        <v>#REF!</v>
      </c>
      <c r="I295" s="9" t="e">
        <f t="shared" si="111"/>
        <v>#REF!</v>
      </c>
      <c r="J295" s="10" t="e">
        <f>IF(A295=" ",0,(PRODUCT($F$28:F295)-1)-(PRODUCT($H$28:H295)-1))</f>
        <v>#REF!</v>
      </c>
      <c r="L295" t="e">
        <f t="shared" si="112"/>
        <v>#REF!</v>
      </c>
      <c r="S295" s="26">
        <f>+'Rendements bruts'!A295</f>
        <v>0</v>
      </c>
      <c r="T295">
        <f t="shared" si="116"/>
        <v>1900</v>
      </c>
      <c r="U295">
        <f t="shared" si="117"/>
        <v>1</v>
      </c>
      <c r="V295" t="e">
        <f>+VLOOKUP(S295,'Rendements bruts'!$A:$A,2,FALSE)</f>
        <v>#N/A</v>
      </c>
      <c r="W295" s="2">
        <f t="shared" si="118"/>
        <v>0</v>
      </c>
      <c r="Y295" s="10" t="e">
        <f t="shared" si="113"/>
        <v>#REF!</v>
      </c>
      <c r="Z295" s="7" t="e">
        <f t="shared" si="114"/>
        <v>#REF!</v>
      </c>
    </row>
    <row r="296" spans="1:26" x14ac:dyDescent="0.25">
      <c r="A296" s="8" t="e">
        <f t="shared" si="115"/>
        <v>#REF!</v>
      </c>
      <c r="B296" s="11" t="e">
        <f t="shared" si="104"/>
        <v>#REF!</v>
      </c>
      <c r="C296" s="44" t="e">
        <f t="shared" si="105"/>
        <v>#REF!</v>
      </c>
      <c r="D296" s="9" t="e">
        <f t="shared" si="106"/>
        <v>#REF!</v>
      </c>
      <c r="E296" s="9" t="e">
        <f t="shared" si="107"/>
        <v>#REF!</v>
      </c>
      <c r="F296" s="9" t="e">
        <f t="shared" si="108"/>
        <v>#REF!</v>
      </c>
      <c r="G296" s="9" t="e">
        <f t="shared" si="109"/>
        <v>#REF!</v>
      </c>
      <c r="H296" s="9" t="e">
        <f t="shared" si="110"/>
        <v>#REF!</v>
      </c>
      <c r="I296" s="9" t="e">
        <f t="shared" si="111"/>
        <v>#REF!</v>
      </c>
      <c r="J296" s="10" t="e">
        <f>IF(A296=" ",0,(PRODUCT($F$28:F296)-1)-(PRODUCT($H$28:H296)-1))</f>
        <v>#REF!</v>
      </c>
      <c r="L296" t="e">
        <f t="shared" si="112"/>
        <v>#REF!</v>
      </c>
      <c r="S296" s="26">
        <f>+'Rendements bruts'!A296</f>
        <v>0</v>
      </c>
      <c r="T296">
        <f t="shared" si="116"/>
        <v>1900</v>
      </c>
      <c r="U296">
        <f t="shared" si="117"/>
        <v>1</v>
      </c>
      <c r="V296" t="e">
        <f>+VLOOKUP(S296,'Rendements bruts'!$A:$A,2,FALSE)</f>
        <v>#N/A</v>
      </c>
      <c r="W296" s="2">
        <f t="shared" si="118"/>
        <v>0</v>
      </c>
      <c r="Y296" s="10" t="e">
        <f t="shared" si="113"/>
        <v>#REF!</v>
      </c>
      <c r="Z296" s="7" t="e">
        <f t="shared" si="114"/>
        <v>#REF!</v>
      </c>
    </row>
    <row r="297" spans="1:26" x14ac:dyDescent="0.25">
      <c r="A297" s="8" t="e">
        <f t="shared" si="115"/>
        <v>#REF!</v>
      </c>
      <c r="B297" s="11" t="e">
        <f t="shared" si="104"/>
        <v>#REF!</v>
      </c>
      <c r="C297" s="44" t="e">
        <f t="shared" si="105"/>
        <v>#REF!</v>
      </c>
      <c r="D297" s="9" t="e">
        <f t="shared" si="106"/>
        <v>#REF!</v>
      </c>
      <c r="E297" s="9" t="e">
        <f t="shared" si="107"/>
        <v>#REF!</v>
      </c>
      <c r="F297" s="9" t="e">
        <f t="shared" si="108"/>
        <v>#REF!</v>
      </c>
      <c r="G297" s="9" t="e">
        <f t="shared" si="109"/>
        <v>#REF!</v>
      </c>
      <c r="H297" s="9" t="e">
        <f t="shared" si="110"/>
        <v>#REF!</v>
      </c>
      <c r="I297" s="9" t="e">
        <f t="shared" si="111"/>
        <v>#REF!</v>
      </c>
      <c r="J297" s="10" t="e">
        <f>IF(A297=" ",0,(PRODUCT($F$28:F297)-1)-(PRODUCT($H$28:H297)-1))</f>
        <v>#REF!</v>
      </c>
      <c r="L297" t="e">
        <f t="shared" si="112"/>
        <v>#REF!</v>
      </c>
      <c r="S297" s="26">
        <f>+'Rendements bruts'!A297</f>
        <v>0</v>
      </c>
      <c r="T297">
        <f t="shared" si="116"/>
        <v>1900</v>
      </c>
      <c r="U297">
        <f t="shared" si="117"/>
        <v>1</v>
      </c>
      <c r="V297" t="e">
        <f>+VLOOKUP(S297,'Rendements bruts'!$A:$A,2,FALSE)</f>
        <v>#N/A</v>
      </c>
      <c r="W297" s="2">
        <f t="shared" si="118"/>
        <v>0</v>
      </c>
      <c r="Y297" s="10" t="e">
        <f t="shared" si="113"/>
        <v>#REF!</v>
      </c>
      <c r="Z297" s="7" t="e">
        <f t="shared" si="114"/>
        <v>#REF!</v>
      </c>
    </row>
    <row r="298" spans="1:26" x14ac:dyDescent="0.25">
      <c r="A298" s="8" t="e">
        <f t="shared" si="115"/>
        <v>#REF!</v>
      </c>
      <c r="B298" s="11" t="e">
        <f t="shared" si="104"/>
        <v>#REF!</v>
      </c>
      <c r="C298" s="44" t="e">
        <f t="shared" si="105"/>
        <v>#REF!</v>
      </c>
      <c r="D298" s="9" t="e">
        <f t="shared" si="106"/>
        <v>#REF!</v>
      </c>
      <c r="E298" s="9" t="e">
        <f t="shared" si="107"/>
        <v>#REF!</v>
      </c>
      <c r="F298" s="9" t="e">
        <f t="shared" si="108"/>
        <v>#REF!</v>
      </c>
      <c r="G298" s="9" t="e">
        <f t="shared" si="109"/>
        <v>#REF!</v>
      </c>
      <c r="H298" s="9" t="e">
        <f t="shared" si="110"/>
        <v>#REF!</v>
      </c>
      <c r="I298" s="9" t="e">
        <f t="shared" si="111"/>
        <v>#REF!</v>
      </c>
      <c r="J298" s="10" t="e">
        <f>IF(A298=" ",0,(PRODUCT($F$28:F298)-1)-(PRODUCT($H$28:H298)-1))</f>
        <v>#REF!</v>
      </c>
      <c r="L298" t="e">
        <f t="shared" si="112"/>
        <v>#REF!</v>
      </c>
      <c r="S298" s="26">
        <f>+'Rendements bruts'!A298</f>
        <v>0</v>
      </c>
      <c r="T298">
        <f t="shared" si="116"/>
        <v>1900</v>
      </c>
      <c r="U298">
        <f t="shared" si="117"/>
        <v>1</v>
      </c>
      <c r="V298" t="e">
        <f>+VLOOKUP(S298,'Rendements bruts'!$A:$A,2,FALSE)</f>
        <v>#N/A</v>
      </c>
      <c r="W298" s="2">
        <f t="shared" si="118"/>
        <v>0</v>
      </c>
      <c r="Y298" s="10" t="e">
        <f t="shared" si="113"/>
        <v>#REF!</v>
      </c>
      <c r="Z298" s="7" t="e">
        <f t="shared" si="114"/>
        <v>#REF!</v>
      </c>
    </row>
    <row r="299" spans="1:26" x14ac:dyDescent="0.25">
      <c r="A299" s="8" t="e">
        <f t="shared" si="115"/>
        <v>#REF!</v>
      </c>
      <c r="B299" s="11" t="e">
        <f t="shared" si="104"/>
        <v>#REF!</v>
      </c>
      <c r="C299" s="44" t="e">
        <f t="shared" si="105"/>
        <v>#REF!</v>
      </c>
      <c r="D299" s="9" t="e">
        <f t="shared" si="106"/>
        <v>#REF!</v>
      </c>
      <c r="E299" s="9" t="e">
        <f t="shared" si="107"/>
        <v>#REF!</v>
      </c>
      <c r="F299" s="9" t="e">
        <f t="shared" si="108"/>
        <v>#REF!</v>
      </c>
      <c r="G299" s="9" t="e">
        <f t="shared" si="109"/>
        <v>#REF!</v>
      </c>
      <c r="H299" s="9" t="e">
        <f t="shared" si="110"/>
        <v>#REF!</v>
      </c>
      <c r="I299" s="9" t="e">
        <f t="shared" si="111"/>
        <v>#REF!</v>
      </c>
      <c r="J299" s="10" t="e">
        <f>IF(A299=" ",0,(PRODUCT($F$28:F299)-1)-(PRODUCT($H$28:H299)-1))</f>
        <v>#REF!</v>
      </c>
      <c r="L299" t="e">
        <f t="shared" si="112"/>
        <v>#REF!</v>
      </c>
      <c r="S299" s="26">
        <f>+'Rendements bruts'!A299</f>
        <v>0</v>
      </c>
      <c r="T299">
        <f t="shared" si="116"/>
        <v>1900</v>
      </c>
      <c r="U299">
        <f t="shared" si="117"/>
        <v>1</v>
      </c>
      <c r="V299" t="e">
        <f>+VLOOKUP(S299,'Rendements bruts'!$A:$A,2,FALSE)</f>
        <v>#N/A</v>
      </c>
      <c r="W299" s="2">
        <f t="shared" si="118"/>
        <v>0</v>
      </c>
      <c r="Y299" s="10" t="e">
        <f t="shared" si="113"/>
        <v>#REF!</v>
      </c>
      <c r="Z299" s="7" t="e">
        <f t="shared" si="114"/>
        <v>#REF!</v>
      </c>
    </row>
    <row r="300" spans="1:26" x14ac:dyDescent="0.25">
      <c r="A300" s="8" t="e">
        <f t="shared" si="115"/>
        <v>#REF!</v>
      </c>
      <c r="B300" s="11" t="e">
        <f t="shared" ref="B300:B363" si="119">+IF(A300=" "," ",VLOOKUP(A300,$V:$W,2,FALSE))</f>
        <v>#REF!</v>
      </c>
      <c r="C300" s="44" t="e">
        <f t="shared" ref="C300:C363" si="120">+IF(A300=" "," ",INDEX(Net,A300,$L$2))</f>
        <v>#REF!</v>
      </c>
      <c r="D300" s="9" t="e">
        <f t="shared" ref="D300:D363" si="121">+IF(A300=" ",1,1+C300)</f>
        <v>#REF!</v>
      </c>
      <c r="E300" s="9" t="e">
        <f t="shared" ref="E300:E363" si="122">+IF(A300=" "," ",INDEX(Brut,A300,$L$2))</f>
        <v>#REF!</v>
      </c>
      <c r="F300" s="9" t="e">
        <f t="shared" ref="F300:F363" si="123">+IF(A300=" ",1,1+E300)</f>
        <v>#REF!</v>
      </c>
      <c r="G300" s="9" t="e">
        <f t="shared" ref="G300:G363" si="124">+IF(A300=" "," ",IF(E300=" ",0,INDEX(Indices,A300,$L$2)))</f>
        <v>#REF!</v>
      </c>
      <c r="H300" s="9" t="e">
        <f t="shared" ref="H300:H363" si="125">+IF(A300=" ",1,1+G300)</f>
        <v>#REF!</v>
      </c>
      <c r="I300" s="9" t="e">
        <f t="shared" ref="I300:I363" si="126">+IF(A300=" "," ",INDEX(VA,A300,$L$2))</f>
        <v>#REF!</v>
      </c>
      <c r="J300" s="10" t="e">
        <f>IF(A300=" ",0,(PRODUCT($F$28:F300)-1)-(PRODUCT($H$28:H300)-1))</f>
        <v>#REF!</v>
      </c>
      <c r="L300" t="e">
        <f t="shared" ref="L300:L363" si="127">+IF(A300=" ",0,1)</f>
        <v>#REF!</v>
      </c>
      <c r="S300" s="26">
        <f>+'Rendements bruts'!A300</f>
        <v>0</v>
      </c>
      <c r="T300">
        <f t="shared" si="116"/>
        <v>1900</v>
      </c>
      <c r="U300">
        <f t="shared" si="117"/>
        <v>1</v>
      </c>
      <c r="V300" t="e">
        <f>+VLOOKUP(S300,'Rendements bruts'!$A:$A,2,FALSE)</f>
        <v>#N/A</v>
      </c>
      <c r="W300" s="2">
        <f t="shared" si="118"/>
        <v>0</v>
      </c>
      <c r="Y300" s="10" t="e">
        <f t="shared" si="113"/>
        <v>#REF!</v>
      </c>
      <c r="Z300" s="7" t="e">
        <f t="shared" si="114"/>
        <v>#REF!</v>
      </c>
    </row>
    <row r="301" spans="1:26" x14ac:dyDescent="0.25">
      <c r="A301" s="8" t="e">
        <f t="shared" si="115"/>
        <v>#REF!</v>
      </c>
      <c r="B301" s="11" t="e">
        <f t="shared" si="119"/>
        <v>#REF!</v>
      </c>
      <c r="C301" s="44" t="e">
        <f t="shared" si="120"/>
        <v>#REF!</v>
      </c>
      <c r="D301" s="9" t="e">
        <f t="shared" si="121"/>
        <v>#REF!</v>
      </c>
      <c r="E301" s="9" t="e">
        <f t="shared" si="122"/>
        <v>#REF!</v>
      </c>
      <c r="F301" s="9" t="e">
        <f t="shared" si="123"/>
        <v>#REF!</v>
      </c>
      <c r="G301" s="9" t="e">
        <f t="shared" si="124"/>
        <v>#REF!</v>
      </c>
      <c r="H301" s="9" t="e">
        <f t="shared" si="125"/>
        <v>#REF!</v>
      </c>
      <c r="I301" s="9" t="e">
        <f t="shared" si="126"/>
        <v>#REF!</v>
      </c>
      <c r="J301" s="10" t="e">
        <f>IF(A301=" ",0,(PRODUCT($F$28:F301)-1)-(PRODUCT($H$28:H301)-1))</f>
        <v>#REF!</v>
      </c>
      <c r="L301" t="e">
        <f t="shared" si="127"/>
        <v>#REF!</v>
      </c>
      <c r="S301" s="26">
        <f>+'Rendements bruts'!A301</f>
        <v>0</v>
      </c>
      <c r="T301">
        <f t="shared" si="116"/>
        <v>1900</v>
      </c>
      <c r="U301">
        <f t="shared" si="117"/>
        <v>1</v>
      </c>
      <c r="V301" t="e">
        <f>+VLOOKUP(S301,'Rendements bruts'!$A:$A,2,FALSE)</f>
        <v>#N/A</v>
      </c>
      <c r="W301" s="2">
        <f t="shared" si="118"/>
        <v>0</v>
      </c>
      <c r="Y301" s="10" t="e">
        <f t="shared" si="113"/>
        <v>#REF!</v>
      </c>
      <c r="Z301" s="7" t="e">
        <f t="shared" si="114"/>
        <v>#REF!</v>
      </c>
    </row>
    <row r="302" spans="1:26" x14ac:dyDescent="0.25">
      <c r="A302" s="8" t="e">
        <f t="shared" si="115"/>
        <v>#REF!</v>
      </c>
      <c r="B302" s="11" t="e">
        <f t="shared" si="119"/>
        <v>#REF!</v>
      </c>
      <c r="C302" s="44" t="e">
        <f t="shared" si="120"/>
        <v>#REF!</v>
      </c>
      <c r="D302" s="9" t="e">
        <f t="shared" si="121"/>
        <v>#REF!</v>
      </c>
      <c r="E302" s="9" t="e">
        <f t="shared" si="122"/>
        <v>#REF!</v>
      </c>
      <c r="F302" s="9" t="e">
        <f t="shared" si="123"/>
        <v>#REF!</v>
      </c>
      <c r="G302" s="9" t="e">
        <f t="shared" si="124"/>
        <v>#REF!</v>
      </c>
      <c r="H302" s="9" t="e">
        <f t="shared" si="125"/>
        <v>#REF!</v>
      </c>
      <c r="I302" s="9" t="e">
        <f t="shared" si="126"/>
        <v>#REF!</v>
      </c>
      <c r="J302" s="10" t="e">
        <f>IF(A302=" ",0,(PRODUCT($F$28:F302)-1)-(PRODUCT($H$28:H302)-1))</f>
        <v>#REF!</v>
      </c>
      <c r="L302" t="e">
        <f t="shared" si="127"/>
        <v>#REF!</v>
      </c>
      <c r="S302" s="26">
        <f>+'Rendements bruts'!A302</f>
        <v>0</v>
      </c>
      <c r="T302">
        <f t="shared" si="116"/>
        <v>1900</v>
      </c>
      <c r="U302">
        <f t="shared" si="117"/>
        <v>1</v>
      </c>
      <c r="V302" t="e">
        <f>+VLOOKUP(S302,'Rendements bruts'!$A:$A,2,FALSE)</f>
        <v>#N/A</v>
      </c>
      <c r="W302" s="2">
        <f t="shared" si="118"/>
        <v>0</v>
      </c>
      <c r="Y302" s="10" t="e">
        <f t="shared" si="113"/>
        <v>#REF!</v>
      </c>
      <c r="Z302" s="7" t="e">
        <f t="shared" si="114"/>
        <v>#REF!</v>
      </c>
    </row>
    <row r="303" spans="1:26" x14ac:dyDescent="0.25">
      <c r="A303" s="8" t="e">
        <f t="shared" si="115"/>
        <v>#REF!</v>
      </c>
      <c r="B303" s="11" t="e">
        <f t="shared" si="119"/>
        <v>#REF!</v>
      </c>
      <c r="C303" s="44" t="e">
        <f t="shared" si="120"/>
        <v>#REF!</v>
      </c>
      <c r="D303" s="9" t="e">
        <f t="shared" si="121"/>
        <v>#REF!</v>
      </c>
      <c r="E303" s="9" t="e">
        <f t="shared" si="122"/>
        <v>#REF!</v>
      </c>
      <c r="F303" s="9" t="e">
        <f t="shared" si="123"/>
        <v>#REF!</v>
      </c>
      <c r="G303" s="9" t="e">
        <f t="shared" si="124"/>
        <v>#REF!</v>
      </c>
      <c r="H303" s="9" t="e">
        <f t="shared" si="125"/>
        <v>#REF!</v>
      </c>
      <c r="I303" s="9" t="e">
        <f t="shared" si="126"/>
        <v>#REF!</v>
      </c>
      <c r="J303" s="10" t="e">
        <f>IF(A303=" ",0,(PRODUCT($F$28:F303)-1)-(PRODUCT($H$28:H303)-1))</f>
        <v>#REF!</v>
      </c>
      <c r="L303" t="e">
        <f t="shared" si="127"/>
        <v>#REF!</v>
      </c>
      <c r="S303" s="26">
        <f>+'Rendements bruts'!A303</f>
        <v>0</v>
      </c>
      <c r="T303">
        <f t="shared" si="116"/>
        <v>1900</v>
      </c>
      <c r="U303">
        <f t="shared" si="117"/>
        <v>1</v>
      </c>
      <c r="V303" t="e">
        <f>+VLOOKUP(S303,'Rendements bruts'!$A:$A,2,FALSE)</f>
        <v>#N/A</v>
      </c>
      <c r="W303" s="2">
        <f t="shared" si="118"/>
        <v>0</v>
      </c>
      <c r="Y303" s="10" t="e">
        <f t="shared" si="113"/>
        <v>#REF!</v>
      </c>
      <c r="Z303" s="7" t="e">
        <f t="shared" si="114"/>
        <v>#REF!</v>
      </c>
    </row>
    <row r="304" spans="1:26" x14ac:dyDescent="0.25">
      <c r="A304" s="8" t="e">
        <f t="shared" si="115"/>
        <v>#REF!</v>
      </c>
      <c r="B304" s="11" t="e">
        <f t="shared" si="119"/>
        <v>#REF!</v>
      </c>
      <c r="C304" s="44" t="e">
        <f t="shared" si="120"/>
        <v>#REF!</v>
      </c>
      <c r="D304" s="9" t="e">
        <f t="shared" si="121"/>
        <v>#REF!</v>
      </c>
      <c r="E304" s="9" t="e">
        <f t="shared" si="122"/>
        <v>#REF!</v>
      </c>
      <c r="F304" s="9" t="e">
        <f t="shared" si="123"/>
        <v>#REF!</v>
      </c>
      <c r="G304" s="9" t="e">
        <f t="shared" si="124"/>
        <v>#REF!</v>
      </c>
      <c r="H304" s="9" t="e">
        <f t="shared" si="125"/>
        <v>#REF!</v>
      </c>
      <c r="I304" s="9" t="e">
        <f t="shared" si="126"/>
        <v>#REF!</v>
      </c>
      <c r="J304" s="10" t="e">
        <f>IF(A304=" ",0,(PRODUCT($F$28:F304)-1)-(PRODUCT($H$28:H304)-1))</f>
        <v>#REF!</v>
      </c>
      <c r="L304" t="e">
        <f t="shared" si="127"/>
        <v>#REF!</v>
      </c>
      <c r="S304" s="26">
        <f>+'Rendements bruts'!A304</f>
        <v>0</v>
      </c>
      <c r="T304">
        <f t="shared" si="116"/>
        <v>1900</v>
      </c>
      <c r="U304">
        <f t="shared" si="117"/>
        <v>1</v>
      </c>
      <c r="V304" t="e">
        <f>+VLOOKUP(S304,'Rendements bruts'!$A:$A,2,FALSE)</f>
        <v>#N/A</v>
      </c>
      <c r="W304" s="2">
        <f t="shared" si="118"/>
        <v>0</v>
      </c>
      <c r="Y304" s="10" t="e">
        <f t="shared" si="113"/>
        <v>#REF!</v>
      </c>
      <c r="Z304" s="7" t="e">
        <f t="shared" si="114"/>
        <v>#REF!</v>
      </c>
    </row>
    <row r="305" spans="1:26" x14ac:dyDescent="0.25">
      <c r="A305" s="8" t="e">
        <f t="shared" si="115"/>
        <v>#REF!</v>
      </c>
      <c r="B305" s="11" t="e">
        <f t="shared" si="119"/>
        <v>#REF!</v>
      </c>
      <c r="C305" s="44" t="e">
        <f t="shared" si="120"/>
        <v>#REF!</v>
      </c>
      <c r="D305" s="9" t="e">
        <f t="shared" si="121"/>
        <v>#REF!</v>
      </c>
      <c r="E305" s="9" t="e">
        <f t="shared" si="122"/>
        <v>#REF!</v>
      </c>
      <c r="F305" s="9" t="e">
        <f t="shared" si="123"/>
        <v>#REF!</v>
      </c>
      <c r="G305" s="9" t="e">
        <f t="shared" si="124"/>
        <v>#REF!</v>
      </c>
      <c r="H305" s="9" t="e">
        <f t="shared" si="125"/>
        <v>#REF!</v>
      </c>
      <c r="I305" s="9" t="e">
        <f t="shared" si="126"/>
        <v>#REF!</v>
      </c>
      <c r="J305" s="10" t="e">
        <f>IF(A305=" ",0,(PRODUCT($F$28:F305)-1)-(PRODUCT($H$28:H305)-1))</f>
        <v>#REF!</v>
      </c>
      <c r="L305" t="e">
        <f t="shared" si="127"/>
        <v>#REF!</v>
      </c>
      <c r="S305" s="26">
        <f>+'Rendements bruts'!A305</f>
        <v>0</v>
      </c>
      <c r="T305">
        <f t="shared" si="116"/>
        <v>1900</v>
      </c>
      <c r="U305">
        <f t="shared" si="117"/>
        <v>1</v>
      </c>
      <c r="V305" t="e">
        <f>+VLOOKUP(S305,'Rendements bruts'!$A:$A,2,FALSE)</f>
        <v>#N/A</v>
      </c>
      <c r="W305" s="2">
        <f t="shared" si="118"/>
        <v>0</v>
      </c>
      <c r="Y305" s="10" t="e">
        <f t="shared" si="113"/>
        <v>#REF!</v>
      </c>
      <c r="Z305" s="7" t="e">
        <f t="shared" si="114"/>
        <v>#REF!</v>
      </c>
    </row>
    <row r="306" spans="1:26" x14ac:dyDescent="0.25">
      <c r="A306" s="8" t="e">
        <f t="shared" si="115"/>
        <v>#REF!</v>
      </c>
      <c r="B306" s="11" t="e">
        <f t="shared" si="119"/>
        <v>#REF!</v>
      </c>
      <c r="C306" s="44" t="e">
        <f t="shared" si="120"/>
        <v>#REF!</v>
      </c>
      <c r="D306" s="9" t="e">
        <f t="shared" si="121"/>
        <v>#REF!</v>
      </c>
      <c r="E306" s="9" t="e">
        <f t="shared" si="122"/>
        <v>#REF!</v>
      </c>
      <c r="F306" s="9" t="e">
        <f t="shared" si="123"/>
        <v>#REF!</v>
      </c>
      <c r="G306" s="9" t="e">
        <f t="shared" si="124"/>
        <v>#REF!</v>
      </c>
      <c r="H306" s="9" t="e">
        <f t="shared" si="125"/>
        <v>#REF!</v>
      </c>
      <c r="I306" s="9" t="e">
        <f t="shared" si="126"/>
        <v>#REF!</v>
      </c>
      <c r="J306" s="10" t="e">
        <f>IF(A306=" ",0,(PRODUCT($F$28:F306)-1)-(PRODUCT($H$28:H306)-1))</f>
        <v>#REF!</v>
      </c>
      <c r="L306" t="e">
        <f t="shared" si="127"/>
        <v>#REF!</v>
      </c>
      <c r="S306" s="26">
        <f>+'Rendements bruts'!A306</f>
        <v>0</v>
      </c>
      <c r="T306">
        <f t="shared" si="116"/>
        <v>1900</v>
      </c>
      <c r="U306">
        <f t="shared" si="117"/>
        <v>1</v>
      </c>
      <c r="V306" t="e">
        <f>+VLOOKUP(S306,'Rendements bruts'!$A:$A,2,FALSE)</f>
        <v>#N/A</v>
      </c>
      <c r="W306" s="2">
        <f t="shared" si="118"/>
        <v>0</v>
      </c>
      <c r="Y306" s="10" t="e">
        <f t="shared" si="113"/>
        <v>#REF!</v>
      </c>
      <c r="Z306" s="7" t="e">
        <f t="shared" si="114"/>
        <v>#REF!</v>
      </c>
    </row>
    <row r="307" spans="1:26" x14ac:dyDescent="0.25">
      <c r="A307" s="8" t="e">
        <f t="shared" si="115"/>
        <v>#REF!</v>
      </c>
      <c r="B307" s="11" t="e">
        <f t="shared" si="119"/>
        <v>#REF!</v>
      </c>
      <c r="C307" s="44" t="e">
        <f t="shared" si="120"/>
        <v>#REF!</v>
      </c>
      <c r="D307" s="9" t="e">
        <f t="shared" si="121"/>
        <v>#REF!</v>
      </c>
      <c r="E307" s="9" t="e">
        <f t="shared" si="122"/>
        <v>#REF!</v>
      </c>
      <c r="F307" s="9" t="e">
        <f t="shared" si="123"/>
        <v>#REF!</v>
      </c>
      <c r="G307" s="9" t="e">
        <f t="shared" si="124"/>
        <v>#REF!</v>
      </c>
      <c r="H307" s="9" t="e">
        <f t="shared" si="125"/>
        <v>#REF!</v>
      </c>
      <c r="I307" s="9" t="e">
        <f t="shared" si="126"/>
        <v>#REF!</v>
      </c>
      <c r="J307" s="10" t="e">
        <f>IF(A307=" ",0,(PRODUCT($F$28:F307)-1)-(PRODUCT($H$28:H307)-1))</f>
        <v>#REF!</v>
      </c>
      <c r="L307" t="e">
        <f t="shared" si="127"/>
        <v>#REF!</v>
      </c>
      <c r="S307" s="26">
        <f>+'Rendements bruts'!A307</f>
        <v>0</v>
      </c>
      <c r="T307">
        <f t="shared" si="116"/>
        <v>1900</v>
      </c>
      <c r="U307">
        <f t="shared" si="117"/>
        <v>1</v>
      </c>
      <c r="V307" t="e">
        <f>+VLOOKUP(S307,'Rendements bruts'!$A:$A,2,FALSE)</f>
        <v>#N/A</v>
      </c>
      <c r="W307" s="2">
        <f t="shared" si="118"/>
        <v>0</v>
      </c>
      <c r="Y307" s="10" t="e">
        <f t="shared" si="113"/>
        <v>#REF!</v>
      </c>
      <c r="Z307" s="7" t="e">
        <f t="shared" si="114"/>
        <v>#REF!</v>
      </c>
    </row>
    <row r="308" spans="1:26" x14ac:dyDescent="0.25">
      <c r="A308" s="8" t="e">
        <f t="shared" si="115"/>
        <v>#REF!</v>
      </c>
      <c r="B308" s="11" t="e">
        <f t="shared" si="119"/>
        <v>#REF!</v>
      </c>
      <c r="C308" s="44" t="e">
        <f t="shared" si="120"/>
        <v>#REF!</v>
      </c>
      <c r="D308" s="9" t="e">
        <f t="shared" si="121"/>
        <v>#REF!</v>
      </c>
      <c r="E308" s="9" t="e">
        <f t="shared" si="122"/>
        <v>#REF!</v>
      </c>
      <c r="F308" s="9" t="e">
        <f t="shared" si="123"/>
        <v>#REF!</v>
      </c>
      <c r="G308" s="9" t="e">
        <f t="shared" si="124"/>
        <v>#REF!</v>
      </c>
      <c r="H308" s="9" t="e">
        <f t="shared" si="125"/>
        <v>#REF!</v>
      </c>
      <c r="I308" s="9" t="e">
        <f t="shared" si="126"/>
        <v>#REF!</v>
      </c>
      <c r="J308" s="10" t="e">
        <f>IF(A308=" ",0,(PRODUCT($F$28:F308)-1)-(PRODUCT($H$28:H308)-1))</f>
        <v>#REF!</v>
      </c>
      <c r="L308" t="e">
        <f t="shared" si="127"/>
        <v>#REF!</v>
      </c>
      <c r="S308" s="26">
        <f>+'Rendements bruts'!A308</f>
        <v>0</v>
      </c>
      <c r="T308">
        <f t="shared" si="116"/>
        <v>1900</v>
      </c>
      <c r="U308">
        <f t="shared" si="117"/>
        <v>1</v>
      </c>
      <c r="V308" t="e">
        <f>+VLOOKUP(S308,'Rendements bruts'!$A:$A,2,FALSE)</f>
        <v>#N/A</v>
      </c>
      <c r="W308" s="2">
        <f t="shared" si="118"/>
        <v>0</v>
      </c>
      <c r="Y308" s="10" t="e">
        <f t="shared" si="113"/>
        <v>#REF!</v>
      </c>
      <c r="Z308" s="7" t="e">
        <f t="shared" si="114"/>
        <v>#REF!</v>
      </c>
    </row>
    <row r="309" spans="1:26" x14ac:dyDescent="0.25">
      <c r="A309" s="8" t="e">
        <f t="shared" si="115"/>
        <v>#REF!</v>
      </c>
      <c r="B309" s="11" t="e">
        <f t="shared" si="119"/>
        <v>#REF!</v>
      </c>
      <c r="C309" s="44" t="e">
        <f t="shared" si="120"/>
        <v>#REF!</v>
      </c>
      <c r="D309" s="9" t="e">
        <f t="shared" si="121"/>
        <v>#REF!</v>
      </c>
      <c r="E309" s="9" t="e">
        <f t="shared" si="122"/>
        <v>#REF!</v>
      </c>
      <c r="F309" s="9" t="e">
        <f t="shared" si="123"/>
        <v>#REF!</v>
      </c>
      <c r="G309" s="9" t="e">
        <f t="shared" si="124"/>
        <v>#REF!</v>
      </c>
      <c r="H309" s="9" t="e">
        <f t="shared" si="125"/>
        <v>#REF!</v>
      </c>
      <c r="I309" s="9" t="e">
        <f t="shared" si="126"/>
        <v>#REF!</v>
      </c>
      <c r="J309" s="10" t="e">
        <f>IF(A309=" ",0,(PRODUCT($F$28:F309)-1)-(PRODUCT($H$28:H309)-1))</f>
        <v>#REF!</v>
      </c>
      <c r="L309" t="e">
        <f t="shared" si="127"/>
        <v>#REF!</v>
      </c>
      <c r="S309" s="26">
        <f>+'Rendements bruts'!A309</f>
        <v>0</v>
      </c>
      <c r="T309">
        <f t="shared" si="116"/>
        <v>1900</v>
      </c>
      <c r="U309">
        <f t="shared" si="117"/>
        <v>1</v>
      </c>
      <c r="V309" t="e">
        <f>+VLOOKUP(S309,'Rendements bruts'!$A:$A,2,FALSE)</f>
        <v>#N/A</v>
      </c>
      <c r="W309" s="2">
        <f t="shared" si="118"/>
        <v>0</v>
      </c>
      <c r="Y309" s="10" t="e">
        <f t="shared" si="113"/>
        <v>#REF!</v>
      </c>
      <c r="Z309" s="7" t="e">
        <f t="shared" si="114"/>
        <v>#REF!</v>
      </c>
    </row>
    <row r="310" spans="1:26" x14ac:dyDescent="0.25">
      <c r="A310" s="8" t="e">
        <f t="shared" si="115"/>
        <v>#REF!</v>
      </c>
      <c r="B310" s="11" t="e">
        <f t="shared" si="119"/>
        <v>#REF!</v>
      </c>
      <c r="C310" s="44" t="e">
        <f t="shared" si="120"/>
        <v>#REF!</v>
      </c>
      <c r="D310" s="9" t="e">
        <f t="shared" si="121"/>
        <v>#REF!</v>
      </c>
      <c r="E310" s="9" t="e">
        <f t="shared" si="122"/>
        <v>#REF!</v>
      </c>
      <c r="F310" s="9" t="e">
        <f t="shared" si="123"/>
        <v>#REF!</v>
      </c>
      <c r="G310" s="9" t="e">
        <f t="shared" si="124"/>
        <v>#REF!</v>
      </c>
      <c r="H310" s="9" t="e">
        <f t="shared" si="125"/>
        <v>#REF!</v>
      </c>
      <c r="I310" s="9" t="e">
        <f t="shared" si="126"/>
        <v>#REF!</v>
      </c>
      <c r="J310" s="10" t="e">
        <f>IF(A310=" ",0,(PRODUCT($F$28:F310)-1)-(PRODUCT($H$28:H310)-1))</f>
        <v>#REF!</v>
      </c>
      <c r="L310" t="e">
        <f t="shared" si="127"/>
        <v>#REF!</v>
      </c>
      <c r="S310" s="26">
        <f>+'Rendements bruts'!A310</f>
        <v>0</v>
      </c>
      <c r="T310">
        <f t="shared" si="116"/>
        <v>1900</v>
      </c>
      <c r="U310">
        <f t="shared" si="117"/>
        <v>1</v>
      </c>
      <c r="V310" t="e">
        <f>+VLOOKUP(S310,'Rendements bruts'!$A:$A,2,FALSE)</f>
        <v>#N/A</v>
      </c>
      <c r="W310" s="2">
        <f t="shared" si="118"/>
        <v>0</v>
      </c>
      <c r="Y310" s="10" t="e">
        <f t="shared" si="113"/>
        <v>#REF!</v>
      </c>
      <c r="Z310" s="7" t="e">
        <f t="shared" si="114"/>
        <v>#REF!</v>
      </c>
    </row>
    <row r="311" spans="1:26" x14ac:dyDescent="0.25">
      <c r="A311" s="8" t="e">
        <f t="shared" si="115"/>
        <v>#REF!</v>
      </c>
      <c r="B311" s="11" t="e">
        <f t="shared" si="119"/>
        <v>#REF!</v>
      </c>
      <c r="C311" s="44" t="e">
        <f t="shared" si="120"/>
        <v>#REF!</v>
      </c>
      <c r="D311" s="9" t="e">
        <f t="shared" si="121"/>
        <v>#REF!</v>
      </c>
      <c r="E311" s="9" t="e">
        <f t="shared" si="122"/>
        <v>#REF!</v>
      </c>
      <c r="F311" s="9" t="e">
        <f t="shared" si="123"/>
        <v>#REF!</v>
      </c>
      <c r="G311" s="9" t="e">
        <f t="shared" si="124"/>
        <v>#REF!</v>
      </c>
      <c r="H311" s="9" t="e">
        <f t="shared" si="125"/>
        <v>#REF!</v>
      </c>
      <c r="I311" s="9" t="e">
        <f t="shared" si="126"/>
        <v>#REF!</v>
      </c>
      <c r="J311" s="10" t="e">
        <f>IF(A311=" ",0,(PRODUCT($F$28:F311)-1)-(PRODUCT($H$28:H311)-1))</f>
        <v>#REF!</v>
      </c>
      <c r="L311" t="e">
        <f t="shared" si="127"/>
        <v>#REF!</v>
      </c>
      <c r="S311" s="26">
        <f>+'Rendements bruts'!A311</f>
        <v>0</v>
      </c>
      <c r="T311">
        <f t="shared" si="116"/>
        <v>1900</v>
      </c>
      <c r="U311">
        <f t="shared" si="117"/>
        <v>1</v>
      </c>
      <c r="V311" t="e">
        <f>+VLOOKUP(S311,'Rendements bruts'!$A:$A,2,FALSE)</f>
        <v>#N/A</v>
      </c>
      <c r="W311" s="2">
        <f t="shared" si="118"/>
        <v>0</v>
      </c>
      <c r="Y311" s="10" t="e">
        <f t="shared" si="113"/>
        <v>#REF!</v>
      </c>
      <c r="Z311" s="7" t="e">
        <f t="shared" si="114"/>
        <v>#REF!</v>
      </c>
    </row>
    <row r="312" spans="1:26" x14ac:dyDescent="0.25">
      <c r="A312" s="8" t="e">
        <f t="shared" si="115"/>
        <v>#REF!</v>
      </c>
      <c r="B312" s="11" t="e">
        <f t="shared" si="119"/>
        <v>#REF!</v>
      </c>
      <c r="C312" s="44" t="e">
        <f t="shared" si="120"/>
        <v>#REF!</v>
      </c>
      <c r="D312" s="9" t="e">
        <f t="shared" si="121"/>
        <v>#REF!</v>
      </c>
      <c r="E312" s="9" t="e">
        <f t="shared" si="122"/>
        <v>#REF!</v>
      </c>
      <c r="F312" s="9" t="e">
        <f t="shared" si="123"/>
        <v>#REF!</v>
      </c>
      <c r="G312" s="9" t="e">
        <f t="shared" si="124"/>
        <v>#REF!</v>
      </c>
      <c r="H312" s="9" t="e">
        <f t="shared" si="125"/>
        <v>#REF!</v>
      </c>
      <c r="I312" s="9" t="e">
        <f t="shared" si="126"/>
        <v>#REF!</v>
      </c>
      <c r="J312" s="10" t="e">
        <f>IF(A312=" ",0,(PRODUCT($F$28:F312)-1)-(PRODUCT($H$28:H312)-1))</f>
        <v>#REF!</v>
      </c>
      <c r="L312" t="e">
        <f t="shared" si="127"/>
        <v>#REF!</v>
      </c>
      <c r="S312" s="26">
        <f>+'Rendements bruts'!A312</f>
        <v>0</v>
      </c>
      <c r="T312">
        <f t="shared" si="116"/>
        <v>1900</v>
      </c>
      <c r="U312">
        <f t="shared" si="117"/>
        <v>1</v>
      </c>
      <c r="V312" t="e">
        <f>+VLOOKUP(S312,'Rendements bruts'!$A:$A,2,FALSE)</f>
        <v>#N/A</v>
      </c>
      <c r="W312" s="2">
        <f t="shared" si="118"/>
        <v>0</v>
      </c>
      <c r="Y312" s="10" t="e">
        <f t="shared" si="113"/>
        <v>#REF!</v>
      </c>
      <c r="Z312" s="7" t="e">
        <f t="shared" si="114"/>
        <v>#REF!</v>
      </c>
    </row>
    <row r="313" spans="1:26" x14ac:dyDescent="0.25">
      <c r="A313" s="8" t="e">
        <f t="shared" si="115"/>
        <v>#REF!</v>
      </c>
      <c r="B313" s="11" t="e">
        <f t="shared" si="119"/>
        <v>#REF!</v>
      </c>
      <c r="C313" s="44" t="e">
        <f t="shared" si="120"/>
        <v>#REF!</v>
      </c>
      <c r="D313" s="9" t="e">
        <f t="shared" si="121"/>
        <v>#REF!</v>
      </c>
      <c r="E313" s="9" t="e">
        <f t="shared" si="122"/>
        <v>#REF!</v>
      </c>
      <c r="F313" s="9" t="e">
        <f t="shared" si="123"/>
        <v>#REF!</v>
      </c>
      <c r="G313" s="9" t="e">
        <f t="shared" si="124"/>
        <v>#REF!</v>
      </c>
      <c r="H313" s="9" t="e">
        <f t="shared" si="125"/>
        <v>#REF!</v>
      </c>
      <c r="I313" s="9" t="e">
        <f t="shared" si="126"/>
        <v>#REF!</v>
      </c>
      <c r="J313" s="10" t="e">
        <f>IF(A313=" ",0,(PRODUCT($F$28:F313)-1)-(PRODUCT($H$28:H313)-1))</f>
        <v>#REF!</v>
      </c>
      <c r="L313" t="e">
        <f t="shared" si="127"/>
        <v>#REF!</v>
      </c>
      <c r="S313" s="26">
        <f>+'Rendements bruts'!A313</f>
        <v>0</v>
      </c>
      <c r="T313">
        <f t="shared" si="116"/>
        <v>1900</v>
      </c>
      <c r="U313">
        <f t="shared" si="117"/>
        <v>1</v>
      </c>
      <c r="V313" t="e">
        <f>+VLOOKUP(S313,'Rendements bruts'!$A:$A,2,FALSE)</f>
        <v>#N/A</v>
      </c>
      <c r="W313" s="2">
        <f t="shared" si="118"/>
        <v>0</v>
      </c>
      <c r="Y313" s="10" t="e">
        <f t="shared" si="113"/>
        <v>#REF!</v>
      </c>
      <c r="Z313" s="7" t="e">
        <f t="shared" si="114"/>
        <v>#REF!</v>
      </c>
    </row>
    <row r="314" spans="1:26" x14ac:dyDescent="0.25">
      <c r="A314" s="8" t="e">
        <f t="shared" si="115"/>
        <v>#REF!</v>
      </c>
      <c r="B314" s="11" t="e">
        <f t="shared" si="119"/>
        <v>#REF!</v>
      </c>
      <c r="C314" s="44" t="e">
        <f t="shared" si="120"/>
        <v>#REF!</v>
      </c>
      <c r="D314" s="9" t="e">
        <f t="shared" si="121"/>
        <v>#REF!</v>
      </c>
      <c r="E314" s="9" t="e">
        <f t="shared" si="122"/>
        <v>#REF!</v>
      </c>
      <c r="F314" s="9" t="e">
        <f t="shared" si="123"/>
        <v>#REF!</v>
      </c>
      <c r="G314" s="9" t="e">
        <f t="shared" si="124"/>
        <v>#REF!</v>
      </c>
      <c r="H314" s="9" t="e">
        <f t="shared" si="125"/>
        <v>#REF!</v>
      </c>
      <c r="I314" s="9" t="e">
        <f t="shared" si="126"/>
        <v>#REF!</v>
      </c>
      <c r="J314" s="10" t="e">
        <f>IF(A314=" ",0,(PRODUCT($F$28:F314)-1)-(PRODUCT($H$28:H314)-1))</f>
        <v>#REF!</v>
      </c>
      <c r="L314" t="e">
        <f t="shared" si="127"/>
        <v>#REF!</v>
      </c>
      <c r="S314" s="26">
        <f>+'Rendements bruts'!A314</f>
        <v>0</v>
      </c>
      <c r="T314">
        <f t="shared" si="116"/>
        <v>1900</v>
      </c>
      <c r="U314">
        <f t="shared" si="117"/>
        <v>1</v>
      </c>
      <c r="V314" t="e">
        <f>+VLOOKUP(S314,'Rendements bruts'!$A:$A,2,FALSE)</f>
        <v>#N/A</v>
      </c>
      <c r="W314" s="2">
        <f t="shared" si="118"/>
        <v>0</v>
      </c>
      <c r="Y314" s="10" t="e">
        <f t="shared" si="113"/>
        <v>#REF!</v>
      </c>
      <c r="Z314" s="7" t="e">
        <f t="shared" si="114"/>
        <v>#REF!</v>
      </c>
    </row>
    <row r="315" spans="1:26" x14ac:dyDescent="0.25">
      <c r="A315" s="8" t="e">
        <f t="shared" si="115"/>
        <v>#REF!</v>
      </c>
      <c r="B315" s="11" t="e">
        <f t="shared" si="119"/>
        <v>#REF!</v>
      </c>
      <c r="C315" s="44" t="e">
        <f t="shared" si="120"/>
        <v>#REF!</v>
      </c>
      <c r="D315" s="9" t="e">
        <f t="shared" si="121"/>
        <v>#REF!</v>
      </c>
      <c r="E315" s="9" t="e">
        <f t="shared" si="122"/>
        <v>#REF!</v>
      </c>
      <c r="F315" s="9" t="e">
        <f t="shared" si="123"/>
        <v>#REF!</v>
      </c>
      <c r="G315" s="9" t="e">
        <f t="shared" si="124"/>
        <v>#REF!</v>
      </c>
      <c r="H315" s="9" t="e">
        <f t="shared" si="125"/>
        <v>#REF!</v>
      </c>
      <c r="I315" s="9" t="e">
        <f t="shared" si="126"/>
        <v>#REF!</v>
      </c>
      <c r="J315" s="10" t="e">
        <f>IF(A315=" ",0,(PRODUCT($F$28:F315)-1)-(PRODUCT($H$28:H315)-1))</f>
        <v>#REF!</v>
      </c>
      <c r="L315" t="e">
        <f t="shared" si="127"/>
        <v>#REF!</v>
      </c>
      <c r="S315" s="26">
        <f>+'Rendements bruts'!A315</f>
        <v>0</v>
      </c>
      <c r="T315">
        <f t="shared" si="116"/>
        <v>1900</v>
      </c>
      <c r="U315">
        <f t="shared" si="117"/>
        <v>1</v>
      </c>
      <c r="V315" t="e">
        <f>+VLOOKUP(S315,'Rendements bruts'!$A:$A,2,FALSE)</f>
        <v>#N/A</v>
      </c>
      <c r="W315" s="2">
        <f t="shared" si="118"/>
        <v>0</v>
      </c>
      <c r="Y315" s="10" t="e">
        <f t="shared" si="113"/>
        <v>#REF!</v>
      </c>
      <c r="Z315" s="7" t="e">
        <f t="shared" si="114"/>
        <v>#REF!</v>
      </c>
    </row>
    <row r="316" spans="1:26" x14ac:dyDescent="0.25">
      <c r="A316" s="8" t="e">
        <f t="shared" si="115"/>
        <v>#REF!</v>
      </c>
      <c r="B316" s="11" t="e">
        <f t="shared" si="119"/>
        <v>#REF!</v>
      </c>
      <c r="C316" s="44" t="e">
        <f t="shared" si="120"/>
        <v>#REF!</v>
      </c>
      <c r="D316" s="9" t="e">
        <f t="shared" si="121"/>
        <v>#REF!</v>
      </c>
      <c r="E316" s="9" t="e">
        <f t="shared" si="122"/>
        <v>#REF!</v>
      </c>
      <c r="F316" s="9" t="e">
        <f t="shared" si="123"/>
        <v>#REF!</v>
      </c>
      <c r="G316" s="9" t="e">
        <f t="shared" si="124"/>
        <v>#REF!</v>
      </c>
      <c r="H316" s="9" t="e">
        <f t="shared" si="125"/>
        <v>#REF!</v>
      </c>
      <c r="I316" s="9" t="e">
        <f t="shared" si="126"/>
        <v>#REF!</v>
      </c>
      <c r="J316" s="10" t="e">
        <f>IF(A316=" ",0,(PRODUCT($F$28:F316)-1)-(PRODUCT($H$28:H316)-1))</f>
        <v>#REF!</v>
      </c>
      <c r="L316" t="e">
        <f t="shared" si="127"/>
        <v>#REF!</v>
      </c>
      <c r="S316" s="26">
        <f>+'Rendements bruts'!A316</f>
        <v>0</v>
      </c>
      <c r="T316">
        <f t="shared" si="116"/>
        <v>1900</v>
      </c>
      <c r="U316">
        <f t="shared" si="117"/>
        <v>1</v>
      </c>
      <c r="V316" t="e">
        <f>+VLOOKUP(S316,'Rendements bruts'!$A:$A,2,FALSE)</f>
        <v>#N/A</v>
      </c>
      <c r="W316" s="2">
        <f t="shared" si="118"/>
        <v>0</v>
      </c>
      <c r="Y316" s="10" t="e">
        <f t="shared" si="113"/>
        <v>#REF!</v>
      </c>
      <c r="Z316" s="7" t="e">
        <f t="shared" si="114"/>
        <v>#REF!</v>
      </c>
    </row>
    <row r="317" spans="1:26" x14ac:dyDescent="0.25">
      <c r="A317" s="8" t="e">
        <f t="shared" si="115"/>
        <v>#REF!</v>
      </c>
      <c r="B317" s="11" t="e">
        <f t="shared" si="119"/>
        <v>#REF!</v>
      </c>
      <c r="C317" s="44" t="e">
        <f t="shared" si="120"/>
        <v>#REF!</v>
      </c>
      <c r="D317" s="9" t="e">
        <f t="shared" si="121"/>
        <v>#REF!</v>
      </c>
      <c r="E317" s="9" t="e">
        <f t="shared" si="122"/>
        <v>#REF!</v>
      </c>
      <c r="F317" s="9" t="e">
        <f t="shared" si="123"/>
        <v>#REF!</v>
      </c>
      <c r="G317" s="9" t="e">
        <f t="shared" si="124"/>
        <v>#REF!</v>
      </c>
      <c r="H317" s="9" t="e">
        <f t="shared" si="125"/>
        <v>#REF!</v>
      </c>
      <c r="I317" s="9" t="e">
        <f t="shared" si="126"/>
        <v>#REF!</v>
      </c>
      <c r="J317" s="10" t="e">
        <f>IF(A317=" ",0,(PRODUCT($F$28:F317)-1)-(PRODUCT($H$28:H317)-1))</f>
        <v>#REF!</v>
      </c>
      <c r="L317" t="e">
        <f t="shared" si="127"/>
        <v>#REF!</v>
      </c>
      <c r="S317" s="26">
        <f>+'Rendements bruts'!A317</f>
        <v>0</v>
      </c>
      <c r="T317">
        <f t="shared" si="116"/>
        <v>1900</v>
      </c>
      <c r="U317">
        <f t="shared" si="117"/>
        <v>1</v>
      </c>
      <c r="V317" t="e">
        <f>+VLOOKUP(S317,'Rendements bruts'!$A:$A,2,FALSE)</f>
        <v>#N/A</v>
      </c>
      <c r="W317" s="2">
        <f t="shared" si="118"/>
        <v>0</v>
      </c>
      <c r="Y317" s="10" t="e">
        <f t="shared" si="113"/>
        <v>#REF!</v>
      </c>
      <c r="Z317" s="7" t="e">
        <f t="shared" si="114"/>
        <v>#REF!</v>
      </c>
    </row>
    <row r="318" spans="1:26" x14ac:dyDescent="0.25">
      <c r="A318" s="8" t="e">
        <f t="shared" si="115"/>
        <v>#REF!</v>
      </c>
      <c r="B318" s="11" t="e">
        <f t="shared" si="119"/>
        <v>#REF!</v>
      </c>
      <c r="C318" s="44" t="e">
        <f t="shared" si="120"/>
        <v>#REF!</v>
      </c>
      <c r="D318" s="9" t="e">
        <f t="shared" si="121"/>
        <v>#REF!</v>
      </c>
      <c r="E318" s="9" t="e">
        <f t="shared" si="122"/>
        <v>#REF!</v>
      </c>
      <c r="F318" s="9" t="e">
        <f t="shared" si="123"/>
        <v>#REF!</v>
      </c>
      <c r="G318" s="9" t="e">
        <f t="shared" si="124"/>
        <v>#REF!</v>
      </c>
      <c r="H318" s="9" t="e">
        <f t="shared" si="125"/>
        <v>#REF!</v>
      </c>
      <c r="I318" s="9" t="e">
        <f t="shared" si="126"/>
        <v>#REF!</v>
      </c>
      <c r="J318" s="10" t="e">
        <f>IF(A318=" ",0,(PRODUCT($F$28:F318)-1)-(PRODUCT($H$28:H318)-1))</f>
        <v>#REF!</v>
      </c>
      <c r="L318" t="e">
        <f t="shared" si="127"/>
        <v>#REF!</v>
      </c>
      <c r="S318" s="26">
        <f>+'Rendements bruts'!A318</f>
        <v>0</v>
      </c>
      <c r="T318">
        <f t="shared" si="116"/>
        <v>1900</v>
      </c>
      <c r="U318">
        <f t="shared" si="117"/>
        <v>1</v>
      </c>
      <c r="V318" t="e">
        <f>+VLOOKUP(S318,'Rendements bruts'!$A:$A,2,FALSE)</f>
        <v>#N/A</v>
      </c>
      <c r="W318" s="2">
        <f t="shared" si="118"/>
        <v>0</v>
      </c>
      <c r="Y318" s="10" t="e">
        <f t="shared" si="113"/>
        <v>#REF!</v>
      </c>
      <c r="Z318" s="7" t="e">
        <f t="shared" si="114"/>
        <v>#REF!</v>
      </c>
    </row>
    <row r="319" spans="1:26" x14ac:dyDescent="0.25">
      <c r="A319" s="8" t="e">
        <f t="shared" si="115"/>
        <v>#REF!</v>
      </c>
      <c r="B319" s="11" t="e">
        <f t="shared" si="119"/>
        <v>#REF!</v>
      </c>
      <c r="C319" s="44" t="e">
        <f t="shared" si="120"/>
        <v>#REF!</v>
      </c>
      <c r="D319" s="9" t="e">
        <f t="shared" si="121"/>
        <v>#REF!</v>
      </c>
      <c r="E319" s="9" t="e">
        <f t="shared" si="122"/>
        <v>#REF!</v>
      </c>
      <c r="F319" s="9" t="e">
        <f t="shared" si="123"/>
        <v>#REF!</v>
      </c>
      <c r="G319" s="9" t="e">
        <f t="shared" si="124"/>
        <v>#REF!</v>
      </c>
      <c r="H319" s="9" t="e">
        <f t="shared" si="125"/>
        <v>#REF!</v>
      </c>
      <c r="I319" s="9" t="e">
        <f t="shared" si="126"/>
        <v>#REF!</v>
      </c>
      <c r="J319" s="10" t="e">
        <f>IF(A319=" ",0,(PRODUCT($F$28:F319)-1)-(PRODUCT($H$28:H319)-1))</f>
        <v>#REF!</v>
      </c>
      <c r="L319" t="e">
        <f t="shared" si="127"/>
        <v>#REF!</v>
      </c>
      <c r="S319" s="26">
        <f>+'Rendements bruts'!A319</f>
        <v>0</v>
      </c>
      <c r="T319">
        <f t="shared" si="116"/>
        <v>1900</v>
      </c>
      <c r="U319">
        <f t="shared" si="117"/>
        <v>1</v>
      </c>
      <c r="V319" t="e">
        <f>+VLOOKUP(S319,'Rendements bruts'!$A:$A,2,FALSE)</f>
        <v>#N/A</v>
      </c>
      <c r="W319" s="2">
        <f t="shared" si="118"/>
        <v>0</v>
      </c>
      <c r="Y319" s="10" t="e">
        <f t="shared" si="113"/>
        <v>#REF!</v>
      </c>
      <c r="Z319" s="7" t="e">
        <f t="shared" si="114"/>
        <v>#REF!</v>
      </c>
    </row>
    <row r="320" spans="1:26" x14ac:dyDescent="0.25">
      <c r="A320" s="8" t="e">
        <f t="shared" si="115"/>
        <v>#REF!</v>
      </c>
      <c r="B320" s="11" t="e">
        <f t="shared" si="119"/>
        <v>#REF!</v>
      </c>
      <c r="C320" s="44" t="e">
        <f t="shared" si="120"/>
        <v>#REF!</v>
      </c>
      <c r="D320" s="9" t="e">
        <f t="shared" si="121"/>
        <v>#REF!</v>
      </c>
      <c r="E320" s="9" t="e">
        <f t="shared" si="122"/>
        <v>#REF!</v>
      </c>
      <c r="F320" s="9" t="e">
        <f t="shared" si="123"/>
        <v>#REF!</v>
      </c>
      <c r="G320" s="9" t="e">
        <f t="shared" si="124"/>
        <v>#REF!</v>
      </c>
      <c r="H320" s="9" t="e">
        <f t="shared" si="125"/>
        <v>#REF!</v>
      </c>
      <c r="I320" s="9" t="e">
        <f t="shared" si="126"/>
        <v>#REF!</v>
      </c>
      <c r="J320" s="10" t="e">
        <f>IF(A320=" ",0,(PRODUCT($F$28:F320)-1)-(PRODUCT($H$28:H320)-1))</f>
        <v>#REF!</v>
      </c>
      <c r="L320" t="e">
        <f t="shared" si="127"/>
        <v>#REF!</v>
      </c>
      <c r="S320" s="26">
        <f>+'Rendements bruts'!A320</f>
        <v>0</v>
      </c>
      <c r="T320">
        <f t="shared" si="116"/>
        <v>1900</v>
      </c>
      <c r="U320">
        <f t="shared" si="117"/>
        <v>1</v>
      </c>
      <c r="V320" t="e">
        <f>+VLOOKUP(S320,'Rendements bruts'!$A:$A,2,FALSE)</f>
        <v>#N/A</v>
      </c>
      <c r="W320" s="2">
        <f t="shared" si="118"/>
        <v>0</v>
      </c>
      <c r="Y320" s="10" t="e">
        <f t="shared" si="113"/>
        <v>#REF!</v>
      </c>
      <c r="Z320" s="7" t="e">
        <f t="shared" si="114"/>
        <v>#REF!</v>
      </c>
    </row>
    <row r="321" spans="1:26" x14ac:dyDescent="0.25">
      <c r="A321" s="8" t="e">
        <f t="shared" si="115"/>
        <v>#REF!</v>
      </c>
      <c r="B321" s="11" t="e">
        <f t="shared" si="119"/>
        <v>#REF!</v>
      </c>
      <c r="C321" s="44" t="e">
        <f t="shared" si="120"/>
        <v>#REF!</v>
      </c>
      <c r="D321" s="9" t="e">
        <f t="shared" si="121"/>
        <v>#REF!</v>
      </c>
      <c r="E321" s="9" t="e">
        <f t="shared" si="122"/>
        <v>#REF!</v>
      </c>
      <c r="F321" s="9" t="e">
        <f t="shared" si="123"/>
        <v>#REF!</v>
      </c>
      <c r="G321" s="9" t="e">
        <f t="shared" si="124"/>
        <v>#REF!</v>
      </c>
      <c r="H321" s="9" t="e">
        <f t="shared" si="125"/>
        <v>#REF!</v>
      </c>
      <c r="I321" s="9" t="e">
        <f t="shared" si="126"/>
        <v>#REF!</v>
      </c>
      <c r="J321" s="10" t="e">
        <f>IF(A321=" ",0,(PRODUCT($F$28:F321)-1)-(PRODUCT($H$28:H321)-1))</f>
        <v>#REF!</v>
      </c>
      <c r="L321" t="e">
        <f t="shared" si="127"/>
        <v>#REF!</v>
      </c>
      <c r="S321" s="26">
        <f>+'Rendements bruts'!A321</f>
        <v>0</v>
      </c>
      <c r="T321">
        <f t="shared" si="116"/>
        <v>1900</v>
      </c>
      <c r="U321">
        <f t="shared" si="117"/>
        <v>1</v>
      </c>
      <c r="V321" t="e">
        <f>+VLOOKUP(S321,'Rendements bruts'!$A:$A,2,FALSE)</f>
        <v>#N/A</v>
      </c>
      <c r="W321" s="2">
        <f t="shared" si="118"/>
        <v>0</v>
      </c>
      <c r="Y321" s="10" t="e">
        <f t="shared" si="113"/>
        <v>#REF!</v>
      </c>
      <c r="Z321" s="7" t="e">
        <f t="shared" si="114"/>
        <v>#REF!</v>
      </c>
    </row>
    <row r="322" spans="1:26" x14ac:dyDescent="0.25">
      <c r="A322" s="8" t="e">
        <f t="shared" si="115"/>
        <v>#REF!</v>
      </c>
      <c r="B322" s="11" t="e">
        <f t="shared" si="119"/>
        <v>#REF!</v>
      </c>
      <c r="C322" s="44" t="e">
        <f t="shared" si="120"/>
        <v>#REF!</v>
      </c>
      <c r="D322" s="9" t="e">
        <f t="shared" si="121"/>
        <v>#REF!</v>
      </c>
      <c r="E322" s="9" t="e">
        <f t="shared" si="122"/>
        <v>#REF!</v>
      </c>
      <c r="F322" s="9" t="e">
        <f t="shared" si="123"/>
        <v>#REF!</v>
      </c>
      <c r="G322" s="9" t="e">
        <f t="shared" si="124"/>
        <v>#REF!</v>
      </c>
      <c r="H322" s="9" t="e">
        <f t="shared" si="125"/>
        <v>#REF!</v>
      </c>
      <c r="I322" s="9" t="e">
        <f t="shared" si="126"/>
        <v>#REF!</v>
      </c>
      <c r="J322" s="10" t="e">
        <f>IF(A322=" ",0,(PRODUCT($F$28:F322)-1)-(PRODUCT($H$28:H322)-1))</f>
        <v>#REF!</v>
      </c>
      <c r="L322" t="e">
        <f t="shared" si="127"/>
        <v>#REF!</v>
      </c>
      <c r="S322" s="26">
        <f>+'Rendements bruts'!A322</f>
        <v>0</v>
      </c>
      <c r="T322">
        <f t="shared" si="116"/>
        <v>1900</v>
      </c>
      <c r="U322">
        <f t="shared" si="117"/>
        <v>1</v>
      </c>
      <c r="V322" t="e">
        <f>+VLOOKUP(S322,'Rendements bruts'!$A:$A,2,FALSE)</f>
        <v>#N/A</v>
      </c>
      <c r="W322" s="2">
        <f t="shared" si="118"/>
        <v>0</v>
      </c>
      <c r="Y322" s="10" t="e">
        <f t="shared" si="113"/>
        <v>#REF!</v>
      </c>
      <c r="Z322" s="7" t="e">
        <f t="shared" si="114"/>
        <v>#REF!</v>
      </c>
    </row>
    <row r="323" spans="1:26" x14ac:dyDescent="0.25">
      <c r="A323" s="8" t="e">
        <f t="shared" si="115"/>
        <v>#REF!</v>
      </c>
      <c r="B323" s="11" t="e">
        <f t="shared" si="119"/>
        <v>#REF!</v>
      </c>
      <c r="C323" s="44" t="e">
        <f t="shared" si="120"/>
        <v>#REF!</v>
      </c>
      <c r="D323" s="9" t="e">
        <f t="shared" si="121"/>
        <v>#REF!</v>
      </c>
      <c r="E323" s="9" t="e">
        <f t="shared" si="122"/>
        <v>#REF!</v>
      </c>
      <c r="F323" s="9" t="e">
        <f t="shared" si="123"/>
        <v>#REF!</v>
      </c>
      <c r="G323" s="9" t="e">
        <f t="shared" si="124"/>
        <v>#REF!</v>
      </c>
      <c r="H323" s="9" t="e">
        <f t="shared" si="125"/>
        <v>#REF!</v>
      </c>
      <c r="I323" s="9" t="e">
        <f t="shared" si="126"/>
        <v>#REF!</v>
      </c>
      <c r="J323" s="10" t="e">
        <f>IF(A323=" ",0,(PRODUCT($F$28:F323)-1)-(PRODUCT($H$28:H323)-1))</f>
        <v>#REF!</v>
      </c>
      <c r="L323" t="e">
        <f t="shared" si="127"/>
        <v>#REF!</v>
      </c>
      <c r="S323" s="26">
        <f>+'Rendements bruts'!A323</f>
        <v>0</v>
      </c>
      <c r="T323">
        <f t="shared" si="116"/>
        <v>1900</v>
      </c>
      <c r="U323">
        <f t="shared" si="117"/>
        <v>1</v>
      </c>
      <c r="V323" t="e">
        <f>+VLOOKUP(S323,'Rendements bruts'!$A:$A,2,FALSE)</f>
        <v>#N/A</v>
      </c>
      <c r="W323" s="2">
        <f t="shared" si="118"/>
        <v>0</v>
      </c>
      <c r="Y323" s="10" t="e">
        <f t="shared" si="113"/>
        <v>#REF!</v>
      </c>
      <c r="Z323" s="7" t="e">
        <f t="shared" si="114"/>
        <v>#REF!</v>
      </c>
    </row>
    <row r="324" spans="1:26" x14ac:dyDescent="0.25">
      <c r="A324" s="8" t="e">
        <f t="shared" si="115"/>
        <v>#REF!</v>
      </c>
      <c r="B324" s="11" t="e">
        <f t="shared" si="119"/>
        <v>#REF!</v>
      </c>
      <c r="C324" s="44" t="e">
        <f t="shared" si="120"/>
        <v>#REF!</v>
      </c>
      <c r="D324" s="9" t="e">
        <f t="shared" si="121"/>
        <v>#REF!</v>
      </c>
      <c r="E324" s="9" t="e">
        <f t="shared" si="122"/>
        <v>#REF!</v>
      </c>
      <c r="F324" s="9" t="e">
        <f t="shared" si="123"/>
        <v>#REF!</v>
      </c>
      <c r="G324" s="9" t="e">
        <f t="shared" si="124"/>
        <v>#REF!</v>
      </c>
      <c r="H324" s="9" t="e">
        <f t="shared" si="125"/>
        <v>#REF!</v>
      </c>
      <c r="I324" s="9" t="e">
        <f t="shared" si="126"/>
        <v>#REF!</v>
      </c>
      <c r="J324" s="10" t="e">
        <f>IF(A324=" ",0,(PRODUCT($F$28:F324)-1)-(PRODUCT($H$28:H324)-1))</f>
        <v>#REF!</v>
      </c>
      <c r="L324" t="e">
        <f t="shared" si="127"/>
        <v>#REF!</v>
      </c>
      <c r="S324" s="26">
        <f>+'Rendements bruts'!A324</f>
        <v>0</v>
      </c>
      <c r="T324">
        <f t="shared" si="116"/>
        <v>1900</v>
      </c>
      <c r="U324">
        <f t="shared" si="117"/>
        <v>1</v>
      </c>
      <c r="V324" t="e">
        <f>+VLOOKUP(S324,'Rendements bruts'!$A:$A,2,FALSE)</f>
        <v>#N/A</v>
      </c>
      <c r="W324" s="2">
        <f t="shared" si="118"/>
        <v>0</v>
      </c>
      <c r="Y324" s="10" t="e">
        <f t="shared" si="113"/>
        <v>#REF!</v>
      </c>
      <c r="Z324" s="7" t="e">
        <f t="shared" si="114"/>
        <v>#REF!</v>
      </c>
    </row>
    <row r="325" spans="1:26" x14ac:dyDescent="0.25">
      <c r="A325" s="8" t="e">
        <f t="shared" si="115"/>
        <v>#REF!</v>
      </c>
      <c r="B325" s="11" t="e">
        <f t="shared" si="119"/>
        <v>#REF!</v>
      </c>
      <c r="C325" s="44" t="e">
        <f t="shared" si="120"/>
        <v>#REF!</v>
      </c>
      <c r="D325" s="9" t="e">
        <f t="shared" si="121"/>
        <v>#REF!</v>
      </c>
      <c r="E325" s="9" t="e">
        <f t="shared" si="122"/>
        <v>#REF!</v>
      </c>
      <c r="F325" s="9" t="e">
        <f t="shared" si="123"/>
        <v>#REF!</v>
      </c>
      <c r="G325" s="9" t="e">
        <f t="shared" si="124"/>
        <v>#REF!</v>
      </c>
      <c r="H325" s="9" t="e">
        <f t="shared" si="125"/>
        <v>#REF!</v>
      </c>
      <c r="I325" s="9" t="e">
        <f t="shared" si="126"/>
        <v>#REF!</v>
      </c>
      <c r="J325" s="10" t="e">
        <f>IF(A325=" ",0,(PRODUCT($F$28:F325)-1)-(PRODUCT($H$28:H325)-1))</f>
        <v>#REF!</v>
      </c>
      <c r="L325" t="e">
        <f t="shared" si="127"/>
        <v>#REF!</v>
      </c>
      <c r="S325" s="26">
        <f>+'Rendements bruts'!A325</f>
        <v>0</v>
      </c>
      <c r="T325">
        <f t="shared" si="116"/>
        <v>1900</v>
      </c>
      <c r="U325">
        <f t="shared" si="117"/>
        <v>1</v>
      </c>
      <c r="V325" t="e">
        <f>+VLOOKUP(S325,'Rendements bruts'!$A:$A,2,FALSE)</f>
        <v>#N/A</v>
      </c>
      <c r="W325" s="2">
        <f t="shared" si="118"/>
        <v>0</v>
      </c>
      <c r="Y325" s="10" t="e">
        <f t="shared" ref="Y325:Y388" si="128">+IF(A348=" "," ",INDEX(Indices,A348,MAX($Q$2:$Q$48)+2))</f>
        <v>#REF!</v>
      </c>
      <c r="Z325" s="7" t="e">
        <f t="shared" si="114"/>
        <v>#REF!</v>
      </c>
    </row>
    <row r="326" spans="1:26" x14ac:dyDescent="0.25">
      <c r="A326" s="8" t="e">
        <f t="shared" si="115"/>
        <v>#REF!</v>
      </c>
      <c r="B326" s="11" t="e">
        <f t="shared" si="119"/>
        <v>#REF!</v>
      </c>
      <c r="C326" s="44" t="e">
        <f t="shared" si="120"/>
        <v>#REF!</v>
      </c>
      <c r="D326" s="9" t="e">
        <f t="shared" si="121"/>
        <v>#REF!</v>
      </c>
      <c r="E326" s="9" t="e">
        <f t="shared" si="122"/>
        <v>#REF!</v>
      </c>
      <c r="F326" s="9" t="e">
        <f t="shared" si="123"/>
        <v>#REF!</v>
      </c>
      <c r="G326" s="9" t="e">
        <f t="shared" si="124"/>
        <v>#REF!</v>
      </c>
      <c r="H326" s="9" t="e">
        <f t="shared" si="125"/>
        <v>#REF!</v>
      </c>
      <c r="I326" s="9" t="e">
        <f t="shared" si="126"/>
        <v>#REF!</v>
      </c>
      <c r="J326" s="10" t="e">
        <f>IF(A326=" ",0,(PRODUCT($F$28:F326)-1)-(PRODUCT($H$28:H326)-1))</f>
        <v>#REF!</v>
      </c>
      <c r="L326" t="e">
        <f t="shared" si="127"/>
        <v>#REF!</v>
      </c>
      <c r="S326" s="26">
        <f>+'Rendements bruts'!A326</f>
        <v>0</v>
      </c>
      <c r="T326">
        <f t="shared" si="116"/>
        <v>1900</v>
      </c>
      <c r="U326">
        <f t="shared" si="117"/>
        <v>1</v>
      </c>
      <c r="V326" t="e">
        <f>+VLOOKUP(S326,'Rendements bruts'!$A:$A,2,FALSE)</f>
        <v>#N/A</v>
      </c>
      <c r="W326" s="2">
        <f t="shared" si="118"/>
        <v>0</v>
      </c>
      <c r="Y326" s="10" t="e">
        <f t="shared" si="128"/>
        <v>#REF!</v>
      </c>
      <c r="Z326" s="7" t="e">
        <f t="shared" si="114"/>
        <v>#REF!</v>
      </c>
    </row>
    <row r="327" spans="1:26" x14ac:dyDescent="0.25">
      <c r="A327" s="8" t="e">
        <f t="shared" si="115"/>
        <v>#REF!</v>
      </c>
      <c r="B327" s="11" t="e">
        <f t="shared" si="119"/>
        <v>#REF!</v>
      </c>
      <c r="C327" s="44" t="e">
        <f t="shared" si="120"/>
        <v>#REF!</v>
      </c>
      <c r="D327" s="9" t="e">
        <f t="shared" si="121"/>
        <v>#REF!</v>
      </c>
      <c r="E327" s="9" t="e">
        <f t="shared" si="122"/>
        <v>#REF!</v>
      </c>
      <c r="F327" s="9" t="e">
        <f t="shared" si="123"/>
        <v>#REF!</v>
      </c>
      <c r="G327" s="9" t="e">
        <f t="shared" si="124"/>
        <v>#REF!</v>
      </c>
      <c r="H327" s="9" t="e">
        <f t="shared" si="125"/>
        <v>#REF!</v>
      </c>
      <c r="I327" s="9" t="e">
        <f t="shared" si="126"/>
        <v>#REF!</v>
      </c>
      <c r="J327" s="10" t="e">
        <f>IF(A327=" ",0,(PRODUCT($F$28:F327)-1)-(PRODUCT($H$28:H327)-1))</f>
        <v>#REF!</v>
      </c>
      <c r="L327" t="e">
        <f t="shared" si="127"/>
        <v>#REF!</v>
      </c>
      <c r="S327" s="26">
        <f>+'Rendements bruts'!A327</f>
        <v>0</v>
      </c>
      <c r="T327">
        <f t="shared" si="116"/>
        <v>1900</v>
      </c>
      <c r="U327">
        <f t="shared" si="117"/>
        <v>1</v>
      </c>
      <c r="V327" t="e">
        <f>+VLOOKUP(S327,'Rendements bruts'!$A:$A,2,FALSE)</f>
        <v>#N/A</v>
      </c>
      <c r="W327" s="2">
        <f t="shared" si="118"/>
        <v>0</v>
      </c>
      <c r="Y327" s="10" t="e">
        <f t="shared" si="128"/>
        <v>#REF!</v>
      </c>
      <c r="Z327" s="7" t="e">
        <f t="shared" si="114"/>
        <v>#REF!</v>
      </c>
    </row>
    <row r="328" spans="1:26" x14ac:dyDescent="0.25">
      <c r="A328" s="8" t="e">
        <f t="shared" si="115"/>
        <v>#REF!</v>
      </c>
      <c r="B328" s="11" t="e">
        <f t="shared" si="119"/>
        <v>#REF!</v>
      </c>
      <c r="C328" s="44" t="e">
        <f t="shared" si="120"/>
        <v>#REF!</v>
      </c>
      <c r="D328" s="9" t="e">
        <f t="shared" si="121"/>
        <v>#REF!</v>
      </c>
      <c r="E328" s="9" t="e">
        <f t="shared" si="122"/>
        <v>#REF!</v>
      </c>
      <c r="F328" s="9" t="e">
        <f t="shared" si="123"/>
        <v>#REF!</v>
      </c>
      <c r="G328" s="9" t="e">
        <f t="shared" si="124"/>
        <v>#REF!</v>
      </c>
      <c r="H328" s="9" t="e">
        <f t="shared" si="125"/>
        <v>#REF!</v>
      </c>
      <c r="I328" s="9" t="e">
        <f t="shared" si="126"/>
        <v>#REF!</v>
      </c>
      <c r="J328" s="10" t="e">
        <f>IF(A328=" ",0,(PRODUCT($F$28:F328)-1)-(PRODUCT($H$28:H328)-1))</f>
        <v>#REF!</v>
      </c>
      <c r="L328" t="e">
        <f t="shared" si="127"/>
        <v>#REF!</v>
      </c>
      <c r="S328" s="26">
        <f>+'Rendements bruts'!A328</f>
        <v>0</v>
      </c>
      <c r="T328">
        <f t="shared" si="116"/>
        <v>1900</v>
      </c>
      <c r="U328">
        <f t="shared" si="117"/>
        <v>1</v>
      </c>
      <c r="V328" t="e">
        <f>+VLOOKUP(S328,'Rendements bruts'!$A:$A,2,FALSE)</f>
        <v>#N/A</v>
      </c>
      <c r="W328" s="2">
        <f t="shared" si="118"/>
        <v>0</v>
      </c>
      <c r="Y328" s="10" t="e">
        <f t="shared" si="128"/>
        <v>#REF!</v>
      </c>
      <c r="Z328" s="7" t="e">
        <f t="shared" si="114"/>
        <v>#REF!</v>
      </c>
    </row>
    <row r="329" spans="1:26" x14ac:dyDescent="0.25">
      <c r="A329" s="8" t="e">
        <f t="shared" si="115"/>
        <v>#REF!</v>
      </c>
      <c r="B329" s="11" t="e">
        <f t="shared" si="119"/>
        <v>#REF!</v>
      </c>
      <c r="C329" s="44" t="e">
        <f t="shared" si="120"/>
        <v>#REF!</v>
      </c>
      <c r="D329" s="9" t="e">
        <f t="shared" si="121"/>
        <v>#REF!</v>
      </c>
      <c r="E329" s="9" t="e">
        <f t="shared" si="122"/>
        <v>#REF!</v>
      </c>
      <c r="F329" s="9" t="e">
        <f t="shared" si="123"/>
        <v>#REF!</v>
      </c>
      <c r="G329" s="9" t="e">
        <f t="shared" si="124"/>
        <v>#REF!</v>
      </c>
      <c r="H329" s="9" t="e">
        <f t="shared" si="125"/>
        <v>#REF!</v>
      </c>
      <c r="I329" s="9" t="e">
        <f t="shared" si="126"/>
        <v>#REF!</v>
      </c>
      <c r="J329" s="10" t="e">
        <f>IF(A329=" ",0,(PRODUCT($F$28:F329)-1)-(PRODUCT($H$28:H329)-1))</f>
        <v>#REF!</v>
      </c>
      <c r="L329" t="e">
        <f t="shared" si="127"/>
        <v>#REF!</v>
      </c>
      <c r="S329" s="26">
        <f>+'Rendements bruts'!A329</f>
        <v>0</v>
      </c>
      <c r="T329">
        <f t="shared" si="116"/>
        <v>1900</v>
      </c>
      <c r="U329">
        <f t="shared" si="117"/>
        <v>1</v>
      </c>
      <c r="V329" t="e">
        <f>+VLOOKUP(S329,'Rendements bruts'!$A:$A,2,FALSE)</f>
        <v>#N/A</v>
      </c>
      <c r="W329" s="2">
        <f t="shared" si="118"/>
        <v>0</v>
      </c>
      <c r="Y329" s="10" t="e">
        <f t="shared" si="128"/>
        <v>#REF!</v>
      </c>
      <c r="Z329" s="7" t="e">
        <f t="shared" si="114"/>
        <v>#REF!</v>
      </c>
    </row>
    <row r="330" spans="1:26" x14ac:dyDescent="0.25">
      <c r="A330" s="8" t="e">
        <f t="shared" si="115"/>
        <v>#REF!</v>
      </c>
      <c r="B330" s="11" t="e">
        <f t="shared" si="119"/>
        <v>#REF!</v>
      </c>
      <c r="C330" s="44" t="e">
        <f t="shared" si="120"/>
        <v>#REF!</v>
      </c>
      <c r="D330" s="9" t="e">
        <f t="shared" si="121"/>
        <v>#REF!</v>
      </c>
      <c r="E330" s="9" t="e">
        <f t="shared" si="122"/>
        <v>#REF!</v>
      </c>
      <c r="F330" s="9" t="e">
        <f t="shared" si="123"/>
        <v>#REF!</v>
      </c>
      <c r="G330" s="9" t="e">
        <f t="shared" si="124"/>
        <v>#REF!</v>
      </c>
      <c r="H330" s="9" t="e">
        <f t="shared" si="125"/>
        <v>#REF!</v>
      </c>
      <c r="I330" s="9" t="e">
        <f t="shared" si="126"/>
        <v>#REF!</v>
      </c>
      <c r="J330" s="10" t="e">
        <f>IF(A330=" ",0,(PRODUCT($F$28:F330)-1)-(PRODUCT($H$28:H330)-1))</f>
        <v>#REF!</v>
      </c>
      <c r="L330" t="e">
        <f t="shared" si="127"/>
        <v>#REF!</v>
      </c>
      <c r="S330" s="26">
        <f>+'Rendements bruts'!A330</f>
        <v>0</v>
      </c>
      <c r="T330">
        <f t="shared" si="116"/>
        <v>1900</v>
      </c>
      <c r="U330">
        <f t="shared" si="117"/>
        <v>1</v>
      </c>
      <c r="V330" t="e">
        <f>+VLOOKUP(S330,'Rendements bruts'!$A:$A,2,FALSE)</f>
        <v>#N/A</v>
      </c>
      <c r="W330" s="2">
        <f t="shared" si="118"/>
        <v>0</v>
      </c>
      <c r="Y330" s="10" t="e">
        <f t="shared" si="128"/>
        <v>#REF!</v>
      </c>
      <c r="Z330" s="7" t="e">
        <f t="shared" si="114"/>
        <v>#REF!</v>
      </c>
    </row>
    <row r="331" spans="1:26" x14ac:dyDescent="0.25">
      <c r="A331" s="8" t="e">
        <f t="shared" si="115"/>
        <v>#REF!</v>
      </c>
      <c r="B331" s="11" t="e">
        <f t="shared" si="119"/>
        <v>#REF!</v>
      </c>
      <c r="C331" s="44" t="e">
        <f t="shared" si="120"/>
        <v>#REF!</v>
      </c>
      <c r="D331" s="9" t="e">
        <f t="shared" si="121"/>
        <v>#REF!</v>
      </c>
      <c r="E331" s="9" t="e">
        <f t="shared" si="122"/>
        <v>#REF!</v>
      </c>
      <c r="F331" s="9" t="e">
        <f t="shared" si="123"/>
        <v>#REF!</v>
      </c>
      <c r="G331" s="9" t="e">
        <f t="shared" si="124"/>
        <v>#REF!</v>
      </c>
      <c r="H331" s="9" t="e">
        <f t="shared" si="125"/>
        <v>#REF!</v>
      </c>
      <c r="I331" s="9" t="e">
        <f t="shared" si="126"/>
        <v>#REF!</v>
      </c>
      <c r="J331" s="10" t="e">
        <f>IF(A331=" ",0,(PRODUCT($F$28:F331)-1)-(PRODUCT($H$28:H331)-1))</f>
        <v>#REF!</v>
      </c>
      <c r="L331" t="e">
        <f t="shared" si="127"/>
        <v>#REF!</v>
      </c>
      <c r="S331" s="26">
        <f>+'Rendements bruts'!A331</f>
        <v>0</v>
      </c>
      <c r="T331">
        <f t="shared" si="116"/>
        <v>1900</v>
      </c>
      <c r="U331">
        <f t="shared" si="117"/>
        <v>1</v>
      </c>
      <c r="V331" t="e">
        <f>+VLOOKUP(S331,'Rendements bruts'!$A:$A,2,FALSE)</f>
        <v>#N/A</v>
      </c>
      <c r="W331" s="2">
        <f t="shared" si="118"/>
        <v>0</v>
      </c>
      <c r="Y331" s="10" t="e">
        <f t="shared" si="128"/>
        <v>#REF!</v>
      </c>
      <c r="Z331" s="7" t="e">
        <f t="shared" si="114"/>
        <v>#REF!</v>
      </c>
    </row>
    <row r="332" spans="1:26" x14ac:dyDescent="0.25">
      <c r="A332" s="8" t="e">
        <f t="shared" si="115"/>
        <v>#REF!</v>
      </c>
      <c r="B332" s="11" t="e">
        <f t="shared" si="119"/>
        <v>#REF!</v>
      </c>
      <c r="C332" s="44" t="e">
        <f t="shared" si="120"/>
        <v>#REF!</v>
      </c>
      <c r="D332" s="9" t="e">
        <f t="shared" si="121"/>
        <v>#REF!</v>
      </c>
      <c r="E332" s="9" t="e">
        <f t="shared" si="122"/>
        <v>#REF!</v>
      </c>
      <c r="F332" s="9" t="e">
        <f t="shared" si="123"/>
        <v>#REF!</v>
      </c>
      <c r="G332" s="9" t="e">
        <f t="shared" si="124"/>
        <v>#REF!</v>
      </c>
      <c r="H332" s="9" t="e">
        <f t="shared" si="125"/>
        <v>#REF!</v>
      </c>
      <c r="I332" s="9" t="e">
        <f t="shared" si="126"/>
        <v>#REF!</v>
      </c>
      <c r="J332" s="10" t="e">
        <f>IF(A332=" ",0,(PRODUCT($F$28:F332)-1)-(PRODUCT($H$28:H332)-1))</f>
        <v>#REF!</v>
      </c>
      <c r="L332" t="e">
        <f t="shared" si="127"/>
        <v>#REF!</v>
      </c>
      <c r="S332" s="26">
        <f>+'Rendements bruts'!A332</f>
        <v>0</v>
      </c>
      <c r="T332">
        <f t="shared" si="116"/>
        <v>1900</v>
      </c>
      <c r="U332">
        <f t="shared" si="117"/>
        <v>1</v>
      </c>
      <c r="V332" t="e">
        <f>+VLOOKUP(S332,'Rendements bruts'!$A:$A,2,FALSE)</f>
        <v>#N/A</v>
      </c>
      <c r="W332" s="2">
        <f t="shared" si="118"/>
        <v>0</v>
      </c>
      <c r="Y332" s="10" t="e">
        <f t="shared" si="128"/>
        <v>#REF!</v>
      </c>
      <c r="Z332" s="7" t="e">
        <f t="shared" si="114"/>
        <v>#REF!</v>
      </c>
    </row>
    <row r="333" spans="1:26" x14ac:dyDescent="0.25">
      <c r="A333" s="8" t="e">
        <f t="shared" si="115"/>
        <v>#REF!</v>
      </c>
      <c r="B333" s="11" t="e">
        <f t="shared" si="119"/>
        <v>#REF!</v>
      </c>
      <c r="C333" s="44" t="e">
        <f t="shared" si="120"/>
        <v>#REF!</v>
      </c>
      <c r="D333" s="9" t="e">
        <f t="shared" si="121"/>
        <v>#REF!</v>
      </c>
      <c r="E333" s="9" t="e">
        <f t="shared" si="122"/>
        <v>#REF!</v>
      </c>
      <c r="F333" s="9" t="e">
        <f t="shared" si="123"/>
        <v>#REF!</v>
      </c>
      <c r="G333" s="9" t="e">
        <f t="shared" si="124"/>
        <v>#REF!</v>
      </c>
      <c r="H333" s="9" t="e">
        <f t="shared" si="125"/>
        <v>#REF!</v>
      </c>
      <c r="I333" s="9" t="e">
        <f t="shared" si="126"/>
        <v>#REF!</v>
      </c>
      <c r="J333" s="10" t="e">
        <f>IF(A333=" ",0,(PRODUCT($F$28:F333)-1)-(PRODUCT($H$28:H333)-1))</f>
        <v>#REF!</v>
      </c>
      <c r="L333" t="e">
        <f t="shared" si="127"/>
        <v>#REF!</v>
      </c>
      <c r="S333" s="26">
        <f>+'Rendements bruts'!A333</f>
        <v>0</v>
      </c>
      <c r="T333">
        <f t="shared" si="116"/>
        <v>1900</v>
      </c>
      <c r="U333">
        <f t="shared" si="117"/>
        <v>1</v>
      </c>
      <c r="V333" t="e">
        <f>+VLOOKUP(S333,'Rendements bruts'!$A:$A,2,FALSE)</f>
        <v>#N/A</v>
      </c>
      <c r="W333" s="2">
        <f t="shared" si="118"/>
        <v>0</v>
      </c>
      <c r="Y333" s="10" t="e">
        <f t="shared" si="128"/>
        <v>#REF!</v>
      </c>
      <c r="Z333" s="7" t="e">
        <f t="shared" si="114"/>
        <v>#REF!</v>
      </c>
    </row>
    <row r="334" spans="1:26" x14ac:dyDescent="0.25">
      <c r="A334" s="8" t="e">
        <f t="shared" si="115"/>
        <v>#REF!</v>
      </c>
      <c r="B334" s="11" t="e">
        <f t="shared" si="119"/>
        <v>#REF!</v>
      </c>
      <c r="C334" s="44" t="e">
        <f t="shared" si="120"/>
        <v>#REF!</v>
      </c>
      <c r="D334" s="9" t="e">
        <f t="shared" si="121"/>
        <v>#REF!</v>
      </c>
      <c r="E334" s="9" t="e">
        <f t="shared" si="122"/>
        <v>#REF!</v>
      </c>
      <c r="F334" s="9" t="e">
        <f t="shared" si="123"/>
        <v>#REF!</v>
      </c>
      <c r="G334" s="9" t="e">
        <f t="shared" si="124"/>
        <v>#REF!</v>
      </c>
      <c r="H334" s="9" t="e">
        <f t="shared" si="125"/>
        <v>#REF!</v>
      </c>
      <c r="I334" s="9" t="e">
        <f t="shared" si="126"/>
        <v>#REF!</v>
      </c>
      <c r="J334" s="10" t="e">
        <f>IF(A334=" ",0,(PRODUCT($F$28:F334)-1)-(PRODUCT($H$28:H334)-1))</f>
        <v>#REF!</v>
      </c>
      <c r="L334" t="e">
        <f t="shared" si="127"/>
        <v>#REF!</v>
      </c>
      <c r="S334" s="26">
        <f>+'Rendements bruts'!A334</f>
        <v>0</v>
      </c>
      <c r="T334">
        <f t="shared" si="116"/>
        <v>1900</v>
      </c>
      <c r="U334">
        <f t="shared" si="117"/>
        <v>1</v>
      </c>
      <c r="V334" t="e">
        <f>+VLOOKUP(S334,'Rendements bruts'!$A:$A,2,FALSE)</f>
        <v>#N/A</v>
      </c>
      <c r="W334" s="2">
        <f t="shared" si="118"/>
        <v>0</v>
      </c>
      <c r="Y334" s="10" t="e">
        <f t="shared" si="128"/>
        <v>#REF!</v>
      </c>
      <c r="Z334" s="7" t="e">
        <f t="shared" si="114"/>
        <v>#REF!</v>
      </c>
    </row>
    <row r="335" spans="1:26" x14ac:dyDescent="0.25">
      <c r="A335" s="8" t="e">
        <f t="shared" si="115"/>
        <v>#REF!</v>
      </c>
      <c r="B335" s="11" t="e">
        <f t="shared" si="119"/>
        <v>#REF!</v>
      </c>
      <c r="C335" s="44" t="e">
        <f t="shared" si="120"/>
        <v>#REF!</v>
      </c>
      <c r="D335" s="9" t="e">
        <f t="shared" si="121"/>
        <v>#REF!</v>
      </c>
      <c r="E335" s="9" t="e">
        <f t="shared" si="122"/>
        <v>#REF!</v>
      </c>
      <c r="F335" s="9" t="e">
        <f t="shared" si="123"/>
        <v>#REF!</v>
      </c>
      <c r="G335" s="9" t="e">
        <f t="shared" si="124"/>
        <v>#REF!</v>
      </c>
      <c r="H335" s="9" t="e">
        <f t="shared" si="125"/>
        <v>#REF!</v>
      </c>
      <c r="I335" s="9" t="e">
        <f t="shared" si="126"/>
        <v>#REF!</v>
      </c>
      <c r="J335" s="10" t="e">
        <f>IF(A335=" ",0,(PRODUCT($F$28:F335)-1)-(PRODUCT($H$28:H335)-1))</f>
        <v>#REF!</v>
      </c>
      <c r="L335" t="e">
        <f t="shared" si="127"/>
        <v>#REF!</v>
      </c>
      <c r="S335" s="26">
        <f>+'Rendements bruts'!A335</f>
        <v>0</v>
      </c>
      <c r="T335">
        <f t="shared" si="116"/>
        <v>1900</v>
      </c>
      <c r="U335">
        <f t="shared" si="117"/>
        <v>1</v>
      </c>
      <c r="V335" t="e">
        <f>+VLOOKUP(S335,'Rendements bruts'!$A:$A,2,FALSE)</f>
        <v>#N/A</v>
      </c>
      <c r="W335" s="2">
        <f t="shared" si="118"/>
        <v>0</v>
      </c>
      <c r="Y335" s="10" t="e">
        <f t="shared" si="128"/>
        <v>#REF!</v>
      </c>
      <c r="Z335" s="7" t="e">
        <f t="shared" si="114"/>
        <v>#REF!</v>
      </c>
    </row>
    <row r="336" spans="1:26" x14ac:dyDescent="0.25">
      <c r="A336" s="8" t="e">
        <f t="shared" si="115"/>
        <v>#REF!</v>
      </c>
      <c r="B336" s="11" t="e">
        <f t="shared" si="119"/>
        <v>#REF!</v>
      </c>
      <c r="C336" s="44" t="e">
        <f t="shared" si="120"/>
        <v>#REF!</v>
      </c>
      <c r="D336" s="9" t="e">
        <f t="shared" si="121"/>
        <v>#REF!</v>
      </c>
      <c r="E336" s="9" t="e">
        <f t="shared" si="122"/>
        <v>#REF!</v>
      </c>
      <c r="F336" s="9" t="e">
        <f t="shared" si="123"/>
        <v>#REF!</v>
      </c>
      <c r="G336" s="9" t="e">
        <f t="shared" si="124"/>
        <v>#REF!</v>
      </c>
      <c r="H336" s="9" t="e">
        <f t="shared" si="125"/>
        <v>#REF!</v>
      </c>
      <c r="I336" s="9" t="e">
        <f t="shared" si="126"/>
        <v>#REF!</v>
      </c>
      <c r="J336" s="10" t="e">
        <f>IF(A336=" ",0,(PRODUCT($F$28:F336)-1)-(PRODUCT($H$28:H336)-1))</f>
        <v>#REF!</v>
      </c>
      <c r="L336" t="e">
        <f t="shared" si="127"/>
        <v>#REF!</v>
      </c>
      <c r="S336" s="26">
        <f>+'Rendements bruts'!A336</f>
        <v>0</v>
      </c>
      <c r="T336">
        <f t="shared" si="116"/>
        <v>1900</v>
      </c>
      <c r="U336">
        <f t="shared" si="117"/>
        <v>1</v>
      </c>
      <c r="V336" t="e">
        <f>+VLOOKUP(S336,'Rendements bruts'!$A:$A,2,FALSE)</f>
        <v>#N/A</v>
      </c>
      <c r="W336" s="2">
        <f t="shared" si="118"/>
        <v>0</v>
      </c>
      <c r="Y336" s="10" t="e">
        <f t="shared" si="128"/>
        <v>#REF!</v>
      </c>
      <c r="Z336" s="7" t="e">
        <f t="shared" si="114"/>
        <v>#REF!</v>
      </c>
    </row>
    <row r="337" spans="1:26" x14ac:dyDescent="0.25">
      <c r="A337" s="8" t="e">
        <f t="shared" si="115"/>
        <v>#REF!</v>
      </c>
      <c r="B337" s="11" t="e">
        <f t="shared" si="119"/>
        <v>#REF!</v>
      </c>
      <c r="C337" s="44" t="e">
        <f t="shared" si="120"/>
        <v>#REF!</v>
      </c>
      <c r="D337" s="9" t="e">
        <f t="shared" si="121"/>
        <v>#REF!</v>
      </c>
      <c r="E337" s="9" t="e">
        <f t="shared" si="122"/>
        <v>#REF!</v>
      </c>
      <c r="F337" s="9" t="e">
        <f t="shared" si="123"/>
        <v>#REF!</v>
      </c>
      <c r="G337" s="9" t="e">
        <f t="shared" si="124"/>
        <v>#REF!</v>
      </c>
      <c r="H337" s="9" t="e">
        <f t="shared" si="125"/>
        <v>#REF!</v>
      </c>
      <c r="I337" s="9" t="e">
        <f t="shared" si="126"/>
        <v>#REF!</v>
      </c>
      <c r="J337" s="10" t="e">
        <f>IF(A337=" ",0,(PRODUCT($F$28:F337)-1)-(PRODUCT($H$28:H337)-1))</f>
        <v>#REF!</v>
      </c>
      <c r="L337" t="e">
        <f t="shared" si="127"/>
        <v>#REF!</v>
      </c>
      <c r="S337" s="26">
        <f>+'Rendements bruts'!A337</f>
        <v>0</v>
      </c>
      <c r="T337">
        <f t="shared" si="116"/>
        <v>1900</v>
      </c>
      <c r="U337">
        <f t="shared" si="117"/>
        <v>1</v>
      </c>
      <c r="V337" t="e">
        <f>+VLOOKUP(S337,'Rendements bruts'!$A:$A,2,FALSE)</f>
        <v>#N/A</v>
      </c>
      <c r="W337" s="2">
        <f t="shared" si="118"/>
        <v>0</v>
      </c>
      <c r="Y337" s="10" t="e">
        <f t="shared" si="128"/>
        <v>#REF!</v>
      </c>
      <c r="Z337" s="7" t="e">
        <f t="shared" si="114"/>
        <v>#REF!</v>
      </c>
    </row>
    <row r="338" spans="1:26" x14ac:dyDescent="0.25">
      <c r="A338" s="8" t="e">
        <f t="shared" si="115"/>
        <v>#REF!</v>
      </c>
      <c r="B338" s="11" t="e">
        <f t="shared" si="119"/>
        <v>#REF!</v>
      </c>
      <c r="C338" s="44" t="e">
        <f t="shared" si="120"/>
        <v>#REF!</v>
      </c>
      <c r="D338" s="9" t="e">
        <f t="shared" si="121"/>
        <v>#REF!</v>
      </c>
      <c r="E338" s="9" t="e">
        <f t="shared" si="122"/>
        <v>#REF!</v>
      </c>
      <c r="F338" s="9" t="e">
        <f t="shared" si="123"/>
        <v>#REF!</v>
      </c>
      <c r="G338" s="9" t="e">
        <f t="shared" si="124"/>
        <v>#REF!</v>
      </c>
      <c r="H338" s="9" t="e">
        <f t="shared" si="125"/>
        <v>#REF!</v>
      </c>
      <c r="I338" s="9" t="e">
        <f t="shared" si="126"/>
        <v>#REF!</v>
      </c>
      <c r="J338" s="10" t="e">
        <f>IF(A338=" ",0,(PRODUCT($F$28:F338)-1)-(PRODUCT($H$28:H338)-1))</f>
        <v>#REF!</v>
      </c>
      <c r="L338" t="e">
        <f t="shared" si="127"/>
        <v>#REF!</v>
      </c>
      <c r="S338" s="26">
        <f>+'Rendements bruts'!A338</f>
        <v>0</v>
      </c>
      <c r="T338">
        <f t="shared" si="116"/>
        <v>1900</v>
      </c>
      <c r="U338">
        <f t="shared" si="117"/>
        <v>1</v>
      </c>
      <c r="V338" t="e">
        <f>+VLOOKUP(S338,'Rendements bruts'!$A:$A,2,FALSE)</f>
        <v>#N/A</v>
      </c>
      <c r="W338" s="2">
        <f t="shared" si="118"/>
        <v>0</v>
      </c>
      <c r="Y338" s="10" t="e">
        <f t="shared" si="128"/>
        <v>#REF!</v>
      </c>
      <c r="Z338" s="7" t="e">
        <f t="shared" si="114"/>
        <v>#REF!</v>
      </c>
    </row>
    <row r="339" spans="1:26" x14ac:dyDescent="0.25">
      <c r="A339" s="8" t="e">
        <f t="shared" si="115"/>
        <v>#REF!</v>
      </c>
      <c r="B339" s="11" t="e">
        <f t="shared" si="119"/>
        <v>#REF!</v>
      </c>
      <c r="C339" s="44" t="e">
        <f t="shared" si="120"/>
        <v>#REF!</v>
      </c>
      <c r="D339" s="9" t="e">
        <f t="shared" si="121"/>
        <v>#REF!</v>
      </c>
      <c r="E339" s="9" t="e">
        <f t="shared" si="122"/>
        <v>#REF!</v>
      </c>
      <c r="F339" s="9" t="e">
        <f t="shared" si="123"/>
        <v>#REF!</v>
      </c>
      <c r="G339" s="9" t="e">
        <f t="shared" si="124"/>
        <v>#REF!</v>
      </c>
      <c r="H339" s="9" t="e">
        <f t="shared" si="125"/>
        <v>#REF!</v>
      </c>
      <c r="I339" s="9" t="e">
        <f t="shared" si="126"/>
        <v>#REF!</v>
      </c>
      <c r="J339" s="10" t="e">
        <f>IF(A339=" ",0,(PRODUCT($F$28:F339)-1)-(PRODUCT($H$28:H339)-1))</f>
        <v>#REF!</v>
      </c>
      <c r="L339" t="e">
        <f t="shared" si="127"/>
        <v>#REF!</v>
      </c>
      <c r="S339" s="26">
        <f>+'Rendements bruts'!A339</f>
        <v>0</v>
      </c>
      <c r="T339">
        <f t="shared" si="116"/>
        <v>1900</v>
      </c>
      <c r="U339">
        <f t="shared" si="117"/>
        <v>1</v>
      </c>
      <c r="V339" t="e">
        <f>+VLOOKUP(S339,'Rendements bruts'!$A:$A,2,FALSE)</f>
        <v>#N/A</v>
      </c>
      <c r="W339" s="2">
        <f t="shared" si="118"/>
        <v>0</v>
      </c>
      <c r="Y339" s="10" t="e">
        <f t="shared" si="128"/>
        <v>#REF!</v>
      </c>
      <c r="Z339" s="7" t="e">
        <f t="shared" si="114"/>
        <v>#REF!</v>
      </c>
    </row>
    <row r="340" spans="1:26" x14ac:dyDescent="0.25">
      <c r="A340" s="8" t="e">
        <f t="shared" si="115"/>
        <v>#REF!</v>
      </c>
      <c r="B340" s="11" t="e">
        <f t="shared" si="119"/>
        <v>#REF!</v>
      </c>
      <c r="C340" s="44" t="e">
        <f t="shared" si="120"/>
        <v>#REF!</v>
      </c>
      <c r="D340" s="9" t="e">
        <f t="shared" si="121"/>
        <v>#REF!</v>
      </c>
      <c r="E340" s="9" t="e">
        <f t="shared" si="122"/>
        <v>#REF!</v>
      </c>
      <c r="F340" s="9" t="e">
        <f t="shared" si="123"/>
        <v>#REF!</v>
      </c>
      <c r="G340" s="9" t="e">
        <f t="shared" si="124"/>
        <v>#REF!</v>
      </c>
      <c r="H340" s="9" t="e">
        <f t="shared" si="125"/>
        <v>#REF!</v>
      </c>
      <c r="I340" s="9" t="e">
        <f t="shared" si="126"/>
        <v>#REF!</v>
      </c>
      <c r="J340" s="10" t="e">
        <f>IF(A340=" ",0,(PRODUCT($F$28:F340)-1)-(PRODUCT($H$28:H340)-1))</f>
        <v>#REF!</v>
      </c>
      <c r="L340" t="e">
        <f t="shared" si="127"/>
        <v>#REF!</v>
      </c>
      <c r="S340" s="26">
        <f>+'Rendements bruts'!A340</f>
        <v>0</v>
      </c>
      <c r="T340">
        <f t="shared" si="116"/>
        <v>1900</v>
      </c>
      <c r="U340">
        <f t="shared" si="117"/>
        <v>1</v>
      </c>
      <c r="V340" t="e">
        <f>+VLOOKUP(S340,'Rendements bruts'!$A:$A,2,FALSE)</f>
        <v>#N/A</v>
      </c>
      <c r="W340" s="2">
        <f t="shared" si="118"/>
        <v>0</v>
      </c>
      <c r="Y340" s="10" t="e">
        <f t="shared" si="128"/>
        <v>#REF!</v>
      </c>
      <c r="Z340" s="7" t="e">
        <f t="shared" si="114"/>
        <v>#REF!</v>
      </c>
    </row>
    <row r="341" spans="1:26" x14ac:dyDescent="0.25">
      <c r="A341" s="8" t="e">
        <f t="shared" si="115"/>
        <v>#REF!</v>
      </c>
      <c r="B341" s="11" t="e">
        <f t="shared" si="119"/>
        <v>#REF!</v>
      </c>
      <c r="C341" s="44" t="e">
        <f t="shared" si="120"/>
        <v>#REF!</v>
      </c>
      <c r="D341" s="9" t="e">
        <f t="shared" si="121"/>
        <v>#REF!</v>
      </c>
      <c r="E341" s="9" t="e">
        <f t="shared" si="122"/>
        <v>#REF!</v>
      </c>
      <c r="F341" s="9" t="e">
        <f t="shared" si="123"/>
        <v>#REF!</v>
      </c>
      <c r="G341" s="9" t="e">
        <f t="shared" si="124"/>
        <v>#REF!</v>
      </c>
      <c r="H341" s="9" t="e">
        <f t="shared" si="125"/>
        <v>#REF!</v>
      </c>
      <c r="I341" s="9" t="e">
        <f t="shared" si="126"/>
        <v>#REF!</v>
      </c>
      <c r="J341" s="10" t="e">
        <f>IF(A341=" ",0,(PRODUCT($F$28:F341)-1)-(PRODUCT($H$28:H341)-1))</f>
        <v>#REF!</v>
      </c>
      <c r="L341" t="e">
        <f t="shared" si="127"/>
        <v>#REF!</v>
      </c>
      <c r="S341" s="26">
        <f>+'Rendements bruts'!A341</f>
        <v>0</v>
      </c>
      <c r="T341">
        <f t="shared" si="116"/>
        <v>1900</v>
      </c>
      <c r="U341">
        <f t="shared" si="117"/>
        <v>1</v>
      </c>
      <c r="V341" t="e">
        <f>+VLOOKUP(S341,'Rendements bruts'!$A:$A,2,FALSE)</f>
        <v>#N/A</v>
      </c>
      <c r="W341" s="2">
        <f t="shared" si="118"/>
        <v>0</v>
      </c>
      <c r="Y341" s="10" t="e">
        <f t="shared" si="128"/>
        <v>#REF!</v>
      </c>
      <c r="Z341" s="7" t="e">
        <f t="shared" ref="Z341:Z404" si="129">+IF(A364=" ",1,1+Y341)</f>
        <v>#REF!</v>
      </c>
    </row>
    <row r="342" spans="1:26" x14ac:dyDescent="0.25">
      <c r="A342" s="8" t="e">
        <f t="shared" si="115"/>
        <v>#REF!</v>
      </c>
      <c r="B342" s="11" t="e">
        <f t="shared" si="119"/>
        <v>#REF!</v>
      </c>
      <c r="C342" s="44" t="e">
        <f t="shared" si="120"/>
        <v>#REF!</v>
      </c>
      <c r="D342" s="9" t="e">
        <f t="shared" si="121"/>
        <v>#REF!</v>
      </c>
      <c r="E342" s="9" t="e">
        <f t="shared" si="122"/>
        <v>#REF!</v>
      </c>
      <c r="F342" s="9" t="e">
        <f t="shared" si="123"/>
        <v>#REF!</v>
      </c>
      <c r="G342" s="9" t="e">
        <f t="shared" si="124"/>
        <v>#REF!</v>
      </c>
      <c r="H342" s="9" t="e">
        <f t="shared" si="125"/>
        <v>#REF!</v>
      </c>
      <c r="I342" s="9" t="e">
        <f t="shared" si="126"/>
        <v>#REF!</v>
      </c>
      <c r="J342" s="10" t="e">
        <f>IF(A342=" ",0,(PRODUCT($F$28:F342)-1)-(PRODUCT($H$28:H342)-1))</f>
        <v>#REF!</v>
      </c>
      <c r="L342" t="e">
        <f t="shared" si="127"/>
        <v>#REF!</v>
      </c>
      <c r="S342" s="26">
        <f>+'Rendements bruts'!A342</f>
        <v>0</v>
      </c>
      <c r="T342">
        <f t="shared" si="116"/>
        <v>1900</v>
      </c>
      <c r="U342">
        <f t="shared" si="117"/>
        <v>1</v>
      </c>
      <c r="V342" t="e">
        <f>+VLOOKUP(S342,'Rendements bruts'!$A:$A,2,FALSE)</f>
        <v>#N/A</v>
      </c>
      <c r="W342" s="2">
        <f t="shared" si="118"/>
        <v>0</v>
      </c>
      <c r="Y342" s="10" t="e">
        <f t="shared" si="128"/>
        <v>#REF!</v>
      </c>
      <c r="Z342" s="7" t="e">
        <f t="shared" si="129"/>
        <v>#REF!</v>
      </c>
    </row>
    <row r="343" spans="1:26" x14ac:dyDescent="0.25">
      <c r="A343" s="8" t="e">
        <f t="shared" si="115"/>
        <v>#REF!</v>
      </c>
      <c r="B343" s="11" t="e">
        <f t="shared" si="119"/>
        <v>#REF!</v>
      </c>
      <c r="C343" s="44" t="e">
        <f t="shared" si="120"/>
        <v>#REF!</v>
      </c>
      <c r="D343" s="9" t="e">
        <f t="shared" si="121"/>
        <v>#REF!</v>
      </c>
      <c r="E343" s="9" t="e">
        <f t="shared" si="122"/>
        <v>#REF!</v>
      </c>
      <c r="F343" s="9" t="e">
        <f t="shared" si="123"/>
        <v>#REF!</v>
      </c>
      <c r="G343" s="9" t="e">
        <f t="shared" si="124"/>
        <v>#REF!</v>
      </c>
      <c r="H343" s="9" t="e">
        <f t="shared" si="125"/>
        <v>#REF!</v>
      </c>
      <c r="I343" s="9" t="e">
        <f t="shared" si="126"/>
        <v>#REF!</v>
      </c>
      <c r="J343" s="10" t="e">
        <f>IF(A343=" ",0,(PRODUCT($F$28:F343)-1)-(PRODUCT($H$28:H343)-1))</f>
        <v>#REF!</v>
      </c>
      <c r="L343" t="e">
        <f t="shared" si="127"/>
        <v>#REF!</v>
      </c>
      <c r="S343" s="26">
        <f>+'Rendements bruts'!A343</f>
        <v>0</v>
      </c>
      <c r="T343">
        <f t="shared" si="116"/>
        <v>1900</v>
      </c>
      <c r="U343">
        <f t="shared" si="117"/>
        <v>1</v>
      </c>
      <c r="V343" t="e">
        <f>+VLOOKUP(S343,'Rendements bruts'!$A:$A,2,FALSE)</f>
        <v>#N/A</v>
      </c>
      <c r="W343" s="2">
        <f t="shared" si="118"/>
        <v>0</v>
      </c>
      <c r="Y343" s="10" t="e">
        <f t="shared" si="128"/>
        <v>#REF!</v>
      </c>
      <c r="Z343" s="7" t="e">
        <f t="shared" si="129"/>
        <v>#REF!</v>
      </c>
    </row>
    <row r="344" spans="1:26" x14ac:dyDescent="0.25">
      <c r="A344" s="8" t="e">
        <f t="shared" si="115"/>
        <v>#REF!</v>
      </c>
      <c r="B344" s="11" t="e">
        <f t="shared" si="119"/>
        <v>#REF!</v>
      </c>
      <c r="C344" s="44" t="e">
        <f t="shared" si="120"/>
        <v>#REF!</v>
      </c>
      <c r="D344" s="9" t="e">
        <f t="shared" si="121"/>
        <v>#REF!</v>
      </c>
      <c r="E344" s="9" t="e">
        <f t="shared" si="122"/>
        <v>#REF!</v>
      </c>
      <c r="F344" s="9" t="e">
        <f t="shared" si="123"/>
        <v>#REF!</v>
      </c>
      <c r="G344" s="9" t="e">
        <f t="shared" si="124"/>
        <v>#REF!</v>
      </c>
      <c r="H344" s="9" t="e">
        <f t="shared" si="125"/>
        <v>#REF!</v>
      </c>
      <c r="I344" s="9" t="e">
        <f t="shared" si="126"/>
        <v>#REF!</v>
      </c>
      <c r="J344" s="10" t="e">
        <f>IF(A344=" ",0,(PRODUCT($F$28:F344)-1)-(PRODUCT($H$28:H344)-1))</f>
        <v>#REF!</v>
      </c>
      <c r="L344" t="e">
        <f t="shared" si="127"/>
        <v>#REF!</v>
      </c>
      <c r="S344" s="26">
        <f>+'Rendements bruts'!A344</f>
        <v>0</v>
      </c>
      <c r="T344">
        <f t="shared" si="116"/>
        <v>1900</v>
      </c>
      <c r="U344">
        <f t="shared" si="117"/>
        <v>1</v>
      </c>
      <c r="V344" t="e">
        <f>+VLOOKUP(S344,'Rendements bruts'!$A:$A,2,FALSE)</f>
        <v>#N/A</v>
      </c>
      <c r="W344" s="2">
        <f t="shared" si="118"/>
        <v>0</v>
      </c>
      <c r="Y344" s="10" t="e">
        <f t="shared" si="128"/>
        <v>#REF!</v>
      </c>
      <c r="Z344" s="7" t="e">
        <f t="shared" si="129"/>
        <v>#REF!</v>
      </c>
    </row>
    <row r="345" spans="1:26" x14ac:dyDescent="0.25">
      <c r="A345" s="8" t="e">
        <f t="shared" si="115"/>
        <v>#REF!</v>
      </c>
      <c r="B345" s="11" t="e">
        <f t="shared" si="119"/>
        <v>#REF!</v>
      </c>
      <c r="C345" s="44" t="e">
        <f t="shared" si="120"/>
        <v>#REF!</v>
      </c>
      <c r="D345" s="9" t="e">
        <f t="shared" si="121"/>
        <v>#REF!</v>
      </c>
      <c r="E345" s="9" t="e">
        <f t="shared" si="122"/>
        <v>#REF!</v>
      </c>
      <c r="F345" s="9" t="e">
        <f t="shared" si="123"/>
        <v>#REF!</v>
      </c>
      <c r="G345" s="9" t="e">
        <f t="shared" si="124"/>
        <v>#REF!</v>
      </c>
      <c r="H345" s="9" t="e">
        <f t="shared" si="125"/>
        <v>#REF!</v>
      </c>
      <c r="I345" s="9" t="e">
        <f t="shared" si="126"/>
        <v>#REF!</v>
      </c>
      <c r="J345" s="10" t="e">
        <f>IF(A345=" ",0,(PRODUCT($F$28:F345)-1)-(PRODUCT($H$28:H345)-1))</f>
        <v>#REF!</v>
      </c>
      <c r="L345" t="e">
        <f t="shared" si="127"/>
        <v>#REF!</v>
      </c>
      <c r="S345" s="26">
        <f>+'Rendements bruts'!A345</f>
        <v>0</v>
      </c>
      <c r="T345">
        <f t="shared" si="116"/>
        <v>1900</v>
      </c>
      <c r="U345">
        <f t="shared" si="117"/>
        <v>1</v>
      </c>
      <c r="V345" t="e">
        <f>+VLOOKUP(S345,'Rendements bruts'!$A:$A,2,FALSE)</f>
        <v>#N/A</v>
      </c>
      <c r="W345" s="2">
        <f t="shared" si="118"/>
        <v>0</v>
      </c>
      <c r="Y345" s="10" t="e">
        <f t="shared" si="128"/>
        <v>#REF!</v>
      </c>
      <c r="Z345" s="7" t="e">
        <f t="shared" si="129"/>
        <v>#REF!</v>
      </c>
    </row>
    <row r="346" spans="1:26" x14ac:dyDescent="0.25">
      <c r="A346" s="8" t="e">
        <f t="shared" si="115"/>
        <v>#REF!</v>
      </c>
      <c r="B346" s="11" t="e">
        <f t="shared" si="119"/>
        <v>#REF!</v>
      </c>
      <c r="C346" s="44" t="e">
        <f t="shared" si="120"/>
        <v>#REF!</v>
      </c>
      <c r="D346" s="9" t="e">
        <f t="shared" si="121"/>
        <v>#REF!</v>
      </c>
      <c r="E346" s="9" t="e">
        <f t="shared" si="122"/>
        <v>#REF!</v>
      </c>
      <c r="F346" s="9" t="e">
        <f t="shared" si="123"/>
        <v>#REF!</v>
      </c>
      <c r="G346" s="9" t="e">
        <f t="shared" si="124"/>
        <v>#REF!</v>
      </c>
      <c r="H346" s="9" t="e">
        <f t="shared" si="125"/>
        <v>#REF!</v>
      </c>
      <c r="I346" s="9" t="e">
        <f t="shared" si="126"/>
        <v>#REF!</v>
      </c>
      <c r="J346" s="10" t="e">
        <f>IF(A346=" ",0,(PRODUCT($F$28:F346)-1)-(PRODUCT($H$28:H346)-1))</f>
        <v>#REF!</v>
      </c>
      <c r="L346" t="e">
        <f t="shared" si="127"/>
        <v>#REF!</v>
      </c>
      <c r="S346" s="26">
        <f>+'Rendements bruts'!A346</f>
        <v>0</v>
      </c>
      <c r="T346">
        <f t="shared" si="116"/>
        <v>1900</v>
      </c>
      <c r="U346">
        <f t="shared" si="117"/>
        <v>1</v>
      </c>
      <c r="V346" t="e">
        <f>+VLOOKUP(S346,'Rendements bruts'!$A:$A,2,FALSE)</f>
        <v>#N/A</v>
      </c>
      <c r="W346" s="2">
        <f t="shared" si="118"/>
        <v>0</v>
      </c>
      <c r="Y346" s="10" t="e">
        <f t="shared" si="128"/>
        <v>#REF!</v>
      </c>
      <c r="Z346" s="7" t="e">
        <f t="shared" si="129"/>
        <v>#REF!</v>
      </c>
    </row>
    <row r="347" spans="1:26" x14ac:dyDescent="0.25">
      <c r="A347" s="8" t="e">
        <f t="shared" si="115"/>
        <v>#REF!</v>
      </c>
      <c r="B347" s="11" t="e">
        <f t="shared" si="119"/>
        <v>#REF!</v>
      </c>
      <c r="C347" s="44" t="e">
        <f t="shared" si="120"/>
        <v>#REF!</v>
      </c>
      <c r="D347" s="9" t="e">
        <f t="shared" si="121"/>
        <v>#REF!</v>
      </c>
      <c r="E347" s="9" t="e">
        <f t="shared" si="122"/>
        <v>#REF!</v>
      </c>
      <c r="F347" s="9" t="e">
        <f t="shared" si="123"/>
        <v>#REF!</v>
      </c>
      <c r="G347" s="9" t="e">
        <f t="shared" si="124"/>
        <v>#REF!</v>
      </c>
      <c r="H347" s="9" t="e">
        <f t="shared" si="125"/>
        <v>#REF!</v>
      </c>
      <c r="I347" s="9" t="e">
        <f t="shared" si="126"/>
        <v>#REF!</v>
      </c>
      <c r="J347" s="10" t="e">
        <f>IF(A347=" ",0,(PRODUCT($F$28:F347)-1)-(PRODUCT($H$28:H347)-1))</f>
        <v>#REF!</v>
      </c>
      <c r="L347" t="e">
        <f t="shared" si="127"/>
        <v>#REF!</v>
      </c>
      <c r="S347" s="26">
        <f>+'Rendements bruts'!A347</f>
        <v>0</v>
      </c>
      <c r="T347">
        <f t="shared" si="116"/>
        <v>1900</v>
      </c>
      <c r="U347">
        <f t="shared" si="117"/>
        <v>1</v>
      </c>
      <c r="V347" t="e">
        <f>+VLOOKUP(S347,'Rendements bruts'!$A:$A,2,FALSE)</f>
        <v>#N/A</v>
      </c>
      <c r="W347" s="2">
        <f t="shared" si="118"/>
        <v>0</v>
      </c>
      <c r="Y347" s="10" t="e">
        <f t="shared" si="128"/>
        <v>#REF!</v>
      </c>
      <c r="Z347" s="7" t="e">
        <f t="shared" si="129"/>
        <v>#REF!</v>
      </c>
    </row>
    <row r="348" spans="1:26" x14ac:dyDescent="0.25">
      <c r="A348" s="8" t="e">
        <f t="shared" si="115"/>
        <v>#REF!</v>
      </c>
      <c r="B348" s="11" t="e">
        <f t="shared" si="119"/>
        <v>#REF!</v>
      </c>
      <c r="C348" s="44" t="e">
        <f t="shared" si="120"/>
        <v>#REF!</v>
      </c>
      <c r="D348" s="9" t="e">
        <f t="shared" si="121"/>
        <v>#REF!</v>
      </c>
      <c r="E348" s="9" t="e">
        <f t="shared" si="122"/>
        <v>#REF!</v>
      </c>
      <c r="F348" s="9" t="e">
        <f t="shared" si="123"/>
        <v>#REF!</v>
      </c>
      <c r="G348" s="9" t="e">
        <f t="shared" si="124"/>
        <v>#REF!</v>
      </c>
      <c r="H348" s="9" t="e">
        <f t="shared" si="125"/>
        <v>#REF!</v>
      </c>
      <c r="I348" s="9" t="e">
        <f t="shared" si="126"/>
        <v>#REF!</v>
      </c>
      <c r="J348" s="10" t="e">
        <f>IF(A348=" ",0,(PRODUCT($F$28:F348)-1)-(PRODUCT($H$28:H348)-1))</f>
        <v>#REF!</v>
      </c>
      <c r="L348" t="e">
        <f t="shared" si="127"/>
        <v>#REF!</v>
      </c>
      <c r="S348" s="26">
        <f>+'Rendements bruts'!A348</f>
        <v>0</v>
      </c>
      <c r="T348">
        <f t="shared" si="116"/>
        <v>1900</v>
      </c>
      <c r="U348">
        <f t="shared" si="117"/>
        <v>1</v>
      </c>
      <c r="V348" t="e">
        <f>+VLOOKUP(S348,'Rendements bruts'!$A:$A,2,FALSE)</f>
        <v>#N/A</v>
      </c>
      <c r="W348" s="2">
        <f t="shared" si="118"/>
        <v>0</v>
      </c>
      <c r="Y348" s="10" t="e">
        <f t="shared" si="128"/>
        <v>#REF!</v>
      </c>
      <c r="Z348" s="7" t="e">
        <f t="shared" si="129"/>
        <v>#REF!</v>
      </c>
    </row>
    <row r="349" spans="1:26" x14ac:dyDescent="0.25">
      <c r="A349" s="8" t="e">
        <f t="shared" si="115"/>
        <v>#REF!</v>
      </c>
      <c r="B349" s="11" t="e">
        <f t="shared" si="119"/>
        <v>#REF!</v>
      </c>
      <c r="C349" s="44" t="e">
        <f t="shared" si="120"/>
        <v>#REF!</v>
      </c>
      <c r="D349" s="9" t="e">
        <f t="shared" si="121"/>
        <v>#REF!</v>
      </c>
      <c r="E349" s="9" t="e">
        <f t="shared" si="122"/>
        <v>#REF!</v>
      </c>
      <c r="F349" s="9" t="e">
        <f t="shared" si="123"/>
        <v>#REF!</v>
      </c>
      <c r="G349" s="9" t="e">
        <f t="shared" si="124"/>
        <v>#REF!</v>
      </c>
      <c r="H349" s="9" t="e">
        <f t="shared" si="125"/>
        <v>#REF!</v>
      </c>
      <c r="I349" s="9" t="e">
        <f t="shared" si="126"/>
        <v>#REF!</v>
      </c>
      <c r="J349" s="10" t="e">
        <f>IF(A349=" ",0,(PRODUCT($F$28:F349)-1)-(PRODUCT($H$28:H349)-1))</f>
        <v>#REF!</v>
      </c>
      <c r="L349" t="e">
        <f t="shared" si="127"/>
        <v>#REF!</v>
      </c>
      <c r="S349" s="26">
        <f>+'Rendements bruts'!A349</f>
        <v>0</v>
      </c>
      <c r="T349">
        <f t="shared" si="116"/>
        <v>1900</v>
      </c>
      <c r="U349">
        <f t="shared" si="117"/>
        <v>1</v>
      </c>
      <c r="V349" t="e">
        <f>+VLOOKUP(S349,'Rendements bruts'!$A:$A,2,FALSE)</f>
        <v>#N/A</v>
      </c>
      <c r="W349" s="2">
        <f t="shared" si="118"/>
        <v>0</v>
      </c>
      <c r="Y349" s="10" t="e">
        <f t="shared" si="128"/>
        <v>#REF!</v>
      </c>
      <c r="Z349" s="7" t="e">
        <f t="shared" si="129"/>
        <v>#REF!</v>
      </c>
    </row>
    <row r="350" spans="1:26" x14ac:dyDescent="0.25">
      <c r="A350" s="8" t="e">
        <f t="shared" ref="A350:A413" si="130">+IF(A349=" "," ",IF(A349+1&gt;$J$4," ",A349+1))</f>
        <v>#REF!</v>
      </c>
      <c r="B350" s="11" t="e">
        <f t="shared" si="119"/>
        <v>#REF!</v>
      </c>
      <c r="C350" s="44" t="e">
        <f t="shared" si="120"/>
        <v>#REF!</v>
      </c>
      <c r="D350" s="9" t="e">
        <f t="shared" si="121"/>
        <v>#REF!</v>
      </c>
      <c r="E350" s="9" t="e">
        <f t="shared" si="122"/>
        <v>#REF!</v>
      </c>
      <c r="F350" s="9" t="e">
        <f t="shared" si="123"/>
        <v>#REF!</v>
      </c>
      <c r="G350" s="9" t="e">
        <f t="shared" si="124"/>
        <v>#REF!</v>
      </c>
      <c r="H350" s="9" t="e">
        <f t="shared" si="125"/>
        <v>#REF!</v>
      </c>
      <c r="I350" s="9" t="e">
        <f t="shared" si="126"/>
        <v>#REF!</v>
      </c>
      <c r="J350" s="10" t="e">
        <f>IF(A350=" ",0,(PRODUCT($F$28:F350)-1)-(PRODUCT($H$28:H350)-1))</f>
        <v>#REF!</v>
      </c>
      <c r="L350" t="e">
        <f t="shared" si="127"/>
        <v>#REF!</v>
      </c>
      <c r="S350" s="26">
        <f>+'Rendements bruts'!A350</f>
        <v>0</v>
      </c>
      <c r="T350">
        <f t="shared" si="116"/>
        <v>1900</v>
      </c>
      <c r="U350">
        <f t="shared" si="117"/>
        <v>1</v>
      </c>
      <c r="V350" t="e">
        <f>+VLOOKUP(S350,'Rendements bruts'!$A:$A,2,FALSE)</f>
        <v>#N/A</v>
      </c>
      <c r="W350" s="2">
        <f t="shared" si="118"/>
        <v>0</v>
      </c>
      <c r="Y350" s="10" t="e">
        <f t="shared" si="128"/>
        <v>#REF!</v>
      </c>
      <c r="Z350" s="7" t="e">
        <f t="shared" si="129"/>
        <v>#REF!</v>
      </c>
    </row>
    <row r="351" spans="1:26" x14ac:dyDescent="0.25">
      <c r="A351" s="8" t="e">
        <f t="shared" si="130"/>
        <v>#REF!</v>
      </c>
      <c r="B351" s="11" t="e">
        <f t="shared" si="119"/>
        <v>#REF!</v>
      </c>
      <c r="C351" s="44" t="e">
        <f t="shared" si="120"/>
        <v>#REF!</v>
      </c>
      <c r="D351" s="9" t="e">
        <f t="shared" si="121"/>
        <v>#REF!</v>
      </c>
      <c r="E351" s="9" t="e">
        <f t="shared" si="122"/>
        <v>#REF!</v>
      </c>
      <c r="F351" s="9" t="e">
        <f t="shared" si="123"/>
        <v>#REF!</v>
      </c>
      <c r="G351" s="9" t="e">
        <f t="shared" si="124"/>
        <v>#REF!</v>
      </c>
      <c r="H351" s="9" t="e">
        <f t="shared" si="125"/>
        <v>#REF!</v>
      </c>
      <c r="I351" s="9" t="e">
        <f t="shared" si="126"/>
        <v>#REF!</v>
      </c>
      <c r="J351" s="10" t="e">
        <f>IF(A351=" ",0,(PRODUCT($F$28:F351)-1)-(PRODUCT($H$28:H351)-1))</f>
        <v>#REF!</v>
      </c>
      <c r="L351" t="e">
        <f t="shared" si="127"/>
        <v>#REF!</v>
      </c>
      <c r="S351" s="26">
        <f>+'Rendements bruts'!A351</f>
        <v>0</v>
      </c>
      <c r="T351">
        <f t="shared" si="116"/>
        <v>1900</v>
      </c>
      <c r="U351">
        <f t="shared" si="117"/>
        <v>1</v>
      </c>
      <c r="V351" t="e">
        <f>+VLOOKUP(S351,'Rendements bruts'!$A:$A,2,FALSE)</f>
        <v>#N/A</v>
      </c>
      <c r="W351" s="2">
        <f t="shared" si="118"/>
        <v>0</v>
      </c>
      <c r="Y351" s="10" t="e">
        <f t="shared" si="128"/>
        <v>#REF!</v>
      </c>
      <c r="Z351" s="7" t="e">
        <f t="shared" si="129"/>
        <v>#REF!</v>
      </c>
    </row>
    <row r="352" spans="1:26" x14ac:dyDescent="0.25">
      <c r="A352" s="8" t="e">
        <f t="shared" si="130"/>
        <v>#REF!</v>
      </c>
      <c r="B352" s="11" t="e">
        <f t="shared" si="119"/>
        <v>#REF!</v>
      </c>
      <c r="C352" s="44" t="e">
        <f t="shared" si="120"/>
        <v>#REF!</v>
      </c>
      <c r="D352" s="9" t="e">
        <f t="shared" si="121"/>
        <v>#REF!</v>
      </c>
      <c r="E352" s="9" t="e">
        <f t="shared" si="122"/>
        <v>#REF!</v>
      </c>
      <c r="F352" s="9" t="e">
        <f t="shared" si="123"/>
        <v>#REF!</v>
      </c>
      <c r="G352" s="9" t="e">
        <f t="shared" si="124"/>
        <v>#REF!</v>
      </c>
      <c r="H352" s="9" t="e">
        <f t="shared" si="125"/>
        <v>#REF!</v>
      </c>
      <c r="I352" s="9" t="e">
        <f t="shared" si="126"/>
        <v>#REF!</v>
      </c>
      <c r="J352" s="10" t="e">
        <f>IF(A352=" ",0,(PRODUCT($F$28:F352)-1)-(PRODUCT($H$28:H352)-1))</f>
        <v>#REF!</v>
      </c>
      <c r="L352" t="e">
        <f t="shared" si="127"/>
        <v>#REF!</v>
      </c>
      <c r="S352" s="26">
        <f>+'Rendements bruts'!A352</f>
        <v>0</v>
      </c>
      <c r="T352">
        <f t="shared" si="116"/>
        <v>1900</v>
      </c>
      <c r="U352">
        <f t="shared" si="117"/>
        <v>1</v>
      </c>
      <c r="V352" t="e">
        <f>+VLOOKUP(S352,'Rendements bruts'!$A:$A,2,FALSE)</f>
        <v>#N/A</v>
      </c>
      <c r="W352" s="2">
        <f t="shared" si="118"/>
        <v>0</v>
      </c>
      <c r="Y352" s="10" t="e">
        <f t="shared" si="128"/>
        <v>#REF!</v>
      </c>
      <c r="Z352" s="7" t="e">
        <f t="shared" si="129"/>
        <v>#REF!</v>
      </c>
    </row>
    <row r="353" spans="1:26" x14ac:dyDescent="0.25">
      <c r="A353" s="8" t="e">
        <f t="shared" si="130"/>
        <v>#REF!</v>
      </c>
      <c r="B353" s="11" t="e">
        <f t="shared" si="119"/>
        <v>#REF!</v>
      </c>
      <c r="C353" s="44" t="e">
        <f t="shared" si="120"/>
        <v>#REF!</v>
      </c>
      <c r="D353" s="9" t="e">
        <f t="shared" si="121"/>
        <v>#REF!</v>
      </c>
      <c r="E353" s="9" t="e">
        <f t="shared" si="122"/>
        <v>#REF!</v>
      </c>
      <c r="F353" s="9" t="e">
        <f t="shared" si="123"/>
        <v>#REF!</v>
      </c>
      <c r="G353" s="9" t="e">
        <f t="shared" si="124"/>
        <v>#REF!</v>
      </c>
      <c r="H353" s="9" t="e">
        <f t="shared" si="125"/>
        <v>#REF!</v>
      </c>
      <c r="I353" s="9" t="e">
        <f t="shared" si="126"/>
        <v>#REF!</v>
      </c>
      <c r="J353" s="10" t="e">
        <f>IF(A353=" ",0,(PRODUCT($F$28:F353)-1)-(PRODUCT($H$28:H353)-1))</f>
        <v>#REF!</v>
      </c>
      <c r="L353" t="e">
        <f t="shared" si="127"/>
        <v>#REF!</v>
      </c>
      <c r="S353" s="26">
        <f>+'Rendements bruts'!A353</f>
        <v>0</v>
      </c>
      <c r="T353">
        <f t="shared" si="116"/>
        <v>1900</v>
      </c>
      <c r="U353">
        <f t="shared" si="117"/>
        <v>1</v>
      </c>
      <c r="V353" t="e">
        <f>+VLOOKUP(S353,'Rendements bruts'!$A:$A,2,FALSE)</f>
        <v>#N/A</v>
      </c>
      <c r="W353" s="2">
        <f t="shared" si="118"/>
        <v>0</v>
      </c>
      <c r="Y353" s="10" t="e">
        <f t="shared" si="128"/>
        <v>#REF!</v>
      </c>
      <c r="Z353" s="7" t="e">
        <f t="shared" si="129"/>
        <v>#REF!</v>
      </c>
    </row>
    <row r="354" spans="1:26" x14ac:dyDescent="0.25">
      <c r="A354" s="8" t="e">
        <f t="shared" si="130"/>
        <v>#REF!</v>
      </c>
      <c r="B354" s="11" t="e">
        <f t="shared" si="119"/>
        <v>#REF!</v>
      </c>
      <c r="C354" s="44" t="e">
        <f t="shared" si="120"/>
        <v>#REF!</v>
      </c>
      <c r="D354" s="9" t="e">
        <f t="shared" si="121"/>
        <v>#REF!</v>
      </c>
      <c r="E354" s="9" t="e">
        <f t="shared" si="122"/>
        <v>#REF!</v>
      </c>
      <c r="F354" s="9" t="e">
        <f t="shared" si="123"/>
        <v>#REF!</v>
      </c>
      <c r="G354" s="9" t="e">
        <f t="shared" si="124"/>
        <v>#REF!</v>
      </c>
      <c r="H354" s="9" t="e">
        <f t="shared" si="125"/>
        <v>#REF!</v>
      </c>
      <c r="I354" s="9" t="e">
        <f t="shared" si="126"/>
        <v>#REF!</v>
      </c>
      <c r="J354" s="10" t="e">
        <f>IF(A354=" ",0,(PRODUCT($F$28:F354)-1)-(PRODUCT($H$28:H354)-1))</f>
        <v>#REF!</v>
      </c>
      <c r="L354" t="e">
        <f t="shared" si="127"/>
        <v>#REF!</v>
      </c>
      <c r="S354" s="26">
        <f>+'Rendements bruts'!A354</f>
        <v>0</v>
      </c>
      <c r="T354">
        <f t="shared" ref="T354:T417" si="131">+YEAR(S354)</f>
        <v>1900</v>
      </c>
      <c r="U354">
        <f t="shared" ref="U354:U417" si="132">+MONTH(S354)</f>
        <v>1</v>
      </c>
      <c r="V354" t="e">
        <f>+VLOOKUP(S354,'Rendements bruts'!$A:$A,2,FALSE)</f>
        <v>#N/A</v>
      </c>
      <c r="W354" s="2">
        <f t="shared" ref="W354:W417" si="133">+S354</f>
        <v>0</v>
      </c>
      <c r="Y354" s="10" t="e">
        <f t="shared" si="128"/>
        <v>#REF!</v>
      </c>
      <c r="Z354" s="7" t="e">
        <f t="shared" si="129"/>
        <v>#REF!</v>
      </c>
    </row>
    <row r="355" spans="1:26" x14ac:dyDescent="0.25">
      <c r="A355" s="8" t="e">
        <f t="shared" si="130"/>
        <v>#REF!</v>
      </c>
      <c r="B355" s="11" t="e">
        <f t="shared" si="119"/>
        <v>#REF!</v>
      </c>
      <c r="C355" s="44" t="e">
        <f t="shared" si="120"/>
        <v>#REF!</v>
      </c>
      <c r="D355" s="9" t="e">
        <f t="shared" si="121"/>
        <v>#REF!</v>
      </c>
      <c r="E355" s="9" t="e">
        <f t="shared" si="122"/>
        <v>#REF!</v>
      </c>
      <c r="F355" s="9" t="e">
        <f t="shared" si="123"/>
        <v>#REF!</v>
      </c>
      <c r="G355" s="9" t="e">
        <f t="shared" si="124"/>
        <v>#REF!</v>
      </c>
      <c r="H355" s="9" t="e">
        <f t="shared" si="125"/>
        <v>#REF!</v>
      </c>
      <c r="I355" s="9" t="e">
        <f t="shared" si="126"/>
        <v>#REF!</v>
      </c>
      <c r="J355" s="10" t="e">
        <f>IF(A355=" ",0,(PRODUCT($F$28:F355)-1)-(PRODUCT($H$28:H355)-1))</f>
        <v>#REF!</v>
      </c>
      <c r="L355" t="e">
        <f t="shared" si="127"/>
        <v>#REF!</v>
      </c>
      <c r="S355" s="26">
        <f>+'Rendements bruts'!A355</f>
        <v>0</v>
      </c>
      <c r="T355">
        <f t="shared" si="131"/>
        <v>1900</v>
      </c>
      <c r="U355">
        <f t="shared" si="132"/>
        <v>1</v>
      </c>
      <c r="V355" t="e">
        <f>+VLOOKUP(S355,'Rendements bruts'!$A:$A,2,FALSE)</f>
        <v>#N/A</v>
      </c>
      <c r="W355" s="2">
        <f t="shared" si="133"/>
        <v>0</v>
      </c>
      <c r="Y355" s="10" t="e">
        <f t="shared" si="128"/>
        <v>#REF!</v>
      </c>
      <c r="Z355" s="7" t="e">
        <f t="shared" si="129"/>
        <v>#REF!</v>
      </c>
    </row>
    <row r="356" spans="1:26" x14ac:dyDescent="0.25">
      <c r="A356" s="8" t="e">
        <f t="shared" si="130"/>
        <v>#REF!</v>
      </c>
      <c r="B356" s="11" t="e">
        <f t="shared" si="119"/>
        <v>#REF!</v>
      </c>
      <c r="C356" s="44" t="e">
        <f t="shared" si="120"/>
        <v>#REF!</v>
      </c>
      <c r="D356" s="9" t="e">
        <f t="shared" si="121"/>
        <v>#REF!</v>
      </c>
      <c r="E356" s="9" t="e">
        <f t="shared" si="122"/>
        <v>#REF!</v>
      </c>
      <c r="F356" s="9" t="e">
        <f t="shared" si="123"/>
        <v>#REF!</v>
      </c>
      <c r="G356" s="9" t="e">
        <f t="shared" si="124"/>
        <v>#REF!</v>
      </c>
      <c r="H356" s="9" t="e">
        <f t="shared" si="125"/>
        <v>#REF!</v>
      </c>
      <c r="I356" s="9" t="e">
        <f t="shared" si="126"/>
        <v>#REF!</v>
      </c>
      <c r="J356" s="10" t="e">
        <f>IF(A356=" ",0,(PRODUCT($F$28:F356)-1)-(PRODUCT($H$28:H356)-1))</f>
        <v>#REF!</v>
      </c>
      <c r="L356" t="e">
        <f t="shared" si="127"/>
        <v>#REF!</v>
      </c>
      <c r="S356" s="26">
        <f>+'Rendements bruts'!A356</f>
        <v>0</v>
      </c>
      <c r="T356">
        <f t="shared" si="131"/>
        <v>1900</v>
      </c>
      <c r="U356">
        <f t="shared" si="132"/>
        <v>1</v>
      </c>
      <c r="V356" t="e">
        <f>+VLOOKUP(S356,'Rendements bruts'!$A:$A,2,FALSE)</f>
        <v>#N/A</v>
      </c>
      <c r="W356" s="2">
        <f t="shared" si="133"/>
        <v>0</v>
      </c>
      <c r="Y356" s="10" t="e">
        <f t="shared" si="128"/>
        <v>#REF!</v>
      </c>
      <c r="Z356" s="7" t="e">
        <f t="shared" si="129"/>
        <v>#REF!</v>
      </c>
    </row>
    <row r="357" spans="1:26" x14ac:dyDescent="0.25">
      <c r="A357" s="8" t="e">
        <f t="shared" si="130"/>
        <v>#REF!</v>
      </c>
      <c r="B357" s="11" t="e">
        <f t="shared" si="119"/>
        <v>#REF!</v>
      </c>
      <c r="C357" s="44" t="e">
        <f t="shared" si="120"/>
        <v>#REF!</v>
      </c>
      <c r="D357" s="9" t="e">
        <f t="shared" si="121"/>
        <v>#REF!</v>
      </c>
      <c r="E357" s="9" t="e">
        <f t="shared" si="122"/>
        <v>#REF!</v>
      </c>
      <c r="F357" s="9" t="e">
        <f t="shared" si="123"/>
        <v>#REF!</v>
      </c>
      <c r="G357" s="9" t="e">
        <f t="shared" si="124"/>
        <v>#REF!</v>
      </c>
      <c r="H357" s="9" t="e">
        <f t="shared" si="125"/>
        <v>#REF!</v>
      </c>
      <c r="I357" s="9" t="e">
        <f t="shared" si="126"/>
        <v>#REF!</v>
      </c>
      <c r="J357" s="10" t="e">
        <f>IF(A357=" ",0,(PRODUCT($F$28:F357)-1)-(PRODUCT($H$28:H357)-1))</f>
        <v>#REF!</v>
      </c>
      <c r="L357" t="e">
        <f t="shared" si="127"/>
        <v>#REF!</v>
      </c>
      <c r="S357" s="26">
        <f>+'Rendements bruts'!A357</f>
        <v>0</v>
      </c>
      <c r="T357">
        <f t="shared" si="131"/>
        <v>1900</v>
      </c>
      <c r="U357">
        <f t="shared" si="132"/>
        <v>1</v>
      </c>
      <c r="V357" t="e">
        <f>+VLOOKUP(S357,'Rendements bruts'!$A:$A,2,FALSE)</f>
        <v>#N/A</v>
      </c>
      <c r="W357" s="2">
        <f t="shared" si="133"/>
        <v>0</v>
      </c>
      <c r="Y357" s="10" t="e">
        <f t="shared" si="128"/>
        <v>#REF!</v>
      </c>
      <c r="Z357" s="7" t="e">
        <f t="shared" si="129"/>
        <v>#REF!</v>
      </c>
    </row>
    <row r="358" spans="1:26" x14ac:dyDescent="0.25">
      <c r="A358" s="8" t="e">
        <f t="shared" si="130"/>
        <v>#REF!</v>
      </c>
      <c r="B358" s="11" t="e">
        <f t="shared" si="119"/>
        <v>#REF!</v>
      </c>
      <c r="C358" s="44" t="e">
        <f t="shared" si="120"/>
        <v>#REF!</v>
      </c>
      <c r="D358" s="9" t="e">
        <f t="shared" si="121"/>
        <v>#REF!</v>
      </c>
      <c r="E358" s="9" t="e">
        <f t="shared" si="122"/>
        <v>#REF!</v>
      </c>
      <c r="F358" s="9" t="e">
        <f t="shared" si="123"/>
        <v>#REF!</v>
      </c>
      <c r="G358" s="9" t="e">
        <f t="shared" si="124"/>
        <v>#REF!</v>
      </c>
      <c r="H358" s="9" t="e">
        <f t="shared" si="125"/>
        <v>#REF!</v>
      </c>
      <c r="I358" s="9" t="e">
        <f t="shared" si="126"/>
        <v>#REF!</v>
      </c>
      <c r="J358" s="10" t="e">
        <f>IF(A358=" ",0,(PRODUCT($F$28:F358)-1)-(PRODUCT($H$28:H358)-1))</f>
        <v>#REF!</v>
      </c>
      <c r="L358" t="e">
        <f t="shared" si="127"/>
        <v>#REF!</v>
      </c>
      <c r="S358" s="26">
        <f>+'Rendements bruts'!A358</f>
        <v>0</v>
      </c>
      <c r="T358">
        <f t="shared" si="131"/>
        <v>1900</v>
      </c>
      <c r="U358">
        <f t="shared" si="132"/>
        <v>1</v>
      </c>
      <c r="V358" t="e">
        <f>+VLOOKUP(S358,'Rendements bruts'!$A:$A,2,FALSE)</f>
        <v>#N/A</v>
      </c>
      <c r="W358" s="2">
        <f t="shared" si="133"/>
        <v>0</v>
      </c>
      <c r="Y358" s="10" t="e">
        <f t="shared" si="128"/>
        <v>#REF!</v>
      </c>
      <c r="Z358" s="7" t="e">
        <f t="shared" si="129"/>
        <v>#REF!</v>
      </c>
    </row>
    <row r="359" spans="1:26" x14ac:dyDescent="0.25">
      <c r="A359" s="8" t="e">
        <f t="shared" si="130"/>
        <v>#REF!</v>
      </c>
      <c r="B359" s="11" t="e">
        <f t="shared" si="119"/>
        <v>#REF!</v>
      </c>
      <c r="C359" s="44" t="e">
        <f t="shared" si="120"/>
        <v>#REF!</v>
      </c>
      <c r="D359" s="9" t="e">
        <f t="shared" si="121"/>
        <v>#REF!</v>
      </c>
      <c r="E359" s="9" t="e">
        <f t="shared" si="122"/>
        <v>#REF!</v>
      </c>
      <c r="F359" s="9" t="e">
        <f t="shared" si="123"/>
        <v>#REF!</v>
      </c>
      <c r="G359" s="9" t="e">
        <f t="shared" si="124"/>
        <v>#REF!</v>
      </c>
      <c r="H359" s="9" t="e">
        <f t="shared" si="125"/>
        <v>#REF!</v>
      </c>
      <c r="I359" s="9" t="e">
        <f t="shared" si="126"/>
        <v>#REF!</v>
      </c>
      <c r="J359" s="10" t="e">
        <f>IF(A359=" ",0,(PRODUCT($F$28:F359)-1)-(PRODUCT($H$28:H359)-1))</f>
        <v>#REF!</v>
      </c>
      <c r="L359" t="e">
        <f t="shared" si="127"/>
        <v>#REF!</v>
      </c>
      <c r="S359" s="26">
        <f>+'Rendements bruts'!A359</f>
        <v>0</v>
      </c>
      <c r="T359">
        <f t="shared" si="131"/>
        <v>1900</v>
      </c>
      <c r="U359">
        <f t="shared" si="132"/>
        <v>1</v>
      </c>
      <c r="V359" t="e">
        <f>+VLOOKUP(S359,'Rendements bruts'!$A:$A,2,FALSE)</f>
        <v>#N/A</v>
      </c>
      <c r="W359" s="2">
        <f t="shared" si="133"/>
        <v>0</v>
      </c>
      <c r="Y359" s="10" t="e">
        <f t="shared" si="128"/>
        <v>#REF!</v>
      </c>
      <c r="Z359" s="7" t="e">
        <f t="shared" si="129"/>
        <v>#REF!</v>
      </c>
    </row>
    <row r="360" spans="1:26" x14ac:dyDescent="0.25">
      <c r="A360" s="8" t="e">
        <f t="shared" si="130"/>
        <v>#REF!</v>
      </c>
      <c r="B360" s="11" t="e">
        <f t="shared" si="119"/>
        <v>#REF!</v>
      </c>
      <c r="C360" s="44" t="e">
        <f t="shared" si="120"/>
        <v>#REF!</v>
      </c>
      <c r="D360" s="9" t="e">
        <f t="shared" si="121"/>
        <v>#REF!</v>
      </c>
      <c r="E360" s="9" t="e">
        <f t="shared" si="122"/>
        <v>#REF!</v>
      </c>
      <c r="F360" s="9" t="e">
        <f t="shared" si="123"/>
        <v>#REF!</v>
      </c>
      <c r="G360" s="9" t="e">
        <f t="shared" si="124"/>
        <v>#REF!</v>
      </c>
      <c r="H360" s="9" t="e">
        <f t="shared" si="125"/>
        <v>#REF!</v>
      </c>
      <c r="I360" s="9" t="e">
        <f t="shared" si="126"/>
        <v>#REF!</v>
      </c>
      <c r="J360" s="10" t="e">
        <f>IF(A360=" ",0,(PRODUCT($F$28:F360)-1)-(PRODUCT($H$28:H360)-1))</f>
        <v>#REF!</v>
      </c>
      <c r="L360" t="e">
        <f t="shared" si="127"/>
        <v>#REF!</v>
      </c>
      <c r="S360" s="26">
        <f>+'Rendements bruts'!A360</f>
        <v>0</v>
      </c>
      <c r="T360">
        <f t="shared" si="131"/>
        <v>1900</v>
      </c>
      <c r="U360">
        <f t="shared" si="132"/>
        <v>1</v>
      </c>
      <c r="V360" t="e">
        <f>+VLOOKUP(S360,'Rendements bruts'!$A:$A,2,FALSE)</f>
        <v>#N/A</v>
      </c>
      <c r="W360" s="2">
        <f t="shared" si="133"/>
        <v>0</v>
      </c>
      <c r="Y360" s="10" t="e">
        <f t="shared" si="128"/>
        <v>#REF!</v>
      </c>
      <c r="Z360" s="7" t="e">
        <f t="shared" si="129"/>
        <v>#REF!</v>
      </c>
    </row>
    <row r="361" spans="1:26" x14ac:dyDescent="0.25">
      <c r="A361" s="8" t="e">
        <f t="shared" si="130"/>
        <v>#REF!</v>
      </c>
      <c r="B361" s="11" t="e">
        <f t="shared" si="119"/>
        <v>#REF!</v>
      </c>
      <c r="C361" s="44" t="e">
        <f t="shared" si="120"/>
        <v>#REF!</v>
      </c>
      <c r="D361" s="9" t="e">
        <f t="shared" si="121"/>
        <v>#REF!</v>
      </c>
      <c r="E361" s="9" t="e">
        <f t="shared" si="122"/>
        <v>#REF!</v>
      </c>
      <c r="F361" s="9" t="e">
        <f t="shared" si="123"/>
        <v>#REF!</v>
      </c>
      <c r="G361" s="9" t="e">
        <f t="shared" si="124"/>
        <v>#REF!</v>
      </c>
      <c r="H361" s="9" t="e">
        <f t="shared" si="125"/>
        <v>#REF!</v>
      </c>
      <c r="I361" s="9" t="e">
        <f t="shared" si="126"/>
        <v>#REF!</v>
      </c>
      <c r="J361" s="10" t="e">
        <f>IF(A361=" ",0,(PRODUCT($F$28:F361)-1)-(PRODUCT($H$28:H361)-1))</f>
        <v>#REF!</v>
      </c>
      <c r="L361" t="e">
        <f t="shared" si="127"/>
        <v>#REF!</v>
      </c>
      <c r="S361" s="26">
        <f>+'Rendements bruts'!A361</f>
        <v>0</v>
      </c>
      <c r="T361">
        <f t="shared" si="131"/>
        <v>1900</v>
      </c>
      <c r="U361">
        <f t="shared" si="132"/>
        <v>1</v>
      </c>
      <c r="V361" t="e">
        <f>+VLOOKUP(S361,'Rendements bruts'!$A:$A,2,FALSE)</f>
        <v>#N/A</v>
      </c>
      <c r="W361" s="2">
        <f t="shared" si="133"/>
        <v>0</v>
      </c>
      <c r="Y361" s="10" t="e">
        <f t="shared" si="128"/>
        <v>#REF!</v>
      </c>
      <c r="Z361" s="7" t="e">
        <f t="shared" si="129"/>
        <v>#REF!</v>
      </c>
    </row>
    <row r="362" spans="1:26" x14ac:dyDescent="0.25">
      <c r="A362" s="8" t="e">
        <f t="shared" si="130"/>
        <v>#REF!</v>
      </c>
      <c r="B362" s="11" t="e">
        <f t="shared" si="119"/>
        <v>#REF!</v>
      </c>
      <c r="C362" s="44" t="e">
        <f t="shared" si="120"/>
        <v>#REF!</v>
      </c>
      <c r="D362" s="9" t="e">
        <f t="shared" si="121"/>
        <v>#REF!</v>
      </c>
      <c r="E362" s="9" t="e">
        <f t="shared" si="122"/>
        <v>#REF!</v>
      </c>
      <c r="F362" s="9" t="e">
        <f t="shared" si="123"/>
        <v>#REF!</v>
      </c>
      <c r="G362" s="9" t="e">
        <f t="shared" si="124"/>
        <v>#REF!</v>
      </c>
      <c r="H362" s="9" t="e">
        <f t="shared" si="125"/>
        <v>#REF!</v>
      </c>
      <c r="I362" s="9" t="e">
        <f t="shared" si="126"/>
        <v>#REF!</v>
      </c>
      <c r="J362" s="10" t="e">
        <f>IF(A362=" ",0,(PRODUCT($F$28:F362)-1)-(PRODUCT($H$28:H362)-1))</f>
        <v>#REF!</v>
      </c>
      <c r="L362" t="e">
        <f t="shared" si="127"/>
        <v>#REF!</v>
      </c>
      <c r="S362" s="26">
        <f>+'Rendements bruts'!A362</f>
        <v>0</v>
      </c>
      <c r="T362">
        <f t="shared" si="131"/>
        <v>1900</v>
      </c>
      <c r="U362">
        <f t="shared" si="132"/>
        <v>1</v>
      </c>
      <c r="V362" t="e">
        <f>+VLOOKUP(S362,'Rendements bruts'!$A:$A,2,FALSE)</f>
        <v>#N/A</v>
      </c>
      <c r="W362" s="2">
        <f t="shared" si="133"/>
        <v>0</v>
      </c>
      <c r="Y362" s="10" t="e">
        <f t="shared" si="128"/>
        <v>#REF!</v>
      </c>
      <c r="Z362" s="7" t="e">
        <f t="shared" si="129"/>
        <v>#REF!</v>
      </c>
    </row>
    <row r="363" spans="1:26" x14ac:dyDescent="0.25">
      <c r="A363" s="8" t="e">
        <f t="shared" si="130"/>
        <v>#REF!</v>
      </c>
      <c r="B363" s="11" t="e">
        <f t="shared" si="119"/>
        <v>#REF!</v>
      </c>
      <c r="C363" s="44" t="e">
        <f t="shared" si="120"/>
        <v>#REF!</v>
      </c>
      <c r="D363" s="9" t="e">
        <f t="shared" si="121"/>
        <v>#REF!</v>
      </c>
      <c r="E363" s="9" t="e">
        <f t="shared" si="122"/>
        <v>#REF!</v>
      </c>
      <c r="F363" s="9" t="e">
        <f t="shared" si="123"/>
        <v>#REF!</v>
      </c>
      <c r="G363" s="9" t="e">
        <f t="shared" si="124"/>
        <v>#REF!</v>
      </c>
      <c r="H363" s="9" t="e">
        <f t="shared" si="125"/>
        <v>#REF!</v>
      </c>
      <c r="I363" s="9" t="e">
        <f t="shared" si="126"/>
        <v>#REF!</v>
      </c>
      <c r="J363" s="10" t="e">
        <f>IF(A363=" ",0,(PRODUCT($F$28:F363)-1)-(PRODUCT($H$28:H363)-1))</f>
        <v>#REF!</v>
      </c>
      <c r="L363" t="e">
        <f t="shared" si="127"/>
        <v>#REF!</v>
      </c>
      <c r="S363" s="26">
        <f>+'Rendements bruts'!A363</f>
        <v>0</v>
      </c>
      <c r="T363">
        <f t="shared" si="131"/>
        <v>1900</v>
      </c>
      <c r="U363">
        <f t="shared" si="132"/>
        <v>1</v>
      </c>
      <c r="V363" t="e">
        <f>+VLOOKUP(S363,'Rendements bruts'!$A:$A,2,FALSE)</f>
        <v>#N/A</v>
      </c>
      <c r="W363" s="2">
        <f t="shared" si="133"/>
        <v>0</v>
      </c>
      <c r="Y363" s="10" t="e">
        <f t="shared" si="128"/>
        <v>#REF!</v>
      </c>
      <c r="Z363" s="7" t="e">
        <f t="shared" si="129"/>
        <v>#REF!</v>
      </c>
    </row>
    <row r="364" spans="1:26" x14ac:dyDescent="0.25">
      <c r="A364" s="8" t="e">
        <f t="shared" si="130"/>
        <v>#REF!</v>
      </c>
      <c r="B364" s="11" t="e">
        <f t="shared" ref="B364:B427" si="134">+IF(A364=" "," ",VLOOKUP(A364,$V:$W,2,FALSE))</f>
        <v>#REF!</v>
      </c>
      <c r="C364" s="44" t="e">
        <f t="shared" ref="C364:C427" si="135">+IF(A364=" "," ",INDEX(Net,A364,$L$2))</f>
        <v>#REF!</v>
      </c>
      <c r="D364" s="9" t="e">
        <f t="shared" ref="D364:D427" si="136">+IF(A364=" ",1,1+C364)</f>
        <v>#REF!</v>
      </c>
      <c r="E364" s="9" t="e">
        <f t="shared" ref="E364:E427" si="137">+IF(A364=" "," ",INDEX(Brut,A364,$L$2))</f>
        <v>#REF!</v>
      </c>
      <c r="F364" s="9" t="e">
        <f t="shared" ref="F364:F427" si="138">+IF(A364=" ",1,1+E364)</f>
        <v>#REF!</v>
      </c>
      <c r="G364" s="9" t="e">
        <f t="shared" ref="G364:G427" si="139">+IF(A364=" "," ",IF(E364=" ",0,INDEX(Indices,A364,$L$2)))</f>
        <v>#REF!</v>
      </c>
      <c r="H364" s="9" t="e">
        <f t="shared" ref="H364:H427" si="140">+IF(A364=" ",1,1+G364)</f>
        <v>#REF!</v>
      </c>
      <c r="I364" s="9" t="e">
        <f t="shared" ref="I364:I427" si="141">+IF(A364=" "," ",INDEX(VA,A364,$L$2))</f>
        <v>#REF!</v>
      </c>
      <c r="J364" s="10" t="e">
        <f>IF(A364=" ",0,(PRODUCT($F$28:F364)-1)-(PRODUCT($H$28:H364)-1))</f>
        <v>#REF!</v>
      </c>
      <c r="L364" t="e">
        <f t="shared" ref="L364:L427" si="142">+IF(A364=" ",0,1)</f>
        <v>#REF!</v>
      </c>
      <c r="S364" s="26">
        <f>+'Rendements bruts'!A364</f>
        <v>0</v>
      </c>
      <c r="T364">
        <f t="shared" si="131"/>
        <v>1900</v>
      </c>
      <c r="U364">
        <f t="shared" si="132"/>
        <v>1</v>
      </c>
      <c r="V364" t="e">
        <f>+VLOOKUP(S364,'Rendements bruts'!$A:$A,2,FALSE)</f>
        <v>#N/A</v>
      </c>
      <c r="W364" s="2">
        <f t="shared" si="133"/>
        <v>0</v>
      </c>
      <c r="Y364" s="10" t="e">
        <f t="shared" si="128"/>
        <v>#REF!</v>
      </c>
      <c r="Z364" s="7" t="e">
        <f t="shared" si="129"/>
        <v>#REF!</v>
      </c>
    </row>
    <row r="365" spans="1:26" x14ac:dyDescent="0.25">
      <c r="A365" s="8" t="e">
        <f t="shared" si="130"/>
        <v>#REF!</v>
      </c>
      <c r="B365" s="11" t="e">
        <f t="shared" si="134"/>
        <v>#REF!</v>
      </c>
      <c r="C365" s="44" t="e">
        <f t="shared" si="135"/>
        <v>#REF!</v>
      </c>
      <c r="D365" s="9" t="e">
        <f t="shared" si="136"/>
        <v>#REF!</v>
      </c>
      <c r="E365" s="9" t="e">
        <f t="shared" si="137"/>
        <v>#REF!</v>
      </c>
      <c r="F365" s="9" t="e">
        <f t="shared" si="138"/>
        <v>#REF!</v>
      </c>
      <c r="G365" s="9" t="e">
        <f t="shared" si="139"/>
        <v>#REF!</v>
      </c>
      <c r="H365" s="9" t="e">
        <f t="shared" si="140"/>
        <v>#REF!</v>
      </c>
      <c r="I365" s="9" t="e">
        <f t="shared" si="141"/>
        <v>#REF!</v>
      </c>
      <c r="J365" s="10" t="e">
        <f>IF(A365=" ",0,(PRODUCT($F$28:F365)-1)-(PRODUCT($H$28:H365)-1))</f>
        <v>#REF!</v>
      </c>
      <c r="L365" t="e">
        <f t="shared" si="142"/>
        <v>#REF!</v>
      </c>
      <c r="S365" s="26">
        <f>+'Rendements bruts'!A365</f>
        <v>0</v>
      </c>
      <c r="T365">
        <f t="shared" si="131"/>
        <v>1900</v>
      </c>
      <c r="U365">
        <f t="shared" si="132"/>
        <v>1</v>
      </c>
      <c r="V365" t="e">
        <f>+VLOOKUP(S365,'Rendements bruts'!$A:$A,2,FALSE)</f>
        <v>#N/A</v>
      </c>
      <c r="W365" s="2">
        <f t="shared" si="133"/>
        <v>0</v>
      </c>
      <c r="Y365" s="10" t="e">
        <f t="shared" si="128"/>
        <v>#REF!</v>
      </c>
      <c r="Z365" s="7" t="e">
        <f t="shared" si="129"/>
        <v>#REF!</v>
      </c>
    </row>
    <row r="366" spans="1:26" x14ac:dyDescent="0.25">
      <c r="A366" s="8" t="e">
        <f t="shared" si="130"/>
        <v>#REF!</v>
      </c>
      <c r="B366" s="11" t="e">
        <f t="shared" si="134"/>
        <v>#REF!</v>
      </c>
      <c r="C366" s="44" t="e">
        <f t="shared" si="135"/>
        <v>#REF!</v>
      </c>
      <c r="D366" s="9" t="e">
        <f t="shared" si="136"/>
        <v>#REF!</v>
      </c>
      <c r="E366" s="9" t="e">
        <f t="shared" si="137"/>
        <v>#REF!</v>
      </c>
      <c r="F366" s="9" t="e">
        <f t="shared" si="138"/>
        <v>#REF!</v>
      </c>
      <c r="G366" s="9" t="e">
        <f t="shared" si="139"/>
        <v>#REF!</v>
      </c>
      <c r="H366" s="9" t="e">
        <f t="shared" si="140"/>
        <v>#REF!</v>
      </c>
      <c r="I366" s="9" t="e">
        <f t="shared" si="141"/>
        <v>#REF!</v>
      </c>
      <c r="J366" s="10" t="e">
        <f>IF(A366=" ",0,(PRODUCT($F$28:F366)-1)-(PRODUCT($H$28:H366)-1))</f>
        <v>#REF!</v>
      </c>
      <c r="L366" t="e">
        <f t="shared" si="142"/>
        <v>#REF!</v>
      </c>
      <c r="S366" s="26">
        <f>+'Rendements bruts'!A366</f>
        <v>0</v>
      </c>
      <c r="T366">
        <f t="shared" si="131"/>
        <v>1900</v>
      </c>
      <c r="U366">
        <f t="shared" si="132"/>
        <v>1</v>
      </c>
      <c r="V366" t="e">
        <f>+VLOOKUP(S366,'Rendements bruts'!$A:$A,2,FALSE)</f>
        <v>#N/A</v>
      </c>
      <c r="W366" s="2">
        <f t="shared" si="133"/>
        <v>0</v>
      </c>
      <c r="Y366" s="10" t="e">
        <f t="shared" si="128"/>
        <v>#REF!</v>
      </c>
      <c r="Z366" s="7" t="e">
        <f t="shared" si="129"/>
        <v>#REF!</v>
      </c>
    </row>
    <row r="367" spans="1:26" x14ac:dyDescent="0.25">
      <c r="A367" s="8" t="e">
        <f t="shared" si="130"/>
        <v>#REF!</v>
      </c>
      <c r="B367" s="11" t="e">
        <f t="shared" si="134"/>
        <v>#REF!</v>
      </c>
      <c r="C367" s="44" t="e">
        <f t="shared" si="135"/>
        <v>#REF!</v>
      </c>
      <c r="D367" s="9" t="e">
        <f t="shared" si="136"/>
        <v>#REF!</v>
      </c>
      <c r="E367" s="9" t="e">
        <f t="shared" si="137"/>
        <v>#REF!</v>
      </c>
      <c r="F367" s="9" t="e">
        <f t="shared" si="138"/>
        <v>#REF!</v>
      </c>
      <c r="G367" s="9" t="e">
        <f t="shared" si="139"/>
        <v>#REF!</v>
      </c>
      <c r="H367" s="9" t="e">
        <f t="shared" si="140"/>
        <v>#REF!</v>
      </c>
      <c r="I367" s="9" t="e">
        <f t="shared" si="141"/>
        <v>#REF!</v>
      </c>
      <c r="J367" s="10" t="e">
        <f>IF(A367=" ",0,(PRODUCT($F$28:F367)-1)-(PRODUCT($H$28:H367)-1))</f>
        <v>#REF!</v>
      </c>
      <c r="L367" t="e">
        <f t="shared" si="142"/>
        <v>#REF!</v>
      </c>
      <c r="S367" s="26">
        <f>+'Rendements bruts'!A367</f>
        <v>0</v>
      </c>
      <c r="T367">
        <f t="shared" si="131"/>
        <v>1900</v>
      </c>
      <c r="U367">
        <f t="shared" si="132"/>
        <v>1</v>
      </c>
      <c r="V367" t="e">
        <f>+VLOOKUP(S367,'Rendements bruts'!$A:$A,2,FALSE)</f>
        <v>#N/A</v>
      </c>
      <c r="W367" s="2">
        <f t="shared" si="133"/>
        <v>0</v>
      </c>
      <c r="Y367" s="10" t="e">
        <f t="shared" si="128"/>
        <v>#REF!</v>
      </c>
      <c r="Z367" s="7" t="e">
        <f t="shared" si="129"/>
        <v>#REF!</v>
      </c>
    </row>
    <row r="368" spans="1:26" x14ac:dyDescent="0.25">
      <c r="A368" s="8" t="e">
        <f t="shared" si="130"/>
        <v>#REF!</v>
      </c>
      <c r="B368" s="11" t="e">
        <f t="shared" si="134"/>
        <v>#REF!</v>
      </c>
      <c r="C368" s="44" t="e">
        <f t="shared" si="135"/>
        <v>#REF!</v>
      </c>
      <c r="D368" s="9" t="e">
        <f t="shared" si="136"/>
        <v>#REF!</v>
      </c>
      <c r="E368" s="9" t="e">
        <f t="shared" si="137"/>
        <v>#REF!</v>
      </c>
      <c r="F368" s="9" t="e">
        <f t="shared" si="138"/>
        <v>#REF!</v>
      </c>
      <c r="G368" s="9" t="e">
        <f t="shared" si="139"/>
        <v>#REF!</v>
      </c>
      <c r="H368" s="9" t="e">
        <f t="shared" si="140"/>
        <v>#REF!</v>
      </c>
      <c r="I368" s="9" t="e">
        <f t="shared" si="141"/>
        <v>#REF!</v>
      </c>
      <c r="J368" s="10" t="e">
        <f>IF(A368=" ",0,(PRODUCT($F$28:F368)-1)-(PRODUCT($H$28:H368)-1))</f>
        <v>#REF!</v>
      </c>
      <c r="L368" t="e">
        <f t="shared" si="142"/>
        <v>#REF!</v>
      </c>
      <c r="S368" s="26">
        <f>+'Rendements bruts'!A368</f>
        <v>0</v>
      </c>
      <c r="T368">
        <f t="shared" si="131"/>
        <v>1900</v>
      </c>
      <c r="U368">
        <f t="shared" si="132"/>
        <v>1</v>
      </c>
      <c r="V368" t="e">
        <f>+VLOOKUP(S368,'Rendements bruts'!$A:$A,2,FALSE)</f>
        <v>#N/A</v>
      </c>
      <c r="W368" s="2">
        <f t="shared" si="133"/>
        <v>0</v>
      </c>
      <c r="Y368" s="10" t="e">
        <f t="shared" si="128"/>
        <v>#REF!</v>
      </c>
      <c r="Z368" s="7" t="e">
        <f t="shared" si="129"/>
        <v>#REF!</v>
      </c>
    </row>
    <row r="369" spans="1:26" x14ac:dyDescent="0.25">
      <c r="A369" s="8" t="e">
        <f t="shared" si="130"/>
        <v>#REF!</v>
      </c>
      <c r="B369" s="11" t="e">
        <f t="shared" si="134"/>
        <v>#REF!</v>
      </c>
      <c r="C369" s="44" t="e">
        <f t="shared" si="135"/>
        <v>#REF!</v>
      </c>
      <c r="D369" s="9" t="e">
        <f t="shared" si="136"/>
        <v>#REF!</v>
      </c>
      <c r="E369" s="9" t="e">
        <f t="shared" si="137"/>
        <v>#REF!</v>
      </c>
      <c r="F369" s="9" t="e">
        <f t="shared" si="138"/>
        <v>#REF!</v>
      </c>
      <c r="G369" s="9" t="e">
        <f t="shared" si="139"/>
        <v>#REF!</v>
      </c>
      <c r="H369" s="9" t="e">
        <f t="shared" si="140"/>
        <v>#REF!</v>
      </c>
      <c r="I369" s="9" t="e">
        <f t="shared" si="141"/>
        <v>#REF!</v>
      </c>
      <c r="J369" s="10" t="e">
        <f>IF(A369=" ",0,(PRODUCT($F$28:F369)-1)-(PRODUCT($H$28:H369)-1))</f>
        <v>#REF!</v>
      </c>
      <c r="L369" t="e">
        <f t="shared" si="142"/>
        <v>#REF!</v>
      </c>
      <c r="S369" s="26">
        <f>+'Rendements bruts'!A369</f>
        <v>0</v>
      </c>
      <c r="T369">
        <f t="shared" si="131"/>
        <v>1900</v>
      </c>
      <c r="U369">
        <f t="shared" si="132"/>
        <v>1</v>
      </c>
      <c r="V369" t="e">
        <f>+VLOOKUP(S369,'Rendements bruts'!$A:$A,2,FALSE)</f>
        <v>#N/A</v>
      </c>
      <c r="W369" s="2">
        <f t="shared" si="133"/>
        <v>0</v>
      </c>
      <c r="Y369" s="10" t="e">
        <f t="shared" si="128"/>
        <v>#REF!</v>
      </c>
      <c r="Z369" s="7" t="e">
        <f t="shared" si="129"/>
        <v>#REF!</v>
      </c>
    </row>
    <row r="370" spans="1:26" x14ac:dyDescent="0.25">
      <c r="A370" s="8" t="e">
        <f t="shared" si="130"/>
        <v>#REF!</v>
      </c>
      <c r="B370" s="11" t="e">
        <f t="shared" si="134"/>
        <v>#REF!</v>
      </c>
      <c r="C370" s="44" t="e">
        <f t="shared" si="135"/>
        <v>#REF!</v>
      </c>
      <c r="D370" s="9" t="e">
        <f t="shared" si="136"/>
        <v>#REF!</v>
      </c>
      <c r="E370" s="9" t="e">
        <f t="shared" si="137"/>
        <v>#REF!</v>
      </c>
      <c r="F370" s="9" t="e">
        <f t="shared" si="138"/>
        <v>#REF!</v>
      </c>
      <c r="G370" s="9" t="e">
        <f t="shared" si="139"/>
        <v>#REF!</v>
      </c>
      <c r="H370" s="9" t="e">
        <f t="shared" si="140"/>
        <v>#REF!</v>
      </c>
      <c r="I370" s="9" t="e">
        <f t="shared" si="141"/>
        <v>#REF!</v>
      </c>
      <c r="J370" s="10" t="e">
        <f>IF(A370=" ",0,(PRODUCT($F$28:F370)-1)-(PRODUCT($H$28:H370)-1))</f>
        <v>#REF!</v>
      </c>
      <c r="L370" t="e">
        <f t="shared" si="142"/>
        <v>#REF!</v>
      </c>
      <c r="S370" s="26">
        <f>+'Rendements bruts'!A370</f>
        <v>0</v>
      </c>
      <c r="T370">
        <f t="shared" si="131"/>
        <v>1900</v>
      </c>
      <c r="U370">
        <f t="shared" si="132"/>
        <v>1</v>
      </c>
      <c r="V370" t="e">
        <f>+VLOOKUP(S370,'Rendements bruts'!$A:$A,2,FALSE)</f>
        <v>#N/A</v>
      </c>
      <c r="W370" s="2">
        <f t="shared" si="133"/>
        <v>0</v>
      </c>
      <c r="Y370" s="10" t="e">
        <f t="shared" si="128"/>
        <v>#REF!</v>
      </c>
      <c r="Z370" s="7" t="e">
        <f t="shared" si="129"/>
        <v>#REF!</v>
      </c>
    </row>
    <row r="371" spans="1:26" x14ac:dyDescent="0.25">
      <c r="A371" s="8" t="e">
        <f t="shared" si="130"/>
        <v>#REF!</v>
      </c>
      <c r="B371" s="11" t="e">
        <f t="shared" si="134"/>
        <v>#REF!</v>
      </c>
      <c r="C371" s="44" t="e">
        <f t="shared" si="135"/>
        <v>#REF!</v>
      </c>
      <c r="D371" s="9" t="e">
        <f t="shared" si="136"/>
        <v>#REF!</v>
      </c>
      <c r="E371" s="9" t="e">
        <f t="shared" si="137"/>
        <v>#REF!</v>
      </c>
      <c r="F371" s="9" t="e">
        <f t="shared" si="138"/>
        <v>#REF!</v>
      </c>
      <c r="G371" s="9" t="e">
        <f t="shared" si="139"/>
        <v>#REF!</v>
      </c>
      <c r="H371" s="9" t="e">
        <f t="shared" si="140"/>
        <v>#REF!</v>
      </c>
      <c r="I371" s="9" t="e">
        <f t="shared" si="141"/>
        <v>#REF!</v>
      </c>
      <c r="J371" s="10" t="e">
        <f>IF(A371=" ",0,(PRODUCT($F$28:F371)-1)-(PRODUCT($H$28:H371)-1))</f>
        <v>#REF!</v>
      </c>
      <c r="L371" t="e">
        <f t="shared" si="142"/>
        <v>#REF!</v>
      </c>
      <c r="S371" s="26">
        <f>+'Rendements bruts'!A371</f>
        <v>0</v>
      </c>
      <c r="T371">
        <f t="shared" si="131"/>
        <v>1900</v>
      </c>
      <c r="U371">
        <f t="shared" si="132"/>
        <v>1</v>
      </c>
      <c r="V371" t="e">
        <f>+VLOOKUP(S371,'Rendements bruts'!$A:$A,2,FALSE)</f>
        <v>#N/A</v>
      </c>
      <c r="W371" s="2">
        <f t="shared" si="133"/>
        <v>0</v>
      </c>
      <c r="Y371" s="10" t="e">
        <f t="shared" si="128"/>
        <v>#REF!</v>
      </c>
      <c r="Z371" s="7" t="e">
        <f t="shared" si="129"/>
        <v>#REF!</v>
      </c>
    </row>
    <row r="372" spans="1:26" x14ac:dyDescent="0.25">
      <c r="A372" s="8" t="e">
        <f t="shared" si="130"/>
        <v>#REF!</v>
      </c>
      <c r="B372" s="11" t="e">
        <f t="shared" si="134"/>
        <v>#REF!</v>
      </c>
      <c r="C372" s="44" t="e">
        <f t="shared" si="135"/>
        <v>#REF!</v>
      </c>
      <c r="D372" s="9" t="e">
        <f t="shared" si="136"/>
        <v>#REF!</v>
      </c>
      <c r="E372" s="9" t="e">
        <f t="shared" si="137"/>
        <v>#REF!</v>
      </c>
      <c r="F372" s="9" t="e">
        <f t="shared" si="138"/>
        <v>#REF!</v>
      </c>
      <c r="G372" s="9" t="e">
        <f t="shared" si="139"/>
        <v>#REF!</v>
      </c>
      <c r="H372" s="9" t="e">
        <f t="shared" si="140"/>
        <v>#REF!</v>
      </c>
      <c r="I372" s="9" t="e">
        <f t="shared" si="141"/>
        <v>#REF!</v>
      </c>
      <c r="J372" s="10" t="e">
        <f>IF(A372=" ",0,(PRODUCT($F$28:F372)-1)-(PRODUCT($H$28:H372)-1))</f>
        <v>#REF!</v>
      </c>
      <c r="L372" t="e">
        <f t="shared" si="142"/>
        <v>#REF!</v>
      </c>
      <c r="S372" s="26">
        <f>+'Rendements bruts'!A372</f>
        <v>0</v>
      </c>
      <c r="T372">
        <f t="shared" si="131"/>
        <v>1900</v>
      </c>
      <c r="U372">
        <f t="shared" si="132"/>
        <v>1</v>
      </c>
      <c r="V372" t="e">
        <f>+VLOOKUP(S372,'Rendements bruts'!$A:$A,2,FALSE)</f>
        <v>#N/A</v>
      </c>
      <c r="W372" s="2">
        <f t="shared" si="133"/>
        <v>0</v>
      </c>
      <c r="Y372" s="10" t="e">
        <f t="shared" si="128"/>
        <v>#REF!</v>
      </c>
      <c r="Z372" s="7" t="e">
        <f t="shared" si="129"/>
        <v>#REF!</v>
      </c>
    </row>
    <row r="373" spans="1:26" x14ac:dyDescent="0.25">
      <c r="A373" s="8" t="e">
        <f t="shared" si="130"/>
        <v>#REF!</v>
      </c>
      <c r="B373" s="11" t="e">
        <f t="shared" si="134"/>
        <v>#REF!</v>
      </c>
      <c r="C373" s="44" t="e">
        <f t="shared" si="135"/>
        <v>#REF!</v>
      </c>
      <c r="D373" s="9" t="e">
        <f t="shared" si="136"/>
        <v>#REF!</v>
      </c>
      <c r="E373" s="9" t="e">
        <f t="shared" si="137"/>
        <v>#REF!</v>
      </c>
      <c r="F373" s="9" t="e">
        <f t="shared" si="138"/>
        <v>#REF!</v>
      </c>
      <c r="G373" s="9" t="e">
        <f t="shared" si="139"/>
        <v>#REF!</v>
      </c>
      <c r="H373" s="9" t="e">
        <f t="shared" si="140"/>
        <v>#REF!</v>
      </c>
      <c r="I373" s="9" t="e">
        <f t="shared" si="141"/>
        <v>#REF!</v>
      </c>
      <c r="J373" s="10" t="e">
        <f>IF(A373=" ",0,(PRODUCT($F$28:F373)-1)-(PRODUCT($H$28:H373)-1))</f>
        <v>#REF!</v>
      </c>
      <c r="L373" t="e">
        <f t="shared" si="142"/>
        <v>#REF!</v>
      </c>
      <c r="S373" s="26">
        <f>+'Rendements bruts'!A373</f>
        <v>0</v>
      </c>
      <c r="T373">
        <f t="shared" si="131"/>
        <v>1900</v>
      </c>
      <c r="U373">
        <f t="shared" si="132"/>
        <v>1</v>
      </c>
      <c r="V373" t="e">
        <f>+VLOOKUP(S373,'Rendements bruts'!$A:$A,2,FALSE)</f>
        <v>#N/A</v>
      </c>
      <c r="W373" s="2">
        <f t="shared" si="133"/>
        <v>0</v>
      </c>
      <c r="Y373" s="10" t="e">
        <f t="shared" si="128"/>
        <v>#REF!</v>
      </c>
      <c r="Z373" s="7" t="e">
        <f t="shared" si="129"/>
        <v>#REF!</v>
      </c>
    </row>
    <row r="374" spans="1:26" x14ac:dyDescent="0.25">
      <c r="A374" s="8" t="e">
        <f t="shared" si="130"/>
        <v>#REF!</v>
      </c>
      <c r="B374" s="11" t="e">
        <f t="shared" si="134"/>
        <v>#REF!</v>
      </c>
      <c r="C374" s="44" t="e">
        <f t="shared" si="135"/>
        <v>#REF!</v>
      </c>
      <c r="D374" s="9" t="e">
        <f t="shared" si="136"/>
        <v>#REF!</v>
      </c>
      <c r="E374" s="9" t="e">
        <f t="shared" si="137"/>
        <v>#REF!</v>
      </c>
      <c r="F374" s="9" t="e">
        <f t="shared" si="138"/>
        <v>#REF!</v>
      </c>
      <c r="G374" s="9" t="e">
        <f t="shared" si="139"/>
        <v>#REF!</v>
      </c>
      <c r="H374" s="9" t="e">
        <f t="shared" si="140"/>
        <v>#REF!</v>
      </c>
      <c r="I374" s="9" t="e">
        <f t="shared" si="141"/>
        <v>#REF!</v>
      </c>
      <c r="J374" s="10" t="e">
        <f>IF(A374=" ",0,(PRODUCT($F$28:F374)-1)-(PRODUCT($H$28:H374)-1))</f>
        <v>#REF!</v>
      </c>
      <c r="L374" t="e">
        <f t="shared" si="142"/>
        <v>#REF!</v>
      </c>
      <c r="S374" s="26">
        <f>+'Rendements bruts'!A374</f>
        <v>0</v>
      </c>
      <c r="T374">
        <f t="shared" si="131"/>
        <v>1900</v>
      </c>
      <c r="U374">
        <f t="shared" si="132"/>
        <v>1</v>
      </c>
      <c r="V374" t="e">
        <f>+VLOOKUP(S374,'Rendements bruts'!$A:$A,2,FALSE)</f>
        <v>#N/A</v>
      </c>
      <c r="W374" s="2">
        <f t="shared" si="133"/>
        <v>0</v>
      </c>
      <c r="Y374" s="10" t="e">
        <f t="shared" si="128"/>
        <v>#REF!</v>
      </c>
      <c r="Z374" s="7" t="e">
        <f t="shared" si="129"/>
        <v>#REF!</v>
      </c>
    </row>
    <row r="375" spans="1:26" x14ac:dyDescent="0.25">
      <c r="A375" s="8" t="e">
        <f t="shared" si="130"/>
        <v>#REF!</v>
      </c>
      <c r="B375" s="11" t="e">
        <f t="shared" si="134"/>
        <v>#REF!</v>
      </c>
      <c r="C375" s="44" t="e">
        <f t="shared" si="135"/>
        <v>#REF!</v>
      </c>
      <c r="D375" s="9" t="e">
        <f t="shared" si="136"/>
        <v>#REF!</v>
      </c>
      <c r="E375" s="9" t="e">
        <f t="shared" si="137"/>
        <v>#REF!</v>
      </c>
      <c r="F375" s="9" t="e">
        <f t="shared" si="138"/>
        <v>#REF!</v>
      </c>
      <c r="G375" s="9" t="e">
        <f t="shared" si="139"/>
        <v>#REF!</v>
      </c>
      <c r="H375" s="9" t="e">
        <f t="shared" si="140"/>
        <v>#REF!</v>
      </c>
      <c r="I375" s="9" t="e">
        <f t="shared" si="141"/>
        <v>#REF!</v>
      </c>
      <c r="J375" s="10" t="e">
        <f>IF(A375=" ",0,(PRODUCT($F$28:F375)-1)-(PRODUCT($H$28:H375)-1))</f>
        <v>#REF!</v>
      </c>
      <c r="L375" t="e">
        <f t="shared" si="142"/>
        <v>#REF!</v>
      </c>
      <c r="S375" s="26">
        <f>+'Rendements bruts'!A375</f>
        <v>0</v>
      </c>
      <c r="T375">
        <f t="shared" si="131"/>
        <v>1900</v>
      </c>
      <c r="U375">
        <f t="shared" si="132"/>
        <v>1</v>
      </c>
      <c r="V375" t="e">
        <f>+VLOOKUP(S375,'Rendements bruts'!$A:$A,2,FALSE)</f>
        <v>#N/A</v>
      </c>
      <c r="W375" s="2">
        <f t="shared" si="133"/>
        <v>0</v>
      </c>
      <c r="Y375" s="10" t="e">
        <f t="shared" si="128"/>
        <v>#REF!</v>
      </c>
      <c r="Z375" s="7" t="e">
        <f t="shared" si="129"/>
        <v>#REF!</v>
      </c>
    </row>
    <row r="376" spans="1:26" x14ac:dyDescent="0.25">
      <c r="A376" s="8" t="e">
        <f t="shared" si="130"/>
        <v>#REF!</v>
      </c>
      <c r="B376" s="11" t="e">
        <f t="shared" si="134"/>
        <v>#REF!</v>
      </c>
      <c r="C376" s="44" t="e">
        <f t="shared" si="135"/>
        <v>#REF!</v>
      </c>
      <c r="D376" s="9" t="e">
        <f t="shared" si="136"/>
        <v>#REF!</v>
      </c>
      <c r="E376" s="9" t="e">
        <f t="shared" si="137"/>
        <v>#REF!</v>
      </c>
      <c r="F376" s="9" t="e">
        <f t="shared" si="138"/>
        <v>#REF!</v>
      </c>
      <c r="G376" s="9" t="e">
        <f t="shared" si="139"/>
        <v>#REF!</v>
      </c>
      <c r="H376" s="9" t="e">
        <f t="shared" si="140"/>
        <v>#REF!</v>
      </c>
      <c r="I376" s="9" t="e">
        <f t="shared" si="141"/>
        <v>#REF!</v>
      </c>
      <c r="J376" s="10" t="e">
        <f>IF(A376=" ",0,(PRODUCT($F$28:F376)-1)-(PRODUCT($H$28:H376)-1))</f>
        <v>#REF!</v>
      </c>
      <c r="L376" t="e">
        <f t="shared" si="142"/>
        <v>#REF!</v>
      </c>
      <c r="S376" s="26">
        <f>+'Rendements bruts'!A376</f>
        <v>0</v>
      </c>
      <c r="T376">
        <f t="shared" si="131"/>
        <v>1900</v>
      </c>
      <c r="U376">
        <f t="shared" si="132"/>
        <v>1</v>
      </c>
      <c r="V376" t="e">
        <f>+VLOOKUP(S376,'Rendements bruts'!$A:$A,2,FALSE)</f>
        <v>#N/A</v>
      </c>
      <c r="W376" s="2">
        <f t="shared" si="133"/>
        <v>0</v>
      </c>
      <c r="Y376" s="10" t="e">
        <f t="shared" si="128"/>
        <v>#REF!</v>
      </c>
      <c r="Z376" s="7" t="e">
        <f t="shared" si="129"/>
        <v>#REF!</v>
      </c>
    </row>
    <row r="377" spans="1:26" x14ac:dyDescent="0.25">
      <c r="A377" s="8" t="e">
        <f t="shared" si="130"/>
        <v>#REF!</v>
      </c>
      <c r="B377" s="11" t="e">
        <f t="shared" si="134"/>
        <v>#REF!</v>
      </c>
      <c r="C377" s="44" t="e">
        <f t="shared" si="135"/>
        <v>#REF!</v>
      </c>
      <c r="D377" s="9" t="e">
        <f t="shared" si="136"/>
        <v>#REF!</v>
      </c>
      <c r="E377" s="9" t="e">
        <f t="shared" si="137"/>
        <v>#REF!</v>
      </c>
      <c r="F377" s="9" t="e">
        <f t="shared" si="138"/>
        <v>#REF!</v>
      </c>
      <c r="G377" s="9" t="e">
        <f t="shared" si="139"/>
        <v>#REF!</v>
      </c>
      <c r="H377" s="9" t="e">
        <f t="shared" si="140"/>
        <v>#REF!</v>
      </c>
      <c r="I377" s="9" t="e">
        <f t="shared" si="141"/>
        <v>#REF!</v>
      </c>
      <c r="J377" s="10" t="e">
        <f>IF(A377=" ",0,(PRODUCT($F$28:F377)-1)-(PRODUCT($H$28:H377)-1))</f>
        <v>#REF!</v>
      </c>
      <c r="L377" t="e">
        <f t="shared" si="142"/>
        <v>#REF!</v>
      </c>
      <c r="S377" s="26">
        <f>+'Rendements bruts'!A377</f>
        <v>0</v>
      </c>
      <c r="T377">
        <f t="shared" si="131"/>
        <v>1900</v>
      </c>
      <c r="U377">
        <f t="shared" si="132"/>
        <v>1</v>
      </c>
      <c r="V377" t="e">
        <f>+VLOOKUP(S377,'Rendements bruts'!$A:$A,2,FALSE)</f>
        <v>#N/A</v>
      </c>
      <c r="W377" s="2">
        <f t="shared" si="133"/>
        <v>0</v>
      </c>
      <c r="Y377" s="10" t="e">
        <f t="shared" si="128"/>
        <v>#REF!</v>
      </c>
      <c r="Z377" s="7" t="e">
        <f t="shared" si="129"/>
        <v>#REF!</v>
      </c>
    </row>
    <row r="378" spans="1:26" x14ac:dyDescent="0.25">
      <c r="A378" s="8" t="e">
        <f t="shared" si="130"/>
        <v>#REF!</v>
      </c>
      <c r="B378" s="11" t="e">
        <f t="shared" si="134"/>
        <v>#REF!</v>
      </c>
      <c r="C378" s="44" t="e">
        <f t="shared" si="135"/>
        <v>#REF!</v>
      </c>
      <c r="D378" s="9" t="e">
        <f t="shared" si="136"/>
        <v>#REF!</v>
      </c>
      <c r="E378" s="9" t="e">
        <f t="shared" si="137"/>
        <v>#REF!</v>
      </c>
      <c r="F378" s="9" t="e">
        <f t="shared" si="138"/>
        <v>#REF!</v>
      </c>
      <c r="G378" s="9" t="e">
        <f t="shared" si="139"/>
        <v>#REF!</v>
      </c>
      <c r="H378" s="9" t="e">
        <f t="shared" si="140"/>
        <v>#REF!</v>
      </c>
      <c r="I378" s="9" t="e">
        <f t="shared" si="141"/>
        <v>#REF!</v>
      </c>
      <c r="J378" s="10" t="e">
        <f>IF(A378=" ",0,(PRODUCT($F$28:F378)-1)-(PRODUCT($H$28:H378)-1))</f>
        <v>#REF!</v>
      </c>
      <c r="L378" t="e">
        <f t="shared" si="142"/>
        <v>#REF!</v>
      </c>
      <c r="S378" s="26">
        <f>+'Rendements bruts'!A378</f>
        <v>0</v>
      </c>
      <c r="T378">
        <f t="shared" si="131"/>
        <v>1900</v>
      </c>
      <c r="U378">
        <f t="shared" si="132"/>
        <v>1</v>
      </c>
      <c r="V378" t="e">
        <f>+VLOOKUP(S378,'Rendements bruts'!$A:$A,2,FALSE)</f>
        <v>#N/A</v>
      </c>
      <c r="W378" s="2">
        <f t="shared" si="133"/>
        <v>0</v>
      </c>
      <c r="Y378" s="10" t="e">
        <f t="shared" si="128"/>
        <v>#REF!</v>
      </c>
      <c r="Z378" s="7" t="e">
        <f t="shared" si="129"/>
        <v>#REF!</v>
      </c>
    </row>
    <row r="379" spans="1:26" x14ac:dyDescent="0.25">
      <c r="A379" s="8" t="e">
        <f t="shared" si="130"/>
        <v>#REF!</v>
      </c>
      <c r="B379" s="11" t="e">
        <f t="shared" si="134"/>
        <v>#REF!</v>
      </c>
      <c r="C379" s="44" t="e">
        <f t="shared" si="135"/>
        <v>#REF!</v>
      </c>
      <c r="D379" s="9" t="e">
        <f t="shared" si="136"/>
        <v>#REF!</v>
      </c>
      <c r="E379" s="9" t="e">
        <f t="shared" si="137"/>
        <v>#REF!</v>
      </c>
      <c r="F379" s="9" t="e">
        <f t="shared" si="138"/>
        <v>#REF!</v>
      </c>
      <c r="G379" s="9" t="e">
        <f t="shared" si="139"/>
        <v>#REF!</v>
      </c>
      <c r="H379" s="9" t="e">
        <f t="shared" si="140"/>
        <v>#REF!</v>
      </c>
      <c r="I379" s="9" t="e">
        <f t="shared" si="141"/>
        <v>#REF!</v>
      </c>
      <c r="J379" s="10" t="e">
        <f>IF(A379=" ",0,(PRODUCT($F$28:F379)-1)-(PRODUCT($H$28:H379)-1))</f>
        <v>#REF!</v>
      </c>
      <c r="L379" t="e">
        <f t="shared" si="142"/>
        <v>#REF!</v>
      </c>
      <c r="S379" s="26">
        <f>+'Rendements bruts'!A379</f>
        <v>0</v>
      </c>
      <c r="T379">
        <f t="shared" si="131"/>
        <v>1900</v>
      </c>
      <c r="U379">
        <f t="shared" si="132"/>
        <v>1</v>
      </c>
      <c r="V379" t="e">
        <f>+VLOOKUP(S379,'Rendements bruts'!$A:$A,2,FALSE)</f>
        <v>#N/A</v>
      </c>
      <c r="W379" s="2">
        <f t="shared" si="133"/>
        <v>0</v>
      </c>
      <c r="Y379" s="10" t="e">
        <f t="shared" si="128"/>
        <v>#REF!</v>
      </c>
      <c r="Z379" s="7" t="e">
        <f t="shared" si="129"/>
        <v>#REF!</v>
      </c>
    </row>
    <row r="380" spans="1:26" x14ac:dyDescent="0.25">
      <c r="A380" s="8" t="e">
        <f t="shared" si="130"/>
        <v>#REF!</v>
      </c>
      <c r="B380" s="11" t="e">
        <f t="shared" si="134"/>
        <v>#REF!</v>
      </c>
      <c r="C380" s="44" t="e">
        <f t="shared" si="135"/>
        <v>#REF!</v>
      </c>
      <c r="D380" s="9" t="e">
        <f t="shared" si="136"/>
        <v>#REF!</v>
      </c>
      <c r="E380" s="9" t="e">
        <f t="shared" si="137"/>
        <v>#REF!</v>
      </c>
      <c r="F380" s="9" t="e">
        <f t="shared" si="138"/>
        <v>#REF!</v>
      </c>
      <c r="G380" s="9" t="e">
        <f t="shared" si="139"/>
        <v>#REF!</v>
      </c>
      <c r="H380" s="9" t="e">
        <f t="shared" si="140"/>
        <v>#REF!</v>
      </c>
      <c r="I380" s="9" t="e">
        <f t="shared" si="141"/>
        <v>#REF!</v>
      </c>
      <c r="J380" s="10" t="e">
        <f>IF(A380=" ",0,(PRODUCT($F$28:F380)-1)-(PRODUCT($H$28:H380)-1))</f>
        <v>#REF!</v>
      </c>
      <c r="L380" t="e">
        <f t="shared" si="142"/>
        <v>#REF!</v>
      </c>
      <c r="S380" s="26">
        <f>+'Rendements bruts'!A380</f>
        <v>0</v>
      </c>
      <c r="T380">
        <f t="shared" si="131"/>
        <v>1900</v>
      </c>
      <c r="U380">
        <f t="shared" si="132"/>
        <v>1</v>
      </c>
      <c r="V380" t="e">
        <f>+VLOOKUP(S380,'Rendements bruts'!$A:$A,2,FALSE)</f>
        <v>#N/A</v>
      </c>
      <c r="W380" s="2">
        <f t="shared" si="133"/>
        <v>0</v>
      </c>
      <c r="Y380" s="10" t="e">
        <f t="shared" si="128"/>
        <v>#REF!</v>
      </c>
      <c r="Z380" s="7" t="e">
        <f t="shared" si="129"/>
        <v>#REF!</v>
      </c>
    </row>
    <row r="381" spans="1:26" x14ac:dyDescent="0.25">
      <c r="A381" s="8" t="e">
        <f t="shared" si="130"/>
        <v>#REF!</v>
      </c>
      <c r="B381" s="11" t="e">
        <f t="shared" si="134"/>
        <v>#REF!</v>
      </c>
      <c r="C381" s="44" t="e">
        <f t="shared" si="135"/>
        <v>#REF!</v>
      </c>
      <c r="D381" s="9" t="e">
        <f t="shared" si="136"/>
        <v>#REF!</v>
      </c>
      <c r="E381" s="9" t="e">
        <f t="shared" si="137"/>
        <v>#REF!</v>
      </c>
      <c r="F381" s="9" t="e">
        <f t="shared" si="138"/>
        <v>#REF!</v>
      </c>
      <c r="G381" s="9" t="e">
        <f t="shared" si="139"/>
        <v>#REF!</v>
      </c>
      <c r="H381" s="9" t="e">
        <f t="shared" si="140"/>
        <v>#REF!</v>
      </c>
      <c r="I381" s="9" t="e">
        <f t="shared" si="141"/>
        <v>#REF!</v>
      </c>
      <c r="J381" s="10" t="e">
        <f>IF(A381=" ",0,(PRODUCT($F$28:F381)-1)-(PRODUCT($H$28:H381)-1))</f>
        <v>#REF!</v>
      </c>
      <c r="L381" t="e">
        <f t="shared" si="142"/>
        <v>#REF!</v>
      </c>
      <c r="S381" s="26">
        <f>+'Rendements bruts'!A381</f>
        <v>0</v>
      </c>
      <c r="T381">
        <f t="shared" si="131"/>
        <v>1900</v>
      </c>
      <c r="U381">
        <f t="shared" si="132"/>
        <v>1</v>
      </c>
      <c r="V381" t="e">
        <f>+VLOOKUP(S381,'Rendements bruts'!$A:$A,2,FALSE)</f>
        <v>#N/A</v>
      </c>
      <c r="W381" s="2">
        <f t="shared" si="133"/>
        <v>0</v>
      </c>
      <c r="Y381" s="10" t="e">
        <f t="shared" si="128"/>
        <v>#REF!</v>
      </c>
      <c r="Z381" s="7" t="e">
        <f t="shared" si="129"/>
        <v>#REF!</v>
      </c>
    </row>
    <row r="382" spans="1:26" x14ac:dyDescent="0.25">
      <c r="A382" s="8" t="e">
        <f t="shared" si="130"/>
        <v>#REF!</v>
      </c>
      <c r="B382" s="11" t="e">
        <f t="shared" si="134"/>
        <v>#REF!</v>
      </c>
      <c r="C382" s="44" t="e">
        <f t="shared" si="135"/>
        <v>#REF!</v>
      </c>
      <c r="D382" s="9" t="e">
        <f t="shared" si="136"/>
        <v>#REF!</v>
      </c>
      <c r="E382" s="9" t="e">
        <f t="shared" si="137"/>
        <v>#REF!</v>
      </c>
      <c r="F382" s="9" t="e">
        <f t="shared" si="138"/>
        <v>#REF!</v>
      </c>
      <c r="G382" s="9" t="e">
        <f t="shared" si="139"/>
        <v>#REF!</v>
      </c>
      <c r="H382" s="9" t="e">
        <f t="shared" si="140"/>
        <v>#REF!</v>
      </c>
      <c r="I382" s="9" t="e">
        <f t="shared" si="141"/>
        <v>#REF!</v>
      </c>
      <c r="J382" s="10" t="e">
        <f>IF(A382=" ",0,(PRODUCT($F$28:F382)-1)-(PRODUCT($H$28:H382)-1))</f>
        <v>#REF!</v>
      </c>
      <c r="L382" t="e">
        <f t="shared" si="142"/>
        <v>#REF!</v>
      </c>
      <c r="S382" s="26">
        <f>+'Rendements bruts'!A382</f>
        <v>0</v>
      </c>
      <c r="T382">
        <f t="shared" si="131"/>
        <v>1900</v>
      </c>
      <c r="U382">
        <f t="shared" si="132"/>
        <v>1</v>
      </c>
      <c r="V382" t="e">
        <f>+VLOOKUP(S382,'Rendements bruts'!$A:$A,2,FALSE)</f>
        <v>#N/A</v>
      </c>
      <c r="W382" s="2">
        <f t="shared" si="133"/>
        <v>0</v>
      </c>
      <c r="Y382" s="10" t="e">
        <f t="shared" si="128"/>
        <v>#REF!</v>
      </c>
      <c r="Z382" s="7" t="e">
        <f t="shared" si="129"/>
        <v>#REF!</v>
      </c>
    </row>
    <row r="383" spans="1:26" x14ac:dyDescent="0.25">
      <c r="A383" s="8" t="e">
        <f t="shared" si="130"/>
        <v>#REF!</v>
      </c>
      <c r="B383" s="11" t="e">
        <f t="shared" si="134"/>
        <v>#REF!</v>
      </c>
      <c r="C383" s="44" t="e">
        <f t="shared" si="135"/>
        <v>#REF!</v>
      </c>
      <c r="D383" s="9" t="e">
        <f t="shared" si="136"/>
        <v>#REF!</v>
      </c>
      <c r="E383" s="9" t="e">
        <f t="shared" si="137"/>
        <v>#REF!</v>
      </c>
      <c r="F383" s="9" t="e">
        <f t="shared" si="138"/>
        <v>#REF!</v>
      </c>
      <c r="G383" s="9" t="e">
        <f t="shared" si="139"/>
        <v>#REF!</v>
      </c>
      <c r="H383" s="9" t="e">
        <f t="shared" si="140"/>
        <v>#REF!</v>
      </c>
      <c r="I383" s="9" t="e">
        <f t="shared" si="141"/>
        <v>#REF!</v>
      </c>
      <c r="J383" s="10" t="e">
        <f>IF(A383=" ",0,(PRODUCT($F$28:F383)-1)-(PRODUCT($H$28:H383)-1))</f>
        <v>#REF!</v>
      </c>
      <c r="L383" t="e">
        <f t="shared" si="142"/>
        <v>#REF!</v>
      </c>
      <c r="S383" s="26">
        <f>+'Rendements bruts'!A383</f>
        <v>0</v>
      </c>
      <c r="T383">
        <f t="shared" si="131"/>
        <v>1900</v>
      </c>
      <c r="U383">
        <f t="shared" si="132"/>
        <v>1</v>
      </c>
      <c r="V383" t="e">
        <f>+VLOOKUP(S383,'Rendements bruts'!$A:$A,2,FALSE)</f>
        <v>#N/A</v>
      </c>
      <c r="W383" s="2">
        <f t="shared" si="133"/>
        <v>0</v>
      </c>
      <c r="Y383" s="10" t="e">
        <f t="shared" si="128"/>
        <v>#REF!</v>
      </c>
      <c r="Z383" s="7" t="e">
        <f t="shared" si="129"/>
        <v>#REF!</v>
      </c>
    </row>
    <row r="384" spans="1:26" x14ac:dyDescent="0.25">
      <c r="A384" s="8" t="e">
        <f t="shared" si="130"/>
        <v>#REF!</v>
      </c>
      <c r="B384" s="11" t="e">
        <f t="shared" si="134"/>
        <v>#REF!</v>
      </c>
      <c r="C384" s="44" t="e">
        <f t="shared" si="135"/>
        <v>#REF!</v>
      </c>
      <c r="D384" s="9" t="e">
        <f t="shared" si="136"/>
        <v>#REF!</v>
      </c>
      <c r="E384" s="9" t="e">
        <f t="shared" si="137"/>
        <v>#REF!</v>
      </c>
      <c r="F384" s="9" t="e">
        <f t="shared" si="138"/>
        <v>#REF!</v>
      </c>
      <c r="G384" s="9" t="e">
        <f t="shared" si="139"/>
        <v>#REF!</v>
      </c>
      <c r="H384" s="9" t="e">
        <f t="shared" si="140"/>
        <v>#REF!</v>
      </c>
      <c r="I384" s="9" t="e">
        <f t="shared" si="141"/>
        <v>#REF!</v>
      </c>
      <c r="J384" s="10" t="e">
        <f>IF(A384=" ",0,(PRODUCT($F$28:F384)-1)-(PRODUCT($H$28:H384)-1))</f>
        <v>#REF!</v>
      </c>
      <c r="L384" t="e">
        <f t="shared" si="142"/>
        <v>#REF!</v>
      </c>
      <c r="S384" s="26">
        <f>+'Rendements bruts'!A384</f>
        <v>0</v>
      </c>
      <c r="T384">
        <f t="shared" si="131"/>
        <v>1900</v>
      </c>
      <c r="U384">
        <f t="shared" si="132"/>
        <v>1</v>
      </c>
      <c r="V384" t="e">
        <f>+VLOOKUP(S384,'Rendements bruts'!$A:$A,2,FALSE)</f>
        <v>#N/A</v>
      </c>
      <c r="W384" s="2">
        <f t="shared" si="133"/>
        <v>0</v>
      </c>
      <c r="Y384" s="10" t="e">
        <f t="shared" si="128"/>
        <v>#REF!</v>
      </c>
      <c r="Z384" s="7" t="e">
        <f t="shared" si="129"/>
        <v>#REF!</v>
      </c>
    </row>
    <row r="385" spans="1:26" x14ac:dyDescent="0.25">
      <c r="A385" s="8" t="e">
        <f t="shared" si="130"/>
        <v>#REF!</v>
      </c>
      <c r="B385" s="11" t="e">
        <f t="shared" si="134"/>
        <v>#REF!</v>
      </c>
      <c r="C385" s="44" t="e">
        <f t="shared" si="135"/>
        <v>#REF!</v>
      </c>
      <c r="D385" s="9" t="e">
        <f t="shared" si="136"/>
        <v>#REF!</v>
      </c>
      <c r="E385" s="9" t="e">
        <f t="shared" si="137"/>
        <v>#REF!</v>
      </c>
      <c r="F385" s="9" t="e">
        <f t="shared" si="138"/>
        <v>#REF!</v>
      </c>
      <c r="G385" s="9" t="e">
        <f t="shared" si="139"/>
        <v>#REF!</v>
      </c>
      <c r="H385" s="9" t="e">
        <f t="shared" si="140"/>
        <v>#REF!</v>
      </c>
      <c r="I385" s="9" t="e">
        <f t="shared" si="141"/>
        <v>#REF!</v>
      </c>
      <c r="J385" s="10" t="e">
        <f>IF(A385=" ",0,(PRODUCT($F$28:F385)-1)-(PRODUCT($H$28:H385)-1))</f>
        <v>#REF!</v>
      </c>
      <c r="L385" t="e">
        <f t="shared" si="142"/>
        <v>#REF!</v>
      </c>
      <c r="S385" s="26">
        <f>+'Rendements bruts'!A385</f>
        <v>0</v>
      </c>
      <c r="T385">
        <f t="shared" si="131"/>
        <v>1900</v>
      </c>
      <c r="U385">
        <f t="shared" si="132"/>
        <v>1</v>
      </c>
      <c r="V385" t="e">
        <f>+VLOOKUP(S385,'Rendements bruts'!$A:$A,2,FALSE)</f>
        <v>#N/A</v>
      </c>
      <c r="W385" s="2">
        <f t="shared" si="133"/>
        <v>0</v>
      </c>
      <c r="Y385" s="10" t="e">
        <f t="shared" si="128"/>
        <v>#REF!</v>
      </c>
      <c r="Z385" s="7" t="e">
        <f t="shared" si="129"/>
        <v>#REF!</v>
      </c>
    </row>
    <row r="386" spans="1:26" x14ac:dyDescent="0.25">
      <c r="A386" s="8" t="e">
        <f t="shared" si="130"/>
        <v>#REF!</v>
      </c>
      <c r="B386" s="11" t="e">
        <f t="shared" si="134"/>
        <v>#REF!</v>
      </c>
      <c r="C386" s="44" t="e">
        <f t="shared" si="135"/>
        <v>#REF!</v>
      </c>
      <c r="D386" s="9" t="e">
        <f t="shared" si="136"/>
        <v>#REF!</v>
      </c>
      <c r="E386" s="9" t="e">
        <f t="shared" si="137"/>
        <v>#REF!</v>
      </c>
      <c r="F386" s="9" t="e">
        <f t="shared" si="138"/>
        <v>#REF!</v>
      </c>
      <c r="G386" s="9" t="e">
        <f t="shared" si="139"/>
        <v>#REF!</v>
      </c>
      <c r="H386" s="9" t="e">
        <f t="shared" si="140"/>
        <v>#REF!</v>
      </c>
      <c r="I386" s="9" t="e">
        <f t="shared" si="141"/>
        <v>#REF!</v>
      </c>
      <c r="J386" s="10" t="e">
        <f>IF(A386=" ",0,(PRODUCT($F$28:F386)-1)-(PRODUCT($H$28:H386)-1))</f>
        <v>#REF!</v>
      </c>
      <c r="L386" t="e">
        <f t="shared" si="142"/>
        <v>#REF!</v>
      </c>
      <c r="S386" s="26">
        <f>+'Rendements bruts'!A386</f>
        <v>0</v>
      </c>
      <c r="T386">
        <f t="shared" si="131"/>
        <v>1900</v>
      </c>
      <c r="U386">
        <f t="shared" si="132"/>
        <v>1</v>
      </c>
      <c r="V386" t="e">
        <f>+VLOOKUP(S386,'Rendements bruts'!$A:$A,2,FALSE)</f>
        <v>#N/A</v>
      </c>
      <c r="W386" s="2">
        <f t="shared" si="133"/>
        <v>0</v>
      </c>
      <c r="Y386" s="10" t="e">
        <f t="shared" si="128"/>
        <v>#REF!</v>
      </c>
      <c r="Z386" s="7" t="e">
        <f t="shared" si="129"/>
        <v>#REF!</v>
      </c>
    </row>
    <row r="387" spans="1:26" x14ac:dyDescent="0.25">
      <c r="A387" s="8" t="e">
        <f t="shared" si="130"/>
        <v>#REF!</v>
      </c>
      <c r="B387" s="11" t="e">
        <f t="shared" si="134"/>
        <v>#REF!</v>
      </c>
      <c r="C387" s="44" t="e">
        <f t="shared" si="135"/>
        <v>#REF!</v>
      </c>
      <c r="D387" s="9" t="e">
        <f t="shared" si="136"/>
        <v>#REF!</v>
      </c>
      <c r="E387" s="9" t="e">
        <f t="shared" si="137"/>
        <v>#REF!</v>
      </c>
      <c r="F387" s="9" t="e">
        <f t="shared" si="138"/>
        <v>#REF!</v>
      </c>
      <c r="G387" s="9" t="e">
        <f t="shared" si="139"/>
        <v>#REF!</v>
      </c>
      <c r="H387" s="9" t="e">
        <f t="shared" si="140"/>
        <v>#REF!</v>
      </c>
      <c r="I387" s="9" t="e">
        <f t="shared" si="141"/>
        <v>#REF!</v>
      </c>
      <c r="J387" s="10" t="e">
        <f>IF(A387=" ",0,(PRODUCT($F$28:F387)-1)-(PRODUCT($H$28:H387)-1))</f>
        <v>#REF!</v>
      </c>
      <c r="L387" t="e">
        <f t="shared" si="142"/>
        <v>#REF!</v>
      </c>
      <c r="S387" s="26">
        <f>+'Rendements bruts'!A387</f>
        <v>0</v>
      </c>
      <c r="T387">
        <f t="shared" si="131"/>
        <v>1900</v>
      </c>
      <c r="U387">
        <f t="shared" si="132"/>
        <v>1</v>
      </c>
      <c r="V387" t="e">
        <f>+VLOOKUP(S387,'Rendements bruts'!$A:$A,2,FALSE)</f>
        <v>#N/A</v>
      </c>
      <c r="W387" s="2">
        <f t="shared" si="133"/>
        <v>0</v>
      </c>
      <c r="Y387" s="10" t="e">
        <f t="shared" si="128"/>
        <v>#REF!</v>
      </c>
      <c r="Z387" s="7" t="e">
        <f t="shared" si="129"/>
        <v>#REF!</v>
      </c>
    </row>
    <row r="388" spans="1:26" x14ac:dyDescent="0.25">
      <c r="A388" s="8" t="e">
        <f t="shared" si="130"/>
        <v>#REF!</v>
      </c>
      <c r="B388" s="11" t="e">
        <f t="shared" si="134"/>
        <v>#REF!</v>
      </c>
      <c r="C388" s="44" t="e">
        <f t="shared" si="135"/>
        <v>#REF!</v>
      </c>
      <c r="D388" s="9" t="e">
        <f t="shared" si="136"/>
        <v>#REF!</v>
      </c>
      <c r="E388" s="9" t="e">
        <f t="shared" si="137"/>
        <v>#REF!</v>
      </c>
      <c r="F388" s="9" t="e">
        <f t="shared" si="138"/>
        <v>#REF!</v>
      </c>
      <c r="G388" s="9" t="e">
        <f t="shared" si="139"/>
        <v>#REF!</v>
      </c>
      <c r="H388" s="9" t="e">
        <f t="shared" si="140"/>
        <v>#REF!</v>
      </c>
      <c r="I388" s="9" t="e">
        <f t="shared" si="141"/>
        <v>#REF!</v>
      </c>
      <c r="J388" s="10" t="e">
        <f>IF(A388=" ",0,(PRODUCT($F$28:F388)-1)-(PRODUCT($H$28:H388)-1))</f>
        <v>#REF!</v>
      </c>
      <c r="L388" t="e">
        <f t="shared" si="142"/>
        <v>#REF!</v>
      </c>
      <c r="S388" s="26">
        <f>+'Rendements bruts'!A388</f>
        <v>0</v>
      </c>
      <c r="T388">
        <f t="shared" si="131"/>
        <v>1900</v>
      </c>
      <c r="U388">
        <f t="shared" si="132"/>
        <v>1</v>
      </c>
      <c r="V388" t="e">
        <f>+VLOOKUP(S388,'Rendements bruts'!$A:$A,2,FALSE)</f>
        <v>#N/A</v>
      </c>
      <c r="W388" s="2">
        <f t="shared" si="133"/>
        <v>0</v>
      </c>
      <c r="Y388" s="10" t="e">
        <f t="shared" si="128"/>
        <v>#REF!</v>
      </c>
      <c r="Z388" s="7" t="e">
        <f t="shared" si="129"/>
        <v>#REF!</v>
      </c>
    </row>
    <row r="389" spans="1:26" x14ac:dyDescent="0.25">
      <c r="A389" s="8" t="e">
        <f t="shared" si="130"/>
        <v>#REF!</v>
      </c>
      <c r="B389" s="11" t="e">
        <f t="shared" si="134"/>
        <v>#REF!</v>
      </c>
      <c r="C389" s="44" t="e">
        <f t="shared" si="135"/>
        <v>#REF!</v>
      </c>
      <c r="D389" s="9" t="e">
        <f t="shared" si="136"/>
        <v>#REF!</v>
      </c>
      <c r="E389" s="9" t="e">
        <f t="shared" si="137"/>
        <v>#REF!</v>
      </c>
      <c r="F389" s="9" t="e">
        <f t="shared" si="138"/>
        <v>#REF!</v>
      </c>
      <c r="G389" s="9" t="e">
        <f t="shared" si="139"/>
        <v>#REF!</v>
      </c>
      <c r="H389" s="9" t="e">
        <f t="shared" si="140"/>
        <v>#REF!</v>
      </c>
      <c r="I389" s="9" t="e">
        <f t="shared" si="141"/>
        <v>#REF!</v>
      </c>
      <c r="J389" s="10" t="e">
        <f>IF(A389=" ",0,(PRODUCT($F$28:F389)-1)-(PRODUCT($H$28:H389)-1))</f>
        <v>#REF!</v>
      </c>
      <c r="L389" t="e">
        <f t="shared" si="142"/>
        <v>#REF!</v>
      </c>
      <c r="S389" s="26">
        <f>+'Rendements bruts'!A389</f>
        <v>0</v>
      </c>
      <c r="T389">
        <f t="shared" si="131"/>
        <v>1900</v>
      </c>
      <c r="U389">
        <f t="shared" si="132"/>
        <v>1</v>
      </c>
      <c r="V389" t="e">
        <f>+VLOOKUP(S389,'Rendements bruts'!$A:$A,2,FALSE)</f>
        <v>#N/A</v>
      </c>
      <c r="W389" s="2">
        <f t="shared" si="133"/>
        <v>0</v>
      </c>
      <c r="Y389" s="10" t="e">
        <f t="shared" ref="Y389:Y452" si="143">+IF(A412=" "," ",INDEX(Indices,A412,MAX($Q$2:$Q$48)+2))</f>
        <v>#REF!</v>
      </c>
      <c r="Z389" s="7" t="e">
        <f t="shared" si="129"/>
        <v>#REF!</v>
      </c>
    </row>
    <row r="390" spans="1:26" x14ac:dyDescent="0.25">
      <c r="A390" s="8" t="e">
        <f t="shared" si="130"/>
        <v>#REF!</v>
      </c>
      <c r="B390" s="11" t="e">
        <f t="shared" si="134"/>
        <v>#REF!</v>
      </c>
      <c r="C390" s="44" t="e">
        <f t="shared" si="135"/>
        <v>#REF!</v>
      </c>
      <c r="D390" s="9" t="e">
        <f t="shared" si="136"/>
        <v>#REF!</v>
      </c>
      <c r="E390" s="9" t="e">
        <f t="shared" si="137"/>
        <v>#REF!</v>
      </c>
      <c r="F390" s="9" t="e">
        <f t="shared" si="138"/>
        <v>#REF!</v>
      </c>
      <c r="G390" s="9" t="e">
        <f t="shared" si="139"/>
        <v>#REF!</v>
      </c>
      <c r="H390" s="9" t="e">
        <f t="shared" si="140"/>
        <v>#REF!</v>
      </c>
      <c r="I390" s="9" t="e">
        <f t="shared" si="141"/>
        <v>#REF!</v>
      </c>
      <c r="J390" s="10" t="e">
        <f>IF(A390=" ",0,(PRODUCT($F$28:F390)-1)-(PRODUCT($H$28:H390)-1))</f>
        <v>#REF!</v>
      </c>
      <c r="L390" t="e">
        <f t="shared" si="142"/>
        <v>#REF!</v>
      </c>
      <c r="S390" s="26">
        <f>+'Rendements bruts'!A390</f>
        <v>0</v>
      </c>
      <c r="T390">
        <f t="shared" si="131"/>
        <v>1900</v>
      </c>
      <c r="U390">
        <f t="shared" si="132"/>
        <v>1</v>
      </c>
      <c r="V390" t="e">
        <f>+VLOOKUP(S390,'Rendements bruts'!$A:$A,2,FALSE)</f>
        <v>#N/A</v>
      </c>
      <c r="W390" s="2">
        <f t="shared" si="133"/>
        <v>0</v>
      </c>
      <c r="Y390" s="10" t="e">
        <f t="shared" si="143"/>
        <v>#REF!</v>
      </c>
      <c r="Z390" s="7" t="e">
        <f t="shared" si="129"/>
        <v>#REF!</v>
      </c>
    </row>
    <row r="391" spans="1:26" x14ac:dyDescent="0.25">
      <c r="A391" s="8" t="e">
        <f t="shared" si="130"/>
        <v>#REF!</v>
      </c>
      <c r="B391" s="11" t="e">
        <f t="shared" si="134"/>
        <v>#REF!</v>
      </c>
      <c r="C391" s="44" t="e">
        <f t="shared" si="135"/>
        <v>#REF!</v>
      </c>
      <c r="D391" s="9" t="e">
        <f t="shared" si="136"/>
        <v>#REF!</v>
      </c>
      <c r="E391" s="9" t="e">
        <f t="shared" si="137"/>
        <v>#REF!</v>
      </c>
      <c r="F391" s="9" t="e">
        <f t="shared" si="138"/>
        <v>#REF!</v>
      </c>
      <c r="G391" s="9" t="e">
        <f t="shared" si="139"/>
        <v>#REF!</v>
      </c>
      <c r="H391" s="9" t="e">
        <f t="shared" si="140"/>
        <v>#REF!</v>
      </c>
      <c r="I391" s="9" t="e">
        <f t="shared" si="141"/>
        <v>#REF!</v>
      </c>
      <c r="J391" s="10" t="e">
        <f>IF(A391=" ",0,(PRODUCT($F$28:F391)-1)-(PRODUCT($H$28:H391)-1))</f>
        <v>#REF!</v>
      </c>
      <c r="L391" t="e">
        <f t="shared" si="142"/>
        <v>#REF!</v>
      </c>
      <c r="S391" s="26">
        <f>+'Rendements bruts'!A391</f>
        <v>0</v>
      </c>
      <c r="T391">
        <f t="shared" si="131"/>
        <v>1900</v>
      </c>
      <c r="U391">
        <f t="shared" si="132"/>
        <v>1</v>
      </c>
      <c r="V391" t="e">
        <f>+VLOOKUP(S391,'Rendements bruts'!$A:$A,2,FALSE)</f>
        <v>#N/A</v>
      </c>
      <c r="W391" s="2">
        <f t="shared" si="133"/>
        <v>0</v>
      </c>
      <c r="Y391" s="10" t="e">
        <f t="shared" si="143"/>
        <v>#REF!</v>
      </c>
      <c r="Z391" s="7" t="e">
        <f t="shared" si="129"/>
        <v>#REF!</v>
      </c>
    </row>
    <row r="392" spans="1:26" x14ac:dyDescent="0.25">
      <c r="A392" s="8" t="e">
        <f t="shared" si="130"/>
        <v>#REF!</v>
      </c>
      <c r="B392" s="11" t="e">
        <f t="shared" si="134"/>
        <v>#REF!</v>
      </c>
      <c r="C392" s="44" t="e">
        <f t="shared" si="135"/>
        <v>#REF!</v>
      </c>
      <c r="D392" s="9" t="e">
        <f t="shared" si="136"/>
        <v>#REF!</v>
      </c>
      <c r="E392" s="9" t="e">
        <f t="shared" si="137"/>
        <v>#REF!</v>
      </c>
      <c r="F392" s="9" t="e">
        <f t="shared" si="138"/>
        <v>#REF!</v>
      </c>
      <c r="G392" s="9" t="e">
        <f t="shared" si="139"/>
        <v>#REF!</v>
      </c>
      <c r="H392" s="9" t="e">
        <f t="shared" si="140"/>
        <v>#REF!</v>
      </c>
      <c r="I392" s="9" t="e">
        <f t="shared" si="141"/>
        <v>#REF!</v>
      </c>
      <c r="J392" s="10" t="e">
        <f>IF(A392=" ",0,(PRODUCT($F$28:F392)-1)-(PRODUCT($H$28:H392)-1))</f>
        <v>#REF!</v>
      </c>
      <c r="L392" t="e">
        <f t="shared" si="142"/>
        <v>#REF!</v>
      </c>
      <c r="S392" s="26">
        <f>+'Rendements bruts'!A392</f>
        <v>0</v>
      </c>
      <c r="T392">
        <f t="shared" si="131"/>
        <v>1900</v>
      </c>
      <c r="U392">
        <f t="shared" si="132"/>
        <v>1</v>
      </c>
      <c r="V392" t="e">
        <f>+VLOOKUP(S392,'Rendements bruts'!$A:$A,2,FALSE)</f>
        <v>#N/A</v>
      </c>
      <c r="W392" s="2">
        <f t="shared" si="133"/>
        <v>0</v>
      </c>
      <c r="Y392" s="10" t="e">
        <f t="shared" si="143"/>
        <v>#REF!</v>
      </c>
      <c r="Z392" s="7" t="e">
        <f t="shared" si="129"/>
        <v>#REF!</v>
      </c>
    </row>
    <row r="393" spans="1:26" x14ac:dyDescent="0.25">
      <c r="A393" s="8" t="e">
        <f t="shared" si="130"/>
        <v>#REF!</v>
      </c>
      <c r="B393" s="11" t="e">
        <f t="shared" si="134"/>
        <v>#REF!</v>
      </c>
      <c r="C393" s="44" t="e">
        <f t="shared" si="135"/>
        <v>#REF!</v>
      </c>
      <c r="D393" s="9" t="e">
        <f t="shared" si="136"/>
        <v>#REF!</v>
      </c>
      <c r="E393" s="9" t="e">
        <f t="shared" si="137"/>
        <v>#REF!</v>
      </c>
      <c r="F393" s="9" t="e">
        <f t="shared" si="138"/>
        <v>#REF!</v>
      </c>
      <c r="G393" s="9" t="e">
        <f t="shared" si="139"/>
        <v>#REF!</v>
      </c>
      <c r="H393" s="9" t="e">
        <f t="shared" si="140"/>
        <v>#REF!</v>
      </c>
      <c r="I393" s="9" t="e">
        <f t="shared" si="141"/>
        <v>#REF!</v>
      </c>
      <c r="J393" s="10" t="e">
        <f>IF(A393=" ",0,(PRODUCT($F$28:F393)-1)-(PRODUCT($H$28:H393)-1))</f>
        <v>#REF!</v>
      </c>
      <c r="L393" t="e">
        <f t="shared" si="142"/>
        <v>#REF!</v>
      </c>
      <c r="S393" s="26">
        <f>+'Rendements bruts'!A393</f>
        <v>0</v>
      </c>
      <c r="T393">
        <f t="shared" si="131"/>
        <v>1900</v>
      </c>
      <c r="U393">
        <f t="shared" si="132"/>
        <v>1</v>
      </c>
      <c r="V393" t="e">
        <f>+VLOOKUP(S393,'Rendements bruts'!$A:$A,2,FALSE)</f>
        <v>#N/A</v>
      </c>
      <c r="W393" s="2">
        <f t="shared" si="133"/>
        <v>0</v>
      </c>
      <c r="Y393" s="10" t="e">
        <f t="shared" si="143"/>
        <v>#REF!</v>
      </c>
      <c r="Z393" s="7" t="e">
        <f t="shared" si="129"/>
        <v>#REF!</v>
      </c>
    </row>
    <row r="394" spans="1:26" x14ac:dyDescent="0.25">
      <c r="A394" s="8" t="e">
        <f t="shared" si="130"/>
        <v>#REF!</v>
      </c>
      <c r="B394" s="11" t="e">
        <f t="shared" si="134"/>
        <v>#REF!</v>
      </c>
      <c r="C394" s="44" t="e">
        <f t="shared" si="135"/>
        <v>#REF!</v>
      </c>
      <c r="D394" s="9" t="e">
        <f t="shared" si="136"/>
        <v>#REF!</v>
      </c>
      <c r="E394" s="9" t="e">
        <f t="shared" si="137"/>
        <v>#REF!</v>
      </c>
      <c r="F394" s="9" t="e">
        <f t="shared" si="138"/>
        <v>#REF!</v>
      </c>
      <c r="G394" s="9" t="e">
        <f t="shared" si="139"/>
        <v>#REF!</v>
      </c>
      <c r="H394" s="9" t="e">
        <f t="shared" si="140"/>
        <v>#REF!</v>
      </c>
      <c r="I394" s="9" t="e">
        <f t="shared" si="141"/>
        <v>#REF!</v>
      </c>
      <c r="J394" s="10" t="e">
        <f>IF(A394=" ",0,(PRODUCT($F$28:F394)-1)-(PRODUCT($H$28:H394)-1))</f>
        <v>#REF!</v>
      </c>
      <c r="L394" t="e">
        <f t="shared" si="142"/>
        <v>#REF!</v>
      </c>
      <c r="S394" s="26">
        <f>+'Rendements bruts'!A394</f>
        <v>0</v>
      </c>
      <c r="T394">
        <f t="shared" si="131"/>
        <v>1900</v>
      </c>
      <c r="U394">
        <f t="shared" si="132"/>
        <v>1</v>
      </c>
      <c r="V394" t="e">
        <f>+VLOOKUP(S394,'Rendements bruts'!$A:$A,2,FALSE)</f>
        <v>#N/A</v>
      </c>
      <c r="W394" s="2">
        <f t="shared" si="133"/>
        <v>0</v>
      </c>
      <c r="Y394" s="10" t="e">
        <f t="shared" si="143"/>
        <v>#REF!</v>
      </c>
      <c r="Z394" s="7" t="e">
        <f t="shared" si="129"/>
        <v>#REF!</v>
      </c>
    </row>
    <row r="395" spans="1:26" x14ac:dyDescent="0.25">
      <c r="A395" s="8" t="e">
        <f t="shared" si="130"/>
        <v>#REF!</v>
      </c>
      <c r="B395" s="11" t="e">
        <f t="shared" si="134"/>
        <v>#REF!</v>
      </c>
      <c r="C395" s="44" t="e">
        <f t="shared" si="135"/>
        <v>#REF!</v>
      </c>
      <c r="D395" s="9" t="e">
        <f t="shared" si="136"/>
        <v>#REF!</v>
      </c>
      <c r="E395" s="9" t="e">
        <f t="shared" si="137"/>
        <v>#REF!</v>
      </c>
      <c r="F395" s="9" t="e">
        <f t="shared" si="138"/>
        <v>#REF!</v>
      </c>
      <c r="G395" s="9" t="e">
        <f t="shared" si="139"/>
        <v>#REF!</v>
      </c>
      <c r="H395" s="9" t="e">
        <f t="shared" si="140"/>
        <v>#REF!</v>
      </c>
      <c r="I395" s="9" t="e">
        <f t="shared" si="141"/>
        <v>#REF!</v>
      </c>
      <c r="J395" s="10" t="e">
        <f>IF(A395=" ",0,(PRODUCT($F$28:F395)-1)-(PRODUCT($H$28:H395)-1))</f>
        <v>#REF!</v>
      </c>
      <c r="L395" t="e">
        <f t="shared" si="142"/>
        <v>#REF!</v>
      </c>
      <c r="S395" s="26">
        <f>+'Rendements bruts'!A395</f>
        <v>0</v>
      </c>
      <c r="T395">
        <f t="shared" si="131"/>
        <v>1900</v>
      </c>
      <c r="U395">
        <f t="shared" si="132"/>
        <v>1</v>
      </c>
      <c r="V395" t="e">
        <f>+VLOOKUP(S395,'Rendements bruts'!$A:$A,2,FALSE)</f>
        <v>#N/A</v>
      </c>
      <c r="W395" s="2">
        <f t="shared" si="133"/>
        <v>0</v>
      </c>
      <c r="Y395" s="10" t="e">
        <f t="shared" si="143"/>
        <v>#REF!</v>
      </c>
      <c r="Z395" s="7" t="e">
        <f t="shared" si="129"/>
        <v>#REF!</v>
      </c>
    </row>
    <row r="396" spans="1:26" x14ac:dyDescent="0.25">
      <c r="A396" s="8" t="e">
        <f t="shared" si="130"/>
        <v>#REF!</v>
      </c>
      <c r="B396" s="11" t="e">
        <f t="shared" si="134"/>
        <v>#REF!</v>
      </c>
      <c r="C396" s="44" t="e">
        <f t="shared" si="135"/>
        <v>#REF!</v>
      </c>
      <c r="D396" s="9" t="e">
        <f t="shared" si="136"/>
        <v>#REF!</v>
      </c>
      <c r="E396" s="9" t="e">
        <f t="shared" si="137"/>
        <v>#REF!</v>
      </c>
      <c r="F396" s="9" t="e">
        <f t="shared" si="138"/>
        <v>#REF!</v>
      </c>
      <c r="G396" s="9" t="e">
        <f t="shared" si="139"/>
        <v>#REF!</v>
      </c>
      <c r="H396" s="9" t="e">
        <f t="shared" si="140"/>
        <v>#REF!</v>
      </c>
      <c r="I396" s="9" t="e">
        <f t="shared" si="141"/>
        <v>#REF!</v>
      </c>
      <c r="J396" s="10" t="e">
        <f>IF(A396=" ",0,(PRODUCT($F$28:F396)-1)-(PRODUCT($H$28:H396)-1))</f>
        <v>#REF!</v>
      </c>
      <c r="L396" t="e">
        <f t="shared" si="142"/>
        <v>#REF!</v>
      </c>
      <c r="S396" s="26">
        <f>+'Rendements bruts'!A396</f>
        <v>0</v>
      </c>
      <c r="T396">
        <f t="shared" si="131"/>
        <v>1900</v>
      </c>
      <c r="U396">
        <f t="shared" si="132"/>
        <v>1</v>
      </c>
      <c r="V396" t="e">
        <f>+VLOOKUP(S396,'Rendements bruts'!$A:$A,2,FALSE)</f>
        <v>#N/A</v>
      </c>
      <c r="W396" s="2">
        <f t="shared" si="133"/>
        <v>0</v>
      </c>
      <c r="Y396" s="10" t="e">
        <f t="shared" si="143"/>
        <v>#REF!</v>
      </c>
      <c r="Z396" s="7" t="e">
        <f t="shared" si="129"/>
        <v>#REF!</v>
      </c>
    </row>
    <row r="397" spans="1:26" x14ac:dyDescent="0.25">
      <c r="A397" s="8" t="e">
        <f t="shared" si="130"/>
        <v>#REF!</v>
      </c>
      <c r="B397" s="11" t="e">
        <f t="shared" si="134"/>
        <v>#REF!</v>
      </c>
      <c r="C397" s="44" t="e">
        <f t="shared" si="135"/>
        <v>#REF!</v>
      </c>
      <c r="D397" s="9" t="e">
        <f t="shared" si="136"/>
        <v>#REF!</v>
      </c>
      <c r="E397" s="9" t="e">
        <f t="shared" si="137"/>
        <v>#REF!</v>
      </c>
      <c r="F397" s="9" t="e">
        <f t="shared" si="138"/>
        <v>#REF!</v>
      </c>
      <c r="G397" s="9" t="e">
        <f t="shared" si="139"/>
        <v>#REF!</v>
      </c>
      <c r="H397" s="9" t="e">
        <f t="shared" si="140"/>
        <v>#REF!</v>
      </c>
      <c r="I397" s="9" t="e">
        <f t="shared" si="141"/>
        <v>#REF!</v>
      </c>
      <c r="J397" s="10" t="e">
        <f>IF(A397=" ",0,(PRODUCT($F$28:F397)-1)-(PRODUCT($H$28:H397)-1))</f>
        <v>#REF!</v>
      </c>
      <c r="L397" t="e">
        <f t="shared" si="142"/>
        <v>#REF!</v>
      </c>
      <c r="S397" s="26">
        <f>+'Rendements bruts'!A397</f>
        <v>0</v>
      </c>
      <c r="T397">
        <f t="shared" si="131"/>
        <v>1900</v>
      </c>
      <c r="U397">
        <f t="shared" si="132"/>
        <v>1</v>
      </c>
      <c r="V397" t="e">
        <f>+VLOOKUP(S397,'Rendements bruts'!$A:$A,2,FALSE)</f>
        <v>#N/A</v>
      </c>
      <c r="W397" s="2">
        <f t="shared" si="133"/>
        <v>0</v>
      </c>
      <c r="Y397" s="10" t="e">
        <f t="shared" si="143"/>
        <v>#REF!</v>
      </c>
      <c r="Z397" s="7" t="e">
        <f t="shared" si="129"/>
        <v>#REF!</v>
      </c>
    </row>
    <row r="398" spans="1:26" x14ac:dyDescent="0.25">
      <c r="A398" s="8" t="e">
        <f t="shared" si="130"/>
        <v>#REF!</v>
      </c>
      <c r="B398" s="11" t="e">
        <f t="shared" si="134"/>
        <v>#REF!</v>
      </c>
      <c r="C398" s="44" t="e">
        <f t="shared" si="135"/>
        <v>#REF!</v>
      </c>
      <c r="D398" s="9" t="e">
        <f t="shared" si="136"/>
        <v>#REF!</v>
      </c>
      <c r="E398" s="9" t="e">
        <f t="shared" si="137"/>
        <v>#REF!</v>
      </c>
      <c r="F398" s="9" t="e">
        <f t="shared" si="138"/>
        <v>#REF!</v>
      </c>
      <c r="G398" s="9" t="e">
        <f t="shared" si="139"/>
        <v>#REF!</v>
      </c>
      <c r="H398" s="9" t="e">
        <f t="shared" si="140"/>
        <v>#REF!</v>
      </c>
      <c r="I398" s="9" t="e">
        <f t="shared" si="141"/>
        <v>#REF!</v>
      </c>
      <c r="J398" s="10" t="e">
        <f>IF(A398=" ",0,(PRODUCT($F$28:F398)-1)-(PRODUCT($H$28:H398)-1))</f>
        <v>#REF!</v>
      </c>
      <c r="L398" t="e">
        <f t="shared" si="142"/>
        <v>#REF!</v>
      </c>
      <c r="S398" s="26">
        <f>+'Rendements bruts'!A398</f>
        <v>0</v>
      </c>
      <c r="T398">
        <f t="shared" si="131"/>
        <v>1900</v>
      </c>
      <c r="U398">
        <f t="shared" si="132"/>
        <v>1</v>
      </c>
      <c r="V398" t="e">
        <f>+VLOOKUP(S398,'Rendements bruts'!$A:$A,2,FALSE)</f>
        <v>#N/A</v>
      </c>
      <c r="W398" s="2">
        <f t="shared" si="133"/>
        <v>0</v>
      </c>
      <c r="Y398" s="10" t="e">
        <f t="shared" si="143"/>
        <v>#REF!</v>
      </c>
      <c r="Z398" s="7" t="e">
        <f t="shared" si="129"/>
        <v>#REF!</v>
      </c>
    </row>
    <row r="399" spans="1:26" x14ac:dyDescent="0.25">
      <c r="A399" s="8" t="e">
        <f t="shared" si="130"/>
        <v>#REF!</v>
      </c>
      <c r="B399" s="11" t="e">
        <f t="shared" si="134"/>
        <v>#REF!</v>
      </c>
      <c r="C399" s="44" t="e">
        <f t="shared" si="135"/>
        <v>#REF!</v>
      </c>
      <c r="D399" s="9" t="e">
        <f t="shared" si="136"/>
        <v>#REF!</v>
      </c>
      <c r="E399" s="9" t="e">
        <f t="shared" si="137"/>
        <v>#REF!</v>
      </c>
      <c r="F399" s="9" t="e">
        <f t="shared" si="138"/>
        <v>#REF!</v>
      </c>
      <c r="G399" s="9" t="e">
        <f t="shared" si="139"/>
        <v>#REF!</v>
      </c>
      <c r="H399" s="9" t="e">
        <f t="shared" si="140"/>
        <v>#REF!</v>
      </c>
      <c r="I399" s="9" t="e">
        <f t="shared" si="141"/>
        <v>#REF!</v>
      </c>
      <c r="J399" s="10" t="e">
        <f>IF(A399=" ",0,(PRODUCT($F$28:F399)-1)-(PRODUCT($H$28:H399)-1))</f>
        <v>#REF!</v>
      </c>
      <c r="L399" t="e">
        <f t="shared" si="142"/>
        <v>#REF!</v>
      </c>
      <c r="S399" s="26">
        <f>+'Rendements bruts'!A399</f>
        <v>0</v>
      </c>
      <c r="T399">
        <f t="shared" si="131"/>
        <v>1900</v>
      </c>
      <c r="U399">
        <f t="shared" si="132"/>
        <v>1</v>
      </c>
      <c r="V399" t="e">
        <f>+VLOOKUP(S399,'Rendements bruts'!$A:$A,2,FALSE)</f>
        <v>#N/A</v>
      </c>
      <c r="W399" s="2">
        <f t="shared" si="133"/>
        <v>0</v>
      </c>
      <c r="Y399" s="10" t="e">
        <f t="shared" si="143"/>
        <v>#REF!</v>
      </c>
      <c r="Z399" s="7" t="e">
        <f t="shared" si="129"/>
        <v>#REF!</v>
      </c>
    </row>
    <row r="400" spans="1:26" x14ac:dyDescent="0.25">
      <c r="A400" s="8" t="e">
        <f t="shared" si="130"/>
        <v>#REF!</v>
      </c>
      <c r="B400" s="11" t="e">
        <f t="shared" si="134"/>
        <v>#REF!</v>
      </c>
      <c r="C400" s="44" t="e">
        <f t="shared" si="135"/>
        <v>#REF!</v>
      </c>
      <c r="D400" s="9" t="e">
        <f t="shared" si="136"/>
        <v>#REF!</v>
      </c>
      <c r="E400" s="9" t="e">
        <f t="shared" si="137"/>
        <v>#REF!</v>
      </c>
      <c r="F400" s="9" t="e">
        <f t="shared" si="138"/>
        <v>#REF!</v>
      </c>
      <c r="G400" s="9" t="e">
        <f t="shared" si="139"/>
        <v>#REF!</v>
      </c>
      <c r="H400" s="9" t="e">
        <f t="shared" si="140"/>
        <v>#REF!</v>
      </c>
      <c r="I400" s="9" t="e">
        <f t="shared" si="141"/>
        <v>#REF!</v>
      </c>
      <c r="J400" s="10" t="e">
        <f>IF(A400=" ",0,(PRODUCT($F$28:F400)-1)-(PRODUCT($H$28:H400)-1))</f>
        <v>#REF!</v>
      </c>
      <c r="L400" t="e">
        <f t="shared" si="142"/>
        <v>#REF!</v>
      </c>
      <c r="S400" s="26">
        <f>+'Rendements bruts'!A400</f>
        <v>0</v>
      </c>
      <c r="T400">
        <f t="shared" si="131"/>
        <v>1900</v>
      </c>
      <c r="U400">
        <f t="shared" si="132"/>
        <v>1</v>
      </c>
      <c r="V400" t="e">
        <f>+VLOOKUP(S400,'Rendements bruts'!$A:$A,2,FALSE)</f>
        <v>#N/A</v>
      </c>
      <c r="W400" s="2">
        <f t="shared" si="133"/>
        <v>0</v>
      </c>
      <c r="Y400" s="10" t="e">
        <f t="shared" si="143"/>
        <v>#REF!</v>
      </c>
      <c r="Z400" s="7" t="e">
        <f t="shared" si="129"/>
        <v>#REF!</v>
      </c>
    </row>
    <row r="401" spans="1:26" x14ac:dyDescent="0.25">
      <c r="A401" s="8" t="e">
        <f t="shared" si="130"/>
        <v>#REF!</v>
      </c>
      <c r="B401" s="11" t="e">
        <f t="shared" si="134"/>
        <v>#REF!</v>
      </c>
      <c r="C401" s="44" t="e">
        <f t="shared" si="135"/>
        <v>#REF!</v>
      </c>
      <c r="D401" s="9" t="e">
        <f t="shared" si="136"/>
        <v>#REF!</v>
      </c>
      <c r="E401" s="9" t="e">
        <f t="shared" si="137"/>
        <v>#REF!</v>
      </c>
      <c r="F401" s="9" t="e">
        <f t="shared" si="138"/>
        <v>#REF!</v>
      </c>
      <c r="G401" s="9" t="e">
        <f t="shared" si="139"/>
        <v>#REF!</v>
      </c>
      <c r="H401" s="9" t="e">
        <f t="shared" si="140"/>
        <v>#REF!</v>
      </c>
      <c r="I401" s="9" t="e">
        <f t="shared" si="141"/>
        <v>#REF!</v>
      </c>
      <c r="J401" s="10" t="e">
        <f>IF(A401=" ",0,(PRODUCT($F$28:F401)-1)-(PRODUCT($H$28:H401)-1))</f>
        <v>#REF!</v>
      </c>
      <c r="L401" t="e">
        <f t="shared" si="142"/>
        <v>#REF!</v>
      </c>
      <c r="S401" s="26">
        <f>+'Rendements bruts'!A401</f>
        <v>0</v>
      </c>
      <c r="T401">
        <f t="shared" si="131"/>
        <v>1900</v>
      </c>
      <c r="U401">
        <f t="shared" si="132"/>
        <v>1</v>
      </c>
      <c r="V401" t="e">
        <f>+VLOOKUP(S401,'Rendements bruts'!$A:$A,2,FALSE)</f>
        <v>#N/A</v>
      </c>
      <c r="W401" s="2">
        <f t="shared" si="133"/>
        <v>0</v>
      </c>
      <c r="Y401" s="10" t="e">
        <f t="shared" si="143"/>
        <v>#REF!</v>
      </c>
      <c r="Z401" s="7" t="e">
        <f t="shared" si="129"/>
        <v>#REF!</v>
      </c>
    </row>
    <row r="402" spans="1:26" x14ac:dyDescent="0.25">
      <c r="A402" s="8" t="e">
        <f t="shared" si="130"/>
        <v>#REF!</v>
      </c>
      <c r="B402" s="11" t="e">
        <f t="shared" si="134"/>
        <v>#REF!</v>
      </c>
      <c r="C402" s="44" t="e">
        <f t="shared" si="135"/>
        <v>#REF!</v>
      </c>
      <c r="D402" s="9" t="e">
        <f t="shared" si="136"/>
        <v>#REF!</v>
      </c>
      <c r="E402" s="9" t="e">
        <f t="shared" si="137"/>
        <v>#REF!</v>
      </c>
      <c r="F402" s="9" t="e">
        <f t="shared" si="138"/>
        <v>#REF!</v>
      </c>
      <c r="G402" s="9" t="e">
        <f t="shared" si="139"/>
        <v>#REF!</v>
      </c>
      <c r="H402" s="9" t="e">
        <f t="shared" si="140"/>
        <v>#REF!</v>
      </c>
      <c r="I402" s="9" t="e">
        <f t="shared" si="141"/>
        <v>#REF!</v>
      </c>
      <c r="J402" s="10" t="e">
        <f>IF(A402=" ",0,(PRODUCT($F$28:F402)-1)-(PRODUCT($H$28:H402)-1))</f>
        <v>#REF!</v>
      </c>
      <c r="L402" t="e">
        <f t="shared" si="142"/>
        <v>#REF!</v>
      </c>
      <c r="S402" s="26">
        <f>+'Rendements bruts'!A402</f>
        <v>0</v>
      </c>
      <c r="T402">
        <f t="shared" si="131"/>
        <v>1900</v>
      </c>
      <c r="U402">
        <f t="shared" si="132"/>
        <v>1</v>
      </c>
      <c r="V402" t="e">
        <f>+VLOOKUP(S402,'Rendements bruts'!$A:$A,2,FALSE)</f>
        <v>#N/A</v>
      </c>
      <c r="W402" s="2">
        <f t="shared" si="133"/>
        <v>0</v>
      </c>
      <c r="Y402" s="10" t="e">
        <f t="shared" si="143"/>
        <v>#REF!</v>
      </c>
      <c r="Z402" s="7" t="e">
        <f t="shared" si="129"/>
        <v>#REF!</v>
      </c>
    </row>
    <row r="403" spans="1:26" x14ac:dyDescent="0.25">
      <c r="A403" s="8" t="e">
        <f t="shared" si="130"/>
        <v>#REF!</v>
      </c>
      <c r="B403" s="11" t="e">
        <f t="shared" si="134"/>
        <v>#REF!</v>
      </c>
      <c r="C403" s="44" t="e">
        <f t="shared" si="135"/>
        <v>#REF!</v>
      </c>
      <c r="D403" s="9" t="e">
        <f t="shared" si="136"/>
        <v>#REF!</v>
      </c>
      <c r="E403" s="9" t="e">
        <f t="shared" si="137"/>
        <v>#REF!</v>
      </c>
      <c r="F403" s="9" t="e">
        <f t="shared" si="138"/>
        <v>#REF!</v>
      </c>
      <c r="G403" s="9" t="e">
        <f t="shared" si="139"/>
        <v>#REF!</v>
      </c>
      <c r="H403" s="9" t="e">
        <f t="shared" si="140"/>
        <v>#REF!</v>
      </c>
      <c r="I403" s="9" t="e">
        <f t="shared" si="141"/>
        <v>#REF!</v>
      </c>
      <c r="J403" s="10" t="e">
        <f>IF(A403=" ",0,(PRODUCT($F$28:F403)-1)-(PRODUCT($H$28:H403)-1))</f>
        <v>#REF!</v>
      </c>
      <c r="L403" t="e">
        <f t="shared" si="142"/>
        <v>#REF!</v>
      </c>
      <c r="S403" s="26">
        <f>+'Rendements bruts'!A403</f>
        <v>0</v>
      </c>
      <c r="T403">
        <f t="shared" si="131"/>
        <v>1900</v>
      </c>
      <c r="U403">
        <f t="shared" si="132"/>
        <v>1</v>
      </c>
      <c r="V403" t="e">
        <f>+VLOOKUP(S403,'Rendements bruts'!$A:$A,2,FALSE)</f>
        <v>#N/A</v>
      </c>
      <c r="W403" s="2">
        <f t="shared" si="133"/>
        <v>0</v>
      </c>
      <c r="Y403" s="10" t="e">
        <f t="shared" si="143"/>
        <v>#REF!</v>
      </c>
      <c r="Z403" s="7" t="e">
        <f t="shared" si="129"/>
        <v>#REF!</v>
      </c>
    </row>
    <row r="404" spans="1:26" x14ac:dyDescent="0.25">
      <c r="A404" s="8" t="e">
        <f t="shared" si="130"/>
        <v>#REF!</v>
      </c>
      <c r="B404" s="11" t="e">
        <f t="shared" si="134"/>
        <v>#REF!</v>
      </c>
      <c r="C404" s="44" t="e">
        <f t="shared" si="135"/>
        <v>#REF!</v>
      </c>
      <c r="D404" s="9" t="e">
        <f t="shared" si="136"/>
        <v>#REF!</v>
      </c>
      <c r="E404" s="9" t="e">
        <f t="shared" si="137"/>
        <v>#REF!</v>
      </c>
      <c r="F404" s="9" t="e">
        <f t="shared" si="138"/>
        <v>#REF!</v>
      </c>
      <c r="G404" s="9" t="e">
        <f t="shared" si="139"/>
        <v>#REF!</v>
      </c>
      <c r="H404" s="9" t="e">
        <f t="shared" si="140"/>
        <v>#REF!</v>
      </c>
      <c r="I404" s="9" t="e">
        <f t="shared" si="141"/>
        <v>#REF!</v>
      </c>
      <c r="J404" s="10" t="e">
        <f>IF(A404=" ",0,(PRODUCT($F$28:F404)-1)-(PRODUCT($H$28:H404)-1))</f>
        <v>#REF!</v>
      </c>
      <c r="L404" t="e">
        <f t="shared" si="142"/>
        <v>#REF!</v>
      </c>
      <c r="S404" s="26">
        <f>+'Rendements bruts'!A404</f>
        <v>0</v>
      </c>
      <c r="T404">
        <f t="shared" si="131"/>
        <v>1900</v>
      </c>
      <c r="U404">
        <f t="shared" si="132"/>
        <v>1</v>
      </c>
      <c r="V404" t="e">
        <f>+VLOOKUP(S404,'Rendements bruts'!$A:$A,2,FALSE)</f>
        <v>#N/A</v>
      </c>
      <c r="W404" s="2">
        <f t="shared" si="133"/>
        <v>0</v>
      </c>
      <c r="Y404" s="10" t="e">
        <f t="shared" si="143"/>
        <v>#REF!</v>
      </c>
      <c r="Z404" s="7" t="e">
        <f t="shared" si="129"/>
        <v>#REF!</v>
      </c>
    </row>
    <row r="405" spans="1:26" x14ac:dyDescent="0.25">
      <c r="A405" s="8" t="e">
        <f t="shared" si="130"/>
        <v>#REF!</v>
      </c>
      <c r="B405" s="11" t="e">
        <f t="shared" si="134"/>
        <v>#REF!</v>
      </c>
      <c r="C405" s="44" t="e">
        <f t="shared" si="135"/>
        <v>#REF!</v>
      </c>
      <c r="D405" s="9" t="e">
        <f t="shared" si="136"/>
        <v>#REF!</v>
      </c>
      <c r="E405" s="9" t="e">
        <f t="shared" si="137"/>
        <v>#REF!</v>
      </c>
      <c r="F405" s="9" t="e">
        <f t="shared" si="138"/>
        <v>#REF!</v>
      </c>
      <c r="G405" s="9" t="e">
        <f t="shared" si="139"/>
        <v>#REF!</v>
      </c>
      <c r="H405" s="9" t="e">
        <f t="shared" si="140"/>
        <v>#REF!</v>
      </c>
      <c r="I405" s="9" t="e">
        <f t="shared" si="141"/>
        <v>#REF!</v>
      </c>
      <c r="J405" s="10" t="e">
        <f>IF(A405=" ",0,(PRODUCT($F$28:F405)-1)-(PRODUCT($H$28:H405)-1))</f>
        <v>#REF!</v>
      </c>
      <c r="L405" t="e">
        <f t="shared" si="142"/>
        <v>#REF!</v>
      </c>
      <c r="S405" s="26">
        <f>+'Rendements bruts'!A405</f>
        <v>0</v>
      </c>
      <c r="T405">
        <f t="shared" si="131"/>
        <v>1900</v>
      </c>
      <c r="U405">
        <f t="shared" si="132"/>
        <v>1</v>
      </c>
      <c r="V405" t="e">
        <f>+VLOOKUP(S405,'Rendements bruts'!$A:$A,2,FALSE)</f>
        <v>#N/A</v>
      </c>
      <c r="W405" s="2">
        <f t="shared" si="133"/>
        <v>0</v>
      </c>
      <c r="Y405" s="10" t="e">
        <f t="shared" si="143"/>
        <v>#REF!</v>
      </c>
      <c r="Z405" s="7" t="e">
        <f t="shared" ref="Z405:Z468" si="144">+IF(A428=" ",1,1+Y405)</f>
        <v>#REF!</v>
      </c>
    </row>
    <row r="406" spans="1:26" x14ac:dyDescent="0.25">
      <c r="A406" s="8" t="e">
        <f t="shared" si="130"/>
        <v>#REF!</v>
      </c>
      <c r="B406" s="11" t="e">
        <f t="shared" si="134"/>
        <v>#REF!</v>
      </c>
      <c r="C406" s="44" t="e">
        <f t="shared" si="135"/>
        <v>#REF!</v>
      </c>
      <c r="D406" s="9" t="e">
        <f t="shared" si="136"/>
        <v>#REF!</v>
      </c>
      <c r="E406" s="9" t="e">
        <f t="shared" si="137"/>
        <v>#REF!</v>
      </c>
      <c r="F406" s="9" t="e">
        <f t="shared" si="138"/>
        <v>#REF!</v>
      </c>
      <c r="G406" s="9" t="e">
        <f t="shared" si="139"/>
        <v>#REF!</v>
      </c>
      <c r="H406" s="9" t="e">
        <f t="shared" si="140"/>
        <v>#REF!</v>
      </c>
      <c r="I406" s="9" t="e">
        <f t="shared" si="141"/>
        <v>#REF!</v>
      </c>
      <c r="J406" s="10" t="e">
        <f>IF(A406=" ",0,(PRODUCT($F$28:F406)-1)-(PRODUCT($H$28:H406)-1))</f>
        <v>#REF!</v>
      </c>
      <c r="L406" t="e">
        <f t="shared" si="142"/>
        <v>#REF!</v>
      </c>
      <c r="S406" s="26">
        <f>+'Rendements bruts'!A406</f>
        <v>0</v>
      </c>
      <c r="T406">
        <f t="shared" si="131"/>
        <v>1900</v>
      </c>
      <c r="U406">
        <f t="shared" si="132"/>
        <v>1</v>
      </c>
      <c r="V406" t="e">
        <f>+VLOOKUP(S406,'Rendements bruts'!$A:$A,2,FALSE)</f>
        <v>#N/A</v>
      </c>
      <c r="W406" s="2">
        <f t="shared" si="133"/>
        <v>0</v>
      </c>
      <c r="Y406" s="10" t="e">
        <f t="shared" si="143"/>
        <v>#REF!</v>
      </c>
      <c r="Z406" s="7" t="e">
        <f t="shared" si="144"/>
        <v>#REF!</v>
      </c>
    </row>
    <row r="407" spans="1:26" x14ac:dyDescent="0.25">
      <c r="A407" s="8" t="e">
        <f t="shared" si="130"/>
        <v>#REF!</v>
      </c>
      <c r="B407" s="11" t="e">
        <f t="shared" si="134"/>
        <v>#REF!</v>
      </c>
      <c r="C407" s="44" t="e">
        <f t="shared" si="135"/>
        <v>#REF!</v>
      </c>
      <c r="D407" s="9" t="e">
        <f t="shared" si="136"/>
        <v>#REF!</v>
      </c>
      <c r="E407" s="9" t="e">
        <f t="shared" si="137"/>
        <v>#REF!</v>
      </c>
      <c r="F407" s="9" t="e">
        <f t="shared" si="138"/>
        <v>#REF!</v>
      </c>
      <c r="G407" s="9" t="e">
        <f t="shared" si="139"/>
        <v>#REF!</v>
      </c>
      <c r="H407" s="9" t="e">
        <f t="shared" si="140"/>
        <v>#REF!</v>
      </c>
      <c r="I407" s="9" t="e">
        <f t="shared" si="141"/>
        <v>#REF!</v>
      </c>
      <c r="J407" s="10" t="e">
        <f>IF(A407=" ",0,(PRODUCT($F$28:F407)-1)-(PRODUCT($H$28:H407)-1))</f>
        <v>#REF!</v>
      </c>
      <c r="L407" t="e">
        <f t="shared" si="142"/>
        <v>#REF!</v>
      </c>
      <c r="S407" s="26">
        <f>+'Rendements bruts'!A407</f>
        <v>0</v>
      </c>
      <c r="T407">
        <f t="shared" si="131"/>
        <v>1900</v>
      </c>
      <c r="U407">
        <f t="shared" si="132"/>
        <v>1</v>
      </c>
      <c r="V407" t="e">
        <f>+VLOOKUP(S407,'Rendements bruts'!$A:$A,2,FALSE)</f>
        <v>#N/A</v>
      </c>
      <c r="W407" s="2">
        <f t="shared" si="133"/>
        <v>0</v>
      </c>
      <c r="Y407" s="10" t="e">
        <f t="shared" si="143"/>
        <v>#REF!</v>
      </c>
      <c r="Z407" s="7" t="e">
        <f t="shared" si="144"/>
        <v>#REF!</v>
      </c>
    </row>
    <row r="408" spans="1:26" x14ac:dyDescent="0.25">
      <c r="A408" s="8" t="e">
        <f t="shared" si="130"/>
        <v>#REF!</v>
      </c>
      <c r="B408" s="11" t="e">
        <f t="shared" si="134"/>
        <v>#REF!</v>
      </c>
      <c r="C408" s="44" t="e">
        <f t="shared" si="135"/>
        <v>#REF!</v>
      </c>
      <c r="D408" s="9" t="e">
        <f t="shared" si="136"/>
        <v>#REF!</v>
      </c>
      <c r="E408" s="9" t="e">
        <f t="shared" si="137"/>
        <v>#REF!</v>
      </c>
      <c r="F408" s="9" t="e">
        <f t="shared" si="138"/>
        <v>#REF!</v>
      </c>
      <c r="G408" s="9" t="e">
        <f t="shared" si="139"/>
        <v>#REF!</v>
      </c>
      <c r="H408" s="9" t="e">
        <f t="shared" si="140"/>
        <v>#REF!</v>
      </c>
      <c r="I408" s="9" t="e">
        <f t="shared" si="141"/>
        <v>#REF!</v>
      </c>
      <c r="J408" s="10" t="e">
        <f>IF(A408=" ",0,(PRODUCT($F$28:F408)-1)-(PRODUCT($H$28:H408)-1))</f>
        <v>#REF!</v>
      </c>
      <c r="L408" t="e">
        <f t="shared" si="142"/>
        <v>#REF!</v>
      </c>
      <c r="S408" s="26">
        <f>+'Rendements bruts'!A408</f>
        <v>0</v>
      </c>
      <c r="T408">
        <f t="shared" si="131"/>
        <v>1900</v>
      </c>
      <c r="U408">
        <f t="shared" si="132"/>
        <v>1</v>
      </c>
      <c r="V408" t="e">
        <f>+VLOOKUP(S408,'Rendements bruts'!$A:$A,2,FALSE)</f>
        <v>#N/A</v>
      </c>
      <c r="W408" s="2">
        <f t="shared" si="133"/>
        <v>0</v>
      </c>
      <c r="Y408" s="10" t="e">
        <f t="shared" si="143"/>
        <v>#REF!</v>
      </c>
      <c r="Z408" s="7" t="e">
        <f t="shared" si="144"/>
        <v>#REF!</v>
      </c>
    </row>
    <row r="409" spans="1:26" x14ac:dyDescent="0.25">
      <c r="A409" s="8" t="e">
        <f t="shared" si="130"/>
        <v>#REF!</v>
      </c>
      <c r="B409" s="11" t="e">
        <f t="shared" si="134"/>
        <v>#REF!</v>
      </c>
      <c r="C409" s="44" t="e">
        <f t="shared" si="135"/>
        <v>#REF!</v>
      </c>
      <c r="D409" s="9" t="e">
        <f t="shared" si="136"/>
        <v>#REF!</v>
      </c>
      <c r="E409" s="9" t="e">
        <f t="shared" si="137"/>
        <v>#REF!</v>
      </c>
      <c r="F409" s="9" t="e">
        <f t="shared" si="138"/>
        <v>#REF!</v>
      </c>
      <c r="G409" s="9" t="e">
        <f t="shared" si="139"/>
        <v>#REF!</v>
      </c>
      <c r="H409" s="9" t="e">
        <f t="shared" si="140"/>
        <v>#REF!</v>
      </c>
      <c r="I409" s="9" t="e">
        <f t="shared" si="141"/>
        <v>#REF!</v>
      </c>
      <c r="J409" s="10" t="e">
        <f>IF(A409=" ",0,(PRODUCT($F$28:F409)-1)-(PRODUCT($H$28:H409)-1))</f>
        <v>#REF!</v>
      </c>
      <c r="L409" t="e">
        <f t="shared" si="142"/>
        <v>#REF!</v>
      </c>
      <c r="S409" s="26">
        <f>+'Rendements bruts'!A409</f>
        <v>0</v>
      </c>
      <c r="T409">
        <f t="shared" si="131"/>
        <v>1900</v>
      </c>
      <c r="U409">
        <f t="shared" si="132"/>
        <v>1</v>
      </c>
      <c r="V409" t="e">
        <f>+VLOOKUP(S409,'Rendements bruts'!$A:$A,2,FALSE)</f>
        <v>#N/A</v>
      </c>
      <c r="W409" s="2">
        <f t="shared" si="133"/>
        <v>0</v>
      </c>
      <c r="Y409" s="10" t="e">
        <f t="shared" si="143"/>
        <v>#REF!</v>
      </c>
      <c r="Z409" s="7" t="e">
        <f t="shared" si="144"/>
        <v>#REF!</v>
      </c>
    </row>
    <row r="410" spans="1:26" x14ac:dyDescent="0.25">
      <c r="A410" s="8" t="e">
        <f t="shared" si="130"/>
        <v>#REF!</v>
      </c>
      <c r="B410" s="11" t="e">
        <f t="shared" si="134"/>
        <v>#REF!</v>
      </c>
      <c r="C410" s="44" t="e">
        <f t="shared" si="135"/>
        <v>#REF!</v>
      </c>
      <c r="D410" s="9" t="e">
        <f t="shared" si="136"/>
        <v>#REF!</v>
      </c>
      <c r="E410" s="9" t="e">
        <f t="shared" si="137"/>
        <v>#REF!</v>
      </c>
      <c r="F410" s="9" t="e">
        <f t="shared" si="138"/>
        <v>#REF!</v>
      </c>
      <c r="G410" s="9" t="e">
        <f t="shared" si="139"/>
        <v>#REF!</v>
      </c>
      <c r="H410" s="9" t="e">
        <f t="shared" si="140"/>
        <v>#REF!</v>
      </c>
      <c r="I410" s="9" t="e">
        <f t="shared" si="141"/>
        <v>#REF!</v>
      </c>
      <c r="J410" s="10" t="e">
        <f>IF(A410=" ",0,(PRODUCT($F$28:F410)-1)-(PRODUCT($H$28:H410)-1))</f>
        <v>#REF!</v>
      </c>
      <c r="L410" t="e">
        <f t="shared" si="142"/>
        <v>#REF!</v>
      </c>
      <c r="S410" s="26">
        <f>+'Rendements bruts'!A410</f>
        <v>0</v>
      </c>
      <c r="T410">
        <f t="shared" si="131"/>
        <v>1900</v>
      </c>
      <c r="U410">
        <f t="shared" si="132"/>
        <v>1</v>
      </c>
      <c r="V410" t="e">
        <f>+VLOOKUP(S410,'Rendements bruts'!$A:$A,2,FALSE)</f>
        <v>#N/A</v>
      </c>
      <c r="W410" s="2">
        <f t="shared" si="133"/>
        <v>0</v>
      </c>
      <c r="Y410" s="10" t="e">
        <f t="shared" si="143"/>
        <v>#REF!</v>
      </c>
      <c r="Z410" s="7" t="e">
        <f t="shared" si="144"/>
        <v>#REF!</v>
      </c>
    </row>
    <row r="411" spans="1:26" x14ac:dyDescent="0.25">
      <c r="A411" s="8" t="e">
        <f t="shared" si="130"/>
        <v>#REF!</v>
      </c>
      <c r="B411" s="11" t="e">
        <f t="shared" si="134"/>
        <v>#REF!</v>
      </c>
      <c r="C411" s="44" t="e">
        <f t="shared" si="135"/>
        <v>#REF!</v>
      </c>
      <c r="D411" s="9" t="e">
        <f t="shared" si="136"/>
        <v>#REF!</v>
      </c>
      <c r="E411" s="9" t="e">
        <f t="shared" si="137"/>
        <v>#REF!</v>
      </c>
      <c r="F411" s="9" t="e">
        <f t="shared" si="138"/>
        <v>#REF!</v>
      </c>
      <c r="G411" s="9" t="e">
        <f t="shared" si="139"/>
        <v>#REF!</v>
      </c>
      <c r="H411" s="9" t="e">
        <f t="shared" si="140"/>
        <v>#REF!</v>
      </c>
      <c r="I411" s="9" t="e">
        <f t="shared" si="141"/>
        <v>#REF!</v>
      </c>
      <c r="J411" s="10" t="e">
        <f>IF(A411=" ",0,(PRODUCT($F$28:F411)-1)-(PRODUCT($H$28:H411)-1))</f>
        <v>#REF!</v>
      </c>
      <c r="L411" t="e">
        <f t="shared" si="142"/>
        <v>#REF!</v>
      </c>
      <c r="S411" s="26">
        <f>+'Rendements bruts'!A411</f>
        <v>0</v>
      </c>
      <c r="T411">
        <f t="shared" si="131"/>
        <v>1900</v>
      </c>
      <c r="U411">
        <f t="shared" si="132"/>
        <v>1</v>
      </c>
      <c r="V411" t="e">
        <f>+VLOOKUP(S411,'Rendements bruts'!$A:$A,2,FALSE)</f>
        <v>#N/A</v>
      </c>
      <c r="W411" s="2">
        <f t="shared" si="133"/>
        <v>0</v>
      </c>
      <c r="Y411" s="10" t="e">
        <f t="shared" si="143"/>
        <v>#REF!</v>
      </c>
      <c r="Z411" s="7" t="e">
        <f t="shared" si="144"/>
        <v>#REF!</v>
      </c>
    </row>
    <row r="412" spans="1:26" x14ac:dyDescent="0.25">
      <c r="A412" s="8" t="e">
        <f t="shared" si="130"/>
        <v>#REF!</v>
      </c>
      <c r="B412" s="11" t="e">
        <f t="shared" si="134"/>
        <v>#REF!</v>
      </c>
      <c r="C412" s="44" t="e">
        <f t="shared" si="135"/>
        <v>#REF!</v>
      </c>
      <c r="D412" s="9" t="e">
        <f t="shared" si="136"/>
        <v>#REF!</v>
      </c>
      <c r="E412" s="9" t="e">
        <f t="shared" si="137"/>
        <v>#REF!</v>
      </c>
      <c r="F412" s="9" t="e">
        <f t="shared" si="138"/>
        <v>#REF!</v>
      </c>
      <c r="G412" s="9" t="e">
        <f t="shared" si="139"/>
        <v>#REF!</v>
      </c>
      <c r="H412" s="9" t="e">
        <f t="shared" si="140"/>
        <v>#REF!</v>
      </c>
      <c r="I412" s="9" t="e">
        <f t="shared" si="141"/>
        <v>#REF!</v>
      </c>
      <c r="J412" s="10" t="e">
        <f>IF(A412=" ",0,(PRODUCT($F$28:F412)-1)-(PRODUCT($H$28:H412)-1))</f>
        <v>#REF!</v>
      </c>
      <c r="L412" t="e">
        <f t="shared" si="142"/>
        <v>#REF!</v>
      </c>
      <c r="S412" s="26">
        <f>+'Rendements bruts'!A412</f>
        <v>0</v>
      </c>
      <c r="T412">
        <f t="shared" si="131"/>
        <v>1900</v>
      </c>
      <c r="U412">
        <f t="shared" si="132"/>
        <v>1</v>
      </c>
      <c r="V412" t="e">
        <f>+VLOOKUP(S412,'Rendements bruts'!$A:$A,2,FALSE)</f>
        <v>#N/A</v>
      </c>
      <c r="W412" s="2">
        <f t="shared" si="133"/>
        <v>0</v>
      </c>
      <c r="Y412" s="10" t="e">
        <f t="shared" si="143"/>
        <v>#REF!</v>
      </c>
      <c r="Z412" s="7" t="e">
        <f t="shared" si="144"/>
        <v>#REF!</v>
      </c>
    </row>
    <row r="413" spans="1:26" x14ac:dyDescent="0.25">
      <c r="A413" s="8" t="e">
        <f t="shared" si="130"/>
        <v>#REF!</v>
      </c>
      <c r="B413" s="11" t="e">
        <f t="shared" si="134"/>
        <v>#REF!</v>
      </c>
      <c r="C413" s="44" t="e">
        <f t="shared" si="135"/>
        <v>#REF!</v>
      </c>
      <c r="D413" s="9" t="e">
        <f t="shared" si="136"/>
        <v>#REF!</v>
      </c>
      <c r="E413" s="9" t="e">
        <f t="shared" si="137"/>
        <v>#REF!</v>
      </c>
      <c r="F413" s="9" t="e">
        <f t="shared" si="138"/>
        <v>#REF!</v>
      </c>
      <c r="G413" s="9" t="e">
        <f t="shared" si="139"/>
        <v>#REF!</v>
      </c>
      <c r="H413" s="9" t="e">
        <f t="shared" si="140"/>
        <v>#REF!</v>
      </c>
      <c r="I413" s="9" t="e">
        <f t="shared" si="141"/>
        <v>#REF!</v>
      </c>
      <c r="J413" s="10" t="e">
        <f>IF(A413=" ",0,(PRODUCT($F$28:F413)-1)-(PRODUCT($H$28:H413)-1))</f>
        <v>#REF!</v>
      </c>
      <c r="L413" t="e">
        <f t="shared" si="142"/>
        <v>#REF!</v>
      </c>
      <c r="S413" s="26">
        <f>+'Rendements bruts'!A413</f>
        <v>0</v>
      </c>
      <c r="T413">
        <f t="shared" si="131"/>
        <v>1900</v>
      </c>
      <c r="U413">
        <f t="shared" si="132"/>
        <v>1</v>
      </c>
      <c r="V413" t="e">
        <f>+VLOOKUP(S413,'Rendements bruts'!$A:$A,2,FALSE)</f>
        <v>#N/A</v>
      </c>
      <c r="W413" s="2">
        <f t="shared" si="133"/>
        <v>0</v>
      </c>
      <c r="Y413" s="10" t="e">
        <f t="shared" si="143"/>
        <v>#REF!</v>
      </c>
      <c r="Z413" s="7" t="e">
        <f t="shared" si="144"/>
        <v>#REF!</v>
      </c>
    </row>
    <row r="414" spans="1:26" x14ac:dyDescent="0.25">
      <c r="A414" s="8" t="e">
        <f t="shared" ref="A414:A477" si="145">+IF(A413=" "," ",IF(A413+1&gt;$J$4," ",A413+1))</f>
        <v>#REF!</v>
      </c>
      <c r="B414" s="11" t="e">
        <f t="shared" si="134"/>
        <v>#REF!</v>
      </c>
      <c r="C414" s="44" t="e">
        <f t="shared" si="135"/>
        <v>#REF!</v>
      </c>
      <c r="D414" s="9" t="e">
        <f t="shared" si="136"/>
        <v>#REF!</v>
      </c>
      <c r="E414" s="9" t="e">
        <f t="shared" si="137"/>
        <v>#REF!</v>
      </c>
      <c r="F414" s="9" t="e">
        <f t="shared" si="138"/>
        <v>#REF!</v>
      </c>
      <c r="G414" s="9" t="e">
        <f t="shared" si="139"/>
        <v>#REF!</v>
      </c>
      <c r="H414" s="9" t="e">
        <f t="shared" si="140"/>
        <v>#REF!</v>
      </c>
      <c r="I414" s="9" t="e">
        <f t="shared" si="141"/>
        <v>#REF!</v>
      </c>
      <c r="J414" s="10" t="e">
        <f>IF(A414=" ",0,(PRODUCT($F$28:F414)-1)-(PRODUCT($H$28:H414)-1))</f>
        <v>#REF!</v>
      </c>
      <c r="L414" t="e">
        <f t="shared" si="142"/>
        <v>#REF!</v>
      </c>
      <c r="S414" s="26">
        <f>+'Rendements bruts'!A414</f>
        <v>0</v>
      </c>
      <c r="T414">
        <f t="shared" si="131"/>
        <v>1900</v>
      </c>
      <c r="U414">
        <f t="shared" si="132"/>
        <v>1</v>
      </c>
      <c r="V414" t="e">
        <f>+VLOOKUP(S414,'Rendements bruts'!$A:$A,2,FALSE)</f>
        <v>#N/A</v>
      </c>
      <c r="W414" s="2">
        <f t="shared" si="133"/>
        <v>0</v>
      </c>
      <c r="Y414" s="10" t="e">
        <f t="shared" si="143"/>
        <v>#REF!</v>
      </c>
      <c r="Z414" s="7" t="e">
        <f t="shared" si="144"/>
        <v>#REF!</v>
      </c>
    </row>
    <row r="415" spans="1:26" x14ac:dyDescent="0.25">
      <c r="A415" s="8" t="e">
        <f t="shared" si="145"/>
        <v>#REF!</v>
      </c>
      <c r="B415" s="11" t="e">
        <f t="shared" si="134"/>
        <v>#REF!</v>
      </c>
      <c r="C415" s="44" t="e">
        <f t="shared" si="135"/>
        <v>#REF!</v>
      </c>
      <c r="D415" s="9" t="e">
        <f t="shared" si="136"/>
        <v>#REF!</v>
      </c>
      <c r="E415" s="9" t="e">
        <f t="shared" si="137"/>
        <v>#REF!</v>
      </c>
      <c r="F415" s="9" t="e">
        <f t="shared" si="138"/>
        <v>#REF!</v>
      </c>
      <c r="G415" s="9" t="e">
        <f t="shared" si="139"/>
        <v>#REF!</v>
      </c>
      <c r="H415" s="9" t="e">
        <f t="shared" si="140"/>
        <v>#REF!</v>
      </c>
      <c r="I415" s="9" t="e">
        <f t="shared" si="141"/>
        <v>#REF!</v>
      </c>
      <c r="J415" s="10" t="e">
        <f>IF(A415=" ",0,(PRODUCT($F$28:F415)-1)-(PRODUCT($H$28:H415)-1))</f>
        <v>#REF!</v>
      </c>
      <c r="L415" t="e">
        <f t="shared" si="142"/>
        <v>#REF!</v>
      </c>
      <c r="S415" s="26">
        <f>+'Rendements bruts'!A415</f>
        <v>0</v>
      </c>
      <c r="T415">
        <f t="shared" si="131"/>
        <v>1900</v>
      </c>
      <c r="U415">
        <f t="shared" si="132"/>
        <v>1</v>
      </c>
      <c r="V415" t="e">
        <f>+VLOOKUP(S415,'Rendements bruts'!$A:$A,2,FALSE)</f>
        <v>#N/A</v>
      </c>
      <c r="W415" s="2">
        <f t="shared" si="133"/>
        <v>0</v>
      </c>
      <c r="Y415" s="10" t="e">
        <f t="shared" si="143"/>
        <v>#REF!</v>
      </c>
      <c r="Z415" s="7" t="e">
        <f t="shared" si="144"/>
        <v>#REF!</v>
      </c>
    </row>
    <row r="416" spans="1:26" x14ac:dyDescent="0.25">
      <c r="A416" s="8" t="e">
        <f t="shared" si="145"/>
        <v>#REF!</v>
      </c>
      <c r="B416" s="11" t="e">
        <f t="shared" si="134"/>
        <v>#REF!</v>
      </c>
      <c r="C416" s="44" t="e">
        <f t="shared" si="135"/>
        <v>#REF!</v>
      </c>
      <c r="D416" s="9" t="e">
        <f t="shared" si="136"/>
        <v>#REF!</v>
      </c>
      <c r="E416" s="9" t="e">
        <f t="shared" si="137"/>
        <v>#REF!</v>
      </c>
      <c r="F416" s="9" t="e">
        <f t="shared" si="138"/>
        <v>#REF!</v>
      </c>
      <c r="G416" s="9" t="e">
        <f t="shared" si="139"/>
        <v>#REF!</v>
      </c>
      <c r="H416" s="9" t="e">
        <f t="shared" si="140"/>
        <v>#REF!</v>
      </c>
      <c r="I416" s="9" t="e">
        <f t="shared" si="141"/>
        <v>#REF!</v>
      </c>
      <c r="J416" s="10" t="e">
        <f>IF(A416=" ",0,(PRODUCT($F$28:F416)-1)-(PRODUCT($H$28:H416)-1))</f>
        <v>#REF!</v>
      </c>
      <c r="L416" t="e">
        <f t="shared" si="142"/>
        <v>#REF!</v>
      </c>
      <c r="S416" s="26">
        <f>+'Rendements bruts'!A416</f>
        <v>0</v>
      </c>
      <c r="T416">
        <f t="shared" si="131"/>
        <v>1900</v>
      </c>
      <c r="U416">
        <f t="shared" si="132"/>
        <v>1</v>
      </c>
      <c r="V416" t="e">
        <f>+VLOOKUP(S416,'Rendements bruts'!$A:$A,2,FALSE)</f>
        <v>#N/A</v>
      </c>
      <c r="W416" s="2">
        <f t="shared" si="133"/>
        <v>0</v>
      </c>
      <c r="Y416" s="10" t="e">
        <f t="shared" si="143"/>
        <v>#REF!</v>
      </c>
      <c r="Z416" s="7" t="e">
        <f t="shared" si="144"/>
        <v>#REF!</v>
      </c>
    </row>
    <row r="417" spans="1:26" x14ac:dyDescent="0.25">
      <c r="A417" s="8" t="e">
        <f t="shared" si="145"/>
        <v>#REF!</v>
      </c>
      <c r="B417" s="11" t="e">
        <f t="shared" si="134"/>
        <v>#REF!</v>
      </c>
      <c r="C417" s="44" t="e">
        <f t="shared" si="135"/>
        <v>#REF!</v>
      </c>
      <c r="D417" s="9" t="e">
        <f t="shared" si="136"/>
        <v>#REF!</v>
      </c>
      <c r="E417" s="9" t="e">
        <f t="shared" si="137"/>
        <v>#REF!</v>
      </c>
      <c r="F417" s="9" t="e">
        <f t="shared" si="138"/>
        <v>#REF!</v>
      </c>
      <c r="G417" s="9" t="e">
        <f t="shared" si="139"/>
        <v>#REF!</v>
      </c>
      <c r="H417" s="9" t="e">
        <f t="shared" si="140"/>
        <v>#REF!</v>
      </c>
      <c r="I417" s="9" t="e">
        <f t="shared" si="141"/>
        <v>#REF!</v>
      </c>
      <c r="J417" s="10" t="e">
        <f>IF(A417=" ",0,(PRODUCT($F$28:F417)-1)-(PRODUCT($H$28:H417)-1))</f>
        <v>#REF!</v>
      </c>
      <c r="L417" t="e">
        <f t="shared" si="142"/>
        <v>#REF!</v>
      </c>
      <c r="S417" s="26">
        <f>+'Rendements bruts'!A417</f>
        <v>0</v>
      </c>
      <c r="T417">
        <f t="shared" si="131"/>
        <v>1900</v>
      </c>
      <c r="U417">
        <f t="shared" si="132"/>
        <v>1</v>
      </c>
      <c r="V417" t="e">
        <f>+VLOOKUP(S417,'Rendements bruts'!$A:$A,2,FALSE)</f>
        <v>#N/A</v>
      </c>
      <c r="W417" s="2">
        <f t="shared" si="133"/>
        <v>0</v>
      </c>
      <c r="Y417" s="10" t="e">
        <f t="shared" si="143"/>
        <v>#REF!</v>
      </c>
      <c r="Z417" s="7" t="e">
        <f t="shared" si="144"/>
        <v>#REF!</v>
      </c>
    </row>
    <row r="418" spans="1:26" x14ac:dyDescent="0.25">
      <c r="A418" s="8" t="e">
        <f t="shared" si="145"/>
        <v>#REF!</v>
      </c>
      <c r="B418" s="11" t="e">
        <f t="shared" si="134"/>
        <v>#REF!</v>
      </c>
      <c r="C418" s="44" t="e">
        <f t="shared" si="135"/>
        <v>#REF!</v>
      </c>
      <c r="D418" s="9" t="e">
        <f t="shared" si="136"/>
        <v>#REF!</v>
      </c>
      <c r="E418" s="9" t="e">
        <f t="shared" si="137"/>
        <v>#REF!</v>
      </c>
      <c r="F418" s="9" t="e">
        <f t="shared" si="138"/>
        <v>#REF!</v>
      </c>
      <c r="G418" s="9" t="e">
        <f t="shared" si="139"/>
        <v>#REF!</v>
      </c>
      <c r="H418" s="9" t="e">
        <f t="shared" si="140"/>
        <v>#REF!</v>
      </c>
      <c r="I418" s="9" t="e">
        <f t="shared" si="141"/>
        <v>#REF!</v>
      </c>
      <c r="J418" s="10" t="e">
        <f>IF(A418=" ",0,(PRODUCT($F$28:F418)-1)-(PRODUCT($H$28:H418)-1))</f>
        <v>#REF!</v>
      </c>
      <c r="L418" t="e">
        <f t="shared" si="142"/>
        <v>#REF!</v>
      </c>
      <c r="S418" s="26">
        <f>+'Rendements bruts'!A418</f>
        <v>0</v>
      </c>
      <c r="T418">
        <f t="shared" ref="T418:T481" si="146">+YEAR(S418)</f>
        <v>1900</v>
      </c>
      <c r="U418">
        <f t="shared" ref="U418:U481" si="147">+MONTH(S418)</f>
        <v>1</v>
      </c>
      <c r="V418" t="e">
        <f>+VLOOKUP(S418,'Rendements bruts'!$A:$A,2,FALSE)</f>
        <v>#N/A</v>
      </c>
      <c r="W418" s="2">
        <f t="shared" ref="W418:W481" si="148">+S418</f>
        <v>0</v>
      </c>
      <c r="Y418" s="10" t="e">
        <f t="shared" si="143"/>
        <v>#REF!</v>
      </c>
      <c r="Z418" s="7" t="e">
        <f t="shared" si="144"/>
        <v>#REF!</v>
      </c>
    </row>
    <row r="419" spans="1:26" x14ac:dyDescent="0.25">
      <c r="A419" s="8" t="e">
        <f t="shared" si="145"/>
        <v>#REF!</v>
      </c>
      <c r="B419" s="11" t="e">
        <f t="shared" si="134"/>
        <v>#REF!</v>
      </c>
      <c r="C419" s="44" t="e">
        <f t="shared" si="135"/>
        <v>#REF!</v>
      </c>
      <c r="D419" s="9" t="e">
        <f t="shared" si="136"/>
        <v>#REF!</v>
      </c>
      <c r="E419" s="9" t="e">
        <f t="shared" si="137"/>
        <v>#REF!</v>
      </c>
      <c r="F419" s="9" t="e">
        <f t="shared" si="138"/>
        <v>#REF!</v>
      </c>
      <c r="G419" s="9" t="e">
        <f t="shared" si="139"/>
        <v>#REF!</v>
      </c>
      <c r="H419" s="9" t="e">
        <f t="shared" si="140"/>
        <v>#REF!</v>
      </c>
      <c r="I419" s="9" t="e">
        <f t="shared" si="141"/>
        <v>#REF!</v>
      </c>
      <c r="J419" s="10" t="e">
        <f>IF(A419=" ",0,(PRODUCT($F$28:F419)-1)-(PRODUCT($H$28:H419)-1))</f>
        <v>#REF!</v>
      </c>
      <c r="L419" t="e">
        <f t="shared" si="142"/>
        <v>#REF!</v>
      </c>
      <c r="S419" s="26">
        <f>+'Rendements bruts'!A419</f>
        <v>0</v>
      </c>
      <c r="T419">
        <f t="shared" si="146"/>
        <v>1900</v>
      </c>
      <c r="U419">
        <f t="shared" si="147"/>
        <v>1</v>
      </c>
      <c r="V419" t="e">
        <f>+VLOOKUP(S419,'Rendements bruts'!$A:$A,2,FALSE)</f>
        <v>#N/A</v>
      </c>
      <c r="W419" s="2">
        <f t="shared" si="148"/>
        <v>0</v>
      </c>
      <c r="Y419" s="10" t="e">
        <f t="shared" si="143"/>
        <v>#REF!</v>
      </c>
      <c r="Z419" s="7" t="e">
        <f t="shared" si="144"/>
        <v>#REF!</v>
      </c>
    </row>
    <row r="420" spans="1:26" x14ac:dyDescent="0.25">
      <c r="A420" s="8" t="e">
        <f t="shared" si="145"/>
        <v>#REF!</v>
      </c>
      <c r="B420" s="11" t="e">
        <f t="shared" si="134"/>
        <v>#REF!</v>
      </c>
      <c r="C420" s="44" t="e">
        <f t="shared" si="135"/>
        <v>#REF!</v>
      </c>
      <c r="D420" s="9" t="e">
        <f t="shared" si="136"/>
        <v>#REF!</v>
      </c>
      <c r="E420" s="9" t="e">
        <f t="shared" si="137"/>
        <v>#REF!</v>
      </c>
      <c r="F420" s="9" t="e">
        <f t="shared" si="138"/>
        <v>#REF!</v>
      </c>
      <c r="G420" s="9" t="e">
        <f t="shared" si="139"/>
        <v>#REF!</v>
      </c>
      <c r="H420" s="9" t="e">
        <f t="shared" si="140"/>
        <v>#REF!</v>
      </c>
      <c r="I420" s="9" t="e">
        <f t="shared" si="141"/>
        <v>#REF!</v>
      </c>
      <c r="J420" s="10" t="e">
        <f>IF(A420=" ",0,(PRODUCT($F$28:F420)-1)-(PRODUCT($H$28:H420)-1))</f>
        <v>#REF!</v>
      </c>
      <c r="L420" t="e">
        <f t="shared" si="142"/>
        <v>#REF!</v>
      </c>
      <c r="S420" s="26">
        <f>+'Rendements bruts'!A420</f>
        <v>0</v>
      </c>
      <c r="T420">
        <f t="shared" si="146"/>
        <v>1900</v>
      </c>
      <c r="U420">
        <f t="shared" si="147"/>
        <v>1</v>
      </c>
      <c r="V420" t="e">
        <f>+VLOOKUP(S420,'Rendements bruts'!$A:$A,2,FALSE)</f>
        <v>#N/A</v>
      </c>
      <c r="W420" s="2">
        <f t="shared" si="148"/>
        <v>0</v>
      </c>
      <c r="Y420" s="10" t="e">
        <f t="shared" si="143"/>
        <v>#REF!</v>
      </c>
      <c r="Z420" s="7" t="e">
        <f t="shared" si="144"/>
        <v>#REF!</v>
      </c>
    </row>
    <row r="421" spans="1:26" x14ac:dyDescent="0.25">
      <c r="A421" s="8" t="e">
        <f t="shared" si="145"/>
        <v>#REF!</v>
      </c>
      <c r="B421" s="11" t="e">
        <f t="shared" si="134"/>
        <v>#REF!</v>
      </c>
      <c r="C421" s="44" t="e">
        <f t="shared" si="135"/>
        <v>#REF!</v>
      </c>
      <c r="D421" s="9" t="e">
        <f t="shared" si="136"/>
        <v>#REF!</v>
      </c>
      <c r="E421" s="9" t="e">
        <f t="shared" si="137"/>
        <v>#REF!</v>
      </c>
      <c r="F421" s="9" t="e">
        <f t="shared" si="138"/>
        <v>#REF!</v>
      </c>
      <c r="G421" s="9" t="e">
        <f t="shared" si="139"/>
        <v>#REF!</v>
      </c>
      <c r="H421" s="9" t="e">
        <f t="shared" si="140"/>
        <v>#REF!</v>
      </c>
      <c r="I421" s="9" t="e">
        <f t="shared" si="141"/>
        <v>#REF!</v>
      </c>
      <c r="J421" s="10" t="e">
        <f>IF(A421=" ",0,(PRODUCT($F$28:F421)-1)-(PRODUCT($H$28:H421)-1))</f>
        <v>#REF!</v>
      </c>
      <c r="L421" t="e">
        <f t="shared" si="142"/>
        <v>#REF!</v>
      </c>
      <c r="S421" s="26">
        <f>+'Rendements bruts'!A421</f>
        <v>0</v>
      </c>
      <c r="T421">
        <f t="shared" si="146"/>
        <v>1900</v>
      </c>
      <c r="U421">
        <f t="shared" si="147"/>
        <v>1</v>
      </c>
      <c r="V421" t="e">
        <f>+VLOOKUP(S421,'Rendements bruts'!$A:$A,2,FALSE)</f>
        <v>#N/A</v>
      </c>
      <c r="W421" s="2">
        <f t="shared" si="148"/>
        <v>0</v>
      </c>
      <c r="Y421" s="10" t="e">
        <f t="shared" si="143"/>
        <v>#REF!</v>
      </c>
      <c r="Z421" s="7" t="e">
        <f t="shared" si="144"/>
        <v>#REF!</v>
      </c>
    </row>
    <row r="422" spans="1:26" x14ac:dyDescent="0.25">
      <c r="A422" s="8" t="e">
        <f t="shared" si="145"/>
        <v>#REF!</v>
      </c>
      <c r="B422" s="11" t="e">
        <f t="shared" si="134"/>
        <v>#REF!</v>
      </c>
      <c r="C422" s="44" t="e">
        <f t="shared" si="135"/>
        <v>#REF!</v>
      </c>
      <c r="D422" s="9" t="e">
        <f t="shared" si="136"/>
        <v>#REF!</v>
      </c>
      <c r="E422" s="9" t="e">
        <f t="shared" si="137"/>
        <v>#REF!</v>
      </c>
      <c r="F422" s="9" t="e">
        <f t="shared" si="138"/>
        <v>#REF!</v>
      </c>
      <c r="G422" s="9" t="e">
        <f t="shared" si="139"/>
        <v>#REF!</v>
      </c>
      <c r="H422" s="9" t="e">
        <f t="shared" si="140"/>
        <v>#REF!</v>
      </c>
      <c r="I422" s="9" t="e">
        <f t="shared" si="141"/>
        <v>#REF!</v>
      </c>
      <c r="J422" s="10" t="e">
        <f>IF(A422=" ",0,(PRODUCT($F$28:F422)-1)-(PRODUCT($H$28:H422)-1))</f>
        <v>#REF!</v>
      </c>
      <c r="L422" t="e">
        <f t="shared" si="142"/>
        <v>#REF!</v>
      </c>
      <c r="S422" s="26">
        <f>+'Rendements bruts'!A422</f>
        <v>0</v>
      </c>
      <c r="T422">
        <f t="shared" si="146"/>
        <v>1900</v>
      </c>
      <c r="U422">
        <f t="shared" si="147"/>
        <v>1</v>
      </c>
      <c r="V422" t="e">
        <f>+VLOOKUP(S422,'Rendements bruts'!$A:$A,2,FALSE)</f>
        <v>#N/A</v>
      </c>
      <c r="W422" s="2">
        <f t="shared" si="148"/>
        <v>0</v>
      </c>
      <c r="Y422" s="10" t="e">
        <f t="shared" si="143"/>
        <v>#REF!</v>
      </c>
      <c r="Z422" s="7" t="e">
        <f t="shared" si="144"/>
        <v>#REF!</v>
      </c>
    </row>
    <row r="423" spans="1:26" x14ac:dyDescent="0.25">
      <c r="A423" s="8" t="e">
        <f t="shared" si="145"/>
        <v>#REF!</v>
      </c>
      <c r="B423" s="11" t="e">
        <f t="shared" si="134"/>
        <v>#REF!</v>
      </c>
      <c r="C423" s="44" t="e">
        <f t="shared" si="135"/>
        <v>#REF!</v>
      </c>
      <c r="D423" s="9" t="e">
        <f t="shared" si="136"/>
        <v>#REF!</v>
      </c>
      <c r="E423" s="9" t="e">
        <f t="shared" si="137"/>
        <v>#REF!</v>
      </c>
      <c r="F423" s="9" t="e">
        <f t="shared" si="138"/>
        <v>#REF!</v>
      </c>
      <c r="G423" s="9" t="e">
        <f t="shared" si="139"/>
        <v>#REF!</v>
      </c>
      <c r="H423" s="9" t="e">
        <f t="shared" si="140"/>
        <v>#REF!</v>
      </c>
      <c r="I423" s="9" t="e">
        <f t="shared" si="141"/>
        <v>#REF!</v>
      </c>
      <c r="J423" s="10" t="e">
        <f>IF(A423=" ",0,(PRODUCT($F$28:F423)-1)-(PRODUCT($H$28:H423)-1))</f>
        <v>#REF!</v>
      </c>
      <c r="L423" t="e">
        <f t="shared" si="142"/>
        <v>#REF!</v>
      </c>
      <c r="S423" s="26">
        <f>+'Rendements bruts'!A423</f>
        <v>0</v>
      </c>
      <c r="T423">
        <f t="shared" si="146"/>
        <v>1900</v>
      </c>
      <c r="U423">
        <f t="shared" si="147"/>
        <v>1</v>
      </c>
      <c r="V423" t="e">
        <f>+VLOOKUP(S423,'Rendements bruts'!$A:$A,2,FALSE)</f>
        <v>#N/A</v>
      </c>
      <c r="W423" s="2">
        <f t="shared" si="148"/>
        <v>0</v>
      </c>
      <c r="Y423" s="10" t="e">
        <f t="shared" si="143"/>
        <v>#REF!</v>
      </c>
      <c r="Z423" s="7" t="e">
        <f t="shared" si="144"/>
        <v>#REF!</v>
      </c>
    </row>
    <row r="424" spans="1:26" x14ac:dyDescent="0.25">
      <c r="A424" s="8" t="e">
        <f t="shared" si="145"/>
        <v>#REF!</v>
      </c>
      <c r="B424" s="11" t="e">
        <f t="shared" si="134"/>
        <v>#REF!</v>
      </c>
      <c r="C424" s="44" t="e">
        <f t="shared" si="135"/>
        <v>#REF!</v>
      </c>
      <c r="D424" s="9" t="e">
        <f t="shared" si="136"/>
        <v>#REF!</v>
      </c>
      <c r="E424" s="9" t="e">
        <f t="shared" si="137"/>
        <v>#REF!</v>
      </c>
      <c r="F424" s="9" t="e">
        <f t="shared" si="138"/>
        <v>#REF!</v>
      </c>
      <c r="G424" s="9" t="e">
        <f t="shared" si="139"/>
        <v>#REF!</v>
      </c>
      <c r="H424" s="9" t="e">
        <f t="shared" si="140"/>
        <v>#REF!</v>
      </c>
      <c r="I424" s="9" t="e">
        <f t="shared" si="141"/>
        <v>#REF!</v>
      </c>
      <c r="J424" s="10" t="e">
        <f>IF(A424=" ",0,(PRODUCT($F$28:F424)-1)-(PRODUCT($H$28:H424)-1))</f>
        <v>#REF!</v>
      </c>
      <c r="L424" t="e">
        <f t="shared" si="142"/>
        <v>#REF!</v>
      </c>
      <c r="S424" s="26">
        <f>+'Rendements bruts'!A424</f>
        <v>0</v>
      </c>
      <c r="T424">
        <f t="shared" si="146"/>
        <v>1900</v>
      </c>
      <c r="U424">
        <f t="shared" si="147"/>
        <v>1</v>
      </c>
      <c r="V424" t="e">
        <f>+VLOOKUP(S424,'Rendements bruts'!$A:$A,2,FALSE)</f>
        <v>#N/A</v>
      </c>
      <c r="W424" s="2">
        <f t="shared" si="148"/>
        <v>0</v>
      </c>
      <c r="Y424" s="10" t="e">
        <f t="shared" si="143"/>
        <v>#REF!</v>
      </c>
      <c r="Z424" s="7" t="e">
        <f t="shared" si="144"/>
        <v>#REF!</v>
      </c>
    </row>
    <row r="425" spans="1:26" x14ac:dyDescent="0.25">
      <c r="A425" s="8" t="e">
        <f t="shared" si="145"/>
        <v>#REF!</v>
      </c>
      <c r="B425" s="11" t="e">
        <f t="shared" si="134"/>
        <v>#REF!</v>
      </c>
      <c r="C425" s="44" t="e">
        <f t="shared" si="135"/>
        <v>#REF!</v>
      </c>
      <c r="D425" s="9" t="e">
        <f t="shared" si="136"/>
        <v>#REF!</v>
      </c>
      <c r="E425" s="9" t="e">
        <f t="shared" si="137"/>
        <v>#REF!</v>
      </c>
      <c r="F425" s="9" t="e">
        <f t="shared" si="138"/>
        <v>#REF!</v>
      </c>
      <c r="G425" s="9" t="e">
        <f t="shared" si="139"/>
        <v>#REF!</v>
      </c>
      <c r="H425" s="9" t="e">
        <f t="shared" si="140"/>
        <v>#REF!</v>
      </c>
      <c r="I425" s="9" t="e">
        <f t="shared" si="141"/>
        <v>#REF!</v>
      </c>
      <c r="J425" s="10" t="e">
        <f>IF(A425=" ",0,(PRODUCT($F$28:F425)-1)-(PRODUCT($H$28:H425)-1))</f>
        <v>#REF!</v>
      </c>
      <c r="L425" t="e">
        <f t="shared" si="142"/>
        <v>#REF!</v>
      </c>
      <c r="S425" s="26">
        <f>+'Rendements bruts'!A425</f>
        <v>0</v>
      </c>
      <c r="T425">
        <f t="shared" si="146"/>
        <v>1900</v>
      </c>
      <c r="U425">
        <f t="shared" si="147"/>
        <v>1</v>
      </c>
      <c r="V425" t="e">
        <f>+VLOOKUP(S425,'Rendements bruts'!$A:$A,2,FALSE)</f>
        <v>#N/A</v>
      </c>
      <c r="W425" s="2">
        <f t="shared" si="148"/>
        <v>0</v>
      </c>
      <c r="Y425" s="10" t="e">
        <f t="shared" si="143"/>
        <v>#REF!</v>
      </c>
      <c r="Z425" s="7" t="e">
        <f t="shared" si="144"/>
        <v>#REF!</v>
      </c>
    </row>
    <row r="426" spans="1:26" x14ac:dyDescent="0.25">
      <c r="A426" s="8" t="e">
        <f t="shared" si="145"/>
        <v>#REF!</v>
      </c>
      <c r="B426" s="11" t="e">
        <f t="shared" si="134"/>
        <v>#REF!</v>
      </c>
      <c r="C426" s="44" t="e">
        <f t="shared" si="135"/>
        <v>#REF!</v>
      </c>
      <c r="D426" s="9" t="e">
        <f t="shared" si="136"/>
        <v>#REF!</v>
      </c>
      <c r="E426" s="9" t="e">
        <f t="shared" si="137"/>
        <v>#REF!</v>
      </c>
      <c r="F426" s="9" t="e">
        <f t="shared" si="138"/>
        <v>#REF!</v>
      </c>
      <c r="G426" s="9" t="e">
        <f t="shared" si="139"/>
        <v>#REF!</v>
      </c>
      <c r="H426" s="9" t="e">
        <f t="shared" si="140"/>
        <v>#REF!</v>
      </c>
      <c r="I426" s="9" t="e">
        <f t="shared" si="141"/>
        <v>#REF!</v>
      </c>
      <c r="J426" s="10" t="e">
        <f>IF(A426=" ",0,(PRODUCT($F$28:F426)-1)-(PRODUCT($H$28:H426)-1))</f>
        <v>#REF!</v>
      </c>
      <c r="L426" t="e">
        <f t="shared" si="142"/>
        <v>#REF!</v>
      </c>
      <c r="S426" s="26">
        <f>+'Rendements bruts'!A426</f>
        <v>0</v>
      </c>
      <c r="T426">
        <f t="shared" si="146"/>
        <v>1900</v>
      </c>
      <c r="U426">
        <f t="shared" si="147"/>
        <v>1</v>
      </c>
      <c r="V426" t="e">
        <f>+VLOOKUP(S426,'Rendements bruts'!$A:$A,2,FALSE)</f>
        <v>#N/A</v>
      </c>
      <c r="W426" s="2">
        <f t="shared" si="148"/>
        <v>0</v>
      </c>
      <c r="Y426" s="10" t="e">
        <f t="shared" si="143"/>
        <v>#REF!</v>
      </c>
      <c r="Z426" s="7" t="e">
        <f t="shared" si="144"/>
        <v>#REF!</v>
      </c>
    </row>
    <row r="427" spans="1:26" x14ac:dyDescent="0.25">
      <c r="A427" s="8" t="e">
        <f t="shared" si="145"/>
        <v>#REF!</v>
      </c>
      <c r="B427" s="11" t="e">
        <f t="shared" si="134"/>
        <v>#REF!</v>
      </c>
      <c r="C427" s="44" t="e">
        <f t="shared" si="135"/>
        <v>#REF!</v>
      </c>
      <c r="D427" s="9" t="e">
        <f t="shared" si="136"/>
        <v>#REF!</v>
      </c>
      <c r="E427" s="9" t="e">
        <f t="shared" si="137"/>
        <v>#REF!</v>
      </c>
      <c r="F427" s="9" t="e">
        <f t="shared" si="138"/>
        <v>#REF!</v>
      </c>
      <c r="G427" s="9" t="e">
        <f t="shared" si="139"/>
        <v>#REF!</v>
      </c>
      <c r="H427" s="9" t="e">
        <f t="shared" si="140"/>
        <v>#REF!</v>
      </c>
      <c r="I427" s="9" t="e">
        <f t="shared" si="141"/>
        <v>#REF!</v>
      </c>
      <c r="J427" s="10" t="e">
        <f>IF(A427=" ",0,(PRODUCT($F$28:F427)-1)-(PRODUCT($H$28:H427)-1))</f>
        <v>#REF!</v>
      </c>
      <c r="L427" t="e">
        <f t="shared" si="142"/>
        <v>#REF!</v>
      </c>
      <c r="S427" s="26">
        <f>+'Rendements bruts'!A427</f>
        <v>0</v>
      </c>
      <c r="T427">
        <f t="shared" si="146"/>
        <v>1900</v>
      </c>
      <c r="U427">
        <f t="shared" si="147"/>
        <v>1</v>
      </c>
      <c r="V427" t="e">
        <f>+VLOOKUP(S427,'Rendements bruts'!$A:$A,2,FALSE)</f>
        <v>#N/A</v>
      </c>
      <c r="W427" s="2">
        <f t="shared" si="148"/>
        <v>0</v>
      </c>
      <c r="Y427" s="10" t="e">
        <f t="shared" si="143"/>
        <v>#REF!</v>
      </c>
      <c r="Z427" s="7" t="e">
        <f t="shared" si="144"/>
        <v>#REF!</v>
      </c>
    </row>
    <row r="428" spans="1:26" x14ac:dyDescent="0.25">
      <c r="A428" s="8" t="e">
        <f t="shared" si="145"/>
        <v>#REF!</v>
      </c>
      <c r="B428" s="11" t="e">
        <f t="shared" ref="B428:B491" si="149">+IF(A428=" "," ",VLOOKUP(A428,$V:$W,2,FALSE))</f>
        <v>#REF!</v>
      </c>
      <c r="C428" s="44" t="e">
        <f t="shared" ref="C428:C491" si="150">+IF(A428=" "," ",INDEX(Net,A428,$L$2))</f>
        <v>#REF!</v>
      </c>
      <c r="D428" s="9" t="e">
        <f t="shared" ref="D428:D491" si="151">+IF(A428=" ",1,1+C428)</f>
        <v>#REF!</v>
      </c>
      <c r="E428" s="9" t="e">
        <f t="shared" ref="E428:E491" si="152">+IF(A428=" "," ",INDEX(Brut,A428,$L$2))</f>
        <v>#REF!</v>
      </c>
      <c r="F428" s="9" t="e">
        <f t="shared" ref="F428:F491" si="153">+IF(A428=" ",1,1+E428)</f>
        <v>#REF!</v>
      </c>
      <c r="G428" s="9" t="e">
        <f t="shared" ref="G428:G491" si="154">+IF(A428=" "," ",IF(E428=" ",0,INDEX(Indices,A428,$L$2)))</f>
        <v>#REF!</v>
      </c>
      <c r="H428" s="9" t="e">
        <f t="shared" ref="H428:H491" si="155">+IF(A428=" ",1,1+G428)</f>
        <v>#REF!</v>
      </c>
      <c r="I428" s="9" t="e">
        <f t="shared" ref="I428:I491" si="156">+IF(A428=" "," ",INDEX(VA,A428,$L$2))</f>
        <v>#REF!</v>
      </c>
      <c r="J428" s="10" t="e">
        <f>IF(A428=" ",0,(PRODUCT($F$28:F428)-1)-(PRODUCT($H$28:H428)-1))</f>
        <v>#REF!</v>
      </c>
      <c r="L428" t="e">
        <f t="shared" ref="L428:L491" si="157">+IF(A428=" ",0,1)</f>
        <v>#REF!</v>
      </c>
      <c r="S428" s="26">
        <f>+'Rendements bruts'!A428</f>
        <v>0</v>
      </c>
      <c r="T428">
        <f t="shared" si="146"/>
        <v>1900</v>
      </c>
      <c r="U428">
        <f t="shared" si="147"/>
        <v>1</v>
      </c>
      <c r="V428" t="e">
        <f>+VLOOKUP(S428,'Rendements bruts'!$A:$A,2,FALSE)</f>
        <v>#N/A</v>
      </c>
      <c r="W428" s="2">
        <f t="shared" si="148"/>
        <v>0</v>
      </c>
      <c r="Y428" s="10" t="e">
        <f t="shared" si="143"/>
        <v>#REF!</v>
      </c>
      <c r="Z428" s="7" t="e">
        <f t="shared" si="144"/>
        <v>#REF!</v>
      </c>
    </row>
    <row r="429" spans="1:26" x14ac:dyDescent="0.25">
      <c r="A429" s="8" t="e">
        <f t="shared" si="145"/>
        <v>#REF!</v>
      </c>
      <c r="B429" s="11" t="e">
        <f t="shared" si="149"/>
        <v>#REF!</v>
      </c>
      <c r="C429" s="44" t="e">
        <f t="shared" si="150"/>
        <v>#REF!</v>
      </c>
      <c r="D429" s="9" t="e">
        <f t="shared" si="151"/>
        <v>#REF!</v>
      </c>
      <c r="E429" s="9" t="e">
        <f t="shared" si="152"/>
        <v>#REF!</v>
      </c>
      <c r="F429" s="9" t="e">
        <f t="shared" si="153"/>
        <v>#REF!</v>
      </c>
      <c r="G429" s="9" t="e">
        <f t="shared" si="154"/>
        <v>#REF!</v>
      </c>
      <c r="H429" s="9" t="e">
        <f t="shared" si="155"/>
        <v>#REF!</v>
      </c>
      <c r="I429" s="9" t="e">
        <f t="shared" si="156"/>
        <v>#REF!</v>
      </c>
      <c r="J429" s="10" t="e">
        <f>IF(A429=" ",0,(PRODUCT($F$28:F429)-1)-(PRODUCT($H$28:H429)-1))</f>
        <v>#REF!</v>
      </c>
      <c r="L429" t="e">
        <f t="shared" si="157"/>
        <v>#REF!</v>
      </c>
      <c r="S429" s="26">
        <f>+'Rendements bruts'!A429</f>
        <v>0</v>
      </c>
      <c r="T429">
        <f t="shared" si="146"/>
        <v>1900</v>
      </c>
      <c r="U429">
        <f t="shared" si="147"/>
        <v>1</v>
      </c>
      <c r="V429" t="e">
        <f>+VLOOKUP(S429,'Rendements bruts'!$A:$A,2,FALSE)</f>
        <v>#N/A</v>
      </c>
      <c r="W429" s="2">
        <f t="shared" si="148"/>
        <v>0</v>
      </c>
      <c r="Y429" s="10" t="e">
        <f t="shared" si="143"/>
        <v>#REF!</v>
      </c>
      <c r="Z429" s="7" t="e">
        <f t="shared" si="144"/>
        <v>#REF!</v>
      </c>
    </row>
    <row r="430" spans="1:26" x14ac:dyDescent="0.25">
      <c r="A430" s="8" t="e">
        <f t="shared" si="145"/>
        <v>#REF!</v>
      </c>
      <c r="B430" s="11" t="e">
        <f t="shared" si="149"/>
        <v>#REF!</v>
      </c>
      <c r="C430" s="44" t="e">
        <f t="shared" si="150"/>
        <v>#REF!</v>
      </c>
      <c r="D430" s="9" t="e">
        <f t="shared" si="151"/>
        <v>#REF!</v>
      </c>
      <c r="E430" s="9" t="e">
        <f t="shared" si="152"/>
        <v>#REF!</v>
      </c>
      <c r="F430" s="9" t="e">
        <f t="shared" si="153"/>
        <v>#REF!</v>
      </c>
      <c r="G430" s="9" t="e">
        <f t="shared" si="154"/>
        <v>#REF!</v>
      </c>
      <c r="H430" s="9" t="e">
        <f t="shared" si="155"/>
        <v>#REF!</v>
      </c>
      <c r="I430" s="9" t="e">
        <f t="shared" si="156"/>
        <v>#REF!</v>
      </c>
      <c r="J430" s="10" t="e">
        <f>IF(A430=" ",0,(PRODUCT($F$28:F430)-1)-(PRODUCT($H$28:H430)-1))</f>
        <v>#REF!</v>
      </c>
      <c r="L430" t="e">
        <f t="shared" si="157"/>
        <v>#REF!</v>
      </c>
      <c r="S430" s="26">
        <f>+'Rendements bruts'!A430</f>
        <v>0</v>
      </c>
      <c r="T430">
        <f t="shared" si="146"/>
        <v>1900</v>
      </c>
      <c r="U430">
        <f t="shared" si="147"/>
        <v>1</v>
      </c>
      <c r="V430" t="e">
        <f>+VLOOKUP(S430,'Rendements bruts'!$A:$A,2,FALSE)</f>
        <v>#N/A</v>
      </c>
      <c r="W430" s="2">
        <f t="shared" si="148"/>
        <v>0</v>
      </c>
      <c r="Y430" s="10" t="e">
        <f t="shared" si="143"/>
        <v>#REF!</v>
      </c>
      <c r="Z430" s="7" t="e">
        <f t="shared" si="144"/>
        <v>#REF!</v>
      </c>
    </row>
    <row r="431" spans="1:26" x14ac:dyDescent="0.25">
      <c r="A431" s="8" t="e">
        <f t="shared" si="145"/>
        <v>#REF!</v>
      </c>
      <c r="B431" s="11" t="e">
        <f t="shared" si="149"/>
        <v>#REF!</v>
      </c>
      <c r="C431" s="44" t="e">
        <f t="shared" si="150"/>
        <v>#REF!</v>
      </c>
      <c r="D431" s="9" t="e">
        <f t="shared" si="151"/>
        <v>#REF!</v>
      </c>
      <c r="E431" s="9" t="e">
        <f t="shared" si="152"/>
        <v>#REF!</v>
      </c>
      <c r="F431" s="9" t="e">
        <f t="shared" si="153"/>
        <v>#REF!</v>
      </c>
      <c r="G431" s="9" t="e">
        <f t="shared" si="154"/>
        <v>#REF!</v>
      </c>
      <c r="H431" s="9" t="e">
        <f t="shared" si="155"/>
        <v>#REF!</v>
      </c>
      <c r="I431" s="9" t="e">
        <f t="shared" si="156"/>
        <v>#REF!</v>
      </c>
      <c r="J431" s="10" t="e">
        <f>IF(A431=" ",0,(PRODUCT($F$28:F431)-1)-(PRODUCT($H$28:H431)-1))</f>
        <v>#REF!</v>
      </c>
      <c r="L431" t="e">
        <f t="shared" si="157"/>
        <v>#REF!</v>
      </c>
      <c r="S431" s="26">
        <f>+'Rendements bruts'!A431</f>
        <v>0</v>
      </c>
      <c r="T431">
        <f t="shared" si="146"/>
        <v>1900</v>
      </c>
      <c r="U431">
        <f t="shared" si="147"/>
        <v>1</v>
      </c>
      <c r="V431" t="e">
        <f>+VLOOKUP(S431,'Rendements bruts'!$A:$A,2,FALSE)</f>
        <v>#N/A</v>
      </c>
      <c r="W431" s="2">
        <f t="shared" si="148"/>
        <v>0</v>
      </c>
      <c r="Y431" s="10" t="e">
        <f t="shared" si="143"/>
        <v>#REF!</v>
      </c>
      <c r="Z431" s="7" t="e">
        <f t="shared" si="144"/>
        <v>#REF!</v>
      </c>
    </row>
    <row r="432" spans="1:26" x14ac:dyDescent="0.25">
      <c r="A432" s="8" t="e">
        <f t="shared" si="145"/>
        <v>#REF!</v>
      </c>
      <c r="B432" s="11" t="e">
        <f t="shared" si="149"/>
        <v>#REF!</v>
      </c>
      <c r="C432" s="44" t="e">
        <f t="shared" si="150"/>
        <v>#REF!</v>
      </c>
      <c r="D432" s="9" t="e">
        <f t="shared" si="151"/>
        <v>#REF!</v>
      </c>
      <c r="E432" s="9" t="e">
        <f t="shared" si="152"/>
        <v>#REF!</v>
      </c>
      <c r="F432" s="9" t="e">
        <f t="shared" si="153"/>
        <v>#REF!</v>
      </c>
      <c r="G432" s="9" t="e">
        <f t="shared" si="154"/>
        <v>#REF!</v>
      </c>
      <c r="H432" s="9" t="e">
        <f t="shared" si="155"/>
        <v>#REF!</v>
      </c>
      <c r="I432" s="9" t="e">
        <f t="shared" si="156"/>
        <v>#REF!</v>
      </c>
      <c r="J432" s="10" t="e">
        <f>IF(A432=" ",0,(PRODUCT($F$28:F432)-1)-(PRODUCT($H$28:H432)-1))</f>
        <v>#REF!</v>
      </c>
      <c r="L432" t="e">
        <f t="shared" si="157"/>
        <v>#REF!</v>
      </c>
      <c r="S432" s="26">
        <f>+'Rendements bruts'!A432</f>
        <v>0</v>
      </c>
      <c r="T432">
        <f t="shared" si="146"/>
        <v>1900</v>
      </c>
      <c r="U432">
        <f t="shared" si="147"/>
        <v>1</v>
      </c>
      <c r="V432" t="e">
        <f>+VLOOKUP(S432,'Rendements bruts'!$A:$A,2,FALSE)</f>
        <v>#N/A</v>
      </c>
      <c r="W432" s="2">
        <f t="shared" si="148"/>
        <v>0</v>
      </c>
      <c r="Y432" s="10" t="e">
        <f t="shared" si="143"/>
        <v>#REF!</v>
      </c>
      <c r="Z432" s="7" t="e">
        <f t="shared" si="144"/>
        <v>#REF!</v>
      </c>
    </row>
    <row r="433" spans="1:26" x14ac:dyDescent="0.25">
      <c r="A433" s="8" t="e">
        <f t="shared" si="145"/>
        <v>#REF!</v>
      </c>
      <c r="B433" s="11" t="e">
        <f t="shared" si="149"/>
        <v>#REF!</v>
      </c>
      <c r="C433" s="44" t="e">
        <f t="shared" si="150"/>
        <v>#REF!</v>
      </c>
      <c r="D433" s="9" t="e">
        <f t="shared" si="151"/>
        <v>#REF!</v>
      </c>
      <c r="E433" s="9" t="e">
        <f t="shared" si="152"/>
        <v>#REF!</v>
      </c>
      <c r="F433" s="9" t="e">
        <f t="shared" si="153"/>
        <v>#REF!</v>
      </c>
      <c r="G433" s="9" t="e">
        <f t="shared" si="154"/>
        <v>#REF!</v>
      </c>
      <c r="H433" s="9" t="e">
        <f t="shared" si="155"/>
        <v>#REF!</v>
      </c>
      <c r="I433" s="9" t="e">
        <f t="shared" si="156"/>
        <v>#REF!</v>
      </c>
      <c r="J433" s="10" t="e">
        <f>IF(A433=" ",0,(PRODUCT($F$28:F433)-1)-(PRODUCT($H$28:H433)-1))</f>
        <v>#REF!</v>
      </c>
      <c r="L433" t="e">
        <f t="shared" si="157"/>
        <v>#REF!</v>
      </c>
      <c r="S433" s="26">
        <f>+'Rendements bruts'!A433</f>
        <v>0</v>
      </c>
      <c r="T433">
        <f t="shared" si="146"/>
        <v>1900</v>
      </c>
      <c r="U433">
        <f t="shared" si="147"/>
        <v>1</v>
      </c>
      <c r="V433" t="e">
        <f>+VLOOKUP(S433,'Rendements bruts'!$A:$A,2,FALSE)</f>
        <v>#N/A</v>
      </c>
      <c r="W433" s="2">
        <f t="shared" si="148"/>
        <v>0</v>
      </c>
      <c r="Y433" s="10" t="e">
        <f t="shared" si="143"/>
        <v>#REF!</v>
      </c>
      <c r="Z433" s="7" t="e">
        <f t="shared" si="144"/>
        <v>#REF!</v>
      </c>
    </row>
    <row r="434" spans="1:26" x14ac:dyDescent="0.25">
      <c r="A434" s="8" t="e">
        <f t="shared" si="145"/>
        <v>#REF!</v>
      </c>
      <c r="B434" s="11" t="e">
        <f t="shared" si="149"/>
        <v>#REF!</v>
      </c>
      <c r="C434" s="44" t="e">
        <f t="shared" si="150"/>
        <v>#REF!</v>
      </c>
      <c r="D434" s="9" t="e">
        <f t="shared" si="151"/>
        <v>#REF!</v>
      </c>
      <c r="E434" s="9" t="e">
        <f t="shared" si="152"/>
        <v>#REF!</v>
      </c>
      <c r="F434" s="9" t="e">
        <f t="shared" si="153"/>
        <v>#REF!</v>
      </c>
      <c r="G434" s="9" t="e">
        <f t="shared" si="154"/>
        <v>#REF!</v>
      </c>
      <c r="H434" s="9" t="e">
        <f t="shared" si="155"/>
        <v>#REF!</v>
      </c>
      <c r="I434" s="9" t="e">
        <f t="shared" si="156"/>
        <v>#REF!</v>
      </c>
      <c r="J434" s="10" t="e">
        <f>IF(A434=" ",0,(PRODUCT($F$28:F434)-1)-(PRODUCT($H$28:H434)-1))</f>
        <v>#REF!</v>
      </c>
      <c r="L434" t="e">
        <f t="shared" si="157"/>
        <v>#REF!</v>
      </c>
      <c r="S434" s="26">
        <f>+'Rendements bruts'!A434</f>
        <v>0</v>
      </c>
      <c r="T434">
        <f t="shared" si="146"/>
        <v>1900</v>
      </c>
      <c r="U434">
        <f t="shared" si="147"/>
        <v>1</v>
      </c>
      <c r="V434" t="e">
        <f>+VLOOKUP(S434,'Rendements bruts'!$A:$A,2,FALSE)</f>
        <v>#N/A</v>
      </c>
      <c r="W434" s="2">
        <f t="shared" si="148"/>
        <v>0</v>
      </c>
      <c r="Y434" s="10" t="e">
        <f t="shared" si="143"/>
        <v>#REF!</v>
      </c>
      <c r="Z434" s="7" t="e">
        <f t="shared" si="144"/>
        <v>#REF!</v>
      </c>
    </row>
    <row r="435" spans="1:26" x14ac:dyDescent="0.25">
      <c r="A435" s="8" t="e">
        <f t="shared" si="145"/>
        <v>#REF!</v>
      </c>
      <c r="B435" s="11" t="e">
        <f t="shared" si="149"/>
        <v>#REF!</v>
      </c>
      <c r="C435" s="44" t="e">
        <f t="shared" si="150"/>
        <v>#REF!</v>
      </c>
      <c r="D435" s="9" t="e">
        <f t="shared" si="151"/>
        <v>#REF!</v>
      </c>
      <c r="E435" s="9" t="e">
        <f t="shared" si="152"/>
        <v>#REF!</v>
      </c>
      <c r="F435" s="9" t="e">
        <f t="shared" si="153"/>
        <v>#REF!</v>
      </c>
      <c r="G435" s="9" t="e">
        <f t="shared" si="154"/>
        <v>#REF!</v>
      </c>
      <c r="H435" s="9" t="e">
        <f t="shared" si="155"/>
        <v>#REF!</v>
      </c>
      <c r="I435" s="9" t="e">
        <f t="shared" si="156"/>
        <v>#REF!</v>
      </c>
      <c r="J435" s="10" t="e">
        <f>IF(A435=" ",0,(PRODUCT($F$28:F435)-1)-(PRODUCT($H$28:H435)-1))</f>
        <v>#REF!</v>
      </c>
      <c r="L435" t="e">
        <f t="shared" si="157"/>
        <v>#REF!</v>
      </c>
      <c r="S435" s="26">
        <f>+'Rendements bruts'!A435</f>
        <v>0</v>
      </c>
      <c r="T435">
        <f t="shared" si="146"/>
        <v>1900</v>
      </c>
      <c r="U435">
        <f t="shared" si="147"/>
        <v>1</v>
      </c>
      <c r="V435" t="e">
        <f>+VLOOKUP(S435,'Rendements bruts'!$A:$A,2,FALSE)</f>
        <v>#N/A</v>
      </c>
      <c r="W435" s="2">
        <f t="shared" si="148"/>
        <v>0</v>
      </c>
      <c r="Y435" s="10" t="e">
        <f t="shared" si="143"/>
        <v>#REF!</v>
      </c>
      <c r="Z435" s="7" t="e">
        <f t="shared" si="144"/>
        <v>#REF!</v>
      </c>
    </row>
    <row r="436" spans="1:26" x14ac:dyDescent="0.25">
      <c r="A436" s="8" t="e">
        <f t="shared" si="145"/>
        <v>#REF!</v>
      </c>
      <c r="B436" s="11" t="e">
        <f t="shared" si="149"/>
        <v>#REF!</v>
      </c>
      <c r="C436" s="44" t="e">
        <f t="shared" si="150"/>
        <v>#REF!</v>
      </c>
      <c r="D436" s="9" t="e">
        <f t="shared" si="151"/>
        <v>#REF!</v>
      </c>
      <c r="E436" s="9" t="e">
        <f t="shared" si="152"/>
        <v>#REF!</v>
      </c>
      <c r="F436" s="9" t="e">
        <f t="shared" si="153"/>
        <v>#REF!</v>
      </c>
      <c r="G436" s="9" t="e">
        <f t="shared" si="154"/>
        <v>#REF!</v>
      </c>
      <c r="H436" s="9" t="e">
        <f t="shared" si="155"/>
        <v>#REF!</v>
      </c>
      <c r="I436" s="9" t="e">
        <f t="shared" si="156"/>
        <v>#REF!</v>
      </c>
      <c r="J436" s="10" t="e">
        <f>IF(A436=" ",0,(PRODUCT($F$28:F436)-1)-(PRODUCT($H$28:H436)-1))</f>
        <v>#REF!</v>
      </c>
      <c r="L436" t="e">
        <f t="shared" si="157"/>
        <v>#REF!</v>
      </c>
      <c r="S436" s="26">
        <f>+'Rendements bruts'!A436</f>
        <v>0</v>
      </c>
      <c r="T436">
        <f t="shared" si="146"/>
        <v>1900</v>
      </c>
      <c r="U436">
        <f t="shared" si="147"/>
        <v>1</v>
      </c>
      <c r="V436" t="e">
        <f>+VLOOKUP(S436,'Rendements bruts'!$A:$A,2,FALSE)</f>
        <v>#N/A</v>
      </c>
      <c r="W436" s="2">
        <f t="shared" si="148"/>
        <v>0</v>
      </c>
      <c r="Y436" s="10" t="e">
        <f t="shared" si="143"/>
        <v>#REF!</v>
      </c>
      <c r="Z436" s="7" t="e">
        <f t="shared" si="144"/>
        <v>#REF!</v>
      </c>
    </row>
    <row r="437" spans="1:26" x14ac:dyDescent="0.25">
      <c r="A437" s="8" t="e">
        <f t="shared" si="145"/>
        <v>#REF!</v>
      </c>
      <c r="B437" s="11" t="e">
        <f t="shared" si="149"/>
        <v>#REF!</v>
      </c>
      <c r="C437" s="44" t="e">
        <f t="shared" si="150"/>
        <v>#REF!</v>
      </c>
      <c r="D437" s="9" t="e">
        <f t="shared" si="151"/>
        <v>#REF!</v>
      </c>
      <c r="E437" s="9" t="e">
        <f t="shared" si="152"/>
        <v>#REF!</v>
      </c>
      <c r="F437" s="9" t="e">
        <f t="shared" si="153"/>
        <v>#REF!</v>
      </c>
      <c r="G437" s="9" t="e">
        <f t="shared" si="154"/>
        <v>#REF!</v>
      </c>
      <c r="H437" s="9" t="e">
        <f t="shared" si="155"/>
        <v>#REF!</v>
      </c>
      <c r="I437" s="9" t="e">
        <f t="shared" si="156"/>
        <v>#REF!</v>
      </c>
      <c r="J437" s="10" t="e">
        <f>IF(A437=" ",0,(PRODUCT($F$28:F437)-1)-(PRODUCT($H$28:H437)-1))</f>
        <v>#REF!</v>
      </c>
      <c r="L437" t="e">
        <f t="shared" si="157"/>
        <v>#REF!</v>
      </c>
      <c r="S437" s="26">
        <f>+'Rendements bruts'!A437</f>
        <v>0</v>
      </c>
      <c r="T437">
        <f t="shared" si="146"/>
        <v>1900</v>
      </c>
      <c r="U437">
        <f t="shared" si="147"/>
        <v>1</v>
      </c>
      <c r="V437" t="e">
        <f>+VLOOKUP(S437,'Rendements bruts'!$A:$A,2,FALSE)</f>
        <v>#N/A</v>
      </c>
      <c r="W437" s="2">
        <f t="shared" si="148"/>
        <v>0</v>
      </c>
      <c r="Y437" s="10" t="e">
        <f t="shared" si="143"/>
        <v>#REF!</v>
      </c>
      <c r="Z437" s="7" t="e">
        <f t="shared" si="144"/>
        <v>#REF!</v>
      </c>
    </row>
    <row r="438" spans="1:26" x14ac:dyDescent="0.25">
      <c r="A438" s="8" t="e">
        <f t="shared" si="145"/>
        <v>#REF!</v>
      </c>
      <c r="B438" s="11" t="e">
        <f t="shared" si="149"/>
        <v>#REF!</v>
      </c>
      <c r="C438" s="44" t="e">
        <f t="shared" si="150"/>
        <v>#REF!</v>
      </c>
      <c r="D438" s="9" t="e">
        <f t="shared" si="151"/>
        <v>#REF!</v>
      </c>
      <c r="E438" s="9" t="e">
        <f t="shared" si="152"/>
        <v>#REF!</v>
      </c>
      <c r="F438" s="9" t="e">
        <f t="shared" si="153"/>
        <v>#REF!</v>
      </c>
      <c r="G438" s="9" t="e">
        <f t="shared" si="154"/>
        <v>#REF!</v>
      </c>
      <c r="H438" s="9" t="e">
        <f t="shared" si="155"/>
        <v>#REF!</v>
      </c>
      <c r="I438" s="9" t="e">
        <f t="shared" si="156"/>
        <v>#REF!</v>
      </c>
      <c r="J438" s="10" t="e">
        <f>IF(A438=" ",0,(PRODUCT($F$28:F438)-1)-(PRODUCT($H$28:H438)-1))</f>
        <v>#REF!</v>
      </c>
      <c r="L438" t="e">
        <f t="shared" si="157"/>
        <v>#REF!</v>
      </c>
      <c r="S438" s="26">
        <f>+'Rendements bruts'!A438</f>
        <v>0</v>
      </c>
      <c r="T438">
        <f t="shared" si="146"/>
        <v>1900</v>
      </c>
      <c r="U438">
        <f t="shared" si="147"/>
        <v>1</v>
      </c>
      <c r="V438" t="e">
        <f>+VLOOKUP(S438,'Rendements bruts'!$A:$A,2,FALSE)</f>
        <v>#N/A</v>
      </c>
      <c r="W438" s="2">
        <f t="shared" si="148"/>
        <v>0</v>
      </c>
      <c r="Y438" s="10" t="e">
        <f t="shared" si="143"/>
        <v>#REF!</v>
      </c>
      <c r="Z438" s="7" t="e">
        <f t="shared" si="144"/>
        <v>#REF!</v>
      </c>
    </row>
    <row r="439" spans="1:26" x14ac:dyDescent="0.25">
      <c r="A439" s="8" t="e">
        <f t="shared" si="145"/>
        <v>#REF!</v>
      </c>
      <c r="B439" s="11" t="e">
        <f t="shared" si="149"/>
        <v>#REF!</v>
      </c>
      <c r="C439" s="44" t="e">
        <f t="shared" si="150"/>
        <v>#REF!</v>
      </c>
      <c r="D439" s="9" t="e">
        <f t="shared" si="151"/>
        <v>#REF!</v>
      </c>
      <c r="E439" s="9" t="e">
        <f t="shared" si="152"/>
        <v>#REF!</v>
      </c>
      <c r="F439" s="9" t="e">
        <f t="shared" si="153"/>
        <v>#REF!</v>
      </c>
      <c r="G439" s="9" t="e">
        <f t="shared" si="154"/>
        <v>#REF!</v>
      </c>
      <c r="H439" s="9" t="e">
        <f t="shared" si="155"/>
        <v>#REF!</v>
      </c>
      <c r="I439" s="9" t="e">
        <f t="shared" si="156"/>
        <v>#REF!</v>
      </c>
      <c r="J439" s="10" t="e">
        <f>IF(A439=" ",0,(PRODUCT($F$28:F439)-1)-(PRODUCT($H$28:H439)-1))</f>
        <v>#REF!</v>
      </c>
      <c r="L439" t="e">
        <f t="shared" si="157"/>
        <v>#REF!</v>
      </c>
      <c r="S439" s="26">
        <f>+'Rendements bruts'!A439</f>
        <v>0</v>
      </c>
      <c r="T439">
        <f t="shared" si="146"/>
        <v>1900</v>
      </c>
      <c r="U439">
        <f t="shared" si="147"/>
        <v>1</v>
      </c>
      <c r="V439" t="e">
        <f>+VLOOKUP(S439,'Rendements bruts'!$A:$A,2,FALSE)</f>
        <v>#N/A</v>
      </c>
      <c r="W439" s="2">
        <f t="shared" si="148"/>
        <v>0</v>
      </c>
      <c r="Y439" s="10" t="e">
        <f t="shared" si="143"/>
        <v>#REF!</v>
      </c>
      <c r="Z439" s="7" t="e">
        <f t="shared" si="144"/>
        <v>#REF!</v>
      </c>
    </row>
    <row r="440" spans="1:26" x14ac:dyDescent="0.25">
      <c r="A440" s="8" t="e">
        <f t="shared" si="145"/>
        <v>#REF!</v>
      </c>
      <c r="B440" s="11" t="e">
        <f t="shared" si="149"/>
        <v>#REF!</v>
      </c>
      <c r="C440" s="44" t="e">
        <f t="shared" si="150"/>
        <v>#REF!</v>
      </c>
      <c r="D440" s="9" t="e">
        <f t="shared" si="151"/>
        <v>#REF!</v>
      </c>
      <c r="E440" s="9" t="e">
        <f t="shared" si="152"/>
        <v>#REF!</v>
      </c>
      <c r="F440" s="9" t="e">
        <f t="shared" si="153"/>
        <v>#REF!</v>
      </c>
      <c r="G440" s="9" t="e">
        <f t="shared" si="154"/>
        <v>#REF!</v>
      </c>
      <c r="H440" s="9" t="e">
        <f t="shared" si="155"/>
        <v>#REF!</v>
      </c>
      <c r="I440" s="9" t="e">
        <f t="shared" si="156"/>
        <v>#REF!</v>
      </c>
      <c r="J440" s="10" t="e">
        <f>IF(A440=" ",0,(PRODUCT($F$28:F440)-1)-(PRODUCT($H$28:H440)-1))</f>
        <v>#REF!</v>
      </c>
      <c r="L440" t="e">
        <f t="shared" si="157"/>
        <v>#REF!</v>
      </c>
      <c r="S440" s="26">
        <f>+'Rendements bruts'!A440</f>
        <v>0</v>
      </c>
      <c r="T440">
        <f t="shared" si="146"/>
        <v>1900</v>
      </c>
      <c r="U440">
        <f t="shared" si="147"/>
        <v>1</v>
      </c>
      <c r="V440" t="e">
        <f>+VLOOKUP(S440,'Rendements bruts'!$A:$A,2,FALSE)</f>
        <v>#N/A</v>
      </c>
      <c r="W440" s="2">
        <f t="shared" si="148"/>
        <v>0</v>
      </c>
      <c r="Y440" s="10" t="e">
        <f t="shared" si="143"/>
        <v>#REF!</v>
      </c>
      <c r="Z440" s="7" t="e">
        <f t="shared" si="144"/>
        <v>#REF!</v>
      </c>
    </row>
    <row r="441" spans="1:26" x14ac:dyDescent="0.25">
      <c r="A441" s="8" t="e">
        <f t="shared" si="145"/>
        <v>#REF!</v>
      </c>
      <c r="B441" s="11" t="e">
        <f t="shared" si="149"/>
        <v>#REF!</v>
      </c>
      <c r="C441" s="44" t="e">
        <f t="shared" si="150"/>
        <v>#REF!</v>
      </c>
      <c r="D441" s="9" t="e">
        <f t="shared" si="151"/>
        <v>#REF!</v>
      </c>
      <c r="E441" s="9" t="e">
        <f t="shared" si="152"/>
        <v>#REF!</v>
      </c>
      <c r="F441" s="9" t="e">
        <f t="shared" si="153"/>
        <v>#REF!</v>
      </c>
      <c r="G441" s="9" t="e">
        <f t="shared" si="154"/>
        <v>#REF!</v>
      </c>
      <c r="H441" s="9" t="e">
        <f t="shared" si="155"/>
        <v>#REF!</v>
      </c>
      <c r="I441" s="9" t="e">
        <f t="shared" si="156"/>
        <v>#REF!</v>
      </c>
      <c r="J441" s="10" t="e">
        <f>IF(A441=" ",0,(PRODUCT($F$28:F441)-1)-(PRODUCT($H$28:H441)-1))</f>
        <v>#REF!</v>
      </c>
      <c r="L441" t="e">
        <f t="shared" si="157"/>
        <v>#REF!</v>
      </c>
      <c r="S441" s="26">
        <f>+'Rendements bruts'!A441</f>
        <v>0</v>
      </c>
      <c r="T441">
        <f t="shared" si="146"/>
        <v>1900</v>
      </c>
      <c r="U441">
        <f t="shared" si="147"/>
        <v>1</v>
      </c>
      <c r="V441" t="e">
        <f>+VLOOKUP(S441,'Rendements bruts'!$A:$A,2,FALSE)</f>
        <v>#N/A</v>
      </c>
      <c r="W441" s="2">
        <f t="shared" si="148"/>
        <v>0</v>
      </c>
      <c r="Y441" s="10" t="e">
        <f t="shared" si="143"/>
        <v>#REF!</v>
      </c>
      <c r="Z441" s="7" t="e">
        <f t="shared" si="144"/>
        <v>#REF!</v>
      </c>
    </row>
    <row r="442" spans="1:26" x14ac:dyDescent="0.25">
      <c r="A442" s="8" t="e">
        <f t="shared" si="145"/>
        <v>#REF!</v>
      </c>
      <c r="B442" s="11" t="e">
        <f t="shared" si="149"/>
        <v>#REF!</v>
      </c>
      <c r="C442" s="44" t="e">
        <f t="shared" si="150"/>
        <v>#REF!</v>
      </c>
      <c r="D442" s="9" t="e">
        <f t="shared" si="151"/>
        <v>#REF!</v>
      </c>
      <c r="E442" s="9" t="e">
        <f t="shared" si="152"/>
        <v>#REF!</v>
      </c>
      <c r="F442" s="9" t="e">
        <f t="shared" si="153"/>
        <v>#REF!</v>
      </c>
      <c r="G442" s="9" t="e">
        <f t="shared" si="154"/>
        <v>#REF!</v>
      </c>
      <c r="H442" s="9" t="e">
        <f t="shared" si="155"/>
        <v>#REF!</v>
      </c>
      <c r="I442" s="9" t="e">
        <f t="shared" si="156"/>
        <v>#REF!</v>
      </c>
      <c r="J442" s="10" t="e">
        <f>IF(A442=" ",0,(PRODUCT($F$28:F442)-1)-(PRODUCT($H$28:H442)-1))</f>
        <v>#REF!</v>
      </c>
      <c r="L442" t="e">
        <f t="shared" si="157"/>
        <v>#REF!</v>
      </c>
      <c r="S442" s="26">
        <f>+'Rendements bruts'!A442</f>
        <v>0</v>
      </c>
      <c r="T442">
        <f t="shared" si="146"/>
        <v>1900</v>
      </c>
      <c r="U442">
        <f t="shared" si="147"/>
        <v>1</v>
      </c>
      <c r="V442" t="e">
        <f>+VLOOKUP(S442,'Rendements bruts'!$A:$A,2,FALSE)</f>
        <v>#N/A</v>
      </c>
      <c r="W442" s="2">
        <f t="shared" si="148"/>
        <v>0</v>
      </c>
      <c r="Y442" s="10" t="e">
        <f t="shared" si="143"/>
        <v>#REF!</v>
      </c>
      <c r="Z442" s="7" t="e">
        <f t="shared" si="144"/>
        <v>#REF!</v>
      </c>
    </row>
    <row r="443" spans="1:26" x14ac:dyDescent="0.25">
      <c r="A443" s="8" t="e">
        <f t="shared" si="145"/>
        <v>#REF!</v>
      </c>
      <c r="B443" s="11" t="e">
        <f t="shared" si="149"/>
        <v>#REF!</v>
      </c>
      <c r="C443" s="44" t="e">
        <f t="shared" si="150"/>
        <v>#REF!</v>
      </c>
      <c r="D443" s="9" t="e">
        <f t="shared" si="151"/>
        <v>#REF!</v>
      </c>
      <c r="E443" s="9" t="e">
        <f t="shared" si="152"/>
        <v>#REF!</v>
      </c>
      <c r="F443" s="9" t="e">
        <f t="shared" si="153"/>
        <v>#REF!</v>
      </c>
      <c r="G443" s="9" t="e">
        <f t="shared" si="154"/>
        <v>#REF!</v>
      </c>
      <c r="H443" s="9" t="e">
        <f t="shared" si="155"/>
        <v>#REF!</v>
      </c>
      <c r="I443" s="9" t="e">
        <f t="shared" si="156"/>
        <v>#REF!</v>
      </c>
      <c r="J443" s="10" t="e">
        <f>IF(A443=" ",0,(PRODUCT($F$28:F443)-1)-(PRODUCT($H$28:H443)-1))</f>
        <v>#REF!</v>
      </c>
      <c r="L443" t="e">
        <f t="shared" si="157"/>
        <v>#REF!</v>
      </c>
      <c r="S443" s="26">
        <f>+'Rendements bruts'!A443</f>
        <v>0</v>
      </c>
      <c r="T443">
        <f t="shared" si="146"/>
        <v>1900</v>
      </c>
      <c r="U443">
        <f t="shared" si="147"/>
        <v>1</v>
      </c>
      <c r="V443" t="e">
        <f>+VLOOKUP(S443,'Rendements bruts'!$A:$A,2,FALSE)</f>
        <v>#N/A</v>
      </c>
      <c r="W443" s="2">
        <f t="shared" si="148"/>
        <v>0</v>
      </c>
      <c r="Y443" s="10" t="e">
        <f t="shared" si="143"/>
        <v>#REF!</v>
      </c>
      <c r="Z443" s="7" t="e">
        <f t="shared" si="144"/>
        <v>#REF!</v>
      </c>
    </row>
    <row r="444" spans="1:26" x14ac:dyDescent="0.25">
      <c r="A444" s="8" t="e">
        <f t="shared" si="145"/>
        <v>#REF!</v>
      </c>
      <c r="B444" s="11" t="e">
        <f t="shared" si="149"/>
        <v>#REF!</v>
      </c>
      <c r="C444" s="44" t="e">
        <f t="shared" si="150"/>
        <v>#REF!</v>
      </c>
      <c r="D444" s="9" t="e">
        <f t="shared" si="151"/>
        <v>#REF!</v>
      </c>
      <c r="E444" s="9" t="e">
        <f t="shared" si="152"/>
        <v>#REF!</v>
      </c>
      <c r="F444" s="9" t="e">
        <f t="shared" si="153"/>
        <v>#REF!</v>
      </c>
      <c r="G444" s="9" t="e">
        <f t="shared" si="154"/>
        <v>#REF!</v>
      </c>
      <c r="H444" s="9" t="e">
        <f t="shared" si="155"/>
        <v>#REF!</v>
      </c>
      <c r="I444" s="9" t="e">
        <f t="shared" si="156"/>
        <v>#REF!</v>
      </c>
      <c r="J444" s="10" t="e">
        <f>IF(A444=" ",0,(PRODUCT($F$28:F444)-1)-(PRODUCT($H$28:H444)-1))</f>
        <v>#REF!</v>
      </c>
      <c r="L444" t="e">
        <f t="shared" si="157"/>
        <v>#REF!</v>
      </c>
      <c r="S444" s="26">
        <f>+'Rendements bruts'!A444</f>
        <v>0</v>
      </c>
      <c r="T444">
        <f t="shared" si="146"/>
        <v>1900</v>
      </c>
      <c r="U444">
        <f t="shared" si="147"/>
        <v>1</v>
      </c>
      <c r="V444" t="e">
        <f>+VLOOKUP(S444,'Rendements bruts'!$A:$A,2,FALSE)</f>
        <v>#N/A</v>
      </c>
      <c r="W444" s="2">
        <f t="shared" si="148"/>
        <v>0</v>
      </c>
      <c r="Y444" s="10" t="e">
        <f t="shared" si="143"/>
        <v>#REF!</v>
      </c>
      <c r="Z444" s="7" t="e">
        <f t="shared" si="144"/>
        <v>#REF!</v>
      </c>
    </row>
    <row r="445" spans="1:26" x14ac:dyDescent="0.25">
      <c r="A445" s="8" t="e">
        <f t="shared" si="145"/>
        <v>#REF!</v>
      </c>
      <c r="B445" s="11" t="e">
        <f t="shared" si="149"/>
        <v>#REF!</v>
      </c>
      <c r="C445" s="44" t="e">
        <f t="shared" si="150"/>
        <v>#REF!</v>
      </c>
      <c r="D445" s="9" t="e">
        <f t="shared" si="151"/>
        <v>#REF!</v>
      </c>
      <c r="E445" s="9" t="e">
        <f t="shared" si="152"/>
        <v>#REF!</v>
      </c>
      <c r="F445" s="9" t="e">
        <f t="shared" si="153"/>
        <v>#REF!</v>
      </c>
      <c r="G445" s="9" t="e">
        <f t="shared" si="154"/>
        <v>#REF!</v>
      </c>
      <c r="H445" s="9" t="e">
        <f t="shared" si="155"/>
        <v>#REF!</v>
      </c>
      <c r="I445" s="9" t="e">
        <f t="shared" si="156"/>
        <v>#REF!</v>
      </c>
      <c r="J445" s="10" t="e">
        <f>IF(A445=" ",0,(PRODUCT($F$28:F445)-1)-(PRODUCT($H$28:H445)-1))</f>
        <v>#REF!</v>
      </c>
      <c r="L445" t="e">
        <f t="shared" si="157"/>
        <v>#REF!</v>
      </c>
      <c r="S445" s="26">
        <f>+'Rendements bruts'!A445</f>
        <v>0</v>
      </c>
      <c r="T445">
        <f t="shared" si="146"/>
        <v>1900</v>
      </c>
      <c r="U445">
        <f t="shared" si="147"/>
        <v>1</v>
      </c>
      <c r="V445" t="e">
        <f>+VLOOKUP(S445,'Rendements bruts'!$A:$A,2,FALSE)</f>
        <v>#N/A</v>
      </c>
      <c r="W445" s="2">
        <f t="shared" si="148"/>
        <v>0</v>
      </c>
      <c r="Y445" s="10" t="e">
        <f t="shared" si="143"/>
        <v>#REF!</v>
      </c>
      <c r="Z445" s="7" t="e">
        <f t="shared" si="144"/>
        <v>#REF!</v>
      </c>
    </row>
    <row r="446" spans="1:26" x14ac:dyDescent="0.25">
      <c r="A446" s="8" t="e">
        <f t="shared" si="145"/>
        <v>#REF!</v>
      </c>
      <c r="B446" s="11" t="e">
        <f t="shared" si="149"/>
        <v>#REF!</v>
      </c>
      <c r="C446" s="44" t="e">
        <f t="shared" si="150"/>
        <v>#REF!</v>
      </c>
      <c r="D446" s="9" t="e">
        <f t="shared" si="151"/>
        <v>#REF!</v>
      </c>
      <c r="E446" s="9" t="e">
        <f t="shared" si="152"/>
        <v>#REF!</v>
      </c>
      <c r="F446" s="9" t="e">
        <f t="shared" si="153"/>
        <v>#REF!</v>
      </c>
      <c r="G446" s="9" t="e">
        <f t="shared" si="154"/>
        <v>#REF!</v>
      </c>
      <c r="H446" s="9" t="e">
        <f t="shared" si="155"/>
        <v>#REF!</v>
      </c>
      <c r="I446" s="9" t="e">
        <f t="shared" si="156"/>
        <v>#REF!</v>
      </c>
      <c r="J446" s="10" t="e">
        <f>IF(A446=" ",0,(PRODUCT($F$28:F446)-1)-(PRODUCT($H$28:H446)-1))</f>
        <v>#REF!</v>
      </c>
      <c r="L446" t="e">
        <f t="shared" si="157"/>
        <v>#REF!</v>
      </c>
      <c r="S446" s="26">
        <f>+'Rendements bruts'!A446</f>
        <v>0</v>
      </c>
      <c r="T446">
        <f t="shared" si="146"/>
        <v>1900</v>
      </c>
      <c r="U446">
        <f t="shared" si="147"/>
        <v>1</v>
      </c>
      <c r="V446" t="e">
        <f>+VLOOKUP(S446,'Rendements bruts'!$A:$A,2,FALSE)</f>
        <v>#N/A</v>
      </c>
      <c r="W446" s="2">
        <f t="shared" si="148"/>
        <v>0</v>
      </c>
      <c r="Y446" s="10" t="e">
        <f t="shared" si="143"/>
        <v>#REF!</v>
      </c>
      <c r="Z446" s="7" t="e">
        <f t="shared" si="144"/>
        <v>#REF!</v>
      </c>
    </row>
    <row r="447" spans="1:26" x14ac:dyDescent="0.25">
      <c r="A447" s="8" t="e">
        <f t="shared" si="145"/>
        <v>#REF!</v>
      </c>
      <c r="B447" s="11" t="e">
        <f t="shared" si="149"/>
        <v>#REF!</v>
      </c>
      <c r="C447" s="44" t="e">
        <f t="shared" si="150"/>
        <v>#REF!</v>
      </c>
      <c r="D447" s="9" t="e">
        <f t="shared" si="151"/>
        <v>#REF!</v>
      </c>
      <c r="E447" s="9" t="e">
        <f t="shared" si="152"/>
        <v>#REF!</v>
      </c>
      <c r="F447" s="9" t="e">
        <f t="shared" si="153"/>
        <v>#REF!</v>
      </c>
      <c r="G447" s="9" t="e">
        <f t="shared" si="154"/>
        <v>#REF!</v>
      </c>
      <c r="H447" s="9" t="e">
        <f t="shared" si="155"/>
        <v>#REF!</v>
      </c>
      <c r="I447" s="9" t="e">
        <f t="shared" si="156"/>
        <v>#REF!</v>
      </c>
      <c r="J447" s="10" t="e">
        <f>IF(A447=" ",0,(PRODUCT($F$28:F447)-1)-(PRODUCT($H$28:H447)-1))</f>
        <v>#REF!</v>
      </c>
      <c r="L447" t="e">
        <f t="shared" si="157"/>
        <v>#REF!</v>
      </c>
      <c r="S447" s="26">
        <f>+'Rendements bruts'!A447</f>
        <v>0</v>
      </c>
      <c r="T447">
        <f t="shared" si="146"/>
        <v>1900</v>
      </c>
      <c r="U447">
        <f t="shared" si="147"/>
        <v>1</v>
      </c>
      <c r="V447" t="e">
        <f>+VLOOKUP(S447,'Rendements bruts'!$A:$A,2,FALSE)</f>
        <v>#N/A</v>
      </c>
      <c r="W447" s="2">
        <f t="shared" si="148"/>
        <v>0</v>
      </c>
      <c r="Y447" s="10" t="e">
        <f t="shared" si="143"/>
        <v>#REF!</v>
      </c>
      <c r="Z447" s="7" t="e">
        <f t="shared" si="144"/>
        <v>#REF!</v>
      </c>
    </row>
    <row r="448" spans="1:26" x14ac:dyDescent="0.25">
      <c r="A448" s="8" t="e">
        <f t="shared" si="145"/>
        <v>#REF!</v>
      </c>
      <c r="B448" s="11" t="e">
        <f t="shared" si="149"/>
        <v>#REF!</v>
      </c>
      <c r="C448" s="44" t="e">
        <f t="shared" si="150"/>
        <v>#REF!</v>
      </c>
      <c r="D448" s="9" t="e">
        <f t="shared" si="151"/>
        <v>#REF!</v>
      </c>
      <c r="E448" s="9" t="e">
        <f t="shared" si="152"/>
        <v>#REF!</v>
      </c>
      <c r="F448" s="9" t="e">
        <f t="shared" si="153"/>
        <v>#REF!</v>
      </c>
      <c r="G448" s="9" t="e">
        <f t="shared" si="154"/>
        <v>#REF!</v>
      </c>
      <c r="H448" s="9" t="e">
        <f t="shared" si="155"/>
        <v>#REF!</v>
      </c>
      <c r="I448" s="9" t="e">
        <f t="shared" si="156"/>
        <v>#REF!</v>
      </c>
      <c r="J448" s="10" t="e">
        <f>IF(A448=" ",0,(PRODUCT($F$28:F448)-1)-(PRODUCT($H$28:H448)-1))</f>
        <v>#REF!</v>
      </c>
      <c r="L448" t="e">
        <f t="shared" si="157"/>
        <v>#REF!</v>
      </c>
      <c r="S448" s="26">
        <f>+'Rendements bruts'!A448</f>
        <v>0</v>
      </c>
      <c r="T448">
        <f t="shared" si="146"/>
        <v>1900</v>
      </c>
      <c r="U448">
        <f t="shared" si="147"/>
        <v>1</v>
      </c>
      <c r="V448" t="e">
        <f>+VLOOKUP(S448,'Rendements bruts'!$A:$A,2,FALSE)</f>
        <v>#N/A</v>
      </c>
      <c r="W448" s="2">
        <f t="shared" si="148"/>
        <v>0</v>
      </c>
      <c r="Y448" s="10" t="e">
        <f t="shared" si="143"/>
        <v>#REF!</v>
      </c>
      <c r="Z448" s="7" t="e">
        <f t="shared" si="144"/>
        <v>#REF!</v>
      </c>
    </row>
    <row r="449" spans="1:26" x14ac:dyDescent="0.25">
      <c r="A449" s="8" t="e">
        <f t="shared" si="145"/>
        <v>#REF!</v>
      </c>
      <c r="B449" s="11" t="e">
        <f t="shared" si="149"/>
        <v>#REF!</v>
      </c>
      <c r="C449" s="44" t="e">
        <f t="shared" si="150"/>
        <v>#REF!</v>
      </c>
      <c r="D449" s="9" t="e">
        <f t="shared" si="151"/>
        <v>#REF!</v>
      </c>
      <c r="E449" s="9" t="e">
        <f t="shared" si="152"/>
        <v>#REF!</v>
      </c>
      <c r="F449" s="9" t="e">
        <f t="shared" si="153"/>
        <v>#REF!</v>
      </c>
      <c r="G449" s="9" t="e">
        <f t="shared" si="154"/>
        <v>#REF!</v>
      </c>
      <c r="H449" s="9" t="e">
        <f t="shared" si="155"/>
        <v>#REF!</v>
      </c>
      <c r="I449" s="9" t="e">
        <f t="shared" si="156"/>
        <v>#REF!</v>
      </c>
      <c r="J449" s="10" t="e">
        <f>IF(A449=" ",0,(PRODUCT($F$28:F449)-1)-(PRODUCT($H$28:H449)-1))</f>
        <v>#REF!</v>
      </c>
      <c r="L449" t="e">
        <f t="shared" si="157"/>
        <v>#REF!</v>
      </c>
      <c r="S449" s="26">
        <f>+'Rendements bruts'!A449</f>
        <v>0</v>
      </c>
      <c r="T449">
        <f t="shared" si="146"/>
        <v>1900</v>
      </c>
      <c r="U449">
        <f t="shared" si="147"/>
        <v>1</v>
      </c>
      <c r="V449" t="e">
        <f>+VLOOKUP(S449,'Rendements bruts'!$A:$A,2,FALSE)</f>
        <v>#N/A</v>
      </c>
      <c r="W449" s="2">
        <f t="shared" si="148"/>
        <v>0</v>
      </c>
      <c r="Y449" s="10" t="e">
        <f t="shared" si="143"/>
        <v>#REF!</v>
      </c>
      <c r="Z449" s="7" t="e">
        <f t="shared" si="144"/>
        <v>#REF!</v>
      </c>
    </row>
    <row r="450" spans="1:26" x14ac:dyDescent="0.25">
      <c r="A450" s="8" t="e">
        <f t="shared" si="145"/>
        <v>#REF!</v>
      </c>
      <c r="B450" s="11" t="e">
        <f t="shared" si="149"/>
        <v>#REF!</v>
      </c>
      <c r="C450" s="44" t="e">
        <f t="shared" si="150"/>
        <v>#REF!</v>
      </c>
      <c r="D450" s="9" t="e">
        <f t="shared" si="151"/>
        <v>#REF!</v>
      </c>
      <c r="E450" s="9" t="e">
        <f t="shared" si="152"/>
        <v>#REF!</v>
      </c>
      <c r="F450" s="9" t="e">
        <f t="shared" si="153"/>
        <v>#REF!</v>
      </c>
      <c r="G450" s="9" t="e">
        <f t="shared" si="154"/>
        <v>#REF!</v>
      </c>
      <c r="H450" s="9" t="e">
        <f t="shared" si="155"/>
        <v>#REF!</v>
      </c>
      <c r="I450" s="9" t="e">
        <f t="shared" si="156"/>
        <v>#REF!</v>
      </c>
      <c r="J450" s="10" t="e">
        <f>IF(A450=" ",0,(PRODUCT($F$28:F450)-1)-(PRODUCT($H$28:H450)-1))</f>
        <v>#REF!</v>
      </c>
      <c r="L450" t="e">
        <f t="shared" si="157"/>
        <v>#REF!</v>
      </c>
      <c r="S450" s="26">
        <f>+'Rendements bruts'!A450</f>
        <v>0</v>
      </c>
      <c r="T450">
        <f t="shared" si="146"/>
        <v>1900</v>
      </c>
      <c r="U450">
        <f t="shared" si="147"/>
        <v>1</v>
      </c>
      <c r="V450" t="e">
        <f>+VLOOKUP(S450,'Rendements bruts'!$A:$A,2,FALSE)</f>
        <v>#N/A</v>
      </c>
      <c r="W450" s="2">
        <f t="shared" si="148"/>
        <v>0</v>
      </c>
      <c r="Y450" s="10" t="e">
        <f t="shared" si="143"/>
        <v>#REF!</v>
      </c>
      <c r="Z450" s="7" t="e">
        <f t="shared" si="144"/>
        <v>#REF!</v>
      </c>
    </row>
    <row r="451" spans="1:26" x14ac:dyDescent="0.25">
      <c r="A451" s="8" t="e">
        <f t="shared" si="145"/>
        <v>#REF!</v>
      </c>
      <c r="B451" s="11" t="e">
        <f t="shared" si="149"/>
        <v>#REF!</v>
      </c>
      <c r="C451" s="44" t="e">
        <f t="shared" si="150"/>
        <v>#REF!</v>
      </c>
      <c r="D451" s="9" t="e">
        <f t="shared" si="151"/>
        <v>#REF!</v>
      </c>
      <c r="E451" s="9" t="e">
        <f t="shared" si="152"/>
        <v>#REF!</v>
      </c>
      <c r="F451" s="9" t="e">
        <f t="shared" si="153"/>
        <v>#REF!</v>
      </c>
      <c r="G451" s="9" t="e">
        <f t="shared" si="154"/>
        <v>#REF!</v>
      </c>
      <c r="H451" s="9" t="e">
        <f t="shared" si="155"/>
        <v>#REF!</v>
      </c>
      <c r="I451" s="9" t="e">
        <f t="shared" si="156"/>
        <v>#REF!</v>
      </c>
      <c r="J451" s="10" t="e">
        <f>IF(A451=" ",0,(PRODUCT($F$28:F451)-1)-(PRODUCT($H$28:H451)-1))</f>
        <v>#REF!</v>
      </c>
      <c r="L451" t="e">
        <f t="shared" si="157"/>
        <v>#REF!</v>
      </c>
      <c r="S451" s="26">
        <f>+'Rendements bruts'!A451</f>
        <v>0</v>
      </c>
      <c r="T451">
        <f t="shared" si="146"/>
        <v>1900</v>
      </c>
      <c r="U451">
        <f t="shared" si="147"/>
        <v>1</v>
      </c>
      <c r="V451" t="e">
        <f>+VLOOKUP(S451,'Rendements bruts'!$A:$A,2,FALSE)</f>
        <v>#N/A</v>
      </c>
      <c r="W451" s="2">
        <f t="shared" si="148"/>
        <v>0</v>
      </c>
      <c r="Y451" s="10" t="e">
        <f t="shared" si="143"/>
        <v>#REF!</v>
      </c>
      <c r="Z451" s="7" t="e">
        <f t="shared" si="144"/>
        <v>#REF!</v>
      </c>
    </row>
    <row r="452" spans="1:26" x14ac:dyDescent="0.25">
      <c r="A452" s="8" t="e">
        <f t="shared" si="145"/>
        <v>#REF!</v>
      </c>
      <c r="B452" s="11" t="e">
        <f t="shared" si="149"/>
        <v>#REF!</v>
      </c>
      <c r="C452" s="44" t="e">
        <f t="shared" si="150"/>
        <v>#REF!</v>
      </c>
      <c r="D452" s="9" t="e">
        <f t="shared" si="151"/>
        <v>#REF!</v>
      </c>
      <c r="E452" s="9" t="e">
        <f t="shared" si="152"/>
        <v>#REF!</v>
      </c>
      <c r="F452" s="9" t="e">
        <f t="shared" si="153"/>
        <v>#REF!</v>
      </c>
      <c r="G452" s="9" t="e">
        <f t="shared" si="154"/>
        <v>#REF!</v>
      </c>
      <c r="H452" s="9" t="e">
        <f t="shared" si="155"/>
        <v>#REF!</v>
      </c>
      <c r="I452" s="9" t="e">
        <f t="shared" si="156"/>
        <v>#REF!</v>
      </c>
      <c r="J452" s="10" t="e">
        <f>IF(A452=" ",0,(PRODUCT($F$28:F452)-1)-(PRODUCT($H$28:H452)-1))</f>
        <v>#REF!</v>
      </c>
      <c r="L452" t="e">
        <f t="shared" si="157"/>
        <v>#REF!</v>
      </c>
      <c r="S452" s="26">
        <f>+'Rendements bruts'!A452</f>
        <v>0</v>
      </c>
      <c r="T452">
        <f t="shared" si="146"/>
        <v>1900</v>
      </c>
      <c r="U452">
        <f t="shared" si="147"/>
        <v>1</v>
      </c>
      <c r="V452" t="e">
        <f>+VLOOKUP(S452,'Rendements bruts'!$A:$A,2,FALSE)</f>
        <v>#N/A</v>
      </c>
      <c r="W452" s="2">
        <f t="shared" si="148"/>
        <v>0</v>
      </c>
      <c r="Y452" s="10" t="e">
        <f t="shared" si="143"/>
        <v>#REF!</v>
      </c>
      <c r="Z452" s="7" t="e">
        <f t="shared" si="144"/>
        <v>#REF!</v>
      </c>
    </row>
    <row r="453" spans="1:26" x14ac:dyDescent="0.25">
      <c r="A453" s="8" t="e">
        <f t="shared" si="145"/>
        <v>#REF!</v>
      </c>
      <c r="B453" s="11" t="e">
        <f t="shared" si="149"/>
        <v>#REF!</v>
      </c>
      <c r="C453" s="44" t="e">
        <f t="shared" si="150"/>
        <v>#REF!</v>
      </c>
      <c r="D453" s="9" t="e">
        <f t="shared" si="151"/>
        <v>#REF!</v>
      </c>
      <c r="E453" s="9" t="e">
        <f t="shared" si="152"/>
        <v>#REF!</v>
      </c>
      <c r="F453" s="9" t="e">
        <f t="shared" si="153"/>
        <v>#REF!</v>
      </c>
      <c r="G453" s="9" t="e">
        <f t="shared" si="154"/>
        <v>#REF!</v>
      </c>
      <c r="H453" s="9" t="e">
        <f t="shared" si="155"/>
        <v>#REF!</v>
      </c>
      <c r="I453" s="9" t="e">
        <f t="shared" si="156"/>
        <v>#REF!</v>
      </c>
      <c r="J453" s="10" t="e">
        <f>IF(A453=" ",0,(PRODUCT($F$28:F453)-1)-(PRODUCT($H$28:H453)-1))</f>
        <v>#REF!</v>
      </c>
      <c r="L453" t="e">
        <f t="shared" si="157"/>
        <v>#REF!</v>
      </c>
      <c r="S453" s="26">
        <f>+'Rendements bruts'!A453</f>
        <v>0</v>
      </c>
      <c r="T453">
        <f t="shared" si="146"/>
        <v>1900</v>
      </c>
      <c r="U453">
        <f t="shared" si="147"/>
        <v>1</v>
      </c>
      <c r="V453" t="e">
        <f>+VLOOKUP(S453,'Rendements bruts'!$A:$A,2,FALSE)</f>
        <v>#N/A</v>
      </c>
      <c r="W453" s="2">
        <f t="shared" si="148"/>
        <v>0</v>
      </c>
      <c r="Y453" s="10" t="e">
        <f t="shared" ref="Y453:Y516" si="158">+IF(A476=" "," ",INDEX(Indices,A476,MAX($Q$2:$Q$48)+2))</f>
        <v>#REF!</v>
      </c>
      <c r="Z453" s="7" t="e">
        <f t="shared" si="144"/>
        <v>#REF!</v>
      </c>
    </row>
    <row r="454" spans="1:26" x14ac:dyDescent="0.25">
      <c r="A454" s="8" t="e">
        <f t="shared" si="145"/>
        <v>#REF!</v>
      </c>
      <c r="B454" s="11" t="e">
        <f t="shared" si="149"/>
        <v>#REF!</v>
      </c>
      <c r="C454" s="44" t="e">
        <f t="shared" si="150"/>
        <v>#REF!</v>
      </c>
      <c r="D454" s="9" t="e">
        <f t="shared" si="151"/>
        <v>#REF!</v>
      </c>
      <c r="E454" s="9" t="e">
        <f t="shared" si="152"/>
        <v>#REF!</v>
      </c>
      <c r="F454" s="9" t="e">
        <f t="shared" si="153"/>
        <v>#REF!</v>
      </c>
      <c r="G454" s="9" t="e">
        <f t="shared" si="154"/>
        <v>#REF!</v>
      </c>
      <c r="H454" s="9" t="e">
        <f t="shared" si="155"/>
        <v>#REF!</v>
      </c>
      <c r="I454" s="9" t="e">
        <f t="shared" si="156"/>
        <v>#REF!</v>
      </c>
      <c r="J454" s="10" t="e">
        <f>IF(A454=" ",0,(PRODUCT($F$28:F454)-1)-(PRODUCT($H$28:H454)-1))</f>
        <v>#REF!</v>
      </c>
      <c r="L454" t="e">
        <f t="shared" si="157"/>
        <v>#REF!</v>
      </c>
      <c r="S454" s="26">
        <f>+'Rendements bruts'!A454</f>
        <v>0</v>
      </c>
      <c r="T454">
        <f t="shared" si="146"/>
        <v>1900</v>
      </c>
      <c r="U454">
        <f t="shared" si="147"/>
        <v>1</v>
      </c>
      <c r="V454" t="e">
        <f>+VLOOKUP(S454,'Rendements bruts'!$A:$A,2,FALSE)</f>
        <v>#N/A</v>
      </c>
      <c r="W454" s="2">
        <f t="shared" si="148"/>
        <v>0</v>
      </c>
      <c r="Y454" s="10" t="e">
        <f t="shared" si="158"/>
        <v>#REF!</v>
      </c>
      <c r="Z454" s="7" t="e">
        <f t="shared" si="144"/>
        <v>#REF!</v>
      </c>
    </row>
    <row r="455" spans="1:26" x14ac:dyDescent="0.25">
      <c r="A455" s="8" t="e">
        <f t="shared" si="145"/>
        <v>#REF!</v>
      </c>
      <c r="B455" s="11" t="e">
        <f t="shared" si="149"/>
        <v>#REF!</v>
      </c>
      <c r="C455" s="44" t="e">
        <f t="shared" si="150"/>
        <v>#REF!</v>
      </c>
      <c r="D455" s="9" t="e">
        <f t="shared" si="151"/>
        <v>#REF!</v>
      </c>
      <c r="E455" s="9" t="e">
        <f t="shared" si="152"/>
        <v>#REF!</v>
      </c>
      <c r="F455" s="9" t="e">
        <f t="shared" si="153"/>
        <v>#REF!</v>
      </c>
      <c r="G455" s="9" t="e">
        <f t="shared" si="154"/>
        <v>#REF!</v>
      </c>
      <c r="H455" s="9" t="e">
        <f t="shared" si="155"/>
        <v>#REF!</v>
      </c>
      <c r="I455" s="9" t="e">
        <f t="shared" si="156"/>
        <v>#REF!</v>
      </c>
      <c r="J455" s="10" t="e">
        <f>IF(A455=" ",0,(PRODUCT($F$28:F455)-1)-(PRODUCT($H$28:H455)-1))</f>
        <v>#REF!</v>
      </c>
      <c r="L455" t="e">
        <f t="shared" si="157"/>
        <v>#REF!</v>
      </c>
      <c r="S455" s="26">
        <f>+'Rendements bruts'!A455</f>
        <v>0</v>
      </c>
      <c r="T455">
        <f t="shared" si="146"/>
        <v>1900</v>
      </c>
      <c r="U455">
        <f t="shared" si="147"/>
        <v>1</v>
      </c>
      <c r="V455" t="e">
        <f>+VLOOKUP(S455,'Rendements bruts'!$A:$A,2,FALSE)</f>
        <v>#N/A</v>
      </c>
      <c r="W455" s="2">
        <f t="shared" si="148"/>
        <v>0</v>
      </c>
      <c r="Y455" s="10" t="e">
        <f t="shared" si="158"/>
        <v>#REF!</v>
      </c>
      <c r="Z455" s="7" t="e">
        <f t="shared" si="144"/>
        <v>#REF!</v>
      </c>
    </row>
    <row r="456" spans="1:26" x14ac:dyDescent="0.25">
      <c r="A456" s="8" t="e">
        <f t="shared" si="145"/>
        <v>#REF!</v>
      </c>
      <c r="B456" s="11" t="e">
        <f t="shared" si="149"/>
        <v>#REF!</v>
      </c>
      <c r="C456" s="44" t="e">
        <f t="shared" si="150"/>
        <v>#REF!</v>
      </c>
      <c r="D456" s="9" t="e">
        <f t="shared" si="151"/>
        <v>#REF!</v>
      </c>
      <c r="E456" s="9" t="e">
        <f t="shared" si="152"/>
        <v>#REF!</v>
      </c>
      <c r="F456" s="9" t="e">
        <f t="shared" si="153"/>
        <v>#REF!</v>
      </c>
      <c r="G456" s="9" t="e">
        <f t="shared" si="154"/>
        <v>#REF!</v>
      </c>
      <c r="H456" s="9" t="e">
        <f t="shared" si="155"/>
        <v>#REF!</v>
      </c>
      <c r="I456" s="9" t="e">
        <f t="shared" si="156"/>
        <v>#REF!</v>
      </c>
      <c r="J456" s="10" t="e">
        <f>IF(A456=" ",0,(PRODUCT($F$28:F456)-1)-(PRODUCT($H$28:H456)-1))</f>
        <v>#REF!</v>
      </c>
      <c r="L456" t="e">
        <f t="shared" si="157"/>
        <v>#REF!</v>
      </c>
      <c r="S456" s="26">
        <f>+'Rendements bruts'!A456</f>
        <v>0</v>
      </c>
      <c r="T456">
        <f t="shared" si="146"/>
        <v>1900</v>
      </c>
      <c r="U456">
        <f t="shared" si="147"/>
        <v>1</v>
      </c>
      <c r="V456" t="e">
        <f>+VLOOKUP(S456,'Rendements bruts'!$A:$A,2,FALSE)</f>
        <v>#N/A</v>
      </c>
      <c r="W456" s="2">
        <f t="shared" si="148"/>
        <v>0</v>
      </c>
      <c r="Y456" s="10" t="e">
        <f t="shared" si="158"/>
        <v>#REF!</v>
      </c>
      <c r="Z456" s="7" t="e">
        <f t="shared" si="144"/>
        <v>#REF!</v>
      </c>
    </row>
    <row r="457" spans="1:26" x14ac:dyDescent="0.25">
      <c r="A457" s="8" t="e">
        <f t="shared" si="145"/>
        <v>#REF!</v>
      </c>
      <c r="B457" s="11" t="e">
        <f t="shared" si="149"/>
        <v>#REF!</v>
      </c>
      <c r="C457" s="44" t="e">
        <f t="shared" si="150"/>
        <v>#REF!</v>
      </c>
      <c r="D457" s="9" t="e">
        <f t="shared" si="151"/>
        <v>#REF!</v>
      </c>
      <c r="E457" s="9" t="e">
        <f t="shared" si="152"/>
        <v>#REF!</v>
      </c>
      <c r="F457" s="9" t="e">
        <f t="shared" si="153"/>
        <v>#REF!</v>
      </c>
      <c r="G457" s="9" t="e">
        <f t="shared" si="154"/>
        <v>#REF!</v>
      </c>
      <c r="H457" s="9" t="e">
        <f t="shared" si="155"/>
        <v>#REF!</v>
      </c>
      <c r="I457" s="9" t="e">
        <f t="shared" si="156"/>
        <v>#REF!</v>
      </c>
      <c r="J457" s="10" t="e">
        <f>IF(A457=" ",0,(PRODUCT($F$28:F457)-1)-(PRODUCT($H$28:H457)-1))</f>
        <v>#REF!</v>
      </c>
      <c r="L457" t="e">
        <f t="shared" si="157"/>
        <v>#REF!</v>
      </c>
      <c r="S457" s="26">
        <f>+'Rendements bruts'!A457</f>
        <v>0</v>
      </c>
      <c r="T457">
        <f t="shared" si="146"/>
        <v>1900</v>
      </c>
      <c r="U457">
        <f t="shared" si="147"/>
        <v>1</v>
      </c>
      <c r="V457" t="e">
        <f>+VLOOKUP(S457,'Rendements bruts'!$A:$A,2,FALSE)</f>
        <v>#N/A</v>
      </c>
      <c r="W457" s="2">
        <f t="shared" si="148"/>
        <v>0</v>
      </c>
      <c r="Y457" s="10" t="e">
        <f t="shared" si="158"/>
        <v>#REF!</v>
      </c>
      <c r="Z457" s="7" t="e">
        <f t="shared" si="144"/>
        <v>#REF!</v>
      </c>
    </row>
    <row r="458" spans="1:26" x14ac:dyDescent="0.25">
      <c r="A458" s="8" t="e">
        <f t="shared" si="145"/>
        <v>#REF!</v>
      </c>
      <c r="B458" s="11" t="e">
        <f t="shared" si="149"/>
        <v>#REF!</v>
      </c>
      <c r="C458" s="44" t="e">
        <f t="shared" si="150"/>
        <v>#REF!</v>
      </c>
      <c r="D458" s="9" t="e">
        <f t="shared" si="151"/>
        <v>#REF!</v>
      </c>
      <c r="E458" s="9" t="e">
        <f t="shared" si="152"/>
        <v>#REF!</v>
      </c>
      <c r="F458" s="9" t="e">
        <f t="shared" si="153"/>
        <v>#REF!</v>
      </c>
      <c r="G458" s="9" t="e">
        <f t="shared" si="154"/>
        <v>#REF!</v>
      </c>
      <c r="H458" s="9" t="e">
        <f t="shared" si="155"/>
        <v>#REF!</v>
      </c>
      <c r="I458" s="9" t="e">
        <f t="shared" si="156"/>
        <v>#REF!</v>
      </c>
      <c r="J458" s="10" t="e">
        <f>IF(A458=" ",0,(PRODUCT($F$28:F458)-1)-(PRODUCT($H$28:H458)-1))</f>
        <v>#REF!</v>
      </c>
      <c r="L458" t="e">
        <f t="shared" si="157"/>
        <v>#REF!</v>
      </c>
      <c r="S458" s="26">
        <f>+'Rendements bruts'!A458</f>
        <v>0</v>
      </c>
      <c r="T458">
        <f t="shared" si="146"/>
        <v>1900</v>
      </c>
      <c r="U458">
        <f t="shared" si="147"/>
        <v>1</v>
      </c>
      <c r="V458" t="e">
        <f>+VLOOKUP(S458,'Rendements bruts'!$A:$A,2,FALSE)</f>
        <v>#N/A</v>
      </c>
      <c r="W458" s="2">
        <f t="shared" si="148"/>
        <v>0</v>
      </c>
      <c r="Y458" s="10" t="e">
        <f t="shared" si="158"/>
        <v>#REF!</v>
      </c>
      <c r="Z458" s="7" t="e">
        <f t="shared" si="144"/>
        <v>#REF!</v>
      </c>
    </row>
    <row r="459" spans="1:26" x14ac:dyDescent="0.25">
      <c r="A459" s="8" t="e">
        <f t="shared" si="145"/>
        <v>#REF!</v>
      </c>
      <c r="B459" s="11" t="e">
        <f t="shared" si="149"/>
        <v>#REF!</v>
      </c>
      <c r="C459" s="44" t="e">
        <f t="shared" si="150"/>
        <v>#REF!</v>
      </c>
      <c r="D459" s="9" t="e">
        <f t="shared" si="151"/>
        <v>#REF!</v>
      </c>
      <c r="E459" s="9" t="e">
        <f t="shared" si="152"/>
        <v>#REF!</v>
      </c>
      <c r="F459" s="9" t="e">
        <f t="shared" si="153"/>
        <v>#REF!</v>
      </c>
      <c r="G459" s="9" t="e">
        <f t="shared" si="154"/>
        <v>#REF!</v>
      </c>
      <c r="H459" s="9" t="e">
        <f t="shared" si="155"/>
        <v>#REF!</v>
      </c>
      <c r="I459" s="9" t="e">
        <f t="shared" si="156"/>
        <v>#REF!</v>
      </c>
      <c r="J459" s="10" t="e">
        <f>IF(A459=" ",0,(PRODUCT($F$28:F459)-1)-(PRODUCT($H$28:H459)-1))</f>
        <v>#REF!</v>
      </c>
      <c r="L459" t="e">
        <f t="shared" si="157"/>
        <v>#REF!</v>
      </c>
      <c r="S459" s="26">
        <f>+'Rendements bruts'!A459</f>
        <v>0</v>
      </c>
      <c r="T459">
        <f t="shared" si="146"/>
        <v>1900</v>
      </c>
      <c r="U459">
        <f t="shared" si="147"/>
        <v>1</v>
      </c>
      <c r="V459" t="e">
        <f>+VLOOKUP(S459,'Rendements bruts'!$A:$A,2,FALSE)</f>
        <v>#N/A</v>
      </c>
      <c r="W459" s="2">
        <f t="shared" si="148"/>
        <v>0</v>
      </c>
      <c r="Y459" s="10" t="e">
        <f t="shared" si="158"/>
        <v>#REF!</v>
      </c>
      <c r="Z459" s="7" t="e">
        <f t="shared" si="144"/>
        <v>#REF!</v>
      </c>
    </row>
    <row r="460" spans="1:26" x14ac:dyDescent="0.25">
      <c r="A460" s="8" t="e">
        <f t="shared" si="145"/>
        <v>#REF!</v>
      </c>
      <c r="B460" s="11" t="e">
        <f t="shared" si="149"/>
        <v>#REF!</v>
      </c>
      <c r="C460" s="44" t="e">
        <f t="shared" si="150"/>
        <v>#REF!</v>
      </c>
      <c r="D460" s="9" t="e">
        <f t="shared" si="151"/>
        <v>#REF!</v>
      </c>
      <c r="E460" s="9" t="e">
        <f t="shared" si="152"/>
        <v>#REF!</v>
      </c>
      <c r="F460" s="9" t="e">
        <f t="shared" si="153"/>
        <v>#REF!</v>
      </c>
      <c r="G460" s="9" t="e">
        <f t="shared" si="154"/>
        <v>#REF!</v>
      </c>
      <c r="H460" s="9" t="e">
        <f t="shared" si="155"/>
        <v>#REF!</v>
      </c>
      <c r="I460" s="9" t="e">
        <f t="shared" si="156"/>
        <v>#REF!</v>
      </c>
      <c r="J460" s="10" t="e">
        <f>IF(A460=" ",0,(PRODUCT($F$28:F460)-1)-(PRODUCT($H$28:H460)-1))</f>
        <v>#REF!</v>
      </c>
      <c r="L460" t="e">
        <f t="shared" si="157"/>
        <v>#REF!</v>
      </c>
      <c r="S460" s="26">
        <f>+'Rendements bruts'!A460</f>
        <v>0</v>
      </c>
      <c r="T460">
        <f t="shared" si="146"/>
        <v>1900</v>
      </c>
      <c r="U460">
        <f t="shared" si="147"/>
        <v>1</v>
      </c>
      <c r="V460" t="e">
        <f>+VLOOKUP(S460,'Rendements bruts'!$A:$A,2,FALSE)</f>
        <v>#N/A</v>
      </c>
      <c r="W460" s="2">
        <f t="shared" si="148"/>
        <v>0</v>
      </c>
      <c r="Y460" s="10" t="e">
        <f t="shared" si="158"/>
        <v>#REF!</v>
      </c>
      <c r="Z460" s="7" t="e">
        <f t="shared" si="144"/>
        <v>#REF!</v>
      </c>
    </row>
    <row r="461" spans="1:26" x14ac:dyDescent="0.25">
      <c r="A461" s="8" t="e">
        <f t="shared" si="145"/>
        <v>#REF!</v>
      </c>
      <c r="B461" s="11" t="e">
        <f t="shared" si="149"/>
        <v>#REF!</v>
      </c>
      <c r="C461" s="44" t="e">
        <f t="shared" si="150"/>
        <v>#REF!</v>
      </c>
      <c r="D461" s="9" t="e">
        <f t="shared" si="151"/>
        <v>#REF!</v>
      </c>
      <c r="E461" s="9" t="e">
        <f t="shared" si="152"/>
        <v>#REF!</v>
      </c>
      <c r="F461" s="9" t="e">
        <f t="shared" si="153"/>
        <v>#REF!</v>
      </c>
      <c r="G461" s="9" t="e">
        <f t="shared" si="154"/>
        <v>#REF!</v>
      </c>
      <c r="H461" s="9" t="e">
        <f t="shared" si="155"/>
        <v>#REF!</v>
      </c>
      <c r="I461" s="9" t="e">
        <f t="shared" si="156"/>
        <v>#REF!</v>
      </c>
      <c r="J461" s="10" t="e">
        <f>IF(A461=" ",0,(PRODUCT($F$28:F461)-1)-(PRODUCT($H$28:H461)-1))</f>
        <v>#REF!</v>
      </c>
      <c r="L461" t="e">
        <f t="shared" si="157"/>
        <v>#REF!</v>
      </c>
      <c r="S461" s="26">
        <f>+'Rendements bruts'!A461</f>
        <v>0</v>
      </c>
      <c r="T461">
        <f t="shared" si="146"/>
        <v>1900</v>
      </c>
      <c r="U461">
        <f t="shared" si="147"/>
        <v>1</v>
      </c>
      <c r="V461" t="e">
        <f>+VLOOKUP(S461,'Rendements bruts'!$A:$A,2,FALSE)</f>
        <v>#N/A</v>
      </c>
      <c r="W461" s="2">
        <f t="shared" si="148"/>
        <v>0</v>
      </c>
      <c r="Y461" s="10" t="e">
        <f t="shared" si="158"/>
        <v>#REF!</v>
      </c>
      <c r="Z461" s="7" t="e">
        <f t="shared" si="144"/>
        <v>#REF!</v>
      </c>
    </row>
    <row r="462" spans="1:26" x14ac:dyDescent="0.25">
      <c r="A462" s="8" t="e">
        <f t="shared" si="145"/>
        <v>#REF!</v>
      </c>
      <c r="B462" s="11" t="e">
        <f t="shared" si="149"/>
        <v>#REF!</v>
      </c>
      <c r="C462" s="44" t="e">
        <f t="shared" si="150"/>
        <v>#REF!</v>
      </c>
      <c r="D462" s="9" t="e">
        <f t="shared" si="151"/>
        <v>#REF!</v>
      </c>
      <c r="E462" s="9" t="e">
        <f t="shared" si="152"/>
        <v>#REF!</v>
      </c>
      <c r="F462" s="9" t="e">
        <f t="shared" si="153"/>
        <v>#REF!</v>
      </c>
      <c r="G462" s="9" t="e">
        <f t="shared" si="154"/>
        <v>#REF!</v>
      </c>
      <c r="H462" s="9" t="e">
        <f t="shared" si="155"/>
        <v>#REF!</v>
      </c>
      <c r="I462" s="9" t="e">
        <f t="shared" si="156"/>
        <v>#REF!</v>
      </c>
      <c r="J462" s="10" t="e">
        <f>IF(A462=" ",0,(PRODUCT($F$28:F462)-1)-(PRODUCT($H$28:H462)-1))</f>
        <v>#REF!</v>
      </c>
      <c r="L462" t="e">
        <f t="shared" si="157"/>
        <v>#REF!</v>
      </c>
      <c r="S462" s="26">
        <f>+'Rendements bruts'!A462</f>
        <v>0</v>
      </c>
      <c r="T462">
        <f t="shared" si="146"/>
        <v>1900</v>
      </c>
      <c r="U462">
        <f t="shared" si="147"/>
        <v>1</v>
      </c>
      <c r="V462" t="e">
        <f>+VLOOKUP(S462,'Rendements bruts'!$A:$A,2,FALSE)</f>
        <v>#N/A</v>
      </c>
      <c r="W462" s="2">
        <f t="shared" si="148"/>
        <v>0</v>
      </c>
      <c r="Y462" s="10" t="e">
        <f t="shared" si="158"/>
        <v>#REF!</v>
      </c>
      <c r="Z462" s="7" t="e">
        <f t="shared" si="144"/>
        <v>#REF!</v>
      </c>
    </row>
    <row r="463" spans="1:26" x14ac:dyDescent="0.25">
      <c r="A463" s="8" t="e">
        <f t="shared" si="145"/>
        <v>#REF!</v>
      </c>
      <c r="B463" s="11" t="e">
        <f t="shared" si="149"/>
        <v>#REF!</v>
      </c>
      <c r="C463" s="44" t="e">
        <f t="shared" si="150"/>
        <v>#REF!</v>
      </c>
      <c r="D463" s="9" t="e">
        <f t="shared" si="151"/>
        <v>#REF!</v>
      </c>
      <c r="E463" s="9" t="e">
        <f t="shared" si="152"/>
        <v>#REF!</v>
      </c>
      <c r="F463" s="9" t="e">
        <f t="shared" si="153"/>
        <v>#REF!</v>
      </c>
      <c r="G463" s="9" t="e">
        <f t="shared" si="154"/>
        <v>#REF!</v>
      </c>
      <c r="H463" s="9" t="e">
        <f t="shared" si="155"/>
        <v>#REF!</v>
      </c>
      <c r="I463" s="9" t="e">
        <f t="shared" si="156"/>
        <v>#REF!</v>
      </c>
      <c r="J463" s="10" t="e">
        <f>IF(A463=" ",0,(PRODUCT($F$28:F463)-1)-(PRODUCT($H$28:H463)-1))</f>
        <v>#REF!</v>
      </c>
      <c r="L463" t="e">
        <f t="shared" si="157"/>
        <v>#REF!</v>
      </c>
      <c r="S463" s="26">
        <f>+'Rendements bruts'!A463</f>
        <v>0</v>
      </c>
      <c r="T463">
        <f t="shared" si="146"/>
        <v>1900</v>
      </c>
      <c r="U463">
        <f t="shared" si="147"/>
        <v>1</v>
      </c>
      <c r="V463" t="e">
        <f>+VLOOKUP(S463,'Rendements bruts'!$A:$A,2,FALSE)</f>
        <v>#N/A</v>
      </c>
      <c r="W463" s="2">
        <f t="shared" si="148"/>
        <v>0</v>
      </c>
      <c r="Y463" s="10" t="e">
        <f t="shared" si="158"/>
        <v>#REF!</v>
      </c>
      <c r="Z463" s="7" t="e">
        <f t="shared" si="144"/>
        <v>#REF!</v>
      </c>
    </row>
    <row r="464" spans="1:26" x14ac:dyDescent="0.25">
      <c r="A464" s="8" t="e">
        <f t="shared" si="145"/>
        <v>#REF!</v>
      </c>
      <c r="B464" s="11" t="e">
        <f t="shared" si="149"/>
        <v>#REF!</v>
      </c>
      <c r="C464" s="44" t="e">
        <f t="shared" si="150"/>
        <v>#REF!</v>
      </c>
      <c r="D464" s="9" t="e">
        <f t="shared" si="151"/>
        <v>#REF!</v>
      </c>
      <c r="E464" s="9" t="e">
        <f t="shared" si="152"/>
        <v>#REF!</v>
      </c>
      <c r="F464" s="9" t="e">
        <f t="shared" si="153"/>
        <v>#REF!</v>
      </c>
      <c r="G464" s="9" t="e">
        <f t="shared" si="154"/>
        <v>#REF!</v>
      </c>
      <c r="H464" s="9" t="e">
        <f t="shared" si="155"/>
        <v>#REF!</v>
      </c>
      <c r="I464" s="9" t="e">
        <f t="shared" si="156"/>
        <v>#REF!</v>
      </c>
      <c r="J464" s="10" t="e">
        <f>IF(A464=" ",0,(PRODUCT($F$28:F464)-1)-(PRODUCT($H$28:H464)-1))</f>
        <v>#REF!</v>
      </c>
      <c r="L464" t="e">
        <f t="shared" si="157"/>
        <v>#REF!</v>
      </c>
      <c r="S464" s="26">
        <f>+'Rendements bruts'!A464</f>
        <v>0</v>
      </c>
      <c r="T464">
        <f t="shared" si="146"/>
        <v>1900</v>
      </c>
      <c r="U464">
        <f t="shared" si="147"/>
        <v>1</v>
      </c>
      <c r="V464" t="e">
        <f>+VLOOKUP(S464,'Rendements bruts'!$A:$A,2,FALSE)</f>
        <v>#N/A</v>
      </c>
      <c r="W464" s="2">
        <f t="shared" si="148"/>
        <v>0</v>
      </c>
      <c r="Y464" s="10" t="e">
        <f t="shared" si="158"/>
        <v>#REF!</v>
      </c>
      <c r="Z464" s="7" t="e">
        <f t="shared" si="144"/>
        <v>#REF!</v>
      </c>
    </row>
    <row r="465" spans="1:26" x14ac:dyDescent="0.25">
      <c r="A465" s="8" t="e">
        <f t="shared" si="145"/>
        <v>#REF!</v>
      </c>
      <c r="B465" s="11" t="e">
        <f t="shared" si="149"/>
        <v>#REF!</v>
      </c>
      <c r="C465" s="44" t="e">
        <f t="shared" si="150"/>
        <v>#REF!</v>
      </c>
      <c r="D465" s="9" t="e">
        <f t="shared" si="151"/>
        <v>#REF!</v>
      </c>
      <c r="E465" s="9" t="e">
        <f t="shared" si="152"/>
        <v>#REF!</v>
      </c>
      <c r="F465" s="9" t="e">
        <f t="shared" si="153"/>
        <v>#REF!</v>
      </c>
      <c r="G465" s="9" t="e">
        <f t="shared" si="154"/>
        <v>#REF!</v>
      </c>
      <c r="H465" s="9" t="e">
        <f t="shared" si="155"/>
        <v>#REF!</v>
      </c>
      <c r="I465" s="9" t="e">
        <f t="shared" si="156"/>
        <v>#REF!</v>
      </c>
      <c r="J465" s="10" t="e">
        <f>IF(A465=" ",0,(PRODUCT($F$28:F465)-1)-(PRODUCT($H$28:H465)-1))</f>
        <v>#REF!</v>
      </c>
      <c r="L465" t="e">
        <f t="shared" si="157"/>
        <v>#REF!</v>
      </c>
      <c r="S465" s="26">
        <f>+'Rendements bruts'!A465</f>
        <v>0</v>
      </c>
      <c r="T465">
        <f t="shared" si="146"/>
        <v>1900</v>
      </c>
      <c r="U465">
        <f t="shared" si="147"/>
        <v>1</v>
      </c>
      <c r="V465" t="e">
        <f>+VLOOKUP(S465,'Rendements bruts'!$A:$A,2,FALSE)</f>
        <v>#N/A</v>
      </c>
      <c r="W465" s="2">
        <f t="shared" si="148"/>
        <v>0</v>
      </c>
      <c r="Y465" s="10" t="e">
        <f t="shared" si="158"/>
        <v>#REF!</v>
      </c>
      <c r="Z465" s="7" t="e">
        <f t="shared" si="144"/>
        <v>#REF!</v>
      </c>
    </row>
    <row r="466" spans="1:26" x14ac:dyDescent="0.25">
      <c r="A466" s="8" t="e">
        <f t="shared" si="145"/>
        <v>#REF!</v>
      </c>
      <c r="B466" s="11" t="e">
        <f t="shared" si="149"/>
        <v>#REF!</v>
      </c>
      <c r="C466" s="44" t="e">
        <f t="shared" si="150"/>
        <v>#REF!</v>
      </c>
      <c r="D466" s="9" t="e">
        <f t="shared" si="151"/>
        <v>#REF!</v>
      </c>
      <c r="E466" s="9" t="e">
        <f t="shared" si="152"/>
        <v>#REF!</v>
      </c>
      <c r="F466" s="9" t="e">
        <f t="shared" si="153"/>
        <v>#REF!</v>
      </c>
      <c r="G466" s="9" t="e">
        <f t="shared" si="154"/>
        <v>#REF!</v>
      </c>
      <c r="H466" s="9" t="e">
        <f t="shared" si="155"/>
        <v>#REF!</v>
      </c>
      <c r="I466" s="9" t="e">
        <f t="shared" si="156"/>
        <v>#REF!</v>
      </c>
      <c r="J466" s="10" t="e">
        <f>IF(A466=" ",0,(PRODUCT($F$28:F466)-1)-(PRODUCT($H$28:H466)-1))</f>
        <v>#REF!</v>
      </c>
      <c r="L466" t="e">
        <f t="shared" si="157"/>
        <v>#REF!</v>
      </c>
      <c r="S466" s="26">
        <f>+'Rendements bruts'!A466</f>
        <v>0</v>
      </c>
      <c r="T466">
        <f t="shared" si="146"/>
        <v>1900</v>
      </c>
      <c r="U466">
        <f t="shared" si="147"/>
        <v>1</v>
      </c>
      <c r="V466" t="e">
        <f>+VLOOKUP(S466,'Rendements bruts'!$A:$A,2,FALSE)</f>
        <v>#N/A</v>
      </c>
      <c r="W466" s="2">
        <f t="shared" si="148"/>
        <v>0</v>
      </c>
      <c r="Y466" s="10" t="e">
        <f t="shared" si="158"/>
        <v>#REF!</v>
      </c>
      <c r="Z466" s="7" t="e">
        <f t="shared" si="144"/>
        <v>#REF!</v>
      </c>
    </row>
    <row r="467" spans="1:26" x14ac:dyDescent="0.25">
      <c r="A467" s="8" t="e">
        <f t="shared" si="145"/>
        <v>#REF!</v>
      </c>
      <c r="B467" s="11" t="e">
        <f t="shared" si="149"/>
        <v>#REF!</v>
      </c>
      <c r="C467" s="44" t="e">
        <f t="shared" si="150"/>
        <v>#REF!</v>
      </c>
      <c r="D467" s="9" t="e">
        <f t="shared" si="151"/>
        <v>#REF!</v>
      </c>
      <c r="E467" s="9" t="e">
        <f t="shared" si="152"/>
        <v>#REF!</v>
      </c>
      <c r="F467" s="9" t="e">
        <f t="shared" si="153"/>
        <v>#REF!</v>
      </c>
      <c r="G467" s="9" t="e">
        <f t="shared" si="154"/>
        <v>#REF!</v>
      </c>
      <c r="H467" s="9" t="e">
        <f t="shared" si="155"/>
        <v>#REF!</v>
      </c>
      <c r="I467" s="9" t="e">
        <f t="shared" si="156"/>
        <v>#REF!</v>
      </c>
      <c r="J467" s="10" t="e">
        <f>IF(A467=" ",0,(PRODUCT($F$28:F467)-1)-(PRODUCT($H$28:H467)-1))</f>
        <v>#REF!</v>
      </c>
      <c r="L467" t="e">
        <f t="shared" si="157"/>
        <v>#REF!</v>
      </c>
      <c r="S467" s="26">
        <f>+'Rendements bruts'!A467</f>
        <v>0</v>
      </c>
      <c r="T467">
        <f t="shared" si="146"/>
        <v>1900</v>
      </c>
      <c r="U467">
        <f t="shared" si="147"/>
        <v>1</v>
      </c>
      <c r="V467" t="e">
        <f>+VLOOKUP(S467,'Rendements bruts'!$A:$A,2,FALSE)</f>
        <v>#N/A</v>
      </c>
      <c r="W467" s="2">
        <f t="shared" si="148"/>
        <v>0</v>
      </c>
      <c r="Y467" s="10" t="e">
        <f t="shared" si="158"/>
        <v>#REF!</v>
      </c>
      <c r="Z467" s="7" t="e">
        <f t="shared" si="144"/>
        <v>#REF!</v>
      </c>
    </row>
    <row r="468" spans="1:26" x14ac:dyDescent="0.25">
      <c r="A468" s="8" t="e">
        <f t="shared" si="145"/>
        <v>#REF!</v>
      </c>
      <c r="B468" s="11" t="e">
        <f t="shared" si="149"/>
        <v>#REF!</v>
      </c>
      <c r="C468" s="44" t="e">
        <f t="shared" si="150"/>
        <v>#REF!</v>
      </c>
      <c r="D468" s="9" t="e">
        <f t="shared" si="151"/>
        <v>#REF!</v>
      </c>
      <c r="E468" s="9" t="e">
        <f t="shared" si="152"/>
        <v>#REF!</v>
      </c>
      <c r="F468" s="9" t="e">
        <f t="shared" si="153"/>
        <v>#REF!</v>
      </c>
      <c r="G468" s="9" t="e">
        <f t="shared" si="154"/>
        <v>#REF!</v>
      </c>
      <c r="H468" s="9" t="e">
        <f t="shared" si="155"/>
        <v>#REF!</v>
      </c>
      <c r="I468" s="9" t="e">
        <f t="shared" si="156"/>
        <v>#REF!</v>
      </c>
      <c r="J468" s="10" t="e">
        <f>IF(A468=" ",0,(PRODUCT($F$28:F468)-1)-(PRODUCT($H$28:H468)-1))</f>
        <v>#REF!</v>
      </c>
      <c r="L468" t="e">
        <f t="shared" si="157"/>
        <v>#REF!</v>
      </c>
      <c r="S468" s="26">
        <f>+'Rendements bruts'!A468</f>
        <v>0</v>
      </c>
      <c r="T468">
        <f t="shared" si="146"/>
        <v>1900</v>
      </c>
      <c r="U468">
        <f t="shared" si="147"/>
        <v>1</v>
      </c>
      <c r="V468" t="e">
        <f>+VLOOKUP(S468,'Rendements bruts'!$A:$A,2,FALSE)</f>
        <v>#N/A</v>
      </c>
      <c r="W468" s="2">
        <f t="shared" si="148"/>
        <v>0</v>
      </c>
      <c r="Y468" s="10" t="e">
        <f t="shared" si="158"/>
        <v>#REF!</v>
      </c>
      <c r="Z468" s="7" t="e">
        <f t="shared" si="144"/>
        <v>#REF!</v>
      </c>
    </row>
    <row r="469" spans="1:26" x14ac:dyDescent="0.25">
      <c r="A469" s="8" t="e">
        <f t="shared" si="145"/>
        <v>#REF!</v>
      </c>
      <c r="B469" s="11" t="e">
        <f t="shared" si="149"/>
        <v>#REF!</v>
      </c>
      <c r="C469" s="44" t="e">
        <f t="shared" si="150"/>
        <v>#REF!</v>
      </c>
      <c r="D469" s="9" t="e">
        <f t="shared" si="151"/>
        <v>#REF!</v>
      </c>
      <c r="E469" s="9" t="e">
        <f t="shared" si="152"/>
        <v>#REF!</v>
      </c>
      <c r="F469" s="9" t="e">
        <f t="shared" si="153"/>
        <v>#REF!</v>
      </c>
      <c r="G469" s="9" t="e">
        <f t="shared" si="154"/>
        <v>#REF!</v>
      </c>
      <c r="H469" s="9" t="e">
        <f t="shared" si="155"/>
        <v>#REF!</v>
      </c>
      <c r="I469" s="9" t="e">
        <f t="shared" si="156"/>
        <v>#REF!</v>
      </c>
      <c r="J469" s="10" t="e">
        <f>IF(A469=" ",0,(PRODUCT($F$28:F469)-1)-(PRODUCT($H$28:H469)-1))</f>
        <v>#REF!</v>
      </c>
      <c r="L469" t="e">
        <f t="shared" si="157"/>
        <v>#REF!</v>
      </c>
      <c r="S469" s="26">
        <f>+'Rendements bruts'!A469</f>
        <v>0</v>
      </c>
      <c r="T469">
        <f t="shared" si="146"/>
        <v>1900</v>
      </c>
      <c r="U469">
        <f t="shared" si="147"/>
        <v>1</v>
      </c>
      <c r="V469" t="e">
        <f>+VLOOKUP(S469,'Rendements bruts'!$A:$A,2,FALSE)</f>
        <v>#N/A</v>
      </c>
      <c r="W469" s="2">
        <f t="shared" si="148"/>
        <v>0</v>
      </c>
      <c r="Y469" s="10" t="e">
        <f t="shared" si="158"/>
        <v>#REF!</v>
      </c>
      <c r="Z469" s="7" t="e">
        <f t="shared" ref="Z469:Z532" si="159">+IF(A492=" ",1,1+Y469)</f>
        <v>#REF!</v>
      </c>
    </row>
    <row r="470" spans="1:26" x14ac:dyDescent="0.25">
      <c r="A470" s="8" t="e">
        <f t="shared" si="145"/>
        <v>#REF!</v>
      </c>
      <c r="B470" s="11" t="e">
        <f t="shared" si="149"/>
        <v>#REF!</v>
      </c>
      <c r="C470" s="44" t="e">
        <f t="shared" si="150"/>
        <v>#REF!</v>
      </c>
      <c r="D470" s="9" t="e">
        <f t="shared" si="151"/>
        <v>#REF!</v>
      </c>
      <c r="E470" s="9" t="e">
        <f t="shared" si="152"/>
        <v>#REF!</v>
      </c>
      <c r="F470" s="9" t="e">
        <f t="shared" si="153"/>
        <v>#REF!</v>
      </c>
      <c r="G470" s="9" t="e">
        <f t="shared" si="154"/>
        <v>#REF!</v>
      </c>
      <c r="H470" s="9" t="e">
        <f t="shared" si="155"/>
        <v>#REF!</v>
      </c>
      <c r="I470" s="9" t="e">
        <f t="shared" si="156"/>
        <v>#REF!</v>
      </c>
      <c r="J470" s="10" t="e">
        <f>IF(A470=" ",0,(PRODUCT($F$28:F470)-1)-(PRODUCT($H$28:H470)-1))</f>
        <v>#REF!</v>
      </c>
      <c r="L470" t="e">
        <f t="shared" si="157"/>
        <v>#REF!</v>
      </c>
      <c r="S470" s="26">
        <f>+'Rendements bruts'!A470</f>
        <v>0</v>
      </c>
      <c r="T470">
        <f t="shared" si="146"/>
        <v>1900</v>
      </c>
      <c r="U470">
        <f t="shared" si="147"/>
        <v>1</v>
      </c>
      <c r="V470" t="e">
        <f>+VLOOKUP(S470,'Rendements bruts'!$A:$A,2,FALSE)</f>
        <v>#N/A</v>
      </c>
      <c r="W470" s="2">
        <f t="shared" si="148"/>
        <v>0</v>
      </c>
      <c r="Y470" s="10" t="e">
        <f t="shared" si="158"/>
        <v>#REF!</v>
      </c>
      <c r="Z470" s="7" t="e">
        <f t="shared" si="159"/>
        <v>#REF!</v>
      </c>
    </row>
    <row r="471" spans="1:26" x14ac:dyDescent="0.25">
      <c r="A471" s="8" t="e">
        <f t="shared" si="145"/>
        <v>#REF!</v>
      </c>
      <c r="B471" s="11" t="e">
        <f t="shared" si="149"/>
        <v>#REF!</v>
      </c>
      <c r="C471" s="44" t="e">
        <f t="shared" si="150"/>
        <v>#REF!</v>
      </c>
      <c r="D471" s="9" t="e">
        <f t="shared" si="151"/>
        <v>#REF!</v>
      </c>
      <c r="E471" s="9" t="e">
        <f t="shared" si="152"/>
        <v>#REF!</v>
      </c>
      <c r="F471" s="9" t="e">
        <f t="shared" si="153"/>
        <v>#REF!</v>
      </c>
      <c r="G471" s="9" t="e">
        <f t="shared" si="154"/>
        <v>#REF!</v>
      </c>
      <c r="H471" s="9" t="e">
        <f t="shared" si="155"/>
        <v>#REF!</v>
      </c>
      <c r="I471" s="9" t="e">
        <f t="shared" si="156"/>
        <v>#REF!</v>
      </c>
      <c r="J471" s="10" t="e">
        <f>IF(A471=" ",0,(PRODUCT($F$28:F471)-1)-(PRODUCT($H$28:H471)-1))</f>
        <v>#REF!</v>
      </c>
      <c r="L471" t="e">
        <f t="shared" si="157"/>
        <v>#REF!</v>
      </c>
      <c r="S471" s="26">
        <f>+'Rendements bruts'!A471</f>
        <v>0</v>
      </c>
      <c r="T471">
        <f t="shared" si="146"/>
        <v>1900</v>
      </c>
      <c r="U471">
        <f t="shared" si="147"/>
        <v>1</v>
      </c>
      <c r="V471" t="e">
        <f>+VLOOKUP(S471,'Rendements bruts'!$A:$A,2,FALSE)</f>
        <v>#N/A</v>
      </c>
      <c r="W471" s="2">
        <f t="shared" si="148"/>
        <v>0</v>
      </c>
      <c r="Y471" s="10" t="e">
        <f t="shared" si="158"/>
        <v>#REF!</v>
      </c>
      <c r="Z471" s="7" t="e">
        <f t="shared" si="159"/>
        <v>#REF!</v>
      </c>
    </row>
    <row r="472" spans="1:26" x14ac:dyDescent="0.25">
      <c r="A472" s="8" t="e">
        <f t="shared" si="145"/>
        <v>#REF!</v>
      </c>
      <c r="B472" s="11" t="e">
        <f t="shared" si="149"/>
        <v>#REF!</v>
      </c>
      <c r="C472" s="44" t="e">
        <f t="shared" si="150"/>
        <v>#REF!</v>
      </c>
      <c r="D472" s="9" t="e">
        <f t="shared" si="151"/>
        <v>#REF!</v>
      </c>
      <c r="E472" s="9" t="e">
        <f t="shared" si="152"/>
        <v>#REF!</v>
      </c>
      <c r="F472" s="9" t="e">
        <f t="shared" si="153"/>
        <v>#REF!</v>
      </c>
      <c r="G472" s="9" t="e">
        <f t="shared" si="154"/>
        <v>#REF!</v>
      </c>
      <c r="H472" s="9" t="e">
        <f t="shared" si="155"/>
        <v>#REF!</v>
      </c>
      <c r="I472" s="9" t="e">
        <f t="shared" si="156"/>
        <v>#REF!</v>
      </c>
      <c r="J472" s="10" t="e">
        <f>IF(A472=" ",0,(PRODUCT($F$28:F472)-1)-(PRODUCT($H$28:H472)-1))</f>
        <v>#REF!</v>
      </c>
      <c r="L472" t="e">
        <f t="shared" si="157"/>
        <v>#REF!</v>
      </c>
      <c r="S472" s="26">
        <f>+'Rendements bruts'!A472</f>
        <v>0</v>
      </c>
      <c r="T472">
        <f t="shared" si="146"/>
        <v>1900</v>
      </c>
      <c r="U472">
        <f t="shared" si="147"/>
        <v>1</v>
      </c>
      <c r="V472" t="e">
        <f>+VLOOKUP(S472,'Rendements bruts'!$A:$A,2,FALSE)</f>
        <v>#N/A</v>
      </c>
      <c r="W472" s="2">
        <f t="shared" si="148"/>
        <v>0</v>
      </c>
      <c r="Y472" s="10" t="e">
        <f t="shared" si="158"/>
        <v>#REF!</v>
      </c>
      <c r="Z472" s="7" t="e">
        <f t="shared" si="159"/>
        <v>#REF!</v>
      </c>
    </row>
    <row r="473" spans="1:26" x14ac:dyDescent="0.25">
      <c r="A473" s="8" t="e">
        <f t="shared" si="145"/>
        <v>#REF!</v>
      </c>
      <c r="B473" s="11" t="e">
        <f t="shared" si="149"/>
        <v>#REF!</v>
      </c>
      <c r="C473" s="44" t="e">
        <f t="shared" si="150"/>
        <v>#REF!</v>
      </c>
      <c r="D473" s="9" t="e">
        <f t="shared" si="151"/>
        <v>#REF!</v>
      </c>
      <c r="E473" s="9" t="e">
        <f t="shared" si="152"/>
        <v>#REF!</v>
      </c>
      <c r="F473" s="9" t="e">
        <f t="shared" si="153"/>
        <v>#REF!</v>
      </c>
      <c r="G473" s="9" t="e">
        <f t="shared" si="154"/>
        <v>#REF!</v>
      </c>
      <c r="H473" s="9" t="e">
        <f t="shared" si="155"/>
        <v>#REF!</v>
      </c>
      <c r="I473" s="9" t="e">
        <f t="shared" si="156"/>
        <v>#REF!</v>
      </c>
      <c r="J473" s="10" t="e">
        <f>IF(A473=" ",0,(PRODUCT($F$28:F473)-1)-(PRODUCT($H$28:H473)-1))</f>
        <v>#REF!</v>
      </c>
      <c r="L473" t="e">
        <f t="shared" si="157"/>
        <v>#REF!</v>
      </c>
      <c r="S473" s="26">
        <f>+'Rendements bruts'!A473</f>
        <v>0</v>
      </c>
      <c r="T473">
        <f t="shared" si="146"/>
        <v>1900</v>
      </c>
      <c r="U473">
        <f t="shared" si="147"/>
        <v>1</v>
      </c>
      <c r="V473" t="e">
        <f>+VLOOKUP(S473,'Rendements bruts'!$A:$A,2,FALSE)</f>
        <v>#N/A</v>
      </c>
      <c r="W473" s="2">
        <f t="shared" si="148"/>
        <v>0</v>
      </c>
      <c r="Y473" s="10" t="e">
        <f t="shared" si="158"/>
        <v>#REF!</v>
      </c>
      <c r="Z473" s="7" t="e">
        <f t="shared" si="159"/>
        <v>#REF!</v>
      </c>
    </row>
    <row r="474" spans="1:26" x14ac:dyDescent="0.25">
      <c r="A474" s="8" t="e">
        <f t="shared" si="145"/>
        <v>#REF!</v>
      </c>
      <c r="B474" s="11" t="e">
        <f t="shared" si="149"/>
        <v>#REF!</v>
      </c>
      <c r="C474" s="44" t="e">
        <f t="shared" si="150"/>
        <v>#REF!</v>
      </c>
      <c r="D474" s="9" t="e">
        <f t="shared" si="151"/>
        <v>#REF!</v>
      </c>
      <c r="E474" s="9" t="e">
        <f t="shared" si="152"/>
        <v>#REF!</v>
      </c>
      <c r="F474" s="9" t="e">
        <f t="shared" si="153"/>
        <v>#REF!</v>
      </c>
      <c r="G474" s="9" t="e">
        <f t="shared" si="154"/>
        <v>#REF!</v>
      </c>
      <c r="H474" s="9" t="e">
        <f t="shared" si="155"/>
        <v>#REF!</v>
      </c>
      <c r="I474" s="9" t="e">
        <f t="shared" si="156"/>
        <v>#REF!</v>
      </c>
      <c r="J474" s="10" t="e">
        <f>IF(A474=" ",0,(PRODUCT($F$28:F474)-1)-(PRODUCT($H$28:H474)-1))</f>
        <v>#REF!</v>
      </c>
      <c r="L474" t="e">
        <f t="shared" si="157"/>
        <v>#REF!</v>
      </c>
      <c r="S474" s="26">
        <f>+'Rendements bruts'!A474</f>
        <v>0</v>
      </c>
      <c r="T474">
        <f t="shared" si="146"/>
        <v>1900</v>
      </c>
      <c r="U474">
        <f t="shared" si="147"/>
        <v>1</v>
      </c>
      <c r="V474" t="e">
        <f>+VLOOKUP(S474,'Rendements bruts'!$A:$A,2,FALSE)</f>
        <v>#N/A</v>
      </c>
      <c r="W474" s="2">
        <f t="shared" si="148"/>
        <v>0</v>
      </c>
      <c r="Y474" s="10" t="e">
        <f t="shared" si="158"/>
        <v>#REF!</v>
      </c>
      <c r="Z474" s="7" t="e">
        <f t="shared" si="159"/>
        <v>#REF!</v>
      </c>
    </row>
    <row r="475" spans="1:26" x14ac:dyDescent="0.25">
      <c r="A475" s="8" t="e">
        <f t="shared" si="145"/>
        <v>#REF!</v>
      </c>
      <c r="B475" s="11" t="e">
        <f t="shared" si="149"/>
        <v>#REF!</v>
      </c>
      <c r="C475" s="44" t="e">
        <f t="shared" si="150"/>
        <v>#REF!</v>
      </c>
      <c r="D475" s="9" t="e">
        <f t="shared" si="151"/>
        <v>#REF!</v>
      </c>
      <c r="E475" s="9" t="e">
        <f t="shared" si="152"/>
        <v>#REF!</v>
      </c>
      <c r="F475" s="9" t="e">
        <f t="shared" si="153"/>
        <v>#REF!</v>
      </c>
      <c r="G475" s="9" t="e">
        <f t="shared" si="154"/>
        <v>#REF!</v>
      </c>
      <c r="H475" s="9" t="e">
        <f t="shared" si="155"/>
        <v>#REF!</v>
      </c>
      <c r="I475" s="9" t="e">
        <f t="shared" si="156"/>
        <v>#REF!</v>
      </c>
      <c r="J475" s="10" t="e">
        <f>IF(A475=" ",0,(PRODUCT($F$28:F475)-1)-(PRODUCT($H$28:H475)-1))</f>
        <v>#REF!</v>
      </c>
      <c r="L475" t="e">
        <f t="shared" si="157"/>
        <v>#REF!</v>
      </c>
      <c r="S475" s="26">
        <f>+'Rendements bruts'!A475</f>
        <v>0</v>
      </c>
      <c r="T475">
        <f t="shared" si="146"/>
        <v>1900</v>
      </c>
      <c r="U475">
        <f t="shared" si="147"/>
        <v>1</v>
      </c>
      <c r="V475" t="e">
        <f>+VLOOKUP(S475,'Rendements bruts'!$A:$A,2,FALSE)</f>
        <v>#N/A</v>
      </c>
      <c r="W475" s="2">
        <f t="shared" si="148"/>
        <v>0</v>
      </c>
      <c r="Y475" s="10" t="e">
        <f t="shared" si="158"/>
        <v>#REF!</v>
      </c>
      <c r="Z475" s="7" t="e">
        <f t="shared" si="159"/>
        <v>#REF!</v>
      </c>
    </row>
    <row r="476" spans="1:26" x14ac:dyDescent="0.25">
      <c r="A476" s="8" t="e">
        <f t="shared" si="145"/>
        <v>#REF!</v>
      </c>
      <c r="B476" s="11" t="e">
        <f t="shared" si="149"/>
        <v>#REF!</v>
      </c>
      <c r="C476" s="44" t="e">
        <f t="shared" si="150"/>
        <v>#REF!</v>
      </c>
      <c r="D476" s="9" t="e">
        <f t="shared" si="151"/>
        <v>#REF!</v>
      </c>
      <c r="E476" s="9" t="e">
        <f t="shared" si="152"/>
        <v>#REF!</v>
      </c>
      <c r="F476" s="9" t="e">
        <f t="shared" si="153"/>
        <v>#REF!</v>
      </c>
      <c r="G476" s="9" t="e">
        <f t="shared" si="154"/>
        <v>#REF!</v>
      </c>
      <c r="H476" s="9" t="e">
        <f t="shared" si="155"/>
        <v>#REF!</v>
      </c>
      <c r="I476" s="9" t="e">
        <f t="shared" si="156"/>
        <v>#REF!</v>
      </c>
      <c r="J476" s="10" t="e">
        <f>IF(A476=" ",0,(PRODUCT($F$28:F476)-1)-(PRODUCT($H$28:H476)-1))</f>
        <v>#REF!</v>
      </c>
      <c r="L476" t="e">
        <f t="shared" si="157"/>
        <v>#REF!</v>
      </c>
      <c r="S476" s="26">
        <f>+'Rendements bruts'!A476</f>
        <v>0</v>
      </c>
      <c r="T476">
        <f t="shared" si="146"/>
        <v>1900</v>
      </c>
      <c r="U476">
        <f t="shared" si="147"/>
        <v>1</v>
      </c>
      <c r="V476" t="e">
        <f>+VLOOKUP(S476,'Rendements bruts'!$A:$A,2,FALSE)</f>
        <v>#N/A</v>
      </c>
      <c r="W476" s="2">
        <f t="shared" si="148"/>
        <v>0</v>
      </c>
      <c r="Y476" s="10" t="e">
        <f t="shared" si="158"/>
        <v>#REF!</v>
      </c>
      <c r="Z476" s="7" t="e">
        <f t="shared" si="159"/>
        <v>#REF!</v>
      </c>
    </row>
    <row r="477" spans="1:26" x14ac:dyDescent="0.25">
      <c r="A477" s="8" t="e">
        <f t="shared" si="145"/>
        <v>#REF!</v>
      </c>
      <c r="B477" s="11" t="e">
        <f t="shared" si="149"/>
        <v>#REF!</v>
      </c>
      <c r="C477" s="44" t="e">
        <f t="shared" si="150"/>
        <v>#REF!</v>
      </c>
      <c r="D477" s="9" t="e">
        <f t="shared" si="151"/>
        <v>#REF!</v>
      </c>
      <c r="E477" s="9" t="e">
        <f t="shared" si="152"/>
        <v>#REF!</v>
      </c>
      <c r="F477" s="9" t="e">
        <f t="shared" si="153"/>
        <v>#REF!</v>
      </c>
      <c r="G477" s="9" t="e">
        <f t="shared" si="154"/>
        <v>#REF!</v>
      </c>
      <c r="H477" s="9" t="e">
        <f t="shared" si="155"/>
        <v>#REF!</v>
      </c>
      <c r="I477" s="9" t="e">
        <f t="shared" si="156"/>
        <v>#REF!</v>
      </c>
      <c r="J477" s="10" t="e">
        <f>IF(A477=" ",0,(PRODUCT($F$28:F477)-1)-(PRODUCT($H$28:H477)-1))</f>
        <v>#REF!</v>
      </c>
      <c r="L477" t="e">
        <f t="shared" si="157"/>
        <v>#REF!</v>
      </c>
      <c r="S477" s="26">
        <f>+'Rendements bruts'!A477</f>
        <v>0</v>
      </c>
      <c r="T477">
        <f t="shared" si="146"/>
        <v>1900</v>
      </c>
      <c r="U477">
        <f t="shared" si="147"/>
        <v>1</v>
      </c>
      <c r="V477" t="e">
        <f>+VLOOKUP(S477,'Rendements bruts'!$A:$A,2,FALSE)</f>
        <v>#N/A</v>
      </c>
      <c r="W477" s="2">
        <f t="shared" si="148"/>
        <v>0</v>
      </c>
      <c r="Y477" s="10" t="e">
        <f t="shared" si="158"/>
        <v>#REF!</v>
      </c>
      <c r="Z477" s="7" t="e">
        <f t="shared" si="159"/>
        <v>#REF!</v>
      </c>
    </row>
    <row r="478" spans="1:26" x14ac:dyDescent="0.25">
      <c r="A478" s="8" t="e">
        <f t="shared" ref="A478:A541" si="160">+IF(A477=" "," ",IF(A477+1&gt;$J$4," ",A477+1))</f>
        <v>#REF!</v>
      </c>
      <c r="B478" s="11" t="e">
        <f t="shared" si="149"/>
        <v>#REF!</v>
      </c>
      <c r="C478" s="44" t="e">
        <f t="shared" si="150"/>
        <v>#REF!</v>
      </c>
      <c r="D478" s="9" t="e">
        <f t="shared" si="151"/>
        <v>#REF!</v>
      </c>
      <c r="E478" s="9" t="e">
        <f t="shared" si="152"/>
        <v>#REF!</v>
      </c>
      <c r="F478" s="9" t="e">
        <f t="shared" si="153"/>
        <v>#REF!</v>
      </c>
      <c r="G478" s="9" t="e">
        <f t="shared" si="154"/>
        <v>#REF!</v>
      </c>
      <c r="H478" s="9" t="e">
        <f t="shared" si="155"/>
        <v>#REF!</v>
      </c>
      <c r="I478" s="9" t="e">
        <f t="shared" si="156"/>
        <v>#REF!</v>
      </c>
      <c r="J478" s="10" t="e">
        <f>IF(A478=" ",0,(PRODUCT($F$28:F478)-1)-(PRODUCT($H$28:H478)-1))</f>
        <v>#REF!</v>
      </c>
      <c r="L478" t="e">
        <f t="shared" si="157"/>
        <v>#REF!</v>
      </c>
      <c r="S478" s="26">
        <f>+'Rendements bruts'!A478</f>
        <v>0</v>
      </c>
      <c r="T478">
        <f t="shared" si="146"/>
        <v>1900</v>
      </c>
      <c r="U478">
        <f t="shared" si="147"/>
        <v>1</v>
      </c>
      <c r="V478" t="e">
        <f>+VLOOKUP(S478,'Rendements bruts'!$A:$A,2,FALSE)</f>
        <v>#N/A</v>
      </c>
      <c r="W478" s="2">
        <f t="shared" si="148"/>
        <v>0</v>
      </c>
      <c r="Y478" s="10" t="e">
        <f t="shared" si="158"/>
        <v>#REF!</v>
      </c>
      <c r="Z478" s="7" t="e">
        <f t="shared" si="159"/>
        <v>#REF!</v>
      </c>
    </row>
    <row r="479" spans="1:26" x14ac:dyDescent="0.25">
      <c r="A479" s="8" t="e">
        <f t="shared" si="160"/>
        <v>#REF!</v>
      </c>
      <c r="B479" s="11" t="e">
        <f t="shared" si="149"/>
        <v>#REF!</v>
      </c>
      <c r="C479" s="44" t="e">
        <f t="shared" si="150"/>
        <v>#REF!</v>
      </c>
      <c r="D479" s="9" t="e">
        <f t="shared" si="151"/>
        <v>#REF!</v>
      </c>
      <c r="E479" s="9" t="e">
        <f t="shared" si="152"/>
        <v>#REF!</v>
      </c>
      <c r="F479" s="9" t="e">
        <f t="shared" si="153"/>
        <v>#REF!</v>
      </c>
      <c r="G479" s="9" t="e">
        <f t="shared" si="154"/>
        <v>#REF!</v>
      </c>
      <c r="H479" s="9" t="e">
        <f t="shared" si="155"/>
        <v>#REF!</v>
      </c>
      <c r="I479" s="9" t="e">
        <f t="shared" si="156"/>
        <v>#REF!</v>
      </c>
      <c r="J479" s="10" t="e">
        <f>IF(A479=" ",0,(PRODUCT($F$28:F479)-1)-(PRODUCT($H$28:H479)-1))</f>
        <v>#REF!</v>
      </c>
      <c r="L479" t="e">
        <f t="shared" si="157"/>
        <v>#REF!</v>
      </c>
      <c r="S479" s="26">
        <f>+'Rendements bruts'!A479</f>
        <v>0</v>
      </c>
      <c r="T479">
        <f t="shared" si="146"/>
        <v>1900</v>
      </c>
      <c r="U479">
        <f t="shared" si="147"/>
        <v>1</v>
      </c>
      <c r="V479" t="e">
        <f>+VLOOKUP(S479,'Rendements bruts'!$A:$A,2,FALSE)</f>
        <v>#N/A</v>
      </c>
      <c r="W479" s="2">
        <f t="shared" si="148"/>
        <v>0</v>
      </c>
      <c r="Y479" s="10" t="e">
        <f t="shared" si="158"/>
        <v>#REF!</v>
      </c>
      <c r="Z479" s="7" t="e">
        <f t="shared" si="159"/>
        <v>#REF!</v>
      </c>
    </row>
    <row r="480" spans="1:26" x14ac:dyDescent="0.25">
      <c r="A480" s="8" t="e">
        <f t="shared" si="160"/>
        <v>#REF!</v>
      </c>
      <c r="B480" s="11" t="e">
        <f t="shared" si="149"/>
        <v>#REF!</v>
      </c>
      <c r="C480" s="44" t="e">
        <f t="shared" si="150"/>
        <v>#REF!</v>
      </c>
      <c r="D480" s="9" t="e">
        <f t="shared" si="151"/>
        <v>#REF!</v>
      </c>
      <c r="E480" s="9" t="e">
        <f t="shared" si="152"/>
        <v>#REF!</v>
      </c>
      <c r="F480" s="9" t="e">
        <f t="shared" si="153"/>
        <v>#REF!</v>
      </c>
      <c r="G480" s="9" t="e">
        <f t="shared" si="154"/>
        <v>#REF!</v>
      </c>
      <c r="H480" s="9" t="e">
        <f t="shared" si="155"/>
        <v>#REF!</v>
      </c>
      <c r="I480" s="9" t="e">
        <f t="shared" si="156"/>
        <v>#REF!</v>
      </c>
      <c r="J480" s="10" t="e">
        <f>IF(A480=" ",0,(PRODUCT($F$28:F480)-1)-(PRODUCT($H$28:H480)-1))</f>
        <v>#REF!</v>
      </c>
      <c r="L480" t="e">
        <f t="shared" si="157"/>
        <v>#REF!</v>
      </c>
      <c r="S480" s="26">
        <f>+'Rendements bruts'!A480</f>
        <v>0</v>
      </c>
      <c r="T480">
        <f t="shared" si="146"/>
        <v>1900</v>
      </c>
      <c r="U480">
        <f t="shared" si="147"/>
        <v>1</v>
      </c>
      <c r="V480" t="e">
        <f>+VLOOKUP(S480,'Rendements bruts'!$A:$A,2,FALSE)</f>
        <v>#N/A</v>
      </c>
      <c r="W480" s="2">
        <f t="shared" si="148"/>
        <v>0</v>
      </c>
      <c r="Y480" s="10" t="e">
        <f t="shared" si="158"/>
        <v>#REF!</v>
      </c>
      <c r="Z480" s="7" t="e">
        <f t="shared" si="159"/>
        <v>#REF!</v>
      </c>
    </row>
    <row r="481" spans="1:26" x14ac:dyDescent="0.25">
      <c r="A481" s="8" t="e">
        <f t="shared" si="160"/>
        <v>#REF!</v>
      </c>
      <c r="B481" s="11" t="e">
        <f t="shared" si="149"/>
        <v>#REF!</v>
      </c>
      <c r="C481" s="44" t="e">
        <f t="shared" si="150"/>
        <v>#REF!</v>
      </c>
      <c r="D481" s="9" t="e">
        <f t="shared" si="151"/>
        <v>#REF!</v>
      </c>
      <c r="E481" s="9" t="e">
        <f t="shared" si="152"/>
        <v>#REF!</v>
      </c>
      <c r="F481" s="9" t="e">
        <f t="shared" si="153"/>
        <v>#REF!</v>
      </c>
      <c r="G481" s="9" t="e">
        <f t="shared" si="154"/>
        <v>#REF!</v>
      </c>
      <c r="H481" s="9" t="e">
        <f t="shared" si="155"/>
        <v>#REF!</v>
      </c>
      <c r="I481" s="9" t="e">
        <f t="shared" si="156"/>
        <v>#REF!</v>
      </c>
      <c r="J481" s="10" t="e">
        <f>IF(A481=" ",0,(PRODUCT($F$28:F481)-1)-(PRODUCT($H$28:H481)-1))</f>
        <v>#REF!</v>
      </c>
      <c r="L481" t="e">
        <f t="shared" si="157"/>
        <v>#REF!</v>
      </c>
      <c r="S481" s="26">
        <f>+'Rendements bruts'!A481</f>
        <v>0</v>
      </c>
      <c r="T481">
        <f t="shared" si="146"/>
        <v>1900</v>
      </c>
      <c r="U481">
        <f t="shared" si="147"/>
        <v>1</v>
      </c>
      <c r="V481" t="e">
        <f>+VLOOKUP(S481,'Rendements bruts'!$A:$A,2,FALSE)</f>
        <v>#N/A</v>
      </c>
      <c r="W481" s="2">
        <f t="shared" si="148"/>
        <v>0</v>
      </c>
      <c r="Y481" s="10" t="e">
        <f t="shared" si="158"/>
        <v>#REF!</v>
      </c>
      <c r="Z481" s="7" t="e">
        <f t="shared" si="159"/>
        <v>#REF!</v>
      </c>
    </row>
    <row r="482" spans="1:26" x14ac:dyDescent="0.25">
      <c r="A482" s="8" t="e">
        <f t="shared" si="160"/>
        <v>#REF!</v>
      </c>
      <c r="B482" s="11" t="e">
        <f t="shared" si="149"/>
        <v>#REF!</v>
      </c>
      <c r="C482" s="44" t="e">
        <f t="shared" si="150"/>
        <v>#REF!</v>
      </c>
      <c r="D482" s="9" t="e">
        <f t="shared" si="151"/>
        <v>#REF!</v>
      </c>
      <c r="E482" s="9" t="e">
        <f t="shared" si="152"/>
        <v>#REF!</v>
      </c>
      <c r="F482" s="9" t="e">
        <f t="shared" si="153"/>
        <v>#REF!</v>
      </c>
      <c r="G482" s="9" t="e">
        <f t="shared" si="154"/>
        <v>#REF!</v>
      </c>
      <c r="H482" s="9" t="e">
        <f t="shared" si="155"/>
        <v>#REF!</v>
      </c>
      <c r="I482" s="9" t="e">
        <f t="shared" si="156"/>
        <v>#REF!</v>
      </c>
      <c r="J482" s="10" t="e">
        <f>IF(A482=" ",0,(PRODUCT($F$28:F482)-1)-(PRODUCT($H$28:H482)-1))</f>
        <v>#REF!</v>
      </c>
      <c r="L482" t="e">
        <f t="shared" si="157"/>
        <v>#REF!</v>
      </c>
      <c r="S482" s="26">
        <f>+'Rendements bruts'!A482</f>
        <v>0</v>
      </c>
      <c r="T482">
        <f t="shared" ref="T482:T545" si="161">+YEAR(S482)</f>
        <v>1900</v>
      </c>
      <c r="U482">
        <f t="shared" ref="U482:U545" si="162">+MONTH(S482)</f>
        <v>1</v>
      </c>
      <c r="V482" t="e">
        <f>+VLOOKUP(S482,'Rendements bruts'!$A:$A,2,FALSE)</f>
        <v>#N/A</v>
      </c>
      <c r="W482" s="2">
        <f t="shared" ref="W482:W545" si="163">+S482</f>
        <v>0</v>
      </c>
      <c r="Y482" s="10" t="e">
        <f t="shared" si="158"/>
        <v>#REF!</v>
      </c>
      <c r="Z482" s="7" t="e">
        <f t="shared" si="159"/>
        <v>#REF!</v>
      </c>
    </row>
    <row r="483" spans="1:26" x14ac:dyDescent="0.25">
      <c r="A483" s="8" t="e">
        <f t="shared" si="160"/>
        <v>#REF!</v>
      </c>
      <c r="B483" s="11" t="e">
        <f t="shared" si="149"/>
        <v>#REF!</v>
      </c>
      <c r="C483" s="44" t="e">
        <f t="shared" si="150"/>
        <v>#REF!</v>
      </c>
      <c r="D483" s="9" t="e">
        <f t="shared" si="151"/>
        <v>#REF!</v>
      </c>
      <c r="E483" s="9" t="e">
        <f t="shared" si="152"/>
        <v>#REF!</v>
      </c>
      <c r="F483" s="9" t="e">
        <f t="shared" si="153"/>
        <v>#REF!</v>
      </c>
      <c r="G483" s="9" t="e">
        <f t="shared" si="154"/>
        <v>#REF!</v>
      </c>
      <c r="H483" s="9" t="e">
        <f t="shared" si="155"/>
        <v>#REF!</v>
      </c>
      <c r="I483" s="9" t="e">
        <f t="shared" si="156"/>
        <v>#REF!</v>
      </c>
      <c r="J483" s="10" t="e">
        <f>IF(A483=" ",0,(PRODUCT($F$28:F483)-1)-(PRODUCT($H$28:H483)-1))</f>
        <v>#REF!</v>
      </c>
      <c r="L483" t="e">
        <f t="shared" si="157"/>
        <v>#REF!</v>
      </c>
      <c r="S483" s="26">
        <f>+'Rendements bruts'!A483</f>
        <v>0</v>
      </c>
      <c r="T483">
        <f t="shared" si="161"/>
        <v>1900</v>
      </c>
      <c r="U483">
        <f t="shared" si="162"/>
        <v>1</v>
      </c>
      <c r="V483" t="e">
        <f>+VLOOKUP(S483,'Rendements bruts'!$A:$A,2,FALSE)</f>
        <v>#N/A</v>
      </c>
      <c r="W483" s="2">
        <f t="shared" si="163"/>
        <v>0</v>
      </c>
      <c r="Y483" s="10" t="e">
        <f t="shared" si="158"/>
        <v>#REF!</v>
      </c>
      <c r="Z483" s="7" t="e">
        <f t="shared" si="159"/>
        <v>#REF!</v>
      </c>
    </row>
    <row r="484" spans="1:26" x14ac:dyDescent="0.25">
      <c r="A484" s="8" t="e">
        <f t="shared" si="160"/>
        <v>#REF!</v>
      </c>
      <c r="B484" s="11" t="e">
        <f t="shared" si="149"/>
        <v>#REF!</v>
      </c>
      <c r="C484" s="44" t="e">
        <f t="shared" si="150"/>
        <v>#REF!</v>
      </c>
      <c r="D484" s="9" t="e">
        <f t="shared" si="151"/>
        <v>#REF!</v>
      </c>
      <c r="E484" s="9" t="e">
        <f t="shared" si="152"/>
        <v>#REF!</v>
      </c>
      <c r="F484" s="9" t="e">
        <f t="shared" si="153"/>
        <v>#REF!</v>
      </c>
      <c r="G484" s="9" t="e">
        <f t="shared" si="154"/>
        <v>#REF!</v>
      </c>
      <c r="H484" s="9" t="e">
        <f t="shared" si="155"/>
        <v>#REF!</v>
      </c>
      <c r="I484" s="9" t="e">
        <f t="shared" si="156"/>
        <v>#REF!</v>
      </c>
      <c r="J484" s="10" t="e">
        <f>IF(A484=" ",0,(PRODUCT($F$28:F484)-1)-(PRODUCT($H$28:H484)-1))</f>
        <v>#REF!</v>
      </c>
      <c r="L484" t="e">
        <f t="shared" si="157"/>
        <v>#REF!</v>
      </c>
      <c r="S484" s="26">
        <f>+'Rendements bruts'!A484</f>
        <v>0</v>
      </c>
      <c r="T484">
        <f t="shared" si="161"/>
        <v>1900</v>
      </c>
      <c r="U484">
        <f t="shared" si="162"/>
        <v>1</v>
      </c>
      <c r="V484" t="e">
        <f>+VLOOKUP(S484,'Rendements bruts'!$A:$A,2,FALSE)</f>
        <v>#N/A</v>
      </c>
      <c r="W484" s="2">
        <f t="shared" si="163"/>
        <v>0</v>
      </c>
      <c r="Y484" s="10" t="e">
        <f t="shared" si="158"/>
        <v>#REF!</v>
      </c>
      <c r="Z484" s="7" t="e">
        <f t="shared" si="159"/>
        <v>#REF!</v>
      </c>
    </row>
    <row r="485" spans="1:26" x14ac:dyDescent="0.25">
      <c r="A485" s="8" t="e">
        <f t="shared" si="160"/>
        <v>#REF!</v>
      </c>
      <c r="B485" s="11" t="e">
        <f t="shared" si="149"/>
        <v>#REF!</v>
      </c>
      <c r="C485" s="44" t="e">
        <f t="shared" si="150"/>
        <v>#REF!</v>
      </c>
      <c r="D485" s="9" t="e">
        <f t="shared" si="151"/>
        <v>#REF!</v>
      </c>
      <c r="E485" s="9" t="e">
        <f t="shared" si="152"/>
        <v>#REF!</v>
      </c>
      <c r="F485" s="9" t="e">
        <f t="shared" si="153"/>
        <v>#REF!</v>
      </c>
      <c r="G485" s="9" t="e">
        <f t="shared" si="154"/>
        <v>#REF!</v>
      </c>
      <c r="H485" s="9" t="e">
        <f t="shared" si="155"/>
        <v>#REF!</v>
      </c>
      <c r="I485" s="9" t="e">
        <f t="shared" si="156"/>
        <v>#REF!</v>
      </c>
      <c r="J485" s="10" t="e">
        <f>IF(A485=" ",0,(PRODUCT($F$28:F485)-1)-(PRODUCT($H$28:H485)-1))</f>
        <v>#REF!</v>
      </c>
      <c r="L485" t="e">
        <f t="shared" si="157"/>
        <v>#REF!</v>
      </c>
      <c r="S485" s="26">
        <f>+'Rendements bruts'!A485</f>
        <v>0</v>
      </c>
      <c r="T485">
        <f t="shared" si="161"/>
        <v>1900</v>
      </c>
      <c r="U485">
        <f t="shared" si="162"/>
        <v>1</v>
      </c>
      <c r="V485" t="e">
        <f>+VLOOKUP(S485,'Rendements bruts'!$A:$A,2,FALSE)</f>
        <v>#N/A</v>
      </c>
      <c r="W485" s="2">
        <f t="shared" si="163"/>
        <v>0</v>
      </c>
      <c r="Y485" s="10" t="e">
        <f t="shared" si="158"/>
        <v>#REF!</v>
      </c>
      <c r="Z485" s="7" t="e">
        <f t="shared" si="159"/>
        <v>#REF!</v>
      </c>
    </row>
    <row r="486" spans="1:26" x14ac:dyDescent="0.25">
      <c r="A486" s="8" t="e">
        <f t="shared" si="160"/>
        <v>#REF!</v>
      </c>
      <c r="B486" s="11" t="e">
        <f t="shared" si="149"/>
        <v>#REF!</v>
      </c>
      <c r="C486" s="44" t="e">
        <f t="shared" si="150"/>
        <v>#REF!</v>
      </c>
      <c r="D486" s="9" t="e">
        <f t="shared" si="151"/>
        <v>#REF!</v>
      </c>
      <c r="E486" s="9" t="e">
        <f t="shared" si="152"/>
        <v>#REF!</v>
      </c>
      <c r="F486" s="9" t="e">
        <f t="shared" si="153"/>
        <v>#REF!</v>
      </c>
      <c r="G486" s="9" t="e">
        <f t="shared" si="154"/>
        <v>#REF!</v>
      </c>
      <c r="H486" s="9" t="e">
        <f t="shared" si="155"/>
        <v>#REF!</v>
      </c>
      <c r="I486" s="9" t="e">
        <f t="shared" si="156"/>
        <v>#REF!</v>
      </c>
      <c r="J486" s="10" t="e">
        <f>IF(A486=" ",0,(PRODUCT($F$28:F486)-1)-(PRODUCT($H$28:H486)-1))</f>
        <v>#REF!</v>
      </c>
      <c r="L486" t="e">
        <f t="shared" si="157"/>
        <v>#REF!</v>
      </c>
      <c r="S486" s="26">
        <f>+'Rendements bruts'!A486</f>
        <v>0</v>
      </c>
      <c r="T486">
        <f t="shared" si="161"/>
        <v>1900</v>
      </c>
      <c r="U486">
        <f t="shared" si="162"/>
        <v>1</v>
      </c>
      <c r="V486" t="e">
        <f>+VLOOKUP(S486,'Rendements bruts'!$A:$A,2,FALSE)</f>
        <v>#N/A</v>
      </c>
      <c r="W486" s="2">
        <f t="shared" si="163"/>
        <v>0</v>
      </c>
      <c r="Y486" s="10" t="e">
        <f t="shared" si="158"/>
        <v>#REF!</v>
      </c>
      <c r="Z486" s="7" t="e">
        <f t="shared" si="159"/>
        <v>#REF!</v>
      </c>
    </row>
    <row r="487" spans="1:26" x14ac:dyDescent="0.25">
      <c r="A487" s="8" t="e">
        <f t="shared" si="160"/>
        <v>#REF!</v>
      </c>
      <c r="B487" s="11" t="e">
        <f t="shared" si="149"/>
        <v>#REF!</v>
      </c>
      <c r="C487" s="44" t="e">
        <f t="shared" si="150"/>
        <v>#REF!</v>
      </c>
      <c r="D487" s="9" t="e">
        <f t="shared" si="151"/>
        <v>#REF!</v>
      </c>
      <c r="E487" s="9" t="e">
        <f t="shared" si="152"/>
        <v>#REF!</v>
      </c>
      <c r="F487" s="9" t="e">
        <f t="shared" si="153"/>
        <v>#REF!</v>
      </c>
      <c r="G487" s="9" t="e">
        <f t="shared" si="154"/>
        <v>#REF!</v>
      </c>
      <c r="H487" s="9" t="e">
        <f t="shared" si="155"/>
        <v>#REF!</v>
      </c>
      <c r="I487" s="9" t="e">
        <f t="shared" si="156"/>
        <v>#REF!</v>
      </c>
      <c r="J487" s="10" t="e">
        <f>IF(A487=" ",0,(PRODUCT($F$28:F487)-1)-(PRODUCT($H$28:H487)-1))</f>
        <v>#REF!</v>
      </c>
      <c r="L487" t="e">
        <f t="shared" si="157"/>
        <v>#REF!</v>
      </c>
      <c r="S487" s="26">
        <f>+'Rendements bruts'!A487</f>
        <v>0</v>
      </c>
      <c r="T487">
        <f t="shared" si="161"/>
        <v>1900</v>
      </c>
      <c r="U487">
        <f t="shared" si="162"/>
        <v>1</v>
      </c>
      <c r="V487" t="e">
        <f>+VLOOKUP(S487,'Rendements bruts'!$A:$A,2,FALSE)</f>
        <v>#N/A</v>
      </c>
      <c r="W487" s="2">
        <f t="shared" si="163"/>
        <v>0</v>
      </c>
      <c r="Y487" s="10" t="e">
        <f t="shared" si="158"/>
        <v>#REF!</v>
      </c>
      <c r="Z487" s="7" t="e">
        <f t="shared" si="159"/>
        <v>#REF!</v>
      </c>
    </row>
    <row r="488" spans="1:26" x14ac:dyDescent="0.25">
      <c r="A488" s="8" t="e">
        <f t="shared" si="160"/>
        <v>#REF!</v>
      </c>
      <c r="B488" s="11" t="e">
        <f t="shared" si="149"/>
        <v>#REF!</v>
      </c>
      <c r="C488" s="44" t="e">
        <f t="shared" si="150"/>
        <v>#REF!</v>
      </c>
      <c r="D488" s="9" t="e">
        <f t="shared" si="151"/>
        <v>#REF!</v>
      </c>
      <c r="E488" s="9" t="e">
        <f t="shared" si="152"/>
        <v>#REF!</v>
      </c>
      <c r="F488" s="9" t="e">
        <f t="shared" si="153"/>
        <v>#REF!</v>
      </c>
      <c r="G488" s="9" t="e">
        <f t="shared" si="154"/>
        <v>#REF!</v>
      </c>
      <c r="H488" s="9" t="e">
        <f t="shared" si="155"/>
        <v>#REF!</v>
      </c>
      <c r="I488" s="9" t="e">
        <f t="shared" si="156"/>
        <v>#REF!</v>
      </c>
      <c r="J488" s="10" t="e">
        <f>IF(A488=" ",0,(PRODUCT($F$28:F488)-1)-(PRODUCT($H$28:H488)-1))</f>
        <v>#REF!</v>
      </c>
      <c r="L488" t="e">
        <f t="shared" si="157"/>
        <v>#REF!</v>
      </c>
      <c r="S488" s="26">
        <f>+'Rendements bruts'!A488</f>
        <v>0</v>
      </c>
      <c r="T488">
        <f t="shared" si="161"/>
        <v>1900</v>
      </c>
      <c r="U488">
        <f t="shared" si="162"/>
        <v>1</v>
      </c>
      <c r="V488" t="e">
        <f>+VLOOKUP(S488,'Rendements bruts'!$A:$A,2,FALSE)</f>
        <v>#N/A</v>
      </c>
      <c r="W488" s="2">
        <f t="shared" si="163"/>
        <v>0</v>
      </c>
      <c r="Y488" s="10" t="e">
        <f t="shared" si="158"/>
        <v>#REF!</v>
      </c>
      <c r="Z488" s="7" t="e">
        <f t="shared" si="159"/>
        <v>#REF!</v>
      </c>
    </row>
    <row r="489" spans="1:26" x14ac:dyDescent="0.25">
      <c r="A489" s="8" t="e">
        <f t="shared" si="160"/>
        <v>#REF!</v>
      </c>
      <c r="B489" s="11" t="e">
        <f t="shared" si="149"/>
        <v>#REF!</v>
      </c>
      <c r="C489" s="44" t="e">
        <f t="shared" si="150"/>
        <v>#REF!</v>
      </c>
      <c r="D489" s="9" t="e">
        <f t="shared" si="151"/>
        <v>#REF!</v>
      </c>
      <c r="E489" s="9" t="e">
        <f t="shared" si="152"/>
        <v>#REF!</v>
      </c>
      <c r="F489" s="9" t="e">
        <f t="shared" si="153"/>
        <v>#REF!</v>
      </c>
      <c r="G489" s="9" t="e">
        <f t="shared" si="154"/>
        <v>#REF!</v>
      </c>
      <c r="H489" s="9" t="e">
        <f t="shared" si="155"/>
        <v>#REF!</v>
      </c>
      <c r="I489" s="9" t="e">
        <f t="shared" si="156"/>
        <v>#REF!</v>
      </c>
      <c r="J489" s="10" t="e">
        <f>IF(A489=" ",0,(PRODUCT($F$28:F489)-1)-(PRODUCT($H$28:H489)-1))</f>
        <v>#REF!</v>
      </c>
      <c r="L489" t="e">
        <f t="shared" si="157"/>
        <v>#REF!</v>
      </c>
      <c r="S489" s="26">
        <f>+'Rendements bruts'!A489</f>
        <v>0</v>
      </c>
      <c r="T489">
        <f t="shared" si="161"/>
        <v>1900</v>
      </c>
      <c r="U489">
        <f t="shared" si="162"/>
        <v>1</v>
      </c>
      <c r="V489" t="e">
        <f>+VLOOKUP(S489,'Rendements bruts'!$A:$A,2,FALSE)</f>
        <v>#N/A</v>
      </c>
      <c r="W489" s="2">
        <f t="shared" si="163"/>
        <v>0</v>
      </c>
      <c r="Y489" s="10" t="e">
        <f t="shared" si="158"/>
        <v>#REF!</v>
      </c>
      <c r="Z489" s="7" t="e">
        <f t="shared" si="159"/>
        <v>#REF!</v>
      </c>
    </row>
    <row r="490" spans="1:26" x14ac:dyDescent="0.25">
      <c r="A490" s="8" t="e">
        <f t="shared" si="160"/>
        <v>#REF!</v>
      </c>
      <c r="B490" s="11" t="e">
        <f t="shared" si="149"/>
        <v>#REF!</v>
      </c>
      <c r="C490" s="44" t="e">
        <f t="shared" si="150"/>
        <v>#REF!</v>
      </c>
      <c r="D490" s="9" t="e">
        <f t="shared" si="151"/>
        <v>#REF!</v>
      </c>
      <c r="E490" s="9" t="e">
        <f t="shared" si="152"/>
        <v>#REF!</v>
      </c>
      <c r="F490" s="9" t="e">
        <f t="shared" si="153"/>
        <v>#REF!</v>
      </c>
      <c r="G490" s="9" t="e">
        <f t="shared" si="154"/>
        <v>#REF!</v>
      </c>
      <c r="H490" s="9" t="e">
        <f t="shared" si="155"/>
        <v>#REF!</v>
      </c>
      <c r="I490" s="9" t="e">
        <f t="shared" si="156"/>
        <v>#REF!</v>
      </c>
      <c r="J490" s="10" t="e">
        <f>IF(A490=" ",0,(PRODUCT($F$28:F490)-1)-(PRODUCT($H$28:H490)-1))</f>
        <v>#REF!</v>
      </c>
      <c r="L490" t="e">
        <f t="shared" si="157"/>
        <v>#REF!</v>
      </c>
      <c r="S490" s="26">
        <f>+'Rendements bruts'!A490</f>
        <v>0</v>
      </c>
      <c r="T490">
        <f t="shared" si="161"/>
        <v>1900</v>
      </c>
      <c r="U490">
        <f t="shared" si="162"/>
        <v>1</v>
      </c>
      <c r="V490" t="e">
        <f>+VLOOKUP(S490,'Rendements bruts'!$A:$A,2,FALSE)</f>
        <v>#N/A</v>
      </c>
      <c r="W490" s="2">
        <f t="shared" si="163"/>
        <v>0</v>
      </c>
      <c r="Y490" s="10" t="e">
        <f t="shared" si="158"/>
        <v>#REF!</v>
      </c>
      <c r="Z490" s="7" t="e">
        <f t="shared" si="159"/>
        <v>#REF!</v>
      </c>
    </row>
    <row r="491" spans="1:26" x14ac:dyDescent="0.25">
      <c r="A491" s="8" t="e">
        <f t="shared" si="160"/>
        <v>#REF!</v>
      </c>
      <c r="B491" s="11" t="e">
        <f t="shared" si="149"/>
        <v>#REF!</v>
      </c>
      <c r="C491" s="44" t="e">
        <f t="shared" si="150"/>
        <v>#REF!</v>
      </c>
      <c r="D491" s="9" t="e">
        <f t="shared" si="151"/>
        <v>#REF!</v>
      </c>
      <c r="E491" s="9" t="e">
        <f t="shared" si="152"/>
        <v>#REF!</v>
      </c>
      <c r="F491" s="9" t="e">
        <f t="shared" si="153"/>
        <v>#REF!</v>
      </c>
      <c r="G491" s="9" t="e">
        <f t="shared" si="154"/>
        <v>#REF!</v>
      </c>
      <c r="H491" s="9" t="e">
        <f t="shared" si="155"/>
        <v>#REF!</v>
      </c>
      <c r="I491" s="9" t="e">
        <f t="shared" si="156"/>
        <v>#REF!</v>
      </c>
      <c r="J491" s="10" t="e">
        <f>IF(A491=" ",0,(PRODUCT($F$28:F491)-1)-(PRODUCT($H$28:H491)-1))</f>
        <v>#REF!</v>
      </c>
      <c r="L491" t="e">
        <f t="shared" si="157"/>
        <v>#REF!</v>
      </c>
      <c r="S491" s="26">
        <f>+'Rendements bruts'!A491</f>
        <v>0</v>
      </c>
      <c r="T491">
        <f t="shared" si="161"/>
        <v>1900</v>
      </c>
      <c r="U491">
        <f t="shared" si="162"/>
        <v>1</v>
      </c>
      <c r="V491" t="e">
        <f>+VLOOKUP(S491,'Rendements bruts'!$A:$A,2,FALSE)</f>
        <v>#N/A</v>
      </c>
      <c r="W491" s="2">
        <f t="shared" si="163"/>
        <v>0</v>
      </c>
      <c r="Y491" s="10" t="e">
        <f t="shared" si="158"/>
        <v>#REF!</v>
      </c>
      <c r="Z491" s="7" t="e">
        <f t="shared" si="159"/>
        <v>#REF!</v>
      </c>
    </row>
    <row r="492" spans="1:26" x14ac:dyDescent="0.25">
      <c r="A492" s="8" t="e">
        <f t="shared" si="160"/>
        <v>#REF!</v>
      </c>
      <c r="B492" s="11" t="e">
        <f t="shared" ref="B492:B555" si="164">+IF(A492=" "," ",VLOOKUP(A492,$V:$W,2,FALSE))</f>
        <v>#REF!</v>
      </c>
      <c r="C492" s="44" t="e">
        <f t="shared" ref="C492:C555" si="165">+IF(A492=" "," ",INDEX(Net,A492,$L$2))</f>
        <v>#REF!</v>
      </c>
      <c r="D492" s="9" t="e">
        <f t="shared" ref="D492:D555" si="166">+IF(A492=" ",1,1+C492)</f>
        <v>#REF!</v>
      </c>
      <c r="E492" s="9" t="e">
        <f t="shared" ref="E492:E555" si="167">+IF(A492=" "," ",INDEX(Brut,A492,$L$2))</f>
        <v>#REF!</v>
      </c>
      <c r="F492" s="9" t="e">
        <f t="shared" ref="F492:F555" si="168">+IF(A492=" ",1,1+E492)</f>
        <v>#REF!</v>
      </c>
      <c r="G492" s="9" t="e">
        <f t="shared" ref="G492:G555" si="169">+IF(A492=" "," ",IF(E492=" ",0,INDEX(Indices,A492,$L$2)))</f>
        <v>#REF!</v>
      </c>
      <c r="H492" s="9" t="e">
        <f t="shared" ref="H492:H555" si="170">+IF(A492=" ",1,1+G492)</f>
        <v>#REF!</v>
      </c>
      <c r="I492" s="9" t="e">
        <f t="shared" ref="I492:I555" si="171">+IF(A492=" "," ",INDEX(VA,A492,$L$2))</f>
        <v>#REF!</v>
      </c>
      <c r="J492" s="10" t="e">
        <f>IF(A492=" ",0,(PRODUCT($F$28:F492)-1)-(PRODUCT($H$28:H492)-1))</f>
        <v>#REF!</v>
      </c>
      <c r="L492" t="e">
        <f t="shared" ref="L492:L555" si="172">+IF(A492=" ",0,1)</f>
        <v>#REF!</v>
      </c>
      <c r="S492" s="26">
        <f>+'Rendements bruts'!A492</f>
        <v>0</v>
      </c>
      <c r="T492">
        <f t="shared" si="161"/>
        <v>1900</v>
      </c>
      <c r="U492">
        <f t="shared" si="162"/>
        <v>1</v>
      </c>
      <c r="V492" t="e">
        <f>+VLOOKUP(S492,'Rendements bruts'!$A:$A,2,FALSE)</f>
        <v>#N/A</v>
      </c>
      <c r="W492" s="2">
        <f t="shared" si="163"/>
        <v>0</v>
      </c>
      <c r="Y492" s="10" t="e">
        <f t="shared" si="158"/>
        <v>#REF!</v>
      </c>
      <c r="Z492" s="7" t="e">
        <f t="shared" si="159"/>
        <v>#REF!</v>
      </c>
    </row>
    <row r="493" spans="1:26" x14ac:dyDescent="0.25">
      <c r="A493" s="8" t="e">
        <f t="shared" si="160"/>
        <v>#REF!</v>
      </c>
      <c r="B493" s="11" t="e">
        <f t="shared" si="164"/>
        <v>#REF!</v>
      </c>
      <c r="C493" s="44" t="e">
        <f t="shared" si="165"/>
        <v>#REF!</v>
      </c>
      <c r="D493" s="9" t="e">
        <f t="shared" si="166"/>
        <v>#REF!</v>
      </c>
      <c r="E493" s="9" t="e">
        <f t="shared" si="167"/>
        <v>#REF!</v>
      </c>
      <c r="F493" s="9" t="e">
        <f t="shared" si="168"/>
        <v>#REF!</v>
      </c>
      <c r="G493" s="9" t="e">
        <f t="shared" si="169"/>
        <v>#REF!</v>
      </c>
      <c r="H493" s="9" t="e">
        <f t="shared" si="170"/>
        <v>#REF!</v>
      </c>
      <c r="I493" s="9" t="e">
        <f t="shared" si="171"/>
        <v>#REF!</v>
      </c>
      <c r="J493" s="10" t="e">
        <f>IF(A493=" ",0,(PRODUCT($F$28:F493)-1)-(PRODUCT($H$28:H493)-1))</f>
        <v>#REF!</v>
      </c>
      <c r="L493" t="e">
        <f t="shared" si="172"/>
        <v>#REF!</v>
      </c>
      <c r="S493" s="26">
        <f>+'Rendements bruts'!A493</f>
        <v>0</v>
      </c>
      <c r="T493">
        <f t="shared" si="161"/>
        <v>1900</v>
      </c>
      <c r="U493">
        <f t="shared" si="162"/>
        <v>1</v>
      </c>
      <c r="V493" t="e">
        <f>+VLOOKUP(S493,'Rendements bruts'!$A:$A,2,FALSE)</f>
        <v>#N/A</v>
      </c>
      <c r="W493" s="2">
        <f t="shared" si="163"/>
        <v>0</v>
      </c>
      <c r="Y493" s="10" t="e">
        <f t="shared" si="158"/>
        <v>#REF!</v>
      </c>
      <c r="Z493" s="7" t="e">
        <f t="shared" si="159"/>
        <v>#REF!</v>
      </c>
    </row>
    <row r="494" spans="1:26" x14ac:dyDescent="0.25">
      <c r="A494" s="8" t="e">
        <f t="shared" si="160"/>
        <v>#REF!</v>
      </c>
      <c r="B494" s="11" t="e">
        <f t="shared" si="164"/>
        <v>#REF!</v>
      </c>
      <c r="C494" s="44" t="e">
        <f t="shared" si="165"/>
        <v>#REF!</v>
      </c>
      <c r="D494" s="9" t="e">
        <f t="shared" si="166"/>
        <v>#REF!</v>
      </c>
      <c r="E494" s="9" t="e">
        <f t="shared" si="167"/>
        <v>#REF!</v>
      </c>
      <c r="F494" s="9" t="e">
        <f t="shared" si="168"/>
        <v>#REF!</v>
      </c>
      <c r="G494" s="9" t="e">
        <f t="shared" si="169"/>
        <v>#REF!</v>
      </c>
      <c r="H494" s="9" t="e">
        <f t="shared" si="170"/>
        <v>#REF!</v>
      </c>
      <c r="I494" s="9" t="e">
        <f t="shared" si="171"/>
        <v>#REF!</v>
      </c>
      <c r="J494" s="10" t="e">
        <f>IF(A494=" ",0,(PRODUCT($F$28:F494)-1)-(PRODUCT($H$28:H494)-1))</f>
        <v>#REF!</v>
      </c>
      <c r="L494" t="e">
        <f t="shared" si="172"/>
        <v>#REF!</v>
      </c>
      <c r="S494" s="26">
        <f>+'Rendements bruts'!A494</f>
        <v>0</v>
      </c>
      <c r="T494">
        <f t="shared" si="161"/>
        <v>1900</v>
      </c>
      <c r="U494">
        <f t="shared" si="162"/>
        <v>1</v>
      </c>
      <c r="V494" t="e">
        <f>+VLOOKUP(S494,'Rendements bruts'!$A:$A,2,FALSE)</f>
        <v>#N/A</v>
      </c>
      <c r="W494" s="2">
        <f t="shared" si="163"/>
        <v>0</v>
      </c>
      <c r="Y494" s="10" t="e">
        <f t="shared" si="158"/>
        <v>#REF!</v>
      </c>
      <c r="Z494" s="7" t="e">
        <f t="shared" si="159"/>
        <v>#REF!</v>
      </c>
    </row>
    <row r="495" spans="1:26" x14ac:dyDescent="0.25">
      <c r="A495" s="8" t="e">
        <f t="shared" si="160"/>
        <v>#REF!</v>
      </c>
      <c r="B495" s="11" t="e">
        <f t="shared" si="164"/>
        <v>#REF!</v>
      </c>
      <c r="C495" s="44" t="e">
        <f t="shared" si="165"/>
        <v>#REF!</v>
      </c>
      <c r="D495" s="9" t="e">
        <f t="shared" si="166"/>
        <v>#REF!</v>
      </c>
      <c r="E495" s="9" t="e">
        <f t="shared" si="167"/>
        <v>#REF!</v>
      </c>
      <c r="F495" s="9" t="e">
        <f t="shared" si="168"/>
        <v>#REF!</v>
      </c>
      <c r="G495" s="9" t="e">
        <f t="shared" si="169"/>
        <v>#REF!</v>
      </c>
      <c r="H495" s="9" t="e">
        <f t="shared" si="170"/>
        <v>#REF!</v>
      </c>
      <c r="I495" s="9" t="e">
        <f t="shared" si="171"/>
        <v>#REF!</v>
      </c>
      <c r="J495" s="10" t="e">
        <f>IF(A495=" ",0,(PRODUCT($F$28:F495)-1)-(PRODUCT($H$28:H495)-1))</f>
        <v>#REF!</v>
      </c>
      <c r="L495" t="e">
        <f t="shared" si="172"/>
        <v>#REF!</v>
      </c>
      <c r="S495" s="26">
        <f>+'Rendements bruts'!A495</f>
        <v>0</v>
      </c>
      <c r="T495">
        <f t="shared" si="161"/>
        <v>1900</v>
      </c>
      <c r="U495">
        <f t="shared" si="162"/>
        <v>1</v>
      </c>
      <c r="V495" t="e">
        <f>+VLOOKUP(S495,'Rendements bruts'!$A:$A,2,FALSE)</f>
        <v>#N/A</v>
      </c>
      <c r="W495" s="2">
        <f t="shared" si="163"/>
        <v>0</v>
      </c>
      <c r="Y495" s="10" t="e">
        <f t="shared" si="158"/>
        <v>#REF!</v>
      </c>
      <c r="Z495" s="7" t="e">
        <f t="shared" si="159"/>
        <v>#REF!</v>
      </c>
    </row>
    <row r="496" spans="1:26" x14ac:dyDescent="0.25">
      <c r="A496" s="8" t="e">
        <f t="shared" si="160"/>
        <v>#REF!</v>
      </c>
      <c r="B496" s="11" t="e">
        <f t="shared" si="164"/>
        <v>#REF!</v>
      </c>
      <c r="C496" s="44" t="e">
        <f t="shared" si="165"/>
        <v>#REF!</v>
      </c>
      <c r="D496" s="9" t="e">
        <f t="shared" si="166"/>
        <v>#REF!</v>
      </c>
      <c r="E496" s="9" t="e">
        <f t="shared" si="167"/>
        <v>#REF!</v>
      </c>
      <c r="F496" s="9" t="e">
        <f t="shared" si="168"/>
        <v>#REF!</v>
      </c>
      <c r="G496" s="9" t="e">
        <f t="shared" si="169"/>
        <v>#REF!</v>
      </c>
      <c r="H496" s="9" t="e">
        <f t="shared" si="170"/>
        <v>#REF!</v>
      </c>
      <c r="I496" s="9" t="e">
        <f t="shared" si="171"/>
        <v>#REF!</v>
      </c>
      <c r="J496" s="10" t="e">
        <f>IF(A496=" ",0,(PRODUCT($F$28:F496)-1)-(PRODUCT($H$28:H496)-1))</f>
        <v>#REF!</v>
      </c>
      <c r="L496" t="e">
        <f t="shared" si="172"/>
        <v>#REF!</v>
      </c>
      <c r="S496" s="26">
        <f>+'Rendements bruts'!A496</f>
        <v>0</v>
      </c>
      <c r="T496">
        <f t="shared" si="161"/>
        <v>1900</v>
      </c>
      <c r="U496">
        <f t="shared" si="162"/>
        <v>1</v>
      </c>
      <c r="V496" t="e">
        <f>+VLOOKUP(S496,'Rendements bruts'!$A:$A,2,FALSE)</f>
        <v>#N/A</v>
      </c>
      <c r="W496" s="2">
        <f t="shared" si="163"/>
        <v>0</v>
      </c>
      <c r="Y496" s="10" t="e">
        <f t="shared" si="158"/>
        <v>#REF!</v>
      </c>
      <c r="Z496" s="7" t="e">
        <f t="shared" si="159"/>
        <v>#REF!</v>
      </c>
    </row>
    <row r="497" spans="1:26" x14ac:dyDescent="0.25">
      <c r="A497" s="8" t="e">
        <f t="shared" si="160"/>
        <v>#REF!</v>
      </c>
      <c r="B497" s="11" t="e">
        <f t="shared" si="164"/>
        <v>#REF!</v>
      </c>
      <c r="C497" s="44" t="e">
        <f t="shared" si="165"/>
        <v>#REF!</v>
      </c>
      <c r="D497" s="9" t="e">
        <f t="shared" si="166"/>
        <v>#REF!</v>
      </c>
      <c r="E497" s="9" t="e">
        <f t="shared" si="167"/>
        <v>#REF!</v>
      </c>
      <c r="F497" s="9" t="e">
        <f t="shared" si="168"/>
        <v>#REF!</v>
      </c>
      <c r="G497" s="9" t="e">
        <f t="shared" si="169"/>
        <v>#REF!</v>
      </c>
      <c r="H497" s="9" t="e">
        <f t="shared" si="170"/>
        <v>#REF!</v>
      </c>
      <c r="I497" s="9" t="e">
        <f t="shared" si="171"/>
        <v>#REF!</v>
      </c>
      <c r="J497" s="10" t="e">
        <f>IF(A497=" ",0,(PRODUCT($F$28:F497)-1)-(PRODUCT($H$28:H497)-1))</f>
        <v>#REF!</v>
      </c>
      <c r="L497" t="e">
        <f t="shared" si="172"/>
        <v>#REF!</v>
      </c>
      <c r="S497" s="26">
        <f>+'Rendements bruts'!A497</f>
        <v>0</v>
      </c>
      <c r="T497">
        <f t="shared" si="161"/>
        <v>1900</v>
      </c>
      <c r="U497">
        <f t="shared" si="162"/>
        <v>1</v>
      </c>
      <c r="V497" t="e">
        <f>+VLOOKUP(S497,'Rendements bruts'!$A:$A,2,FALSE)</f>
        <v>#N/A</v>
      </c>
      <c r="W497" s="2">
        <f t="shared" si="163"/>
        <v>0</v>
      </c>
      <c r="Y497" s="10" t="e">
        <f t="shared" si="158"/>
        <v>#REF!</v>
      </c>
      <c r="Z497" s="7" t="e">
        <f t="shared" si="159"/>
        <v>#REF!</v>
      </c>
    </row>
    <row r="498" spans="1:26" x14ac:dyDescent="0.25">
      <c r="A498" s="8" t="e">
        <f t="shared" si="160"/>
        <v>#REF!</v>
      </c>
      <c r="B498" s="11" t="e">
        <f t="shared" si="164"/>
        <v>#REF!</v>
      </c>
      <c r="C498" s="44" t="e">
        <f t="shared" si="165"/>
        <v>#REF!</v>
      </c>
      <c r="D498" s="9" t="e">
        <f t="shared" si="166"/>
        <v>#REF!</v>
      </c>
      <c r="E498" s="9" t="e">
        <f t="shared" si="167"/>
        <v>#REF!</v>
      </c>
      <c r="F498" s="9" t="e">
        <f t="shared" si="168"/>
        <v>#REF!</v>
      </c>
      <c r="G498" s="9" t="e">
        <f t="shared" si="169"/>
        <v>#REF!</v>
      </c>
      <c r="H498" s="9" t="e">
        <f t="shared" si="170"/>
        <v>#REF!</v>
      </c>
      <c r="I498" s="9" t="e">
        <f t="shared" si="171"/>
        <v>#REF!</v>
      </c>
      <c r="J498" s="10" t="e">
        <f>IF(A498=" ",0,(PRODUCT($F$28:F498)-1)-(PRODUCT($H$28:H498)-1))</f>
        <v>#REF!</v>
      </c>
      <c r="L498" t="e">
        <f t="shared" si="172"/>
        <v>#REF!</v>
      </c>
      <c r="S498" s="26">
        <f>+'Rendements bruts'!A498</f>
        <v>0</v>
      </c>
      <c r="T498">
        <f t="shared" si="161"/>
        <v>1900</v>
      </c>
      <c r="U498">
        <f t="shared" si="162"/>
        <v>1</v>
      </c>
      <c r="V498" t="e">
        <f>+VLOOKUP(S498,'Rendements bruts'!$A:$A,2,FALSE)</f>
        <v>#N/A</v>
      </c>
      <c r="W498" s="2">
        <f t="shared" si="163"/>
        <v>0</v>
      </c>
      <c r="Y498" s="10" t="e">
        <f t="shared" si="158"/>
        <v>#REF!</v>
      </c>
      <c r="Z498" s="7" t="e">
        <f t="shared" si="159"/>
        <v>#REF!</v>
      </c>
    </row>
    <row r="499" spans="1:26" x14ac:dyDescent="0.25">
      <c r="A499" s="8" t="e">
        <f t="shared" si="160"/>
        <v>#REF!</v>
      </c>
      <c r="B499" s="11" t="e">
        <f t="shared" si="164"/>
        <v>#REF!</v>
      </c>
      <c r="C499" s="44" t="e">
        <f t="shared" si="165"/>
        <v>#REF!</v>
      </c>
      <c r="D499" s="9" t="e">
        <f t="shared" si="166"/>
        <v>#REF!</v>
      </c>
      <c r="E499" s="9" t="e">
        <f t="shared" si="167"/>
        <v>#REF!</v>
      </c>
      <c r="F499" s="9" t="e">
        <f t="shared" si="168"/>
        <v>#REF!</v>
      </c>
      <c r="G499" s="9" t="e">
        <f t="shared" si="169"/>
        <v>#REF!</v>
      </c>
      <c r="H499" s="9" t="e">
        <f t="shared" si="170"/>
        <v>#REF!</v>
      </c>
      <c r="I499" s="9" t="e">
        <f t="shared" si="171"/>
        <v>#REF!</v>
      </c>
      <c r="J499" s="10" t="e">
        <f>IF(A499=" ",0,(PRODUCT($F$28:F499)-1)-(PRODUCT($H$28:H499)-1))</f>
        <v>#REF!</v>
      </c>
      <c r="L499" t="e">
        <f t="shared" si="172"/>
        <v>#REF!</v>
      </c>
      <c r="S499" s="26">
        <f>+'Rendements bruts'!A499</f>
        <v>0</v>
      </c>
      <c r="T499">
        <f t="shared" si="161"/>
        <v>1900</v>
      </c>
      <c r="U499">
        <f t="shared" si="162"/>
        <v>1</v>
      </c>
      <c r="V499" t="e">
        <f>+VLOOKUP(S499,'Rendements bruts'!$A:$A,2,FALSE)</f>
        <v>#N/A</v>
      </c>
      <c r="W499" s="2">
        <f t="shared" si="163"/>
        <v>0</v>
      </c>
      <c r="Y499" s="10" t="e">
        <f t="shared" si="158"/>
        <v>#REF!</v>
      </c>
      <c r="Z499" s="7" t="e">
        <f t="shared" si="159"/>
        <v>#REF!</v>
      </c>
    </row>
    <row r="500" spans="1:26" x14ac:dyDescent="0.25">
      <c r="A500" s="8" t="e">
        <f t="shared" si="160"/>
        <v>#REF!</v>
      </c>
      <c r="B500" s="11" t="e">
        <f t="shared" si="164"/>
        <v>#REF!</v>
      </c>
      <c r="C500" s="44" t="e">
        <f t="shared" si="165"/>
        <v>#REF!</v>
      </c>
      <c r="D500" s="9" t="e">
        <f t="shared" si="166"/>
        <v>#REF!</v>
      </c>
      <c r="E500" s="9" t="e">
        <f t="shared" si="167"/>
        <v>#REF!</v>
      </c>
      <c r="F500" s="9" t="e">
        <f t="shared" si="168"/>
        <v>#REF!</v>
      </c>
      <c r="G500" s="9" t="e">
        <f t="shared" si="169"/>
        <v>#REF!</v>
      </c>
      <c r="H500" s="9" t="e">
        <f t="shared" si="170"/>
        <v>#REF!</v>
      </c>
      <c r="I500" s="9" t="e">
        <f t="shared" si="171"/>
        <v>#REF!</v>
      </c>
      <c r="J500" s="10" t="e">
        <f>IF(A500=" ",0,(PRODUCT($F$28:F500)-1)-(PRODUCT($H$28:H500)-1))</f>
        <v>#REF!</v>
      </c>
      <c r="L500" t="e">
        <f t="shared" si="172"/>
        <v>#REF!</v>
      </c>
      <c r="S500" s="26">
        <f>+'Rendements bruts'!A500</f>
        <v>0</v>
      </c>
      <c r="T500">
        <f t="shared" si="161"/>
        <v>1900</v>
      </c>
      <c r="U500">
        <f t="shared" si="162"/>
        <v>1</v>
      </c>
      <c r="V500" t="e">
        <f>+VLOOKUP(S500,'Rendements bruts'!$A:$A,2,FALSE)</f>
        <v>#N/A</v>
      </c>
      <c r="W500" s="2">
        <f t="shared" si="163"/>
        <v>0</v>
      </c>
      <c r="Y500" s="10" t="e">
        <f t="shared" si="158"/>
        <v>#REF!</v>
      </c>
      <c r="Z500" s="7" t="e">
        <f t="shared" si="159"/>
        <v>#REF!</v>
      </c>
    </row>
    <row r="501" spans="1:26" x14ac:dyDescent="0.25">
      <c r="A501" s="8" t="e">
        <f t="shared" si="160"/>
        <v>#REF!</v>
      </c>
      <c r="B501" s="11" t="e">
        <f t="shared" si="164"/>
        <v>#REF!</v>
      </c>
      <c r="C501" s="44" t="e">
        <f t="shared" si="165"/>
        <v>#REF!</v>
      </c>
      <c r="D501" s="9" t="e">
        <f t="shared" si="166"/>
        <v>#REF!</v>
      </c>
      <c r="E501" s="9" t="e">
        <f t="shared" si="167"/>
        <v>#REF!</v>
      </c>
      <c r="F501" s="9" t="e">
        <f t="shared" si="168"/>
        <v>#REF!</v>
      </c>
      <c r="G501" s="9" t="e">
        <f t="shared" si="169"/>
        <v>#REF!</v>
      </c>
      <c r="H501" s="9" t="e">
        <f t="shared" si="170"/>
        <v>#REF!</v>
      </c>
      <c r="I501" s="9" t="e">
        <f t="shared" si="171"/>
        <v>#REF!</v>
      </c>
      <c r="J501" s="10" t="e">
        <f>IF(A501=" ",0,(PRODUCT($F$28:F501)-1)-(PRODUCT($H$28:H501)-1))</f>
        <v>#REF!</v>
      </c>
      <c r="L501" t="e">
        <f t="shared" si="172"/>
        <v>#REF!</v>
      </c>
      <c r="S501" s="26">
        <f>+'Rendements bruts'!A501</f>
        <v>0</v>
      </c>
      <c r="T501">
        <f t="shared" si="161"/>
        <v>1900</v>
      </c>
      <c r="U501">
        <f t="shared" si="162"/>
        <v>1</v>
      </c>
      <c r="V501" t="e">
        <f>+VLOOKUP(S501,'Rendements bruts'!$A:$A,2,FALSE)</f>
        <v>#N/A</v>
      </c>
      <c r="W501" s="2">
        <f t="shared" si="163"/>
        <v>0</v>
      </c>
      <c r="Y501" s="10" t="e">
        <f t="shared" si="158"/>
        <v>#REF!</v>
      </c>
      <c r="Z501" s="7" t="e">
        <f t="shared" si="159"/>
        <v>#REF!</v>
      </c>
    </row>
    <row r="502" spans="1:26" x14ac:dyDescent="0.25">
      <c r="A502" s="8" t="e">
        <f t="shared" si="160"/>
        <v>#REF!</v>
      </c>
      <c r="B502" s="11" t="e">
        <f t="shared" si="164"/>
        <v>#REF!</v>
      </c>
      <c r="C502" s="44" t="e">
        <f t="shared" si="165"/>
        <v>#REF!</v>
      </c>
      <c r="D502" s="9" t="e">
        <f t="shared" si="166"/>
        <v>#REF!</v>
      </c>
      <c r="E502" s="9" t="e">
        <f t="shared" si="167"/>
        <v>#REF!</v>
      </c>
      <c r="F502" s="9" t="e">
        <f t="shared" si="168"/>
        <v>#REF!</v>
      </c>
      <c r="G502" s="9" t="e">
        <f t="shared" si="169"/>
        <v>#REF!</v>
      </c>
      <c r="H502" s="9" t="e">
        <f t="shared" si="170"/>
        <v>#REF!</v>
      </c>
      <c r="I502" s="9" t="e">
        <f t="shared" si="171"/>
        <v>#REF!</v>
      </c>
      <c r="J502" s="10" t="e">
        <f>IF(A502=" ",0,(PRODUCT($F$28:F502)-1)-(PRODUCT($H$28:H502)-1))</f>
        <v>#REF!</v>
      </c>
      <c r="L502" t="e">
        <f t="shared" si="172"/>
        <v>#REF!</v>
      </c>
      <c r="S502" s="26">
        <f>+'Rendements bruts'!A502</f>
        <v>0</v>
      </c>
      <c r="T502">
        <f t="shared" si="161"/>
        <v>1900</v>
      </c>
      <c r="U502">
        <f t="shared" si="162"/>
        <v>1</v>
      </c>
      <c r="V502" t="e">
        <f>+VLOOKUP(S502,'Rendements bruts'!$A:$A,2,FALSE)</f>
        <v>#N/A</v>
      </c>
      <c r="W502" s="2">
        <f t="shared" si="163"/>
        <v>0</v>
      </c>
      <c r="Y502" s="10" t="e">
        <f t="shared" si="158"/>
        <v>#REF!</v>
      </c>
      <c r="Z502" s="7" t="e">
        <f t="shared" si="159"/>
        <v>#REF!</v>
      </c>
    </row>
    <row r="503" spans="1:26" x14ac:dyDescent="0.25">
      <c r="A503" s="8" t="e">
        <f t="shared" si="160"/>
        <v>#REF!</v>
      </c>
      <c r="B503" s="11" t="e">
        <f t="shared" si="164"/>
        <v>#REF!</v>
      </c>
      <c r="C503" s="44" t="e">
        <f t="shared" si="165"/>
        <v>#REF!</v>
      </c>
      <c r="D503" s="9" t="e">
        <f t="shared" si="166"/>
        <v>#REF!</v>
      </c>
      <c r="E503" s="9" t="e">
        <f t="shared" si="167"/>
        <v>#REF!</v>
      </c>
      <c r="F503" s="9" t="e">
        <f t="shared" si="168"/>
        <v>#REF!</v>
      </c>
      <c r="G503" s="9" t="e">
        <f t="shared" si="169"/>
        <v>#REF!</v>
      </c>
      <c r="H503" s="9" t="e">
        <f t="shared" si="170"/>
        <v>#REF!</v>
      </c>
      <c r="I503" s="9" t="e">
        <f t="shared" si="171"/>
        <v>#REF!</v>
      </c>
      <c r="J503" s="10" t="e">
        <f>IF(A503=" ",0,(PRODUCT($F$28:F503)-1)-(PRODUCT($H$28:H503)-1))</f>
        <v>#REF!</v>
      </c>
      <c r="L503" t="e">
        <f t="shared" si="172"/>
        <v>#REF!</v>
      </c>
      <c r="S503" s="26">
        <f>+'Rendements bruts'!A503</f>
        <v>0</v>
      </c>
      <c r="T503">
        <f t="shared" si="161"/>
        <v>1900</v>
      </c>
      <c r="U503">
        <f t="shared" si="162"/>
        <v>1</v>
      </c>
      <c r="V503" t="e">
        <f>+VLOOKUP(S503,'Rendements bruts'!$A:$A,2,FALSE)</f>
        <v>#N/A</v>
      </c>
      <c r="W503" s="2">
        <f t="shared" si="163"/>
        <v>0</v>
      </c>
      <c r="Y503" s="10" t="e">
        <f t="shared" si="158"/>
        <v>#REF!</v>
      </c>
      <c r="Z503" s="7" t="e">
        <f t="shared" si="159"/>
        <v>#REF!</v>
      </c>
    </row>
    <row r="504" spans="1:26" x14ac:dyDescent="0.25">
      <c r="A504" s="8" t="e">
        <f t="shared" si="160"/>
        <v>#REF!</v>
      </c>
      <c r="B504" s="11" t="e">
        <f t="shared" si="164"/>
        <v>#REF!</v>
      </c>
      <c r="C504" s="44" t="e">
        <f t="shared" si="165"/>
        <v>#REF!</v>
      </c>
      <c r="D504" s="9" t="e">
        <f t="shared" si="166"/>
        <v>#REF!</v>
      </c>
      <c r="E504" s="9" t="e">
        <f t="shared" si="167"/>
        <v>#REF!</v>
      </c>
      <c r="F504" s="9" t="e">
        <f t="shared" si="168"/>
        <v>#REF!</v>
      </c>
      <c r="G504" s="9" t="e">
        <f t="shared" si="169"/>
        <v>#REF!</v>
      </c>
      <c r="H504" s="9" t="e">
        <f t="shared" si="170"/>
        <v>#REF!</v>
      </c>
      <c r="I504" s="9" t="e">
        <f t="shared" si="171"/>
        <v>#REF!</v>
      </c>
      <c r="J504" s="10" t="e">
        <f>IF(A504=" ",0,(PRODUCT($F$28:F504)-1)-(PRODUCT($H$28:H504)-1))</f>
        <v>#REF!</v>
      </c>
      <c r="L504" t="e">
        <f t="shared" si="172"/>
        <v>#REF!</v>
      </c>
      <c r="S504" s="26">
        <f>+'Rendements bruts'!A504</f>
        <v>0</v>
      </c>
      <c r="T504">
        <f t="shared" si="161"/>
        <v>1900</v>
      </c>
      <c r="U504">
        <f t="shared" si="162"/>
        <v>1</v>
      </c>
      <c r="V504" t="e">
        <f>+VLOOKUP(S504,'Rendements bruts'!$A:$A,2,FALSE)</f>
        <v>#N/A</v>
      </c>
      <c r="W504" s="2">
        <f t="shared" si="163"/>
        <v>0</v>
      </c>
      <c r="Y504" s="10" t="e">
        <f t="shared" si="158"/>
        <v>#REF!</v>
      </c>
      <c r="Z504" s="7" t="e">
        <f t="shared" si="159"/>
        <v>#REF!</v>
      </c>
    </row>
    <row r="505" spans="1:26" x14ac:dyDescent="0.25">
      <c r="A505" s="8" t="e">
        <f t="shared" si="160"/>
        <v>#REF!</v>
      </c>
      <c r="B505" s="11" t="e">
        <f t="shared" si="164"/>
        <v>#REF!</v>
      </c>
      <c r="C505" s="44" t="e">
        <f t="shared" si="165"/>
        <v>#REF!</v>
      </c>
      <c r="D505" s="9" t="e">
        <f t="shared" si="166"/>
        <v>#REF!</v>
      </c>
      <c r="E505" s="9" t="e">
        <f t="shared" si="167"/>
        <v>#REF!</v>
      </c>
      <c r="F505" s="9" t="e">
        <f t="shared" si="168"/>
        <v>#REF!</v>
      </c>
      <c r="G505" s="9" t="e">
        <f t="shared" si="169"/>
        <v>#REF!</v>
      </c>
      <c r="H505" s="9" t="e">
        <f t="shared" si="170"/>
        <v>#REF!</v>
      </c>
      <c r="I505" s="9" t="e">
        <f t="shared" si="171"/>
        <v>#REF!</v>
      </c>
      <c r="J505" s="10" t="e">
        <f>IF(A505=" ",0,(PRODUCT($F$28:F505)-1)-(PRODUCT($H$28:H505)-1))</f>
        <v>#REF!</v>
      </c>
      <c r="L505" t="e">
        <f t="shared" si="172"/>
        <v>#REF!</v>
      </c>
      <c r="S505" s="26">
        <f>+'Rendements bruts'!A505</f>
        <v>0</v>
      </c>
      <c r="T505">
        <f t="shared" si="161"/>
        <v>1900</v>
      </c>
      <c r="U505">
        <f t="shared" si="162"/>
        <v>1</v>
      </c>
      <c r="V505" t="e">
        <f>+VLOOKUP(S505,'Rendements bruts'!$A:$A,2,FALSE)</f>
        <v>#N/A</v>
      </c>
      <c r="W505" s="2">
        <f t="shared" si="163"/>
        <v>0</v>
      </c>
      <c r="Y505" s="10" t="e">
        <f t="shared" si="158"/>
        <v>#REF!</v>
      </c>
      <c r="Z505" s="7" t="e">
        <f t="shared" si="159"/>
        <v>#REF!</v>
      </c>
    </row>
    <row r="506" spans="1:26" x14ac:dyDescent="0.25">
      <c r="A506" s="8" t="e">
        <f t="shared" si="160"/>
        <v>#REF!</v>
      </c>
      <c r="B506" s="11" t="e">
        <f t="shared" si="164"/>
        <v>#REF!</v>
      </c>
      <c r="C506" s="44" t="e">
        <f t="shared" si="165"/>
        <v>#REF!</v>
      </c>
      <c r="D506" s="9" t="e">
        <f t="shared" si="166"/>
        <v>#REF!</v>
      </c>
      <c r="E506" s="9" t="e">
        <f t="shared" si="167"/>
        <v>#REF!</v>
      </c>
      <c r="F506" s="9" t="e">
        <f t="shared" si="168"/>
        <v>#REF!</v>
      </c>
      <c r="G506" s="9" t="e">
        <f t="shared" si="169"/>
        <v>#REF!</v>
      </c>
      <c r="H506" s="9" t="e">
        <f t="shared" si="170"/>
        <v>#REF!</v>
      </c>
      <c r="I506" s="9" t="e">
        <f t="shared" si="171"/>
        <v>#REF!</v>
      </c>
      <c r="J506" s="10" t="e">
        <f>IF(A506=" ",0,(PRODUCT($F$28:F506)-1)-(PRODUCT($H$28:H506)-1))</f>
        <v>#REF!</v>
      </c>
      <c r="L506" t="e">
        <f t="shared" si="172"/>
        <v>#REF!</v>
      </c>
      <c r="S506" s="26">
        <f>+'Rendements bruts'!A506</f>
        <v>0</v>
      </c>
      <c r="T506">
        <f t="shared" si="161"/>
        <v>1900</v>
      </c>
      <c r="U506">
        <f t="shared" si="162"/>
        <v>1</v>
      </c>
      <c r="V506" t="e">
        <f>+VLOOKUP(S506,'Rendements bruts'!$A:$A,2,FALSE)</f>
        <v>#N/A</v>
      </c>
      <c r="W506" s="2">
        <f t="shared" si="163"/>
        <v>0</v>
      </c>
      <c r="Y506" s="10" t="e">
        <f t="shared" si="158"/>
        <v>#REF!</v>
      </c>
      <c r="Z506" s="7" t="e">
        <f t="shared" si="159"/>
        <v>#REF!</v>
      </c>
    </row>
    <row r="507" spans="1:26" x14ac:dyDescent="0.25">
      <c r="A507" s="8" t="e">
        <f t="shared" si="160"/>
        <v>#REF!</v>
      </c>
      <c r="B507" s="11" t="e">
        <f t="shared" si="164"/>
        <v>#REF!</v>
      </c>
      <c r="C507" s="44" t="e">
        <f t="shared" si="165"/>
        <v>#REF!</v>
      </c>
      <c r="D507" s="9" t="e">
        <f t="shared" si="166"/>
        <v>#REF!</v>
      </c>
      <c r="E507" s="9" t="e">
        <f t="shared" si="167"/>
        <v>#REF!</v>
      </c>
      <c r="F507" s="9" t="e">
        <f t="shared" si="168"/>
        <v>#REF!</v>
      </c>
      <c r="G507" s="9" t="e">
        <f t="shared" si="169"/>
        <v>#REF!</v>
      </c>
      <c r="H507" s="9" t="e">
        <f t="shared" si="170"/>
        <v>#REF!</v>
      </c>
      <c r="I507" s="9" t="e">
        <f t="shared" si="171"/>
        <v>#REF!</v>
      </c>
      <c r="J507" s="10" t="e">
        <f>IF(A507=" ",0,(PRODUCT($F$28:F507)-1)-(PRODUCT($H$28:H507)-1))</f>
        <v>#REF!</v>
      </c>
      <c r="L507" t="e">
        <f t="shared" si="172"/>
        <v>#REF!</v>
      </c>
      <c r="S507" s="26">
        <f>+'Rendements bruts'!A507</f>
        <v>0</v>
      </c>
      <c r="T507">
        <f t="shared" si="161"/>
        <v>1900</v>
      </c>
      <c r="U507">
        <f t="shared" si="162"/>
        <v>1</v>
      </c>
      <c r="V507" t="e">
        <f>+VLOOKUP(S507,'Rendements bruts'!$A:$A,2,FALSE)</f>
        <v>#N/A</v>
      </c>
      <c r="W507" s="2">
        <f t="shared" si="163"/>
        <v>0</v>
      </c>
      <c r="Y507" s="10" t="e">
        <f t="shared" si="158"/>
        <v>#REF!</v>
      </c>
      <c r="Z507" s="7" t="e">
        <f t="shared" si="159"/>
        <v>#REF!</v>
      </c>
    </row>
    <row r="508" spans="1:26" x14ac:dyDescent="0.25">
      <c r="A508" s="8" t="e">
        <f t="shared" si="160"/>
        <v>#REF!</v>
      </c>
      <c r="B508" s="11" t="e">
        <f t="shared" si="164"/>
        <v>#REF!</v>
      </c>
      <c r="C508" s="44" t="e">
        <f t="shared" si="165"/>
        <v>#REF!</v>
      </c>
      <c r="D508" s="9" t="e">
        <f t="shared" si="166"/>
        <v>#REF!</v>
      </c>
      <c r="E508" s="9" t="e">
        <f t="shared" si="167"/>
        <v>#REF!</v>
      </c>
      <c r="F508" s="9" t="e">
        <f t="shared" si="168"/>
        <v>#REF!</v>
      </c>
      <c r="G508" s="9" t="e">
        <f t="shared" si="169"/>
        <v>#REF!</v>
      </c>
      <c r="H508" s="9" t="e">
        <f t="shared" si="170"/>
        <v>#REF!</v>
      </c>
      <c r="I508" s="9" t="e">
        <f t="shared" si="171"/>
        <v>#REF!</v>
      </c>
      <c r="J508" s="10" t="e">
        <f>IF(A508=" ",0,(PRODUCT($F$28:F508)-1)-(PRODUCT($H$28:H508)-1))</f>
        <v>#REF!</v>
      </c>
      <c r="L508" t="e">
        <f t="shared" si="172"/>
        <v>#REF!</v>
      </c>
      <c r="S508" s="26">
        <f>+'Rendements bruts'!A508</f>
        <v>0</v>
      </c>
      <c r="T508">
        <f t="shared" si="161"/>
        <v>1900</v>
      </c>
      <c r="U508">
        <f t="shared" si="162"/>
        <v>1</v>
      </c>
      <c r="V508" t="e">
        <f>+VLOOKUP(S508,'Rendements bruts'!$A:$A,2,FALSE)</f>
        <v>#N/A</v>
      </c>
      <c r="W508" s="2">
        <f t="shared" si="163"/>
        <v>0</v>
      </c>
      <c r="Y508" s="10" t="e">
        <f t="shared" si="158"/>
        <v>#REF!</v>
      </c>
      <c r="Z508" s="7" t="e">
        <f t="shared" si="159"/>
        <v>#REF!</v>
      </c>
    </row>
    <row r="509" spans="1:26" x14ac:dyDescent="0.25">
      <c r="A509" s="8" t="e">
        <f t="shared" si="160"/>
        <v>#REF!</v>
      </c>
      <c r="B509" s="11" t="e">
        <f t="shared" si="164"/>
        <v>#REF!</v>
      </c>
      <c r="C509" s="44" t="e">
        <f t="shared" si="165"/>
        <v>#REF!</v>
      </c>
      <c r="D509" s="9" t="e">
        <f t="shared" si="166"/>
        <v>#REF!</v>
      </c>
      <c r="E509" s="9" t="e">
        <f t="shared" si="167"/>
        <v>#REF!</v>
      </c>
      <c r="F509" s="9" t="e">
        <f t="shared" si="168"/>
        <v>#REF!</v>
      </c>
      <c r="G509" s="9" t="e">
        <f t="shared" si="169"/>
        <v>#REF!</v>
      </c>
      <c r="H509" s="9" t="e">
        <f t="shared" si="170"/>
        <v>#REF!</v>
      </c>
      <c r="I509" s="9" t="e">
        <f t="shared" si="171"/>
        <v>#REF!</v>
      </c>
      <c r="J509" s="10" t="e">
        <f>IF(A509=" ",0,(PRODUCT($F$28:F509)-1)-(PRODUCT($H$28:H509)-1))</f>
        <v>#REF!</v>
      </c>
      <c r="L509" t="e">
        <f t="shared" si="172"/>
        <v>#REF!</v>
      </c>
      <c r="S509" s="26">
        <f>+'Rendements bruts'!A509</f>
        <v>0</v>
      </c>
      <c r="T509">
        <f t="shared" si="161"/>
        <v>1900</v>
      </c>
      <c r="U509">
        <f t="shared" si="162"/>
        <v>1</v>
      </c>
      <c r="V509" t="e">
        <f>+VLOOKUP(S509,'Rendements bruts'!$A:$A,2,FALSE)</f>
        <v>#N/A</v>
      </c>
      <c r="W509" s="2">
        <f t="shared" si="163"/>
        <v>0</v>
      </c>
      <c r="Y509" s="10" t="e">
        <f t="shared" si="158"/>
        <v>#REF!</v>
      </c>
      <c r="Z509" s="7" t="e">
        <f t="shared" si="159"/>
        <v>#REF!</v>
      </c>
    </row>
    <row r="510" spans="1:26" x14ac:dyDescent="0.25">
      <c r="A510" s="8" t="e">
        <f t="shared" si="160"/>
        <v>#REF!</v>
      </c>
      <c r="B510" s="11" t="e">
        <f t="shared" si="164"/>
        <v>#REF!</v>
      </c>
      <c r="C510" s="44" t="e">
        <f t="shared" si="165"/>
        <v>#REF!</v>
      </c>
      <c r="D510" s="9" t="e">
        <f t="shared" si="166"/>
        <v>#REF!</v>
      </c>
      <c r="E510" s="9" t="e">
        <f t="shared" si="167"/>
        <v>#REF!</v>
      </c>
      <c r="F510" s="9" t="e">
        <f t="shared" si="168"/>
        <v>#REF!</v>
      </c>
      <c r="G510" s="9" t="e">
        <f t="shared" si="169"/>
        <v>#REF!</v>
      </c>
      <c r="H510" s="9" t="e">
        <f t="shared" si="170"/>
        <v>#REF!</v>
      </c>
      <c r="I510" s="9" t="e">
        <f t="shared" si="171"/>
        <v>#REF!</v>
      </c>
      <c r="J510" s="10" t="e">
        <f>IF(A510=" ",0,(PRODUCT($F$28:F510)-1)-(PRODUCT($H$28:H510)-1))</f>
        <v>#REF!</v>
      </c>
      <c r="L510" t="e">
        <f t="shared" si="172"/>
        <v>#REF!</v>
      </c>
      <c r="S510" s="26">
        <f>+'Rendements bruts'!A510</f>
        <v>0</v>
      </c>
      <c r="T510">
        <f t="shared" si="161"/>
        <v>1900</v>
      </c>
      <c r="U510">
        <f t="shared" si="162"/>
        <v>1</v>
      </c>
      <c r="V510" t="e">
        <f>+VLOOKUP(S510,'Rendements bruts'!$A:$A,2,FALSE)</f>
        <v>#N/A</v>
      </c>
      <c r="W510" s="2">
        <f t="shared" si="163"/>
        <v>0</v>
      </c>
      <c r="Y510" s="10" t="e">
        <f t="shared" si="158"/>
        <v>#REF!</v>
      </c>
      <c r="Z510" s="7" t="e">
        <f t="shared" si="159"/>
        <v>#REF!</v>
      </c>
    </row>
    <row r="511" spans="1:26" x14ac:dyDescent="0.25">
      <c r="A511" s="8" t="e">
        <f t="shared" si="160"/>
        <v>#REF!</v>
      </c>
      <c r="B511" s="11" t="e">
        <f t="shared" si="164"/>
        <v>#REF!</v>
      </c>
      <c r="C511" s="44" t="e">
        <f t="shared" si="165"/>
        <v>#REF!</v>
      </c>
      <c r="D511" s="9" t="e">
        <f t="shared" si="166"/>
        <v>#REF!</v>
      </c>
      <c r="E511" s="9" t="e">
        <f t="shared" si="167"/>
        <v>#REF!</v>
      </c>
      <c r="F511" s="9" t="e">
        <f t="shared" si="168"/>
        <v>#REF!</v>
      </c>
      <c r="G511" s="9" t="e">
        <f t="shared" si="169"/>
        <v>#REF!</v>
      </c>
      <c r="H511" s="9" t="e">
        <f t="shared" si="170"/>
        <v>#REF!</v>
      </c>
      <c r="I511" s="9" t="e">
        <f t="shared" si="171"/>
        <v>#REF!</v>
      </c>
      <c r="J511" s="10" t="e">
        <f>IF(A511=" ",0,(PRODUCT($F$28:F511)-1)-(PRODUCT($H$28:H511)-1))</f>
        <v>#REF!</v>
      </c>
      <c r="L511" t="e">
        <f t="shared" si="172"/>
        <v>#REF!</v>
      </c>
      <c r="S511" s="26">
        <f>+'Rendements bruts'!A511</f>
        <v>0</v>
      </c>
      <c r="T511">
        <f t="shared" si="161"/>
        <v>1900</v>
      </c>
      <c r="U511">
        <f t="shared" si="162"/>
        <v>1</v>
      </c>
      <c r="V511" t="e">
        <f>+VLOOKUP(S511,'Rendements bruts'!$A:$A,2,FALSE)</f>
        <v>#N/A</v>
      </c>
      <c r="W511" s="2">
        <f t="shared" si="163"/>
        <v>0</v>
      </c>
      <c r="Y511" s="10" t="e">
        <f t="shared" si="158"/>
        <v>#REF!</v>
      </c>
      <c r="Z511" s="7" t="e">
        <f t="shared" si="159"/>
        <v>#REF!</v>
      </c>
    </row>
    <row r="512" spans="1:26" x14ac:dyDescent="0.25">
      <c r="A512" s="8" t="e">
        <f t="shared" si="160"/>
        <v>#REF!</v>
      </c>
      <c r="B512" s="11" t="e">
        <f t="shared" si="164"/>
        <v>#REF!</v>
      </c>
      <c r="C512" s="44" t="e">
        <f t="shared" si="165"/>
        <v>#REF!</v>
      </c>
      <c r="D512" s="9" t="e">
        <f t="shared" si="166"/>
        <v>#REF!</v>
      </c>
      <c r="E512" s="9" t="e">
        <f t="shared" si="167"/>
        <v>#REF!</v>
      </c>
      <c r="F512" s="9" t="e">
        <f t="shared" si="168"/>
        <v>#REF!</v>
      </c>
      <c r="G512" s="9" t="e">
        <f t="shared" si="169"/>
        <v>#REF!</v>
      </c>
      <c r="H512" s="9" t="e">
        <f t="shared" si="170"/>
        <v>#REF!</v>
      </c>
      <c r="I512" s="9" t="e">
        <f t="shared" si="171"/>
        <v>#REF!</v>
      </c>
      <c r="J512" s="10" t="e">
        <f>IF(A512=" ",0,(PRODUCT($F$28:F512)-1)-(PRODUCT($H$28:H512)-1))</f>
        <v>#REF!</v>
      </c>
      <c r="L512" t="e">
        <f t="shared" si="172"/>
        <v>#REF!</v>
      </c>
      <c r="S512" s="26">
        <f>+'Rendements bruts'!A512</f>
        <v>0</v>
      </c>
      <c r="T512">
        <f t="shared" si="161"/>
        <v>1900</v>
      </c>
      <c r="U512">
        <f t="shared" si="162"/>
        <v>1</v>
      </c>
      <c r="V512" t="e">
        <f>+VLOOKUP(S512,'Rendements bruts'!$A:$A,2,FALSE)</f>
        <v>#N/A</v>
      </c>
      <c r="W512" s="2">
        <f t="shared" si="163"/>
        <v>0</v>
      </c>
      <c r="Y512" s="10" t="e">
        <f t="shared" si="158"/>
        <v>#REF!</v>
      </c>
      <c r="Z512" s="7" t="e">
        <f t="shared" si="159"/>
        <v>#REF!</v>
      </c>
    </row>
    <row r="513" spans="1:26" x14ac:dyDescent="0.25">
      <c r="A513" s="8" t="e">
        <f t="shared" si="160"/>
        <v>#REF!</v>
      </c>
      <c r="B513" s="11" t="e">
        <f t="shared" si="164"/>
        <v>#REF!</v>
      </c>
      <c r="C513" s="44" t="e">
        <f t="shared" si="165"/>
        <v>#REF!</v>
      </c>
      <c r="D513" s="9" t="e">
        <f t="shared" si="166"/>
        <v>#REF!</v>
      </c>
      <c r="E513" s="9" t="e">
        <f t="shared" si="167"/>
        <v>#REF!</v>
      </c>
      <c r="F513" s="9" t="e">
        <f t="shared" si="168"/>
        <v>#REF!</v>
      </c>
      <c r="G513" s="9" t="e">
        <f t="shared" si="169"/>
        <v>#REF!</v>
      </c>
      <c r="H513" s="9" t="e">
        <f t="shared" si="170"/>
        <v>#REF!</v>
      </c>
      <c r="I513" s="9" t="e">
        <f t="shared" si="171"/>
        <v>#REF!</v>
      </c>
      <c r="J513" s="10" t="e">
        <f>IF(A513=" ",0,(PRODUCT($F$28:F513)-1)-(PRODUCT($H$28:H513)-1))</f>
        <v>#REF!</v>
      </c>
      <c r="L513" t="e">
        <f t="shared" si="172"/>
        <v>#REF!</v>
      </c>
      <c r="S513" s="26">
        <f>+'Rendements bruts'!A513</f>
        <v>0</v>
      </c>
      <c r="T513">
        <f t="shared" si="161"/>
        <v>1900</v>
      </c>
      <c r="U513">
        <f t="shared" si="162"/>
        <v>1</v>
      </c>
      <c r="V513" t="e">
        <f>+VLOOKUP(S513,'Rendements bruts'!$A:$A,2,FALSE)</f>
        <v>#N/A</v>
      </c>
      <c r="W513" s="2">
        <f t="shared" si="163"/>
        <v>0</v>
      </c>
      <c r="Y513" s="10" t="e">
        <f t="shared" si="158"/>
        <v>#REF!</v>
      </c>
      <c r="Z513" s="7" t="e">
        <f t="shared" si="159"/>
        <v>#REF!</v>
      </c>
    </row>
    <row r="514" spans="1:26" x14ac:dyDescent="0.25">
      <c r="A514" s="8" t="e">
        <f t="shared" si="160"/>
        <v>#REF!</v>
      </c>
      <c r="B514" s="11" t="e">
        <f t="shared" si="164"/>
        <v>#REF!</v>
      </c>
      <c r="C514" s="44" t="e">
        <f t="shared" si="165"/>
        <v>#REF!</v>
      </c>
      <c r="D514" s="9" t="e">
        <f t="shared" si="166"/>
        <v>#REF!</v>
      </c>
      <c r="E514" s="9" t="e">
        <f t="shared" si="167"/>
        <v>#REF!</v>
      </c>
      <c r="F514" s="9" t="e">
        <f t="shared" si="168"/>
        <v>#REF!</v>
      </c>
      <c r="G514" s="9" t="e">
        <f t="shared" si="169"/>
        <v>#REF!</v>
      </c>
      <c r="H514" s="9" t="e">
        <f t="shared" si="170"/>
        <v>#REF!</v>
      </c>
      <c r="I514" s="9" t="e">
        <f t="shared" si="171"/>
        <v>#REF!</v>
      </c>
      <c r="J514" s="10" t="e">
        <f>IF(A514=" ",0,(PRODUCT($F$28:F514)-1)-(PRODUCT($H$28:H514)-1))</f>
        <v>#REF!</v>
      </c>
      <c r="L514" t="e">
        <f t="shared" si="172"/>
        <v>#REF!</v>
      </c>
      <c r="S514" s="26">
        <f>+'Rendements bruts'!A514</f>
        <v>0</v>
      </c>
      <c r="T514">
        <f t="shared" si="161"/>
        <v>1900</v>
      </c>
      <c r="U514">
        <f t="shared" si="162"/>
        <v>1</v>
      </c>
      <c r="V514" t="e">
        <f>+VLOOKUP(S514,'Rendements bruts'!$A:$A,2,FALSE)</f>
        <v>#N/A</v>
      </c>
      <c r="W514" s="2">
        <f t="shared" si="163"/>
        <v>0</v>
      </c>
      <c r="Y514" s="10" t="e">
        <f t="shared" si="158"/>
        <v>#REF!</v>
      </c>
      <c r="Z514" s="7" t="e">
        <f t="shared" si="159"/>
        <v>#REF!</v>
      </c>
    </row>
    <row r="515" spans="1:26" x14ac:dyDescent="0.25">
      <c r="A515" s="8" t="e">
        <f t="shared" si="160"/>
        <v>#REF!</v>
      </c>
      <c r="B515" s="11" t="e">
        <f t="shared" si="164"/>
        <v>#REF!</v>
      </c>
      <c r="C515" s="44" t="e">
        <f t="shared" si="165"/>
        <v>#REF!</v>
      </c>
      <c r="D515" s="9" t="e">
        <f t="shared" si="166"/>
        <v>#REF!</v>
      </c>
      <c r="E515" s="9" t="e">
        <f t="shared" si="167"/>
        <v>#REF!</v>
      </c>
      <c r="F515" s="9" t="e">
        <f t="shared" si="168"/>
        <v>#REF!</v>
      </c>
      <c r="G515" s="9" t="e">
        <f t="shared" si="169"/>
        <v>#REF!</v>
      </c>
      <c r="H515" s="9" t="e">
        <f t="shared" si="170"/>
        <v>#REF!</v>
      </c>
      <c r="I515" s="9" t="e">
        <f t="shared" si="171"/>
        <v>#REF!</v>
      </c>
      <c r="J515" s="10" t="e">
        <f>IF(A515=" ",0,(PRODUCT($F$28:F515)-1)-(PRODUCT($H$28:H515)-1))</f>
        <v>#REF!</v>
      </c>
      <c r="L515" t="e">
        <f t="shared" si="172"/>
        <v>#REF!</v>
      </c>
      <c r="S515" s="26">
        <f>+'Rendements bruts'!A515</f>
        <v>0</v>
      </c>
      <c r="T515">
        <f t="shared" si="161"/>
        <v>1900</v>
      </c>
      <c r="U515">
        <f t="shared" si="162"/>
        <v>1</v>
      </c>
      <c r="V515" t="e">
        <f>+VLOOKUP(S515,'Rendements bruts'!$A:$A,2,FALSE)</f>
        <v>#N/A</v>
      </c>
      <c r="W515" s="2">
        <f t="shared" si="163"/>
        <v>0</v>
      </c>
      <c r="Y515" s="10" t="e">
        <f t="shared" si="158"/>
        <v>#REF!</v>
      </c>
      <c r="Z515" s="7" t="e">
        <f t="shared" si="159"/>
        <v>#REF!</v>
      </c>
    </row>
    <row r="516" spans="1:26" x14ac:dyDescent="0.25">
      <c r="A516" s="8" t="e">
        <f t="shared" si="160"/>
        <v>#REF!</v>
      </c>
      <c r="B516" s="11" t="e">
        <f t="shared" si="164"/>
        <v>#REF!</v>
      </c>
      <c r="C516" s="44" t="e">
        <f t="shared" si="165"/>
        <v>#REF!</v>
      </c>
      <c r="D516" s="9" t="e">
        <f t="shared" si="166"/>
        <v>#REF!</v>
      </c>
      <c r="E516" s="9" t="e">
        <f t="shared" si="167"/>
        <v>#REF!</v>
      </c>
      <c r="F516" s="9" t="e">
        <f t="shared" si="168"/>
        <v>#REF!</v>
      </c>
      <c r="G516" s="9" t="e">
        <f t="shared" si="169"/>
        <v>#REF!</v>
      </c>
      <c r="H516" s="9" t="e">
        <f t="shared" si="170"/>
        <v>#REF!</v>
      </c>
      <c r="I516" s="9" t="e">
        <f t="shared" si="171"/>
        <v>#REF!</v>
      </c>
      <c r="J516" s="10" t="e">
        <f>IF(A516=" ",0,(PRODUCT($F$28:F516)-1)-(PRODUCT($H$28:H516)-1))</f>
        <v>#REF!</v>
      </c>
      <c r="L516" t="e">
        <f t="shared" si="172"/>
        <v>#REF!</v>
      </c>
      <c r="S516" s="26">
        <f>+'Rendements bruts'!A516</f>
        <v>0</v>
      </c>
      <c r="T516">
        <f t="shared" si="161"/>
        <v>1900</v>
      </c>
      <c r="U516">
        <f t="shared" si="162"/>
        <v>1</v>
      </c>
      <c r="V516" t="e">
        <f>+VLOOKUP(S516,'Rendements bruts'!$A:$A,2,FALSE)</f>
        <v>#N/A</v>
      </c>
      <c r="W516" s="2">
        <f t="shared" si="163"/>
        <v>0</v>
      </c>
      <c r="Y516" s="10" t="e">
        <f t="shared" si="158"/>
        <v>#REF!</v>
      </c>
      <c r="Z516" s="7" t="e">
        <f t="shared" si="159"/>
        <v>#REF!</v>
      </c>
    </row>
    <row r="517" spans="1:26" x14ac:dyDescent="0.25">
      <c r="A517" s="8" t="e">
        <f t="shared" si="160"/>
        <v>#REF!</v>
      </c>
      <c r="B517" s="11" t="e">
        <f t="shared" si="164"/>
        <v>#REF!</v>
      </c>
      <c r="C517" s="44" t="e">
        <f t="shared" si="165"/>
        <v>#REF!</v>
      </c>
      <c r="D517" s="9" t="e">
        <f t="shared" si="166"/>
        <v>#REF!</v>
      </c>
      <c r="E517" s="9" t="e">
        <f t="shared" si="167"/>
        <v>#REF!</v>
      </c>
      <c r="F517" s="9" t="e">
        <f t="shared" si="168"/>
        <v>#REF!</v>
      </c>
      <c r="G517" s="9" t="e">
        <f t="shared" si="169"/>
        <v>#REF!</v>
      </c>
      <c r="H517" s="9" t="e">
        <f t="shared" si="170"/>
        <v>#REF!</v>
      </c>
      <c r="I517" s="9" t="e">
        <f t="shared" si="171"/>
        <v>#REF!</v>
      </c>
      <c r="J517" s="10" t="e">
        <f>IF(A517=" ",0,(PRODUCT($F$28:F517)-1)-(PRODUCT($H$28:H517)-1))</f>
        <v>#REF!</v>
      </c>
      <c r="L517" t="e">
        <f t="shared" si="172"/>
        <v>#REF!</v>
      </c>
      <c r="S517" s="26">
        <f>+'Rendements bruts'!A517</f>
        <v>0</v>
      </c>
      <c r="T517">
        <f t="shared" si="161"/>
        <v>1900</v>
      </c>
      <c r="U517">
        <f t="shared" si="162"/>
        <v>1</v>
      </c>
      <c r="V517" t="e">
        <f>+VLOOKUP(S517,'Rendements bruts'!$A:$A,2,FALSE)</f>
        <v>#N/A</v>
      </c>
      <c r="W517" s="2">
        <f t="shared" si="163"/>
        <v>0</v>
      </c>
      <c r="Y517" s="10" t="e">
        <f t="shared" ref="Y517:Y580" si="173">+IF(A540=" "," ",INDEX(Indices,A540,MAX($Q$2:$Q$48)+2))</f>
        <v>#REF!</v>
      </c>
      <c r="Z517" s="7" t="e">
        <f t="shared" si="159"/>
        <v>#REF!</v>
      </c>
    </row>
    <row r="518" spans="1:26" x14ac:dyDescent="0.25">
      <c r="A518" s="8" t="e">
        <f t="shared" si="160"/>
        <v>#REF!</v>
      </c>
      <c r="B518" s="11" t="e">
        <f t="shared" si="164"/>
        <v>#REF!</v>
      </c>
      <c r="C518" s="44" t="e">
        <f t="shared" si="165"/>
        <v>#REF!</v>
      </c>
      <c r="D518" s="9" t="e">
        <f t="shared" si="166"/>
        <v>#REF!</v>
      </c>
      <c r="E518" s="9" t="e">
        <f t="shared" si="167"/>
        <v>#REF!</v>
      </c>
      <c r="F518" s="9" t="e">
        <f t="shared" si="168"/>
        <v>#REF!</v>
      </c>
      <c r="G518" s="9" t="e">
        <f t="shared" si="169"/>
        <v>#REF!</v>
      </c>
      <c r="H518" s="9" t="e">
        <f t="shared" si="170"/>
        <v>#REF!</v>
      </c>
      <c r="I518" s="9" t="e">
        <f t="shared" si="171"/>
        <v>#REF!</v>
      </c>
      <c r="J518" s="10" t="e">
        <f>IF(A518=" ",0,(PRODUCT($F$28:F518)-1)-(PRODUCT($H$28:H518)-1))</f>
        <v>#REF!</v>
      </c>
      <c r="L518" t="e">
        <f t="shared" si="172"/>
        <v>#REF!</v>
      </c>
      <c r="S518" s="26">
        <f>+'Rendements bruts'!A518</f>
        <v>0</v>
      </c>
      <c r="T518">
        <f t="shared" si="161"/>
        <v>1900</v>
      </c>
      <c r="U518">
        <f t="shared" si="162"/>
        <v>1</v>
      </c>
      <c r="V518" t="e">
        <f>+VLOOKUP(S518,'Rendements bruts'!$A:$A,2,FALSE)</f>
        <v>#N/A</v>
      </c>
      <c r="W518" s="2">
        <f t="shared" si="163"/>
        <v>0</v>
      </c>
      <c r="Y518" s="10" t="e">
        <f t="shared" si="173"/>
        <v>#REF!</v>
      </c>
      <c r="Z518" s="7" t="e">
        <f t="shared" si="159"/>
        <v>#REF!</v>
      </c>
    </row>
    <row r="519" spans="1:26" x14ac:dyDescent="0.25">
      <c r="A519" s="8" t="e">
        <f t="shared" si="160"/>
        <v>#REF!</v>
      </c>
      <c r="B519" s="11" t="e">
        <f t="shared" si="164"/>
        <v>#REF!</v>
      </c>
      <c r="C519" s="44" t="e">
        <f t="shared" si="165"/>
        <v>#REF!</v>
      </c>
      <c r="D519" s="9" t="e">
        <f t="shared" si="166"/>
        <v>#REF!</v>
      </c>
      <c r="E519" s="9" t="e">
        <f t="shared" si="167"/>
        <v>#REF!</v>
      </c>
      <c r="F519" s="9" t="e">
        <f t="shared" si="168"/>
        <v>#REF!</v>
      </c>
      <c r="G519" s="9" t="e">
        <f t="shared" si="169"/>
        <v>#REF!</v>
      </c>
      <c r="H519" s="9" t="e">
        <f t="shared" si="170"/>
        <v>#REF!</v>
      </c>
      <c r="I519" s="9" t="e">
        <f t="shared" si="171"/>
        <v>#REF!</v>
      </c>
      <c r="J519" s="10" t="e">
        <f>IF(A519=" ",0,(PRODUCT($F$28:F519)-1)-(PRODUCT($H$28:H519)-1))</f>
        <v>#REF!</v>
      </c>
      <c r="L519" t="e">
        <f t="shared" si="172"/>
        <v>#REF!</v>
      </c>
      <c r="S519" s="26">
        <f>+'Rendements bruts'!A519</f>
        <v>0</v>
      </c>
      <c r="T519">
        <f t="shared" si="161"/>
        <v>1900</v>
      </c>
      <c r="U519">
        <f t="shared" si="162"/>
        <v>1</v>
      </c>
      <c r="V519" t="e">
        <f>+VLOOKUP(S519,'Rendements bruts'!$A:$A,2,FALSE)</f>
        <v>#N/A</v>
      </c>
      <c r="W519" s="2">
        <f t="shared" si="163"/>
        <v>0</v>
      </c>
      <c r="Y519" s="10" t="e">
        <f t="shared" si="173"/>
        <v>#REF!</v>
      </c>
      <c r="Z519" s="7" t="e">
        <f t="shared" si="159"/>
        <v>#REF!</v>
      </c>
    </row>
    <row r="520" spans="1:26" x14ac:dyDescent="0.25">
      <c r="A520" s="8" t="e">
        <f t="shared" si="160"/>
        <v>#REF!</v>
      </c>
      <c r="B520" s="11" t="e">
        <f t="shared" si="164"/>
        <v>#REF!</v>
      </c>
      <c r="C520" s="44" t="e">
        <f t="shared" si="165"/>
        <v>#REF!</v>
      </c>
      <c r="D520" s="9" t="e">
        <f t="shared" si="166"/>
        <v>#REF!</v>
      </c>
      <c r="E520" s="9" t="e">
        <f t="shared" si="167"/>
        <v>#REF!</v>
      </c>
      <c r="F520" s="9" t="e">
        <f t="shared" si="168"/>
        <v>#REF!</v>
      </c>
      <c r="G520" s="9" t="e">
        <f t="shared" si="169"/>
        <v>#REF!</v>
      </c>
      <c r="H520" s="9" t="e">
        <f t="shared" si="170"/>
        <v>#REF!</v>
      </c>
      <c r="I520" s="9" t="e">
        <f t="shared" si="171"/>
        <v>#REF!</v>
      </c>
      <c r="J520" s="10" t="e">
        <f>IF(A520=" ",0,(PRODUCT($F$28:F520)-1)-(PRODUCT($H$28:H520)-1))</f>
        <v>#REF!</v>
      </c>
      <c r="L520" t="e">
        <f t="shared" si="172"/>
        <v>#REF!</v>
      </c>
      <c r="S520" s="26">
        <f>+'Rendements bruts'!A520</f>
        <v>0</v>
      </c>
      <c r="T520">
        <f t="shared" si="161"/>
        <v>1900</v>
      </c>
      <c r="U520">
        <f t="shared" si="162"/>
        <v>1</v>
      </c>
      <c r="V520" t="e">
        <f>+VLOOKUP(S520,'Rendements bruts'!$A:$A,2,FALSE)</f>
        <v>#N/A</v>
      </c>
      <c r="W520" s="2">
        <f t="shared" si="163"/>
        <v>0</v>
      </c>
      <c r="Y520" s="10" t="e">
        <f t="shared" si="173"/>
        <v>#REF!</v>
      </c>
      <c r="Z520" s="7" t="e">
        <f t="shared" si="159"/>
        <v>#REF!</v>
      </c>
    </row>
    <row r="521" spans="1:26" x14ac:dyDescent="0.25">
      <c r="A521" s="8" t="e">
        <f t="shared" si="160"/>
        <v>#REF!</v>
      </c>
      <c r="B521" s="11" t="e">
        <f t="shared" si="164"/>
        <v>#REF!</v>
      </c>
      <c r="C521" s="44" t="e">
        <f t="shared" si="165"/>
        <v>#REF!</v>
      </c>
      <c r="D521" s="9" t="e">
        <f t="shared" si="166"/>
        <v>#REF!</v>
      </c>
      <c r="E521" s="9" t="e">
        <f t="shared" si="167"/>
        <v>#REF!</v>
      </c>
      <c r="F521" s="9" t="e">
        <f t="shared" si="168"/>
        <v>#REF!</v>
      </c>
      <c r="G521" s="9" t="e">
        <f t="shared" si="169"/>
        <v>#REF!</v>
      </c>
      <c r="H521" s="9" t="e">
        <f t="shared" si="170"/>
        <v>#REF!</v>
      </c>
      <c r="I521" s="9" t="e">
        <f t="shared" si="171"/>
        <v>#REF!</v>
      </c>
      <c r="J521" s="10" t="e">
        <f>IF(A521=" ",0,(PRODUCT($F$28:F521)-1)-(PRODUCT($H$28:H521)-1))</f>
        <v>#REF!</v>
      </c>
      <c r="L521" t="e">
        <f t="shared" si="172"/>
        <v>#REF!</v>
      </c>
      <c r="S521" s="26">
        <f>+'Rendements bruts'!A521</f>
        <v>0</v>
      </c>
      <c r="T521">
        <f t="shared" si="161"/>
        <v>1900</v>
      </c>
      <c r="U521">
        <f t="shared" si="162"/>
        <v>1</v>
      </c>
      <c r="V521" t="e">
        <f>+VLOOKUP(S521,'Rendements bruts'!$A:$A,2,FALSE)</f>
        <v>#N/A</v>
      </c>
      <c r="W521" s="2">
        <f t="shared" si="163"/>
        <v>0</v>
      </c>
      <c r="Y521" s="10" t="e">
        <f t="shared" si="173"/>
        <v>#REF!</v>
      </c>
      <c r="Z521" s="7" t="e">
        <f t="shared" si="159"/>
        <v>#REF!</v>
      </c>
    </row>
    <row r="522" spans="1:26" x14ac:dyDescent="0.25">
      <c r="A522" s="8" t="e">
        <f t="shared" si="160"/>
        <v>#REF!</v>
      </c>
      <c r="B522" s="11" t="e">
        <f t="shared" si="164"/>
        <v>#REF!</v>
      </c>
      <c r="C522" s="44" t="e">
        <f t="shared" si="165"/>
        <v>#REF!</v>
      </c>
      <c r="D522" s="9" t="e">
        <f t="shared" si="166"/>
        <v>#REF!</v>
      </c>
      <c r="E522" s="9" t="e">
        <f t="shared" si="167"/>
        <v>#REF!</v>
      </c>
      <c r="F522" s="9" t="e">
        <f t="shared" si="168"/>
        <v>#REF!</v>
      </c>
      <c r="G522" s="9" t="e">
        <f t="shared" si="169"/>
        <v>#REF!</v>
      </c>
      <c r="H522" s="9" t="e">
        <f t="shared" si="170"/>
        <v>#REF!</v>
      </c>
      <c r="I522" s="9" t="e">
        <f t="shared" si="171"/>
        <v>#REF!</v>
      </c>
      <c r="J522" s="10" t="e">
        <f>IF(A522=" ",0,(PRODUCT($F$28:F522)-1)-(PRODUCT($H$28:H522)-1))</f>
        <v>#REF!</v>
      </c>
      <c r="L522" t="e">
        <f t="shared" si="172"/>
        <v>#REF!</v>
      </c>
      <c r="S522" s="26">
        <f>+'Rendements bruts'!A522</f>
        <v>0</v>
      </c>
      <c r="T522">
        <f t="shared" si="161"/>
        <v>1900</v>
      </c>
      <c r="U522">
        <f t="shared" si="162"/>
        <v>1</v>
      </c>
      <c r="V522" t="e">
        <f>+VLOOKUP(S522,'Rendements bruts'!$A:$A,2,FALSE)</f>
        <v>#N/A</v>
      </c>
      <c r="W522" s="2">
        <f t="shared" si="163"/>
        <v>0</v>
      </c>
      <c r="Y522" s="10" t="e">
        <f t="shared" si="173"/>
        <v>#REF!</v>
      </c>
      <c r="Z522" s="7" t="e">
        <f t="shared" si="159"/>
        <v>#REF!</v>
      </c>
    </row>
    <row r="523" spans="1:26" x14ac:dyDescent="0.25">
      <c r="A523" s="8" t="e">
        <f t="shared" si="160"/>
        <v>#REF!</v>
      </c>
      <c r="B523" s="11" t="e">
        <f t="shared" si="164"/>
        <v>#REF!</v>
      </c>
      <c r="C523" s="44" t="e">
        <f t="shared" si="165"/>
        <v>#REF!</v>
      </c>
      <c r="D523" s="9" t="e">
        <f t="shared" si="166"/>
        <v>#REF!</v>
      </c>
      <c r="E523" s="9" t="e">
        <f t="shared" si="167"/>
        <v>#REF!</v>
      </c>
      <c r="F523" s="9" t="e">
        <f t="shared" si="168"/>
        <v>#REF!</v>
      </c>
      <c r="G523" s="9" t="e">
        <f t="shared" si="169"/>
        <v>#REF!</v>
      </c>
      <c r="H523" s="9" t="e">
        <f t="shared" si="170"/>
        <v>#REF!</v>
      </c>
      <c r="I523" s="9" t="e">
        <f t="shared" si="171"/>
        <v>#REF!</v>
      </c>
      <c r="J523" s="10" t="e">
        <f>IF(A523=" ",0,(PRODUCT($F$28:F523)-1)-(PRODUCT($H$28:H523)-1))</f>
        <v>#REF!</v>
      </c>
      <c r="L523" t="e">
        <f t="shared" si="172"/>
        <v>#REF!</v>
      </c>
      <c r="S523" s="26">
        <f>+'Rendements bruts'!A523</f>
        <v>0</v>
      </c>
      <c r="T523">
        <f t="shared" si="161"/>
        <v>1900</v>
      </c>
      <c r="U523">
        <f t="shared" si="162"/>
        <v>1</v>
      </c>
      <c r="V523" t="e">
        <f>+VLOOKUP(S523,'Rendements bruts'!$A:$A,2,FALSE)</f>
        <v>#N/A</v>
      </c>
      <c r="W523" s="2">
        <f t="shared" si="163"/>
        <v>0</v>
      </c>
      <c r="Y523" s="10" t="e">
        <f t="shared" si="173"/>
        <v>#REF!</v>
      </c>
      <c r="Z523" s="7" t="e">
        <f t="shared" si="159"/>
        <v>#REF!</v>
      </c>
    </row>
    <row r="524" spans="1:26" x14ac:dyDescent="0.25">
      <c r="A524" s="8" t="e">
        <f t="shared" si="160"/>
        <v>#REF!</v>
      </c>
      <c r="B524" s="11" t="e">
        <f t="shared" si="164"/>
        <v>#REF!</v>
      </c>
      <c r="C524" s="44" t="e">
        <f t="shared" si="165"/>
        <v>#REF!</v>
      </c>
      <c r="D524" s="9" t="e">
        <f t="shared" si="166"/>
        <v>#REF!</v>
      </c>
      <c r="E524" s="9" t="e">
        <f t="shared" si="167"/>
        <v>#REF!</v>
      </c>
      <c r="F524" s="9" t="e">
        <f t="shared" si="168"/>
        <v>#REF!</v>
      </c>
      <c r="G524" s="9" t="e">
        <f t="shared" si="169"/>
        <v>#REF!</v>
      </c>
      <c r="H524" s="9" t="e">
        <f t="shared" si="170"/>
        <v>#REF!</v>
      </c>
      <c r="I524" s="9" t="e">
        <f t="shared" si="171"/>
        <v>#REF!</v>
      </c>
      <c r="J524" s="10" t="e">
        <f>IF(A524=" ",0,(PRODUCT($F$28:F524)-1)-(PRODUCT($H$28:H524)-1))</f>
        <v>#REF!</v>
      </c>
      <c r="L524" t="e">
        <f t="shared" si="172"/>
        <v>#REF!</v>
      </c>
      <c r="S524" s="26">
        <f>+'Rendements bruts'!A524</f>
        <v>0</v>
      </c>
      <c r="T524">
        <f t="shared" si="161"/>
        <v>1900</v>
      </c>
      <c r="U524">
        <f t="shared" si="162"/>
        <v>1</v>
      </c>
      <c r="V524" t="e">
        <f>+VLOOKUP(S524,'Rendements bruts'!$A:$A,2,FALSE)</f>
        <v>#N/A</v>
      </c>
      <c r="W524" s="2">
        <f t="shared" si="163"/>
        <v>0</v>
      </c>
      <c r="Y524" s="10" t="e">
        <f t="shared" si="173"/>
        <v>#REF!</v>
      </c>
      <c r="Z524" s="7" t="e">
        <f t="shared" si="159"/>
        <v>#REF!</v>
      </c>
    </row>
    <row r="525" spans="1:26" x14ac:dyDescent="0.25">
      <c r="A525" s="8" t="e">
        <f t="shared" si="160"/>
        <v>#REF!</v>
      </c>
      <c r="B525" s="11" t="e">
        <f t="shared" si="164"/>
        <v>#REF!</v>
      </c>
      <c r="C525" s="44" t="e">
        <f t="shared" si="165"/>
        <v>#REF!</v>
      </c>
      <c r="D525" s="9" t="e">
        <f t="shared" si="166"/>
        <v>#REF!</v>
      </c>
      <c r="E525" s="9" t="e">
        <f t="shared" si="167"/>
        <v>#REF!</v>
      </c>
      <c r="F525" s="9" t="e">
        <f t="shared" si="168"/>
        <v>#REF!</v>
      </c>
      <c r="G525" s="9" t="e">
        <f t="shared" si="169"/>
        <v>#REF!</v>
      </c>
      <c r="H525" s="9" t="e">
        <f t="shared" si="170"/>
        <v>#REF!</v>
      </c>
      <c r="I525" s="9" t="e">
        <f t="shared" si="171"/>
        <v>#REF!</v>
      </c>
      <c r="J525" s="10" t="e">
        <f>IF(A525=" ",0,(PRODUCT($F$28:F525)-1)-(PRODUCT($H$28:H525)-1))</f>
        <v>#REF!</v>
      </c>
      <c r="L525" t="e">
        <f t="shared" si="172"/>
        <v>#REF!</v>
      </c>
      <c r="S525" s="26">
        <f>+'Rendements bruts'!A525</f>
        <v>0</v>
      </c>
      <c r="T525">
        <f t="shared" si="161"/>
        <v>1900</v>
      </c>
      <c r="U525">
        <f t="shared" si="162"/>
        <v>1</v>
      </c>
      <c r="V525" t="e">
        <f>+VLOOKUP(S525,'Rendements bruts'!$A:$A,2,FALSE)</f>
        <v>#N/A</v>
      </c>
      <c r="W525" s="2">
        <f t="shared" si="163"/>
        <v>0</v>
      </c>
      <c r="Y525" s="10" t="e">
        <f t="shared" si="173"/>
        <v>#REF!</v>
      </c>
      <c r="Z525" s="7" t="e">
        <f t="shared" si="159"/>
        <v>#REF!</v>
      </c>
    </row>
    <row r="526" spans="1:26" x14ac:dyDescent="0.25">
      <c r="A526" s="8" t="e">
        <f t="shared" si="160"/>
        <v>#REF!</v>
      </c>
      <c r="B526" s="11" t="e">
        <f t="shared" si="164"/>
        <v>#REF!</v>
      </c>
      <c r="C526" s="44" t="e">
        <f t="shared" si="165"/>
        <v>#REF!</v>
      </c>
      <c r="D526" s="9" t="e">
        <f t="shared" si="166"/>
        <v>#REF!</v>
      </c>
      <c r="E526" s="9" t="e">
        <f t="shared" si="167"/>
        <v>#REF!</v>
      </c>
      <c r="F526" s="9" t="e">
        <f t="shared" si="168"/>
        <v>#REF!</v>
      </c>
      <c r="G526" s="9" t="e">
        <f t="shared" si="169"/>
        <v>#REF!</v>
      </c>
      <c r="H526" s="9" t="e">
        <f t="shared" si="170"/>
        <v>#REF!</v>
      </c>
      <c r="I526" s="9" t="e">
        <f t="shared" si="171"/>
        <v>#REF!</v>
      </c>
      <c r="J526" s="10" t="e">
        <f>IF(A526=" ",0,(PRODUCT($F$28:F526)-1)-(PRODUCT($H$28:H526)-1))</f>
        <v>#REF!</v>
      </c>
      <c r="L526" t="e">
        <f t="shared" si="172"/>
        <v>#REF!</v>
      </c>
      <c r="S526" s="26">
        <f>+'Rendements bruts'!A526</f>
        <v>0</v>
      </c>
      <c r="T526">
        <f t="shared" si="161"/>
        <v>1900</v>
      </c>
      <c r="U526">
        <f t="shared" si="162"/>
        <v>1</v>
      </c>
      <c r="V526" t="e">
        <f>+VLOOKUP(S526,'Rendements bruts'!$A:$A,2,FALSE)</f>
        <v>#N/A</v>
      </c>
      <c r="W526" s="2">
        <f t="shared" si="163"/>
        <v>0</v>
      </c>
      <c r="Y526" s="10" t="e">
        <f t="shared" si="173"/>
        <v>#REF!</v>
      </c>
      <c r="Z526" s="7" t="e">
        <f t="shared" si="159"/>
        <v>#REF!</v>
      </c>
    </row>
    <row r="527" spans="1:26" x14ac:dyDescent="0.25">
      <c r="A527" s="8" t="e">
        <f t="shared" si="160"/>
        <v>#REF!</v>
      </c>
      <c r="B527" s="11" t="e">
        <f t="shared" si="164"/>
        <v>#REF!</v>
      </c>
      <c r="C527" s="44" t="e">
        <f t="shared" si="165"/>
        <v>#REF!</v>
      </c>
      <c r="D527" s="9" t="e">
        <f t="shared" si="166"/>
        <v>#REF!</v>
      </c>
      <c r="E527" s="9" t="e">
        <f t="shared" si="167"/>
        <v>#REF!</v>
      </c>
      <c r="F527" s="9" t="e">
        <f t="shared" si="168"/>
        <v>#REF!</v>
      </c>
      <c r="G527" s="9" t="e">
        <f t="shared" si="169"/>
        <v>#REF!</v>
      </c>
      <c r="H527" s="9" t="e">
        <f t="shared" si="170"/>
        <v>#REF!</v>
      </c>
      <c r="I527" s="9" t="e">
        <f t="shared" si="171"/>
        <v>#REF!</v>
      </c>
      <c r="J527" s="10" t="e">
        <f>IF(A527=" ",0,(PRODUCT($F$28:F527)-1)-(PRODUCT($H$28:H527)-1))</f>
        <v>#REF!</v>
      </c>
      <c r="L527" t="e">
        <f t="shared" si="172"/>
        <v>#REF!</v>
      </c>
      <c r="S527" s="26">
        <f>+'Rendements bruts'!A527</f>
        <v>0</v>
      </c>
      <c r="T527">
        <f t="shared" si="161"/>
        <v>1900</v>
      </c>
      <c r="U527">
        <f t="shared" si="162"/>
        <v>1</v>
      </c>
      <c r="V527" t="e">
        <f>+VLOOKUP(S527,'Rendements bruts'!$A:$A,2,FALSE)</f>
        <v>#N/A</v>
      </c>
      <c r="W527" s="2">
        <f t="shared" si="163"/>
        <v>0</v>
      </c>
      <c r="Y527" s="10" t="e">
        <f t="shared" si="173"/>
        <v>#REF!</v>
      </c>
      <c r="Z527" s="7" t="e">
        <f t="shared" si="159"/>
        <v>#REF!</v>
      </c>
    </row>
    <row r="528" spans="1:26" x14ac:dyDescent="0.25">
      <c r="A528" s="8" t="e">
        <f t="shared" si="160"/>
        <v>#REF!</v>
      </c>
      <c r="B528" s="11" t="e">
        <f t="shared" si="164"/>
        <v>#REF!</v>
      </c>
      <c r="C528" s="44" t="e">
        <f t="shared" si="165"/>
        <v>#REF!</v>
      </c>
      <c r="D528" s="9" t="e">
        <f t="shared" si="166"/>
        <v>#REF!</v>
      </c>
      <c r="E528" s="9" t="e">
        <f t="shared" si="167"/>
        <v>#REF!</v>
      </c>
      <c r="F528" s="9" t="e">
        <f t="shared" si="168"/>
        <v>#REF!</v>
      </c>
      <c r="G528" s="9" t="e">
        <f t="shared" si="169"/>
        <v>#REF!</v>
      </c>
      <c r="H528" s="9" t="e">
        <f t="shared" si="170"/>
        <v>#REF!</v>
      </c>
      <c r="I528" s="9" t="e">
        <f t="shared" si="171"/>
        <v>#REF!</v>
      </c>
      <c r="J528" s="10" t="e">
        <f>IF(A528=" ",0,(PRODUCT($F$28:F528)-1)-(PRODUCT($H$28:H528)-1))</f>
        <v>#REF!</v>
      </c>
      <c r="L528" t="e">
        <f t="shared" si="172"/>
        <v>#REF!</v>
      </c>
      <c r="S528" s="26">
        <f>+'Rendements bruts'!A528</f>
        <v>0</v>
      </c>
      <c r="T528">
        <f t="shared" si="161"/>
        <v>1900</v>
      </c>
      <c r="U528">
        <f t="shared" si="162"/>
        <v>1</v>
      </c>
      <c r="V528" t="e">
        <f>+VLOOKUP(S528,'Rendements bruts'!$A:$A,2,FALSE)</f>
        <v>#N/A</v>
      </c>
      <c r="W528" s="2">
        <f t="shared" si="163"/>
        <v>0</v>
      </c>
      <c r="Y528" s="10" t="e">
        <f t="shared" si="173"/>
        <v>#REF!</v>
      </c>
      <c r="Z528" s="7" t="e">
        <f t="shared" si="159"/>
        <v>#REF!</v>
      </c>
    </row>
    <row r="529" spans="1:26" x14ac:dyDescent="0.25">
      <c r="A529" s="8" t="e">
        <f t="shared" si="160"/>
        <v>#REF!</v>
      </c>
      <c r="B529" s="11" t="e">
        <f t="shared" si="164"/>
        <v>#REF!</v>
      </c>
      <c r="C529" s="44" t="e">
        <f t="shared" si="165"/>
        <v>#REF!</v>
      </c>
      <c r="D529" s="9" t="e">
        <f t="shared" si="166"/>
        <v>#REF!</v>
      </c>
      <c r="E529" s="9" t="e">
        <f t="shared" si="167"/>
        <v>#REF!</v>
      </c>
      <c r="F529" s="9" t="e">
        <f t="shared" si="168"/>
        <v>#REF!</v>
      </c>
      <c r="G529" s="9" t="e">
        <f t="shared" si="169"/>
        <v>#REF!</v>
      </c>
      <c r="H529" s="9" t="e">
        <f t="shared" si="170"/>
        <v>#REF!</v>
      </c>
      <c r="I529" s="9" t="e">
        <f t="shared" si="171"/>
        <v>#REF!</v>
      </c>
      <c r="J529" s="10" t="e">
        <f>IF(A529=" ",0,(PRODUCT($F$28:F529)-1)-(PRODUCT($H$28:H529)-1))</f>
        <v>#REF!</v>
      </c>
      <c r="L529" t="e">
        <f t="shared" si="172"/>
        <v>#REF!</v>
      </c>
      <c r="S529" s="26">
        <f>+'Rendements bruts'!A529</f>
        <v>0</v>
      </c>
      <c r="T529">
        <f t="shared" si="161"/>
        <v>1900</v>
      </c>
      <c r="U529">
        <f t="shared" si="162"/>
        <v>1</v>
      </c>
      <c r="V529" t="e">
        <f>+VLOOKUP(S529,'Rendements bruts'!$A:$A,2,FALSE)</f>
        <v>#N/A</v>
      </c>
      <c r="W529" s="2">
        <f t="shared" si="163"/>
        <v>0</v>
      </c>
      <c r="Y529" s="10" t="e">
        <f t="shared" si="173"/>
        <v>#REF!</v>
      </c>
      <c r="Z529" s="7" t="e">
        <f t="shared" si="159"/>
        <v>#REF!</v>
      </c>
    </row>
    <row r="530" spans="1:26" x14ac:dyDescent="0.25">
      <c r="A530" s="8" t="e">
        <f t="shared" si="160"/>
        <v>#REF!</v>
      </c>
      <c r="B530" s="11" t="e">
        <f t="shared" si="164"/>
        <v>#REF!</v>
      </c>
      <c r="C530" s="44" t="e">
        <f t="shared" si="165"/>
        <v>#REF!</v>
      </c>
      <c r="D530" s="9" t="e">
        <f t="shared" si="166"/>
        <v>#REF!</v>
      </c>
      <c r="E530" s="9" t="e">
        <f t="shared" si="167"/>
        <v>#REF!</v>
      </c>
      <c r="F530" s="9" t="e">
        <f t="shared" si="168"/>
        <v>#REF!</v>
      </c>
      <c r="G530" s="9" t="e">
        <f t="shared" si="169"/>
        <v>#REF!</v>
      </c>
      <c r="H530" s="9" t="e">
        <f t="shared" si="170"/>
        <v>#REF!</v>
      </c>
      <c r="I530" s="9" t="e">
        <f t="shared" si="171"/>
        <v>#REF!</v>
      </c>
      <c r="J530" s="10" t="e">
        <f>IF(A530=" ",0,(PRODUCT($F$28:F530)-1)-(PRODUCT($H$28:H530)-1))</f>
        <v>#REF!</v>
      </c>
      <c r="L530" t="e">
        <f t="shared" si="172"/>
        <v>#REF!</v>
      </c>
      <c r="S530" s="26">
        <f>+'Rendements bruts'!A530</f>
        <v>0</v>
      </c>
      <c r="T530">
        <f t="shared" si="161"/>
        <v>1900</v>
      </c>
      <c r="U530">
        <f t="shared" si="162"/>
        <v>1</v>
      </c>
      <c r="V530" t="e">
        <f>+VLOOKUP(S530,'Rendements bruts'!$A:$A,2,FALSE)</f>
        <v>#N/A</v>
      </c>
      <c r="W530" s="2">
        <f t="shared" si="163"/>
        <v>0</v>
      </c>
      <c r="Y530" s="10" t="e">
        <f t="shared" si="173"/>
        <v>#REF!</v>
      </c>
      <c r="Z530" s="7" t="e">
        <f t="shared" si="159"/>
        <v>#REF!</v>
      </c>
    </row>
    <row r="531" spans="1:26" x14ac:dyDescent="0.25">
      <c r="A531" s="8" t="e">
        <f t="shared" si="160"/>
        <v>#REF!</v>
      </c>
      <c r="B531" s="11" t="e">
        <f t="shared" si="164"/>
        <v>#REF!</v>
      </c>
      <c r="C531" s="44" t="e">
        <f t="shared" si="165"/>
        <v>#REF!</v>
      </c>
      <c r="D531" s="9" t="e">
        <f t="shared" si="166"/>
        <v>#REF!</v>
      </c>
      <c r="E531" s="9" t="e">
        <f t="shared" si="167"/>
        <v>#REF!</v>
      </c>
      <c r="F531" s="9" t="e">
        <f t="shared" si="168"/>
        <v>#REF!</v>
      </c>
      <c r="G531" s="9" t="e">
        <f t="shared" si="169"/>
        <v>#REF!</v>
      </c>
      <c r="H531" s="9" t="e">
        <f t="shared" si="170"/>
        <v>#REF!</v>
      </c>
      <c r="I531" s="9" t="e">
        <f t="shared" si="171"/>
        <v>#REF!</v>
      </c>
      <c r="J531" s="10" t="e">
        <f>IF(A531=" ",0,(PRODUCT($F$28:F531)-1)-(PRODUCT($H$28:H531)-1))</f>
        <v>#REF!</v>
      </c>
      <c r="L531" t="e">
        <f t="shared" si="172"/>
        <v>#REF!</v>
      </c>
      <c r="S531" s="26">
        <f>+'Rendements bruts'!A531</f>
        <v>0</v>
      </c>
      <c r="T531">
        <f t="shared" si="161"/>
        <v>1900</v>
      </c>
      <c r="U531">
        <f t="shared" si="162"/>
        <v>1</v>
      </c>
      <c r="V531" t="e">
        <f>+VLOOKUP(S531,'Rendements bruts'!$A:$A,2,FALSE)</f>
        <v>#N/A</v>
      </c>
      <c r="W531" s="2">
        <f t="shared" si="163"/>
        <v>0</v>
      </c>
      <c r="Y531" s="10" t="e">
        <f t="shared" si="173"/>
        <v>#REF!</v>
      </c>
      <c r="Z531" s="7" t="e">
        <f t="shared" si="159"/>
        <v>#REF!</v>
      </c>
    </row>
    <row r="532" spans="1:26" x14ac:dyDescent="0.25">
      <c r="A532" s="8" t="e">
        <f t="shared" si="160"/>
        <v>#REF!</v>
      </c>
      <c r="B532" s="11" t="e">
        <f t="shared" si="164"/>
        <v>#REF!</v>
      </c>
      <c r="C532" s="44" t="e">
        <f t="shared" si="165"/>
        <v>#REF!</v>
      </c>
      <c r="D532" s="9" t="e">
        <f t="shared" si="166"/>
        <v>#REF!</v>
      </c>
      <c r="E532" s="9" t="e">
        <f t="shared" si="167"/>
        <v>#REF!</v>
      </c>
      <c r="F532" s="9" t="e">
        <f t="shared" si="168"/>
        <v>#REF!</v>
      </c>
      <c r="G532" s="9" t="e">
        <f t="shared" si="169"/>
        <v>#REF!</v>
      </c>
      <c r="H532" s="9" t="e">
        <f t="shared" si="170"/>
        <v>#REF!</v>
      </c>
      <c r="I532" s="9" t="e">
        <f t="shared" si="171"/>
        <v>#REF!</v>
      </c>
      <c r="J532" s="10" t="e">
        <f>IF(A532=" ",0,(PRODUCT($F$28:F532)-1)-(PRODUCT($H$28:H532)-1))</f>
        <v>#REF!</v>
      </c>
      <c r="L532" t="e">
        <f t="shared" si="172"/>
        <v>#REF!</v>
      </c>
      <c r="S532" s="26">
        <f>+'Rendements bruts'!A532</f>
        <v>0</v>
      </c>
      <c r="T532">
        <f t="shared" si="161"/>
        <v>1900</v>
      </c>
      <c r="U532">
        <f t="shared" si="162"/>
        <v>1</v>
      </c>
      <c r="V532" t="e">
        <f>+VLOOKUP(S532,'Rendements bruts'!$A:$A,2,FALSE)</f>
        <v>#N/A</v>
      </c>
      <c r="W532" s="2">
        <f t="shared" si="163"/>
        <v>0</v>
      </c>
      <c r="Y532" s="10" t="e">
        <f t="shared" si="173"/>
        <v>#REF!</v>
      </c>
      <c r="Z532" s="7" t="e">
        <f t="shared" si="159"/>
        <v>#REF!</v>
      </c>
    </row>
    <row r="533" spans="1:26" x14ac:dyDescent="0.25">
      <c r="A533" s="8" t="e">
        <f t="shared" si="160"/>
        <v>#REF!</v>
      </c>
      <c r="B533" s="11" t="e">
        <f t="shared" si="164"/>
        <v>#REF!</v>
      </c>
      <c r="C533" s="44" t="e">
        <f t="shared" si="165"/>
        <v>#REF!</v>
      </c>
      <c r="D533" s="9" t="e">
        <f t="shared" si="166"/>
        <v>#REF!</v>
      </c>
      <c r="E533" s="9" t="e">
        <f t="shared" si="167"/>
        <v>#REF!</v>
      </c>
      <c r="F533" s="9" t="e">
        <f t="shared" si="168"/>
        <v>#REF!</v>
      </c>
      <c r="G533" s="9" t="e">
        <f t="shared" si="169"/>
        <v>#REF!</v>
      </c>
      <c r="H533" s="9" t="e">
        <f t="shared" si="170"/>
        <v>#REF!</v>
      </c>
      <c r="I533" s="9" t="e">
        <f t="shared" si="171"/>
        <v>#REF!</v>
      </c>
      <c r="J533" s="10" t="e">
        <f>IF(A533=" ",0,(PRODUCT($F$28:F533)-1)-(PRODUCT($H$28:H533)-1))</f>
        <v>#REF!</v>
      </c>
      <c r="L533" t="e">
        <f t="shared" si="172"/>
        <v>#REF!</v>
      </c>
      <c r="S533" s="26">
        <f>+'Rendements bruts'!A533</f>
        <v>0</v>
      </c>
      <c r="T533">
        <f t="shared" si="161"/>
        <v>1900</v>
      </c>
      <c r="U533">
        <f t="shared" si="162"/>
        <v>1</v>
      </c>
      <c r="V533" t="e">
        <f>+VLOOKUP(S533,'Rendements bruts'!$A:$A,2,FALSE)</f>
        <v>#N/A</v>
      </c>
      <c r="W533" s="2">
        <f t="shared" si="163"/>
        <v>0</v>
      </c>
      <c r="Y533" s="10" t="e">
        <f t="shared" si="173"/>
        <v>#REF!</v>
      </c>
      <c r="Z533" s="7" t="e">
        <f t="shared" ref="Z533:Z596" si="174">+IF(A556=" ",1,1+Y533)</f>
        <v>#REF!</v>
      </c>
    </row>
    <row r="534" spans="1:26" x14ac:dyDescent="0.25">
      <c r="A534" s="8" t="e">
        <f t="shared" si="160"/>
        <v>#REF!</v>
      </c>
      <c r="B534" s="11" t="e">
        <f t="shared" si="164"/>
        <v>#REF!</v>
      </c>
      <c r="C534" s="44" t="e">
        <f t="shared" si="165"/>
        <v>#REF!</v>
      </c>
      <c r="D534" s="9" t="e">
        <f t="shared" si="166"/>
        <v>#REF!</v>
      </c>
      <c r="E534" s="9" t="e">
        <f t="shared" si="167"/>
        <v>#REF!</v>
      </c>
      <c r="F534" s="9" t="e">
        <f t="shared" si="168"/>
        <v>#REF!</v>
      </c>
      <c r="G534" s="9" t="e">
        <f t="shared" si="169"/>
        <v>#REF!</v>
      </c>
      <c r="H534" s="9" t="e">
        <f t="shared" si="170"/>
        <v>#REF!</v>
      </c>
      <c r="I534" s="9" t="e">
        <f t="shared" si="171"/>
        <v>#REF!</v>
      </c>
      <c r="J534" s="10" t="e">
        <f>IF(A534=" ",0,(PRODUCT($F$28:F534)-1)-(PRODUCT($H$28:H534)-1))</f>
        <v>#REF!</v>
      </c>
      <c r="L534" t="e">
        <f t="shared" si="172"/>
        <v>#REF!</v>
      </c>
      <c r="S534" s="26">
        <f>+'Rendements bruts'!A534</f>
        <v>0</v>
      </c>
      <c r="T534">
        <f t="shared" si="161"/>
        <v>1900</v>
      </c>
      <c r="U534">
        <f t="shared" si="162"/>
        <v>1</v>
      </c>
      <c r="V534" t="e">
        <f>+VLOOKUP(S534,'Rendements bruts'!$A:$A,2,FALSE)</f>
        <v>#N/A</v>
      </c>
      <c r="W534" s="2">
        <f t="shared" si="163"/>
        <v>0</v>
      </c>
      <c r="Y534" s="10" t="e">
        <f t="shared" si="173"/>
        <v>#REF!</v>
      </c>
      <c r="Z534" s="7" t="e">
        <f t="shared" si="174"/>
        <v>#REF!</v>
      </c>
    </row>
    <row r="535" spans="1:26" x14ac:dyDescent="0.25">
      <c r="A535" s="8" t="e">
        <f t="shared" si="160"/>
        <v>#REF!</v>
      </c>
      <c r="B535" s="11" t="e">
        <f t="shared" si="164"/>
        <v>#REF!</v>
      </c>
      <c r="C535" s="44" t="e">
        <f t="shared" si="165"/>
        <v>#REF!</v>
      </c>
      <c r="D535" s="9" t="e">
        <f t="shared" si="166"/>
        <v>#REF!</v>
      </c>
      <c r="E535" s="9" t="e">
        <f t="shared" si="167"/>
        <v>#REF!</v>
      </c>
      <c r="F535" s="9" t="e">
        <f t="shared" si="168"/>
        <v>#REF!</v>
      </c>
      <c r="G535" s="9" t="e">
        <f t="shared" si="169"/>
        <v>#REF!</v>
      </c>
      <c r="H535" s="9" t="e">
        <f t="shared" si="170"/>
        <v>#REF!</v>
      </c>
      <c r="I535" s="9" t="e">
        <f t="shared" si="171"/>
        <v>#REF!</v>
      </c>
      <c r="J535" s="10" t="e">
        <f>IF(A535=" ",0,(PRODUCT($F$28:F535)-1)-(PRODUCT($H$28:H535)-1))</f>
        <v>#REF!</v>
      </c>
      <c r="L535" t="e">
        <f t="shared" si="172"/>
        <v>#REF!</v>
      </c>
      <c r="S535" s="26">
        <f>+'Rendements bruts'!A535</f>
        <v>0</v>
      </c>
      <c r="T535">
        <f t="shared" si="161"/>
        <v>1900</v>
      </c>
      <c r="U535">
        <f t="shared" si="162"/>
        <v>1</v>
      </c>
      <c r="V535" t="e">
        <f>+VLOOKUP(S535,'Rendements bruts'!$A:$A,2,FALSE)</f>
        <v>#N/A</v>
      </c>
      <c r="W535" s="2">
        <f t="shared" si="163"/>
        <v>0</v>
      </c>
      <c r="Y535" s="10" t="e">
        <f t="shared" si="173"/>
        <v>#REF!</v>
      </c>
      <c r="Z535" s="7" t="e">
        <f t="shared" si="174"/>
        <v>#REF!</v>
      </c>
    </row>
    <row r="536" spans="1:26" x14ac:dyDescent="0.25">
      <c r="A536" s="8" t="e">
        <f t="shared" si="160"/>
        <v>#REF!</v>
      </c>
      <c r="B536" s="11" t="e">
        <f t="shared" si="164"/>
        <v>#REF!</v>
      </c>
      <c r="C536" s="44" t="e">
        <f t="shared" si="165"/>
        <v>#REF!</v>
      </c>
      <c r="D536" s="9" t="e">
        <f t="shared" si="166"/>
        <v>#REF!</v>
      </c>
      <c r="E536" s="9" t="e">
        <f t="shared" si="167"/>
        <v>#REF!</v>
      </c>
      <c r="F536" s="9" t="e">
        <f t="shared" si="168"/>
        <v>#REF!</v>
      </c>
      <c r="G536" s="9" t="e">
        <f t="shared" si="169"/>
        <v>#REF!</v>
      </c>
      <c r="H536" s="9" t="e">
        <f t="shared" si="170"/>
        <v>#REF!</v>
      </c>
      <c r="I536" s="9" t="e">
        <f t="shared" si="171"/>
        <v>#REF!</v>
      </c>
      <c r="J536" s="10" t="e">
        <f>IF(A536=" ",0,(PRODUCT($F$28:F536)-1)-(PRODUCT($H$28:H536)-1))</f>
        <v>#REF!</v>
      </c>
      <c r="L536" t="e">
        <f t="shared" si="172"/>
        <v>#REF!</v>
      </c>
      <c r="S536" s="26">
        <f>+'Rendements bruts'!A536</f>
        <v>0</v>
      </c>
      <c r="T536">
        <f t="shared" si="161"/>
        <v>1900</v>
      </c>
      <c r="U536">
        <f t="shared" si="162"/>
        <v>1</v>
      </c>
      <c r="V536" t="e">
        <f>+VLOOKUP(S536,'Rendements bruts'!$A:$A,2,FALSE)</f>
        <v>#N/A</v>
      </c>
      <c r="W536" s="2">
        <f t="shared" si="163"/>
        <v>0</v>
      </c>
      <c r="Y536" s="10" t="e">
        <f t="shared" si="173"/>
        <v>#REF!</v>
      </c>
      <c r="Z536" s="7" t="e">
        <f t="shared" si="174"/>
        <v>#REF!</v>
      </c>
    </row>
    <row r="537" spans="1:26" x14ac:dyDescent="0.25">
      <c r="A537" s="8" t="e">
        <f t="shared" si="160"/>
        <v>#REF!</v>
      </c>
      <c r="B537" s="11" t="e">
        <f t="shared" si="164"/>
        <v>#REF!</v>
      </c>
      <c r="C537" s="44" t="e">
        <f t="shared" si="165"/>
        <v>#REF!</v>
      </c>
      <c r="D537" s="9" t="e">
        <f t="shared" si="166"/>
        <v>#REF!</v>
      </c>
      <c r="E537" s="9" t="e">
        <f t="shared" si="167"/>
        <v>#REF!</v>
      </c>
      <c r="F537" s="9" t="e">
        <f t="shared" si="168"/>
        <v>#REF!</v>
      </c>
      <c r="G537" s="9" t="e">
        <f t="shared" si="169"/>
        <v>#REF!</v>
      </c>
      <c r="H537" s="9" t="e">
        <f t="shared" si="170"/>
        <v>#REF!</v>
      </c>
      <c r="I537" s="9" t="e">
        <f t="shared" si="171"/>
        <v>#REF!</v>
      </c>
      <c r="J537" s="10" t="e">
        <f>IF(A537=" ",0,(PRODUCT($F$28:F537)-1)-(PRODUCT($H$28:H537)-1))</f>
        <v>#REF!</v>
      </c>
      <c r="L537" t="e">
        <f t="shared" si="172"/>
        <v>#REF!</v>
      </c>
      <c r="S537" s="26">
        <f>+'Rendements bruts'!A537</f>
        <v>0</v>
      </c>
      <c r="T537">
        <f t="shared" si="161"/>
        <v>1900</v>
      </c>
      <c r="U537">
        <f t="shared" si="162"/>
        <v>1</v>
      </c>
      <c r="V537" t="e">
        <f>+VLOOKUP(S537,'Rendements bruts'!$A:$A,2,FALSE)</f>
        <v>#N/A</v>
      </c>
      <c r="W537" s="2">
        <f t="shared" si="163"/>
        <v>0</v>
      </c>
      <c r="Y537" s="10" t="e">
        <f t="shared" si="173"/>
        <v>#REF!</v>
      </c>
      <c r="Z537" s="7" t="e">
        <f t="shared" si="174"/>
        <v>#REF!</v>
      </c>
    </row>
    <row r="538" spans="1:26" x14ac:dyDescent="0.25">
      <c r="A538" s="8" t="e">
        <f t="shared" si="160"/>
        <v>#REF!</v>
      </c>
      <c r="B538" s="11" t="e">
        <f t="shared" si="164"/>
        <v>#REF!</v>
      </c>
      <c r="C538" s="44" t="e">
        <f t="shared" si="165"/>
        <v>#REF!</v>
      </c>
      <c r="D538" s="9" t="e">
        <f t="shared" si="166"/>
        <v>#REF!</v>
      </c>
      <c r="E538" s="9" t="e">
        <f t="shared" si="167"/>
        <v>#REF!</v>
      </c>
      <c r="F538" s="9" t="e">
        <f t="shared" si="168"/>
        <v>#REF!</v>
      </c>
      <c r="G538" s="9" t="e">
        <f t="shared" si="169"/>
        <v>#REF!</v>
      </c>
      <c r="H538" s="9" t="e">
        <f t="shared" si="170"/>
        <v>#REF!</v>
      </c>
      <c r="I538" s="9" t="e">
        <f t="shared" si="171"/>
        <v>#REF!</v>
      </c>
      <c r="J538" s="10" t="e">
        <f>IF(A538=" ",0,(PRODUCT($F$28:F538)-1)-(PRODUCT($H$28:H538)-1))</f>
        <v>#REF!</v>
      </c>
      <c r="L538" t="e">
        <f t="shared" si="172"/>
        <v>#REF!</v>
      </c>
      <c r="S538" s="26">
        <f>+'Rendements bruts'!A538</f>
        <v>0</v>
      </c>
      <c r="T538">
        <f t="shared" si="161"/>
        <v>1900</v>
      </c>
      <c r="U538">
        <f t="shared" si="162"/>
        <v>1</v>
      </c>
      <c r="V538" t="e">
        <f>+VLOOKUP(S538,'Rendements bruts'!$A:$A,2,FALSE)</f>
        <v>#N/A</v>
      </c>
      <c r="W538" s="2">
        <f t="shared" si="163"/>
        <v>0</v>
      </c>
      <c r="Y538" s="10" t="e">
        <f t="shared" si="173"/>
        <v>#REF!</v>
      </c>
      <c r="Z538" s="7" t="e">
        <f t="shared" si="174"/>
        <v>#REF!</v>
      </c>
    </row>
    <row r="539" spans="1:26" x14ac:dyDescent="0.25">
      <c r="A539" s="8" t="e">
        <f t="shared" si="160"/>
        <v>#REF!</v>
      </c>
      <c r="B539" s="11" t="e">
        <f t="shared" si="164"/>
        <v>#REF!</v>
      </c>
      <c r="C539" s="44" t="e">
        <f t="shared" si="165"/>
        <v>#REF!</v>
      </c>
      <c r="D539" s="9" t="e">
        <f t="shared" si="166"/>
        <v>#REF!</v>
      </c>
      <c r="E539" s="9" t="e">
        <f t="shared" si="167"/>
        <v>#REF!</v>
      </c>
      <c r="F539" s="9" t="e">
        <f t="shared" si="168"/>
        <v>#REF!</v>
      </c>
      <c r="G539" s="9" t="e">
        <f t="shared" si="169"/>
        <v>#REF!</v>
      </c>
      <c r="H539" s="9" t="e">
        <f t="shared" si="170"/>
        <v>#REF!</v>
      </c>
      <c r="I539" s="9" t="e">
        <f t="shared" si="171"/>
        <v>#REF!</v>
      </c>
      <c r="J539" s="10" t="e">
        <f>IF(A539=" ",0,(PRODUCT($F$28:F539)-1)-(PRODUCT($H$28:H539)-1))</f>
        <v>#REF!</v>
      </c>
      <c r="L539" t="e">
        <f t="shared" si="172"/>
        <v>#REF!</v>
      </c>
      <c r="S539" s="26">
        <f>+'Rendements bruts'!A539</f>
        <v>0</v>
      </c>
      <c r="T539">
        <f t="shared" si="161"/>
        <v>1900</v>
      </c>
      <c r="U539">
        <f t="shared" si="162"/>
        <v>1</v>
      </c>
      <c r="V539" t="e">
        <f>+VLOOKUP(S539,'Rendements bruts'!$A:$A,2,FALSE)</f>
        <v>#N/A</v>
      </c>
      <c r="W539" s="2">
        <f t="shared" si="163"/>
        <v>0</v>
      </c>
      <c r="Y539" s="10" t="e">
        <f t="shared" si="173"/>
        <v>#REF!</v>
      </c>
      <c r="Z539" s="7" t="e">
        <f t="shared" si="174"/>
        <v>#REF!</v>
      </c>
    </row>
    <row r="540" spans="1:26" x14ac:dyDescent="0.25">
      <c r="A540" s="8" t="e">
        <f t="shared" si="160"/>
        <v>#REF!</v>
      </c>
      <c r="B540" s="11" t="e">
        <f t="shared" si="164"/>
        <v>#REF!</v>
      </c>
      <c r="C540" s="44" t="e">
        <f t="shared" si="165"/>
        <v>#REF!</v>
      </c>
      <c r="D540" s="9" t="e">
        <f t="shared" si="166"/>
        <v>#REF!</v>
      </c>
      <c r="E540" s="9" t="e">
        <f t="shared" si="167"/>
        <v>#REF!</v>
      </c>
      <c r="F540" s="9" t="e">
        <f t="shared" si="168"/>
        <v>#REF!</v>
      </c>
      <c r="G540" s="9" t="e">
        <f t="shared" si="169"/>
        <v>#REF!</v>
      </c>
      <c r="H540" s="9" t="e">
        <f t="shared" si="170"/>
        <v>#REF!</v>
      </c>
      <c r="I540" s="9" t="e">
        <f t="shared" si="171"/>
        <v>#REF!</v>
      </c>
      <c r="J540" s="10" t="e">
        <f>IF(A540=" ",0,(PRODUCT($F$28:F540)-1)-(PRODUCT($H$28:H540)-1))</f>
        <v>#REF!</v>
      </c>
      <c r="L540" t="e">
        <f t="shared" si="172"/>
        <v>#REF!</v>
      </c>
      <c r="S540" s="26">
        <f>+'Rendements bruts'!A540</f>
        <v>0</v>
      </c>
      <c r="T540">
        <f t="shared" si="161"/>
        <v>1900</v>
      </c>
      <c r="U540">
        <f t="shared" si="162"/>
        <v>1</v>
      </c>
      <c r="V540" t="e">
        <f>+VLOOKUP(S540,'Rendements bruts'!$A:$A,2,FALSE)</f>
        <v>#N/A</v>
      </c>
      <c r="W540" s="2">
        <f t="shared" si="163"/>
        <v>0</v>
      </c>
      <c r="Y540" s="10" t="e">
        <f t="shared" si="173"/>
        <v>#REF!</v>
      </c>
      <c r="Z540" s="7" t="e">
        <f t="shared" si="174"/>
        <v>#REF!</v>
      </c>
    </row>
    <row r="541" spans="1:26" x14ac:dyDescent="0.25">
      <c r="A541" s="8" t="e">
        <f t="shared" si="160"/>
        <v>#REF!</v>
      </c>
      <c r="B541" s="11" t="e">
        <f t="shared" si="164"/>
        <v>#REF!</v>
      </c>
      <c r="C541" s="44" t="e">
        <f t="shared" si="165"/>
        <v>#REF!</v>
      </c>
      <c r="D541" s="9" t="e">
        <f t="shared" si="166"/>
        <v>#REF!</v>
      </c>
      <c r="E541" s="9" t="e">
        <f t="shared" si="167"/>
        <v>#REF!</v>
      </c>
      <c r="F541" s="9" t="e">
        <f t="shared" si="168"/>
        <v>#REF!</v>
      </c>
      <c r="G541" s="9" t="e">
        <f t="shared" si="169"/>
        <v>#REF!</v>
      </c>
      <c r="H541" s="9" t="e">
        <f t="shared" si="170"/>
        <v>#REF!</v>
      </c>
      <c r="I541" s="9" t="e">
        <f t="shared" si="171"/>
        <v>#REF!</v>
      </c>
      <c r="J541" s="10" t="e">
        <f>IF(A541=" ",0,(PRODUCT($F$28:F541)-1)-(PRODUCT($H$28:H541)-1))</f>
        <v>#REF!</v>
      </c>
      <c r="L541" t="e">
        <f t="shared" si="172"/>
        <v>#REF!</v>
      </c>
      <c r="S541" s="26">
        <f>+'Rendements bruts'!A541</f>
        <v>0</v>
      </c>
      <c r="T541">
        <f t="shared" si="161"/>
        <v>1900</v>
      </c>
      <c r="U541">
        <f t="shared" si="162"/>
        <v>1</v>
      </c>
      <c r="V541" t="e">
        <f>+VLOOKUP(S541,'Rendements bruts'!$A:$A,2,FALSE)</f>
        <v>#N/A</v>
      </c>
      <c r="W541" s="2">
        <f t="shared" si="163"/>
        <v>0</v>
      </c>
      <c r="Y541" s="10" t="e">
        <f t="shared" si="173"/>
        <v>#REF!</v>
      </c>
      <c r="Z541" s="7" t="e">
        <f t="shared" si="174"/>
        <v>#REF!</v>
      </c>
    </row>
    <row r="542" spans="1:26" x14ac:dyDescent="0.25">
      <c r="A542" s="8" t="e">
        <f t="shared" ref="A542:A605" si="175">+IF(A541=" "," ",IF(A541+1&gt;$J$4," ",A541+1))</f>
        <v>#REF!</v>
      </c>
      <c r="B542" s="11" t="e">
        <f t="shared" si="164"/>
        <v>#REF!</v>
      </c>
      <c r="C542" s="44" t="e">
        <f t="shared" si="165"/>
        <v>#REF!</v>
      </c>
      <c r="D542" s="9" t="e">
        <f t="shared" si="166"/>
        <v>#REF!</v>
      </c>
      <c r="E542" s="9" t="e">
        <f t="shared" si="167"/>
        <v>#REF!</v>
      </c>
      <c r="F542" s="9" t="e">
        <f t="shared" si="168"/>
        <v>#REF!</v>
      </c>
      <c r="G542" s="9" t="e">
        <f t="shared" si="169"/>
        <v>#REF!</v>
      </c>
      <c r="H542" s="9" t="e">
        <f t="shared" si="170"/>
        <v>#REF!</v>
      </c>
      <c r="I542" s="9" t="e">
        <f t="shared" si="171"/>
        <v>#REF!</v>
      </c>
      <c r="J542" s="10" t="e">
        <f>IF(A542=" ",0,(PRODUCT($F$28:F542)-1)-(PRODUCT($H$28:H542)-1))</f>
        <v>#REF!</v>
      </c>
      <c r="L542" t="e">
        <f t="shared" si="172"/>
        <v>#REF!</v>
      </c>
      <c r="S542" s="26">
        <f>+'Rendements bruts'!A542</f>
        <v>0</v>
      </c>
      <c r="T542">
        <f t="shared" si="161"/>
        <v>1900</v>
      </c>
      <c r="U542">
        <f t="shared" si="162"/>
        <v>1</v>
      </c>
      <c r="V542" t="e">
        <f>+VLOOKUP(S542,'Rendements bruts'!$A:$A,2,FALSE)</f>
        <v>#N/A</v>
      </c>
      <c r="W542" s="2">
        <f t="shared" si="163"/>
        <v>0</v>
      </c>
      <c r="Y542" s="10" t="e">
        <f t="shared" si="173"/>
        <v>#REF!</v>
      </c>
      <c r="Z542" s="7" t="e">
        <f t="shared" si="174"/>
        <v>#REF!</v>
      </c>
    </row>
    <row r="543" spans="1:26" x14ac:dyDescent="0.25">
      <c r="A543" s="8" t="e">
        <f t="shared" si="175"/>
        <v>#REF!</v>
      </c>
      <c r="B543" s="11" t="e">
        <f t="shared" si="164"/>
        <v>#REF!</v>
      </c>
      <c r="C543" s="44" t="e">
        <f t="shared" si="165"/>
        <v>#REF!</v>
      </c>
      <c r="D543" s="9" t="e">
        <f t="shared" si="166"/>
        <v>#REF!</v>
      </c>
      <c r="E543" s="9" t="e">
        <f t="shared" si="167"/>
        <v>#REF!</v>
      </c>
      <c r="F543" s="9" t="e">
        <f t="shared" si="168"/>
        <v>#REF!</v>
      </c>
      <c r="G543" s="9" t="e">
        <f t="shared" si="169"/>
        <v>#REF!</v>
      </c>
      <c r="H543" s="9" t="e">
        <f t="shared" si="170"/>
        <v>#REF!</v>
      </c>
      <c r="I543" s="9" t="e">
        <f t="shared" si="171"/>
        <v>#REF!</v>
      </c>
      <c r="J543" s="10" t="e">
        <f>IF(A543=" ",0,(PRODUCT($F$28:F543)-1)-(PRODUCT($H$28:H543)-1))</f>
        <v>#REF!</v>
      </c>
      <c r="L543" t="e">
        <f t="shared" si="172"/>
        <v>#REF!</v>
      </c>
      <c r="S543" s="26">
        <f>+'Rendements bruts'!A543</f>
        <v>0</v>
      </c>
      <c r="T543">
        <f t="shared" si="161"/>
        <v>1900</v>
      </c>
      <c r="U543">
        <f t="shared" si="162"/>
        <v>1</v>
      </c>
      <c r="V543" t="e">
        <f>+VLOOKUP(S543,'Rendements bruts'!$A:$A,2,FALSE)</f>
        <v>#N/A</v>
      </c>
      <c r="W543" s="2">
        <f t="shared" si="163"/>
        <v>0</v>
      </c>
      <c r="Y543" s="10" t="e">
        <f t="shared" si="173"/>
        <v>#REF!</v>
      </c>
      <c r="Z543" s="7" t="e">
        <f t="shared" si="174"/>
        <v>#REF!</v>
      </c>
    </row>
    <row r="544" spans="1:26" x14ac:dyDescent="0.25">
      <c r="A544" s="8" t="e">
        <f t="shared" si="175"/>
        <v>#REF!</v>
      </c>
      <c r="B544" s="11" t="e">
        <f t="shared" si="164"/>
        <v>#REF!</v>
      </c>
      <c r="C544" s="44" t="e">
        <f t="shared" si="165"/>
        <v>#REF!</v>
      </c>
      <c r="D544" s="9" t="e">
        <f t="shared" si="166"/>
        <v>#REF!</v>
      </c>
      <c r="E544" s="9" t="e">
        <f t="shared" si="167"/>
        <v>#REF!</v>
      </c>
      <c r="F544" s="9" t="e">
        <f t="shared" si="168"/>
        <v>#REF!</v>
      </c>
      <c r="G544" s="9" t="e">
        <f t="shared" si="169"/>
        <v>#REF!</v>
      </c>
      <c r="H544" s="9" t="e">
        <f t="shared" si="170"/>
        <v>#REF!</v>
      </c>
      <c r="I544" s="9" t="e">
        <f t="shared" si="171"/>
        <v>#REF!</v>
      </c>
      <c r="J544" s="10" t="e">
        <f>IF(A544=" ",0,(PRODUCT($F$28:F544)-1)-(PRODUCT($H$28:H544)-1))</f>
        <v>#REF!</v>
      </c>
      <c r="L544" t="e">
        <f t="shared" si="172"/>
        <v>#REF!</v>
      </c>
      <c r="S544" s="26">
        <f>+'Rendements bruts'!A544</f>
        <v>0</v>
      </c>
      <c r="T544">
        <f t="shared" si="161"/>
        <v>1900</v>
      </c>
      <c r="U544">
        <f t="shared" si="162"/>
        <v>1</v>
      </c>
      <c r="V544" t="e">
        <f>+VLOOKUP(S544,'Rendements bruts'!$A:$A,2,FALSE)</f>
        <v>#N/A</v>
      </c>
      <c r="W544" s="2">
        <f t="shared" si="163"/>
        <v>0</v>
      </c>
      <c r="Y544" s="10" t="e">
        <f t="shared" si="173"/>
        <v>#REF!</v>
      </c>
      <c r="Z544" s="7" t="e">
        <f t="shared" si="174"/>
        <v>#REF!</v>
      </c>
    </row>
    <row r="545" spans="1:26" x14ac:dyDescent="0.25">
      <c r="A545" s="8" t="e">
        <f t="shared" si="175"/>
        <v>#REF!</v>
      </c>
      <c r="B545" s="11" t="e">
        <f t="shared" si="164"/>
        <v>#REF!</v>
      </c>
      <c r="C545" s="44" t="e">
        <f t="shared" si="165"/>
        <v>#REF!</v>
      </c>
      <c r="D545" s="9" t="e">
        <f t="shared" si="166"/>
        <v>#REF!</v>
      </c>
      <c r="E545" s="9" t="e">
        <f t="shared" si="167"/>
        <v>#REF!</v>
      </c>
      <c r="F545" s="9" t="e">
        <f t="shared" si="168"/>
        <v>#REF!</v>
      </c>
      <c r="G545" s="9" t="e">
        <f t="shared" si="169"/>
        <v>#REF!</v>
      </c>
      <c r="H545" s="9" t="e">
        <f t="shared" si="170"/>
        <v>#REF!</v>
      </c>
      <c r="I545" s="9" t="e">
        <f t="shared" si="171"/>
        <v>#REF!</v>
      </c>
      <c r="J545" s="10" t="e">
        <f>IF(A545=" ",0,(PRODUCT($F$28:F545)-1)-(PRODUCT($H$28:H545)-1))</f>
        <v>#REF!</v>
      </c>
      <c r="L545" t="e">
        <f t="shared" si="172"/>
        <v>#REF!</v>
      </c>
      <c r="S545" s="26">
        <f>+'Rendements bruts'!A545</f>
        <v>0</v>
      </c>
      <c r="T545">
        <f t="shared" si="161"/>
        <v>1900</v>
      </c>
      <c r="U545">
        <f t="shared" si="162"/>
        <v>1</v>
      </c>
      <c r="V545" t="e">
        <f>+VLOOKUP(S545,'Rendements bruts'!$A:$A,2,FALSE)</f>
        <v>#N/A</v>
      </c>
      <c r="W545" s="2">
        <f t="shared" si="163"/>
        <v>0</v>
      </c>
      <c r="Y545" s="10" t="e">
        <f t="shared" si="173"/>
        <v>#REF!</v>
      </c>
      <c r="Z545" s="7" t="e">
        <f t="shared" si="174"/>
        <v>#REF!</v>
      </c>
    </row>
    <row r="546" spans="1:26" x14ac:dyDescent="0.25">
      <c r="A546" s="8" t="e">
        <f t="shared" si="175"/>
        <v>#REF!</v>
      </c>
      <c r="B546" s="11" t="e">
        <f t="shared" si="164"/>
        <v>#REF!</v>
      </c>
      <c r="C546" s="44" t="e">
        <f t="shared" si="165"/>
        <v>#REF!</v>
      </c>
      <c r="D546" s="9" t="e">
        <f t="shared" si="166"/>
        <v>#REF!</v>
      </c>
      <c r="E546" s="9" t="e">
        <f t="shared" si="167"/>
        <v>#REF!</v>
      </c>
      <c r="F546" s="9" t="e">
        <f t="shared" si="168"/>
        <v>#REF!</v>
      </c>
      <c r="G546" s="9" t="e">
        <f t="shared" si="169"/>
        <v>#REF!</v>
      </c>
      <c r="H546" s="9" t="e">
        <f t="shared" si="170"/>
        <v>#REF!</v>
      </c>
      <c r="I546" s="9" t="e">
        <f t="shared" si="171"/>
        <v>#REF!</v>
      </c>
      <c r="J546" s="10" t="e">
        <f>IF(A546=" ",0,(PRODUCT($F$28:F546)-1)-(PRODUCT($H$28:H546)-1))</f>
        <v>#REF!</v>
      </c>
      <c r="L546" t="e">
        <f t="shared" si="172"/>
        <v>#REF!</v>
      </c>
      <c r="S546" s="26">
        <f>+'Rendements bruts'!A546</f>
        <v>0</v>
      </c>
      <c r="T546">
        <f t="shared" ref="T546:T609" si="176">+YEAR(S546)</f>
        <v>1900</v>
      </c>
      <c r="U546">
        <f t="shared" ref="U546:U609" si="177">+MONTH(S546)</f>
        <v>1</v>
      </c>
      <c r="V546" t="e">
        <f>+VLOOKUP(S546,'Rendements bruts'!$A:$A,2,FALSE)</f>
        <v>#N/A</v>
      </c>
      <c r="W546" s="2">
        <f t="shared" ref="W546:W609" si="178">+S546</f>
        <v>0</v>
      </c>
      <c r="Y546" s="10" t="e">
        <f t="shared" si="173"/>
        <v>#REF!</v>
      </c>
      <c r="Z546" s="7" t="e">
        <f t="shared" si="174"/>
        <v>#REF!</v>
      </c>
    </row>
    <row r="547" spans="1:26" x14ac:dyDescent="0.25">
      <c r="A547" s="8" t="e">
        <f t="shared" si="175"/>
        <v>#REF!</v>
      </c>
      <c r="B547" s="11" t="e">
        <f t="shared" si="164"/>
        <v>#REF!</v>
      </c>
      <c r="C547" s="44" t="e">
        <f t="shared" si="165"/>
        <v>#REF!</v>
      </c>
      <c r="D547" s="9" t="e">
        <f t="shared" si="166"/>
        <v>#REF!</v>
      </c>
      <c r="E547" s="9" t="e">
        <f t="shared" si="167"/>
        <v>#REF!</v>
      </c>
      <c r="F547" s="9" t="e">
        <f t="shared" si="168"/>
        <v>#REF!</v>
      </c>
      <c r="G547" s="9" t="e">
        <f t="shared" si="169"/>
        <v>#REF!</v>
      </c>
      <c r="H547" s="9" t="e">
        <f t="shared" si="170"/>
        <v>#REF!</v>
      </c>
      <c r="I547" s="9" t="e">
        <f t="shared" si="171"/>
        <v>#REF!</v>
      </c>
      <c r="J547" s="10" t="e">
        <f>IF(A547=" ",0,(PRODUCT($F$28:F547)-1)-(PRODUCT($H$28:H547)-1))</f>
        <v>#REF!</v>
      </c>
      <c r="L547" t="e">
        <f t="shared" si="172"/>
        <v>#REF!</v>
      </c>
      <c r="S547" s="26">
        <f>+'Rendements bruts'!A547</f>
        <v>0</v>
      </c>
      <c r="T547">
        <f t="shared" si="176"/>
        <v>1900</v>
      </c>
      <c r="U547">
        <f t="shared" si="177"/>
        <v>1</v>
      </c>
      <c r="V547" t="e">
        <f>+VLOOKUP(S547,'Rendements bruts'!$A:$A,2,FALSE)</f>
        <v>#N/A</v>
      </c>
      <c r="W547" s="2">
        <f t="shared" si="178"/>
        <v>0</v>
      </c>
      <c r="Y547" s="10" t="e">
        <f t="shared" si="173"/>
        <v>#REF!</v>
      </c>
      <c r="Z547" s="7" t="e">
        <f t="shared" si="174"/>
        <v>#REF!</v>
      </c>
    </row>
    <row r="548" spans="1:26" x14ac:dyDescent="0.25">
      <c r="A548" s="8" t="e">
        <f t="shared" si="175"/>
        <v>#REF!</v>
      </c>
      <c r="B548" s="11" t="e">
        <f t="shared" si="164"/>
        <v>#REF!</v>
      </c>
      <c r="C548" s="44" t="e">
        <f t="shared" si="165"/>
        <v>#REF!</v>
      </c>
      <c r="D548" s="9" t="e">
        <f t="shared" si="166"/>
        <v>#REF!</v>
      </c>
      <c r="E548" s="9" t="e">
        <f t="shared" si="167"/>
        <v>#REF!</v>
      </c>
      <c r="F548" s="9" t="e">
        <f t="shared" si="168"/>
        <v>#REF!</v>
      </c>
      <c r="G548" s="9" t="e">
        <f t="shared" si="169"/>
        <v>#REF!</v>
      </c>
      <c r="H548" s="9" t="e">
        <f t="shared" si="170"/>
        <v>#REF!</v>
      </c>
      <c r="I548" s="9" t="e">
        <f t="shared" si="171"/>
        <v>#REF!</v>
      </c>
      <c r="J548" s="10" t="e">
        <f>IF(A548=" ",0,(PRODUCT($F$28:F548)-1)-(PRODUCT($H$28:H548)-1))</f>
        <v>#REF!</v>
      </c>
      <c r="L548" t="e">
        <f t="shared" si="172"/>
        <v>#REF!</v>
      </c>
      <c r="S548" s="26">
        <f>+'Rendements bruts'!A548</f>
        <v>0</v>
      </c>
      <c r="T548">
        <f t="shared" si="176"/>
        <v>1900</v>
      </c>
      <c r="U548">
        <f t="shared" si="177"/>
        <v>1</v>
      </c>
      <c r="V548" t="e">
        <f>+VLOOKUP(S548,'Rendements bruts'!$A:$A,2,FALSE)</f>
        <v>#N/A</v>
      </c>
      <c r="W548" s="2">
        <f t="shared" si="178"/>
        <v>0</v>
      </c>
      <c r="Y548" s="10" t="e">
        <f t="shared" si="173"/>
        <v>#REF!</v>
      </c>
      <c r="Z548" s="7" t="e">
        <f t="shared" si="174"/>
        <v>#REF!</v>
      </c>
    </row>
    <row r="549" spans="1:26" x14ac:dyDescent="0.25">
      <c r="A549" s="8" t="e">
        <f t="shared" si="175"/>
        <v>#REF!</v>
      </c>
      <c r="B549" s="11" t="e">
        <f t="shared" si="164"/>
        <v>#REF!</v>
      </c>
      <c r="C549" s="44" t="e">
        <f t="shared" si="165"/>
        <v>#REF!</v>
      </c>
      <c r="D549" s="9" t="e">
        <f t="shared" si="166"/>
        <v>#REF!</v>
      </c>
      <c r="E549" s="9" t="e">
        <f t="shared" si="167"/>
        <v>#REF!</v>
      </c>
      <c r="F549" s="9" t="e">
        <f t="shared" si="168"/>
        <v>#REF!</v>
      </c>
      <c r="G549" s="9" t="e">
        <f t="shared" si="169"/>
        <v>#REF!</v>
      </c>
      <c r="H549" s="9" t="e">
        <f t="shared" si="170"/>
        <v>#REF!</v>
      </c>
      <c r="I549" s="9" t="e">
        <f t="shared" si="171"/>
        <v>#REF!</v>
      </c>
      <c r="J549" s="10" t="e">
        <f>IF(A549=" ",0,(PRODUCT($F$28:F549)-1)-(PRODUCT($H$28:H549)-1))</f>
        <v>#REF!</v>
      </c>
      <c r="L549" t="e">
        <f t="shared" si="172"/>
        <v>#REF!</v>
      </c>
      <c r="S549" s="26">
        <f>+'Rendements bruts'!A549</f>
        <v>0</v>
      </c>
      <c r="T549">
        <f t="shared" si="176"/>
        <v>1900</v>
      </c>
      <c r="U549">
        <f t="shared" si="177"/>
        <v>1</v>
      </c>
      <c r="V549" t="e">
        <f>+VLOOKUP(S549,'Rendements bruts'!$A:$A,2,FALSE)</f>
        <v>#N/A</v>
      </c>
      <c r="W549" s="2">
        <f t="shared" si="178"/>
        <v>0</v>
      </c>
      <c r="Y549" s="10" t="e">
        <f t="shared" si="173"/>
        <v>#REF!</v>
      </c>
      <c r="Z549" s="7" t="e">
        <f t="shared" si="174"/>
        <v>#REF!</v>
      </c>
    </row>
    <row r="550" spans="1:26" x14ac:dyDescent="0.25">
      <c r="A550" s="8" t="e">
        <f t="shared" si="175"/>
        <v>#REF!</v>
      </c>
      <c r="B550" s="11" t="e">
        <f t="shared" si="164"/>
        <v>#REF!</v>
      </c>
      <c r="C550" s="44" t="e">
        <f t="shared" si="165"/>
        <v>#REF!</v>
      </c>
      <c r="D550" s="9" t="e">
        <f t="shared" si="166"/>
        <v>#REF!</v>
      </c>
      <c r="E550" s="9" t="e">
        <f t="shared" si="167"/>
        <v>#REF!</v>
      </c>
      <c r="F550" s="9" t="e">
        <f t="shared" si="168"/>
        <v>#REF!</v>
      </c>
      <c r="G550" s="9" t="e">
        <f t="shared" si="169"/>
        <v>#REF!</v>
      </c>
      <c r="H550" s="9" t="e">
        <f t="shared" si="170"/>
        <v>#REF!</v>
      </c>
      <c r="I550" s="9" t="e">
        <f t="shared" si="171"/>
        <v>#REF!</v>
      </c>
      <c r="J550" s="10" t="e">
        <f>IF(A550=" ",0,(PRODUCT($F$28:F550)-1)-(PRODUCT($H$28:H550)-1))</f>
        <v>#REF!</v>
      </c>
      <c r="L550" t="e">
        <f t="shared" si="172"/>
        <v>#REF!</v>
      </c>
      <c r="S550" s="26">
        <f>+'Rendements bruts'!A550</f>
        <v>0</v>
      </c>
      <c r="T550">
        <f t="shared" si="176"/>
        <v>1900</v>
      </c>
      <c r="U550">
        <f t="shared" si="177"/>
        <v>1</v>
      </c>
      <c r="V550" t="e">
        <f>+VLOOKUP(S550,'Rendements bruts'!$A:$A,2,FALSE)</f>
        <v>#N/A</v>
      </c>
      <c r="W550" s="2">
        <f t="shared" si="178"/>
        <v>0</v>
      </c>
      <c r="Y550" s="10" t="e">
        <f t="shared" si="173"/>
        <v>#REF!</v>
      </c>
      <c r="Z550" s="7" t="e">
        <f t="shared" si="174"/>
        <v>#REF!</v>
      </c>
    </row>
    <row r="551" spans="1:26" x14ac:dyDescent="0.25">
      <c r="A551" s="8" t="e">
        <f t="shared" si="175"/>
        <v>#REF!</v>
      </c>
      <c r="B551" s="11" t="e">
        <f t="shared" si="164"/>
        <v>#REF!</v>
      </c>
      <c r="C551" s="44" t="e">
        <f t="shared" si="165"/>
        <v>#REF!</v>
      </c>
      <c r="D551" s="9" t="e">
        <f t="shared" si="166"/>
        <v>#REF!</v>
      </c>
      <c r="E551" s="9" t="e">
        <f t="shared" si="167"/>
        <v>#REF!</v>
      </c>
      <c r="F551" s="9" t="e">
        <f t="shared" si="168"/>
        <v>#REF!</v>
      </c>
      <c r="G551" s="9" t="e">
        <f t="shared" si="169"/>
        <v>#REF!</v>
      </c>
      <c r="H551" s="9" t="e">
        <f t="shared" si="170"/>
        <v>#REF!</v>
      </c>
      <c r="I551" s="9" t="e">
        <f t="shared" si="171"/>
        <v>#REF!</v>
      </c>
      <c r="J551" s="10" t="e">
        <f>IF(A551=" ",0,(PRODUCT($F$28:F551)-1)-(PRODUCT($H$28:H551)-1))</f>
        <v>#REF!</v>
      </c>
      <c r="L551" t="e">
        <f t="shared" si="172"/>
        <v>#REF!</v>
      </c>
      <c r="S551" s="26">
        <f>+'Rendements bruts'!A551</f>
        <v>0</v>
      </c>
      <c r="T551">
        <f t="shared" si="176"/>
        <v>1900</v>
      </c>
      <c r="U551">
        <f t="shared" si="177"/>
        <v>1</v>
      </c>
      <c r="V551" t="e">
        <f>+VLOOKUP(S551,'Rendements bruts'!$A:$A,2,FALSE)</f>
        <v>#N/A</v>
      </c>
      <c r="W551" s="2">
        <f t="shared" si="178"/>
        <v>0</v>
      </c>
      <c r="Y551" s="10" t="e">
        <f t="shared" si="173"/>
        <v>#REF!</v>
      </c>
      <c r="Z551" s="7" t="e">
        <f t="shared" si="174"/>
        <v>#REF!</v>
      </c>
    </row>
    <row r="552" spans="1:26" x14ac:dyDescent="0.25">
      <c r="A552" s="8" t="e">
        <f t="shared" si="175"/>
        <v>#REF!</v>
      </c>
      <c r="B552" s="11" t="e">
        <f t="shared" si="164"/>
        <v>#REF!</v>
      </c>
      <c r="C552" s="44" t="e">
        <f t="shared" si="165"/>
        <v>#REF!</v>
      </c>
      <c r="D552" s="9" t="e">
        <f t="shared" si="166"/>
        <v>#REF!</v>
      </c>
      <c r="E552" s="9" t="e">
        <f t="shared" si="167"/>
        <v>#REF!</v>
      </c>
      <c r="F552" s="9" t="e">
        <f t="shared" si="168"/>
        <v>#REF!</v>
      </c>
      <c r="G552" s="9" t="e">
        <f t="shared" si="169"/>
        <v>#REF!</v>
      </c>
      <c r="H552" s="9" t="e">
        <f t="shared" si="170"/>
        <v>#REF!</v>
      </c>
      <c r="I552" s="9" t="e">
        <f t="shared" si="171"/>
        <v>#REF!</v>
      </c>
      <c r="J552" s="10" t="e">
        <f>IF(A552=" ",0,(PRODUCT($F$28:F552)-1)-(PRODUCT($H$28:H552)-1))</f>
        <v>#REF!</v>
      </c>
      <c r="L552" t="e">
        <f t="shared" si="172"/>
        <v>#REF!</v>
      </c>
      <c r="S552" s="26">
        <f>+'Rendements bruts'!A552</f>
        <v>0</v>
      </c>
      <c r="T552">
        <f t="shared" si="176"/>
        <v>1900</v>
      </c>
      <c r="U552">
        <f t="shared" si="177"/>
        <v>1</v>
      </c>
      <c r="V552" t="e">
        <f>+VLOOKUP(S552,'Rendements bruts'!$A:$A,2,FALSE)</f>
        <v>#N/A</v>
      </c>
      <c r="W552" s="2">
        <f t="shared" si="178"/>
        <v>0</v>
      </c>
      <c r="Y552" s="10" t="e">
        <f t="shared" si="173"/>
        <v>#REF!</v>
      </c>
      <c r="Z552" s="7" t="e">
        <f t="shared" si="174"/>
        <v>#REF!</v>
      </c>
    </row>
    <row r="553" spans="1:26" x14ac:dyDescent="0.25">
      <c r="A553" s="8" t="e">
        <f t="shared" si="175"/>
        <v>#REF!</v>
      </c>
      <c r="B553" s="11" t="e">
        <f t="shared" si="164"/>
        <v>#REF!</v>
      </c>
      <c r="C553" s="44" t="e">
        <f t="shared" si="165"/>
        <v>#REF!</v>
      </c>
      <c r="D553" s="9" t="e">
        <f t="shared" si="166"/>
        <v>#REF!</v>
      </c>
      <c r="E553" s="9" t="e">
        <f t="shared" si="167"/>
        <v>#REF!</v>
      </c>
      <c r="F553" s="9" t="e">
        <f t="shared" si="168"/>
        <v>#REF!</v>
      </c>
      <c r="G553" s="9" t="e">
        <f t="shared" si="169"/>
        <v>#REF!</v>
      </c>
      <c r="H553" s="9" t="e">
        <f t="shared" si="170"/>
        <v>#REF!</v>
      </c>
      <c r="I553" s="9" t="e">
        <f t="shared" si="171"/>
        <v>#REF!</v>
      </c>
      <c r="J553" s="10" t="e">
        <f>IF(A553=" ",0,(PRODUCT($F$28:F553)-1)-(PRODUCT($H$28:H553)-1))</f>
        <v>#REF!</v>
      </c>
      <c r="L553" t="e">
        <f t="shared" si="172"/>
        <v>#REF!</v>
      </c>
      <c r="S553" s="26">
        <f>+'Rendements bruts'!A553</f>
        <v>0</v>
      </c>
      <c r="T553">
        <f t="shared" si="176"/>
        <v>1900</v>
      </c>
      <c r="U553">
        <f t="shared" si="177"/>
        <v>1</v>
      </c>
      <c r="V553" t="e">
        <f>+VLOOKUP(S553,'Rendements bruts'!$A:$A,2,FALSE)</f>
        <v>#N/A</v>
      </c>
      <c r="W553" s="2">
        <f t="shared" si="178"/>
        <v>0</v>
      </c>
      <c r="Y553" s="10" t="e">
        <f t="shared" si="173"/>
        <v>#REF!</v>
      </c>
      <c r="Z553" s="7" t="e">
        <f t="shared" si="174"/>
        <v>#REF!</v>
      </c>
    </row>
    <row r="554" spans="1:26" x14ac:dyDescent="0.25">
      <c r="A554" s="8" t="e">
        <f t="shared" si="175"/>
        <v>#REF!</v>
      </c>
      <c r="B554" s="11" t="e">
        <f t="shared" si="164"/>
        <v>#REF!</v>
      </c>
      <c r="C554" s="44" t="e">
        <f t="shared" si="165"/>
        <v>#REF!</v>
      </c>
      <c r="D554" s="9" t="e">
        <f t="shared" si="166"/>
        <v>#REF!</v>
      </c>
      <c r="E554" s="9" t="e">
        <f t="shared" si="167"/>
        <v>#REF!</v>
      </c>
      <c r="F554" s="9" t="e">
        <f t="shared" si="168"/>
        <v>#REF!</v>
      </c>
      <c r="G554" s="9" t="e">
        <f t="shared" si="169"/>
        <v>#REF!</v>
      </c>
      <c r="H554" s="9" t="e">
        <f t="shared" si="170"/>
        <v>#REF!</v>
      </c>
      <c r="I554" s="9" t="e">
        <f t="shared" si="171"/>
        <v>#REF!</v>
      </c>
      <c r="J554" s="10" t="e">
        <f>IF(A554=" ",0,(PRODUCT($F$28:F554)-1)-(PRODUCT($H$28:H554)-1))</f>
        <v>#REF!</v>
      </c>
      <c r="L554" t="e">
        <f t="shared" si="172"/>
        <v>#REF!</v>
      </c>
      <c r="S554" s="26">
        <f>+'Rendements bruts'!A554</f>
        <v>0</v>
      </c>
      <c r="T554">
        <f t="shared" si="176"/>
        <v>1900</v>
      </c>
      <c r="U554">
        <f t="shared" si="177"/>
        <v>1</v>
      </c>
      <c r="V554" t="e">
        <f>+VLOOKUP(S554,'Rendements bruts'!$A:$A,2,FALSE)</f>
        <v>#N/A</v>
      </c>
      <c r="W554" s="2">
        <f t="shared" si="178"/>
        <v>0</v>
      </c>
      <c r="Y554" s="10" t="e">
        <f t="shared" si="173"/>
        <v>#REF!</v>
      </c>
      <c r="Z554" s="7" t="e">
        <f t="shared" si="174"/>
        <v>#REF!</v>
      </c>
    </row>
    <row r="555" spans="1:26" x14ac:dyDescent="0.25">
      <c r="A555" s="8" t="e">
        <f t="shared" si="175"/>
        <v>#REF!</v>
      </c>
      <c r="B555" s="11" t="e">
        <f t="shared" si="164"/>
        <v>#REF!</v>
      </c>
      <c r="C555" s="44" t="e">
        <f t="shared" si="165"/>
        <v>#REF!</v>
      </c>
      <c r="D555" s="9" t="e">
        <f t="shared" si="166"/>
        <v>#REF!</v>
      </c>
      <c r="E555" s="9" t="e">
        <f t="shared" si="167"/>
        <v>#REF!</v>
      </c>
      <c r="F555" s="9" t="e">
        <f t="shared" si="168"/>
        <v>#REF!</v>
      </c>
      <c r="G555" s="9" t="e">
        <f t="shared" si="169"/>
        <v>#REF!</v>
      </c>
      <c r="H555" s="9" t="e">
        <f t="shared" si="170"/>
        <v>#REF!</v>
      </c>
      <c r="I555" s="9" t="e">
        <f t="shared" si="171"/>
        <v>#REF!</v>
      </c>
      <c r="J555" s="10" t="e">
        <f>IF(A555=" ",0,(PRODUCT($F$28:F555)-1)-(PRODUCT($H$28:H555)-1))</f>
        <v>#REF!</v>
      </c>
      <c r="L555" t="e">
        <f t="shared" si="172"/>
        <v>#REF!</v>
      </c>
      <c r="S555" s="26">
        <f>+'Rendements bruts'!A555</f>
        <v>0</v>
      </c>
      <c r="T555">
        <f t="shared" si="176"/>
        <v>1900</v>
      </c>
      <c r="U555">
        <f t="shared" si="177"/>
        <v>1</v>
      </c>
      <c r="V555" t="e">
        <f>+VLOOKUP(S555,'Rendements bruts'!$A:$A,2,FALSE)</f>
        <v>#N/A</v>
      </c>
      <c r="W555" s="2">
        <f t="shared" si="178"/>
        <v>0</v>
      </c>
      <c r="Y555" s="10" t="e">
        <f t="shared" si="173"/>
        <v>#REF!</v>
      </c>
      <c r="Z555" s="7" t="e">
        <f t="shared" si="174"/>
        <v>#REF!</v>
      </c>
    </row>
    <row r="556" spans="1:26" x14ac:dyDescent="0.25">
      <c r="A556" s="8" t="e">
        <f t="shared" si="175"/>
        <v>#REF!</v>
      </c>
      <c r="B556" s="11" t="e">
        <f t="shared" ref="B556:B619" si="179">+IF(A556=" "," ",VLOOKUP(A556,$V:$W,2,FALSE))</f>
        <v>#REF!</v>
      </c>
      <c r="C556" s="44" t="e">
        <f t="shared" ref="C556:C619" si="180">+IF(A556=" "," ",INDEX(Net,A556,$L$2))</f>
        <v>#REF!</v>
      </c>
      <c r="D556" s="9" t="e">
        <f t="shared" ref="D556:D619" si="181">+IF(A556=" ",1,1+C556)</f>
        <v>#REF!</v>
      </c>
      <c r="E556" s="9" t="e">
        <f t="shared" ref="E556:E619" si="182">+IF(A556=" "," ",INDEX(Brut,A556,$L$2))</f>
        <v>#REF!</v>
      </c>
      <c r="F556" s="9" t="e">
        <f t="shared" ref="F556:F619" si="183">+IF(A556=" ",1,1+E556)</f>
        <v>#REF!</v>
      </c>
      <c r="G556" s="9" t="e">
        <f t="shared" ref="G556:G619" si="184">+IF(A556=" "," ",IF(E556=" ",0,INDEX(Indices,A556,$L$2)))</f>
        <v>#REF!</v>
      </c>
      <c r="H556" s="9" t="e">
        <f t="shared" ref="H556:H619" si="185">+IF(A556=" ",1,1+G556)</f>
        <v>#REF!</v>
      </c>
      <c r="I556" s="9" t="e">
        <f t="shared" ref="I556:I619" si="186">+IF(A556=" "," ",INDEX(VA,A556,$L$2))</f>
        <v>#REF!</v>
      </c>
      <c r="J556" s="10" t="e">
        <f>IF(A556=" ",0,(PRODUCT($F$28:F556)-1)-(PRODUCT($H$28:H556)-1))</f>
        <v>#REF!</v>
      </c>
      <c r="L556" t="e">
        <f t="shared" ref="L556:L619" si="187">+IF(A556=" ",0,1)</f>
        <v>#REF!</v>
      </c>
      <c r="S556" s="26">
        <f>+'Rendements bruts'!A556</f>
        <v>0</v>
      </c>
      <c r="T556">
        <f t="shared" si="176"/>
        <v>1900</v>
      </c>
      <c r="U556">
        <f t="shared" si="177"/>
        <v>1</v>
      </c>
      <c r="V556" t="e">
        <f>+VLOOKUP(S556,'Rendements bruts'!$A:$A,2,FALSE)</f>
        <v>#N/A</v>
      </c>
      <c r="W556" s="2">
        <f t="shared" si="178"/>
        <v>0</v>
      </c>
      <c r="Y556" s="10" t="e">
        <f t="shared" si="173"/>
        <v>#REF!</v>
      </c>
      <c r="Z556" s="7" t="e">
        <f t="shared" si="174"/>
        <v>#REF!</v>
      </c>
    </row>
    <row r="557" spans="1:26" x14ac:dyDescent="0.25">
      <c r="A557" s="8" t="e">
        <f t="shared" si="175"/>
        <v>#REF!</v>
      </c>
      <c r="B557" s="11" t="e">
        <f t="shared" si="179"/>
        <v>#REF!</v>
      </c>
      <c r="C557" s="44" t="e">
        <f t="shared" si="180"/>
        <v>#REF!</v>
      </c>
      <c r="D557" s="9" t="e">
        <f t="shared" si="181"/>
        <v>#REF!</v>
      </c>
      <c r="E557" s="9" t="e">
        <f t="shared" si="182"/>
        <v>#REF!</v>
      </c>
      <c r="F557" s="9" t="e">
        <f t="shared" si="183"/>
        <v>#REF!</v>
      </c>
      <c r="G557" s="9" t="e">
        <f t="shared" si="184"/>
        <v>#REF!</v>
      </c>
      <c r="H557" s="9" t="e">
        <f t="shared" si="185"/>
        <v>#REF!</v>
      </c>
      <c r="I557" s="9" t="e">
        <f t="shared" si="186"/>
        <v>#REF!</v>
      </c>
      <c r="J557" s="10" t="e">
        <f>IF(A557=" ",0,(PRODUCT($F$28:F557)-1)-(PRODUCT($H$28:H557)-1))</f>
        <v>#REF!</v>
      </c>
      <c r="L557" t="e">
        <f t="shared" si="187"/>
        <v>#REF!</v>
      </c>
      <c r="S557" s="26">
        <f>+'Rendements bruts'!A557</f>
        <v>0</v>
      </c>
      <c r="T557">
        <f t="shared" si="176"/>
        <v>1900</v>
      </c>
      <c r="U557">
        <f t="shared" si="177"/>
        <v>1</v>
      </c>
      <c r="V557" t="e">
        <f>+VLOOKUP(S557,'Rendements bruts'!$A:$A,2,FALSE)</f>
        <v>#N/A</v>
      </c>
      <c r="W557" s="2">
        <f t="shared" si="178"/>
        <v>0</v>
      </c>
      <c r="Y557" s="10" t="e">
        <f t="shared" si="173"/>
        <v>#REF!</v>
      </c>
      <c r="Z557" s="7" t="e">
        <f t="shared" si="174"/>
        <v>#REF!</v>
      </c>
    </row>
    <row r="558" spans="1:26" x14ac:dyDescent="0.25">
      <c r="A558" s="8" t="e">
        <f t="shared" si="175"/>
        <v>#REF!</v>
      </c>
      <c r="B558" s="11" t="e">
        <f t="shared" si="179"/>
        <v>#REF!</v>
      </c>
      <c r="C558" s="44" t="e">
        <f t="shared" si="180"/>
        <v>#REF!</v>
      </c>
      <c r="D558" s="9" t="e">
        <f t="shared" si="181"/>
        <v>#REF!</v>
      </c>
      <c r="E558" s="9" t="e">
        <f t="shared" si="182"/>
        <v>#REF!</v>
      </c>
      <c r="F558" s="9" t="e">
        <f t="shared" si="183"/>
        <v>#REF!</v>
      </c>
      <c r="G558" s="9" t="e">
        <f t="shared" si="184"/>
        <v>#REF!</v>
      </c>
      <c r="H558" s="9" t="e">
        <f t="shared" si="185"/>
        <v>#REF!</v>
      </c>
      <c r="I558" s="9" t="e">
        <f t="shared" si="186"/>
        <v>#REF!</v>
      </c>
      <c r="J558" s="10" t="e">
        <f>IF(A558=" ",0,(PRODUCT($F$28:F558)-1)-(PRODUCT($H$28:H558)-1))</f>
        <v>#REF!</v>
      </c>
      <c r="L558" t="e">
        <f t="shared" si="187"/>
        <v>#REF!</v>
      </c>
      <c r="S558" s="26">
        <f>+'Rendements bruts'!A558</f>
        <v>0</v>
      </c>
      <c r="T558">
        <f t="shared" si="176"/>
        <v>1900</v>
      </c>
      <c r="U558">
        <f t="shared" si="177"/>
        <v>1</v>
      </c>
      <c r="V558" t="e">
        <f>+VLOOKUP(S558,'Rendements bruts'!$A:$A,2,FALSE)</f>
        <v>#N/A</v>
      </c>
      <c r="W558" s="2">
        <f t="shared" si="178"/>
        <v>0</v>
      </c>
      <c r="Y558" s="10" t="e">
        <f t="shared" si="173"/>
        <v>#REF!</v>
      </c>
      <c r="Z558" s="7" t="e">
        <f t="shared" si="174"/>
        <v>#REF!</v>
      </c>
    </row>
    <row r="559" spans="1:26" x14ac:dyDescent="0.25">
      <c r="A559" s="8" t="e">
        <f t="shared" si="175"/>
        <v>#REF!</v>
      </c>
      <c r="B559" s="11" t="e">
        <f t="shared" si="179"/>
        <v>#REF!</v>
      </c>
      <c r="C559" s="44" t="e">
        <f t="shared" si="180"/>
        <v>#REF!</v>
      </c>
      <c r="D559" s="9" t="e">
        <f t="shared" si="181"/>
        <v>#REF!</v>
      </c>
      <c r="E559" s="9" t="e">
        <f t="shared" si="182"/>
        <v>#REF!</v>
      </c>
      <c r="F559" s="9" t="e">
        <f t="shared" si="183"/>
        <v>#REF!</v>
      </c>
      <c r="G559" s="9" t="e">
        <f t="shared" si="184"/>
        <v>#REF!</v>
      </c>
      <c r="H559" s="9" t="e">
        <f t="shared" si="185"/>
        <v>#REF!</v>
      </c>
      <c r="I559" s="9" t="e">
        <f t="shared" si="186"/>
        <v>#REF!</v>
      </c>
      <c r="J559" s="10" t="e">
        <f>IF(A559=" ",0,(PRODUCT($F$28:F559)-1)-(PRODUCT($H$28:H559)-1))</f>
        <v>#REF!</v>
      </c>
      <c r="L559" t="e">
        <f t="shared" si="187"/>
        <v>#REF!</v>
      </c>
      <c r="S559" s="26">
        <f>+'Rendements bruts'!A559</f>
        <v>0</v>
      </c>
      <c r="T559">
        <f t="shared" si="176"/>
        <v>1900</v>
      </c>
      <c r="U559">
        <f t="shared" si="177"/>
        <v>1</v>
      </c>
      <c r="V559" t="e">
        <f>+VLOOKUP(S559,'Rendements bruts'!$A:$A,2,FALSE)</f>
        <v>#N/A</v>
      </c>
      <c r="W559" s="2">
        <f t="shared" si="178"/>
        <v>0</v>
      </c>
      <c r="Y559" s="10" t="e">
        <f t="shared" si="173"/>
        <v>#REF!</v>
      </c>
      <c r="Z559" s="7" t="e">
        <f t="shared" si="174"/>
        <v>#REF!</v>
      </c>
    </row>
    <row r="560" spans="1:26" x14ac:dyDescent="0.25">
      <c r="A560" s="8" t="e">
        <f t="shared" si="175"/>
        <v>#REF!</v>
      </c>
      <c r="B560" s="11" t="e">
        <f t="shared" si="179"/>
        <v>#REF!</v>
      </c>
      <c r="C560" s="44" t="e">
        <f t="shared" si="180"/>
        <v>#REF!</v>
      </c>
      <c r="D560" s="9" t="e">
        <f t="shared" si="181"/>
        <v>#REF!</v>
      </c>
      <c r="E560" s="9" t="e">
        <f t="shared" si="182"/>
        <v>#REF!</v>
      </c>
      <c r="F560" s="9" t="e">
        <f t="shared" si="183"/>
        <v>#REF!</v>
      </c>
      <c r="G560" s="9" t="e">
        <f t="shared" si="184"/>
        <v>#REF!</v>
      </c>
      <c r="H560" s="9" t="e">
        <f t="shared" si="185"/>
        <v>#REF!</v>
      </c>
      <c r="I560" s="9" t="e">
        <f t="shared" si="186"/>
        <v>#REF!</v>
      </c>
      <c r="J560" s="10" t="e">
        <f>IF(A560=" ",0,(PRODUCT($F$28:F560)-1)-(PRODUCT($H$28:H560)-1))</f>
        <v>#REF!</v>
      </c>
      <c r="L560" t="e">
        <f t="shared" si="187"/>
        <v>#REF!</v>
      </c>
      <c r="S560" s="26">
        <f>+'Rendements bruts'!A560</f>
        <v>0</v>
      </c>
      <c r="T560">
        <f t="shared" si="176"/>
        <v>1900</v>
      </c>
      <c r="U560">
        <f t="shared" si="177"/>
        <v>1</v>
      </c>
      <c r="V560" t="e">
        <f>+VLOOKUP(S560,'Rendements bruts'!$A:$A,2,FALSE)</f>
        <v>#N/A</v>
      </c>
      <c r="W560" s="2">
        <f t="shared" si="178"/>
        <v>0</v>
      </c>
      <c r="Y560" s="10" t="e">
        <f t="shared" si="173"/>
        <v>#REF!</v>
      </c>
      <c r="Z560" s="7" t="e">
        <f t="shared" si="174"/>
        <v>#REF!</v>
      </c>
    </row>
    <row r="561" spans="1:26" x14ac:dyDescent="0.25">
      <c r="A561" s="8" t="e">
        <f t="shared" si="175"/>
        <v>#REF!</v>
      </c>
      <c r="B561" s="11" t="e">
        <f t="shared" si="179"/>
        <v>#REF!</v>
      </c>
      <c r="C561" s="44" t="e">
        <f t="shared" si="180"/>
        <v>#REF!</v>
      </c>
      <c r="D561" s="9" t="e">
        <f t="shared" si="181"/>
        <v>#REF!</v>
      </c>
      <c r="E561" s="9" t="e">
        <f t="shared" si="182"/>
        <v>#REF!</v>
      </c>
      <c r="F561" s="9" t="e">
        <f t="shared" si="183"/>
        <v>#REF!</v>
      </c>
      <c r="G561" s="9" t="e">
        <f t="shared" si="184"/>
        <v>#REF!</v>
      </c>
      <c r="H561" s="9" t="e">
        <f t="shared" si="185"/>
        <v>#REF!</v>
      </c>
      <c r="I561" s="9" t="e">
        <f t="shared" si="186"/>
        <v>#REF!</v>
      </c>
      <c r="J561" s="10" t="e">
        <f>IF(A561=" ",0,(PRODUCT($F$28:F561)-1)-(PRODUCT($H$28:H561)-1))</f>
        <v>#REF!</v>
      </c>
      <c r="L561" t="e">
        <f t="shared" si="187"/>
        <v>#REF!</v>
      </c>
      <c r="S561" s="26">
        <f>+'Rendements bruts'!A561</f>
        <v>0</v>
      </c>
      <c r="T561">
        <f t="shared" si="176"/>
        <v>1900</v>
      </c>
      <c r="U561">
        <f t="shared" si="177"/>
        <v>1</v>
      </c>
      <c r="V561" t="e">
        <f>+VLOOKUP(S561,'Rendements bruts'!$A:$A,2,FALSE)</f>
        <v>#N/A</v>
      </c>
      <c r="W561" s="2">
        <f t="shared" si="178"/>
        <v>0</v>
      </c>
      <c r="Y561" s="10" t="e">
        <f t="shared" si="173"/>
        <v>#REF!</v>
      </c>
      <c r="Z561" s="7" t="e">
        <f t="shared" si="174"/>
        <v>#REF!</v>
      </c>
    </row>
    <row r="562" spans="1:26" x14ac:dyDescent="0.25">
      <c r="A562" s="8" t="e">
        <f t="shared" si="175"/>
        <v>#REF!</v>
      </c>
      <c r="B562" s="11" t="e">
        <f t="shared" si="179"/>
        <v>#REF!</v>
      </c>
      <c r="C562" s="44" t="e">
        <f t="shared" si="180"/>
        <v>#REF!</v>
      </c>
      <c r="D562" s="9" t="e">
        <f t="shared" si="181"/>
        <v>#REF!</v>
      </c>
      <c r="E562" s="9" t="e">
        <f t="shared" si="182"/>
        <v>#REF!</v>
      </c>
      <c r="F562" s="9" t="e">
        <f t="shared" si="183"/>
        <v>#REF!</v>
      </c>
      <c r="G562" s="9" t="e">
        <f t="shared" si="184"/>
        <v>#REF!</v>
      </c>
      <c r="H562" s="9" t="e">
        <f t="shared" si="185"/>
        <v>#REF!</v>
      </c>
      <c r="I562" s="9" t="e">
        <f t="shared" si="186"/>
        <v>#REF!</v>
      </c>
      <c r="J562" s="10" t="e">
        <f>IF(A562=" ",0,(PRODUCT($F$28:F562)-1)-(PRODUCT($H$28:H562)-1))</f>
        <v>#REF!</v>
      </c>
      <c r="L562" t="e">
        <f t="shared" si="187"/>
        <v>#REF!</v>
      </c>
      <c r="S562" s="26">
        <f>+'Rendements bruts'!A562</f>
        <v>0</v>
      </c>
      <c r="T562">
        <f t="shared" si="176"/>
        <v>1900</v>
      </c>
      <c r="U562">
        <f t="shared" si="177"/>
        <v>1</v>
      </c>
      <c r="V562" t="e">
        <f>+VLOOKUP(S562,'Rendements bruts'!$A:$A,2,FALSE)</f>
        <v>#N/A</v>
      </c>
      <c r="W562" s="2">
        <f t="shared" si="178"/>
        <v>0</v>
      </c>
      <c r="Y562" s="10" t="e">
        <f t="shared" si="173"/>
        <v>#REF!</v>
      </c>
      <c r="Z562" s="7" t="e">
        <f t="shared" si="174"/>
        <v>#REF!</v>
      </c>
    </row>
    <row r="563" spans="1:26" x14ac:dyDescent="0.25">
      <c r="A563" s="8" t="e">
        <f t="shared" si="175"/>
        <v>#REF!</v>
      </c>
      <c r="B563" s="11" t="e">
        <f t="shared" si="179"/>
        <v>#REF!</v>
      </c>
      <c r="C563" s="44" t="e">
        <f t="shared" si="180"/>
        <v>#REF!</v>
      </c>
      <c r="D563" s="9" t="e">
        <f t="shared" si="181"/>
        <v>#REF!</v>
      </c>
      <c r="E563" s="9" t="e">
        <f t="shared" si="182"/>
        <v>#REF!</v>
      </c>
      <c r="F563" s="9" t="e">
        <f t="shared" si="183"/>
        <v>#REF!</v>
      </c>
      <c r="G563" s="9" t="e">
        <f t="shared" si="184"/>
        <v>#REF!</v>
      </c>
      <c r="H563" s="9" t="e">
        <f t="shared" si="185"/>
        <v>#REF!</v>
      </c>
      <c r="I563" s="9" t="e">
        <f t="shared" si="186"/>
        <v>#REF!</v>
      </c>
      <c r="J563" s="10" t="e">
        <f>IF(A563=" ",0,(PRODUCT($F$28:F563)-1)-(PRODUCT($H$28:H563)-1))</f>
        <v>#REF!</v>
      </c>
      <c r="L563" t="e">
        <f t="shared" si="187"/>
        <v>#REF!</v>
      </c>
      <c r="S563" s="26">
        <f>+'Rendements bruts'!A563</f>
        <v>0</v>
      </c>
      <c r="T563">
        <f t="shared" si="176"/>
        <v>1900</v>
      </c>
      <c r="U563">
        <f t="shared" si="177"/>
        <v>1</v>
      </c>
      <c r="V563" t="e">
        <f>+VLOOKUP(S563,'Rendements bruts'!$A:$A,2,FALSE)</f>
        <v>#N/A</v>
      </c>
      <c r="W563" s="2">
        <f t="shared" si="178"/>
        <v>0</v>
      </c>
      <c r="Y563" s="10" t="e">
        <f t="shared" si="173"/>
        <v>#REF!</v>
      </c>
      <c r="Z563" s="7" t="e">
        <f t="shared" si="174"/>
        <v>#REF!</v>
      </c>
    </row>
    <row r="564" spans="1:26" x14ac:dyDescent="0.25">
      <c r="A564" s="8" t="e">
        <f t="shared" si="175"/>
        <v>#REF!</v>
      </c>
      <c r="B564" s="11" t="e">
        <f t="shared" si="179"/>
        <v>#REF!</v>
      </c>
      <c r="C564" s="44" t="e">
        <f t="shared" si="180"/>
        <v>#REF!</v>
      </c>
      <c r="D564" s="9" t="e">
        <f t="shared" si="181"/>
        <v>#REF!</v>
      </c>
      <c r="E564" s="9" t="e">
        <f t="shared" si="182"/>
        <v>#REF!</v>
      </c>
      <c r="F564" s="9" t="e">
        <f t="shared" si="183"/>
        <v>#REF!</v>
      </c>
      <c r="G564" s="9" t="e">
        <f t="shared" si="184"/>
        <v>#REF!</v>
      </c>
      <c r="H564" s="9" t="e">
        <f t="shared" si="185"/>
        <v>#REF!</v>
      </c>
      <c r="I564" s="9" t="e">
        <f t="shared" si="186"/>
        <v>#REF!</v>
      </c>
      <c r="J564" s="10" t="e">
        <f>IF(A564=" ",0,(PRODUCT($F$28:F564)-1)-(PRODUCT($H$28:H564)-1))</f>
        <v>#REF!</v>
      </c>
      <c r="L564" t="e">
        <f t="shared" si="187"/>
        <v>#REF!</v>
      </c>
      <c r="S564" s="26">
        <f>+'Rendements bruts'!A564</f>
        <v>0</v>
      </c>
      <c r="T564">
        <f t="shared" si="176"/>
        <v>1900</v>
      </c>
      <c r="U564">
        <f t="shared" si="177"/>
        <v>1</v>
      </c>
      <c r="V564" t="e">
        <f>+VLOOKUP(S564,'Rendements bruts'!$A:$A,2,FALSE)</f>
        <v>#N/A</v>
      </c>
      <c r="W564" s="2">
        <f t="shared" si="178"/>
        <v>0</v>
      </c>
      <c r="Y564" s="10" t="e">
        <f t="shared" si="173"/>
        <v>#REF!</v>
      </c>
      <c r="Z564" s="7" t="e">
        <f t="shared" si="174"/>
        <v>#REF!</v>
      </c>
    </row>
    <row r="565" spans="1:26" x14ac:dyDescent="0.25">
      <c r="A565" s="8" t="e">
        <f t="shared" si="175"/>
        <v>#REF!</v>
      </c>
      <c r="B565" s="11" t="e">
        <f t="shared" si="179"/>
        <v>#REF!</v>
      </c>
      <c r="C565" s="44" t="e">
        <f t="shared" si="180"/>
        <v>#REF!</v>
      </c>
      <c r="D565" s="9" t="e">
        <f t="shared" si="181"/>
        <v>#REF!</v>
      </c>
      <c r="E565" s="9" t="e">
        <f t="shared" si="182"/>
        <v>#REF!</v>
      </c>
      <c r="F565" s="9" t="e">
        <f t="shared" si="183"/>
        <v>#REF!</v>
      </c>
      <c r="G565" s="9" t="e">
        <f t="shared" si="184"/>
        <v>#REF!</v>
      </c>
      <c r="H565" s="9" t="e">
        <f t="shared" si="185"/>
        <v>#REF!</v>
      </c>
      <c r="I565" s="9" t="e">
        <f t="shared" si="186"/>
        <v>#REF!</v>
      </c>
      <c r="J565" s="10" t="e">
        <f>IF(A565=" ",0,(PRODUCT($F$28:F565)-1)-(PRODUCT($H$28:H565)-1))</f>
        <v>#REF!</v>
      </c>
      <c r="L565" t="e">
        <f t="shared" si="187"/>
        <v>#REF!</v>
      </c>
      <c r="S565" s="26">
        <f>+'Rendements bruts'!A565</f>
        <v>0</v>
      </c>
      <c r="T565">
        <f t="shared" si="176"/>
        <v>1900</v>
      </c>
      <c r="U565">
        <f t="shared" si="177"/>
        <v>1</v>
      </c>
      <c r="V565" t="e">
        <f>+VLOOKUP(S565,'Rendements bruts'!$A:$A,2,FALSE)</f>
        <v>#N/A</v>
      </c>
      <c r="W565" s="2">
        <f t="shared" si="178"/>
        <v>0</v>
      </c>
      <c r="Y565" s="10" t="e">
        <f t="shared" si="173"/>
        <v>#REF!</v>
      </c>
      <c r="Z565" s="7" t="e">
        <f t="shared" si="174"/>
        <v>#REF!</v>
      </c>
    </row>
    <row r="566" spans="1:26" x14ac:dyDescent="0.25">
      <c r="A566" s="8" t="e">
        <f t="shared" si="175"/>
        <v>#REF!</v>
      </c>
      <c r="B566" s="11" t="e">
        <f t="shared" si="179"/>
        <v>#REF!</v>
      </c>
      <c r="C566" s="44" t="e">
        <f t="shared" si="180"/>
        <v>#REF!</v>
      </c>
      <c r="D566" s="9" t="e">
        <f t="shared" si="181"/>
        <v>#REF!</v>
      </c>
      <c r="E566" s="9" t="e">
        <f t="shared" si="182"/>
        <v>#REF!</v>
      </c>
      <c r="F566" s="9" t="e">
        <f t="shared" si="183"/>
        <v>#REF!</v>
      </c>
      <c r="G566" s="9" t="e">
        <f t="shared" si="184"/>
        <v>#REF!</v>
      </c>
      <c r="H566" s="9" t="e">
        <f t="shared" si="185"/>
        <v>#REF!</v>
      </c>
      <c r="I566" s="9" t="e">
        <f t="shared" si="186"/>
        <v>#REF!</v>
      </c>
      <c r="J566" s="10" t="e">
        <f>IF(A566=" ",0,(PRODUCT($F$28:F566)-1)-(PRODUCT($H$28:H566)-1))</f>
        <v>#REF!</v>
      </c>
      <c r="L566" t="e">
        <f t="shared" si="187"/>
        <v>#REF!</v>
      </c>
      <c r="S566" s="26">
        <f>+'Rendements bruts'!A566</f>
        <v>0</v>
      </c>
      <c r="T566">
        <f t="shared" si="176"/>
        <v>1900</v>
      </c>
      <c r="U566">
        <f t="shared" si="177"/>
        <v>1</v>
      </c>
      <c r="V566" t="e">
        <f>+VLOOKUP(S566,'Rendements bruts'!$A:$A,2,FALSE)</f>
        <v>#N/A</v>
      </c>
      <c r="W566" s="2">
        <f t="shared" si="178"/>
        <v>0</v>
      </c>
      <c r="Y566" s="10" t="e">
        <f t="shared" si="173"/>
        <v>#REF!</v>
      </c>
      <c r="Z566" s="7" t="e">
        <f t="shared" si="174"/>
        <v>#REF!</v>
      </c>
    </row>
    <row r="567" spans="1:26" x14ac:dyDescent="0.25">
      <c r="A567" s="8" t="e">
        <f t="shared" si="175"/>
        <v>#REF!</v>
      </c>
      <c r="B567" s="11" t="e">
        <f t="shared" si="179"/>
        <v>#REF!</v>
      </c>
      <c r="C567" s="44" t="e">
        <f t="shared" si="180"/>
        <v>#REF!</v>
      </c>
      <c r="D567" s="9" t="e">
        <f t="shared" si="181"/>
        <v>#REF!</v>
      </c>
      <c r="E567" s="9" t="e">
        <f t="shared" si="182"/>
        <v>#REF!</v>
      </c>
      <c r="F567" s="9" t="e">
        <f t="shared" si="183"/>
        <v>#REF!</v>
      </c>
      <c r="G567" s="9" t="e">
        <f t="shared" si="184"/>
        <v>#REF!</v>
      </c>
      <c r="H567" s="9" t="e">
        <f t="shared" si="185"/>
        <v>#REF!</v>
      </c>
      <c r="I567" s="9" t="e">
        <f t="shared" si="186"/>
        <v>#REF!</v>
      </c>
      <c r="J567" s="10" t="e">
        <f>IF(A567=" ",0,(PRODUCT($F$28:F567)-1)-(PRODUCT($H$28:H567)-1))</f>
        <v>#REF!</v>
      </c>
      <c r="L567" t="e">
        <f t="shared" si="187"/>
        <v>#REF!</v>
      </c>
      <c r="S567" s="26">
        <f>+'Rendements bruts'!A567</f>
        <v>0</v>
      </c>
      <c r="T567">
        <f t="shared" si="176"/>
        <v>1900</v>
      </c>
      <c r="U567">
        <f t="shared" si="177"/>
        <v>1</v>
      </c>
      <c r="V567" t="e">
        <f>+VLOOKUP(S567,'Rendements bruts'!$A:$A,2,FALSE)</f>
        <v>#N/A</v>
      </c>
      <c r="W567" s="2">
        <f t="shared" si="178"/>
        <v>0</v>
      </c>
      <c r="Y567" s="10" t="e">
        <f t="shared" si="173"/>
        <v>#REF!</v>
      </c>
      <c r="Z567" s="7" t="e">
        <f t="shared" si="174"/>
        <v>#REF!</v>
      </c>
    </row>
    <row r="568" spans="1:26" x14ac:dyDescent="0.25">
      <c r="A568" s="8" t="e">
        <f t="shared" si="175"/>
        <v>#REF!</v>
      </c>
      <c r="B568" s="11" t="e">
        <f t="shared" si="179"/>
        <v>#REF!</v>
      </c>
      <c r="C568" s="44" t="e">
        <f t="shared" si="180"/>
        <v>#REF!</v>
      </c>
      <c r="D568" s="9" t="e">
        <f t="shared" si="181"/>
        <v>#REF!</v>
      </c>
      <c r="E568" s="9" t="e">
        <f t="shared" si="182"/>
        <v>#REF!</v>
      </c>
      <c r="F568" s="9" t="e">
        <f t="shared" si="183"/>
        <v>#REF!</v>
      </c>
      <c r="G568" s="9" t="e">
        <f t="shared" si="184"/>
        <v>#REF!</v>
      </c>
      <c r="H568" s="9" t="e">
        <f t="shared" si="185"/>
        <v>#REF!</v>
      </c>
      <c r="I568" s="9" t="e">
        <f t="shared" si="186"/>
        <v>#REF!</v>
      </c>
      <c r="J568" s="10" t="e">
        <f>IF(A568=" ",0,(PRODUCT($F$28:F568)-1)-(PRODUCT($H$28:H568)-1))</f>
        <v>#REF!</v>
      </c>
      <c r="L568" t="e">
        <f t="shared" si="187"/>
        <v>#REF!</v>
      </c>
      <c r="S568" s="26">
        <f>+'Rendements bruts'!A568</f>
        <v>0</v>
      </c>
      <c r="T568">
        <f t="shared" si="176"/>
        <v>1900</v>
      </c>
      <c r="U568">
        <f t="shared" si="177"/>
        <v>1</v>
      </c>
      <c r="V568" t="e">
        <f>+VLOOKUP(S568,'Rendements bruts'!$A:$A,2,FALSE)</f>
        <v>#N/A</v>
      </c>
      <c r="W568" s="2">
        <f t="shared" si="178"/>
        <v>0</v>
      </c>
      <c r="Y568" s="10" t="e">
        <f t="shared" si="173"/>
        <v>#REF!</v>
      </c>
      <c r="Z568" s="7" t="e">
        <f t="shared" si="174"/>
        <v>#REF!</v>
      </c>
    </row>
    <row r="569" spans="1:26" x14ac:dyDescent="0.25">
      <c r="A569" s="8" t="e">
        <f t="shared" si="175"/>
        <v>#REF!</v>
      </c>
      <c r="B569" s="11" t="e">
        <f t="shared" si="179"/>
        <v>#REF!</v>
      </c>
      <c r="C569" s="44" t="e">
        <f t="shared" si="180"/>
        <v>#REF!</v>
      </c>
      <c r="D569" s="9" t="e">
        <f t="shared" si="181"/>
        <v>#REF!</v>
      </c>
      <c r="E569" s="9" t="e">
        <f t="shared" si="182"/>
        <v>#REF!</v>
      </c>
      <c r="F569" s="9" t="e">
        <f t="shared" si="183"/>
        <v>#REF!</v>
      </c>
      <c r="G569" s="9" t="e">
        <f t="shared" si="184"/>
        <v>#REF!</v>
      </c>
      <c r="H569" s="9" t="e">
        <f t="shared" si="185"/>
        <v>#REF!</v>
      </c>
      <c r="I569" s="9" t="e">
        <f t="shared" si="186"/>
        <v>#REF!</v>
      </c>
      <c r="J569" s="10" t="e">
        <f>IF(A569=" ",0,(PRODUCT($F$28:F569)-1)-(PRODUCT($H$28:H569)-1))</f>
        <v>#REF!</v>
      </c>
      <c r="L569" t="e">
        <f t="shared" si="187"/>
        <v>#REF!</v>
      </c>
      <c r="S569" s="26">
        <f>+'Rendements bruts'!A569</f>
        <v>0</v>
      </c>
      <c r="T569">
        <f t="shared" si="176"/>
        <v>1900</v>
      </c>
      <c r="U569">
        <f t="shared" si="177"/>
        <v>1</v>
      </c>
      <c r="V569" t="e">
        <f>+VLOOKUP(S569,'Rendements bruts'!$A:$A,2,FALSE)</f>
        <v>#N/A</v>
      </c>
      <c r="W569" s="2">
        <f t="shared" si="178"/>
        <v>0</v>
      </c>
      <c r="Y569" s="10" t="e">
        <f t="shared" si="173"/>
        <v>#REF!</v>
      </c>
      <c r="Z569" s="7" t="e">
        <f t="shared" si="174"/>
        <v>#REF!</v>
      </c>
    </row>
    <row r="570" spans="1:26" x14ac:dyDescent="0.25">
      <c r="A570" s="8" t="e">
        <f t="shared" si="175"/>
        <v>#REF!</v>
      </c>
      <c r="B570" s="11" t="e">
        <f t="shared" si="179"/>
        <v>#REF!</v>
      </c>
      <c r="C570" s="44" t="e">
        <f t="shared" si="180"/>
        <v>#REF!</v>
      </c>
      <c r="D570" s="9" t="e">
        <f t="shared" si="181"/>
        <v>#REF!</v>
      </c>
      <c r="E570" s="9" t="e">
        <f t="shared" si="182"/>
        <v>#REF!</v>
      </c>
      <c r="F570" s="9" t="e">
        <f t="shared" si="183"/>
        <v>#REF!</v>
      </c>
      <c r="G570" s="9" t="e">
        <f t="shared" si="184"/>
        <v>#REF!</v>
      </c>
      <c r="H570" s="9" t="e">
        <f t="shared" si="185"/>
        <v>#REF!</v>
      </c>
      <c r="I570" s="9" t="e">
        <f t="shared" si="186"/>
        <v>#REF!</v>
      </c>
      <c r="J570" s="10" t="e">
        <f>IF(A570=" ",0,(PRODUCT($F$28:F570)-1)-(PRODUCT($H$28:H570)-1))</f>
        <v>#REF!</v>
      </c>
      <c r="L570" t="e">
        <f t="shared" si="187"/>
        <v>#REF!</v>
      </c>
      <c r="S570" s="26">
        <f>+'Rendements bruts'!A570</f>
        <v>0</v>
      </c>
      <c r="T570">
        <f t="shared" si="176"/>
        <v>1900</v>
      </c>
      <c r="U570">
        <f t="shared" si="177"/>
        <v>1</v>
      </c>
      <c r="V570" t="e">
        <f>+VLOOKUP(S570,'Rendements bruts'!$A:$A,2,FALSE)</f>
        <v>#N/A</v>
      </c>
      <c r="W570" s="2">
        <f t="shared" si="178"/>
        <v>0</v>
      </c>
      <c r="Y570" s="10" t="e">
        <f t="shared" si="173"/>
        <v>#REF!</v>
      </c>
      <c r="Z570" s="7" t="e">
        <f t="shared" si="174"/>
        <v>#REF!</v>
      </c>
    </row>
    <row r="571" spans="1:26" x14ac:dyDescent="0.25">
      <c r="A571" s="8" t="e">
        <f t="shared" si="175"/>
        <v>#REF!</v>
      </c>
      <c r="B571" s="11" t="e">
        <f t="shared" si="179"/>
        <v>#REF!</v>
      </c>
      <c r="C571" s="44" t="e">
        <f t="shared" si="180"/>
        <v>#REF!</v>
      </c>
      <c r="D571" s="9" t="e">
        <f t="shared" si="181"/>
        <v>#REF!</v>
      </c>
      <c r="E571" s="9" t="e">
        <f t="shared" si="182"/>
        <v>#REF!</v>
      </c>
      <c r="F571" s="9" t="e">
        <f t="shared" si="183"/>
        <v>#REF!</v>
      </c>
      <c r="G571" s="9" t="e">
        <f t="shared" si="184"/>
        <v>#REF!</v>
      </c>
      <c r="H571" s="9" t="e">
        <f t="shared" si="185"/>
        <v>#REF!</v>
      </c>
      <c r="I571" s="9" t="e">
        <f t="shared" si="186"/>
        <v>#REF!</v>
      </c>
      <c r="J571" s="10" t="e">
        <f>IF(A571=" ",0,(PRODUCT($F$28:F571)-1)-(PRODUCT($H$28:H571)-1))</f>
        <v>#REF!</v>
      </c>
      <c r="L571" t="e">
        <f t="shared" si="187"/>
        <v>#REF!</v>
      </c>
      <c r="S571" s="26">
        <f>+'Rendements bruts'!A571</f>
        <v>0</v>
      </c>
      <c r="T571">
        <f t="shared" si="176"/>
        <v>1900</v>
      </c>
      <c r="U571">
        <f t="shared" si="177"/>
        <v>1</v>
      </c>
      <c r="V571" t="e">
        <f>+VLOOKUP(S571,'Rendements bruts'!$A:$A,2,FALSE)</f>
        <v>#N/A</v>
      </c>
      <c r="W571" s="2">
        <f t="shared" si="178"/>
        <v>0</v>
      </c>
      <c r="Y571" s="10" t="e">
        <f t="shared" si="173"/>
        <v>#REF!</v>
      </c>
      <c r="Z571" s="7" t="e">
        <f t="shared" si="174"/>
        <v>#REF!</v>
      </c>
    </row>
    <row r="572" spans="1:26" x14ac:dyDescent="0.25">
      <c r="A572" s="8" t="e">
        <f t="shared" si="175"/>
        <v>#REF!</v>
      </c>
      <c r="B572" s="11" t="e">
        <f t="shared" si="179"/>
        <v>#REF!</v>
      </c>
      <c r="C572" s="44" t="e">
        <f t="shared" si="180"/>
        <v>#REF!</v>
      </c>
      <c r="D572" s="9" t="e">
        <f t="shared" si="181"/>
        <v>#REF!</v>
      </c>
      <c r="E572" s="9" t="e">
        <f t="shared" si="182"/>
        <v>#REF!</v>
      </c>
      <c r="F572" s="9" t="e">
        <f t="shared" si="183"/>
        <v>#REF!</v>
      </c>
      <c r="G572" s="9" t="e">
        <f t="shared" si="184"/>
        <v>#REF!</v>
      </c>
      <c r="H572" s="9" t="e">
        <f t="shared" si="185"/>
        <v>#REF!</v>
      </c>
      <c r="I572" s="9" t="e">
        <f t="shared" si="186"/>
        <v>#REF!</v>
      </c>
      <c r="J572" s="10" t="e">
        <f>IF(A572=" ",0,(PRODUCT($F$28:F572)-1)-(PRODUCT($H$28:H572)-1))</f>
        <v>#REF!</v>
      </c>
      <c r="L572" t="e">
        <f t="shared" si="187"/>
        <v>#REF!</v>
      </c>
      <c r="S572" s="26">
        <f>+'Rendements bruts'!A572</f>
        <v>0</v>
      </c>
      <c r="T572">
        <f t="shared" si="176"/>
        <v>1900</v>
      </c>
      <c r="U572">
        <f t="shared" si="177"/>
        <v>1</v>
      </c>
      <c r="V572" t="e">
        <f>+VLOOKUP(S572,'Rendements bruts'!$A:$A,2,FALSE)</f>
        <v>#N/A</v>
      </c>
      <c r="W572" s="2">
        <f t="shared" si="178"/>
        <v>0</v>
      </c>
      <c r="Y572" s="10" t="e">
        <f t="shared" si="173"/>
        <v>#REF!</v>
      </c>
      <c r="Z572" s="7" t="e">
        <f t="shared" si="174"/>
        <v>#REF!</v>
      </c>
    </row>
    <row r="573" spans="1:26" x14ac:dyDescent="0.25">
      <c r="A573" s="8" t="e">
        <f t="shared" si="175"/>
        <v>#REF!</v>
      </c>
      <c r="B573" s="11" t="e">
        <f t="shared" si="179"/>
        <v>#REF!</v>
      </c>
      <c r="C573" s="44" t="e">
        <f t="shared" si="180"/>
        <v>#REF!</v>
      </c>
      <c r="D573" s="9" t="e">
        <f t="shared" si="181"/>
        <v>#REF!</v>
      </c>
      <c r="E573" s="9" t="e">
        <f t="shared" si="182"/>
        <v>#REF!</v>
      </c>
      <c r="F573" s="9" t="e">
        <f t="shared" si="183"/>
        <v>#REF!</v>
      </c>
      <c r="G573" s="9" t="e">
        <f t="shared" si="184"/>
        <v>#REF!</v>
      </c>
      <c r="H573" s="9" t="e">
        <f t="shared" si="185"/>
        <v>#REF!</v>
      </c>
      <c r="I573" s="9" t="e">
        <f t="shared" si="186"/>
        <v>#REF!</v>
      </c>
      <c r="J573" s="10" t="e">
        <f>IF(A573=" ",0,(PRODUCT($F$28:F573)-1)-(PRODUCT($H$28:H573)-1))</f>
        <v>#REF!</v>
      </c>
      <c r="L573" t="e">
        <f t="shared" si="187"/>
        <v>#REF!</v>
      </c>
      <c r="S573" s="26">
        <f>+'Rendements bruts'!A573</f>
        <v>0</v>
      </c>
      <c r="T573">
        <f t="shared" si="176"/>
        <v>1900</v>
      </c>
      <c r="U573">
        <f t="shared" si="177"/>
        <v>1</v>
      </c>
      <c r="V573" t="e">
        <f>+VLOOKUP(S573,'Rendements bruts'!$A:$A,2,FALSE)</f>
        <v>#N/A</v>
      </c>
      <c r="W573" s="2">
        <f t="shared" si="178"/>
        <v>0</v>
      </c>
      <c r="Y573" s="10" t="e">
        <f t="shared" si="173"/>
        <v>#REF!</v>
      </c>
      <c r="Z573" s="7" t="e">
        <f t="shared" si="174"/>
        <v>#REF!</v>
      </c>
    </row>
    <row r="574" spans="1:26" x14ac:dyDescent="0.25">
      <c r="A574" s="8" t="e">
        <f t="shared" si="175"/>
        <v>#REF!</v>
      </c>
      <c r="B574" s="11" t="e">
        <f t="shared" si="179"/>
        <v>#REF!</v>
      </c>
      <c r="C574" s="44" t="e">
        <f t="shared" si="180"/>
        <v>#REF!</v>
      </c>
      <c r="D574" s="9" t="e">
        <f t="shared" si="181"/>
        <v>#REF!</v>
      </c>
      <c r="E574" s="9" t="e">
        <f t="shared" si="182"/>
        <v>#REF!</v>
      </c>
      <c r="F574" s="9" t="e">
        <f t="shared" si="183"/>
        <v>#REF!</v>
      </c>
      <c r="G574" s="9" t="e">
        <f t="shared" si="184"/>
        <v>#REF!</v>
      </c>
      <c r="H574" s="9" t="e">
        <f t="shared" si="185"/>
        <v>#REF!</v>
      </c>
      <c r="I574" s="9" t="e">
        <f t="shared" si="186"/>
        <v>#REF!</v>
      </c>
      <c r="J574" s="10" t="e">
        <f>IF(A574=" ",0,(PRODUCT($F$28:F574)-1)-(PRODUCT($H$28:H574)-1))</f>
        <v>#REF!</v>
      </c>
      <c r="L574" t="e">
        <f t="shared" si="187"/>
        <v>#REF!</v>
      </c>
      <c r="S574" s="26">
        <f>+'Rendements bruts'!A574</f>
        <v>0</v>
      </c>
      <c r="T574">
        <f t="shared" si="176"/>
        <v>1900</v>
      </c>
      <c r="U574">
        <f t="shared" si="177"/>
        <v>1</v>
      </c>
      <c r="V574" t="e">
        <f>+VLOOKUP(S574,'Rendements bruts'!$A:$A,2,FALSE)</f>
        <v>#N/A</v>
      </c>
      <c r="W574" s="2">
        <f t="shared" si="178"/>
        <v>0</v>
      </c>
      <c r="Y574" s="10" t="e">
        <f t="shared" si="173"/>
        <v>#REF!</v>
      </c>
      <c r="Z574" s="7" t="e">
        <f t="shared" si="174"/>
        <v>#REF!</v>
      </c>
    </row>
    <row r="575" spans="1:26" x14ac:dyDescent="0.25">
      <c r="A575" s="8" t="e">
        <f t="shared" si="175"/>
        <v>#REF!</v>
      </c>
      <c r="B575" s="11" t="e">
        <f t="shared" si="179"/>
        <v>#REF!</v>
      </c>
      <c r="C575" s="44" t="e">
        <f t="shared" si="180"/>
        <v>#REF!</v>
      </c>
      <c r="D575" s="9" t="e">
        <f t="shared" si="181"/>
        <v>#REF!</v>
      </c>
      <c r="E575" s="9" t="e">
        <f t="shared" si="182"/>
        <v>#REF!</v>
      </c>
      <c r="F575" s="9" t="e">
        <f t="shared" si="183"/>
        <v>#REF!</v>
      </c>
      <c r="G575" s="9" t="e">
        <f t="shared" si="184"/>
        <v>#REF!</v>
      </c>
      <c r="H575" s="9" t="e">
        <f t="shared" si="185"/>
        <v>#REF!</v>
      </c>
      <c r="I575" s="9" t="e">
        <f t="shared" si="186"/>
        <v>#REF!</v>
      </c>
      <c r="J575" s="10" t="e">
        <f>IF(A575=" ",0,(PRODUCT($F$28:F575)-1)-(PRODUCT($H$28:H575)-1))</f>
        <v>#REF!</v>
      </c>
      <c r="L575" t="e">
        <f t="shared" si="187"/>
        <v>#REF!</v>
      </c>
      <c r="S575" s="26">
        <f>+'Rendements bruts'!A575</f>
        <v>0</v>
      </c>
      <c r="T575">
        <f t="shared" si="176"/>
        <v>1900</v>
      </c>
      <c r="U575">
        <f t="shared" si="177"/>
        <v>1</v>
      </c>
      <c r="V575" t="e">
        <f>+VLOOKUP(S575,'Rendements bruts'!$A:$A,2,FALSE)</f>
        <v>#N/A</v>
      </c>
      <c r="W575" s="2">
        <f t="shared" si="178"/>
        <v>0</v>
      </c>
      <c r="Y575" s="10" t="e">
        <f t="shared" si="173"/>
        <v>#REF!</v>
      </c>
      <c r="Z575" s="7" t="e">
        <f t="shared" si="174"/>
        <v>#REF!</v>
      </c>
    </row>
    <row r="576" spans="1:26" x14ac:dyDescent="0.25">
      <c r="A576" s="8" t="e">
        <f t="shared" si="175"/>
        <v>#REF!</v>
      </c>
      <c r="B576" s="11" t="e">
        <f t="shared" si="179"/>
        <v>#REF!</v>
      </c>
      <c r="C576" s="44" t="e">
        <f t="shared" si="180"/>
        <v>#REF!</v>
      </c>
      <c r="D576" s="9" t="e">
        <f t="shared" si="181"/>
        <v>#REF!</v>
      </c>
      <c r="E576" s="9" t="e">
        <f t="shared" si="182"/>
        <v>#REF!</v>
      </c>
      <c r="F576" s="9" t="e">
        <f t="shared" si="183"/>
        <v>#REF!</v>
      </c>
      <c r="G576" s="9" t="e">
        <f t="shared" si="184"/>
        <v>#REF!</v>
      </c>
      <c r="H576" s="9" t="e">
        <f t="shared" si="185"/>
        <v>#REF!</v>
      </c>
      <c r="I576" s="9" t="e">
        <f t="shared" si="186"/>
        <v>#REF!</v>
      </c>
      <c r="J576" s="10" t="e">
        <f>IF(A576=" ",0,(PRODUCT($F$28:F576)-1)-(PRODUCT($H$28:H576)-1))</f>
        <v>#REF!</v>
      </c>
      <c r="L576" t="e">
        <f t="shared" si="187"/>
        <v>#REF!</v>
      </c>
      <c r="S576" s="26">
        <f>+'Rendements bruts'!A576</f>
        <v>0</v>
      </c>
      <c r="T576">
        <f t="shared" si="176"/>
        <v>1900</v>
      </c>
      <c r="U576">
        <f t="shared" si="177"/>
        <v>1</v>
      </c>
      <c r="V576" t="e">
        <f>+VLOOKUP(S576,'Rendements bruts'!$A:$A,2,FALSE)</f>
        <v>#N/A</v>
      </c>
      <c r="W576" s="2">
        <f t="shared" si="178"/>
        <v>0</v>
      </c>
      <c r="Y576" s="10" t="e">
        <f t="shared" si="173"/>
        <v>#REF!</v>
      </c>
      <c r="Z576" s="7" t="e">
        <f t="shared" si="174"/>
        <v>#REF!</v>
      </c>
    </row>
    <row r="577" spans="1:26" x14ac:dyDescent="0.25">
      <c r="A577" s="8" t="e">
        <f t="shared" si="175"/>
        <v>#REF!</v>
      </c>
      <c r="B577" s="11" t="e">
        <f t="shared" si="179"/>
        <v>#REF!</v>
      </c>
      <c r="C577" s="44" t="e">
        <f t="shared" si="180"/>
        <v>#REF!</v>
      </c>
      <c r="D577" s="9" t="e">
        <f t="shared" si="181"/>
        <v>#REF!</v>
      </c>
      <c r="E577" s="9" t="e">
        <f t="shared" si="182"/>
        <v>#REF!</v>
      </c>
      <c r="F577" s="9" t="e">
        <f t="shared" si="183"/>
        <v>#REF!</v>
      </c>
      <c r="G577" s="9" t="e">
        <f t="shared" si="184"/>
        <v>#REF!</v>
      </c>
      <c r="H577" s="9" t="e">
        <f t="shared" si="185"/>
        <v>#REF!</v>
      </c>
      <c r="I577" s="9" t="e">
        <f t="shared" si="186"/>
        <v>#REF!</v>
      </c>
      <c r="J577" s="10" t="e">
        <f>IF(A577=" ",0,(PRODUCT($F$28:F577)-1)-(PRODUCT($H$28:H577)-1))</f>
        <v>#REF!</v>
      </c>
      <c r="L577" t="e">
        <f t="shared" si="187"/>
        <v>#REF!</v>
      </c>
      <c r="S577" s="26">
        <f>+'Rendements bruts'!A577</f>
        <v>0</v>
      </c>
      <c r="T577">
        <f t="shared" si="176"/>
        <v>1900</v>
      </c>
      <c r="U577">
        <f t="shared" si="177"/>
        <v>1</v>
      </c>
      <c r="V577" t="e">
        <f>+VLOOKUP(S577,'Rendements bruts'!$A:$A,2,FALSE)</f>
        <v>#N/A</v>
      </c>
      <c r="W577" s="2">
        <f t="shared" si="178"/>
        <v>0</v>
      </c>
      <c r="Y577" s="10" t="e">
        <f t="shared" si="173"/>
        <v>#REF!</v>
      </c>
      <c r="Z577" s="7" t="e">
        <f t="shared" si="174"/>
        <v>#REF!</v>
      </c>
    </row>
    <row r="578" spans="1:26" x14ac:dyDescent="0.25">
      <c r="A578" s="8" t="e">
        <f t="shared" si="175"/>
        <v>#REF!</v>
      </c>
      <c r="B578" s="11" t="e">
        <f t="shared" si="179"/>
        <v>#REF!</v>
      </c>
      <c r="C578" s="44" t="e">
        <f t="shared" si="180"/>
        <v>#REF!</v>
      </c>
      <c r="D578" s="9" t="e">
        <f t="shared" si="181"/>
        <v>#REF!</v>
      </c>
      <c r="E578" s="9" t="e">
        <f t="shared" si="182"/>
        <v>#REF!</v>
      </c>
      <c r="F578" s="9" t="e">
        <f t="shared" si="183"/>
        <v>#REF!</v>
      </c>
      <c r="G578" s="9" t="e">
        <f t="shared" si="184"/>
        <v>#REF!</v>
      </c>
      <c r="H578" s="9" t="e">
        <f t="shared" si="185"/>
        <v>#REF!</v>
      </c>
      <c r="I578" s="9" t="e">
        <f t="shared" si="186"/>
        <v>#REF!</v>
      </c>
      <c r="J578" s="10" t="e">
        <f>IF(A578=" ",0,(PRODUCT($F$28:F578)-1)-(PRODUCT($H$28:H578)-1))</f>
        <v>#REF!</v>
      </c>
      <c r="L578" t="e">
        <f t="shared" si="187"/>
        <v>#REF!</v>
      </c>
      <c r="S578" s="26">
        <f>+'Rendements bruts'!A578</f>
        <v>0</v>
      </c>
      <c r="T578">
        <f t="shared" si="176"/>
        <v>1900</v>
      </c>
      <c r="U578">
        <f t="shared" si="177"/>
        <v>1</v>
      </c>
      <c r="V578" t="e">
        <f>+VLOOKUP(S578,'Rendements bruts'!$A:$A,2,FALSE)</f>
        <v>#N/A</v>
      </c>
      <c r="W578" s="2">
        <f t="shared" si="178"/>
        <v>0</v>
      </c>
      <c r="Y578" s="10" t="e">
        <f t="shared" si="173"/>
        <v>#REF!</v>
      </c>
      <c r="Z578" s="7" t="e">
        <f t="shared" si="174"/>
        <v>#REF!</v>
      </c>
    </row>
    <row r="579" spans="1:26" x14ac:dyDescent="0.25">
      <c r="A579" s="8" t="e">
        <f t="shared" si="175"/>
        <v>#REF!</v>
      </c>
      <c r="B579" s="11" t="e">
        <f t="shared" si="179"/>
        <v>#REF!</v>
      </c>
      <c r="C579" s="44" t="e">
        <f t="shared" si="180"/>
        <v>#REF!</v>
      </c>
      <c r="D579" s="9" t="e">
        <f t="shared" si="181"/>
        <v>#REF!</v>
      </c>
      <c r="E579" s="9" t="e">
        <f t="shared" si="182"/>
        <v>#REF!</v>
      </c>
      <c r="F579" s="9" t="e">
        <f t="shared" si="183"/>
        <v>#REF!</v>
      </c>
      <c r="G579" s="9" t="e">
        <f t="shared" si="184"/>
        <v>#REF!</v>
      </c>
      <c r="H579" s="9" t="e">
        <f t="shared" si="185"/>
        <v>#REF!</v>
      </c>
      <c r="I579" s="9" t="e">
        <f t="shared" si="186"/>
        <v>#REF!</v>
      </c>
      <c r="J579" s="10" t="e">
        <f>IF(A579=" ",0,(PRODUCT($F$28:F579)-1)-(PRODUCT($H$28:H579)-1))</f>
        <v>#REF!</v>
      </c>
      <c r="L579" t="e">
        <f t="shared" si="187"/>
        <v>#REF!</v>
      </c>
      <c r="S579" s="26">
        <f>+'Rendements bruts'!A579</f>
        <v>0</v>
      </c>
      <c r="T579">
        <f t="shared" si="176"/>
        <v>1900</v>
      </c>
      <c r="U579">
        <f t="shared" si="177"/>
        <v>1</v>
      </c>
      <c r="V579" t="e">
        <f>+VLOOKUP(S579,'Rendements bruts'!$A:$A,2,FALSE)</f>
        <v>#N/A</v>
      </c>
      <c r="W579" s="2">
        <f t="shared" si="178"/>
        <v>0</v>
      </c>
      <c r="Y579" s="10" t="e">
        <f t="shared" si="173"/>
        <v>#REF!</v>
      </c>
      <c r="Z579" s="7" t="e">
        <f t="shared" si="174"/>
        <v>#REF!</v>
      </c>
    </row>
    <row r="580" spans="1:26" x14ac:dyDescent="0.25">
      <c r="A580" s="8" t="e">
        <f t="shared" si="175"/>
        <v>#REF!</v>
      </c>
      <c r="B580" s="11" t="e">
        <f t="shared" si="179"/>
        <v>#REF!</v>
      </c>
      <c r="C580" s="44" t="e">
        <f t="shared" si="180"/>
        <v>#REF!</v>
      </c>
      <c r="D580" s="9" t="e">
        <f t="shared" si="181"/>
        <v>#REF!</v>
      </c>
      <c r="E580" s="9" t="e">
        <f t="shared" si="182"/>
        <v>#REF!</v>
      </c>
      <c r="F580" s="9" t="e">
        <f t="shared" si="183"/>
        <v>#REF!</v>
      </c>
      <c r="G580" s="9" t="e">
        <f t="shared" si="184"/>
        <v>#REF!</v>
      </c>
      <c r="H580" s="9" t="e">
        <f t="shared" si="185"/>
        <v>#REF!</v>
      </c>
      <c r="I580" s="9" t="e">
        <f t="shared" si="186"/>
        <v>#REF!</v>
      </c>
      <c r="J580" s="10" t="e">
        <f>IF(A580=" ",0,(PRODUCT($F$28:F580)-1)-(PRODUCT($H$28:H580)-1))</f>
        <v>#REF!</v>
      </c>
      <c r="L580" t="e">
        <f t="shared" si="187"/>
        <v>#REF!</v>
      </c>
      <c r="S580" s="26">
        <f>+'Rendements bruts'!A580</f>
        <v>0</v>
      </c>
      <c r="T580">
        <f t="shared" si="176"/>
        <v>1900</v>
      </c>
      <c r="U580">
        <f t="shared" si="177"/>
        <v>1</v>
      </c>
      <c r="V580" t="e">
        <f>+VLOOKUP(S580,'Rendements bruts'!$A:$A,2,FALSE)</f>
        <v>#N/A</v>
      </c>
      <c r="W580" s="2">
        <f t="shared" si="178"/>
        <v>0</v>
      </c>
      <c r="Y580" s="10" t="e">
        <f t="shared" si="173"/>
        <v>#REF!</v>
      </c>
      <c r="Z580" s="7" t="e">
        <f t="shared" si="174"/>
        <v>#REF!</v>
      </c>
    </row>
    <row r="581" spans="1:26" x14ac:dyDescent="0.25">
      <c r="A581" s="8" t="e">
        <f t="shared" si="175"/>
        <v>#REF!</v>
      </c>
      <c r="B581" s="11" t="e">
        <f t="shared" si="179"/>
        <v>#REF!</v>
      </c>
      <c r="C581" s="44" t="e">
        <f t="shared" si="180"/>
        <v>#REF!</v>
      </c>
      <c r="D581" s="9" t="e">
        <f t="shared" si="181"/>
        <v>#REF!</v>
      </c>
      <c r="E581" s="9" t="e">
        <f t="shared" si="182"/>
        <v>#REF!</v>
      </c>
      <c r="F581" s="9" t="e">
        <f t="shared" si="183"/>
        <v>#REF!</v>
      </c>
      <c r="G581" s="9" t="e">
        <f t="shared" si="184"/>
        <v>#REF!</v>
      </c>
      <c r="H581" s="9" t="e">
        <f t="shared" si="185"/>
        <v>#REF!</v>
      </c>
      <c r="I581" s="9" t="e">
        <f t="shared" si="186"/>
        <v>#REF!</v>
      </c>
      <c r="J581" s="10" t="e">
        <f>IF(A581=" ",0,(PRODUCT($F$28:F581)-1)-(PRODUCT($H$28:H581)-1))</f>
        <v>#REF!</v>
      </c>
      <c r="L581" t="e">
        <f t="shared" si="187"/>
        <v>#REF!</v>
      </c>
      <c r="S581" s="26">
        <f>+'Rendements bruts'!A581</f>
        <v>0</v>
      </c>
      <c r="T581">
        <f t="shared" si="176"/>
        <v>1900</v>
      </c>
      <c r="U581">
        <f t="shared" si="177"/>
        <v>1</v>
      </c>
      <c r="V581" t="e">
        <f>+VLOOKUP(S581,'Rendements bruts'!$A:$A,2,FALSE)</f>
        <v>#N/A</v>
      </c>
      <c r="W581" s="2">
        <f t="shared" si="178"/>
        <v>0</v>
      </c>
      <c r="Y581" s="10" t="e">
        <f t="shared" ref="Y581:Y644" si="188">+IF(A604=" "," ",INDEX(Indices,A604,MAX($Q$2:$Q$48)+2))</f>
        <v>#REF!</v>
      </c>
      <c r="Z581" s="7" t="e">
        <f t="shared" si="174"/>
        <v>#REF!</v>
      </c>
    </row>
    <row r="582" spans="1:26" x14ac:dyDescent="0.25">
      <c r="A582" s="8" t="e">
        <f t="shared" si="175"/>
        <v>#REF!</v>
      </c>
      <c r="B582" s="11" t="e">
        <f t="shared" si="179"/>
        <v>#REF!</v>
      </c>
      <c r="C582" s="44" t="e">
        <f t="shared" si="180"/>
        <v>#REF!</v>
      </c>
      <c r="D582" s="9" t="e">
        <f t="shared" si="181"/>
        <v>#REF!</v>
      </c>
      <c r="E582" s="9" t="e">
        <f t="shared" si="182"/>
        <v>#REF!</v>
      </c>
      <c r="F582" s="9" t="e">
        <f t="shared" si="183"/>
        <v>#REF!</v>
      </c>
      <c r="G582" s="9" t="e">
        <f t="shared" si="184"/>
        <v>#REF!</v>
      </c>
      <c r="H582" s="9" t="e">
        <f t="shared" si="185"/>
        <v>#REF!</v>
      </c>
      <c r="I582" s="9" t="e">
        <f t="shared" si="186"/>
        <v>#REF!</v>
      </c>
      <c r="J582" s="10" t="e">
        <f>IF(A582=" ",0,(PRODUCT($F$28:F582)-1)-(PRODUCT($H$28:H582)-1))</f>
        <v>#REF!</v>
      </c>
      <c r="L582" t="e">
        <f t="shared" si="187"/>
        <v>#REF!</v>
      </c>
      <c r="S582" s="26">
        <f>+'Rendements bruts'!A582</f>
        <v>0</v>
      </c>
      <c r="T582">
        <f t="shared" si="176"/>
        <v>1900</v>
      </c>
      <c r="U582">
        <f t="shared" si="177"/>
        <v>1</v>
      </c>
      <c r="V582" t="e">
        <f>+VLOOKUP(S582,'Rendements bruts'!$A:$A,2,FALSE)</f>
        <v>#N/A</v>
      </c>
      <c r="W582" s="2">
        <f t="shared" si="178"/>
        <v>0</v>
      </c>
      <c r="Y582" s="10" t="e">
        <f t="shared" si="188"/>
        <v>#REF!</v>
      </c>
      <c r="Z582" s="7" t="e">
        <f t="shared" si="174"/>
        <v>#REF!</v>
      </c>
    </row>
    <row r="583" spans="1:26" x14ac:dyDescent="0.25">
      <c r="A583" s="8" t="e">
        <f t="shared" si="175"/>
        <v>#REF!</v>
      </c>
      <c r="B583" s="11" t="e">
        <f t="shared" si="179"/>
        <v>#REF!</v>
      </c>
      <c r="C583" s="44" t="e">
        <f t="shared" si="180"/>
        <v>#REF!</v>
      </c>
      <c r="D583" s="9" t="e">
        <f t="shared" si="181"/>
        <v>#REF!</v>
      </c>
      <c r="E583" s="9" t="e">
        <f t="shared" si="182"/>
        <v>#REF!</v>
      </c>
      <c r="F583" s="9" t="e">
        <f t="shared" si="183"/>
        <v>#REF!</v>
      </c>
      <c r="G583" s="9" t="e">
        <f t="shared" si="184"/>
        <v>#REF!</v>
      </c>
      <c r="H583" s="9" t="e">
        <f t="shared" si="185"/>
        <v>#REF!</v>
      </c>
      <c r="I583" s="9" t="e">
        <f t="shared" si="186"/>
        <v>#REF!</v>
      </c>
      <c r="J583" s="10" t="e">
        <f>IF(A583=" ",0,(PRODUCT($F$28:F583)-1)-(PRODUCT($H$28:H583)-1))</f>
        <v>#REF!</v>
      </c>
      <c r="L583" t="e">
        <f t="shared" si="187"/>
        <v>#REF!</v>
      </c>
      <c r="S583" s="26">
        <f>+'Rendements bruts'!A583</f>
        <v>0</v>
      </c>
      <c r="T583">
        <f t="shared" si="176"/>
        <v>1900</v>
      </c>
      <c r="U583">
        <f t="shared" si="177"/>
        <v>1</v>
      </c>
      <c r="V583" t="e">
        <f>+VLOOKUP(S583,'Rendements bruts'!$A:$A,2,FALSE)</f>
        <v>#N/A</v>
      </c>
      <c r="W583" s="2">
        <f t="shared" si="178"/>
        <v>0</v>
      </c>
      <c r="Y583" s="10" t="e">
        <f t="shared" si="188"/>
        <v>#REF!</v>
      </c>
      <c r="Z583" s="7" t="e">
        <f t="shared" si="174"/>
        <v>#REF!</v>
      </c>
    </row>
    <row r="584" spans="1:26" x14ac:dyDescent="0.25">
      <c r="A584" s="8" t="e">
        <f t="shared" si="175"/>
        <v>#REF!</v>
      </c>
      <c r="B584" s="11" t="e">
        <f t="shared" si="179"/>
        <v>#REF!</v>
      </c>
      <c r="C584" s="44" t="e">
        <f t="shared" si="180"/>
        <v>#REF!</v>
      </c>
      <c r="D584" s="9" t="e">
        <f t="shared" si="181"/>
        <v>#REF!</v>
      </c>
      <c r="E584" s="9" t="e">
        <f t="shared" si="182"/>
        <v>#REF!</v>
      </c>
      <c r="F584" s="9" t="e">
        <f t="shared" si="183"/>
        <v>#REF!</v>
      </c>
      <c r="G584" s="9" t="e">
        <f t="shared" si="184"/>
        <v>#REF!</v>
      </c>
      <c r="H584" s="9" t="e">
        <f t="shared" si="185"/>
        <v>#REF!</v>
      </c>
      <c r="I584" s="9" t="e">
        <f t="shared" si="186"/>
        <v>#REF!</v>
      </c>
      <c r="J584" s="10" t="e">
        <f>IF(A584=" ",0,(PRODUCT($F$28:F584)-1)-(PRODUCT($H$28:H584)-1))</f>
        <v>#REF!</v>
      </c>
      <c r="L584" t="e">
        <f t="shared" si="187"/>
        <v>#REF!</v>
      </c>
      <c r="S584" s="26">
        <f>+'Rendements bruts'!A584</f>
        <v>0</v>
      </c>
      <c r="T584">
        <f t="shared" si="176"/>
        <v>1900</v>
      </c>
      <c r="U584">
        <f t="shared" si="177"/>
        <v>1</v>
      </c>
      <c r="V584" t="e">
        <f>+VLOOKUP(S584,'Rendements bruts'!$A:$A,2,FALSE)</f>
        <v>#N/A</v>
      </c>
      <c r="W584" s="2">
        <f t="shared" si="178"/>
        <v>0</v>
      </c>
      <c r="Y584" s="10" t="e">
        <f t="shared" si="188"/>
        <v>#REF!</v>
      </c>
      <c r="Z584" s="7" t="e">
        <f t="shared" si="174"/>
        <v>#REF!</v>
      </c>
    </row>
    <row r="585" spans="1:26" x14ac:dyDescent="0.25">
      <c r="A585" s="8" t="e">
        <f t="shared" si="175"/>
        <v>#REF!</v>
      </c>
      <c r="B585" s="11" t="e">
        <f t="shared" si="179"/>
        <v>#REF!</v>
      </c>
      <c r="C585" s="44" t="e">
        <f t="shared" si="180"/>
        <v>#REF!</v>
      </c>
      <c r="D585" s="9" t="e">
        <f t="shared" si="181"/>
        <v>#REF!</v>
      </c>
      <c r="E585" s="9" t="e">
        <f t="shared" si="182"/>
        <v>#REF!</v>
      </c>
      <c r="F585" s="9" t="e">
        <f t="shared" si="183"/>
        <v>#REF!</v>
      </c>
      <c r="G585" s="9" t="e">
        <f t="shared" si="184"/>
        <v>#REF!</v>
      </c>
      <c r="H585" s="9" t="e">
        <f t="shared" si="185"/>
        <v>#REF!</v>
      </c>
      <c r="I585" s="9" t="e">
        <f t="shared" si="186"/>
        <v>#REF!</v>
      </c>
      <c r="J585" s="10" t="e">
        <f>IF(A585=" ",0,(PRODUCT($F$28:F585)-1)-(PRODUCT($H$28:H585)-1))</f>
        <v>#REF!</v>
      </c>
      <c r="L585" t="e">
        <f t="shared" si="187"/>
        <v>#REF!</v>
      </c>
      <c r="S585" s="26">
        <f>+'Rendements bruts'!A585</f>
        <v>0</v>
      </c>
      <c r="T585">
        <f t="shared" si="176"/>
        <v>1900</v>
      </c>
      <c r="U585">
        <f t="shared" si="177"/>
        <v>1</v>
      </c>
      <c r="V585" t="e">
        <f>+VLOOKUP(S585,'Rendements bruts'!$A:$A,2,FALSE)</f>
        <v>#N/A</v>
      </c>
      <c r="W585" s="2">
        <f t="shared" si="178"/>
        <v>0</v>
      </c>
      <c r="Y585" s="10" t="e">
        <f t="shared" si="188"/>
        <v>#REF!</v>
      </c>
      <c r="Z585" s="7" t="e">
        <f t="shared" si="174"/>
        <v>#REF!</v>
      </c>
    </row>
    <row r="586" spans="1:26" x14ac:dyDescent="0.25">
      <c r="A586" s="8" t="e">
        <f t="shared" si="175"/>
        <v>#REF!</v>
      </c>
      <c r="B586" s="11" t="e">
        <f t="shared" si="179"/>
        <v>#REF!</v>
      </c>
      <c r="C586" s="44" t="e">
        <f t="shared" si="180"/>
        <v>#REF!</v>
      </c>
      <c r="D586" s="9" t="e">
        <f t="shared" si="181"/>
        <v>#REF!</v>
      </c>
      <c r="E586" s="9" t="e">
        <f t="shared" si="182"/>
        <v>#REF!</v>
      </c>
      <c r="F586" s="9" t="e">
        <f t="shared" si="183"/>
        <v>#REF!</v>
      </c>
      <c r="G586" s="9" t="e">
        <f t="shared" si="184"/>
        <v>#REF!</v>
      </c>
      <c r="H586" s="9" t="e">
        <f t="shared" si="185"/>
        <v>#REF!</v>
      </c>
      <c r="I586" s="9" t="e">
        <f t="shared" si="186"/>
        <v>#REF!</v>
      </c>
      <c r="J586" s="10" t="e">
        <f>IF(A586=" ",0,(PRODUCT($F$28:F586)-1)-(PRODUCT($H$28:H586)-1))</f>
        <v>#REF!</v>
      </c>
      <c r="L586" t="e">
        <f t="shared" si="187"/>
        <v>#REF!</v>
      </c>
      <c r="S586" s="26">
        <f>+'Rendements bruts'!A586</f>
        <v>0</v>
      </c>
      <c r="T586">
        <f t="shared" si="176"/>
        <v>1900</v>
      </c>
      <c r="U586">
        <f t="shared" si="177"/>
        <v>1</v>
      </c>
      <c r="V586" t="e">
        <f>+VLOOKUP(S586,'Rendements bruts'!$A:$A,2,FALSE)</f>
        <v>#N/A</v>
      </c>
      <c r="W586" s="2">
        <f t="shared" si="178"/>
        <v>0</v>
      </c>
      <c r="Y586" s="10" t="e">
        <f t="shared" si="188"/>
        <v>#REF!</v>
      </c>
      <c r="Z586" s="7" t="e">
        <f t="shared" si="174"/>
        <v>#REF!</v>
      </c>
    </row>
    <row r="587" spans="1:26" x14ac:dyDescent="0.25">
      <c r="A587" s="8" t="e">
        <f t="shared" si="175"/>
        <v>#REF!</v>
      </c>
      <c r="B587" s="11" t="e">
        <f t="shared" si="179"/>
        <v>#REF!</v>
      </c>
      <c r="C587" s="44" t="e">
        <f t="shared" si="180"/>
        <v>#REF!</v>
      </c>
      <c r="D587" s="9" t="e">
        <f t="shared" si="181"/>
        <v>#REF!</v>
      </c>
      <c r="E587" s="9" t="e">
        <f t="shared" si="182"/>
        <v>#REF!</v>
      </c>
      <c r="F587" s="9" t="e">
        <f t="shared" si="183"/>
        <v>#REF!</v>
      </c>
      <c r="G587" s="9" t="e">
        <f t="shared" si="184"/>
        <v>#REF!</v>
      </c>
      <c r="H587" s="9" t="e">
        <f t="shared" si="185"/>
        <v>#REF!</v>
      </c>
      <c r="I587" s="9" t="e">
        <f t="shared" si="186"/>
        <v>#REF!</v>
      </c>
      <c r="J587" s="10" t="e">
        <f>IF(A587=" ",0,(PRODUCT($F$28:F587)-1)-(PRODUCT($H$28:H587)-1))</f>
        <v>#REF!</v>
      </c>
      <c r="L587" t="e">
        <f t="shared" si="187"/>
        <v>#REF!</v>
      </c>
      <c r="S587" s="26">
        <f>+'Rendements bruts'!A587</f>
        <v>0</v>
      </c>
      <c r="T587">
        <f t="shared" si="176"/>
        <v>1900</v>
      </c>
      <c r="U587">
        <f t="shared" si="177"/>
        <v>1</v>
      </c>
      <c r="V587" t="e">
        <f>+VLOOKUP(S587,'Rendements bruts'!$A:$A,2,FALSE)</f>
        <v>#N/A</v>
      </c>
      <c r="W587" s="2">
        <f t="shared" si="178"/>
        <v>0</v>
      </c>
      <c r="Y587" s="10" t="e">
        <f t="shared" si="188"/>
        <v>#REF!</v>
      </c>
      <c r="Z587" s="7" t="e">
        <f t="shared" si="174"/>
        <v>#REF!</v>
      </c>
    </row>
    <row r="588" spans="1:26" x14ac:dyDescent="0.25">
      <c r="A588" s="8" t="e">
        <f t="shared" si="175"/>
        <v>#REF!</v>
      </c>
      <c r="B588" s="11" t="e">
        <f t="shared" si="179"/>
        <v>#REF!</v>
      </c>
      <c r="C588" s="44" t="e">
        <f t="shared" si="180"/>
        <v>#REF!</v>
      </c>
      <c r="D588" s="9" t="e">
        <f t="shared" si="181"/>
        <v>#REF!</v>
      </c>
      <c r="E588" s="9" t="e">
        <f t="shared" si="182"/>
        <v>#REF!</v>
      </c>
      <c r="F588" s="9" t="e">
        <f t="shared" si="183"/>
        <v>#REF!</v>
      </c>
      <c r="G588" s="9" t="e">
        <f t="shared" si="184"/>
        <v>#REF!</v>
      </c>
      <c r="H588" s="9" t="e">
        <f t="shared" si="185"/>
        <v>#REF!</v>
      </c>
      <c r="I588" s="9" t="e">
        <f t="shared" si="186"/>
        <v>#REF!</v>
      </c>
      <c r="J588" s="10" t="e">
        <f>IF(A588=" ",0,(PRODUCT($F$28:F588)-1)-(PRODUCT($H$28:H588)-1))</f>
        <v>#REF!</v>
      </c>
      <c r="L588" t="e">
        <f t="shared" si="187"/>
        <v>#REF!</v>
      </c>
      <c r="S588" s="26">
        <f>+'Rendements bruts'!A588</f>
        <v>0</v>
      </c>
      <c r="T588">
        <f t="shared" si="176"/>
        <v>1900</v>
      </c>
      <c r="U588">
        <f t="shared" si="177"/>
        <v>1</v>
      </c>
      <c r="V588" t="e">
        <f>+VLOOKUP(S588,'Rendements bruts'!$A:$A,2,FALSE)</f>
        <v>#N/A</v>
      </c>
      <c r="W588" s="2">
        <f t="shared" si="178"/>
        <v>0</v>
      </c>
      <c r="Y588" s="10" t="e">
        <f t="shared" si="188"/>
        <v>#REF!</v>
      </c>
      <c r="Z588" s="7" t="e">
        <f t="shared" si="174"/>
        <v>#REF!</v>
      </c>
    </row>
    <row r="589" spans="1:26" x14ac:dyDescent="0.25">
      <c r="A589" s="8" t="e">
        <f t="shared" si="175"/>
        <v>#REF!</v>
      </c>
      <c r="B589" s="11" t="e">
        <f t="shared" si="179"/>
        <v>#REF!</v>
      </c>
      <c r="C589" s="44" t="e">
        <f t="shared" si="180"/>
        <v>#REF!</v>
      </c>
      <c r="D589" s="9" t="e">
        <f t="shared" si="181"/>
        <v>#REF!</v>
      </c>
      <c r="E589" s="9" t="e">
        <f t="shared" si="182"/>
        <v>#REF!</v>
      </c>
      <c r="F589" s="9" t="e">
        <f t="shared" si="183"/>
        <v>#REF!</v>
      </c>
      <c r="G589" s="9" t="e">
        <f t="shared" si="184"/>
        <v>#REF!</v>
      </c>
      <c r="H589" s="9" t="e">
        <f t="shared" si="185"/>
        <v>#REF!</v>
      </c>
      <c r="I589" s="9" t="e">
        <f t="shared" si="186"/>
        <v>#REF!</v>
      </c>
      <c r="J589" s="10" t="e">
        <f>IF(A589=" ",0,(PRODUCT($F$28:F589)-1)-(PRODUCT($H$28:H589)-1))</f>
        <v>#REF!</v>
      </c>
      <c r="L589" t="e">
        <f t="shared" si="187"/>
        <v>#REF!</v>
      </c>
      <c r="S589" s="26">
        <f>+'Rendements bruts'!A589</f>
        <v>0</v>
      </c>
      <c r="T589">
        <f t="shared" si="176"/>
        <v>1900</v>
      </c>
      <c r="U589">
        <f t="shared" si="177"/>
        <v>1</v>
      </c>
      <c r="V589" t="e">
        <f>+VLOOKUP(S589,'Rendements bruts'!$A:$A,2,FALSE)</f>
        <v>#N/A</v>
      </c>
      <c r="W589" s="2">
        <f t="shared" si="178"/>
        <v>0</v>
      </c>
      <c r="Y589" s="10" t="e">
        <f t="shared" si="188"/>
        <v>#REF!</v>
      </c>
      <c r="Z589" s="7" t="e">
        <f t="shared" si="174"/>
        <v>#REF!</v>
      </c>
    </row>
    <row r="590" spans="1:26" x14ac:dyDescent="0.25">
      <c r="A590" s="8" t="e">
        <f t="shared" si="175"/>
        <v>#REF!</v>
      </c>
      <c r="B590" s="11" t="e">
        <f t="shared" si="179"/>
        <v>#REF!</v>
      </c>
      <c r="C590" s="44" t="e">
        <f t="shared" si="180"/>
        <v>#REF!</v>
      </c>
      <c r="D590" s="9" t="e">
        <f t="shared" si="181"/>
        <v>#REF!</v>
      </c>
      <c r="E590" s="9" t="e">
        <f t="shared" si="182"/>
        <v>#REF!</v>
      </c>
      <c r="F590" s="9" t="e">
        <f t="shared" si="183"/>
        <v>#REF!</v>
      </c>
      <c r="G590" s="9" t="e">
        <f t="shared" si="184"/>
        <v>#REF!</v>
      </c>
      <c r="H590" s="9" t="e">
        <f t="shared" si="185"/>
        <v>#REF!</v>
      </c>
      <c r="I590" s="9" t="e">
        <f t="shared" si="186"/>
        <v>#REF!</v>
      </c>
      <c r="J590" s="10" t="e">
        <f>IF(A590=" ",0,(PRODUCT($F$28:F590)-1)-(PRODUCT($H$28:H590)-1))</f>
        <v>#REF!</v>
      </c>
      <c r="L590" t="e">
        <f t="shared" si="187"/>
        <v>#REF!</v>
      </c>
      <c r="S590" s="26">
        <f>+'Rendements bruts'!A590</f>
        <v>0</v>
      </c>
      <c r="T590">
        <f t="shared" si="176"/>
        <v>1900</v>
      </c>
      <c r="U590">
        <f t="shared" si="177"/>
        <v>1</v>
      </c>
      <c r="V590" t="e">
        <f>+VLOOKUP(S590,'Rendements bruts'!$A:$A,2,FALSE)</f>
        <v>#N/A</v>
      </c>
      <c r="W590" s="2">
        <f t="shared" si="178"/>
        <v>0</v>
      </c>
      <c r="Y590" s="10" t="e">
        <f t="shared" si="188"/>
        <v>#REF!</v>
      </c>
      <c r="Z590" s="7" t="e">
        <f t="shared" si="174"/>
        <v>#REF!</v>
      </c>
    </row>
    <row r="591" spans="1:26" x14ac:dyDescent="0.25">
      <c r="A591" s="8" t="e">
        <f t="shared" si="175"/>
        <v>#REF!</v>
      </c>
      <c r="B591" s="11" t="e">
        <f t="shared" si="179"/>
        <v>#REF!</v>
      </c>
      <c r="C591" s="44" t="e">
        <f t="shared" si="180"/>
        <v>#REF!</v>
      </c>
      <c r="D591" s="9" t="e">
        <f t="shared" si="181"/>
        <v>#REF!</v>
      </c>
      <c r="E591" s="9" t="e">
        <f t="shared" si="182"/>
        <v>#REF!</v>
      </c>
      <c r="F591" s="9" t="e">
        <f t="shared" si="183"/>
        <v>#REF!</v>
      </c>
      <c r="G591" s="9" t="e">
        <f t="shared" si="184"/>
        <v>#REF!</v>
      </c>
      <c r="H591" s="9" t="e">
        <f t="shared" si="185"/>
        <v>#REF!</v>
      </c>
      <c r="I591" s="9" t="e">
        <f t="shared" si="186"/>
        <v>#REF!</v>
      </c>
      <c r="J591" s="10" t="e">
        <f>IF(A591=" ",0,(PRODUCT($F$28:F591)-1)-(PRODUCT($H$28:H591)-1))</f>
        <v>#REF!</v>
      </c>
      <c r="L591" t="e">
        <f t="shared" si="187"/>
        <v>#REF!</v>
      </c>
      <c r="S591" s="26">
        <f>+'Rendements bruts'!A591</f>
        <v>0</v>
      </c>
      <c r="T591">
        <f t="shared" si="176"/>
        <v>1900</v>
      </c>
      <c r="U591">
        <f t="shared" si="177"/>
        <v>1</v>
      </c>
      <c r="V591" t="e">
        <f>+VLOOKUP(S591,'Rendements bruts'!$A:$A,2,FALSE)</f>
        <v>#N/A</v>
      </c>
      <c r="W591" s="2">
        <f t="shared" si="178"/>
        <v>0</v>
      </c>
      <c r="Y591" s="10" t="e">
        <f t="shared" si="188"/>
        <v>#REF!</v>
      </c>
      <c r="Z591" s="7" t="e">
        <f t="shared" si="174"/>
        <v>#REF!</v>
      </c>
    </row>
    <row r="592" spans="1:26" x14ac:dyDescent="0.25">
      <c r="A592" s="8" t="e">
        <f t="shared" si="175"/>
        <v>#REF!</v>
      </c>
      <c r="B592" s="11" t="e">
        <f t="shared" si="179"/>
        <v>#REF!</v>
      </c>
      <c r="C592" s="44" t="e">
        <f t="shared" si="180"/>
        <v>#REF!</v>
      </c>
      <c r="D592" s="9" t="e">
        <f t="shared" si="181"/>
        <v>#REF!</v>
      </c>
      <c r="E592" s="9" t="e">
        <f t="shared" si="182"/>
        <v>#REF!</v>
      </c>
      <c r="F592" s="9" t="e">
        <f t="shared" si="183"/>
        <v>#REF!</v>
      </c>
      <c r="G592" s="9" t="e">
        <f t="shared" si="184"/>
        <v>#REF!</v>
      </c>
      <c r="H592" s="9" t="e">
        <f t="shared" si="185"/>
        <v>#REF!</v>
      </c>
      <c r="I592" s="9" t="e">
        <f t="shared" si="186"/>
        <v>#REF!</v>
      </c>
      <c r="J592" s="10" t="e">
        <f>IF(A592=" ",0,(PRODUCT($F$28:F592)-1)-(PRODUCT($H$28:H592)-1))</f>
        <v>#REF!</v>
      </c>
      <c r="L592" t="e">
        <f t="shared" si="187"/>
        <v>#REF!</v>
      </c>
      <c r="S592" s="26">
        <f>+'Rendements bruts'!A592</f>
        <v>0</v>
      </c>
      <c r="T592">
        <f t="shared" si="176"/>
        <v>1900</v>
      </c>
      <c r="U592">
        <f t="shared" si="177"/>
        <v>1</v>
      </c>
      <c r="V592" t="e">
        <f>+VLOOKUP(S592,'Rendements bruts'!$A:$A,2,FALSE)</f>
        <v>#N/A</v>
      </c>
      <c r="W592" s="2">
        <f t="shared" si="178"/>
        <v>0</v>
      </c>
      <c r="Y592" s="10" t="e">
        <f t="shared" si="188"/>
        <v>#REF!</v>
      </c>
      <c r="Z592" s="7" t="e">
        <f t="shared" si="174"/>
        <v>#REF!</v>
      </c>
    </row>
    <row r="593" spans="1:26" x14ac:dyDescent="0.25">
      <c r="A593" s="8" t="e">
        <f t="shared" si="175"/>
        <v>#REF!</v>
      </c>
      <c r="B593" s="11" t="e">
        <f t="shared" si="179"/>
        <v>#REF!</v>
      </c>
      <c r="C593" s="44" t="e">
        <f t="shared" si="180"/>
        <v>#REF!</v>
      </c>
      <c r="D593" s="9" t="e">
        <f t="shared" si="181"/>
        <v>#REF!</v>
      </c>
      <c r="E593" s="9" t="e">
        <f t="shared" si="182"/>
        <v>#REF!</v>
      </c>
      <c r="F593" s="9" t="e">
        <f t="shared" si="183"/>
        <v>#REF!</v>
      </c>
      <c r="G593" s="9" t="e">
        <f t="shared" si="184"/>
        <v>#REF!</v>
      </c>
      <c r="H593" s="9" t="e">
        <f t="shared" si="185"/>
        <v>#REF!</v>
      </c>
      <c r="I593" s="9" t="e">
        <f t="shared" si="186"/>
        <v>#REF!</v>
      </c>
      <c r="J593" s="10" t="e">
        <f>IF(A593=" ",0,(PRODUCT($F$28:F593)-1)-(PRODUCT($H$28:H593)-1))</f>
        <v>#REF!</v>
      </c>
      <c r="L593" t="e">
        <f t="shared" si="187"/>
        <v>#REF!</v>
      </c>
      <c r="S593" s="26">
        <f>+'Rendements bruts'!A593</f>
        <v>0</v>
      </c>
      <c r="T593">
        <f t="shared" si="176"/>
        <v>1900</v>
      </c>
      <c r="U593">
        <f t="shared" si="177"/>
        <v>1</v>
      </c>
      <c r="V593" t="e">
        <f>+VLOOKUP(S593,'Rendements bruts'!$A:$A,2,FALSE)</f>
        <v>#N/A</v>
      </c>
      <c r="W593" s="2">
        <f t="shared" si="178"/>
        <v>0</v>
      </c>
      <c r="Y593" s="10" t="e">
        <f t="shared" si="188"/>
        <v>#REF!</v>
      </c>
      <c r="Z593" s="7" t="e">
        <f t="shared" si="174"/>
        <v>#REF!</v>
      </c>
    </row>
    <row r="594" spans="1:26" x14ac:dyDescent="0.25">
      <c r="A594" s="8" t="e">
        <f t="shared" si="175"/>
        <v>#REF!</v>
      </c>
      <c r="B594" s="11" t="e">
        <f t="shared" si="179"/>
        <v>#REF!</v>
      </c>
      <c r="C594" s="44" t="e">
        <f t="shared" si="180"/>
        <v>#REF!</v>
      </c>
      <c r="D594" s="9" t="e">
        <f t="shared" si="181"/>
        <v>#REF!</v>
      </c>
      <c r="E594" s="9" t="e">
        <f t="shared" si="182"/>
        <v>#REF!</v>
      </c>
      <c r="F594" s="9" t="e">
        <f t="shared" si="183"/>
        <v>#REF!</v>
      </c>
      <c r="G594" s="9" t="e">
        <f t="shared" si="184"/>
        <v>#REF!</v>
      </c>
      <c r="H594" s="9" t="e">
        <f t="shared" si="185"/>
        <v>#REF!</v>
      </c>
      <c r="I594" s="9" t="e">
        <f t="shared" si="186"/>
        <v>#REF!</v>
      </c>
      <c r="J594" s="10" t="e">
        <f>IF(A594=" ",0,(PRODUCT($F$28:F594)-1)-(PRODUCT($H$28:H594)-1))</f>
        <v>#REF!</v>
      </c>
      <c r="L594" t="e">
        <f t="shared" si="187"/>
        <v>#REF!</v>
      </c>
      <c r="S594" s="26">
        <f>+'Rendements bruts'!A594</f>
        <v>0</v>
      </c>
      <c r="T594">
        <f t="shared" si="176"/>
        <v>1900</v>
      </c>
      <c r="U594">
        <f t="shared" si="177"/>
        <v>1</v>
      </c>
      <c r="V594" t="e">
        <f>+VLOOKUP(S594,'Rendements bruts'!$A:$A,2,FALSE)</f>
        <v>#N/A</v>
      </c>
      <c r="W594" s="2">
        <f t="shared" si="178"/>
        <v>0</v>
      </c>
      <c r="Y594" s="10" t="e">
        <f t="shared" si="188"/>
        <v>#REF!</v>
      </c>
      <c r="Z594" s="7" t="e">
        <f t="shared" si="174"/>
        <v>#REF!</v>
      </c>
    </row>
    <row r="595" spans="1:26" x14ac:dyDescent="0.25">
      <c r="A595" s="8" t="e">
        <f t="shared" si="175"/>
        <v>#REF!</v>
      </c>
      <c r="B595" s="11" t="e">
        <f t="shared" si="179"/>
        <v>#REF!</v>
      </c>
      <c r="C595" s="44" t="e">
        <f t="shared" si="180"/>
        <v>#REF!</v>
      </c>
      <c r="D595" s="9" t="e">
        <f t="shared" si="181"/>
        <v>#REF!</v>
      </c>
      <c r="E595" s="9" t="e">
        <f t="shared" si="182"/>
        <v>#REF!</v>
      </c>
      <c r="F595" s="9" t="e">
        <f t="shared" si="183"/>
        <v>#REF!</v>
      </c>
      <c r="G595" s="9" t="e">
        <f t="shared" si="184"/>
        <v>#REF!</v>
      </c>
      <c r="H595" s="9" t="e">
        <f t="shared" si="185"/>
        <v>#REF!</v>
      </c>
      <c r="I595" s="9" t="e">
        <f t="shared" si="186"/>
        <v>#REF!</v>
      </c>
      <c r="J595" s="10" t="e">
        <f>IF(A595=" ",0,(PRODUCT($F$28:F595)-1)-(PRODUCT($H$28:H595)-1))</f>
        <v>#REF!</v>
      </c>
      <c r="L595" t="e">
        <f t="shared" si="187"/>
        <v>#REF!</v>
      </c>
      <c r="S595" s="26">
        <f>+'Rendements bruts'!A595</f>
        <v>0</v>
      </c>
      <c r="T595">
        <f t="shared" si="176"/>
        <v>1900</v>
      </c>
      <c r="U595">
        <f t="shared" si="177"/>
        <v>1</v>
      </c>
      <c r="V595" t="e">
        <f>+VLOOKUP(S595,'Rendements bruts'!$A:$A,2,FALSE)</f>
        <v>#N/A</v>
      </c>
      <c r="W595" s="2">
        <f t="shared" si="178"/>
        <v>0</v>
      </c>
      <c r="Y595" s="10" t="e">
        <f t="shared" si="188"/>
        <v>#REF!</v>
      </c>
      <c r="Z595" s="7" t="e">
        <f t="shared" si="174"/>
        <v>#REF!</v>
      </c>
    </row>
    <row r="596" spans="1:26" x14ac:dyDescent="0.25">
      <c r="A596" s="8" t="e">
        <f t="shared" si="175"/>
        <v>#REF!</v>
      </c>
      <c r="B596" s="11" t="e">
        <f t="shared" si="179"/>
        <v>#REF!</v>
      </c>
      <c r="C596" s="44" t="e">
        <f t="shared" si="180"/>
        <v>#REF!</v>
      </c>
      <c r="D596" s="9" t="e">
        <f t="shared" si="181"/>
        <v>#REF!</v>
      </c>
      <c r="E596" s="9" t="e">
        <f t="shared" si="182"/>
        <v>#REF!</v>
      </c>
      <c r="F596" s="9" t="e">
        <f t="shared" si="183"/>
        <v>#REF!</v>
      </c>
      <c r="G596" s="9" t="e">
        <f t="shared" si="184"/>
        <v>#REF!</v>
      </c>
      <c r="H596" s="9" t="e">
        <f t="shared" si="185"/>
        <v>#REF!</v>
      </c>
      <c r="I596" s="9" t="e">
        <f t="shared" si="186"/>
        <v>#REF!</v>
      </c>
      <c r="J596" s="10" t="e">
        <f>IF(A596=" ",0,(PRODUCT($F$28:F596)-1)-(PRODUCT($H$28:H596)-1))</f>
        <v>#REF!</v>
      </c>
      <c r="L596" t="e">
        <f t="shared" si="187"/>
        <v>#REF!</v>
      </c>
      <c r="S596" s="26">
        <f>+'Rendements bruts'!A596</f>
        <v>0</v>
      </c>
      <c r="T596">
        <f t="shared" si="176"/>
        <v>1900</v>
      </c>
      <c r="U596">
        <f t="shared" si="177"/>
        <v>1</v>
      </c>
      <c r="V596" t="e">
        <f>+VLOOKUP(S596,'Rendements bruts'!$A:$A,2,FALSE)</f>
        <v>#N/A</v>
      </c>
      <c r="W596" s="2">
        <f t="shared" si="178"/>
        <v>0</v>
      </c>
      <c r="Y596" s="10" t="e">
        <f t="shared" si="188"/>
        <v>#REF!</v>
      </c>
      <c r="Z596" s="7" t="e">
        <f t="shared" si="174"/>
        <v>#REF!</v>
      </c>
    </row>
    <row r="597" spans="1:26" x14ac:dyDescent="0.25">
      <c r="A597" s="8" t="e">
        <f t="shared" si="175"/>
        <v>#REF!</v>
      </c>
      <c r="B597" s="11" t="e">
        <f t="shared" si="179"/>
        <v>#REF!</v>
      </c>
      <c r="C597" s="44" t="e">
        <f t="shared" si="180"/>
        <v>#REF!</v>
      </c>
      <c r="D597" s="9" t="e">
        <f t="shared" si="181"/>
        <v>#REF!</v>
      </c>
      <c r="E597" s="9" t="e">
        <f t="shared" si="182"/>
        <v>#REF!</v>
      </c>
      <c r="F597" s="9" t="e">
        <f t="shared" si="183"/>
        <v>#REF!</v>
      </c>
      <c r="G597" s="9" t="e">
        <f t="shared" si="184"/>
        <v>#REF!</v>
      </c>
      <c r="H597" s="9" t="e">
        <f t="shared" si="185"/>
        <v>#REF!</v>
      </c>
      <c r="I597" s="9" t="e">
        <f t="shared" si="186"/>
        <v>#REF!</v>
      </c>
      <c r="J597" s="10" t="e">
        <f>IF(A597=" ",0,(PRODUCT($F$28:F597)-1)-(PRODUCT($H$28:H597)-1))</f>
        <v>#REF!</v>
      </c>
      <c r="L597" t="e">
        <f t="shared" si="187"/>
        <v>#REF!</v>
      </c>
      <c r="S597" s="26">
        <f>+'Rendements bruts'!A597</f>
        <v>0</v>
      </c>
      <c r="T597">
        <f t="shared" si="176"/>
        <v>1900</v>
      </c>
      <c r="U597">
        <f t="shared" si="177"/>
        <v>1</v>
      </c>
      <c r="V597" t="e">
        <f>+VLOOKUP(S597,'Rendements bruts'!$A:$A,2,FALSE)</f>
        <v>#N/A</v>
      </c>
      <c r="W597" s="2">
        <f t="shared" si="178"/>
        <v>0</v>
      </c>
      <c r="Y597" s="10" t="e">
        <f t="shared" si="188"/>
        <v>#REF!</v>
      </c>
      <c r="Z597" s="7" t="e">
        <f t="shared" ref="Z597:Z660" si="189">+IF(A620=" ",1,1+Y597)</f>
        <v>#REF!</v>
      </c>
    </row>
    <row r="598" spans="1:26" x14ac:dyDescent="0.25">
      <c r="A598" s="8" t="e">
        <f t="shared" si="175"/>
        <v>#REF!</v>
      </c>
      <c r="B598" s="11" t="e">
        <f t="shared" si="179"/>
        <v>#REF!</v>
      </c>
      <c r="C598" s="44" t="e">
        <f t="shared" si="180"/>
        <v>#REF!</v>
      </c>
      <c r="D598" s="9" t="e">
        <f t="shared" si="181"/>
        <v>#REF!</v>
      </c>
      <c r="E598" s="9" t="e">
        <f t="shared" si="182"/>
        <v>#REF!</v>
      </c>
      <c r="F598" s="9" t="e">
        <f t="shared" si="183"/>
        <v>#REF!</v>
      </c>
      <c r="G598" s="9" t="e">
        <f t="shared" si="184"/>
        <v>#REF!</v>
      </c>
      <c r="H598" s="9" t="e">
        <f t="shared" si="185"/>
        <v>#REF!</v>
      </c>
      <c r="I598" s="9" t="e">
        <f t="shared" si="186"/>
        <v>#REF!</v>
      </c>
      <c r="J598" s="10" t="e">
        <f>IF(A598=" ",0,(PRODUCT($F$28:F598)-1)-(PRODUCT($H$28:H598)-1))</f>
        <v>#REF!</v>
      </c>
      <c r="L598" t="e">
        <f t="shared" si="187"/>
        <v>#REF!</v>
      </c>
      <c r="S598" s="26">
        <f>+'Rendements bruts'!A598</f>
        <v>0</v>
      </c>
      <c r="T598">
        <f t="shared" si="176"/>
        <v>1900</v>
      </c>
      <c r="U598">
        <f t="shared" si="177"/>
        <v>1</v>
      </c>
      <c r="V598" t="e">
        <f>+VLOOKUP(S598,'Rendements bruts'!$A:$A,2,FALSE)</f>
        <v>#N/A</v>
      </c>
      <c r="W598" s="2">
        <f t="shared" si="178"/>
        <v>0</v>
      </c>
      <c r="Y598" s="10" t="e">
        <f t="shared" si="188"/>
        <v>#REF!</v>
      </c>
      <c r="Z598" s="7" t="e">
        <f t="shared" si="189"/>
        <v>#REF!</v>
      </c>
    </row>
    <row r="599" spans="1:26" x14ac:dyDescent="0.25">
      <c r="A599" s="8" t="e">
        <f t="shared" si="175"/>
        <v>#REF!</v>
      </c>
      <c r="B599" s="11" t="e">
        <f t="shared" si="179"/>
        <v>#REF!</v>
      </c>
      <c r="C599" s="44" t="e">
        <f t="shared" si="180"/>
        <v>#REF!</v>
      </c>
      <c r="D599" s="9" t="e">
        <f t="shared" si="181"/>
        <v>#REF!</v>
      </c>
      <c r="E599" s="9" t="e">
        <f t="shared" si="182"/>
        <v>#REF!</v>
      </c>
      <c r="F599" s="9" t="e">
        <f t="shared" si="183"/>
        <v>#REF!</v>
      </c>
      <c r="G599" s="9" t="e">
        <f t="shared" si="184"/>
        <v>#REF!</v>
      </c>
      <c r="H599" s="9" t="e">
        <f t="shared" si="185"/>
        <v>#REF!</v>
      </c>
      <c r="I599" s="9" t="e">
        <f t="shared" si="186"/>
        <v>#REF!</v>
      </c>
      <c r="J599" s="10" t="e">
        <f>IF(A599=" ",0,(PRODUCT($F$28:F599)-1)-(PRODUCT($H$28:H599)-1))</f>
        <v>#REF!</v>
      </c>
      <c r="L599" t="e">
        <f t="shared" si="187"/>
        <v>#REF!</v>
      </c>
      <c r="S599" s="26">
        <f>+'Rendements bruts'!A599</f>
        <v>0</v>
      </c>
      <c r="T599">
        <f t="shared" si="176"/>
        <v>1900</v>
      </c>
      <c r="U599">
        <f t="shared" si="177"/>
        <v>1</v>
      </c>
      <c r="V599" t="e">
        <f>+VLOOKUP(S599,'Rendements bruts'!$A:$A,2,FALSE)</f>
        <v>#N/A</v>
      </c>
      <c r="W599" s="2">
        <f t="shared" si="178"/>
        <v>0</v>
      </c>
      <c r="Y599" s="10" t="e">
        <f t="shared" si="188"/>
        <v>#REF!</v>
      </c>
      <c r="Z599" s="7" t="e">
        <f t="shared" si="189"/>
        <v>#REF!</v>
      </c>
    </row>
    <row r="600" spans="1:26" x14ac:dyDescent="0.25">
      <c r="A600" s="8" t="e">
        <f t="shared" si="175"/>
        <v>#REF!</v>
      </c>
      <c r="B600" s="11" t="e">
        <f t="shared" si="179"/>
        <v>#REF!</v>
      </c>
      <c r="C600" s="44" t="e">
        <f t="shared" si="180"/>
        <v>#REF!</v>
      </c>
      <c r="D600" s="9" t="e">
        <f t="shared" si="181"/>
        <v>#REF!</v>
      </c>
      <c r="E600" s="9" t="e">
        <f t="shared" si="182"/>
        <v>#REF!</v>
      </c>
      <c r="F600" s="9" t="e">
        <f t="shared" si="183"/>
        <v>#REF!</v>
      </c>
      <c r="G600" s="9" t="e">
        <f t="shared" si="184"/>
        <v>#REF!</v>
      </c>
      <c r="H600" s="9" t="e">
        <f t="shared" si="185"/>
        <v>#REF!</v>
      </c>
      <c r="I600" s="9" t="e">
        <f t="shared" si="186"/>
        <v>#REF!</v>
      </c>
      <c r="J600" s="10" t="e">
        <f>IF(A600=" ",0,(PRODUCT($F$28:F600)-1)-(PRODUCT($H$28:H600)-1))</f>
        <v>#REF!</v>
      </c>
      <c r="L600" t="e">
        <f t="shared" si="187"/>
        <v>#REF!</v>
      </c>
      <c r="S600" s="26">
        <f>+'Rendements bruts'!A600</f>
        <v>0</v>
      </c>
      <c r="T600">
        <f t="shared" si="176"/>
        <v>1900</v>
      </c>
      <c r="U600">
        <f t="shared" si="177"/>
        <v>1</v>
      </c>
      <c r="V600" t="e">
        <f>+VLOOKUP(S600,'Rendements bruts'!$A:$A,2,FALSE)</f>
        <v>#N/A</v>
      </c>
      <c r="W600" s="2">
        <f t="shared" si="178"/>
        <v>0</v>
      </c>
      <c r="Y600" s="10" t="e">
        <f t="shared" si="188"/>
        <v>#REF!</v>
      </c>
      <c r="Z600" s="7" t="e">
        <f t="shared" si="189"/>
        <v>#REF!</v>
      </c>
    </row>
    <row r="601" spans="1:26" x14ac:dyDescent="0.25">
      <c r="A601" s="8" t="e">
        <f t="shared" si="175"/>
        <v>#REF!</v>
      </c>
      <c r="B601" s="11" t="e">
        <f t="shared" si="179"/>
        <v>#REF!</v>
      </c>
      <c r="C601" s="44" t="e">
        <f t="shared" si="180"/>
        <v>#REF!</v>
      </c>
      <c r="D601" s="9" t="e">
        <f t="shared" si="181"/>
        <v>#REF!</v>
      </c>
      <c r="E601" s="9" t="e">
        <f t="shared" si="182"/>
        <v>#REF!</v>
      </c>
      <c r="F601" s="9" t="e">
        <f t="shared" si="183"/>
        <v>#REF!</v>
      </c>
      <c r="G601" s="9" t="e">
        <f t="shared" si="184"/>
        <v>#REF!</v>
      </c>
      <c r="H601" s="9" t="e">
        <f t="shared" si="185"/>
        <v>#REF!</v>
      </c>
      <c r="I601" s="9" t="e">
        <f t="shared" si="186"/>
        <v>#REF!</v>
      </c>
      <c r="J601" s="10" t="e">
        <f>IF(A601=" ",0,(PRODUCT($F$28:F601)-1)-(PRODUCT($H$28:H601)-1))</f>
        <v>#REF!</v>
      </c>
      <c r="L601" t="e">
        <f t="shared" si="187"/>
        <v>#REF!</v>
      </c>
      <c r="S601" s="26">
        <f>+'Rendements bruts'!A601</f>
        <v>0</v>
      </c>
      <c r="T601">
        <f t="shared" si="176"/>
        <v>1900</v>
      </c>
      <c r="U601">
        <f t="shared" si="177"/>
        <v>1</v>
      </c>
      <c r="V601" t="e">
        <f>+VLOOKUP(S601,'Rendements bruts'!$A:$A,2,FALSE)</f>
        <v>#N/A</v>
      </c>
      <c r="W601" s="2">
        <f t="shared" si="178"/>
        <v>0</v>
      </c>
      <c r="Y601" s="10" t="e">
        <f t="shared" si="188"/>
        <v>#REF!</v>
      </c>
      <c r="Z601" s="7" t="e">
        <f t="shared" si="189"/>
        <v>#REF!</v>
      </c>
    </row>
    <row r="602" spans="1:26" x14ac:dyDescent="0.25">
      <c r="A602" s="8" t="e">
        <f t="shared" si="175"/>
        <v>#REF!</v>
      </c>
      <c r="B602" s="11" t="e">
        <f t="shared" si="179"/>
        <v>#REF!</v>
      </c>
      <c r="C602" s="44" t="e">
        <f t="shared" si="180"/>
        <v>#REF!</v>
      </c>
      <c r="D602" s="9" t="e">
        <f t="shared" si="181"/>
        <v>#REF!</v>
      </c>
      <c r="E602" s="9" t="e">
        <f t="shared" si="182"/>
        <v>#REF!</v>
      </c>
      <c r="F602" s="9" t="e">
        <f t="shared" si="183"/>
        <v>#REF!</v>
      </c>
      <c r="G602" s="9" t="e">
        <f t="shared" si="184"/>
        <v>#REF!</v>
      </c>
      <c r="H602" s="9" t="e">
        <f t="shared" si="185"/>
        <v>#REF!</v>
      </c>
      <c r="I602" s="9" t="e">
        <f t="shared" si="186"/>
        <v>#REF!</v>
      </c>
      <c r="J602" s="10" t="e">
        <f>IF(A602=" ",0,(PRODUCT($F$28:F602)-1)-(PRODUCT($H$28:H602)-1))</f>
        <v>#REF!</v>
      </c>
      <c r="L602" t="e">
        <f t="shared" si="187"/>
        <v>#REF!</v>
      </c>
      <c r="S602" s="26">
        <f>+'Rendements bruts'!A602</f>
        <v>0</v>
      </c>
      <c r="T602">
        <f t="shared" si="176"/>
        <v>1900</v>
      </c>
      <c r="U602">
        <f t="shared" si="177"/>
        <v>1</v>
      </c>
      <c r="V602" t="e">
        <f>+VLOOKUP(S602,'Rendements bruts'!$A:$A,2,FALSE)</f>
        <v>#N/A</v>
      </c>
      <c r="W602" s="2">
        <f t="shared" si="178"/>
        <v>0</v>
      </c>
      <c r="Y602" s="10" t="e">
        <f t="shared" si="188"/>
        <v>#REF!</v>
      </c>
      <c r="Z602" s="7" t="e">
        <f t="shared" si="189"/>
        <v>#REF!</v>
      </c>
    </row>
    <row r="603" spans="1:26" x14ac:dyDescent="0.25">
      <c r="A603" s="8" t="e">
        <f t="shared" si="175"/>
        <v>#REF!</v>
      </c>
      <c r="B603" s="11" t="e">
        <f t="shared" si="179"/>
        <v>#REF!</v>
      </c>
      <c r="C603" s="44" t="e">
        <f t="shared" si="180"/>
        <v>#REF!</v>
      </c>
      <c r="D603" s="9" t="e">
        <f t="shared" si="181"/>
        <v>#REF!</v>
      </c>
      <c r="E603" s="9" t="e">
        <f t="shared" si="182"/>
        <v>#REF!</v>
      </c>
      <c r="F603" s="9" t="e">
        <f t="shared" si="183"/>
        <v>#REF!</v>
      </c>
      <c r="G603" s="9" t="e">
        <f t="shared" si="184"/>
        <v>#REF!</v>
      </c>
      <c r="H603" s="9" t="e">
        <f t="shared" si="185"/>
        <v>#REF!</v>
      </c>
      <c r="I603" s="9" t="e">
        <f t="shared" si="186"/>
        <v>#REF!</v>
      </c>
      <c r="J603" s="10" t="e">
        <f>IF(A603=" ",0,(PRODUCT($F$28:F603)-1)-(PRODUCT($H$28:H603)-1))</f>
        <v>#REF!</v>
      </c>
      <c r="L603" t="e">
        <f t="shared" si="187"/>
        <v>#REF!</v>
      </c>
      <c r="S603" s="26">
        <f>+'Rendements bruts'!A603</f>
        <v>0</v>
      </c>
      <c r="T603">
        <f t="shared" si="176"/>
        <v>1900</v>
      </c>
      <c r="U603">
        <f t="shared" si="177"/>
        <v>1</v>
      </c>
      <c r="V603" t="e">
        <f>+VLOOKUP(S603,'Rendements bruts'!$A:$A,2,FALSE)</f>
        <v>#N/A</v>
      </c>
      <c r="W603" s="2">
        <f t="shared" si="178"/>
        <v>0</v>
      </c>
      <c r="Y603" s="10" t="e">
        <f t="shared" si="188"/>
        <v>#REF!</v>
      </c>
      <c r="Z603" s="7" t="e">
        <f t="shared" si="189"/>
        <v>#REF!</v>
      </c>
    </row>
    <row r="604" spans="1:26" x14ac:dyDescent="0.25">
      <c r="A604" s="8" t="e">
        <f t="shared" si="175"/>
        <v>#REF!</v>
      </c>
      <c r="B604" s="11" t="e">
        <f t="shared" si="179"/>
        <v>#REF!</v>
      </c>
      <c r="C604" s="44" t="e">
        <f t="shared" si="180"/>
        <v>#REF!</v>
      </c>
      <c r="D604" s="9" t="e">
        <f t="shared" si="181"/>
        <v>#REF!</v>
      </c>
      <c r="E604" s="9" t="e">
        <f t="shared" si="182"/>
        <v>#REF!</v>
      </c>
      <c r="F604" s="9" t="e">
        <f t="shared" si="183"/>
        <v>#REF!</v>
      </c>
      <c r="G604" s="9" t="e">
        <f t="shared" si="184"/>
        <v>#REF!</v>
      </c>
      <c r="H604" s="9" t="e">
        <f t="shared" si="185"/>
        <v>#REF!</v>
      </c>
      <c r="I604" s="9" t="e">
        <f t="shared" si="186"/>
        <v>#REF!</v>
      </c>
      <c r="J604" s="10" t="e">
        <f>IF(A604=" ",0,(PRODUCT($F$28:F604)-1)-(PRODUCT($H$28:H604)-1))</f>
        <v>#REF!</v>
      </c>
      <c r="L604" t="e">
        <f t="shared" si="187"/>
        <v>#REF!</v>
      </c>
      <c r="S604" s="26">
        <f>+'Rendements bruts'!A604</f>
        <v>0</v>
      </c>
      <c r="T604">
        <f t="shared" si="176"/>
        <v>1900</v>
      </c>
      <c r="U604">
        <f t="shared" si="177"/>
        <v>1</v>
      </c>
      <c r="V604" t="e">
        <f>+VLOOKUP(S604,'Rendements bruts'!$A:$A,2,FALSE)</f>
        <v>#N/A</v>
      </c>
      <c r="W604" s="2">
        <f t="shared" si="178"/>
        <v>0</v>
      </c>
      <c r="Y604" s="10" t="e">
        <f t="shared" si="188"/>
        <v>#REF!</v>
      </c>
      <c r="Z604" s="7" t="e">
        <f t="shared" si="189"/>
        <v>#REF!</v>
      </c>
    </row>
    <row r="605" spans="1:26" x14ac:dyDescent="0.25">
      <c r="A605" s="8" t="e">
        <f t="shared" si="175"/>
        <v>#REF!</v>
      </c>
      <c r="B605" s="11" t="e">
        <f t="shared" si="179"/>
        <v>#REF!</v>
      </c>
      <c r="C605" s="44" t="e">
        <f t="shared" si="180"/>
        <v>#REF!</v>
      </c>
      <c r="D605" s="9" t="e">
        <f t="shared" si="181"/>
        <v>#REF!</v>
      </c>
      <c r="E605" s="9" t="e">
        <f t="shared" si="182"/>
        <v>#REF!</v>
      </c>
      <c r="F605" s="9" t="e">
        <f t="shared" si="183"/>
        <v>#REF!</v>
      </c>
      <c r="G605" s="9" t="e">
        <f t="shared" si="184"/>
        <v>#REF!</v>
      </c>
      <c r="H605" s="9" t="e">
        <f t="shared" si="185"/>
        <v>#REF!</v>
      </c>
      <c r="I605" s="9" t="e">
        <f t="shared" si="186"/>
        <v>#REF!</v>
      </c>
      <c r="J605" s="10" t="e">
        <f>IF(A605=" ",0,(PRODUCT($F$28:F605)-1)-(PRODUCT($H$28:H605)-1))</f>
        <v>#REF!</v>
      </c>
      <c r="L605" t="e">
        <f t="shared" si="187"/>
        <v>#REF!</v>
      </c>
      <c r="S605" s="26">
        <f>+'Rendements bruts'!A605</f>
        <v>0</v>
      </c>
      <c r="T605">
        <f t="shared" si="176"/>
        <v>1900</v>
      </c>
      <c r="U605">
        <f t="shared" si="177"/>
        <v>1</v>
      </c>
      <c r="V605" t="e">
        <f>+VLOOKUP(S605,'Rendements bruts'!$A:$A,2,FALSE)</f>
        <v>#N/A</v>
      </c>
      <c r="W605" s="2">
        <f t="shared" si="178"/>
        <v>0</v>
      </c>
      <c r="Y605" s="10" t="e">
        <f t="shared" si="188"/>
        <v>#REF!</v>
      </c>
      <c r="Z605" s="7" t="e">
        <f t="shared" si="189"/>
        <v>#REF!</v>
      </c>
    </row>
    <row r="606" spans="1:26" x14ac:dyDescent="0.25">
      <c r="A606" s="8" t="e">
        <f t="shared" ref="A606:A669" si="190">+IF(A605=" "," ",IF(A605+1&gt;$J$4," ",A605+1))</f>
        <v>#REF!</v>
      </c>
      <c r="B606" s="11" t="e">
        <f t="shared" si="179"/>
        <v>#REF!</v>
      </c>
      <c r="C606" s="44" t="e">
        <f t="shared" si="180"/>
        <v>#REF!</v>
      </c>
      <c r="D606" s="9" t="e">
        <f t="shared" si="181"/>
        <v>#REF!</v>
      </c>
      <c r="E606" s="9" t="e">
        <f t="shared" si="182"/>
        <v>#REF!</v>
      </c>
      <c r="F606" s="9" t="e">
        <f t="shared" si="183"/>
        <v>#REF!</v>
      </c>
      <c r="G606" s="9" t="e">
        <f t="shared" si="184"/>
        <v>#REF!</v>
      </c>
      <c r="H606" s="9" t="e">
        <f t="shared" si="185"/>
        <v>#REF!</v>
      </c>
      <c r="I606" s="9" t="e">
        <f t="shared" si="186"/>
        <v>#REF!</v>
      </c>
      <c r="J606" s="10" t="e">
        <f>IF(A606=" ",0,(PRODUCT($F$28:F606)-1)-(PRODUCT($H$28:H606)-1))</f>
        <v>#REF!</v>
      </c>
      <c r="L606" t="e">
        <f t="shared" si="187"/>
        <v>#REF!</v>
      </c>
      <c r="S606" s="26">
        <f>+'Rendements bruts'!A606</f>
        <v>0</v>
      </c>
      <c r="T606">
        <f t="shared" si="176"/>
        <v>1900</v>
      </c>
      <c r="U606">
        <f t="shared" si="177"/>
        <v>1</v>
      </c>
      <c r="V606" t="e">
        <f>+VLOOKUP(S606,'Rendements bruts'!$A:$A,2,FALSE)</f>
        <v>#N/A</v>
      </c>
      <c r="W606" s="2">
        <f t="shared" si="178"/>
        <v>0</v>
      </c>
      <c r="Y606" s="10" t="e">
        <f t="shared" si="188"/>
        <v>#REF!</v>
      </c>
      <c r="Z606" s="7" t="e">
        <f t="shared" si="189"/>
        <v>#REF!</v>
      </c>
    </row>
    <row r="607" spans="1:26" x14ac:dyDescent="0.25">
      <c r="A607" s="8" t="e">
        <f t="shared" si="190"/>
        <v>#REF!</v>
      </c>
      <c r="B607" s="11" t="e">
        <f t="shared" si="179"/>
        <v>#REF!</v>
      </c>
      <c r="C607" s="44" t="e">
        <f t="shared" si="180"/>
        <v>#REF!</v>
      </c>
      <c r="D607" s="9" t="e">
        <f t="shared" si="181"/>
        <v>#REF!</v>
      </c>
      <c r="E607" s="9" t="e">
        <f t="shared" si="182"/>
        <v>#REF!</v>
      </c>
      <c r="F607" s="9" t="e">
        <f t="shared" si="183"/>
        <v>#REF!</v>
      </c>
      <c r="G607" s="9" t="e">
        <f t="shared" si="184"/>
        <v>#REF!</v>
      </c>
      <c r="H607" s="9" t="e">
        <f t="shared" si="185"/>
        <v>#REF!</v>
      </c>
      <c r="I607" s="9" t="e">
        <f t="shared" si="186"/>
        <v>#REF!</v>
      </c>
      <c r="J607" s="10" t="e">
        <f>IF(A607=" ",0,(PRODUCT($F$28:F607)-1)-(PRODUCT($H$28:H607)-1))</f>
        <v>#REF!</v>
      </c>
      <c r="L607" t="e">
        <f t="shared" si="187"/>
        <v>#REF!</v>
      </c>
      <c r="S607" s="26">
        <f>+'Rendements bruts'!A607</f>
        <v>0</v>
      </c>
      <c r="T607">
        <f t="shared" si="176"/>
        <v>1900</v>
      </c>
      <c r="U607">
        <f t="shared" si="177"/>
        <v>1</v>
      </c>
      <c r="V607" t="e">
        <f>+VLOOKUP(S607,'Rendements bruts'!$A:$A,2,FALSE)</f>
        <v>#N/A</v>
      </c>
      <c r="W607" s="2">
        <f t="shared" si="178"/>
        <v>0</v>
      </c>
      <c r="Y607" s="10" t="e">
        <f t="shared" si="188"/>
        <v>#REF!</v>
      </c>
      <c r="Z607" s="7" t="e">
        <f t="shared" si="189"/>
        <v>#REF!</v>
      </c>
    </row>
    <row r="608" spans="1:26" x14ac:dyDescent="0.25">
      <c r="A608" s="8" t="e">
        <f t="shared" si="190"/>
        <v>#REF!</v>
      </c>
      <c r="B608" s="11" t="e">
        <f t="shared" si="179"/>
        <v>#REF!</v>
      </c>
      <c r="C608" s="44" t="e">
        <f t="shared" si="180"/>
        <v>#REF!</v>
      </c>
      <c r="D608" s="9" t="e">
        <f t="shared" si="181"/>
        <v>#REF!</v>
      </c>
      <c r="E608" s="9" t="e">
        <f t="shared" si="182"/>
        <v>#REF!</v>
      </c>
      <c r="F608" s="9" t="e">
        <f t="shared" si="183"/>
        <v>#REF!</v>
      </c>
      <c r="G608" s="9" t="e">
        <f t="shared" si="184"/>
        <v>#REF!</v>
      </c>
      <c r="H608" s="9" t="e">
        <f t="shared" si="185"/>
        <v>#REF!</v>
      </c>
      <c r="I608" s="9" t="e">
        <f t="shared" si="186"/>
        <v>#REF!</v>
      </c>
      <c r="J608" s="10" t="e">
        <f>IF(A608=" ",0,(PRODUCT($F$28:F608)-1)-(PRODUCT($H$28:H608)-1))</f>
        <v>#REF!</v>
      </c>
      <c r="L608" t="e">
        <f t="shared" si="187"/>
        <v>#REF!</v>
      </c>
      <c r="S608" s="26">
        <f>+'Rendements bruts'!A608</f>
        <v>0</v>
      </c>
      <c r="T608">
        <f t="shared" si="176"/>
        <v>1900</v>
      </c>
      <c r="U608">
        <f t="shared" si="177"/>
        <v>1</v>
      </c>
      <c r="V608" t="e">
        <f>+VLOOKUP(S608,'Rendements bruts'!$A:$A,2,FALSE)</f>
        <v>#N/A</v>
      </c>
      <c r="W608" s="2">
        <f t="shared" si="178"/>
        <v>0</v>
      </c>
      <c r="Y608" s="10" t="e">
        <f t="shared" si="188"/>
        <v>#REF!</v>
      </c>
      <c r="Z608" s="7" t="e">
        <f t="shared" si="189"/>
        <v>#REF!</v>
      </c>
    </row>
    <row r="609" spans="1:26" x14ac:dyDescent="0.25">
      <c r="A609" s="8" t="e">
        <f t="shared" si="190"/>
        <v>#REF!</v>
      </c>
      <c r="B609" s="11" t="e">
        <f t="shared" si="179"/>
        <v>#REF!</v>
      </c>
      <c r="C609" s="44" t="e">
        <f t="shared" si="180"/>
        <v>#REF!</v>
      </c>
      <c r="D609" s="9" t="e">
        <f t="shared" si="181"/>
        <v>#REF!</v>
      </c>
      <c r="E609" s="9" t="e">
        <f t="shared" si="182"/>
        <v>#REF!</v>
      </c>
      <c r="F609" s="9" t="e">
        <f t="shared" si="183"/>
        <v>#REF!</v>
      </c>
      <c r="G609" s="9" t="e">
        <f t="shared" si="184"/>
        <v>#REF!</v>
      </c>
      <c r="H609" s="9" t="e">
        <f t="shared" si="185"/>
        <v>#REF!</v>
      </c>
      <c r="I609" s="9" t="e">
        <f t="shared" si="186"/>
        <v>#REF!</v>
      </c>
      <c r="J609" s="10" t="e">
        <f>IF(A609=" ",0,(PRODUCT($F$28:F609)-1)-(PRODUCT($H$28:H609)-1))</f>
        <v>#REF!</v>
      </c>
      <c r="L609" t="e">
        <f t="shared" si="187"/>
        <v>#REF!</v>
      </c>
      <c r="S609" s="26">
        <f>+'Rendements bruts'!A609</f>
        <v>0</v>
      </c>
      <c r="T609">
        <f t="shared" si="176"/>
        <v>1900</v>
      </c>
      <c r="U609">
        <f t="shared" si="177"/>
        <v>1</v>
      </c>
      <c r="V609" t="e">
        <f>+VLOOKUP(S609,'Rendements bruts'!$A:$A,2,FALSE)</f>
        <v>#N/A</v>
      </c>
      <c r="W609" s="2">
        <f t="shared" si="178"/>
        <v>0</v>
      </c>
      <c r="Y609" s="10" t="e">
        <f t="shared" si="188"/>
        <v>#REF!</v>
      </c>
      <c r="Z609" s="7" t="e">
        <f t="shared" si="189"/>
        <v>#REF!</v>
      </c>
    </row>
    <row r="610" spans="1:26" x14ac:dyDescent="0.25">
      <c r="A610" s="8" t="e">
        <f t="shared" si="190"/>
        <v>#REF!</v>
      </c>
      <c r="B610" s="11" t="e">
        <f t="shared" si="179"/>
        <v>#REF!</v>
      </c>
      <c r="C610" s="44" t="e">
        <f t="shared" si="180"/>
        <v>#REF!</v>
      </c>
      <c r="D610" s="9" t="e">
        <f t="shared" si="181"/>
        <v>#REF!</v>
      </c>
      <c r="E610" s="9" t="e">
        <f t="shared" si="182"/>
        <v>#REF!</v>
      </c>
      <c r="F610" s="9" t="e">
        <f t="shared" si="183"/>
        <v>#REF!</v>
      </c>
      <c r="G610" s="9" t="e">
        <f t="shared" si="184"/>
        <v>#REF!</v>
      </c>
      <c r="H610" s="9" t="e">
        <f t="shared" si="185"/>
        <v>#REF!</v>
      </c>
      <c r="I610" s="9" t="e">
        <f t="shared" si="186"/>
        <v>#REF!</v>
      </c>
      <c r="J610" s="10" t="e">
        <f>IF(A610=" ",0,(PRODUCT($F$28:F610)-1)-(PRODUCT($H$28:H610)-1))</f>
        <v>#REF!</v>
      </c>
      <c r="L610" t="e">
        <f t="shared" si="187"/>
        <v>#REF!</v>
      </c>
      <c r="S610" s="26">
        <f>+'Rendements bruts'!A610</f>
        <v>0</v>
      </c>
      <c r="T610">
        <f t="shared" ref="T610:T673" si="191">+YEAR(S610)</f>
        <v>1900</v>
      </c>
      <c r="U610">
        <f t="shared" ref="U610:U673" si="192">+MONTH(S610)</f>
        <v>1</v>
      </c>
      <c r="V610" t="e">
        <f>+VLOOKUP(S610,'Rendements bruts'!$A:$A,2,FALSE)</f>
        <v>#N/A</v>
      </c>
      <c r="W610" s="2">
        <f t="shared" ref="W610:W673" si="193">+S610</f>
        <v>0</v>
      </c>
      <c r="Y610" s="10" t="e">
        <f t="shared" si="188"/>
        <v>#REF!</v>
      </c>
      <c r="Z610" s="7" t="e">
        <f t="shared" si="189"/>
        <v>#REF!</v>
      </c>
    </row>
    <row r="611" spans="1:26" x14ac:dyDescent="0.25">
      <c r="A611" s="8" t="e">
        <f t="shared" si="190"/>
        <v>#REF!</v>
      </c>
      <c r="B611" s="11" t="e">
        <f t="shared" si="179"/>
        <v>#REF!</v>
      </c>
      <c r="C611" s="44" t="e">
        <f t="shared" si="180"/>
        <v>#REF!</v>
      </c>
      <c r="D611" s="9" t="e">
        <f t="shared" si="181"/>
        <v>#REF!</v>
      </c>
      <c r="E611" s="9" t="e">
        <f t="shared" si="182"/>
        <v>#REF!</v>
      </c>
      <c r="F611" s="9" t="e">
        <f t="shared" si="183"/>
        <v>#REF!</v>
      </c>
      <c r="G611" s="9" t="e">
        <f t="shared" si="184"/>
        <v>#REF!</v>
      </c>
      <c r="H611" s="9" t="e">
        <f t="shared" si="185"/>
        <v>#REF!</v>
      </c>
      <c r="I611" s="9" t="e">
        <f t="shared" si="186"/>
        <v>#REF!</v>
      </c>
      <c r="J611" s="10" t="e">
        <f>IF(A611=" ",0,(PRODUCT($F$28:F611)-1)-(PRODUCT($H$28:H611)-1))</f>
        <v>#REF!</v>
      </c>
      <c r="L611" t="e">
        <f t="shared" si="187"/>
        <v>#REF!</v>
      </c>
      <c r="S611" s="26">
        <f>+'Rendements bruts'!A611</f>
        <v>0</v>
      </c>
      <c r="T611">
        <f t="shared" si="191"/>
        <v>1900</v>
      </c>
      <c r="U611">
        <f t="shared" si="192"/>
        <v>1</v>
      </c>
      <c r="V611" t="e">
        <f>+VLOOKUP(S611,'Rendements bruts'!$A:$A,2,FALSE)</f>
        <v>#N/A</v>
      </c>
      <c r="W611" s="2">
        <f t="shared" si="193"/>
        <v>0</v>
      </c>
      <c r="Y611" s="10" t="e">
        <f t="shared" si="188"/>
        <v>#REF!</v>
      </c>
      <c r="Z611" s="7" t="e">
        <f t="shared" si="189"/>
        <v>#REF!</v>
      </c>
    </row>
    <row r="612" spans="1:26" x14ac:dyDescent="0.25">
      <c r="A612" s="8" t="e">
        <f t="shared" si="190"/>
        <v>#REF!</v>
      </c>
      <c r="B612" s="11" t="e">
        <f t="shared" si="179"/>
        <v>#REF!</v>
      </c>
      <c r="C612" s="44" t="e">
        <f t="shared" si="180"/>
        <v>#REF!</v>
      </c>
      <c r="D612" s="9" t="e">
        <f t="shared" si="181"/>
        <v>#REF!</v>
      </c>
      <c r="E612" s="9" t="e">
        <f t="shared" si="182"/>
        <v>#REF!</v>
      </c>
      <c r="F612" s="9" t="e">
        <f t="shared" si="183"/>
        <v>#REF!</v>
      </c>
      <c r="G612" s="9" t="e">
        <f t="shared" si="184"/>
        <v>#REF!</v>
      </c>
      <c r="H612" s="9" t="e">
        <f t="shared" si="185"/>
        <v>#REF!</v>
      </c>
      <c r="I612" s="9" t="e">
        <f t="shared" si="186"/>
        <v>#REF!</v>
      </c>
      <c r="J612" s="10" t="e">
        <f>IF(A612=" ",0,(PRODUCT($F$28:F612)-1)-(PRODUCT($H$28:H612)-1))</f>
        <v>#REF!</v>
      </c>
      <c r="L612" t="e">
        <f t="shared" si="187"/>
        <v>#REF!</v>
      </c>
      <c r="S612" s="26">
        <f>+'Rendements bruts'!A612</f>
        <v>0</v>
      </c>
      <c r="T612">
        <f t="shared" si="191"/>
        <v>1900</v>
      </c>
      <c r="U612">
        <f t="shared" si="192"/>
        <v>1</v>
      </c>
      <c r="V612" t="e">
        <f>+VLOOKUP(S612,'Rendements bruts'!$A:$A,2,FALSE)</f>
        <v>#N/A</v>
      </c>
      <c r="W612" s="2">
        <f t="shared" si="193"/>
        <v>0</v>
      </c>
      <c r="Y612" s="10" t="e">
        <f t="shared" si="188"/>
        <v>#REF!</v>
      </c>
      <c r="Z612" s="7" t="e">
        <f t="shared" si="189"/>
        <v>#REF!</v>
      </c>
    </row>
    <row r="613" spans="1:26" x14ac:dyDescent="0.25">
      <c r="A613" s="8" t="e">
        <f t="shared" si="190"/>
        <v>#REF!</v>
      </c>
      <c r="B613" s="11" t="e">
        <f t="shared" si="179"/>
        <v>#REF!</v>
      </c>
      <c r="C613" s="44" t="e">
        <f t="shared" si="180"/>
        <v>#REF!</v>
      </c>
      <c r="D613" s="9" t="e">
        <f t="shared" si="181"/>
        <v>#REF!</v>
      </c>
      <c r="E613" s="9" t="e">
        <f t="shared" si="182"/>
        <v>#REF!</v>
      </c>
      <c r="F613" s="9" t="e">
        <f t="shared" si="183"/>
        <v>#REF!</v>
      </c>
      <c r="G613" s="9" t="e">
        <f t="shared" si="184"/>
        <v>#REF!</v>
      </c>
      <c r="H613" s="9" t="e">
        <f t="shared" si="185"/>
        <v>#REF!</v>
      </c>
      <c r="I613" s="9" t="e">
        <f t="shared" si="186"/>
        <v>#REF!</v>
      </c>
      <c r="J613" s="10" t="e">
        <f>IF(A613=" ",0,(PRODUCT($F$28:F613)-1)-(PRODUCT($H$28:H613)-1))</f>
        <v>#REF!</v>
      </c>
      <c r="L613" t="e">
        <f t="shared" si="187"/>
        <v>#REF!</v>
      </c>
      <c r="S613" s="26">
        <f>+'Rendements bruts'!A613</f>
        <v>0</v>
      </c>
      <c r="T613">
        <f t="shared" si="191"/>
        <v>1900</v>
      </c>
      <c r="U613">
        <f t="shared" si="192"/>
        <v>1</v>
      </c>
      <c r="V613" t="e">
        <f>+VLOOKUP(S613,'Rendements bruts'!$A:$A,2,FALSE)</f>
        <v>#N/A</v>
      </c>
      <c r="W613" s="2">
        <f t="shared" si="193"/>
        <v>0</v>
      </c>
      <c r="Y613" s="10" t="e">
        <f t="shared" si="188"/>
        <v>#REF!</v>
      </c>
      <c r="Z613" s="7" t="e">
        <f t="shared" si="189"/>
        <v>#REF!</v>
      </c>
    </row>
    <row r="614" spans="1:26" x14ac:dyDescent="0.25">
      <c r="A614" s="8" t="e">
        <f t="shared" si="190"/>
        <v>#REF!</v>
      </c>
      <c r="B614" s="11" t="e">
        <f t="shared" si="179"/>
        <v>#REF!</v>
      </c>
      <c r="C614" s="44" t="e">
        <f t="shared" si="180"/>
        <v>#REF!</v>
      </c>
      <c r="D614" s="9" t="e">
        <f t="shared" si="181"/>
        <v>#REF!</v>
      </c>
      <c r="E614" s="9" t="e">
        <f t="shared" si="182"/>
        <v>#REF!</v>
      </c>
      <c r="F614" s="9" t="e">
        <f t="shared" si="183"/>
        <v>#REF!</v>
      </c>
      <c r="G614" s="9" t="e">
        <f t="shared" si="184"/>
        <v>#REF!</v>
      </c>
      <c r="H614" s="9" t="e">
        <f t="shared" si="185"/>
        <v>#REF!</v>
      </c>
      <c r="I614" s="9" t="e">
        <f t="shared" si="186"/>
        <v>#REF!</v>
      </c>
      <c r="J614" s="10" t="e">
        <f>IF(A614=" ",0,(PRODUCT($F$28:F614)-1)-(PRODUCT($H$28:H614)-1))</f>
        <v>#REF!</v>
      </c>
      <c r="L614" t="e">
        <f t="shared" si="187"/>
        <v>#REF!</v>
      </c>
      <c r="S614" s="26">
        <f>+'Rendements bruts'!A614</f>
        <v>0</v>
      </c>
      <c r="T614">
        <f t="shared" si="191"/>
        <v>1900</v>
      </c>
      <c r="U614">
        <f t="shared" si="192"/>
        <v>1</v>
      </c>
      <c r="V614" t="e">
        <f>+VLOOKUP(S614,'Rendements bruts'!$A:$A,2,FALSE)</f>
        <v>#N/A</v>
      </c>
      <c r="W614" s="2">
        <f t="shared" si="193"/>
        <v>0</v>
      </c>
      <c r="Y614" s="10" t="e">
        <f t="shared" si="188"/>
        <v>#REF!</v>
      </c>
      <c r="Z614" s="7" t="e">
        <f t="shared" si="189"/>
        <v>#REF!</v>
      </c>
    </row>
    <row r="615" spans="1:26" x14ac:dyDescent="0.25">
      <c r="A615" s="8" t="e">
        <f t="shared" si="190"/>
        <v>#REF!</v>
      </c>
      <c r="B615" s="11" t="e">
        <f t="shared" si="179"/>
        <v>#REF!</v>
      </c>
      <c r="C615" s="44" t="e">
        <f t="shared" si="180"/>
        <v>#REF!</v>
      </c>
      <c r="D615" s="9" t="e">
        <f t="shared" si="181"/>
        <v>#REF!</v>
      </c>
      <c r="E615" s="9" t="e">
        <f t="shared" si="182"/>
        <v>#REF!</v>
      </c>
      <c r="F615" s="9" t="e">
        <f t="shared" si="183"/>
        <v>#REF!</v>
      </c>
      <c r="G615" s="9" t="e">
        <f t="shared" si="184"/>
        <v>#REF!</v>
      </c>
      <c r="H615" s="9" t="e">
        <f t="shared" si="185"/>
        <v>#REF!</v>
      </c>
      <c r="I615" s="9" t="e">
        <f t="shared" si="186"/>
        <v>#REF!</v>
      </c>
      <c r="J615" s="10" t="e">
        <f>IF(A615=" ",0,(PRODUCT($F$28:F615)-1)-(PRODUCT($H$28:H615)-1))</f>
        <v>#REF!</v>
      </c>
      <c r="L615" t="e">
        <f t="shared" si="187"/>
        <v>#REF!</v>
      </c>
      <c r="S615" s="26">
        <f>+'Rendements bruts'!A615</f>
        <v>0</v>
      </c>
      <c r="T615">
        <f t="shared" si="191"/>
        <v>1900</v>
      </c>
      <c r="U615">
        <f t="shared" si="192"/>
        <v>1</v>
      </c>
      <c r="V615" t="e">
        <f>+VLOOKUP(S615,'Rendements bruts'!$A:$A,2,FALSE)</f>
        <v>#N/A</v>
      </c>
      <c r="W615" s="2">
        <f t="shared" si="193"/>
        <v>0</v>
      </c>
      <c r="Y615" s="10" t="e">
        <f t="shared" si="188"/>
        <v>#REF!</v>
      </c>
      <c r="Z615" s="7" t="e">
        <f t="shared" si="189"/>
        <v>#REF!</v>
      </c>
    </row>
    <row r="616" spans="1:26" x14ac:dyDescent="0.25">
      <c r="A616" s="8" t="e">
        <f t="shared" si="190"/>
        <v>#REF!</v>
      </c>
      <c r="B616" s="11" t="e">
        <f t="shared" si="179"/>
        <v>#REF!</v>
      </c>
      <c r="C616" s="44" t="e">
        <f t="shared" si="180"/>
        <v>#REF!</v>
      </c>
      <c r="D616" s="9" t="e">
        <f t="shared" si="181"/>
        <v>#REF!</v>
      </c>
      <c r="E616" s="9" t="e">
        <f t="shared" si="182"/>
        <v>#REF!</v>
      </c>
      <c r="F616" s="9" t="e">
        <f t="shared" si="183"/>
        <v>#REF!</v>
      </c>
      <c r="G616" s="9" t="e">
        <f t="shared" si="184"/>
        <v>#REF!</v>
      </c>
      <c r="H616" s="9" t="e">
        <f t="shared" si="185"/>
        <v>#REF!</v>
      </c>
      <c r="I616" s="9" t="e">
        <f t="shared" si="186"/>
        <v>#REF!</v>
      </c>
      <c r="J616" s="10" t="e">
        <f>IF(A616=" ",0,(PRODUCT($F$28:F616)-1)-(PRODUCT($H$28:H616)-1))</f>
        <v>#REF!</v>
      </c>
      <c r="L616" t="e">
        <f t="shared" si="187"/>
        <v>#REF!</v>
      </c>
      <c r="S616" s="26">
        <f>+'Rendements bruts'!A616</f>
        <v>0</v>
      </c>
      <c r="T616">
        <f t="shared" si="191"/>
        <v>1900</v>
      </c>
      <c r="U616">
        <f t="shared" si="192"/>
        <v>1</v>
      </c>
      <c r="V616" t="e">
        <f>+VLOOKUP(S616,'Rendements bruts'!$A:$A,2,FALSE)</f>
        <v>#N/A</v>
      </c>
      <c r="W616" s="2">
        <f t="shared" si="193"/>
        <v>0</v>
      </c>
      <c r="Y616" s="10" t="e">
        <f t="shared" si="188"/>
        <v>#REF!</v>
      </c>
      <c r="Z616" s="7" t="e">
        <f t="shared" si="189"/>
        <v>#REF!</v>
      </c>
    </row>
    <row r="617" spans="1:26" x14ac:dyDescent="0.25">
      <c r="A617" s="8" t="e">
        <f t="shared" si="190"/>
        <v>#REF!</v>
      </c>
      <c r="B617" s="11" t="e">
        <f t="shared" si="179"/>
        <v>#REF!</v>
      </c>
      <c r="C617" s="44" t="e">
        <f t="shared" si="180"/>
        <v>#REF!</v>
      </c>
      <c r="D617" s="9" t="e">
        <f t="shared" si="181"/>
        <v>#REF!</v>
      </c>
      <c r="E617" s="9" t="e">
        <f t="shared" si="182"/>
        <v>#REF!</v>
      </c>
      <c r="F617" s="9" t="e">
        <f t="shared" si="183"/>
        <v>#REF!</v>
      </c>
      <c r="G617" s="9" t="e">
        <f t="shared" si="184"/>
        <v>#REF!</v>
      </c>
      <c r="H617" s="9" t="e">
        <f t="shared" si="185"/>
        <v>#REF!</v>
      </c>
      <c r="I617" s="9" t="e">
        <f t="shared" si="186"/>
        <v>#REF!</v>
      </c>
      <c r="J617" s="10" t="e">
        <f>IF(A617=" ",0,(PRODUCT($F$28:F617)-1)-(PRODUCT($H$28:H617)-1))</f>
        <v>#REF!</v>
      </c>
      <c r="L617" t="e">
        <f t="shared" si="187"/>
        <v>#REF!</v>
      </c>
      <c r="S617" s="26">
        <f>+'Rendements bruts'!A617</f>
        <v>0</v>
      </c>
      <c r="T617">
        <f t="shared" si="191"/>
        <v>1900</v>
      </c>
      <c r="U617">
        <f t="shared" si="192"/>
        <v>1</v>
      </c>
      <c r="V617" t="e">
        <f>+VLOOKUP(S617,'Rendements bruts'!$A:$A,2,FALSE)</f>
        <v>#N/A</v>
      </c>
      <c r="W617" s="2">
        <f t="shared" si="193"/>
        <v>0</v>
      </c>
      <c r="Y617" s="10" t="e">
        <f t="shared" si="188"/>
        <v>#REF!</v>
      </c>
      <c r="Z617" s="7" t="e">
        <f t="shared" si="189"/>
        <v>#REF!</v>
      </c>
    </row>
    <row r="618" spans="1:26" x14ac:dyDescent="0.25">
      <c r="A618" s="8" t="e">
        <f t="shared" si="190"/>
        <v>#REF!</v>
      </c>
      <c r="B618" s="11" t="e">
        <f t="shared" si="179"/>
        <v>#REF!</v>
      </c>
      <c r="C618" s="44" t="e">
        <f t="shared" si="180"/>
        <v>#REF!</v>
      </c>
      <c r="D618" s="9" t="e">
        <f t="shared" si="181"/>
        <v>#REF!</v>
      </c>
      <c r="E618" s="9" t="e">
        <f t="shared" si="182"/>
        <v>#REF!</v>
      </c>
      <c r="F618" s="9" t="e">
        <f t="shared" si="183"/>
        <v>#REF!</v>
      </c>
      <c r="G618" s="9" t="e">
        <f t="shared" si="184"/>
        <v>#REF!</v>
      </c>
      <c r="H618" s="9" t="e">
        <f t="shared" si="185"/>
        <v>#REF!</v>
      </c>
      <c r="I618" s="9" t="e">
        <f t="shared" si="186"/>
        <v>#REF!</v>
      </c>
      <c r="J618" s="10" t="e">
        <f>IF(A618=" ",0,(PRODUCT($F$28:F618)-1)-(PRODUCT($H$28:H618)-1))</f>
        <v>#REF!</v>
      </c>
      <c r="L618" t="e">
        <f t="shared" si="187"/>
        <v>#REF!</v>
      </c>
      <c r="S618" s="26">
        <f>+'Rendements bruts'!A618</f>
        <v>0</v>
      </c>
      <c r="T618">
        <f t="shared" si="191"/>
        <v>1900</v>
      </c>
      <c r="U618">
        <f t="shared" si="192"/>
        <v>1</v>
      </c>
      <c r="V618" t="e">
        <f>+VLOOKUP(S618,'Rendements bruts'!$A:$A,2,FALSE)</f>
        <v>#N/A</v>
      </c>
      <c r="W618" s="2">
        <f t="shared" si="193"/>
        <v>0</v>
      </c>
      <c r="Y618" s="10" t="e">
        <f t="shared" si="188"/>
        <v>#REF!</v>
      </c>
      <c r="Z618" s="7" t="e">
        <f t="shared" si="189"/>
        <v>#REF!</v>
      </c>
    </row>
    <row r="619" spans="1:26" x14ac:dyDescent="0.25">
      <c r="A619" s="8" t="e">
        <f t="shared" si="190"/>
        <v>#REF!</v>
      </c>
      <c r="B619" s="11" t="e">
        <f t="shared" si="179"/>
        <v>#REF!</v>
      </c>
      <c r="C619" s="44" t="e">
        <f t="shared" si="180"/>
        <v>#REF!</v>
      </c>
      <c r="D619" s="9" t="e">
        <f t="shared" si="181"/>
        <v>#REF!</v>
      </c>
      <c r="E619" s="9" t="e">
        <f t="shared" si="182"/>
        <v>#REF!</v>
      </c>
      <c r="F619" s="9" t="e">
        <f t="shared" si="183"/>
        <v>#REF!</v>
      </c>
      <c r="G619" s="9" t="e">
        <f t="shared" si="184"/>
        <v>#REF!</v>
      </c>
      <c r="H619" s="9" t="e">
        <f t="shared" si="185"/>
        <v>#REF!</v>
      </c>
      <c r="I619" s="9" t="e">
        <f t="shared" si="186"/>
        <v>#REF!</v>
      </c>
      <c r="J619" s="10" t="e">
        <f>IF(A619=" ",0,(PRODUCT($F$28:F619)-1)-(PRODUCT($H$28:H619)-1))</f>
        <v>#REF!</v>
      </c>
      <c r="L619" t="e">
        <f t="shared" si="187"/>
        <v>#REF!</v>
      </c>
      <c r="S619" s="26">
        <f>+'Rendements bruts'!A619</f>
        <v>0</v>
      </c>
      <c r="T619">
        <f t="shared" si="191"/>
        <v>1900</v>
      </c>
      <c r="U619">
        <f t="shared" si="192"/>
        <v>1</v>
      </c>
      <c r="V619" t="e">
        <f>+VLOOKUP(S619,'Rendements bruts'!$A:$A,2,FALSE)</f>
        <v>#N/A</v>
      </c>
      <c r="W619" s="2">
        <f t="shared" si="193"/>
        <v>0</v>
      </c>
      <c r="Y619" s="10" t="e">
        <f t="shared" si="188"/>
        <v>#REF!</v>
      </c>
      <c r="Z619" s="7" t="e">
        <f t="shared" si="189"/>
        <v>#REF!</v>
      </c>
    </row>
    <row r="620" spans="1:26" x14ac:dyDescent="0.25">
      <c r="A620" s="8" t="e">
        <f t="shared" si="190"/>
        <v>#REF!</v>
      </c>
      <c r="B620" s="11" t="e">
        <f t="shared" ref="B620:B683" si="194">+IF(A620=" "," ",VLOOKUP(A620,$V:$W,2,FALSE))</f>
        <v>#REF!</v>
      </c>
      <c r="C620" s="44" t="e">
        <f t="shared" ref="C620:C683" si="195">+IF(A620=" "," ",INDEX(Net,A620,$L$2))</f>
        <v>#REF!</v>
      </c>
      <c r="D620" s="9" t="e">
        <f t="shared" ref="D620:D683" si="196">+IF(A620=" ",1,1+C620)</f>
        <v>#REF!</v>
      </c>
      <c r="E620" s="9" t="e">
        <f t="shared" ref="E620:E683" si="197">+IF(A620=" "," ",INDEX(Brut,A620,$L$2))</f>
        <v>#REF!</v>
      </c>
      <c r="F620" s="9" t="e">
        <f t="shared" ref="F620:F683" si="198">+IF(A620=" ",1,1+E620)</f>
        <v>#REF!</v>
      </c>
      <c r="G620" s="9" t="e">
        <f t="shared" ref="G620:G683" si="199">+IF(A620=" "," ",IF(E620=" ",0,INDEX(Indices,A620,$L$2)))</f>
        <v>#REF!</v>
      </c>
      <c r="H620" s="9" t="e">
        <f t="shared" ref="H620:H683" si="200">+IF(A620=" ",1,1+G620)</f>
        <v>#REF!</v>
      </c>
      <c r="I620" s="9" t="e">
        <f t="shared" ref="I620:I683" si="201">+IF(A620=" "," ",INDEX(VA,A620,$L$2))</f>
        <v>#REF!</v>
      </c>
      <c r="J620" s="10" t="e">
        <f>IF(A620=" ",0,(PRODUCT($F$28:F620)-1)-(PRODUCT($H$28:H620)-1))</f>
        <v>#REF!</v>
      </c>
      <c r="L620" t="e">
        <f t="shared" ref="L620:L683" si="202">+IF(A620=" ",0,1)</f>
        <v>#REF!</v>
      </c>
      <c r="S620" s="26">
        <f>+'Rendements bruts'!A620</f>
        <v>0</v>
      </c>
      <c r="T620">
        <f t="shared" si="191"/>
        <v>1900</v>
      </c>
      <c r="U620">
        <f t="shared" si="192"/>
        <v>1</v>
      </c>
      <c r="V620" t="e">
        <f>+VLOOKUP(S620,'Rendements bruts'!$A:$A,2,FALSE)</f>
        <v>#N/A</v>
      </c>
      <c r="W620" s="2">
        <f t="shared" si="193"/>
        <v>0</v>
      </c>
      <c r="Y620" s="10" t="e">
        <f t="shared" si="188"/>
        <v>#REF!</v>
      </c>
      <c r="Z620" s="7" t="e">
        <f t="shared" si="189"/>
        <v>#REF!</v>
      </c>
    </row>
    <row r="621" spans="1:26" x14ac:dyDescent="0.25">
      <c r="A621" s="8" t="e">
        <f t="shared" si="190"/>
        <v>#REF!</v>
      </c>
      <c r="B621" s="11" t="e">
        <f t="shared" si="194"/>
        <v>#REF!</v>
      </c>
      <c r="C621" s="44" t="e">
        <f t="shared" si="195"/>
        <v>#REF!</v>
      </c>
      <c r="D621" s="9" t="e">
        <f t="shared" si="196"/>
        <v>#REF!</v>
      </c>
      <c r="E621" s="9" t="e">
        <f t="shared" si="197"/>
        <v>#REF!</v>
      </c>
      <c r="F621" s="9" t="e">
        <f t="shared" si="198"/>
        <v>#REF!</v>
      </c>
      <c r="G621" s="9" t="e">
        <f t="shared" si="199"/>
        <v>#REF!</v>
      </c>
      <c r="H621" s="9" t="e">
        <f t="shared" si="200"/>
        <v>#REF!</v>
      </c>
      <c r="I621" s="9" t="e">
        <f t="shared" si="201"/>
        <v>#REF!</v>
      </c>
      <c r="J621" s="10" t="e">
        <f>IF(A621=" ",0,(PRODUCT($F$28:F621)-1)-(PRODUCT($H$28:H621)-1))</f>
        <v>#REF!</v>
      </c>
      <c r="L621" t="e">
        <f t="shared" si="202"/>
        <v>#REF!</v>
      </c>
      <c r="S621" s="26">
        <f>+'Rendements bruts'!A621</f>
        <v>0</v>
      </c>
      <c r="T621">
        <f t="shared" si="191"/>
        <v>1900</v>
      </c>
      <c r="U621">
        <f t="shared" si="192"/>
        <v>1</v>
      </c>
      <c r="V621" t="e">
        <f>+VLOOKUP(S621,'Rendements bruts'!$A:$A,2,FALSE)</f>
        <v>#N/A</v>
      </c>
      <c r="W621" s="2">
        <f t="shared" si="193"/>
        <v>0</v>
      </c>
      <c r="Y621" s="10" t="e">
        <f t="shared" si="188"/>
        <v>#REF!</v>
      </c>
      <c r="Z621" s="7" t="e">
        <f t="shared" si="189"/>
        <v>#REF!</v>
      </c>
    </row>
    <row r="622" spans="1:26" x14ac:dyDescent="0.25">
      <c r="A622" s="8" t="e">
        <f t="shared" si="190"/>
        <v>#REF!</v>
      </c>
      <c r="B622" s="11" t="e">
        <f t="shared" si="194"/>
        <v>#REF!</v>
      </c>
      <c r="C622" s="44" t="e">
        <f t="shared" si="195"/>
        <v>#REF!</v>
      </c>
      <c r="D622" s="9" t="e">
        <f t="shared" si="196"/>
        <v>#REF!</v>
      </c>
      <c r="E622" s="9" t="e">
        <f t="shared" si="197"/>
        <v>#REF!</v>
      </c>
      <c r="F622" s="9" t="e">
        <f t="shared" si="198"/>
        <v>#REF!</v>
      </c>
      <c r="G622" s="9" t="e">
        <f t="shared" si="199"/>
        <v>#REF!</v>
      </c>
      <c r="H622" s="9" t="e">
        <f t="shared" si="200"/>
        <v>#REF!</v>
      </c>
      <c r="I622" s="9" t="e">
        <f t="shared" si="201"/>
        <v>#REF!</v>
      </c>
      <c r="J622" s="10" t="e">
        <f>IF(A622=" ",0,(PRODUCT($F$28:F622)-1)-(PRODUCT($H$28:H622)-1))</f>
        <v>#REF!</v>
      </c>
      <c r="L622" t="e">
        <f t="shared" si="202"/>
        <v>#REF!</v>
      </c>
      <c r="S622" s="26">
        <f>+'Rendements bruts'!A622</f>
        <v>0</v>
      </c>
      <c r="T622">
        <f t="shared" si="191"/>
        <v>1900</v>
      </c>
      <c r="U622">
        <f t="shared" si="192"/>
        <v>1</v>
      </c>
      <c r="V622" t="e">
        <f>+VLOOKUP(S622,'Rendements bruts'!$A:$A,2,FALSE)</f>
        <v>#N/A</v>
      </c>
      <c r="W622" s="2">
        <f t="shared" si="193"/>
        <v>0</v>
      </c>
      <c r="Y622" s="10" t="e">
        <f t="shared" si="188"/>
        <v>#REF!</v>
      </c>
      <c r="Z622" s="7" t="e">
        <f t="shared" si="189"/>
        <v>#REF!</v>
      </c>
    </row>
    <row r="623" spans="1:26" x14ac:dyDescent="0.25">
      <c r="A623" s="8" t="e">
        <f t="shared" si="190"/>
        <v>#REF!</v>
      </c>
      <c r="B623" s="11" t="e">
        <f t="shared" si="194"/>
        <v>#REF!</v>
      </c>
      <c r="C623" s="44" t="e">
        <f t="shared" si="195"/>
        <v>#REF!</v>
      </c>
      <c r="D623" s="9" t="e">
        <f t="shared" si="196"/>
        <v>#REF!</v>
      </c>
      <c r="E623" s="9" t="e">
        <f t="shared" si="197"/>
        <v>#REF!</v>
      </c>
      <c r="F623" s="9" t="e">
        <f t="shared" si="198"/>
        <v>#REF!</v>
      </c>
      <c r="G623" s="9" t="e">
        <f t="shared" si="199"/>
        <v>#REF!</v>
      </c>
      <c r="H623" s="9" t="e">
        <f t="shared" si="200"/>
        <v>#REF!</v>
      </c>
      <c r="I623" s="9" t="e">
        <f t="shared" si="201"/>
        <v>#REF!</v>
      </c>
      <c r="J623" s="10" t="e">
        <f>IF(A623=" ",0,(PRODUCT($F$28:F623)-1)-(PRODUCT($H$28:H623)-1))</f>
        <v>#REF!</v>
      </c>
      <c r="L623" t="e">
        <f t="shared" si="202"/>
        <v>#REF!</v>
      </c>
      <c r="S623" s="26">
        <f>+'Rendements bruts'!A623</f>
        <v>0</v>
      </c>
      <c r="T623">
        <f t="shared" si="191"/>
        <v>1900</v>
      </c>
      <c r="U623">
        <f t="shared" si="192"/>
        <v>1</v>
      </c>
      <c r="V623" t="e">
        <f>+VLOOKUP(S623,'Rendements bruts'!$A:$A,2,FALSE)</f>
        <v>#N/A</v>
      </c>
      <c r="W623" s="2">
        <f t="shared" si="193"/>
        <v>0</v>
      </c>
      <c r="Y623" s="10" t="e">
        <f t="shared" si="188"/>
        <v>#REF!</v>
      </c>
      <c r="Z623" s="7" t="e">
        <f t="shared" si="189"/>
        <v>#REF!</v>
      </c>
    </row>
    <row r="624" spans="1:26" x14ac:dyDescent="0.25">
      <c r="A624" s="8" t="e">
        <f t="shared" si="190"/>
        <v>#REF!</v>
      </c>
      <c r="B624" s="11" t="e">
        <f t="shared" si="194"/>
        <v>#REF!</v>
      </c>
      <c r="C624" s="44" t="e">
        <f t="shared" si="195"/>
        <v>#REF!</v>
      </c>
      <c r="D624" s="9" t="e">
        <f t="shared" si="196"/>
        <v>#REF!</v>
      </c>
      <c r="E624" s="9" t="e">
        <f t="shared" si="197"/>
        <v>#REF!</v>
      </c>
      <c r="F624" s="9" t="e">
        <f t="shared" si="198"/>
        <v>#REF!</v>
      </c>
      <c r="G624" s="9" t="e">
        <f t="shared" si="199"/>
        <v>#REF!</v>
      </c>
      <c r="H624" s="9" t="e">
        <f t="shared" si="200"/>
        <v>#REF!</v>
      </c>
      <c r="I624" s="9" t="e">
        <f t="shared" si="201"/>
        <v>#REF!</v>
      </c>
      <c r="J624" s="10" t="e">
        <f>IF(A624=" ",0,(PRODUCT($F$28:F624)-1)-(PRODUCT($H$28:H624)-1))</f>
        <v>#REF!</v>
      </c>
      <c r="L624" t="e">
        <f t="shared" si="202"/>
        <v>#REF!</v>
      </c>
      <c r="S624" s="26">
        <f>+'Rendements bruts'!A624</f>
        <v>0</v>
      </c>
      <c r="T624">
        <f t="shared" si="191"/>
        <v>1900</v>
      </c>
      <c r="U624">
        <f t="shared" si="192"/>
        <v>1</v>
      </c>
      <c r="V624" t="e">
        <f>+VLOOKUP(S624,'Rendements bruts'!$A:$A,2,FALSE)</f>
        <v>#N/A</v>
      </c>
      <c r="W624" s="2">
        <f t="shared" si="193"/>
        <v>0</v>
      </c>
      <c r="Y624" s="10" t="e">
        <f t="shared" si="188"/>
        <v>#REF!</v>
      </c>
      <c r="Z624" s="7" t="e">
        <f t="shared" si="189"/>
        <v>#REF!</v>
      </c>
    </row>
    <row r="625" spans="1:26" x14ac:dyDescent="0.25">
      <c r="A625" s="8" t="e">
        <f t="shared" si="190"/>
        <v>#REF!</v>
      </c>
      <c r="B625" s="11" t="e">
        <f t="shared" si="194"/>
        <v>#REF!</v>
      </c>
      <c r="C625" s="44" t="e">
        <f t="shared" si="195"/>
        <v>#REF!</v>
      </c>
      <c r="D625" s="9" t="e">
        <f t="shared" si="196"/>
        <v>#REF!</v>
      </c>
      <c r="E625" s="9" t="e">
        <f t="shared" si="197"/>
        <v>#REF!</v>
      </c>
      <c r="F625" s="9" t="e">
        <f t="shared" si="198"/>
        <v>#REF!</v>
      </c>
      <c r="G625" s="9" t="e">
        <f t="shared" si="199"/>
        <v>#REF!</v>
      </c>
      <c r="H625" s="9" t="e">
        <f t="shared" si="200"/>
        <v>#REF!</v>
      </c>
      <c r="I625" s="9" t="e">
        <f t="shared" si="201"/>
        <v>#REF!</v>
      </c>
      <c r="J625" s="10" t="e">
        <f>IF(A625=" ",0,(PRODUCT($F$28:F625)-1)-(PRODUCT($H$28:H625)-1))</f>
        <v>#REF!</v>
      </c>
      <c r="L625" t="e">
        <f t="shared" si="202"/>
        <v>#REF!</v>
      </c>
      <c r="S625" s="26">
        <f>+'Rendements bruts'!A625</f>
        <v>0</v>
      </c>
      <c r="T625">
        <f t="shared" si="191"/>
        <v>1900</v>
      </c>
      <c r="U625">
        <f t="shared" si="192"/>
        <v>1</v>
      </c>
      <c r="V625" t="e">
        <f>+VLOOKUP(S625,'Rendements bruts'!$A:$A,2,FALSE)</f>
        <v>#N/A</v>
      </c>
      <c r="W625" s="2">
        <f t="shared" si="193"/>
        <v>0</v>
      </c>
      <c r="Y625" s="10" t="e">
        <f t="shared" si="188"/>
        <v>#REF!</v>
      </c>
      <c r="Z625" s="7" t="e">
        <f t="shared" si="189"/>
        <v>#REF!</v>
      </c>
    </row>
    <row r="626" spans="1:26" x14ac:dyDescent="0.25">
      <c r="A626" s="8" t="e">
        <f t="shared" si="190"/>
        <v>#REF!</v>
      </c>
      <c r="B626" s="11" t="e">
        <f t="shared" si="194"/>
        <v>#REF!</v>
      </c>
      <c r="C626" s="44" t="e">
        <f t="shared" si="195"/>
        <v>#REF!</v>
      </c>
      <c r="D626" s="9" t="e">
        <f t="shared" si="196"/>
        <v>#REF!</v>
      </c>
      <c r="E626" s="9" t="e">
        <f t="shared" si="197"/>
        <v>#REF!</v>
      </c>
      <c r="F626" s="9" t="e">
        <f t="shared" si="198"/>
        <v>#REF!</v>
      </c>
      <c r="G626" s="9" t="e">
        <f t="shared" si="199"/>
        <v>#REF!</v>
      </c>
      <c r="H626" s="9" t="e">
        <f t="shared" si="200"/>
        <v>#REF!</v>
      </c>
      <c r="I626" s="9" t="e">
        <f t="shared" si="201"/>
        <v>#REF!</v>
      </c>
      <c r="J626" s="10" t="e">
        <f>IF(A626=" ",0,(PRODUCT($F$28:F626)-1)-(PRODUCT($H$28:H626)-1))</f>
        <v>#REF!</v>
      </c>
      <c r="L626" t="e">
        <f t="shared" si="202"/>
        <v>#REF!</v>
      </c>
      <c r="S626" s="26">
        <f>+'Rendements bruts'!A626</f>
        <v>0</v>
      </c>
      <c r="T626">
        <f t="shared" si="191"/>
        <v>1900</v>
      </c>
      <c r="U626">
        <f t="shared" si="192"/>
        <v>1</v>
      </c>
      <c r="V626" t="e">
        <f>+VLOOKUP(S626,'Rendements bruts'!$A:$A,2,FALSE)</f>
        <v>#N/A</v>
      </c>
      <c r="W626" s="2">
        <f t="shared" si="193"/>
        <v>0</v>
      </c>
      <c r="Y626" s="10" t="e">
        <f t="shared" si="188"/>
        <v>#REF!</v>
      </c>
      <c r="Z626" s="7" t="e">
        <f t="shared" si="189"/>
        <v>#REF!</v>
      </c>
    </row>
    <row r="627" spans="1:26" x14ac:dyDescent="0.25">
      <c r="A627" s="8" t="e">
        <f t="shared" si="190"/>
        <v>#REF!</v>
      </c>
      <c r="B627" s="11" t="e">
        <f t="shared" si="194"/>
        <v>#REF!</v>
      </c>
      <c r="C627" s="44" t="e">
        <f t="shared" si="195"/>
        <v>#REF!</v>
      </c>
      <c r="D627" s="9" t="e">
        <f t="shared" si="196"/>
        <v>#REF!</v>
      </c>
      <c r="E627" s="9" t="e">
        <f t="shared" si="197"/>
        <v>#REF!</v>
      </c>
      <c r="F627" s="9" t="e">
        <f t="shared" si="198"/>
        <v>#REF!</v>
      </c>
      <c r="G627" s="9" t="e">
        <f t="shared" si="199"/>
        <v>#REF!</v>
      </c>
      <c r="H627" s="9" t="e">
        <f t="shared" si="200"/>
        <v>#REF!</v>
      </c>
      <c r="I627" s="9" t="e">
        <f t="shared" si="201"/>
        <v>#REF!</v>
      </c>
      <c r="J627" s="10" t="e">
        <f>IF(A627=" ",0,(PRODUCT($F$28:F627)-1)-(PRODUCT($H$28:H627)-1))</f>
        <v>#REF!</v>
      </c>
      <c r="L627" t="e">
        <f t="shared" si="202"/>
        <v>#REF!</v>
      </c>
      <c r="S627" s="26">
        <f>+'Rendements bruts'!A627</f>
        <v>0</v>
      </c>
      <c r="T627">
        <f t="shared" si="191"/>
        <v>1900</v>
      </c>
      <c r="U627">
        <f t="shared" si="192"/>
        <v>1</v>
      </c>
      <c r="V627" t="e">
        <f>+VLOOKUP(S627,'Rendements bruts'!$A:$A,2,FALSE)</f>
        <v>#N/A</v>
      </c>
      <c r="W627" s="2">
        <f t="shared" si="193"/>
        <v>0</v>
      </c>
      <c r="Y627" s="10" t="e">
        <f t="shared" si="188"/>
        <v>#REF!</v>
      </c>
      <c r="Z627" s="7" t="e">
        <f t="shared" si="189"/>
        <v>#REF!</v>
      </c>
    </row>
    <row r="628" spans="1:26" x14ac:dyDescent="0.25">
      <c r="A628" s="8" t="e">
        <f t="shared" si="190"/>
        <v>#REF!</v>
      </c>
      <c r="B628" s="11" t="e">
        <f t="shared" si="194"/>
        <v>#REF!</v>
      </c>
      <c r="C628" s="44" t="e">
        <f t="shared" si="195"/>
        <v>#REF!</v>
      </c>
      <c r="D628" s="9" t="e">
        <f t="shared" si="196"/>
        <v>#REF!</v>
      </c>
      <c r="E628" s="9" t="e">
        <f t="shared" si="197"/>
        <v>#REF!</v>
      </c>
      <c r="F628" s="9" t="e">
        <f t="shared" si="198"/>
        <v>#REF!</v>
      </c>
      <c r="G628" s="9" t="e">
        <f t="shared" si="199"/>
        <v>#REF!</v>
      </c>
      <c r="H628" s="9" t="e">
        <f t="shared" si="200"/>
        <v>#REF!</v>
      </c>
      <c r="I628" s="9" t="e">
        <f t="shared" si="201"/>
        <v>#REF!</v>
      </c>
      <c r="J628" s="10" t="e">
        <f>IF(A628=" ",0,(PRODUCT($F$28:F628)-1)-(PRODUCT($H$28:H628)-1))</f>
        <v>#REF!</v>
      </c>
      <c r="L628" t="e">
        <f t="shared" si="202"/>
        <v>#REF!</v>
      </c>
      <c r="S628" s="26">
        <f>+'Rendements bruts'!A628</f>
        <v>0</v>
      </c>
      <c r="T628">
        <f t="shared" si="191"/>
        <v>1900</v>
      </c>
      <c r="U628">
        <f t="shared" si="192"/>
        <v>1</v>
      </c>
      <c r="V628" t="e">
        <f>+VLOOKUP(S628,'Rendements bruts'!$A:$A,2,FALSE)</f>
        <v>#N/A</v>
      </c>
      <c r="W628" s="2">
        <f t="shared" si="193"/>
        <v>0</v>
      </c>
      <c r="Y628" s="10" t="e">
        <f t="shared" si="188"/>
        <v>#REF!</v>
      </c>
      <c r="Z628" s="7" t="e">
        <f t="shared" si="189"/>
        <v>#REF!</v>
      </c>
    </row>
    <row r="629" spans="1:26" x14ac:dyDescent="0.25">
      <c r="A629" s="8" t="e">
        <f t="shared" si="190"/>
        <v>#REF!</v>
      </c>
      <c r="B629" s="11" t="e">
        <f t="shared" si="194"/>
        <v>#REF!</v>
      </c>
      <c r="C629" s="44" t="e">
        <f t="shared" si="195"/>
        <v>#REF!</v>
      </c>
      <c r="D629" s="9" t="e">
        <f t="shared" si="196"/>
        <v>#REF!</v>
      </c>
      <c r="E629" s="9" t="e">
        <f t="shared" si="197"/>
        <v>#REF!</v>
      </c>
      <c r="F629" s="9" t="e">
        <f t="shared" si="198"/>
        <v>#REF!</v>
      </c>
      <c r="G629" s="9" t="e">
        <f t="shared" si="199"/>
        <v>#REF!</v>
      </c>
      <c r="H629" s="9" t="e">
        <f t="shared" si="200"/>
        <v>#REF!</v>
      </c>
      <c r="I629" s="9" t="e">
        <f t="shared" si="201"/>
        <v>#REF!</v>
      </c>
      <c r="J629" s="10" t="e">
        <f>IF(A629=" ",0,(PRODUCT($F$28:F629)-1)-(PRODUCT($H$28:H629)-1))</f>
        <v>#REF!</v>
      </c>
      <c r="L629" t="e">
        <f t="shared" si="202"/>
        <v>#REF!</v>
      </c>
      <c r="S629" s="26">
        <f>+'Rendements bruts'!A629</f>
        <v>0</v>
      </c>
      <c r="T629">
        <f t="shared" si="191"/>
        <v>1900</v>
      </c>
      <c r="U629">
        <f t="shared" si="192"/>
        <v>1</v>
      </c>
      <c r="V629" t="e">
        <f>+VLOOKUP(S629,'Rendements bruts'!$A:$A,2,FALSE)</f>
        <v>#N/A</v>
      </c>
      <c r="W629" s="2">
        <f t="shared" si="193"/>
        <v>0</v>
      </c>
      <c r="Y629" s="10" t="e">
        <f t="shared" si="188"/>
        <v>#REF!</v>
      </c>
      <c r="Z629" s="7" t="e">
        <f t="shared" si="189"/>
        <v>#REF!</v>
      </c>
    </row>
    <row r="630" spans="1:26" x14ac:dyDescent="0.25">
      <c r="A630" s="8" t="e">
        <f t="shared" si="190"/>
        <v>#REF!</v>
      </c>
      <c r="B630" s="11" t="e">
        <f t="shared" si="194"/>
        <v>#REF!</v>
      </c>
      <c r="C630" s="44" t="e">
        <f t="shared" si="195"/>
        <v>#REF!</v>
      </c>
      <c r="D630" s="9" t="e">
        <f t="shared" si="196"/>
        <v>#REF!</v>
      </c>
      <c r="E630" s="9" t="e">
        <f t="shared" si="197"/>
        <v>#REF!</v>
      </c>
      <c r="F630" s="9" t="e">
        <f t="shared" si="198"/>
        <v>#REF!</v>
      </c>
      <c r="G630" s="9" t="e">
        <f t="shared" si="199"/>
        <v>#REF!</v>
      </c>
      <c r="H630" s="9" t="e">
        <f t="shared" si="200"/>
        <v>#REF!</v>
      </c>
      <c r="I630" s="9" t="e">
        <f t="shared" si="201"/>
        <v>#REF!</v>
      </c>
      <c r="J630" s="10" t="e">
        <f>IF(A630=" ",0,(PRODUCT($F$28:F630)-1)-(PRODUCT($H$28:H630)-1))</f>
        <v>#REF!</v>
      </c>
      <c r="L630" t="e">
        <f t="shared" si="202"/>
        <v>#REF!</v>
      </c>
      <c r="S630" s="26">
        <f>+'Rendements bruts'!A630</f>
        <v>0</v>
      </c>
      <c r="T630">
        <f t="shared" si="191"/>
        <v>1900</v>
      </c>
      <c r="U630">
        <f t="shared" si="192"/>
        <v>1</v>
      </c>
      <c r="V630" t="e">
        <f>+VLOOKUP(S630,'Rendements bruts'!$A:$A,2,FALSE)</f>
        <v>#N/A</v>
      </c>
      <c r="W630" s="2">
        <f t="shared" si="193"/>
        <v>0</v>
      </c>
      <c r="Y630" s="10" t="e">
        <f t="shared" si="188"/>
        <v>#REF!</v>
      </c>
      <c r="Z630" s="7" t="e">
        <f t="shared" si="189"/>
        <v>#REF!</v>
      </c>
    </row>
    <row r="631" spans="1:26" x14ac:dyDescent="0.25">
      <c r="A631" s="8" t="e">
        <f t="shared" si="190"/>
        <v>#REF!</v>
      </c>
      <c r="B631" s="11" t="e">
        <f t="shared" si="194"/>
        <v>#REF!</v>
      </c>
      <c r="C631" s="44" t="e">
        <f t="shared" si="195"/>
        <v>#REF!</v>
      </c>
      <c r="D631" s="9" t="e">
        <f t="shared" si="196"/>
        <v>#REF!</v>
      </c>
      <c r="E631" s="9" t="e">
        <f t="shared" si="197"/>
        <v>#REF!</v>
      </c>
      <c r="F631" s="9" t="e">
        <f t="shared" si="198"/>
        <v>#REF!</v>
      </c>
      <c r="G631" s="9" t="e">
        <f t="shared" si="199"/>
        <v>#REF!</v>
      </c>
      <c r="H631" s="9" t="e">
        <f t="shared" si="200"/>
        <v>#REF!</v>
      </c>
      <c r="I631" s="9" t="e">
        <f t="shared" si="201"/>
        <v>#REF!</v>
      </c>
      <c r="J631" s="10" t="e">
        <f>IF(A631=" ",0,(PRODUCT($F$28:F631)-1)-(PRODUCT($H$28:H631)-1))</f>
        <v>#REF!</v>
      </c>
      <c r="L631" t="e">
        <f t="shared" si="202"/>
        <v>#REF!</v>
      </c>
      <c r="S631" s="26">
        <f>+'Rendements bruts'!A631</f>
        <v>0</v>
      </c>
      <c r="T631">
        <f t="shared" si="191"/>
        <v>1900</v>
      </c>
      <c r="U631">
        <f t="shared" si="192"/>
        <v>1</v>
      </c>
      <c r="V631" t="e">
        <f>+VLOOKUP(S631,'Rendements bruts'!$A:$A,2,FALSE)</f>
        <v>#N/A</v>
      </c>
      <c r="W631" s="2">
        <f t="shared" si="193"/>
        <v>0</v>
      </c>
      <c r="Y631" s="10" t="e">
        <f t="shared" si="188"/>
        <v>#REF!</v>
      </c>
      <c r="Z631" s="7" t="e">
        <f t="shared" si="189"/>
        <v>#REF!</v>
      </c>
    </row>
    <row r="632" spans="1:26" x14ac:dyDescent="0.25">
      <c r="A632" s="8" t="e">
        <f t="shared" si="190"/>
        <v>#REF!</v>
      </c>
      <c r="B632" s="11" t="e">
        <f t="shared" si="194"/>
        <v>#REF!</v>
      </c>
      <c r="C632" s="44" t="e">
        <f t="shared" si="195"/>
        <v>#REF!</v>
      </c>
      <c r="D632" s="9" t="e">
        <f t="shared" si="196"/>
        <v>#REF!</v>
      </c>
      <c r="E632" s="9" t="e">
        <f t="shared" si="197"/>
        <v>#REF!</v>
      </c>
      <c r="F632" s="9" t="e">
        <f t="shared" si="198"/>
        <v>#REF!</v>
      </c>
      <c r="G632" s="9" t="e">
        <f t="shared" si="199"/>
        <v>#REF!</v>
      </c>
      <c r="H632" s="9" t="e">
        <f t="shared" si="200"/>
        <v>#REF!</v>
      </c>
      <c r="I632" s="9" t="e">
        <f t="shared" si="201"/>
        <v>#REF!</v>
      </c>
      <c r="J632" s="10" t="e">
        <f>IF(A632=" ",0,(PRODUCT($F$28:F632)-1)-(PRODUCT($H$28:H632)-1))</f>
        <v>#REF!</v>
      </c>
      <c r="L632" t="e">
        <f t="shared" si="202"/>
        <v>#REF!</v>
      </c>
      <c r="S632" s="26">
        <f>+'Rendements bruts'!A632</f>
        <v>0</v>
      </c>
      <c r="T632">
        <f t="shared" si="191"/>
        <v>1900</v>
      </c>
      <c r="U632">
        <f t="shared" si="192"/>
        <v>1</v>
      </c>
      <c r="V632" t="e">
        <f>+VLOOKUP(S632,'Rendements bruts'!$A:$A,2,FALSE)</f>
        <v>#N/A</v>
      </c>
      <c r="W632" s="2">
        <f t="shared" si="193"/>
        <v>0</v>
      </c>
      <c r="Y632" s="10" t="e">
        <f t="shared" si="188"/>
        <v>#REF!</v>
      </c>
      <c r="Z632" s="7" t="e">
        <f t="shared" si="189"/>
        <v>#REF!</v>
      </c>
    </row>
    <row r="633" spans="1:26" x14ac:dyDescent="0.25">
      <c r="A633" s="8" t="e">
        <f t="shared" si="190"/>
        <v>#REF!</v>
      </c>
      <c r="B633" s="11" t="e">
        <f t="shared" si="194"/>
        <v>#REF!</v>
      </c>
      <c r="C633" s="44" t="e">
        <f t="shared" si="195"/>
        <v>#REF!</v>
      </c>
      <c r="D633" s="9" t="e">
        <f t="shared" si="196"/>
        <v>#REF!</v>
      </c>
      <c r="E633" s="9" t="e">
        <f t="shared" si="197"/>
        <v>#REF!</v>
      </c>
      <c r="F633" s="9" t="e">
        <f t="shared" si="198"/>
        <v>#REF!</v>
      </c>
      <c r="G633" s="9" t="e">
        <f t="shared" si="199"/>
        <v>#REF!</v>
      </c>
      <c r="H633" s="9" t="e">
        <f t="shared" si="200"/>
        <v>#REF!</v>
      </c>
      <c r="I633" s="9" t="e">
        <f t="shared" si="201"/>
        <v>#REF!</v>
      </c>
      <c r="J633" s="10" t="e">
        <f>IF(A633=" ",0,(PRODUCT($F$28:F633)-1)-(PRODUCT($H$28:H633)-1))</f>
        <v>#REF!</v>
      </c>
      <c r="L633" t="e">
        <f t="shared" si="202"/>
        <v>#REF!</v>
      </c>
      <c r="S633" s="26">
        <f>+'Rendements bruts'!A633</f>
        <v>0</v>
      </c>
      <c r="T633">
        <f t="shared" si="191"/>
        <v>1900</v>
      </c>
      <c r="U633">
        <f t="shared" si="192"/>
        <v>1</v>
      </c>
      <c r="V633" t="e">
        <f>+VLOOKUP(S633,'Rendements bruts'!$A:$A,2,FALSE)</f>
        <v>#N/A</v>
      </c>
      <c r="W633" s="2">
        <f t="shared" si="193"/>
        <v>0</v>
      </c>
      <c r="Y633" s="10" t="e">
        <f t="shared" si="188"/>
        <v>#REF!</v>
      </c>
      <c r="Z633" s="7" t="e">
        <f t="shared" si="189"/>
        <v>#REF!</v>
      </c>
    </row>
    <row r="634" spans="1:26" x14ac:dyDescent="0.25">
      <c r="A634" s="8" t="e">
        <f t="shared" si="190"/>
        <v>#REF!</v>
      </c>
      <c r="B634" s="11" t="e">
        <f t="shared" si="194"/>
        <v>#REF!</v>
      </c>
      <c r="C634" s="44" t="e">
        <f t="shared" si="195"/>
        <v>#REF!</v>
      </c>
      <c r="D634" s="9" t="e">
        <f t="shared" si="196"/>
        <v>#REF!</v>
      </c>
      <c r="E634" s="9" t="e">
        <f t="shared" si="197"/>
        <v>#REF!</v>
      </c>
      <c r="F634" s="9" t="e">
        <f t="shared" si="198"/>
        <v>#REF!</v>
      </c>
      <c r="G634" s="9" t="e">
        <f t="shared" si="199"/>
        <v>#REF!</v>
      </c>
      <c r="H634" s="9" t="e">
        <f t="shared" si="200"/>
        <v>#REF!</v>
      </c>
      <c r="I634" s="9" t="e">
        <f t="shared" si="201"/>
        <v>#REF!</v>
      </c>
      <c r="J634" s="10" t="e">
        <f>IF(A634=" ",0,(PRODUCT($F$28:F634)-1)-(PRODUCT($H$28:H634)-1))</f>
        <v>#REF!</v>
      </c>
      <c r="L634" t="e">
        <f t="shared" si="202"/>
        <v>#REF!</v>
      </c>
      <c r="S634" s="26">
        <f>+'Rendements bruts'!A634</f>
        <v>0</v>
      </c>
      <c r="T634">
        <f t="shared" si="191"/>
        <v>1900</v>
      </c>
      <c r="U634">
        <f t="shared" si="192"/>
        <v>1</v>
      </c>
      <c r="V634" t="e">
        <f>+VLOOKUP(S634,'Rendements bruts'!$A:$A,2,FALSE)</f>
        <v>#N/A</v>
      </c>
      <c r="W634" s="2">
        <f t="shared" si="193"/>
        <v>0</v>
      </c>
      <c r="Y634" s="10" t="e">
        <f t="shared" si="188"/>
        <v>#REF!</v>
      </c>
      <c r="Z634" s="7" t="e">
        <f t="shared" si="189"/>
        <v>#REF!</v>
      </c>
    </row>
    <row r="635" spans="1:26" x14ac:dyDescent="0.25">
      <c r="A635" s="8" t="e">
        <f t="shared" si="190"/>
        <v>#REF!</v>
      </c>
      <c r="B635" s="11" t="e">
        <f t="shared" si="194"/>
        <v>#REF!</v>
      </c>
      <c r="C635" s="44" t="e">
        <f t="shared" si="195"/>
        <v>#REF!</v>
      </c>
      <c r="D635" s="9" t="e">
        <f t="shared" si="196"/>
        <v>#REF!</v>
      </c>
      <c r="E635" s="9" t="e">
        <f t="shared" si="197"/>
        <v>#REF!</v>
      </c>
      <c r="F635" s="9" t="e">
        <f t="shared" si="198"/>
        <v>#REF!</v>
      </c>
      <c r="G635" s="9" t="e">
        <f t="shared" si="199"/>
        <v>#REF!</v>
      </c>
      <c r="H635" s="9" t="e">
        <f t="shared" si="200"/>
        <v>#REF!</v>
      </c>
      <c r="I635" s="9" t="e">
        <f t="shared" si="201"/>
        <v>#REF!</v>
      </c>
      <c r="J635" s="10" t="e">
        <f>IF(A635=" ",0,(PRODUCT($F$28:F635)-1)-(PRODUCT($H$28:H635)-1))</f>
        <v>#REF!</v>
      </c>
      <c r="L635" t="e">
        <f t="shared" si="202"/>
        <v>#REF!</v>
      </c>
      <c r="S635" s="26">
        <f>+'Rendements bruts'!A635</f>
        <v>0</v>
      </c>
      <c r="T635">
        <f t="shared" si="191"/>
        <v>1900</v>
      </c>
      <c r="U635">
        <f t="shared" si="192"/>
        <v>1</v>
      </c>
      <c r="V635" t="e">
        <f>+VLOOKUP(S635,'Rendements bruts'!$A:$A,2,FALSE)</f>
        <v>#N/A</v>
      </c>
      <c r="W635" s="2">
        <f t="shared" si="193"/>
        <v>0</v>
      </c>
      <c r="Y635" s="10" t="e">
        <f t="shared" si="188"/>
        <v>#REF!</v>
      </c>
      <c r="Z635" s="7" t="e">
        <f t="shared" si="189"/>
        <v>#REF!</v>
      </c>
    </row>
    <row r="636" spans="1:26" x14ac:dyDescent="0.25">
      <c r="A636" s="8" t="e">
        <f t="shared" si="190"/>
        <v>#REF!</v>
      </c>
      <c r="B636" s="11" t="e">
        <f t="shared" si="194"/>
        <v>#REF!</v>
      </c>
      <c r="C636" s="44" t="e">
        <f t="shared" si="195"/>
        <v>#REF!</v>
      </c>
      <c r="D636" s="9" t="e">
        <f t="shared" si="196"/>
        <v>#REF!</v>
      </c>
      <c r="E636" s="9" t="e">
        <f t="shared" si="197"/>
        <v>#REF!</v>
      </c>
      <c r="F636" s="9" t="e">
        <f t="shared" si="198"/>
        <v>#REF!</v>
      </c>
      <c r="G636" s="9" t="e">
        <f t="shared" si="199"/>
        <v>#REF!</v>
      </c>
      <c r="H636" s="9" t="e">
        <f t="shared" si="200"/>
        <v>#REF!</v>
      </c>
      <c r="I636" s="9" t="e">
        <f t="shared" si="201"/>
        <v>#REF!</v>
      </c>
      <c r="J636" s="10" t="e">
        <f>IF(A636=" ",0,(PRODUCT($F$28:F636)-1)-(PRODUCT($H$28:H636)-1))</f>
        <v>#REF!</v>
      </c>
      <c r="L636" t="e">
        <f t="shared" si="202"/>
        <v>#REF!</v>
      </c>
      <c r="S636" s="26">
        <f>+'Rendements bruts'!A636</f>
        <v>0</v>
      </c>
      <c r="T636">
        <f t="shared" si="191"/>
        <v>1900</v>
      </c>
      <c r="U636">
        <f t="shared" si="192"/>
        <v>1</v>
      </c>
      <c r="V636" t="e">
        <f>+VLOOKUP(S636,'Rendements bruts'!$A:$A,2,FALSE)</f>
        <v>#N/A</v>
      </c>
      <c r="W636" s="2">
        <f t="shared" si="193"/>
        <v>0</v>
      </c>
      <c r="Y636" s="10" t="e">
        <f t="shared" si="188"/>
        <v>#REF!</v>
      </c>
      <c r="Z636" s="7" t="e">
        <f t="shared" si="189"/>
        <v>#REF!</v>
      </c>
    </row>
    <row r="637" spans="1:26" x14ac:dyDescent="0.25">
      <c r="A637" s="8" t="e">
        <f t="shared" si="190"/>
        <v>#REF!</v>
      </c>
      <c r="B637" s="11" t="e">
        <f t="shared" si="194"/>
        <v>#REF!</v>
      </c>
      <c r="C637" s="44" t="e">
        <f t="shared" si="195"/>
        <v>#REF!</v>
      </c>
      <c r="D637" s="9" t="e">
        <f t="shared" si="196"/>
        <v>#REF!</v>
      </c>
      <c r="E637" s="9" t="e">
        <f t="shared" si="197"/>
        <v>#REF!</v>
      </c>
      <c r="F637" s="9" t="e">
        <f t="shared" si="198"/>
        <v>#REF!</v>
      </c>
      <c r="G637" s="9" t="e">
        <f t="shared" si="199"/>
        <v>#REF!</v>
      </c>
      <c r="H637" s="9" t="e">
        <f t="shared" si="200"/>
        <v>#REF!</v>
      </c>
      <c r="I637" s="9" t="e">
        <f t="shared" si="201"/>
        <v>#REF!</v>
      </c>
      <c r="J637" s="10" t="e">
        <f>IF(A637=" ",0,(PRODUCT($F$28:F637)-1)-(PRODUCT($H$28:H637)-1))</f>
        <v>#REF!</v>
      </c>
      <c r="L637" t="e">
        <f t="shared" si="202"/>
        <v>#REF!</v>
      </c>
      <c r="S637" s="26">
        <f>+'Rendements bruts'!A637</f>
        <v>0</v>
      </c>
      <c r="T637">
        <f t="shared" si="191"/>
        <v>1900</v>
      </c>
      <c r="U637">
        <f t="shared" si="192"/>
        <v>1</v>
      </c>
      <c r="V637" t="e">
        <f>+VLOOKUP(S637,'Rendements bruts'!$A:$A,2,FALSE)</f>
        <v>#N/A</v>
      </c>
      <c r="W637" s="2">
        <f t="shared" si="193"/>
        <v>0</v>
      </c>
      <c r="Y637" s="10" t="e">
        <f t="shared" si="188"/>
        <v>#REF!</v>
      </c>
      <c r="Z637" s="7" t="e">
        <f t="shared" si="189"/>
        <v>#REF!</v>
      </c>
    </row>
    <row r="638" spans="1:26" x14ac:dyDescent="0.25">
      <c r="A638" s="8" t="e">
        <f t="shared" si="190"/>
        <v>#REF!</v>
      </c>
      <c r="B638" s="11" t="e">
        <f t="shared" si="194"/>
        <v>#REF!</v>
      </c>
      <c r="C638" s="44" t="e">
        <f t="shared" si="195"/>
        <v>#REF!</v>
      </c>
      <c r="D638" s="9" t="e">
        <f t="shared" si="196"/>
        <v>#REF!</v>
      </c>
      <c r="E638" s="9" t="e">
        <f t="shared" si="197"/>
        <v>#REF!</v>
      </c>
      <c r="F638" s="9" t="e">
        <f t="shared" si="198"/>
        <v>#REF!</v>
      </c>
      <c r="G638" s="9" t="e">
        <f t="shared" si="199"/>
        <v>#REF!</v>
      </c>
      <c r="H638" s="9" t="e">
        <f t="shared" si="200"/>
        <v>#REF!</v>
      </c>
      <c r="I638" s="9" t="e">
        <f t="shared" si="201"/>
        <v>#REF!</v>
      </c>
      <c r="J638" s="10" t="e">
        <f>IF(A638=" ",0,(PRODUCT($F$28:F638)-1)-(PRODUCT($H$28:H638)-1))</f>
        <v>#REF!</v>
      </c>
      <c r="L638" t="e">
        <f t="shared" si="202"/>
        <v>#REF!</v>
      </c>
      <c r="S638" s="26">
        <f>+'Rendements bruts'!A638</f>
        <v>0</v>
      </c>
      <c r="T638">
        <f t="shared" si="191"/>
        <v>1900</v>
      </c>
      <c r="U638">
        <f t="shared" si="192"/>
        <v>1</v>
      </c>
      <c r="V638" t="e">
        <f>+VLOOKUP(S638,'Rendements bruts'!$A:$A,2,FALSE)</f>
        <v>#N/A</v>
      </c>
      <c r="W638" s="2">
        <f t="shared" si="193"/>
        <v>0</v>
      </c>
      <c r="Y638" s="10" t="e">
        <f t="shared" si="188"/>
        <v>#REF!</v>
      </c>
      <c r="Z638" s="7" t="e">
        <f t="shared" si="189"/>
        <v>#REF!</v>
      </c>
    </row>
    <row r="639" spans="1:26" x14ac:dyDescent="0.25">
      <c r="A639" s="8" t="e">
        <f t="shared" si="190"/>
        <v>#REF!</v>
      </c>
      <c r="B639" s="11" t="e">
        <f t="shared" si="194"/>
        <v>#REF!</v>
      </c>
      <c r="C639" s="44" t="e">
        <f t="shared" si="195"/>
        <v>#REF!</v>
      </c>
      <c r="D639" s="9" t="e">
        <f t="shared" si="196"/>
        <v>#REF!</v>
      </c>
      <c r="E639" s="9" t="e">
        <f t="shared" si="197"/>
        <v>#REF!</v>
      </c>
      <c r="F639" s="9" t="e">
        <f t="shared" si="198"/>
        <v>#REF!</v>
      </c>
      <c r="G639" s="9" t="e">
        <f t="shared" si="199"/>
        <v>#REF!</v>
      </c>
      <c r="H639" s="9" t="e">
        <f t="shared" si="200"/>
        <v>#REF!</v>
      </c>
      <c r="I639" s="9" t="e">
        <f t="shared" si="201"/>
        <v>#REF!</v>
      </c>
      <c r="J639" s="10" t="e">
        <f>IF(A639=" ",0,(PRODUCT($F$28:F639)-1)-(PRODUCT($H$28:H639)-1))</f>
        <v>#REF!</v>
      </c>
      <c r="L639" t="e">
        <f t="shared" si="202"/>
        <v>#REF!</v>
      </c>
      <c r="S639" s="26">
        <f>+'Rendements bruts'!A639</f>
        <v>0</v>
      </c>
      <c r="T639">
        <f t="shared" si="191"/>
        <v>1900</v>
      </c>
      <c r="U639">
        <f t="shared" si="192"/>
        <v>1</v>
      </c>
      <c r="V639" t="e">
        <f>+VLOOKUP(S639,'Rendements bruts'!$A:$A,2,FALSE)</f>
        <v>#N/A</v>
      </c>
      <c r="W639" s="2">
        <f t="shared" si="193"/>
        <v>0</v>
      </c>
      <c r="Y639" s="10" t="e">
        <f t="shared" si="188"/>
        <v>#REF!</v>
      </c>
      <c r="Z639" s="7" t="e">
        <f t="shared" si="189"/>
        <v>#REF!</v>
      </c>
    </row>
    <row r="640" spans="1:26" x14ac:dyDescent="0.25">
      <c r="A640" s="8" t="e">
        <f t="shared" si="190"/>
        <v>#REF!</v>
      </c>
      <c r="B640" s="11" t="e">
        <f t="shared" si="194"/>
        <v>#REF!</v>
      </c>
      <c r="C640" s="44" t="e">
        <f t="shared" si="195"/>
        <v>#REF!</v>
      </c>
      <c r="D640" s="9" t="e">
        <f t="shared" si="196"/>
        <v>#REF!</v>
      </c>
      <c r="E640" s="9" t="e">
        <f t="shared" si="197"/>
        <v>#REF!</v>
      </c>
      <c r="F640" s="9" t="e">
        <f t="shared" si="198"/>
        <v>#REF!</v>
      </c>
      <c r="G640" s="9" t="e">
        <f t="shared" si="199"/>
        <v>#REF!</v>
      </c>
      <c r="H640" s="9" t="e">
        <f t="shared" si="200"/>
        <v>#REF!</v>
      </c>
      <c r="I640" s="9" t="e">
        <f t="shared" si="201"/>
        <v>#REF!</v>
      </c>
      <c r="J640" s="10" t="e">
        <f>IF(A640=" ",0,(PRODUCT($F$28:F640)-1)-(PRODUCT($H$28:H640)-1))</f>
        <v>#REF!</v>
      </c>
      <c r="L640" t="e">
        <f t="shared" si="202"/>
        <v>#REF!</v>
      </c>
      <c r="S640" s="26">
        <f>+'Rendements bruts'!A640</f>
        <v>0</v>
      </c>
      <c r="T640">
        <f t="shared" si="191"/>
        <v>1900</v>
      </c>
      <c r="U640">
        <f t="shared" si="192"/>
        <v>1</v>
      </c>
      <c r="V640" t="e">
        <f>+VLOOKUP(S640,'Rendements bruts'!$A:$A,2,FALSE)</f>
        <v>#N/A</v>
      </c>
      <c r="W640" s="2">
        <f t="shared" si="193"/>
        <v>0</v>
      </c>
      <c r="Y640" s="10" t="e">
        <f t="shared" si="188"/>
        <v>#REF!</v>
      </c>
      <c r="Z640" s="7" t="e">
        <f t="shared" si="189"/>
        <v>#REF!</v>
      </c>
    </row>
    <row r="641" spans="1:26" x14ac:dyDescent="0.25">
      <c r="A641" s="8" t="e">
        <f t="shared" si="190"/>
        <v>#REF!</v>
      </c>
      <c r="B641" s="11" t="e">
        <f t="shared" si="194"/>
        <v>#REF!</v>
      </c>
      <c r="C641" s="44" t="e">
        <f t="shared" si="195"/>
        <v>#REF!</v>
      </c>
      <c r="D641" s="9" t="e">
        <f t="shared" si="196"/>
        <v>#REF!</v>
      </c>
      <c r="E641" s="9" t="e">
        <f t="shared" si="197"/>
        <v>#REF!</v>
      </c>
      <c r="F641" s="9" t="e">
        <f t="shared" si="198"/>
        <v>#REF!</v>
      </c>
      <c r="G641" s="9" t="e">
        <f t="shared" si="199"/>
        <v>#REF!</v>
      </c>
      <c r="H641" s="9" t="e">
        <f t="shared" si="200"/>
        <v>#REF!</v>
      </c>
      <c r="I641" s="9" t="e">
        <f t="shared" si="201"/>
        <v>#REF!</v>
      </c>
      <c r="J641" s="10" t="e">
        <f>IF(A641=" ",0,(PRODUCT($F$28:F641)-1)-(PRODUCT($H$28:H641)-1))</f>
        <v>#REF!</v>
      </c>
      <c r="L641" t="e">
        <f t="shared" si="202"/>
        <v>#REF!</v>
      </c>
      <c r="S641" s="26">
        <f>+'Rendements bruts'!A641</f>
        <v>0</v>
      </c>
      <c r="T641">
        <f t="shared" si="191"/>
        <v>1900</v>
      </c>
      <c r="U641">
        <f t="shared" si="192"/>
        <v>1</v>
      </c>
      <c r="V641" t="e">
        <f>+VLOOKUP(S641,'Rendements bruts'!$A:$A,2,FALSE)</f>
        <v>#N/A</v>
      </c>
      <c r="W641" s="2">
        <f t="shared" si="193"/>
        <v>0</v>
      </c>
      <c r="Y641" s="10" t="e">
        <f t="shared" si="188"/>
        <v>#REF!</v>
      </c>
      <c r="Z641" s="7" t="e">
        <f t="shared" si="189"/>
        <v>#REF!</v>
      </c>
    </row>
    <row r="642" spans="1:26" x14ac:dyDescent="0.25">
      <c r="A642" s="8" t="e">
        <f t="shared" si="190"/>
        <v>#REF!</v>
      </c>
      <c r="B642" s="11" t="e">
        <f t="shared" si="194"/>
        <v>#REF!</v>
      </c>
      <c r="C642" s="44" t="e">
        <f t="shared" si="195"/>
        <v>#REF!</v>
      </c>
      <c r="D642" s="9" t="e">
        <f t="shared" si="196"/>
        <v>#REF!</v>
      </c>
      <c r="E642" s="9" t="e">
        <f t="shared" si="197"/>
        <v>#REF!</v>
      </c>
      <c r="F642" s="9" t="e">
        <f t="shared" si="198"/>
        <v>#REF!</v>
      </c>
      <c r="G642" s="9" t="e">
        <f t="shared" si="199"/>
        <v>#REF!</v>
      </c>
      <c r="H642" s="9" t="e">
        <f t="shared" si="200"/>
        <v>#REF!</v>
      </c>
      <c r="I642" s="9" t="e">
        <f t="shared" si="201"/>
        <v>#REF!</v>
      </c>
      <c r="J642" s="10" t="e">
        <f>IF(A642=" ",0,(PRODUCT($F$28:F642)-1)-(PRODUCT($H$28:H642)-1))</f>
        <v>#REF!</v>
      </c>
      <c r="L642" t="e">
        <f t="shared" si="202"/>
        <v>#REF!</v>
      </c>
      <c r="S642" s="26">
        <f>+'Rendements bruts'!A642</f>
        <v>0</v>
      </c>
      <c r="T642">
        <f t="shared" si="191"/>
        <v>1900</v>
      </c>
      <c r="U642">
        <f t="shared" si="192"/>
        <v>1</v>
      </c>
      <c r="V642" t="e">
        <f>+VLOOKUP(S642,'Rendements bruts'!$A:$A,2,FALSE)</f>
        <v>#N/A</v>
      </c>
      <c r="W642" s="2">
        <f t="shared" si="193"/>
        <v>0</v>
      </c>
      <c r="Y642" s="10" t="e">
        <f t="shared" si="188"/>
        <v>#REF!</v>
      </c>
      <c r="Z642" s="7" t="e">
        <f t="shared" si="189"/>
        <v>#REF!</v>
      </c>
    </row>
    <row r="643" spans="1:26" x14ac:dyDescent="0.25">
      <c r="A643" s="8" t="e">
        <f t="shared" si="190"/>
        <v>#REF!</v>
      </c>
      <c r="B643" s="11" t="e">
        <f t="shared" si="194"/>
        <v>#REF!</v>
      </c>
      <c r="C643" s="44" t="e">
        <f t="shared" si="195"/>
        <v>#REF!</v>
      </c>
      <c r="D643" s="9" t="e">
        <f t="shared" si="196"/>
        <v>#REF!</v>
      </c>
      <c r="E643" s="9" t="e">
        <f t="shared" si="197"/>
        <v>#REF!</v>
      </c>
      <c r="F643" s="9" t="e">
        <f t="shared" si="198"/>
        <v>#REF!</v>
      </c>
      <c r="G643" s="9" t="e">
        <f t="shared" si="199"/>
        <v>#REF!</v>
      </c>
      <c r="H643" s="9" t="e">
        <f t="shared" si="200"/>
        <v>#REF!</v>
      </c>
      <c r="I643" s="9" t="e">
        <f t="shared" si="201"/>
        <v>#REF!</v>
      </c>
      <c r="J643" s="10" t="e">
        <f>IF(A643=" ",0,(PRODUCT($F$28:F643)-1)-(PRODUCT($H$28:H643)-1))</f>
        <v>#REF!</v>
      </c>
      <c r="L643" t="e">
        <f t="shared" si="202"/>
        <v>#REF!</v>
      </c>
      <c r="S643" s="26">
        <f>+'Rendements bruts'!A643</f>
        <v>0</v>
      </c>
      <c r="T643">
        <f t="shared" si="191"/>
        <v>1900</v>
      </c>
      <c r="U643">
        <f t="shared" si="192"/>
        <v>1</v>
      </c>
      <c r="V643" t="e">
        <f>+VLOOKUP(S643,'Rendements bruts'!$A:$A,2,FALSE)</f>
        <v>#N/A</v>
      </c>
      <c r="W643" s="2">
        <f t="shared" si="193"/>
        <v>0</v>
      </c>
      <c r="Y643" s="10" t="e">
        <f t="shared" si="188"/>
        <v>#REF!</v>
      </c>
      <c r="Z643" s="7" t="e">
        <f t="shared" si="189"/>
        <v>#REF!</v>
      </c>
    </row>
    <row r="644" spans="1:26" x14ac:dyDescent="0.25">
      <c r="A644" s="8" t="e">
        <f t="shared" si="190"/>
        <v>#REF!</v>
      </c>
      <c r="B644" s="11" t="e">
        <f t="shared" si="194"/>
        <v>#REF!</v>
      </c>
      <c r="C644" s="44" t="e">
        <f t="shared" si="195"/>
        <v>#REF!</v>
      </c>
      <c r="D644" s="9" t="e">
        <f t="shared" si="196"/>
        <v>#REF!</v>
      </c>
      <c r="E644" s="9" t="e">
        <f t="shared" si="197"/>
        <v>#REF!</v>
      </c>
      <c r="F644" s="9" t="e">
        <f t="shared" si="198"/>
        <v>#REF!</v>
      </c>
      <c r="G644" s="9" t="e">
        <f t="shared" si="199"/>
        <v>#REF!</v>
      </c>
      <c r="H644" s="9" t="e">
        <f t="shared" si="200"/>
        <v>#REF!</v>
      </c>
      <c r="I644" s="9" t="e">
        <f t="shared" si="201"/>
        <v>#REF!</v>
      </c>
      <c r="J644" s="10" t="e">
        <f>IF(A644=" ",0,(PRODUCT($F$28:F644)-1)-(PRODUCT($H$28:H644)-1))</f>
        <v>#REF!</v>
      </c>
      <c r="L644" t="e">
        <f t="shared" si="202"/>
        <v>#REF!</v>
      </c>
      <c r="S644" s="26">
        <f>+'Rendements bruts'!A644</f>
        <v>0</v>
      </c>
      <c r="T644">
        <f t="shared" si="191"/>
        <v>1900</v>
      </c>
      <c r="U644">
        <f t="shared" si="192"/>
        <v>1</v>
      </c>
      <c r="V644" t="e">
        <f>+VLOOKUP(S644,'Rendements bruts'!$A:$A,2,FALSE)</f>
        <v>#N/A</v>
      </c>
      <c r="W644" s="2">
        <f t="shared" si="193"/>
        <v>0</v>
      </c>
      <c r="Y644" s="10" t="e">
        <f t="shared" si="188"/>
        <v>#REF!</v>
      </c>
      <c r="Z644" s="7" t="e">
        <f t="shared" si="189"/>
        <v>#REF!</v>
      </c>
    </row>
    <row r="645" spans="1:26" x14ac:dyDescent="0.25">
      <c r="A645" s="8" t="e">
        <f t="shared" si="190"/>
        <v>#REF!</v>
      </c>
      <c r="B645" s="11" t="e">
        <f t="shared" si="194"/>
        <v>#REF!</v>
      </c>
      <c r="C645" s="44" t="e">
        <f t="shared" si="195"/>
        <v>#REF!</v>
      </c>
      <c r="D645" s="9" t="e">
        <f t="shared" si="196"/>
        <v>#REF!</v>
      </c>
      <c r="E645" s="9" t="e">
        <f t="shared" si="197"/>
        <v>#REF!</v>
      </c>
      <c r="F645" s="9" t="e">
        <f t="shared" si="198"/>
        <v>#REF!</v>
      </c>
      <c r="G645" s="9" t="e">
        <f t="shared" si="199"/>
        <v>#REF!</v>
      </c>
      <c r="H645" s="9" t="e">
        <f t="shared" si="200"/>
        <v>#REF!</v>
      </c>
      <c r="I645" s="9" t="e">
        <f t="shared" si="201"/>
        <v>#REF!</v>
      </c>
      <c r="J645" s="10" t="e">
        <f>IF(A645=" ",0,(PRODUCT($F$28:F645)-1)-(PRODUCT($H$28:H645)-1))</f>
        <v>#REF!</v>
      </c>
      <c r="L645" t="e">
        <f t="shared" si="202"/>
        <v>#REF!</v>
      </c>
      <c r="S645" s="26">
        <f>+'Rendements bruts'!A645</f>
        <v>0</v>
      </c>
      <c r="T645">
        <f t="shared" si="191"/>
        <v>1900</v>
      </c>
      <c r="U645">
        <f t="shared" si="192"/>
        <v>1</v>
      </c>
      <c r="V645" t="e">
        <f>+VLOOKUP(S645,'Rendements bruts'!$A:$A,2,FALSE)</f>
        <v>#N/A</v>
      </c>
      <c r="W645" s="2">
        <f t="shared" si="193"/>
        <v>0</v>
      </c>
      <c r="Y645" s="10" t="e">
        <f t="shared" ref="Y645:Y708" si="203">+IF(A668=" "," ",INDEX(Indices,A668,MAX($Q$2:$Q$48)+2))</f>
        <v>#REF!</v>
      </c>
      <c r="Z645" s="7" t="e">
        <f t="shared" si="189"/>
        <v>#REF!</v>
      </c>
    </row>
    <row r="646" spans="1:26" x14ac:dyDescent="0.25">
      <c r="A646" s="8" t="e">
        <f t="shared" si="190"/>
        <v>#REF!</v>
      </c>
      <c r="B646" s="11" t="e">
        <f t="shared" si="194"/>
        <v>#REF!</v>
      </c>
      <c r="C646" s="44" t="e">
        <f t="shared" si="195"/>
        <v>#REF!</v>
      </c>
      <c r="D646" s="9" t="e">
        <f t="shared" si="196"/>
        <v>#REF!</v>
      </c>
      <c r="E646" s="9" t="e">
        <f t="shared" si="197"/>
        <v>#REF!</v>
      </c>
      <c r="F646" s="9" t="e">
        <f t="shared" si="198"/>
        <v>#REF!</v>
      </c>
      <c r="G646" s="9" t="e">
        <f t="shared" si="199"/>
        <v>#REF!</v>
      </c>
      <c r="H646" s="9" t="e">
        <f t="shared" si="200"/>
        <v>#REF!</v>
      </c>
      <c r="I646" s="9" t="e">
        <f t="shared" si="201"/>
        <v>#REF!</v>
      </c>
      <c r="J646" s="10" t="e">
        <f>IF(A646=" ",0,(PRODUCT($F$28:F646)-1)-(PRODUCT($H$28:H646)-1))</f>
        <v>#REF!</v>
      </c>
      <c r="L646" t="e">
        <f t="shared" si="202"/>
        <v>#REF!</v>
      </c>
      <c r="S646" s="26">
        <f>+'Rendements bruts'!A646</f>
        <v>0</v>
      </c>
      <c r="T646">
        <f t="shared" si="191"/>
        <v>1900</v>
      </c>
      <c r="U646">
        <f t="shared" si="192"/>
        <v>1</v>
      </c>
      <c r="V646" t="e">
        <f>+VLOOKUP(S646,'Rendements bruts'!$A:$A,2,FALSE)</f>
        <v>#N/A</v>
      </c>
      <c r="W646" s="2">
        <f t="shared" si="193"/>
        <v>0</v>
      </c>
      <c r="Y646" s="10" t="e">
        <f t="shared" si="203"/>
        <v>#REF!</v>
      </c>
      <c r="Z646" s="7" t="e">
        <f t="shared" si="189"/>
        <v>#REF!</v>
      </c>
    </row>
    <row r="647" spans="1:26" x14ac:dyDescent="0.25">
      <c r="A647" s="8" t="e">
        <f t="shared" si="190"/>
        <v>#REF!</v>
      </c>
      <c r="B647" s="11" t="e">
        <f t="shared" si="194"/>
        <v>#REF!</v>
      </c>
      <c r="C647" s="44" t="e">
        <f t="shared" si="195"/>
        <v>#REF!</v>
      </c>
      <c r="D647" s="9" t="e">
        <f t="shared" si="196"/>
        <v>#REF!</v>
      </c>
      <c r="E647" s="9" t="e">
        <f t="shared" si="197"/>
        <v>#REF!</v>
      </c>
      <c r="F647" s="9" t="e">
        <f t="shared" si="198"/>
        <v>#REF!</v>
      </c>
      <c r="G647" s="9" t="e">
        <f t="shared" si="199"/>
        <v>#REF!</v>
      </c>
      <c r="H647" s="9" t="e">
        <f t="shared" si="200"/>
        <v>#REF!</v>
      </c>
      <c r="I647" s="9" t="e">
        <f t="shared" si="201"/>
        <v>#REF!</v>
      </c>
      <c r="J647" s="10" t="e">
        <f>IF(A647=" ",0,(PRODUCT($F$28:F647)-1)-(PRODUCT($H$28:H647)-1))</f>
        <v>#REF!</v>
      </c>
      <c r="L647" t="e">
        <f t="shared" si="202"/>
        <v>#REF!</v>
      </c>
      <c r="S647" s="26">
        <f>+'Rendements bruts'!A647</f>
        <v>0</v>
      </c>
      <c r="T647">
        <f t="shared" si="191"/>
        <v>1900</v>
      </c>
      <c r="U647">
        <f t="shared" si="192"/>
        <v>1</v>
      </c>
      <c r="V647" t="e">
        <f>+VLOOKUP(S647,'Rendements bruts'!$A:$A,2,FALSE)</f>
        <v>#N/A</v>
      </c>
      <c r="W647" s="2">
        <f t="shared" si="193"/>
        <v>0</v>
      </c>
      <c r="Y647" s="10" t="e">
        <f t="shared" si="203"/>
        <v>#REF!</v>
      </c>
      <c r="Z647" s="7" t="e">
        <f t="shared" si="189"/>
        <v>#REF!</v>
      </c>
    </row>
    <row r="648" spans="1:26" x14ac:dyDescent="0.25">
      <c r="A648" s="8" t="e">
        <f t="shared" si="190"/>
        <v>#REF!</v>
      </c>
      <c r="B648" s="11" t="e">
        <f t="shared" si="194"/>
        <v>#REF!</v>
      </c>
      <c r="C648" s="44" t="e">
        <f t="shared" si="195"/>
        <v>#REF!</v>
      </c>
      <c r="D648" s="9" t="e">
        <f t="shared" si="196"/>
        <v>#REF!</v>
      </c>
      <c r="E648" s="9" t="e">
        <f t="shared" si="197"/>
        <v>#REF!</v>
      </c>
      <c r="F648" s="9" t="e">
        <f t="shared" si="198"/>
        <v>#REF!</v>
      </c>
      <c r="G648" s="9" t="e">
        <f t="shared" si="199"/>
        <v>#REF!</v>
      </c>
      <c r="H648" s="9" t="e">
        <f t="shared" si="200"/>
        <v>#REF!</v>
      </c>
      <c r="I648" s="9" t="e">
        <f t="shared" si="201"/>
        <v>#REF!</v>
      </c>
      <c r="J648" s="10" t="e">
        <f>IF(A648=" ",0,(PRODUCT($F$28:F648)-1)-(PRODUCT($H$28:H648)-1))</f>
        <v>#REF!</v>
      </c>
      <c r="L648" t="e">
        <f t="shared" si="202"/>
        <v>#REF!</v>
      </c>
      <c r="S648" s="26">
        <f>+'Rendements bruts'!A648</f>
        <v>0</v>
      </c>
      <c r="T648">
        <f t="shared" si="191"/>
        <v>1900</v>
      </c>
      <c r="U648">
        <f t="shared" si="192"/>
        <v>1</v>
      </c>
      <c r="V648" t="e">
        <f>+VLOOKUP(S648,'Rendements bruts'!$A:$A,2,FALSE)</f>
        <v>#N/A</v>
      </c>
      <c r="W648" s="2">
        <f t="shared" si="193"/>
        <v>0</v>
      </c>
      <c r="Y648" s="10" t="e">
        <f t="shared" si="203"/>
        <v>#REF!</v>
      </c>
      <c r="Z648" s="7" t="e">
        <f t="shared" si="189"/>
        <v>#REF!</v>
      </c>
    </row>
    <row r="649" spans="1:26" x14ac:dyDescent="0.25">
      <c r="A649" s="8" t="e">
        <f t="shared" si="190"/>
        <v>#REF!</v>
      </c>
      <c r="B649" s="11" t="e">
        <f t="shared" si="194"/>
        <v>#REF!</v>
      </c>
      <c r="C649" s="44" t="e">
        <f t="shared" si="195"/>
        <v>#REF!</v>
      </c>
      <c r="D649" s="9" t="e">
        <f t="shared" si="196"/>
        <v>#REF!</v>
      </c>
      <c r="E649" s="9" t="e">
        <f t="shared" si="197"/>
        <v>#REF!</v>
      </c>
      <c r="F649" s="9" t="e">
        <f t="shared" si="198"/>
        <v>#REF!</v>
      </c>
      <c r="G649" s="9" t="e">
        <f t="shared" si="199"/>
        <v>#REF!</v>
      </c>
      <c r="H649" s="9" t="e">
        <f t="shared" si="200"/>
        <v>#REF!</v>
      </c>
      <c r="I649" s="9" t="e">
        <f t="shared" si="201"/>
        <v>#REF!</v>
      </c>
      <c r="J649" s="10" t="e">
        <f>IF(A649=" ",0,(PRODUCT($F$28:F649)-1)-(PRODUCT($H$28:H649)-1))</f>
        <v>#REF!</v>
      </c>
      <c r="L649" t="e">
        <f t="shared" si="202"/>
        <v>#REF!</v>
      </c>
      <c r="S649" s="26">
        <f>+'Rendements bruts'!A649</f>
        <v>0</v>
      </c>
      <c r="T649">
        <f t="shared" si="191"/>
        <v>1900</v>
      </c>
      <c r="U649">
        <f t="shared" si="192"/>
        <v>1</v>
      </c>
      <c r="V649" t="e">
        <f>+VLOOKUP(S649,'Rendements bruts'!$A:$A,2,FALSE)</f>
        <v>#N/A</v>
      </c>
      <c r="W649" s="2">
        <f t="shared" si="193"/>
        <v>0</v>
      </c>
      <c r="Y649" s="10" t="e">
        <f t="shared" si="203"/>
        <v>#REF!</v>
      </c>
      <c r="Z649" s="7" t="e">
        <f t="shared" si="189"/>
        <v>#REF!</v>
      </c>
    </row>
    <row r="650" spans="1:26" x14ac:dyDescent="0.25">
      <c r="A650" s="8" t="e">
        <f t="shared" si="190"/>
        <v>#REF!</v>
      </c>
      <c r="B650" s="11" t="e">
        <f t="shared" si="194"/>
        <v>#REF!</v>
      </c>
      <c r="C650" s="44" t="e">
        <f t="shared" si="195"/>
        <v>#REF!</v>
      </c>
      <c r="D650" s="9" t="e">
        <f t="shared" si="196"/>
        <v>#REF!</v>
      </c>
      <c r="E650" s="9" t="e">
        <f t="shared" si="197"/>
        <v>#REF!</v>
      </c>
      <c r="F650" s="9" t="e">
        <f t="shared" si="198"/>
        <v>#REF!</v>
      </c>
      <c r="G650" s="9" t="e">
        <f t="shared" si="199"/>
        <v>#REF!</v>
      </c>
      <c r="H650" s="9" t="e">
        <f t="shared" si="200"/>
        <v>#REF!</v>
      </c>
      <c r="I650" s="9" t="e">
        <f t="shared" si="201"/>
        <v>#REF!</v>
      </c>
      <c r="J650" s="10" t="e">
        <f>IF(A650=" ",0,(PRODUCT($F$28:F650)-1)-(PRODUCT($H$28:H650)-1))</f>
        <v>#REF!</v>
      </c>
      <c r="L650" t="e">
        <f t="shared" si="202"/>
        <v>#REF!</v>
      </c>
      <c r="S650" s="26">
        <f>+'Rendements bruts'!A650</f>
        <v>0</v>
      </c>
      <c r="T650">
        <f t="shared" si="191"/>
        <v>1900</v>
      </c>
      <c r="U650">
        <f t="shared" si="192"/>
        <v>1</v>
      </c>
      <c r="V650" t="e">
        <f>+VLOOKUP(S650,'Rendements bruts'!$A:$A,2,FALSE)</f>
        <v>#N/A</v>
      </c>
      <c r="W650" s="2">
        <f t="shared" si="193"/>
        <v>0</v>
      </c>
      <c r="Y650" s="10" t="e">
        <f t="shared" si="203"/>
        <v>#REF!</v>
      </c>
      <c r="Z650" s="7" t="e">
        <f t="shared" si="189"/>
        <v>#REF!</v>
      </c>
    </row>
    <row r="651" spans="1:26" x14ac:dyDescent="0.25">
      <c r="A651" s="8" t="e">
        <f t="shared" si="190"/>
        <v>#REF!</v>
      </c>
      <c r="B651" s="11" t="e">
        <f t="shared" si="194"/>
        <v>#REF!</v>
      </c>
      <c r="C651" s="44" t="e">
        <f t="shared" si="195"/>
        <v>#REF!</v>
      </c>
      <c r="D651" s="9" t="e">
        <f t="shared" si="196"/>
        <v>#REF!</v>
      </c>
      <c r="E651" s="9" t="e">
        <f t="shared" si="197"/>
        <v>#REF!</v>
      </c>
      <c r="F651" s="9" t="e">
        <f t="shared" si="198"/>
        <v>#REF!</v>
      </c>
      <c r="G651" s="9" t="e">
        <f t="shared" si="199"/>
        <v>#REF!</v>
      </c>
      <c r="H651" s="9" t="e">
        <f t="shared" si="200"/>
        <v>#REF!</v>
      </c>
      <c r="I651" s="9" t="e">
        <f t="shared" si="201"/>
        <v>#REF!</v>
      </c>
      <c r="J651" s="10" t="e">
        <f>IF(A651=" ",0,(PRODUCT($F$28:F651)-1)-(PRODUCT($H$28:H651)-1))</f>
        <v>#REF!</v>
      </c>
      <c r="L651" t="e">
        <f t="shared" si="202"/>
        <v>#REF!</v>
      </c>
      <c r="S651" s="26">
        <f>+'Rendements bruts'!A651</f>
        <v>0</v>
      </c>
      <c r="T651">
        <f t="shared" si="191"/>
        <v>1900</v>
      </c>
      <c r="U651">
        <f t="shared" si="192"/>
        <v>1</v>
      </c>
      <c r="V651" t="e">
        <f>+VLOOKUP(S651,'Rendements bruts'!$A:$A,2,FALSE)</f>
        <v>#N/A</v>
      </c>
      <c r="W651" s="2">
        <f t="shared" si="193"/>
        <v>0</v>
      </c>
      <c r="Y651" s="10" t="e">
        <f t="shared" si="203"/>
        <v>#REF!</v>
      </c>
      <c r="Z651" s="7" t="e">
        <f t="shared" si="189"/>
        <v>#REF!</v>
      </c>
    </row>
    <row r="652" spans="1:26" x14ac:dyDescent="0.25">
      <c r="A652" s="8" t="e">
        <f t="shared" si="190"/>
        <v>#REF!</v>
      </c>
      <c r="B652" s="11" t="e">
        <f t="shared" si="194"/>
        <v>#REF!</v>
      </c>
      <c r="C652" s="44" t="e">
        <f t="shared" si="195"/>
        <v>#REF!</v>
      </c>
      <c r="D652" s="9" t="e">
        <f t="shared" si="196"/>
        <v>#REF!</v>
      </c>
      <c r="E652" s="9" t="e">
        <f t="shared" si="197"/>
        <v>#REF!</v>
      </c>
      <c r="F652" s="9" t="e">
        <f t="shared" si="198"/>
        <v>#REF!</v>
      </c>
      <c r="G652" s="9" t="e">
        <f t="shared" si="199"/>
        <v>#REF!</v>
      </c>
      <c r="H652" s="9" t="e">
        <f t="shared" si="200"/>
        <v>#REF!</v>
      </c>
      <c r="I652" s="9" t="e">
        <f t="shared" si="201"/>
        <v>#REF!</v>
      </c>
      <c r="J652" s="10" t="e">
        <f>IF(A652=" ",0,(PRODUCT($F$28:F652)-1)-(PRODUCT($H$28:H652)-1))</f>
        <v>#REF!</v>
      </c>
      <c r="L652" t="e">
        <f t="shared" si="202"/>
        <v>#REF!</v>
      </c>
      <c r="S652" s="26">
        <f>+'Rendements bruts'!A652</f>
        <v>0</v>
      </c>
      <c r="T652">
        <f t="shared" si="191"/>
        <v>1900</v>
      </c>
      <c r="U652">
        <f t="shared" si="192"/>
        <v>1</v>
      </c>
      <c r="V652" t="e">
        <f>+VLOOKUP(S652,'Rendements bruts'!$A:$A,2,FALSE)</f>
        <v>#N/A</v>
      </c>
      <c r="W652" s="2">
        <f t="shared" si="193"/>
        <v>0</v>
      </c>
      <c r="Y652" s="10" t="e">
        <f t="shared" si="203"/>
        <v>#REF!</v>
      </c>
      <c r="Z652" s="7" t="e">
        <f t="shared" si="189"/>
        <v>#REF!</v>
      </c>
    </row>
    <row r="653" spans="1:26" x14ac:dyDescent="0.25">
      <c r="A653" s="8" t="e">
        <f t="shared" si="190"/>
        <v>#REF!</v>
      </c>
      <c r="B653" s="11" t="e">
        <f t="shared" si="194"/>
        <v>#REF!</v>
      </c>
      <c r="C653" s="44" t="e">
        <f t="shared" si="195"/>
        <v>#REF!</v>
      </c>
      <c r="D653" s="9" t="e">
        <f t="shared" si="196"/>
        <v>#REF!</v>
      </c>
      <c r="E653" s="9" t="e">
        <f t="shared" si="197"/>
        <v>#REF!</v>
      </c>
      <c r="F653" s="9" t="e">
        <f t="shared" si="198"/>
        <v>#REF!</v>
      </c>
      <c r="G653" s="9" t="e">
        <f t="shared" si="199"/>
        <v>#REF!</v>
      </c>
      <c r="H653" s="9" t="e">
        <f t="shared" si="200"/>
        <v>#REF!</v>
      </c>
      <c r="I653" s="9" t="e">
        <f t="shared" si="201"/>
        <v>#REF!</v>
      </c>
      <c r="J653" s="10" t="e">
        <f>IF(A653=" ",0,(PRODUCT($F$28:F653)-1)-(PRODUCT($H$28:H653)-1))</f>
        <v>#REF!</v>
      </c>
      <c r="L653" t="e">
        <f t="shared" si="202"/>
        <v>#REF!</v>
      </c>
      <c r="S653" s="26">
        <f>+'Rendements bruts'!A653</f>
        <v>0</v>
      </c>
      <c r="T653">
        <f t="shared" si="191"/>
        <v>1900</v>
      </c>
      <c r="U653">
        <f t="shared" si="192"/>
        <v>1</v>
      </c>
      <c r="V653" t="e">
        <f>+VLOOKUP(S653,'Rendements bruts'!$A:$A,2,FALSE)</f>
        <v>#N/A</v>
      </c>
      <c r="W653" s="2">
        <f t="shared" si="193"/>
        <v>0</v>
      </c>
      <c r="Y653" s="10" t="e">
        <f t="shared" si="203"/>
        <v>#REF!</v>
      </c>
      <c r="Z653" s="7" t="e">
        <f t="shared" si="189"/>
        <v>#REF!</v>
      </c>
    </row>
    <row r="654" spans="1:26" x14ac:dyDescent="0.25">
      <c r="A654" s="8" t="e">
        <f t="shared" si="190"/>
        <v>#REF!</v>
      </c>
      <c r="B654" s="11" t="e">
        <f t="shared" si="194"/>
        <v>#REF!</v>
      </c>
      <c r="C654" s="44" t="e">
        <f t="shared" si="195"/>
        <v>#REF!</v>
      </c>
      <c r="D654" s="9" t="e">
        <f t="shared" si="196"/>
        <v>#REF!</v>
      </c>
      <c r="E654" s="9" t="e">
        <f t="shared" si="197"/>
        <v>#REF!</v>
      </c>
      <c r="F654" s="9" t="e">
        <f t="shared" si="198"/>
        <v>#REF!</v>
      </c>
      <c r="G654" s="9" t="e">
        <f t="shared" si="199"/>
        <v>#REF!</v>
      </c>
      <c r="H654" s="9" t="e">
        <f t="shared" si="200"/>
        <v>#REF!</v>
      </c>
      <c r="I654" s="9" t="e">
        <f t="shared" si="201"/>
        <v>#REF!</v>
      </c>
      <c r="J654" s="10" t="e">
        <f>IF(A654=" ",0,(PRODUCT($F$28:F654)-1)-(PRODUCT($H$28:H654)-1))</f>
        <v>#REF!</v>
      </c>
      <c r="L654" t="e">
        <f t="shared" si="202"/>
        <v>#REF!</v>
      </c>
      <c r="S654" s="26">
        <f>+'Rendements bruts'!A654</f>
        <v>0</v>
      </c>
      <c r="T654">
        <f t="shared" si="191"/>
        <v>1900</v>
      </c>
      <c r="U654">
        <f t="shared" si="192"/>
        <v>1</v>
      </c>
      <c r="V654" t="e">
        <f>+VLOOKUP(S654,'Rendements bruts'!$A:$A,2,FALSE)</f>
        <v>#N/A</v>
      </c>
      <c r="W654" s="2">
        <f t="shared" si="193"/>
        <v>0</v>
      </c>
      <c r="Y654" s="10" t="e">
        <f t="shared" si="203"/>
        <v>#REF!</v>
      </c>
      <c r="Z654" s="7" t="e">
        <f t="shared" si="189"/>
        <v>#REF!</v>
      </c>
    </row>
    <row r="655" spans="1:26" x14ac:dyDescent="0.25">
      <c r="A655" s="8" t="e">
        <f t="shared" si="190"/>
        <v>#REF!</v>
      </c>
      <c r="B655" s="11" t="e">
        <f t="shared" si="194"/>
        <v>#REF!</v>
      </c>
      <c r="C655" s="44" t="e">
        <f t="shared" si="195"/>
        <v>#REF!</v>
      </c>
      <c r="D655" s="9" t="e">
        <f t="shared" si="196"/>
        <v>#REF!</v>
      </c>
      <c r="E655" s="9" t="e">
        <f t="shared" si="197"/>
        <v>#REF!</v>
      </c>
      <c r="F655" s="9" t="e">
        <f t="shared" si="198"/>
        <v>#REF!</v>
      </c>
      <c r="G655" s="9" t="e">
        <f t="shared" si="199"/>
        <v>#REF!</v>
      </c>
      <c r="H655" s="9" t="e">
        <f t="shared" si="200"/>
        <v>#REF!</v>
      </c>
      <c r="I655" s="9" t="e">
        <f t="shared" si="201"/>
        <v>#REF!</v>
      </c>
      <c r="J655" s="10" t="e">
        <f>IF(A655=" ",0,(PRODUCT($F$28:F655)-1)-(PRODUCT($H$28:H655)-1))</f>
        <v>#REF!</v>
      </c>
      <c r="L655" t="e">
        <f t="shared" si="202"/>
        <v>#REF!</v>
      </c>
      <c r="S655" s="26">
        <f>+'Rendements bruts'!A655</f>
        <v>0</v>
      </c>
      <c r="T655">
        <f t="shared" si="191"/>
        <v>1900</v>
      </c>
      <c r="U655">
        <f t="shared" si="192"/>
        <v>1</v>
      </c>
      <c r="V655" t="e">
        <f>+VLOOKUP(S655,'Rendements bruts'!$A:$A,2,FALSE)</f>
        <v>#N/A</v>
      </c>
      <c r="W655" s="2">
        <f t="shared" si="193"/>
        <v>0</v>
      </c>
      <c r="Y655" s="10" t="e">
        <f t="shared" si="203"/>
        <v>#REF!</v>
      </c>
      <c r="Z655" s="7" t="e">
        <f t="shared" si="189"/>
        <v>#REF!</v>
      </c>
    </row>
    <row r="656" spans="1:26" x14ac:dyDescent="0.25">
      <c r="A656" s="8" t="e">
        <f t="shared" si="190"/>
        <v>#REF!</v>
      </c>
      <c r="B656" s="11" t="e">
        <f t="shared" si="194"/>
        <v>#REF!</v>
      </c>
      <c r="C656" s="44" t="e">
        <f t="shared" si="195"/>
        <v>#REF!</v>
      </c>
      <c r="D656" s="9" t="e">
        <f t="shared" si="196"/>
        <v>#REF!</v>
      </c>
      <c r="E656" s="9" t="e">
        <f t="shared" si="197"/>
        <v>#REF!</v>
      </c>
      <c r="F656" s="9" t="e">
        <f t="shared" si="198"/>
        <v>#REF!</v>
      </c>
      <c r="G656" s="9" t="e">
        <f t="shared" si="199"/>
        <v>#REF!</v>
      </c>
      <c r="H656" s="9" t="e">
        <f t="shared" si="200"/>
        <v>#REF!</v>
      </c>
      <c r="I656" s="9" t="e">
        <f t="shared" si="201"/>
        <v>#REF!</v>
      </c>
      <c r="J656" s="10" t="e">
        <f>IF(A656=" ",0,(PRODUCT($F$28:F656)-1)-(PRODUCT($H$28:H656)-1))</f>
        <v>#REF!</v>
      </c>
      <c r="L656" t="e">
        <f t="shared" si="202"/>
        <v>#REF!</v>
      </c>
      <c r="S656" s="26">
        <f>+'Rendements bruts'!A656</f>
        <v>0</v>
      </c>
      <c r="T656">
        <f t="shared" si="191"/>
        <v>1900</v>
      </c>
      <c r="U656">
        <f t="shared" si="192"/>
        <v>1</v>
      </c>
      <c r="V656" t="e">
        <f>+VLOOKUP(S656,'Rendements bruts'!$A:$A,2,FALSE)</f>
        <v>#N/A</v>
      </c>
      <c r="W656" s="2">
        <f t="shared" si="193"/>
        <v>0</v>
      </c>
      <c r="Y656" s="10" t="e">
        <f t="shared" si="203"/>
        <v>#REF!</v>
      </c>
      <c r="Z656" s="7" t="e">
        <f t="shared" si="189"/>
        <v>#REF!</v>
      </c>
    </row>
    <row r="657" spans="1:26" x14ac:dyDescent="0.25">
      <c r="A657" s="8" t="e">
        <f t="shared" si="190"/>
        <v>#REF!</v>
      </c>
      <c r="B657" s="11" t="e">
        <f t="shared" si="194"/>
        <v>#REF!</v>
      </c>
      <c r="C657" s="44" t="e">
        <f t="shared" si="195"/>
        <v>#REF!</v>
      </c>
      <c r="D657" s="9" t="e">
        <f t="shared" si="196"/>
        <v>#REF!</v>
      </c>
      <c r="E657" s="9" t="e">
        <f t="shared" si="197"/>
        <v>#REF!</v>
      </c>
      <c r="F657" s="9" t="e">
        <f t="shared" si="198"/>
        <v>#REF!</v>
      </c>
      <c r="G657" s="9" t="e">
        <f t="shared" si="199"/>
        <v>#REF!</v>
      </c>
      <c r="H657" s="9" t="e">
        <f t="shared" si="200"/>
        <v>#REF!</v>
      </c>
      <c r="I657" s="9" t="e">
        <f t="shared" si="201"/>
        <v>#REF!</v>
      </c>
      <c r="J657" s="10" t="e">
        <f>IF(A657=" ",0,(PRODUCT($F$28:F657)-1)-(PRODUCT($H$28:H657)-1))</f>
        <v>#REF!</v>
      </c>
      <c r="L657" t="e">
        <f t="shared" si="202"/>
        <v>#REF!</v>
      </c>
      <c r="S657" s="26">
        <f>+'Rendements bruts'!A657</f>
        <v>0</v>
      </c>
      <c r="T657">
        <f t="shared" si="191"/>
        <v>1900</v>
      </c>
      <c r="U657">
        <f t="shared" si="192"/>
        <v>1</v>
      </c>
      <c r="V657" t="e">
        <f>+VLOOKUP(S657,'Rendements bruts'!$A:$A,2,FALSE)</f>
        <v>#N/A</v>
      </c>
      <c r="W657" s="2">
        <f t="shared" si="193"/>
        <v>0</v>
      </c>
      <c r="Y657" s="10" t="e">
        <f t="shared" si="203"/>
        <v>#REF!</v>
      </c>
      <c r="Z657" s="7" t="e">
        <f t="shared" si="189"/>
        <v>#REF!</v>
      </c>
    </row>
    <row r="658" spans="1:26" x14ac:dyDescent="0.25">
      <c r="A658" s="8" t="e">
        <f t="shared" si="190"/>
        <v>#REF!</v>
      </c>
      <c r="B658" s="11" t="e">
        <f t="shared" si="194"/>
        <v>#REF!</v>
      </c>
      <c r="C658" s="44" t="e">
        <f t="shared" si="195"/>
        <v>#REF!</v>
      </c>
      <c r="D658" s="9" t="e">
        <f t="shared" si="196"/>
        <v>#REF!</v>
      </c>
      <c r="E658" s="9" t="e">
        <f t="shared" si="197"/>
        <v>#REF!</v>
      </c>
      <c r="F658" s="9" t="e">
        <f t="shared" si="198"/>
        <v>#REF!</v>
      </c>
      <c r="G658" s="9" t="e">
        <f t="shared" si="199"/>
        <v>#REF!</v>
      </c>
      <c r="H658" s="9" t="e">
        <f t="shared" si="200"/>
        <v>#REF!</v>
      </c>
      <c r="I658" s="9" t="e">
        <f t="shared" si="201"/>
        <v>#REF!</v>
      </c>
      <c r="J658" s="10" t="e">
        <f>IF(A658=" ",0,(PRODUCT($F$28:F658)-1)-(PRODUCT($H$28:H658)-1))</f>
        <v>#REF!</v>
      </c>
      <c r="L658" t="e">
        <f t="shared" si="202"/>
        <v>#REF!</v>
      </c>
      <c r="S658" s="26">
        <f>+'Rendements bruts'!A658</f>
        <v>0</v>
      </c>
      <c r="T658">
        <f t="shared" si="191"/>
        <v>1900</v>
      </c>
      <c r="U658">
        <f t="shared" si="192"/>
        <v>1</v>
      </c>
      <c r="V658" t="e">
        <f>+VLOOKUP(S658,'Rendements bruts'!$A:$A,2,FALSE)</f>
        <v>#N/A</v>
      </c>
      <c r="W658" s="2">
        <f t="shared" si="193"/>
        <v>0</v>
      </c>
      <c r="Y658" s="10" t="e">
        <f t="shared" si="203"/>
        <v>#REF!</v>
      </c>
      <c r="Z658" s="7" t="e">
        <f t="shared" si="189"/>
        <v>#REF!</v>
      </c>
    </row>
    <row r="659" spans="1:26" x14ac:dyDescent="0.25">
      <c r="A659" s="8" t="e">
        <f t="shared" si="190"/>
        <v>#REF!</v>
      </c>
      <c r="B659" s="11" t="e">
        <f t="shared" si="194"/>
        <v>#REF!</v>
      </c>
      <c r="C659" s="44" t="e">
        <f t="shared" si="195"/>
        <v>#REF!</v>
      </c>
      <c r="D659" s="9" t="e">
        <f t="shared" si="196"/>
        <v>#REF!</v>
      </c>
      <c r="E659" s="9" t="e">
        <f t="shared" si="197"/>
        <v>#REF!</v>
      </c>
      <c r="F659" s="9" t="e">
        <f t="shared" si="198"/>
        <v>#REF!</v>
      </c>
      <c r="G659" s="9" t="e">
        <f t="shared" si="199"/>
        <v>#REF!</v>
      </c>
      <c r="H659" s="9" t="e">
        <f t="shared" si="200"/>
        <v>#REF!</v>
      </c>
      <c r="I659" s="9" t="e">
        <f t="shared" si="201"/>
        <v>#REF!</v>
      </c>
      <c r="J659" s="10" t="e">
        <f>IF(A659=" ",0,(PRODUCT($F$28:F659)-1)-(PRODUCT($H$28:H659)-1))</f>
        <v>#REF!</v>
      </c>
      <c r="L659" t="e">
        <f t="shared" si="202"/>
        <v>#REF!</v>
      </c>
      <c r="S659" s="26">
        <f>+'Rendements bruts'!A659</f>
        <v>0</v>
      </c>
      <c r="T659">
        <f t="shared" si="191"/>
        <v>1900</v>
      </c>
      <c r="U659">
        <f t="shared" si="192"/>
        <v>1</v>
      </c>
      <c r="V659" t="e">
        <f>+VLOOKUP(S659,'Rendements bruts'!$A:$A,2,FALSE)</f>
        <v>#N/A</v>
      </c>
      <c r="W659" s="2">
        <f t="shared" si="193"/>
        <v>0</v>
      </c>
      <c r="Y659" s="10" t="e">
        <f t="shared" si="203"/>
        <v>#REF!</v>
      </c>
      <c r="Z659" s="7" t="e">
        <f t="shared" si="189"/>
        <v>#REF!</v>
      </c>
    </row>
    <row r="660" spans="1:26" x14ac:dyDescent="0.25">
      <c r="A660" s="8" t="e">
        <f t="shared" si="190"/>
        <v>#REF!</v>
      </c>
      <c r="B660" s="11" t="e">
        <f t="shared" si="194"/>
        <v>#REF!</v>
      </c>
      <c r="C660" s="44" t="e">
        <f t="shared" si="195"/>
        <v>#REF!</v>
      </c>
      <c r="D660" s="9" t="e">
        <f t="shared" si="196"/>
        <v>#REF!</v>
      </c>
      <c r="E660" s="9" t="e">
        <f t="shared" si="197"/>
        <v>#REF!</v>
      </c>
      <c r="F660" s="9" t="e">
        <f t="shared" si="198"/>
        <v>#REF!</v>
      </c>
      <c r="G660" s="9" t="e">
        <f t="shared" si="199"/>
        <v>#REF!</v>
      </c>
      <c r="H660" s="9" t="e">
        <f t="shared" si="200"/>
        <v>#REF!</v>
      </c>
      <c r="I660" s="9" t="e">
        <f t="shared" si="201"/>
        <v>#REF!</v>
      </c>
      <c r="J660" s="10" t="e">
        <f>IF(A660=" ",0,(PRODUCT($F$28:F660)-1)-(PRODUCT($H$28:H660)-1))</f>
        <v>#REF!</v>
      </c>
      <c r="L660" t="e">
        <f t="shared" si="202"/>
        <v>#REF!</v>
      </c>
      <c r="S660" s="26">
        <f>+'Rendements bruts'!A660</f>
        <v>0</v>
      </c>
      <c r="T660">
        <f t="shared" si="191"/>
        <v>1900</v>
      </c>
      <c r="U660">
        <f t="shared" si="192"/>
        <v>1</v>
      </c>
      <c r="V660" t="e">
        <f>+VLOOKUP(S660,'Rendements bruts'!$A:$A,2,FALSE)</f>
        <v>#N/A</v>
      </c>
      <c r="W660" s="2">
        <f t="shared" si="193"/>
        <v>0</v>
      </c>
      <c r="Y660" s="10" t="e">
        <f t="shared" si="203"/>
        <v>#REF!</v>
      </c>
      <c r="Z660" s="7" t="e">
        <f t="shared" si="189"/>
        <v>#REF!</v>
      </c>
    </row>
    <row r="661" spans="1:26" x14ac:dyDescent="0.25">
      <c r="A661" s="8" t="e">
        <f t="shared" si="190"/>
        <v>#REF!</v>
      </c>
      <c r="B661" s="11" t="e">
        <f t="shared" si="194"/>
        <v>#REF!</v>
      </c>
      <c r="C661" s="44" t="e">
        <f t="shared" si="195"/>
        <v>#REF!</v>
      </c>
      <c r="D661" s="9" t="e">
        <f t="shared" si="196"/>
        <v>#REF!</v>
      </c>
      <c r="E661" s="9" t="e">
        <f t="shared" si="197"/>
        <v>#REF!</v>
      </c>
      <c r="F661" s="9" t="e">
        <f t="shared" si="198"/>
        <v>#REF!</v>
      </c>
      <c r="G661" s="9" t="e">
        <f t="shared" si="199"/>
        <v>#REF!</v>
      </c>
      <c r="H661" s="9" t="e">
        <f t="shared" si="200"/>
        <v>#REF!</v>
      </c>
      <c r="I661" s="9" t="e">
        <f t="shared" si="201"/>
        <v>#REF!</v>
      </c>
      <c r="J661" s="10" t="e">
        <f>IF(A661=" ",0,(PRODUCT($F$28:F661)-1)-(PRODUCT($H$28:H661)-1))</f>
        <v>#REF!</v>
      </c>
      <c r="L661" t="e">
        <f t="shared" si="202"/>
        <v>#REF!</v>
      </c>
      <c r="S661" s="26">
        <f>+'Rendements bruts'!A661</f>
        <v>0</v>
      </c>
      <c r="T661">
        <f t="shared" si="191"/>
        <v>1900</v>
      </c>
      <c r="U661">
        <f t="shared" si="192"/>
        <v>1</v>
      </c>
      <c r="V661" t="e">
        <f>+VLOOKUP(S661,'Rendements bruts'!$A:$A,2,FALSE)</f>
        <v>#N/A</v>
      </c>
      <c r="W661" s="2">
        <f t="shared" si="193"/>
        <v>0</v>
      </c>
      <c r="Y661" s="10" t="e">
        <f t="shared" si="203"/>
        <v>#REF!</v>
      </c>
      <c r="Z661" s="7" t="e">
        <f t="shared" ref="Z661:Z724" si="204">+IF(A684=" ",1,1+Y661)</f>
        <v>#REF!</v>
      </c>
    </row>
    <row r="662" spans="1:26" x14ac:dyDescent="0.25">
      <c r="A662" s="8" t="e">
        <f t="shared" si="190"/>
        <v>#REF!</v>
      </c>
      <c r="B662" s="11" t="e">
        <f t="shared" si="194"/>
        <v>#REF!</v>
      </c>
      <c r="C662" s="44" t="e">
        <f t="shared" si="195"/>
        <v>#REF!</v>
      </c>
      <c r="D662" s="9" t="e">
        <f t="shared" si="196"/>
        <v>#REF!</v>
      </c>
      <c r="E662" s="9" t="e">
        <f t="shared" si="197"/>
        <v>#REF!</v>
      </c>
      <c r="F662" s="9" t="e">
        <f t="shared" si="198"/>
        <v>#REF!</v>
      </c>
      <c r="G662" s="9" t="e">
        <f t="shared" si="199"/>
        <v>#REF!</v>
      </c>
      <c r="H662" s="9" t="e">
        <f t="shared" si="200"/>
        <v>#REF!</v>
      </c>
      <c r="I662" s="9" t="e">
        <f t="shared" si="201"/>
        <v>#REF!</v>
      </c>
      <c r="J662" s="10" t="e">
        <f>IF(A662=" ",0,(PRODUCT($F$28:F662)-1)-(PRODUCT($H$28:H662)-1))</f>
        <v>#REF!</v>
      </c>
      <c r="L662" t="e">
        <f t="shared" si="202"/>
        <v>#REF!</v>
      </c>
      <c r="S662" s="26">
        <f>+'Rendements bruts'!A662</f>
        <v>0</v>
      </c>
      <c r="T662">
        <f t="shared" si="191"/>
        <v>1900</v>
      </c>
      <c r="U662">
        <f t="shared" si="192"/>
        <v>1</v>
      </c>
      <c r="V662" t="e">
        <f>+VLOOKUP(S662,'Rendements bruts'!$A:$A,2,FALSE)</f>
        <v>#N/A</v>
      </c>
      <c r="W662" s="2">
        <f t="shared" si="193"/>
        <v>0</v>
      </c>
      <c r="Y662" s="10" t="e">
        <f t="shared" si="203"/>
        <v>#REF!</v>
      </c>
      <c r="Z662" s="7" t="e">
        <f t="shared" si="204"/>
        <v>#REF!</v>
      </c>
    </row>
    <row r="663" spans="1:26" x14ac:dyDescent="0.25">
      <c r="A663" s="8" t="e">
        <f t="shared" si="190"/>
        <v>#REF!</v>
      </c>
      <c r="B663" s="11" t="e">
        <f t="shared" si="194"/>
        <v>#REF!</v>
      </c>
      <c r="C663" s="44" t="e">
        <f t="shared" si="195"/>
        <v>#REF!</v>
      </c>
      <c r="D663" s="9" t="e">
        <f t="shared" si="196"/>
        <v>#REF!</v>
      </c>
      <c r="E663" s="9" t="e">
        <f t="shared" si="197"/>
        <v>#REF!</v>
      </c>
      <c r="F663" s="9" t="e">
        <f t="shared" si="198"/>
        <v>#REF!</v>
      </c>
      <c r="G663" s="9" t="e">
        <f t="shared" si="199"/>
        <v>#REF!</v>
      </c>
      <c r="H663" s="9" t="e">
        <f t="shared" si="200"/>
        <v>#REF!</v>
      </c>
      <c r="I663" s="9" t="e">
        <f t="shared" si="201"/>
        <v>#REF!</v>
      </c>
      <c r="J663" s="10" t="e">
        <f>IF(A663=" ",0,(PRODUCT($F$28:F663)-1)-(PRODUCT($H$28:H663)-1))</f>
        <v>#REF!</v>
      </c>
      <c r="L663" t="e">
        <f t="shared" si="202"/>
        <v>#REF!</v>
      </c>
      <c r="S663" s="26">
        <f>+'Rendements bruts'!A663</f>
        <v>0</v>
      </c>
      <c r="T663">
        <f t="shared" si="191"/>
        <v>1900</v>
      </c>
      <c r="U663">
        <f t="shared" si="192"/>
        <v>1</v>
      </c>
      <c r="V663" t="e">
        <f>+VLOOKUP(S663,'Rendements bruts'!$A:$A,2,FALSE)</f>
        <v>#N/A</v>
      </c>
      <c r="W663" s="2">
        <f t="shared" si="193"/>
        <v>0</v>
      </c>
      <c r="Y663" s="10" t="e">
        <f t="shared" si="203"/>
        <v>#REF!</v>
      </c>
      <c r="Z663" s="7" t="e">
        <f t="shared" si="204"/>
        <v>#REF!</v>
      </c>
    </row>
    <row r="664" spans="1:26" x14ac:dyDescent="0.25">
      <c r="A664" s="8" t="e">
        <f t="shared" si="190"/>
        <v>#REF!</v>
      </c>
      <c r="B664" s="11" t="e">
        <f t="shared" si="194"/>
        <v>#REF!</v>
      </c>
      <c r="C664" s="44" t="e">
        <f t="shared" si="195"/>
        <v>#REF!</v>
      </c>
      <c r="D664" s="9" t="e">
        <f t="shared" si="196"/>
        <v>#REF!</v>
      </c>
      <c r="E664" s="9" t="e">
        <f t="shared" si="197"/>
        <v>#REF!</v>
      </c>
      <c r="F664" s="9" t="e">
        <f t="shared" si="198"/>
        <v>#REF!</v>
      </c>
      <c r="G664" s="9" t="e">
        <f t="shared" si="199"/>
        <v>#REF!</v>
      </c>
      <c r="H664" s="9" t="e">
        <f t="shared" si="200"/>
        <v>#REF!</v>
      </c>
      <c r="I664" s="9" t="e">
        <f t="shared" si="201"/>
        <v>#REF!</v>
      </c>
      <c r="J664" s="10" t="e">
        <f>IF(A664=" ",0,(PRODUCT($F$28:F664)-1)-(PRODUCT($H$28:H664)-1))</f>
        <v>#REF!</v>
      </c>
      <c r="L664" t="e">
        <f t="shared" si="202"/>
        <v>#REF!</v>
      </c>
      <c r="S664" s="26">
        <f>+'Rendements bruts'!A664</f>
        <v>0</v>
      </c>
      <c r="T664">
        <f t="shared" si="191"/>
        <v>1900</v>
      </c>
      <c r="U664">
        <f t="shared" si="192"/>
        <v>1</v>
      </c>
      <c r="V664" t="e">
        <f>+VLOOKUP(S664,'Rendements bruts'!$A:$A,2,FALSE)</f>
        <v>#N/A</v>
      </c>
      <c r="W664" s="2">
        <f t="shared" si="193"/>
        <v>0</v>
      </c>
      <c r="Y664" s="10" t="e">
        <f t="shared" si="203"/>
        <v>#REF!</v>
      </c>
      <c r="Z664" s="7" t="e">
        <f t="shared" si="204"/>
        <v>#REF!</v>
      </c>
    </row>
    <row r="665" spans="1:26" x14ac:dyDescent="0.25">
      <c r="A665" s="8" t="e">
        <f t="shared" si="190"/>
        <v>#REF!</v>
      </c>
      <c r="B665" s="11" t="e">
        <f t="shared" si="194"/>
        <v>#REF!</v>
      </c>
      <c r="C665" s="44" t="e">
        <f t="shared" si="195"/>
        <v>#REF!</v>
      </c>
      <c r="D665" s="9" t="e">
        <f t="shared" si="196"/>
        <v>#REF!</v>
      </c>
      <c r="E665" s="9" t="e">
        <f t="shared" si="197"/>
        <v>#REF!</v>
      </c>
      <c r="F665" s="9" t="e">
        <f t="shared" si="198"/>
        <v>#REF!</v>
      </c>
      <c r="G665" s="9" t="e">
        <f t="shared" si="199"/>
        <v>#REF!</v>
      </c>
      <c r="H665" s="9" t="e">
        <f t="shared" si="200"/>
        <v>#REF!</v>
      </c>
      <c r="I665" s="9" t="e">
        <f t="shared" si="201"/>
        <v>#REF!</v>
      </c>
      <c r="J665" s="10" t="e">
        <f>IF(A665=" ",0,(PRODUCT($F$28:F665)-1)-(PRODUCT($H$28:H665)-1))</f>
        <v>#REF!</v>
      </c>
      <c r="L665" t="e">
        <f t="shared" si="202"/>
        <v>#REF!</v>
      </c>
      <c r="S665" s="26">
        <f>+'Rendements bruts'!A665</f>
        <v>0</v>
      </c>
      <c r="T665">
        <f t="shared" si="191"/>
        <v>1900</v>
      </c>
      <c r="U665">
        <f t="shared" si="192"/>
        <v>1</v>
      </c>
      <c r="V665" t="e">
        <f>+VLOOKUP(S665,'Rendements bruts'!$A:$A,2,FALSE)</f>
        <v>#N/A</v>
      </c>
      <c r="W665" s="2">
        <f t="shared" si="193"/>
        <v>0</v>
      </c>
      <c r="Y665" s="10" t="e">
        <f t="shared" si="203"/>
        <v>#REF!</v>
      </c>
      <c r="Z665" s="7" t="e">
        <f t="shared" si="204"/>
        <v>#REF!</v>
      </c>
    </row>
    <row r="666" spans="1:26" x14ac:dyDescent="0.25">
      <c r="A666" s="8" t="e">
        <f t="shared" si="190"/>
        <v>#REF!</v>
      </c>
      <c r="B666" s="11" t="e">
        <f t="shared" si="194"/>
        <v>#REF!</v>
      </c>
      <c r="C666" s="44" t="e">
        <f t="shared" si="195"/>
        <v>#REF!</v>
      </c>
      <c r="D666" s="9" t="e">
        <f t="shared" si="196"/>
        <v>#REF!</v>
      </c>
      <c r="E666" s="9" t="e">
        <f t="shared" si="197"/>
        <v>#REF!</v>
      </c>
      <c r="F666" s="9" t="e">
        <f t="shared" si="198"/>
        <v>#REF!</v>
      </c>
      <c r="G666" s="9" t="e">
        <f t="shared" si="199"/>
        <v>#REF!</v>
      </c>
      <c r="H666" s="9" t="e">
        <f t="shared" si="200"/>
        <v>#REF!</v>
      </c>
      <c r="I666" s="9" t="e">
        <f t="shared" si="201"/>
        <v>#REF!</v>
      </c>
      <c r="J666" s="10" t="e">
        <f>IF(A666=" ",0,(PRODUCT($F$28:F666)-1)-(PRODUCT($H$28:H666)-1))</f>
        <v>#REF!</v>
      </c>
      <c r="L666" t="e">
        <f t="shared" si="202"/>
        <v>#REF!</v>
      </c>
      <c r="S666" s="26">
        <f>+'Rendements bruts'!A666</f>
        <v>0</v>
      </c>
      <c r="T666">
        <f t="shared" si="191"/>
        <v>1900</v>
      </c>
      <c r="U666">
        <f t="shared" si="192"/>
        <v>1</v>
      </c>
      <c r="V666" t="e">
        <f>+VLOOKUP(S666,'Rendements bruts'!$A:$A,2,FALSE)</f>
        <v>#N/A</v>
      </c>
      <c r="W666" s="2">
        <f t="shared" si="193"/>
        <v>0</v>
      </c>
      <c r="Y666" s="10" t="e">
        <f t="shared" si="203"/>
        <v>#REF!</v>
      </c>
      <c r="Z666" s="7" t="e">
        <f t="shared" si="204"/>
        <v>#REF!</v>
      </c>
    </row>
    <row r="667" spans="1:26" x14ac:dyDescent="0.25">
      <c r="A667" s="8" t="e">
        <f t="shared" si="190"/>
        <v>#REF!</v>
      </c>
      <c r="B667" s="11" t="e">
        <f t="shared" si="194"/>
        <v>#REF!</v>
      </c>
      <c r="C667" s="44" t="e">
        <f t="shared" si="195"/>
        <v>#REF!</v>
      </c>
      <c r="D667" s="9" t="e">
        <f t="shared" si="196"/>
        <v>#REF!</v>
      </c>
      <c r="E667" s="9" t="e">
        <f t="shared" si="197"/>
        <v>#REF!</v>
      </c>
      <c r="F667" s="9" t="e">
        <f t="shared" si="198"/>
        <v>#REF!</v>
      </c>
      <c r="G667" s="9" t="e">
        <f t="shared" si="199"/>
        <v>#REF!</v>
      </c>
      <c r="H667" s="9" t="e">
        <f t="shared" si="200"/>
        <v>#REF!</v>
      </c>
      <c r="I667" s="9" t="e">
        <f t="shared" si="201"/>
        <v>#REF!</v>
      </c>
      <c r="J667" s="10" t="e">
        <f>IF(A667=" ",0,(PRODUCT($F$28:F667)-1)-(PRODUCT($H$28:H667)-1))</f>
        <v>#REF!</v>
      </c>
      <c r="L667" t="e">
        <f t="shared" si="202"/>
        <v>#REF!</v>
      </c>
      <c r="S667" s="26">
        <f>+'Rendements bruts'!A667</f>
        <v>0</v>
      </c>
      <c r="T667">
        <f t="shared" si="191"/>
        <v>1900</v>
      </c>
      <c r="U667">
        <f t="shared" si="192"/>
        <v>1</v>
      </c>
      <c r="V667" t="e">
        <f>+VLOOKUP(S667,'Rendements bruts'!$A:$A,2,FALSE)</f>
        <v>#N/A</v>
      </c>
      <c r="W667" s="2">
        <f t="shared" si="193"/>
        <v>0</v>
      </c>
      <c r="Y667" s="10" t="e">
        <f t="shared" si="203"/>
        <v>#REF!</v>
      </c>
      <c r="Z667" s="7" t="e">
        <f t="shared" si="204"/>
        <v>#REF!</v>
      </c>
    </row>
    <row r="668" spans="1:26" x14ac:dyDescent="0.25">
      <c r="A668" s="8" t="e">
        <f t="shared" si="190"/>
        <v>#REF!</v>
      </c>
      <c r="B668" s="11" t="e">
        <f t="shared" si="194"/>
        <v>#REF!</v>
      </c>
      <c r="C668" s="44" t="e">
        <f t="shared" si="195"/>
        <v>#REF!</v>
      </c>
      <c r="D668" s="9" t="e">
        <f t="shared" si="196"/>
        <v>#REF!</v>
      </c>
      <c r="E668" s="9" t="e">
        <f t="shared" si="197"/>
        <v>#REF!</v>
      </c>
      <c r="F668" s="9" t="e">
        <f t="shared" si="198"/>
        <v>#REF!</v>
      </c>
      <c r="G668" s="9" t="e">
        <f t="shared" si="199"/>
        <v>#REF!</v>
      </c>
      <c r="H668" s="9" t="e">
        <f t="shared" si="200"/>
        <v>#REF!</v>
      </c>
      <c r="I668" s="9" t="e">
        <f t="shared" si="201"/>
        <v>#REF!</v>
      </c>
      <c r="J668" s="10" t="e">
        <f>IF(A668=" ",0,(PRODUCT($F$28:F668)-1)-(PRODUCT($H$28:H668)-1))</f>
        <v>#REF!</v>
      </c>
      <c r="L668" t="e">
        <f t="shared" si="202"/>
        <v>#REF!</v>
      </c>
      <c r="S668" s="26">
        <f>+'Rendements bruts'!A668</f>
        <v>0</v>
      </c>
      <c r="T668">
        <f t="shared" si="191"/>
        <v>1900</v>
      </c>
      <c r="U668">
        <f t="shared" si="192"/>
        <v>1</v>
      </c>
      <c r="V668" t="e">
        <f>+VLOOKUP(S668,'Rendements bruts'!$A:$A,2,FALSE)</f>
        <v>#N/A</v>
      </c>
      <c r="W668" s="2">
        <f t="shared" si="193"/>
        <v>0</v>
      </c>
      <c r="Y668" s="10" t="e">
        <f t="shared" si="203"/>
        <v>#REF!</v>
      </c>
      <c r="Z668" s="7" t="e">
        <f t="shared" si="204"/>
        <v>#REF!</v>
      </c>
    </row>
    <row r="669" spans="1:26" x14ac:dyDescent="0.25">
      <c r="A669" s="8" t="e">
        <f t="shared" si="190"/>
        <v>#REF!</v>
      </c>
      <c r="B669" s="11" t="e">
        <f t="shared" si="194"/>
        <v>#REF!</v>
      </c>
      <c r="C669" s="44" t="e">
        <f t="shared" si="195"/>
        <v>#REF!</v>
      </c>
      <c r="D669" s="9" t="e">
        <f t="shared" si="196"/>
        <v>#REF!</v>
      </c>
      <c r="E669" s="9" t="e">
        <f t="shared" si="197"/>
        <v>#REF!</v>
      </c>
      <c r="F669" s="9" t="e">
        <f t="shared" si="198"/>
        <v>#REF!</v>
      </c>
      <c r="G669" s="9" t="e">
        <f t="shared" si="199"/>
        <v>#REF!</v>
      </c>
      <c r="H669" s="9" t="e">
        <f t="shared" si="200"/>
        <v>#REF!</v>
      </c>
      <c r="I669" s="9" t="e">
        <f t="shared" si="201"/>
        <v>#REF!</v>
      </c>
      <c r="J669" s="10" t="e">
        <f>IF(A669=" ",0,(PRODUCT($F$28:F669)-1)-(PRODUCT($H$28:H669)-1))</f>
        <v>#REF!</v>
      </c>
      <c r="L669" t="e">
        <f t="shared" si="202"/>
        <v>#REF!</v>
      </c>
      <c r="S669" s="26">
        <f>+'Rendements bruts'!A669</f>
        <v>0</v>
      </c>
      <c r="T669">
        <f t="shared" si="191"/>
        <v>1900</v>
      </c>
      <c r="U669">
        <f t="shared" si="192"/>
        <v>1</v>
      </c>
      <c r="V669" t="e">
        <f>+VLOOKUP(S669,'Rendements bruts'!$A:$A,2,FALSE)</f>
        <v>#N/A</v>
      </c>
      <c r="W669" s="2">
        <f t="shared" si="193"/>
        <v>0</v>
      </c>
      <c r="Y669" s="10" t="e">
        <f t="shared" si="203"/>
        <v>#REF!</v>
      </c>
      <c r="Z669" s="7" t="e">
        <f t="shared" si="204"/>
        <v>#REF!</v>
      </c>
    </row>
    <row r="670" spans="1:26" x14ac:dyDescent="0.25">
      <c r="A670" s="8" t="e">
        <f t="shared" ref="A670:A728" si="205">+IF(A669=" "," ",IF(A669+1&gt;$J$4," ",A669+1))</f>
        <v>#REF!</v>
      </c>
      <c r="B670" s="11" t="e">
        <f t="shared" si="194"/>
        <v>#REF!</v>
      </c>
      <c r="C670" s="44" t="e">
        <f t="shared" si="195"/>
        <v>#REF!</v>
      </c>
      <c r="D670" s="9" t="e">
        <f t="shared" si="196"/>
        <v>#REF!</v>
      </c>
      <c r="E670" s="9" t="e">
        <f t="shared" si="197"/>
        <v>#REF!</v>
      </c>
      <c r="F670" s="9" t="e">
        <f t="shared" si="198"/>
        <v>#REF!</v>
      </c>
      <c r="G670" s="9" t="e">
        <f t="shared" si="199"/>
        <v>#REF!</v>
      </c>
      <c r="H670" s="9" t="e">
        <f t="shared" si="200"/>
        <v>#REF!</v>
      </c>
      <c r="I670" s="9" t="e">
        <f t="shared" si="201"/>
        <v>#REF!</v>
      </c>
      <c r="J670" s="10" t="e">
        <f>IF(A670=" ",0,(PRODUCT($F$28:F670)-1)-(PRODUCT($H$28:H670)-1))</f>
        <v>#REF!</v>
      </c>
      <c r="L670" t="e">
        <f t="shared" si="202"/>
        <v>#REF!</v>
      </c>
      <c r="S670" s="26">
        <f>+'Rendements bruts'!A670</f>
        <v>0</v>
      </c>
      <c r="T670">
        <f t="shared" si="191"/>
        <v>1900</v>
      </c>
      <c r="U670">
        <f t="shared" si="192"/>
        <v>1</v>
      </c>
      <c r="V670" t="e">
        <f>+VLOOKUP(S670,'Rendements bruts'!$A:$A,2,FALSE)</f>
        <v>#N/A</v>
      </c>
      <c r="W670" s="2">
        <f t="shared" si="193"/>
        <v>0</v>
      </c>
      <c r="Y670" s="10" t="e">
        <f t="shared" si="203"/>
        <v>#REF!</v>
      </c>
      <c r="Z670" s="7" t="e">
        <f t="shared" si="204"/>
        <v>#REF!</v>
      </c>
    </row>
    <row r="671" spans="1:26" x14ac:dyDescent="0.25">
      <c r="A671" s="8" t="e">
        <f t="shared" si="205"/>
        <v>#REF!</v>
      </c>
      <c r="B671" s="11" t="e">
        <f t="shared" si="194"/>
        <v>#REF!</v>
      </c>
      <c r="C671" s="44" t="e">
        <f t="shared" si="195"/>
        <v>#REF!</v>
      </c>
      <c r="D671" s="9" t="e">
        <f t="shared" si="196"/>
        <v>#REF!</v>
      </c>
      <c r="E671" s="9" t="e">
        <f t="shared" si="197"/>
        <v>#REF!</v>
      </c>
      <c r="F671" s="9" t="e">
        <f t="shared" si="198"/>
        <v>#REF!</v>
      </c>
      <c r="G671" s="9" t="e">
        <f t="shared" si="199"/>
        <v>#REF!</v>
      </c>
      <c r="H671" s="9" t="e">
        <f t="shared" si="200"/>
        <v>#REF!</v>
      </c>
      <c r="I671" s="9" t="e">
        <f t="shared" si="201"/>
        <v>#REF!</v>
      </c>
      <c r="J671" s="10" t="e">
        <f>IF(A671=" ",0,(PRODUCT($F$28:F671)-1)-(PRODUCT($H$28:H671)-1))</f>
        <v>#REF!</v>
      </c>
      <c r="L671" t="e">
        <f t="shared" si="202"/>
        <v>#REF!</v>
      </c>
      <c r="S671" s="26">
        <f>+'Rendements bruts'!A671</f>
        <v>0</v>
      </c>
      <c r="T671">
        <f t="shared" si="191"/>
        <v>1900</v>
      </c>
      <c r="U671">
        <f t="shared" si="192"/>
        <v>1</v>
      </c>
      <c r="V671" t="e">
        <f>+VLOOKUP(S671,'Rendements bruts'!$A:$A,2,FALSE)</f>
        <v>#N/A</v>
      </c>
      <c r="W671" s="2">
        <f t="shared" si="193"/>
        <v>0</v>
      </c>
      <c r="Y671" s="10" t="e">
        <f t="shared" si="203"/>
        <v>#REF!</v>
      </c>
      <c r="Z671" s="7" t="e">
        <f t="shared" si="204"/>
        <v>#REF!</v>
      </c>
    </row>
    <row r="672" spans="1:26" x14ac:dyDescent="0.25">
      <c r="A672" s="8" t="e">
        <f t="shared" si="205"/>
        <v>#REF!</v>
      </c>
      <c r="B672" s="11" t="e">
        <f t="shared" si="194"/>
        <v>#REF!</v>
      </c>
      <c r="C672" s="44" t="e">
        <f t="shared" si="195"/>
        <v>#REF!</v>
      </c>
      <c r="D672" s="9" t="e">
        <f t="shared" si="196"/>
        <v>#REF!</v>
      </c>
      <c r="E672" s="9" t="e">
        <f t="shared" si="197"/>
        <v>#REF!</v>
      </c>
      <c r="F672" s="9" t="e">
        <f t="shared" si="198"/>
        <v>#REF!</v>
      </c>
      <c r="G672" s="9" t="e">
        <f t="shared" si="199"/>
        <v>#REF!</v>
      </c>
      <c r="H672" s="9" t="e">
        <f t="shared" si="200"/>
        <v>#REF!</v>
      </c>
      <c r="I672" s="9" t="e">
        <f t="shared" si="201"/>
        <v>#REF!</v>
      </c>
      <c r="J672" s="10" t="e">
        <f>IF(A672=" ",0,(PRODUCT($F$28:F672)-1)-(PRODUCT($H$28:H672)-1))</f>
        <v>#REF!</v>
      </c>
      <c r="L672" t="e">
        <f t="shared" si="202"/>
        <v>#REF!</v>
      </c>
      <c r="S672" s="26">
        <f>+'Rendements bruts'!A672</f>
        <v>0</v>
      </c>
      <c r="T672">
        <f t="shared" si="191"/>
        <v>1900</v>
      </c>
      <c r="U672">
        <f t="shared" si="192"/>
        <v>1</v>
      </c>
      <c r="V672" t="e">
        <f>+VLOOKUP(S672,'Rendements bruts'!$A:$A,2,FALSE)</f>
        <v>#N/A</v>
      </c>
      <c r="W672" s="2">
        <f t="shared" si="193"/>
        <v>0</v>
      </c>
      <c r="Y672" s="10" t="e">
        <f t="shared" si="203"/>
        <v>#REF!</v>
      </c>
      <c r="Z672" s="7" t="e">
        <f t="shared" si="204"/>
        <v>#REF!</v>
      </c>
    </row>
    <row r="673" spans="1:26" x14ac:dyDescent="0.25">
      <c r="A673" s="8" t="e">
        <f t="shared" si="205"/>
        <v>#REF!</v>
      </c>
      <c r="B673" s="11" t="e">
        <f t="shared" si="194"/>
        <v>#REF!</v>
      </c>
      <c r="C673" s="44" t="e">
        <f t="shared" si="195"/>
        <v>#REF!</v>
      </c>
      <c r="D673" s="9" t="e">
        <f t="shared" si="196"/>
        <v>#REF!</v>
      </c>
      <c r="E673" s="9" t="e">
        <f t="shared" si="197"/>
        <v>#REF!</v>
      </c>
      <c r="F673" s="9" t="e">
        <f t="shared" si="198"/>
        <v>#REF!</v>
      </c>
      <c r="G673" s="9" t="e">
        <f t="shared" si="199"/>
        <v>#REF!</v>
      </c>
      <c r="H673" s="9" t="e">
        <f t="shared" si="200"/>
        <v>#REF!</v>
      </c>
      <c r="I673" s="9" t="e">
        <f t="shared" si="201"/>
        <v>#REF!</v>
      </c>
      <c r="J673" s="10" t="e">
        <f>IF(A673=" ",0,(PRODUCT($F$28:F673)-1)-(PRODUCT($H$28:H673)-1))</f>
        <v>#REF!</v>
      </c>
      <c r="L673" t="e">
        <f t="shared" si="202"/>
        <v>#REF!</v>
      </c>
      <c r="S673" s="26">
        <f>+'Rendements bruts'!A673</f>
        <v>0</v>
      </c>
      <c r="T673">
        <f t="shared" si="191"/>
        <v>1900</v>
      </c>
      <c r="U673">
        <f t="shared" si="192"/>
        <v>1</v>
      </c>
      <c r="V673" t="e">
        <f>+VLOOKUP(S673,'Rendements bruts'!$A:$A,2,FALSE)</f>
        <v>#N/A</v>
      </c>
      <c r="W673" s="2">
        <f t="shared" si="193"/>
        <v>0</v>
      </c>
      <c r="Y673" s="10" t="e">
        <f t="shared" si="203"/>
        <v>#REF!</v>
      </c>
      <c r="Z673" s="7" t="e">
        <f t="shared" si="204"/>
        <v>#REF!</v>
      </c>
    </row>
    <row r="674" spans="1:26" x14ac:dyDescent="0.25">
      <c r="A674" s="8" t="e">
        <f t="shared" si="205"/>
        <v>#REF!</v>
      </c>
      <c r="B674" s="11" t="e">
        <f t="shared" si="194"/>
        <v>#REF!</v>
      </c>
      <c r="C674" s="44" t="e">
        <f t="shared" si="195"/>
        <v>#REF!</v>
      </c>
      <c r="D674" s="9" t="e">
        <f t="shared" si="196"/>
        <v>#REF!</v>
      </c>
      <c r="E674" s="9" t="e">
        <f t="shared" si="197"/>
        <v>#REF!</v>
      </c>
      <c r="F674" s="9" t="e">
        <f t="shared" si="198"/>
        <v>#REF!</v>
      </c>
      <c r="G674" s="9" t="e">
        <f t="shared" si="199"/>
        <v>#REF!</v>
      </c>
      <c r="H674" s="9" t="e">
        <f t="shared" si="200"/>
        <v>#REF!</v>
      </c>
      <c r="I674" s="9" t="e">
        <f t="shared" si="201"/>
        <v>#REF!</v>
      </c>
      <c r="J674" s="10" t="e">
        <f>IF(A674=" ",0,(PRODUCT($F$28:F674)-1)-(PRODUCT($H$28:H674)-1))</f>
        <v>#REF!</v>
      </c>
      <c r="L674" t="e">
        <f t="shared" si="202"/>
        <v>#REF!</v>
      </c>
      <c r="S674" s="26">
        <f>+'Rendements bruts'!A674</f>
        <v>0</v>
      </c>
      <c r="T674">
        <f t="shared" ref="T674:T737" si="206">+YEAR(S674)</f>
        <v>1900</v>
      </c>
      <c r="U674">
        <f t="shared" ref="U674:U737" si="207">+MONTH(S674)</f>
        <v>1</v>
      </c>
      <c r="V674" t="e">
        <f>+VLOOKUP(S674,'Rendements bruts'!$A:$A,2,FALSE)</f>
        <v>#N/A</v>
      </c>
      <c r="W674" s="2">
        <f t="shared" ref="W674:W737" si="208">+S674</f>
        <v>0</v>
      </c>
      <c r="Y674" s="10" t="e">
        <f t="shared" si="203"/>
        <v>#REF!</v>
      </c>
      <c r="Z674" s="7" t="e">
        <f t="shared" si="204"/>
        <v>#REF!</v>
      </c>
    </row>
    <row r="675" spans="1:26" x14ac:dyDescent="0.25">
      <c r="A675" s="8" t="e">
        <f t="shared" si="205"/>
        <v>#REF!</v>
      </c>
      <c r="B675" s="11" t="e">
        <f t="shared" si="194"/>
        <v>#REF!</v>
      </c>
      <c r="C675" s="44" t="e">
        <f t="shared" si="195"/>
        <v>#REF!</v>
      </c>
      <c r="D675" s="9" t="e">
        <f t="shared" si="196"/>
        <v>#REF!</v>
      </c>
      <c r="E675" s="9" t="e">
        <f t="shared" si="197"/>
        <v>#REF!</v>
      </c>
      <c r="F675" s="9" t="e">
        <f t="shared" si="198"/>
        <v>#REF!</v>
      </c>
      <c r="G675" s="9" t="e">
        <f t="shared" si="199"/>
        <v>#REF!</v>
      </c>
      <c r="H675" s="9" t="e">
        <f t="shared" si="200"/>
        <v>#REF!</v>
      </c>
      <c r="I675" s="9" t="e">
        <f t="shared" si="201"/>
        <v>#REF!</v>
      </c>
      <c r="J675" s="10" t="e">
        <f>IF(A675=" ",0,(PRODUCT($F$28:F675)-1)-(PRODUCT($H$28:H675)-1))</f>
        <v>#REF!</v>
      </c>
      <c r="L675" t="e">
        <f t="shared" si="202"/>
        <v>#REF!</v>
      </c>
      <c r="S675" s="26">
        <f>+'Rendements bruts'!A675</f>
        <v>0</v>
      </c>
      <c r="T675">
        <f t="shared" si="206"/>
        <v>1900</v>
      </c>
      <c r="U675">
        <f t="shared" si="207"/>
        <v>1</v>
      </c>
      <c r="V675" t="e">
        <f>+VLOOKUP(S675,'Rendements bruts'!$A:$A,2,FALSE)</f>
        <v>#N/A</v>
      </c>
      <c r="W675" s="2">
        <f t="shared" si="208"/>
        <v>0</v>
      </c>
      <c r="Y675" s="10" t="e">
        <f t="shared" si="203"/>
        <v>#REF!</v>
      </c>
      <c r="Z675" s="7" t="e">
        <f t="shared" si="204"/>
        <v>#REF!</v>
      </c>
    </row>
    <row r="676" spans="1:26" x14ac:dyDescent="0.25">
      <c r="A676" s="8" t="e">
        <f t="shared" si="205"/>
        <v>#REF!</v>
      </c>
      <c r="B676" s="11" t="e">
        <f t="shared" si="194"/>
        <v>#REF!</v>
      </c>
      <c r="C676" s="44" t="e">
        <f t="shared" si="195"/>
        <v>#REF!</v>
      </c>
      <c r="D676" s="9" t="e">
        <f t="shared" si="196"/>
        <v>#REF!</v>
      </c>
      <c r="E676" s="9" t="e">
        <f t="shared" si="197"/>
        <v>#REF!</v>
      </c>
      <c r="F676" s="9" t="e">
        <f t="shared" si="198"/>
        <v>#REF!</v>
      </c>
      <c r="G676" s="9" t="e">
        <f t="shared" si="199"/>
        <v>#REF!</v>
      </c>
      <c r="H676" s="9" t="e">
        <f t="shared" si="200"/>
        <v>#REF!</v>
      </c>
      <c r="I676" s="9" t="e">
        <f t="shared" si="201"/>
        <v>#REF!</v>
      </c>
      <c r="J676" s="10" t="e">
        <f>IF(A676=" ",0,(PRODUCT($F$28:F676)-1)-(PRODUCT($H$28:H676)-1))</f>
        <v>#REF!</v>
      </c>
      <c r="L676" t="e">
        <f t="shared" si="202"/>
        <v>#REF!</v>
      </c>
      <c r="S676" s="26">
        <f>+'Rendements bruts'!A676</f>
        <v>0</v>
      </c>
      <c r="T676">
        <f t="shared" si="206"/>
        <v>1900</v>
      </c>
      <c r="U676">
        <f t="shared" si="207"/>
        <v>1</v>
      </c>
      <c r="V676" t="e">
        <f>+VLOOKUP(S676,'Rendements bruts'!$A:$A,2,FALSE)</f>
        <v>#N/A</v>
      </c>
      <c r="W676" s="2">
        <f t="shared" si="208"/>
        <v>0</v>
      </c>
      <c r="Y676" s="10" t="e">
        <f t="shared" si="203"/>
        <v>#REF!</v>
      </c>
      <c r="Z676" s="7" t="e">
        <f t="shared" si="204"/>
        <v>#REF!</v>
      </c>
    </row>
    <row r="677" spans="1:26" x14ac:dyDescent="0.25">
      <c r="A677" s="8" t="e">
        <f t="shared" si="205"/>
        <v>#REF!</v>
      </c>
      <c r="B677" s="11" t="e">
        <f t="shared" si="194"/>
        <v>#REF!</v>
      </c>
      <c r="C677" s="44" t="e">
        <f t="shared" si="195"/>
        <v>#REF!</v>
      </c>
      <c r="D677" s="9" t="e">
        <f t="shared" si="196"/>
        <v>#REF!</v>
      </c>
      <c r="E677" s="9" t="e">
        <f t="shared" si="197"/>
        <v>#REF!</v>
      </c>
      <c r="F677" s="9" t="e">
        <f t="shared" si="198"/>
        <v>#REF!</v>
      </c>
      <c r="G677" s="9" t="e">
        <f t="shared" si="199"/>
        <v>#REF!</v>
      </c>
      <c r="H677" s="9" t="e">
        <f t="shared" si="200"/>
        <v>#REF!</v>
      </c>
      <c r="I677" s="9" t="e">
        <f t="shared" si="201"/>
        <v>#REF!</v>
      </c>
      <c r="J677" s="10" t="e">
        <f>IF(A677=" ",0,(PRODUCT($F$28:F677)-1)-(PRODUCT($H$28:H677)-1))</f>
        <v>#REF!</v>
      </c>
      <c r="L677" t="e">
        <f t="shared" si="202"/>
        <v>#REF!</v>
      </c>
      <c r="S677" s="26">
        <f>+'Rendements bruts'!A677</f>
        <v>0</v>
      </c>
      <c r="T677">
        <f t="shared" si="206"/>
        <v>1900</v>
      </c>
      <c r="U677">
        <f t="shared" si="207"/>
        <v>1</v>
      </c>
      <c r="V677" t="e">
        <f>+VLOOKUP(S677,'Rendements bruts'!$A:$A,2,FALSE)</f>
        <v>#N/A</v>
      </c>
      <c r="W677" s="2">
        <f t="shared" si="208"/>
        <v>0</v>
      </c>
      <c r="Y677" s="10" t="e">
        <f t="shared" si="203"/>
        <v>#REF!</v>
      </c>
      <c r="Z677" s="7" t="e">
        <f t="shared" si="204"/>
        <v>#REF!</v>
      </c>
    </row>
    <row r="678" spans="1:26" x14ac:dyDescent="0.25">
      <c r="A678" s="8" t="e">
        <f t="shared" si="205"/>
        <v>#REF!</v>
      </c>
      <c r="B678" s="11" t="e">
        <f t="shared" si="194"/>
        <v>#REF!</v>
      </c>
      <c r="C678" s="44" t="e">
        <f t="shared" si="195"/>
        <v>#REF!</v>
      </c>
      <c r="D678" s="9" t="e">
        <f t="shared" si="196"/>
        <v>#REF!</v>
      </c>
      <c r="E678" s="9" t="e">
        <f t="shared" si="197"/>
        <v>#REF!</v>
      </c>
      <c r="F678" s="9" t="e">
        <f t="shared" si="198"/>
        <v>#REF!</v>
      </c>
      <c r="G678" s="9" t="e">
        <f t="shared" si="199"/>
        <v>#REF!</v>
      </c>
      <c r="H678" s="9" t="e">
        <f t="shared" si="200"/>
        <v>#REF!</v>
      </c>
      <c r="I678" s="9" t="e">
        <f t="shared" si="201"/>
        <v>#REF!</v>
      </c>
      <c r="J678" s="10" t="e">
        <f>IF(A678=" ",0,(PRODUCT($F$28:F678)-1)-(PRODUCT($H$28:H678)-1))</f>
        <v>#REF!</v>
      </c>
      <c r="L678" t="e">
        <f t="shared" si="202"/>
        <v>#REF!</v>
      </c>
      <c r="S678" s="26">
        <f>+'Rendements bruts'!A678</f>
        <v>0</v>
      </c>
      <c r="T678">
        <f t="shared" si="206"/>
        <v>1900</v>
      </c>
      <c r="U678">
        <f t="shared" si="207"/>
        <v>1</v>
      </c>
      <c r="V678" t="e">
        <f>+VLOOKUP(S678,'Rendements bruts'!$A:$A,2,FALSE)</f>
        <v>#N/A</v>
      </c>
      <c r="W678" s="2">
        <f t="shared" si="208"/>
        <v>0</v>
      </c>
      <c r="Y678" s="10" t="e">
        <f t="shared" si="203"/>
        <v>#REF!</v>
      </c>
      <c r="Z678" s="7" t="e">
        <f t="shared" si="204"/>
        <v>#REF!</v>
      </c>
    </row>
    <row r="679" spans="1:26" x14ac:dyDescent="0.25">
      <c r="A679" s="8" t="e">
        <f t="shared" si="205"/>
        <v>#REF!</v>
      </c>
      <c r="B679" s="11" t="e">
        <f t="shared" si="194"/>
        <v>#REF!</v>
      </c>
      <c r="C679" s="44" t="e">
        <f t="shared" si="195"/>
        <v>#REF!</v>
      </c>
      <c r="D679" s="9" t="e">
        <f t="shared" si="196"/>
        <v>#REF!</v>
      </c>
      <c r="E679" s="9" t="e">
        <f t="shared" si="197"/>
        <v>#REF!</v>
      </c>
      <c r="F679" s="9" t="e">
        <f t="shared" si="198"/>
        <v>#REF!</v>
      </c>
      <c r="G679" s="9" t="e">
        <f t="shared" si="199"/>
        <v>#REF!</v>
      </c>
      <c r="H679" s="9" t="e">
        <f t="shared" si="200"/>
        <v>#REF!</v>
      </c>
      <c r="I679" s="9" t="e">
        <f t="shared" si="201"/>
        <v>#REF!</v>
      </c>
      <c r="J679" s="10" t="e">
        <f>IF(A679=" ",0,(PRODUCT($F$28:F679)-1)-(PRODUCT($H$28:H679)-1))</f>
        <v>#REF!</v>
      </c>
      <c r="L679" t="e">
        <f t="shared" si="202"/>
        <v>#REF!</v>
      </c>
      <c r="S679" s="26">
        <f>+'Rendements bruts'!A679</f>
        <v>0</v>
      </c>
      <c r="T679">
        <f t="shared" si="206"/>
        <v>1900</v>
      </c>
      <c r="U679">
        <f t="shared" si="207"/>
        <v>1</v>
      </c>
      <c r="V679" t="e">
        <f>+VLOOKUP(S679,'Rendements bruts'!$A:$A,2,FALSE)</f>
        <v>#N/A</v>
      </c>
      <c r="W679" s="2">
        <f t="shared" si="208"/>
        <v>0</v>
      </c>
      <c r="Y679" s="10" t="e">
        <f t="shared" si="203"/>
        <v>#REF!</v>
      </c>
      <c r="Z679" s="7" t="e">
        <f t="shared" si="204"/>
        <v>#REF!</v>
      </c>
    </row>
    <row r="680" spans="1:26" x14ac:dyDescent="0.25">
      <c r="A680" s="8" t="e">
        <f t="shared" si="205"/>
        <v>#REF!</v>
      </c>
      <c r="B680" s="11" t="e">
        <f t="shared" si="194"/>
        <v>#REF!</v>
      </c>
      <c r="C680" s="44" t="e">
        <f t="shared" si="195"/>
        <v>#REF!</v>
      </c>
      <c r="D680" s="9" t="e">
        <f t="shared" si="196"/>
        <v>#REF!</v>
      </c>
      <c r="E680" s="9" t="e">
        <f t="shared" si="197"/>
        <v>#REF!</v>
      </c>
      <c r="F680" s="9" t="e">
        <f t="shared" si="198"/>
        <v>#REF!</v>
      </c>
      <c r="G680" s="9" t="e">
        <f t="shared" si="199"/>
        <v>#REF!</v>
      </c>
      <c r="H680" s="9" t="e">
        <f t="shared" si="200"/>
        <v>#REF!</v>
      </c>
      <c r="I680" s="9" t="e">
        <f t="shared" si="201"/>
        <v>#REF!</v>
      </c>
      <c r="J680" s="10" t="e">
        <f>IF(A680=" ",0,(PRODUCT($F$28:F680)-1)-(PRODUCT($H$28:H680)-1))</f>
        <v>#REF!</v>
      </c>
      <c r="L680" t="e">
        <f t="shared" si="202"/>
        <v>#REF!</v>
      </c>
      <c r="S680" s="26">
        <f>+'Rendements bruts'!A680</f>
        <v>0</v>
      </c>
      <c r="T680">
        <f t="shared" si="206"/>
        <v>1900</v>
      </c>
      <c r="U680">
        <f t="shared" si="207"/>
        <v>1</v>
      </c>
      <c r="V680" t="e">
        <f>+VLOOKUP(S680,'Rendements bruts'!$A:$A,2,FALSE)</f>
        <v>#N/A</v>
      </c>
      <c r="W680" s="2">
        <f t="shared" si="208"/>
        <v>0</v>
      </c>
      <c r="Y680" s="10" t="e">
        <f t="shared" si="203"/>
        <v>#REF!</v>
      </c>
      <c r="Z680" s="7" t="e">
        <f t="shared" si="204"/>
        <v>#REF!</v>
      </c>
    </row>
    <row r="681" spans="1:26" x14ac:dyDescent="0.25">
      <c r="A681" s="8" t="e">
        <f t="shared" si="205"/>
        <v>#REF!</v>
      </c>
      <c r="B681" s="11" t="e">
        <f t="shared" si="194"/>
        <v>#REF!</v>
      </c>
      <c r="C681" s="44" t="e">
        <f t="shared" si="195"/>
        <v>#REF!</v>
      </c>
      <c r="D681" s="9" t="e">
        <f t="shared" si="196"/>
        <v>#REF!</v>
      </c>
      <c r="E681" s="9" t="e">
        <f t="shared" si="197"/>
        <v>#REF!</v>
      </c>
      <c r="F681" s="9" t="e">
        <f t="shared" si="198"/>
        <v>#REF!</v>
      </c>
      <c r="G681" s="9" t="e">
        <f t="shared" si="199"/>
        <v>#REF!</v>
      </c>
      <c r="H681" s="9" t="e">
        <f t="shared" si="200"/>
        <v>#REF!</v>
      </c>
      <c r="I681" s="9" t="e">
        <f t="shared" si="201"/>
        <v>#REF!</v>
      </c>
      <c r="J681" s="10" t="e">
        <f>IF(A681=" ",0,(PRODUCT($F$28:F681)-1)-(PRODUCT($H$28:H681)-1))</f>
        <v>#REF!</v>
      </c>
      <c r="L681" t="e">
        <f t="shared" si="202"/>
        <v>#REF!</v>
      </c>
      <c r="S681" s="26">
        <f>+'Rendements bruts'!A681</f>
        <v>0</v>
      </c>
      <c r="T681">
        <f t="shared" si="206"/>
        <v>1900</v>
      </c>
      <c r="U681">
        <f t="shared" si="207"/>
        <v>1</v>
      </c>
      <c r="V681" t="e">
        <f>+VLOOKUP(S681,'Rendements bruts'!$A:$A,2,FALSE)</f>
        <v>#N/A</v>
      </c>
      <c r="W681" s="2">
        <f t="shared" si="208"/>
        <v>0</v>
      </c>
      <c r="Y681" s="10" t="e">
        <f t="shared" si="203"/>
        <v>#REF!</v>
      </c>
      <c r="Z681" s="7" t="e">
        <f t="shared" si="204"/>
        <v>#REF!</v>
      </c>
    </row>
    <row r="682" spans="1:26" x14ac:dyDescent="0.25">
      <c r="A682" s="8" t="e">
        <f t="shared" si="205"/>
        <v>#REF!</v>
      </c>
      <c r="B682" s="11" t="e">
        <f t="shared" si="194"/>
        <v>#REF!</v>
      </c>
      <c r="C682" s="44" t="e">
        <f t="shared" si="195"/>
        <v>#REF!</v>
      </c>
      <c r="D682" s="9" t="e">
        <f t="shared" si="196"/>
        <v>#REF!</v>
      </c>
      <c r="E682" s="9" t="e">
        <f t="shared" si="197"/>
        <v>#REF!</v>
      </c>
      <c r="F682" s="9" t="e">
        <f t="shared" si="198"/>
        <v>#REF!</v>
      </c>
      <c r="G682" s="9" t="e">
        <f t="shared" si="199"/>
        <v>#REF!</v>
      </c>
      <c r="H682" s="9" t="e">
        <f t="shared" si="200"/>
        <v>#REF!</v>
      </c>
      <c r="I682" s="9" t="e">
        <f t="shared" si="201"/>
        <v>#REF!</v>
      </c>
      <c r="J682" s="10" t="e">
        <f>IF(A682=" ",0,(PRODUCT($F$28:F682)-1)-(PRODUCT($H$28:H682)-1))</f>
        <v>#REF!</v>
      </c>
      <c r="L682" t="e">
        <f t="shared" si="202"/>
        <v>#REF!</v>
      </c>
      <c r="S682" s="26">
        <f>+'Rendements bruts'!A682</f>
        <v>0</v>
      </c>
      <c r="T682">
        <f t="shared" si="206"/>
        <v>1900</v>
      </c>
      <c r="U682">
        <f t="shared" si="207"/>
        <v>1</v>
      </c>
      <c r="V682" t="e">
        <f>+VLOOKUP(S682,'Rendements bruts'!$A:$A,2,FALSE)</f>
        <v>#N/A</v>
      </c>
      <c r="W682" s="2">
        <f t="shared" si="208"/>
        <v>0</v>
      </c>
      <c r="Y682" s="10" t="e">
        <f t="shared" si="203"/>
        <v>#REF!</v>
      </c>
      <c r="Z682" s="7" t="e">
        <f t="shared" si="204"/>
        <v>#REF!</v>
      </c>
    </row>
    <row r="683" spans="1:26" x14ac:dyDescent="0.25">
      <c r="A683" s="8" t="e">
        <f t="shared" si="205"/>
        <v>#REF!</v>
      </c>
      <c r="B683" s="11" t="e">
        <f t="shared" si="194"/>
        <v>#REF!</v>
      </c>
      <c r="C683" s="44" t="e">
        <f t="shared" si="195"/>
        <v>#REF!</v>
      </c>
      <c r="D683" s="9" t="e">
        <f t="shared" si="196"/>
        <v>#REF!</v>
      </c>
      <c r="E683" s="9" t="e">
        <f t="shared" si="197"/>
        <v>#REF!</v>
      </c>
      <c r="F683" s="9" t="e">
        <f t="shared" si="198"/>
        <v>#REF!</v>
      </c>
      <c r="G683" s="9" t="e">
        <f t="shared" si="199"/>
        <v>#REF!</v>
      </c>
      <c r="H683" s="9" t="e">
        <f t="shared" si="200"/>
        <v>#REF!</v>
      </c>
      <c r="I683" s="9" t="e">
        <f t="shared" si="201"/>
        <v>#REF!</v>
      </c>
      <c r="J683" s="10" t="e">
        <f>IF(A683=" ",0,(PRODUCT($F$28:F683)-1)-(PRODUCT($H$28:H683)-1))</f>
        <v>#REF!</v>
      </c>
      <c r="L683" t="e">
        <f t="shared" si="202"/>
        <v>#REF!</v>
      </c>
      <c r="S683" s="26">
        <f>+'Rendements bruts'!A683</f>
        <v>0</v>
      </c>
      <c r="T683">
        <f t="shared" si="206"/>
        <v>1900</v>
      </c>
      <c r="U683">
        <f t="shared" si="207"/>
        <v>1</v>
      </c>
      <c r="V683" t="e">
        <f>+VLOOKUP(S683,'Rendements bruts'!$A:$A,2,FALSE)</f>
        <v>#N/A</v>
      </c>
      <c r="W683" s="2">
        <f t="shared" si="208"/>
        <v>0</v>
      </c>
      <c r="Y683" s="10" t="e">
        <f t="shared" si="203"/>
        <v>#REF!</v>
      </c>
      <c r="Z683" s="7" t="e">
        <f t="shared" si="204"/>
        <v>#REF!</v>
      </c>
    </row>
    <row r="684" spans="1:26" x14ac:dyDescent="0.25">
      <c r="A684" s="8" t="e">
        <f t="shared" si="205"/>
        <v>#REF!</v>
      </c>
      <c r="B684" s="11" t="e">
        <f t="shared" ref="B684:B728" si="209">+IF(A684=" "," ",VLOOKUP(A684,$V:$W,2,FALSE))</f>
        <v>#REF!</v>
      </c>
      <c r="C684" s="44" t="e">
        <f t="shared" ref="C684:C728" si="210">+IF(A684=" "," ",INDEX(Net,A684,$L$2))</f>
        <v>#REF!</v>
      </c>
      <c r="D684" s="9" t="e">
        <f t="shared" ref="D684:D728" si="211">+IF(A684=" ",1,1+C684)</f>
        <v>#REF!</v>
      </c>
      <c r="E684" s="9" t="e">
        <f t="shared" ref="E684:E728" si="212">+IF(A684=" "," ",INDEX(Brut,A684,$L$2))</f>
        <v>#REF!</v>
      </c>
      <c r="F684" s="9" t="e">
        <f t="shared" ref="F684:F728" si="213">+IF(A684=" ",1,1+E684)</f>
        <v>#REF!</v>
      </c>
      <c r="G684" s="9" t="e">
        <f t="shared" ref="G684:G728" si="214">+IF(A684=" "," ",IF(E684=" ",0,INDEX(Indices,A684,$L$2)))</f>
        <v>#REF!</v>
      </c>
      <c r="H684" s="9" t="e">
        <f t="shared" ref="H684:H728" si="215">+IF(A684=" ",1,1+G684)</f>
        <v>#REF!</v>
      </c>
      <c r="I684" s="9" t="e">
        <f t="shared" ref="I684:I728" si="216">+IF(A684=" "," ",INDEX(VA,A684,$L$2))</f>
        <v>#REF!</v>
      </c>
      <c r="J684" s="10" t="e">
        <f>IF(A684=" ",0,(PRODUCT($F$28:F684)-1)-(PRODUCT($H$28:H684)-1))</f>
        <v>#REF!</v>
      </c>
      <c r="L684" t="e">
        <f t="shared" ref="L684:L728" si="217">+IF(A684=" ",0,1)</f>
        <v>#REF!</v>
      </c>
      <c r="S684" s="26">
        <f>+'Rendements bruts'!A684</f>
        <v>0</v>
      </c>
      <c r="T684">
        <f t="shared" si="206"/>
        <v>1900</v>
      </c>
      <c r="U684">
        <f t="shared" si="207"/>
        <v>1</v>
      </c>
      <c r="V684" t="e">
        <f>+VLOOKUP(S684,'Rendements bruts'!$A:$A,2,FALSE)</f>
        <v>#N/A</v>
      </c>
      <c r="W684" s="2">
        <f t="shared" si="208"/>
        <v>0</v>
      </c>
      <c r="Y684" s="10" t="e">
        <f t="shared" si="203"/>
        <v>#REF!</v>
      </c>
      <c r="Z684" s="7" t="e">
        <f t="shared" si="204"/>
        <v>#REF!</v>
      </c>
    </row>
    <row r="685" spans="1:26" x14ac:dyDescent="0.25">
      <c r="A685" s="8" t="e">
        <f t="shared" si="205"/>
        <v>#REF!</v>
      </c>
      <c r="B685" s="11" t="e">
        <f t="shared" si="209"/>
        <v>#REF!</v>
      </c>
      <c r="C685" s="44" t="e">
        <f t="shared" si="210"/>
        <v>#REF!</v>
      </c>
      <c r="D685" s="9" t="e">
        <f t="shared" si="211"/>
        <v>#REF!</v>
      </c>
      <c r="E685" s="9" t="e">
        <f t="shared" si="212"/>
        <v>#REF!</v>
      </c>
      <c r="F685" s="9" t="e">
        <f t="shared" si="213"/>
        <v>#REF!</v>
      </c>
      <c r="G685" s="9" t="e">
        <f t="shared" si="214"/>
        <v>#REF!</v>
      </c>
      <c r="H685" s="9" t="e">
        <f t="shared" si="215"/>
        <v>#REF!</v>
      </c>
      <c r="I685" s="9" t="e">
        <f t="shared" si="216"/>
        <v>#REF!</v>
      </c>
      <c r="J685" s="10" t="e">
        <f>IF(A685=" ",0,(PRODUCT($F$28:F685)-1)-(PRODUCT($H$28:H685)-1))</f>
        <v>#REF!</v>
      </c>
      <c r="L685" t="e">
        <f t="shared" si="217"/>
        <v>#REF!</v>
      </c>
      <c r="S685" s="26">
        <f>+'Rendements bruts'!A685</f>
        <v>0</v>
      </c>
      <c r="T685">
        <f t="shared" si="206"/>
        <v>1900</v>
      </c>
      <c r="U685">
        <f t="shared" si="207"/>
        <v>1</v>
      </c>
      <c r="V685" t="e">
        <f>+VLOOKUP(S685,'Rendements bruts'!$A:$A,2,FALSE)</f>
        <v>#N/A</v>
      </c>
      <c r="W685" s="2">
        <f t="shared" si="208"/>
        <v>0</v>
      </c>
      <c r="Y685" s="10" t="e">
        <f t="shared" si="203"/>
        <v>#REF!</v>
      </c>
      <c r="Z685" s="7" t="e">
        <f t="shared" si="204"/>
        <v>#REF!</v>
      </c>
    </row>
    <row r="686" spans="1:26" x14ac:dyDescent="0.25">
      <c r="A686" s="8" t="e">
        <f t="shared" si="205"/>
        <v>#REF!</v>
      </c>
      <c r="B686" s="11" t="e">
        <f t="shared" si="209"/>
        <v>#REF!</v>
      </c>
      <c r="C686" s="44" t="e">
        <f t="shared" si="210"/>
        <v>#REF!</v>
      </c>
      <c r="D686" s="9" t="e">
        <f t="shared" si="211"/>
        <v>#REF!</v>
      </c>
      <c r="E686" s="9" t="e">
        <f t="shared" si="212"/>
        <v>#REF!</v>
      </c>
      <c r="F686" s="9" t="e">
        <f t="shared" si="213"/>
        <v>#REF!</v>
      </c>
      <c r="G686" s="9" t="e">
        <f t="shared" si="214"/>
        <v>#REF!</v>
      </c>
      <c r="H686" s="9" t="e">
        <f t="shared" si="215"/>
        <v>#REF!</v>
      </c>
      <c r="I686" s="9" t="e">
        <f t="shared" si="216"/>
        <v>#REF!</v>
      </c>
      <c r="J686" s="10" t="e">
        <f>IF(A686=" ",0,(PRODUCT($F$28:F686)-1)-(PRODUCT($H$28:H686)-1))</f>
        <v>#REF!</v>
      </c>
      <c r="L686" t="e">
        <f t="shared" si="217"/>
        <v>#REF!</v>
      </c>
      <c r="S686" s="26">
        <f>+'Rendements bruts'!A686</f>
        <v>0</v>
      </c>
      <c r="T686">
        <f t="shared" si="206"/>
        <v>1900</v>
      </c>
      <c r="U686">
        <f t="shared" si="207"/>
        <v>1</v>
      </c>
      <c r="V686" t="e">
        <f>+VLOOKUP(S686,'Rendements bruts'!$A:$A,2,FALSE)</f>
        <v>#N/A</v>
      </c>
      <c r="W686" s="2">
        <f t="shared" si="208"/>
        <v>0</v>
      </c>
      <c r="Y686" s="10" t="e">
        <f t="shared" si="203"/>
        <v>#REF!</v>
      </c>
      <c r="Z686" s="7" t="e">
        <f t="shared" si="204"/>
        <v>#REF!</v>
      </c>
    </row>
    <row r="687" spans="1:26" x14ac:dyDescent="0.25">
      <c r="A687" s="8" t="e">
        <f t="shared" si="205"/>
        <v>#REF!</v>
      </c>
      <c r="B687" s="11" t="e">
        <f t="shared" si="209"/>
        <v>#REF!</v>
      </c>
      <c r="C687" s="44" t="e">
        <f t="shared" si="210"/>
        <v>#REF!</v>
      </c>
      <c r="D687" s="9" t="e">
        <f t="shared" si="211"/>
        <v>#REF!</v>
      </c>
      <c r="E687" s="9" t="e">
        <f t="shared" si="212"/>
        <v>#REF!</v>
      </c>
      <c r="F687" s="9" t="e">
        <f t="shared" si="213"/>
        <v>#REF!</v>
      </c>
      <c r="G687" s="9" t="e">
        <f t="shared" si="214"/>
        <v>#REF!</v>
      </c>
      <c r="H687" s="9" t="e">
        <f t="shared" si="215"/>
        <v>#REF!</v>
      </c>
      <c r="I687" s="9" t="e">
        <f t="shared" si="216"/>
        <v>#REF!</v>
      </c>
      <c r="J687" s="10" t="e">
        <f>IF(A687=" ",0,(PRODUCT($F$28:F687)-1)-(PRODUCT($H$28:H687)-1))</f>
        <v>#REF!</v>
      </c>
      <c r="L687" t="e">
        <f t="shared" si="217"/>
        <v>#REF!</v>
      </c>
      <c r="S687" s="26">
        <f>+'Rendements bruts'!A687</f>
        <v>0</v>
      </c>
      <c r="T687">
        <f t="shared" si="206"/>
        <v>1900</v>
      </c>
      <c r="U687">
        <f t="shared" si="207"/>
        <v>1</v>
      </c>
      <c r="V687" t="e">
        <f>+VLOOKUP(S687,'Rendements bruts'!$A:$A,2,FALSE)</f>
        <v>#N/A</v>
      </c>
      <c r="W687" s="2">
        <f t="shared" si="208"/>
        <v>0</v>
      </c>
      <c r="Y687" s="10" t="e">
        <f t="shared" si="203"/>
        <v>#REF!</v>
      </c>
      <c r="Z687" s="7" t="e">
        <f t="shared" si="204"/>
        <v>#REF!</v>
      </c>
    </row>
    <row r="688" spans="1:26" x14ac:dyDescent="0.25">
      <c r="A688" s="8" t="e">
        <f t="shared" si="205"/>
        <v>#REF!</v>
      </c>
      <c r="B688" s="11" t="e">
        <f t="shared" si="209"/>
        <v>#REF!</v>
      </c>
      <c r="C688" s="44" t="e">
        <f t="shared" si="210"/>
        <v>#REF!</v>
      </c>
      <c r="D688" s="9" t="e">
        <f t="shared" si="211"/>
        <v>#REF!</v>
      </c>
      <c r="E688" s="9" t="e">
        <f t="shared" si="212"/>
        <v>#REF!</v>
      </c>
      <c r="F688" s="9" t="e">
        <f t="shared" si="213"/>
        <v>#REF!</v>
      </c>
      <c r="G688" s="9" t="e">
        <f t="shared" si="214"/>
        <v>#REF!</v>
      </c>
      <c r="H688" s="9" t="e">
        <f t="shared" si="215"/>
        <v>#REF!</v>
      </c>
      <c r="I688" s="9" t="e">
        <f t="shared" si="216"/>
        <v>#REF!</v>
      </c>
      <c r="J688" s="10" t="e">
        <f>IF(A688=" ",0,(PRODUCT($F$28:F688)-1)-(PRODUCT($H$28:H688)-1))</f>
        <v>#REF!</v>
      </c>
      <c r="L688" t="e">
        <f t="shared" si="217"/>
        <v>#REF!</v>
      </c>
      <c r="S688" s="26">
        <f>+'Rendements bruts'!A688</f>
        <v>0</v>
      </c>
      <c r="T688">
        <f t="shared" si="206"/>
        <v>1900</v>
      </c>
      <c r="U688">
        <f t="shared" si="207"/>
        <v>1</v>
      </c>
      <c r="V688" t="e">
        <f>+VLOOKUP(S688,'Rendements bruts'!$A:$A,2,FALSE)</f>
        <v>#N/A</v>
      </c>
      <c r="W688" s="2">
        <f t="shared" si="208"/>
        <v>0</v>
      </c>
      <c r="Y688" s="10" t="e">
        <f t="shared" si="203"/>
        <v>#REF!</v>
      </c>
      <c r="Z688" s="7" t="e">
        <f t="shared" si="204"/>
        <v>#REF!</v>
      </c>
    </row>
    <row r="689" spans="1:26" x14ac:dyDescent="0.25">
      <c r="A689" s="8" t="e">
        <f t="shared" si="205"/>
        <v>#REF!</v>
      </c>
      <c r="B689" s="11" t="e">
        <f t="shared" si="209"/>
        <v>#REF!</v>
      </c>
      <c r="C689" s="44" t="e">
        <f t="shared" si="210"/>
        <v>#REF!</v>
      </c>
      <c r="D689" s="9" t="e">
        <f t="shared" si="211"/>
        <v>#REF!</v>
      </c>
      <c r="E689" s="9" t="e">
        <f t="shared" si="212"/>
        <v>#REF!</v>
      </c>
      <c r="F689" s="9" t="e">
        <f t="shared" si="213"/>
        <v>#REF!</v>
      </c>
      <c r="G689" s="9" t="e">
        <f t="shared" si="214"/>
        <v>#REF!</v>
      </c>
      <c r="H689" s="9" t="e">
        <f t="shared" si="215"/>
        <v>#REF!</v>
      </c>
      <c r="I689" s="9" t="e">
        <f t="shared" si="216"/>
        <v>#REF!</v>
      </c>
      <c r="J689" s="10" t="e">
        <f>IF(A689=" ",0,(PRODUCT($F$28:F689)-1)-(PRODUCT($H$28:H689)-1))</f>
        <v>#REF!</v>
      </c>
      <c r="L689" t="e">
        <f t="shared" si="217"/>
        <v>#REF!</v>
      </c>
      <c r="S689" s="26">
        <f>+'Rendements bruts'!A689</f>
        <v>0</v>
      </c>
      <c r="T689">
        <f t="shared" si="206"/>
        <v>1900</v>
      </c>
      <c r="U689">
        <f t="shared" si="207"/>
        <v>1</v>
      </c>
      <c r="V689" t="e">
        <f>+VLOOKUP(S689,'Rendements bruts'!$A:$A,2,FALSE)</f>
        <v>#N/A</v>
      </c>
      <c r="W689" s="2">
        <f t="shared" si="208"/>
        <v>0</v>
      </c>
      <c r="Y689" s="10" t="e">
        <f t="shared" si="203"/>
        <v>#REF!</v>
      </c>
      <c r="Z689" s="7" t="e">
        <f t="shared" si="204"/>
        <v>#REF!</v>
      </c>
    </row>
    <row r="690" spans="1:26" x14ac:dyDescent="0.25">
      <c r="A690" s="8" t="e">
        <f t="shared" si="205"/>
        <v>#REF!</v>
      </c>
      <c r="B690" s="11" t="e">
        <f t="shared" si="209"/>
        <v>#REF!</v>
      </c>
      <c r="C690" s="44" t="e">
        <f t="shared" si="210"/>
        <v>#REF!</v>
      </c>
      <c r="D690" s="9" t="e">
        <f t="shared" si="211"/>
        <v>#REF!</v>
      </c>
      <c r="E690" s="9" t="e">
        <f t="shared" si="212"/>
        <v>#REF!</v>
      </c>
      <c r="F690" s="9" t="e">
        <f t="shared" si="213"/>
        <v>#REF!</v>
      </c>
      <c r="G690" s="9" t="e">
        <f t="shared" si="214"/>
        <v>#REF!</v>
      </c>
      <c r="H690" s="9" t="e">
        <f t="shared" si="215"/>
        <v>#REF!</v>
      </c>
      <c r="I690" s="9" t="e">
        <f t="shared" si="216"/>
        <v>#REF!</v>
      </c>
      <c r="J690" s="10" t="e">
        <f>IF(A690=" ",0,(PRODUCT($F$28:F690)-1)-(PRODUCT($H$28:H690)-1))</f>
        <v>#REF!</v>
      </c>
      <c r="L690" t="e">
        <f t="shared" si="217"/>
        <v>#REF!</v>
      </c>
      <c r="S690" s="26">
        <f>+'Rendements bruts'!A690</f>
        <v>0</v>
      </c>
      <c r="T690">
        <f t="shared" si="206"/>
        <v>1900</v>
      </c>
      <c r="U690">
        <f t="shared" si="207"/>
        <v>1</v>
      </c>
      <c r="V690" t="e">
        <f>+VLOOKUP(S690,'Rendements bruts'!$A:$A,2,FALSE)</f>
        <v>#N/A</v>
      </c>
      <c r="W690" s="2">
        <f t="shared" si="208"/>
        <v>0</v>
      </c>
      <c r="Y690" s="10" t="e">
        <f t="shared" si="203"/>
        <v>#REF!</v>
      </c>
      <c r="Z690" s="7" t="e">
        <f t="shared" si="204"/>
        <v>#REF!</v>
      </c>
    </row>
    <row r="691" spans="1:26" x14ac:dyDescent="0.25">
      <c r="A691" s="8" t="e">
        <f t="shared" si="205"/>
        <v>#REF!</v>
      </c>
      <c r="B691" s="11" t="e">
        <f t="shared" si="209"/>
        <v>#REF!</v>
      </c>
      <c r="C691" s="44" t="e">
        <f t="shared" si="210"/>
        <v>#REF!</v>
      </c>
      <c r="D691" s="9" t="e">
        <f t="shared" si="211"/>
        <v>#REF!</v>
      </c>
      <c r="E691" s="9" t="e">
        <f t="shared" si="212"/>
        <v>#REF!</v>
      </c>
      <c r="F691" s="9" t="e">
        <f t="shared" si="213"/>
        <v>#REF!</v>
      </c>
      <c r="G691" s="9" t="e">
        <f t="shared" si="214"/>
        <v>#REF!</v>
      </c>
      <c r="H691" s="9" t="e">
        <f t="shared" si="215"/>
        <v>#REF!</v>
      </c>
      <c r="I691" s="9" t="e">
        <f t="shared" si="216"/>
        <v>#REF!</v>
      </c>
      <c r="J691" s="10" t="e">
        <f>IF(A691=" ",0,(PRODUCT($F$28:F691)-1)-(PRODUCT($H$28:H691)-1))</f>
        <v>#REF!</v>
      </c>
      <c r="L691" t="e">
        <f t="shared" si="217"/>
        <v>#REF!</v>
      </c>
      <c r="S691" s="26">
        <f>+'Rendements bruts'!A691</f>
        <v>0</v>
      </c>
      <c r="T691">
        <f t="shared" si="206"/>
        <v>1900</v>
      </c>
      <c r="U691">
        <f t="shared" si="207"/>
        <v>1</v>
      </c>
      <c r="V691" t="e">
        <f>+VLOOKUP(S691,'Rendements bruts'!$A:$A,2,FALSE)</f>
        <v>#N/A</v>
      </c>
      <c r="W691" s="2">
        <f t="shared" si="208"/>
        <v>0</v>
      </c>
      <c r="Y691" s="10" t="e">
        <f t="shared" si="203"/>
        <v>#REF!</v>
      </c>
      <c r="Z691" s="7" t="e">
        <f t="shared" si="204"/>
        <v>#REF!</v>
      </c>
    </row>
    <row r="692" spans="1:26" x14ac:dyDescent="0.25">
      <c r="A692" s="8" t="e">
        <f t="shared" si="205"/>
        <v>#REF!</v>
      </c>
      <c r="B692" s="11" t="e">
        <f t="shared" si="209"/>
        <v>#REF!</v>
      </c>
      <c r="C692" s="44" t="e">
        <f t="shared" si="210"/>
        <v>#REF!</v>
      </c>
      <c r="D692" s="9" t="e">
        <f t="shared" si="211"/>
        <v>#REF!</v>
      </c>
      <c r="E692" s="9" t="e">
        <f t="shared" si="212"/>
        <v>#REF!</v>
      </c>
      <c r="F692" s="9" t="e">
        <f t="shared" si="213"/>
        <v>#REF!</v>
      </c>
      <c r="G692" s="9" t="e">
        <f t="shared" si="214"/>
        <v>#REF!</v>
      </c>
      <c r="H692" s="9" t="e">
        <f t="shared" si="215"/>
        <v>#REF!</v>
      </c>
      <c r="I692" s="9" t="e">
        <f t="shared" si="216"/>
        <v>#REF!</v>
      </c>
      <c r="J692" s="10" t="e">
        <f>IF(A692=" ",0,(PRODUCT($F$28:F692)-1)-(PRODUCT($H$28:H692)-1))</f>
        <v>#REF!</v>
      </c>
      <c r="L692" t="e">
        <f t="shared" si="217"/>
        <v>#REF!</v>
      </c>
      <c r="S692" s="26">
        <f>+'Rendements bruts'!A692</f>
        <v>0</v>
      </c>
      <c r="T692">
        <f t="shared" si="206"/>
        <v>1900</v>
      </c>
      <c r="U692">
        <f t="shared" si="207"/>
        <v>1</v>
      </c>
      <c r="V692" t="e">
        <f>+VLOOKUP(S692,'Rendements bruts'!$A:$A,2,FALSE)</f>
        <v>#N/A</v>
      </c>
      <c r="W692" s="2">
        <f t="shared" si="208"/>
        <v>0</v>
      </c>
      <c r="Y692" s="10" t="e">
        <f t="shared" si="203"/>
        <v>#REF!</v>
      </c>
      <c r="Z692" s="7" t="e">
        <f t="shared" si="204"/>
        <v>#REF!</v>
      </c>
    </row>
    <row r="693" spans="1:26" x14ac:dyDescent="0.25">
      <c r="A693" s="8" t="e">
        <f t="shared" si="205"/>
        <v>#REF!</v>
      </c>
      <c r="B693" s="11" t="e">
        <f t="shared" si="209"/>
        <v>#REF!</v>
      </c>
      <c r="C693" s="44" t="e">
        <f t="shared" si="210"/>
        <v>#REF!</v>
      </c>
      <c r="D693" s="9" t="e">
        <f t="shared" si="211"/>
        <v>#REF!</v>
      </c>
      <c r="E693" s="9" t="e">
        <f t="shared" si="212"/>
        <v>#REF!</v>
      </c>
      <c r="F693" s="9" t="e">
        <f t="shared" si="213"/>
        <v>#REF!</v>
      </c>
      <c r="G693" s="9" t="e">
        <f t="shared" si="214"/>
        <v>#REF!</v>
      </c>
      <c r="H693" s="9" t="e">
        <f t="shared" si="215"/>
        <v>#REF!</v>
      </c>
      <c r="I693" s="9" t="e">
        <f t="shared" si="216"/>
        <v>#REF!</v>
      </c>
      <c r="J693" s="10" t="e">
        <f>IF(A693=" ",0,(PRODUCT($F$28:F693)-1)-(PRODUCT($H$28:H693)-1))</f>
        <v>#REF!</v>
      </c>
      <c r="L693" t="e">
        <f t="shared" si="217"/>
        <v>#REF!</v>
      </c>
      <c r="S693" s="26">
        <f>+'Rendements bruts'!A693</f>
        <v>0</v>
      </c>
      <c r="T693">
        <f t="shared" si="206"/>
        <v>1900</v>
      </c>
      <c r="U693">
        <f t="shared" si="207"/>
        <v>1</v>
      </c>
      <c r="V693" t="e">
        <f>+VLOOKUP(S693,'Rendements bruts'!$A:$A,2,FALSE)</f>
        <v>#N/A</v>
      </c>
      <c r="W693" s="2">
        <f t="shared" si="208"/>
        <v>0</v>
      </c>
      <c r="Y693" s="10" t="e">
        <f t="shared" si="203"/>
        <v>#REF!</v>
      </c>
      <c r="Z693" s="7" t="e">
        <f t="shared" si="204"/>
        <v>#REF!</v>
      </c>
    </row>
    <row r="694" spans="1:26" x14ac:dyDescent="0.25">
      <c r="A694" s="8" t="e">
        <f t="shared" si="205"/>
        <v>#REF!</v>
      </c>
      <c r="B694" s="11" t="e">
        <f t="shared" si="209"/>
        <v>#REF!</v>
      </c>
      <c r="C694" s="44" t="e">
        <f t="shared" si="210"/>
        <v>#REF!</v>
      </c>
      <c r="D694" s="9" t="e">
        <f t="shared" si="211"/>
        <v>#REF!</v>
      </c>
      <c r="E694" s="9" t="e">
        <f t="shared" si="212"/>
        <v>#REF!</v>
      </c>
      <c r="F694" s="9" t="e">
        <f t="shared" si="213"/>
        <v>#REF!</v>
      </c>
      <c r="G694" s="9" t="e">
        <f t="shared" si="214"/>
        <v>#REF!</v>
      </c>
      <c r="H694" s="9" t="e">
        <f t="shared" si="215"/>
        <v>#REF!</v>
      </c>
      <c r="I694" s="9" t="e">
        <f t="shared" si="216"/>
        <v>#REF!</v>
      </c>
      <c r="J694" s="10" t="e">
        <f>IF(A694=" ",0,(PRODUCT($F$28:F694)-1)-(PRODUCT($H$28:H694)-1))</f>
        <v>#REF!</v>
      </c>
      <c r="L694" t="e">
        <f t="shared" si="217"/>
        <v>#REF!</v>
      </c>
      <c r="S694" s="26">
        <f>+'Rendements bruts'!A694</f>
        <v>0</v>
      </c>
      <c r="T694">
        <f t="shared" si="206"/>
        <v>1900</v>
      </c>
      <c r="U694">
        <f t="shared" si="207"/>
        <v>1</v>
      </c>
      <c r="V694" t="e">
        <f>+VLOOKUP(S694,'Rendements bruts'!$A:$A,2,FALSE)</f>
        <v>#N/A</v>
      </c>
      <c r="W694" s="2">
        <f t="shared" si="208"/>
        <v>0</v>
      </c>
      <c r="Y694" s="10" t="e">
        <f t="shared" si="203"/>
        <v>#REF!</v>
      </c>
      <c r="Z694" s="7" t="e">
        <f t="shared" si="204"/>
        <v>#REF!</v>
      </c>
    </row>
    <row r="695" spans="1:26" x14ac:dyDescent="0.25">
      <c r="A695" s="8" t="e">
        <f t="shared" si="205"/>
        <v>#REF!</v>
      </c>
      <c r="B695" s="11" t="e">
        <f t="shared" si="209"/>
        <v>#REF!</v>
      </c>
      <c r="C695" s="44" t="e">
        <f t="shared" si="210"/>
        <v>#REF!</v>
      </c>
      <c r="D695" s="9" t="e">
        <f t="shared" si="211"/>
        <v>#REF!</v>
      </c>
      <c r="E695" s="9" t="e">
        <f t="shared" si="212"/>
        <v>#REF!</v>
      </c>
      <c r="F695" s="9" t="e">
        <f t="shared" si="213"/>
        <v>#REF!</v>
      </c>
      <c r="G695" s="9" t="e">
        <f t="shared" si="214"/>
        <v>#REF!</v>
      </c>
      <c r="H695" s="9" t="e">
        <f t="shared" si="215"/>
        <v>#REF!</v>
      </c>
      <c r="I695" s="9" t="e">
        <f t="shared" si="216"/>
        <v>#REF!</v>
      </c>
      <c r="J695" s="10" t="e">
        <f>IF(A695=" ",0,(PRODUCT($F$28:F695)-1)-(PRODUCT($H$28:H695)-1))</f>
        <v>#REF!</v>
      </c>
      <c r="L695" t="e">
        <f t="shared" si="217"/>
        <v>#REF!</v>
      </c>
      <c r="S695" s="26">
        <f>+'Rendements bruts'!A695</f>
        <v>0</v>
      </c>
      <c r="T695">
        <f t="shared" si="206"/>
        <v>1900</v>
      </c>
      <c r="U695">
        <f t="shared" si="207"/>
        <v>1</v>
      </c>
      <c r="V695" t="e">
        <f>+VLOOKUP(S695,'Rendements bruts'!$A:$A,2,FALSE)</f>
        <v>#N/A</v>
      </c>
      <c r="W695" s="2">
        <f t="shared" si="208"/>
        <v>0</v>
      </c>
      <c r="Y695" s="10" t="e">
        <f t="shared" si="203"/>
        <v>#REF!</v>
      </c>
      <c r="Z695" s="7" t="e">
        <f t="shared" si="204"/>
        <v>#REF!</v>
      </c>
    </row>
    <row r="696" spans="1:26" x14ac:dyDescent="0.25">
      <c r="A696" s="8" t="e">
        <f t="shared" si="205"/>
        <v>#REF!</v>
      </c>
      <c r="B696" s="11" t="e">
        <f t="shared" si="209"/>
        <v>#REF!</v>
      </c>
      <c r="C696" s="44" t="e">
        <f t="shared" si="210"/>
        <v>#REF!</v>
      </c>
      <c r="D696" s="9" t="e">
        <f t="shared" si="211"/>
        <v>#REF!</v>
      </c>
      <c r="E696" s="9" t="e">
        <f t="shared" si="212"/>
        <v>#REF!</v>
      </c>
      <c r="F696" s="9" t="e">
        <f t="shared" si="213"/>
        <v>#REF!</v>
      </c>
      <c r="G696" s="9" t="e">
        <f t="shared" si="214"/>
        <v>#REF!</v>
      </c>
      <c r="H696" s="9" t="e">
        <f t="shared" si="215"/>
        <v>#REF!</v>
      </c>
      <c r="I696" s="9" t="e">
        <f t="shared" si="216"/>
        <v>#REF!</v>
      </c>
      <c r="J696" s="10" t="e">
        <f>IF(A696=" ",0,(PRODUCT($F$28:F696)-1)-(PRODUCT($H$28:H696)-1))</f>
        <v>#REF!</v>
      </c>
      <c r="L696" t="e">
        <f t="shared" si="217"/>
        <v>#REF!</v>
      </c>
      <c r="S696" s="26">
        <f>+'Rendements bruts'!A696</f>
        <v>0</v>
      </c>
      <c r="T696">
        <f t="shared" si="206"/>
        <v>1900</v>
      </c>
      <c r="U696">
        <f t="shared" si="207"/>
        <v>1</v>
      </c>
      <c r="V696" t="e">
        <f>+VLOOKUP(S696,'Rendements bruts'!$A:$A,2,FALSE)</f>
        <v>#N/A</v>
      </c>
      <c r="W696" s="2">
        <f t="shared" si="208"/>
        <v>0</v>
      </c>
      <c r="Y696" s="10" t="e">
        <f t="shared" si="203"/>
        <v>#REF!</v>
      </c>
      <c r="Z696" s="7" t="e">
        <f t="shared" si="204"/>
        <v>#REF!</v>
      </c>
    </row>
    <row r="697" spans="1:26" x14ac:dyDescent="0.25">
      <c r="A697" s="8" t="e">
        <f t="shared" si="205"/>
        <v>#REF!</v>
      </c>
      <c r="B697" s="11" t="e">
        <f t="shared" si="209"/>
        <v>#REF!</v>
      </c>
      <c r="C697" s="44" t="e">
        <f t="shared" si="210"/>
        <v>#REF!</v>
      </c>
      <c r="D697" s="9" t="e">
        <f t="shared" si="211"/>
        <v>#REF!</v>
      </c>
      <c r="E697" s="9" t="e">
        <f t="shared" si="212"/>
        <v>#REF!</v>
      </c>
      <c r="F697" s="9" t="e">
        <f t="shared" si="213"/>
        <v>#REF!</v>
      </c>
      <c r="G697" s="9" t="e">
        <f t="shared" si="214"/>
        <v>#REF!</v>
      </c>
      <c r="H697" s="9" t="e">
        <f t="shared" si="215"/>
        <v>#REF!</v>
      </c>
      <c r="I697" s="9" t="e">
        <f t="shared" si="216"/>
        <v>#REF!</v>
      </c>
      <c r="J697" s="10" t="e">
        <f>IF(A697=" ",0,(PRODUCT($F$28:F697)-1)-(PRODUCT($H$28:H697)-1))</f>
        <v>#REF!</v>
      </c>
      <c r="L697" t="e">
        <f t="shared" si="217"/>
        <v>#REF!</v>
      </c>
      <c r="S697" s="26">
        <f>+'Rendements bruts'!A697</f>
        <v>0</v>
      </c>
      <c r="T697">
        <f t="shared" si="206"/>
        <v>1900</v>
      </c>
      <c r="U697">
        <f t="shared" si="207"/>
        <v>1</v>
      </c>
      <c r="V697" t="e">
        <f>+VLOOKUP(S697,'Rendements bruts'!$A:$A,2,FALSE)</f>
        <v>#N/A</v>
      </c>
      <c r="W697" s="2">
        <f t="shared" si="208"/>
        <v>0</v>
      </c>
      <c r="Y697" s="10" t="e">
        <f t="shared" si="203"/>
        <v>#REF!</v>
      </c>
      <c r="Z697" s="7" t="e">
        <f t="shared" si="204"/>
        <v>#REF!</v>
      </c>
    </row>
    <row r="698" spans="1:26" x14ac:dyDescent="0.25">
      <c r="A698" s="8" t="e">
        <f t="shared" si="205"/>
        <v>#REF!</v>
      </c>
      <c r="B698" s="11" t="e">
        <f t="shared" si="209"/>
        <v>#REF!</v>
      </c>
      <c r="C698" s="44" t="e">
        <f t="shared" si="210"/>
        <v>#REF!</v>
      </c>
      <c r="D698" s="9" t="e">
        <f t="shared" si="211"/>
        <v>#REF!</v>
      </c>
      <c r="E698" s="9" t="e">
        <f t="shared" si="212"/>
        <v>#REF!</v>
      </c>
      <c r="F698" s="9" t="e">
        <f t="shared" si="213"/>
        <v>#REF!</v>
      </c>
      <c r="G698" s="9" t="e">
        <f t="shared" si="214"/>
        <v>#REF!</v>
      </c>
      <c r="H698" s="9" t="e">
        <f t="shared" si="215"/>
        <v>#REF!</v>
      </c>
      <c r="I698" s="9" t="e">
        <f t="shared" si="216"/>
        <v>#REF!</v>
      </c>
      <c r="J698" s="10" t="e">
        <f>IF(A698=" ",0,(PRODUCT($F$28:F698)-1)-(PRODUCT($H$28:H698)-1))</f>
        <v>#REF!</v>
      </c>
      <c r="L698" t="e">
        <f t="shared" si="217"/>
        <v>#REF!</v>
      </c>
      <c r="S698" s="26">
        <f>+'Rendements bruts'!A698</f>
        <v>0</v>
      </c>
      <c r="T698">
        <f t="shared" si="206"/>
        <v>1900</v>
      </c>
      <c r="U698">
        <f t="shared" si="207"/>
        <v>1</v>
      </c>
      <c r="V698" t="e">
        <f>+VLOOKUP(S698,'Rendements bruts'!$A:$A,2,FALSE)</f>
        <v>#N/A</v>
      </c>
      <c r="W698" s="2">
        <f t="shared" si="208"/>
        <v>0</v>
      </c>
      <c r="Y698" s="10" t="e">
        <f t="shared" si="203"/>
        <v>#REF!</v>
      </c>
      <c r="Z698" s="7" t="e">
        <f t="shared" si="204"/>
        <v>#REF!</v>
      </c>
    </row>
    <row r="699" spans="1:26" x14ac:dyDescent="0.25">
      <c r="A699" s="8" t="e">
        <f t="shared" si="205"/>
        <v>#REF!</v>
      </c>
      <c r="B699" s="11" t="e">
        <f t="shared" si="209"/>
        <v>#REF!</v>
      </c>
      <c r="C699" s="44" t="e">
        <f t="shared" si="210"/>
        <v>#REF!</v>
      </c>
      <c r="D699" s="9" t="e">
        <f t="shared" si="211"/>
        <v>#REF!</v>
      </c>
      <c r="E699" s="9" t="e">
        <f t="shared" si="212"/>
        <v>#REF!</v>
      </c>
      <c r="F699" s="9" t="e">
        <f t="shared" si="213"/>
        <v>#REF!</v>
      </c>
      <c r="G699" s="9" t="e">
        <f t="shared" si="214"/>
        <v>#REF!</v>
      </c>
      <c r="H699" s="9" t="e">
        <f t="shared" si="215"/>
        <v>#REF!</v>
      </c>
      <c r="I699" s="9" t="e">
        <f t="shared" si="216"/>
        <v>#REF!</v>
      </c>
      <c r="J699" s="10" t="e">
        <f>IF(A699=" ",0,(PRODUCT($F$28:F699)-1)-(PRODUCT($H$28:H699)-1))</f>
        <v>#REF!</v>
      </c>
      <c r="L699" t="e">
        <f t="shared" si="217"/>
        <v>#REF!</v>
      </c>
      <c r="S699" s="26">
        <f>+'Rendements bruts'!A699</f>
        <v>0</v>
      </c>
      <c r="T699">
        <f t="shared" si="206"/>
        <v>1900</v>
      </c>
      <c r="U699">
        <f t="shared" si="207"/>
        <v>1</v>
      </c>
      <c r="V699" t="e">
        <f>+VLOOKUP(S699,'Rendements bruts'!$A:$A,2,FALSE)</f>
        <v>#N/A</v>
      </c>
      <c r="W699" s="2">
        <f t="shared" si="208"/>
        <v>0</v>
      </c>
      <c r="Y699" s="10" t="e">
        <f t="shared" si="203"/>
        <v>#REF!</v>
      </c>
      <c r="Z699" s="7" t="e">
        <f t="shared" si="204"/>
        <v>#REF!</v>
      </c>
    </row>
    <row r="700" spans="1:26" x14ac:dyDescent="0.25">
      <c r="A700" s="8" t="e">
        <f t="shared" si="205"/>
        <v>#REF!</v>
      </c>
      <c r="B700" s="11" t="e">
        <f t="shared" si="209"/>
        <v>#REF!</v>
      </c>
      <c r="C700" s="44" t="e">
        <f t="shared" si="210"/>
        <v>#REF!</v>
      </c>
      <c r="D700" s="9" t="e">
        <f t="shared" si="211"/>
        <v>#REF!</v>
      </c>
      <c r="E700" s="9" t="e">
        <f t="shared" si="212"/>
        <v>#REF!</v>
      </c>
      <c r="F700" s="9" t="e">
        <f t="shared" si="213"/>
        <v>#REF!</v>
      </c>
      <c r="G700" s="9" t="e">
        <f t="shared" si="214"/>
        <v>#REF!</v>
      </c>
      <c r="H700" s="9" t="e">
        <f t="shared" si="215"/>
        <v>#REF!</v>
      </c>
      <c r="I700" s="9" t="e">
        <f t="shared" si="216"/>
        <v>#REF!</v>
      </c>
      <c r="J700" s="10" t="e">
        <f>IF(A700=" ",0,(PRODUCT($F$28:F700)-1)-(PRODUCT($H$28:H700)-1))</f>
        <v>#REF!</v>
      </c>
      <c r="L700" t="e">
        <f t="shared" si="217"/>
        <v>#REF!</v>
      </c>
      <c r="S700" s="26">
        <f>+'Rendements bruts'!A700</f>
        <v>0</v>
      </c>
      <c r="T700">
        <f t="shared" si="206"/>
        <v>1900</v>
      </c>
      <c r="U700">
        <f t="shared" si="207"/>
        <v>1</v>
      </c>
      <c r="V700" t="e">
        <f>+VLOOKUP(S700,'Rendements bruts'!$A:$A,2,FALSE)</f>
        <v>#N/A</v>
      </c>
      <c r="W700" s="2">
        <f t="shared" si="208"/>
        <v>0</v>
      </c>
      <c r="Y700" s="10" t="e">
        <f t="shared" si="203"/>
        <v>#REF!</v>
      </c>
      <c r="Z700" s="7" t="e">
        <f t="shared" si="204"/>
        <v>#REF!</v>
      </c>
    </row>
    <row r="701" spans="1:26" x14ac:dyDescent="0.25">
      <c r="A701" s="8" t="e">
        <f t="shared" si="205"/>
        <v>#REF!</v>
      </c>
      <c r="B701" s="11" t="e">
        <f t="shared" si="209"/>
        <v>#REF!</v>
      </c>
      <c r="C701" s="44" t="e">
        <f t="shared" si="210"/>
        <v>#REF!</v>
      </c>
      <c r="D701" s="9" t="e">
        <f t="shared" si="211"/>
        <v>#REF!</v>
      </c>
      <c r="E701" s="9" t="e">
        <f t="shared" si="212"/>
        <v>#REF!</v>
      </c>
      <c r="F701" s="9" t="e">
        <f t="shared" si="213"/>
        <v>#REF!</v>
      </c>
      <c r="G701" s="9" t="e">
        <f t="shared" si="214"/>
        <v>#REF!</v>
      </c>
      <c r="H701" s="9" t="e">
        <f t="shared" si="215"/>
        <v>#REF!</v>
      </c>
      <c r="I701" s="9" t="e">
        <f t="shared" si="216"/>
        <v>#REF!</v>
      </c>
      <c r="J701" s="10" t="e">
        <f>IF(A701=" ",0,(PRODUCT($F$28:F701)-1)-(PRODUCT($H$28:H701)-1))</f>
        <v>#REF!</v>
      </c>
      <c r="L701" t="e">
        <f t="shared" si="217"/>
        <v>#REF!</v>
      </c>
      <c r="S701" s="26">
        <f>+'Rendements bruts'!A701</f>
        <v>0</v>
      </c>
      <c r="T701">
        <f t="shared" si="206"/>
        <v>1900</v>
      </c>
      <c r="U701">
        <f t="shared" si="207"/>
        <v>1</v>
      </c>
      <c r="V701" t="e">
        <f>+VLOOKUP(S701,'Rendements bruts'!$A:$A,2,FALSE)</f>
        <v>#N/A</v>
      </c>
      <c r="W701" s="2">
        <f t="shared" si="208"/>
        <v>0</v>
      </c>
      <c r="Y701" s="10" t="e">
        <f t="shared" si="203"/>
        <v>#REF!</v>
      </c>
      <c r="Z701" s="7" t="e">
        <f t="shared" si="204"/>
        <v>#REF!</v>
      </c>
    </row>
    <row r="702" spans="1:26" x14ac:dyDescent="0.25">
      <c r="A702" s="8" t="e">
        <f t="shared" si="205"/>
        <v>#REF!</v>
      </c>
      <c r="B702" s="11" t="e">
        <f t="shared" si="209"/>
        <v>#REF!</v>
      </c>
      <c r="C702" s="44" t="e">
        <f t="shared" si="210"/>
        <v>#REF!</v>
      </c>
      <c r="D702" s="9" t="e">
        <f t="shared" si="211"/>
        <v>#REF!</v>
      </c>
      <c r="E702" s="9" t="e">
        <f t="shared" si="212"/>
        <v>#REF!</v>
      </c>
      <c r="F702" s="9" t="e">
        <f t="shared" si="213"/>
        <v>#REF!</v>
      </c>
      <c r="G702" s="9" t="e">
        <f t="shared" si="214"/>
        <v>#REF!</v>
      </c>
      <c r="H702" s="9" t="e">
        <f t="shared" si="215"/>
        <v>#REF!</v>
      </c>
      <c r="I702" s="9" t="e">
        <f t="shared" si="216"/>
        <v>#REF!</v>
      </c>
      <c r="J702" s="10" t="e">
        <f>IF(A702=" ",0,(PRODUCT($F$28:F702)-1)-(PRODUCT($H$28:H702)-1))</f>
        <v>#REF!</v>
      </c>
      <c r="L702" t="e">
        <f t="shared" si="217"/>
        <v>#REF!</v>
      </c>
      <c r="S702" s="26">
        <f>+'Rendements bruts'!A702</f>
        <v>0</v>
      </c>
      <c r="T702">
        <f t="shared" si="206"/>
        <v>1900</v>
      </c>
      <c r="U702">
        <f t="shared" si="207"/>
        <v>1</v>
      </c>
      <c r="V702" t="e">
        <f>+VLOOKUP(S702,'Rendements bruts'!$A:$A,2,FALSE)</f>
        <v>#N/A</v>
      </c>
      <c r="W702" s="2">
        <f t="shared" si="208"/>
        <v>0</v>
      </c>
      <c r="Y702" s="10" t="e">
        <f t="shared" si="203"/>
        <v>#REF!</v>
      </c>
      <c r="Z702" s="7" t="e">
        <f t="shared" si="204"/>
        <v>#REF!</v>
      </c>
    </row>
    <row r="703" spans="1:26" x14ac:dyDescent="0.25">
      <c r="A703" s="8" t="e">
        <f t="shared" si="205"/>
        <v>#REF!</v>
      </c>
      <c r="B703" s="11" t="e">
        <f t="shared" si="209"/>
        <v>#REF!</v>
      </c>
      <c r="C703" s="44" t="e">
        <f t="shared" si="210"/>
        <v>#REF!</v>
      </c>
      <c r="D703" s="9" t="e">
        <f t="shared" si="211"/>
        <v>#REF!</v>
      </c>
      <c r="E703" s="9" t="e">
        <f t="shared" si="212"/>
        <v>#REF!</v>
      </c>
      <c r="F703" s="9" t="e">
        <f t="shared" si="213"/>
        <v>#REF!</v>
      </c>
      <c r="G703" s="9" t="e">
        <f t="shared" si="214"/>
        <v>#REF!</v>
      </c>
      <c r="H703" s="9" t="e">
        <f t="shared" si="215"/>
        <v>#REF!</v>
      </c>
      <c r="I703" s="9" t="e">
        <f t="shared" si="216"/>
        <v>#REF!</v>
      </c>
      <c r="J703" s="10" t="e">
        <f>IF(A703=" ",0,(PRODUCT($F$28:F703)-1)-(PRODUCT($H$28:H703)-1))</f>
        <v>#REF!</v>
      </c>
      <c r="L703" t="e">
        <f t="shared" si="217"/>
        <v>#REF!</v>
      </c>
      <c r="S703" s="26">
        <f>+'Rendements bruts'!A703</f>
        <v>0</v>
      </c>
      <c r="T703">
        <f t="shared" si="206"/>
        <v>1900</v>
      </c>
      <c r="U703">
        <f t="shared" si="207"/>
        <v>1</v>
      </c>
      <c r="V703" t="e">
        <f>+VLOOKUP(S703,'Rendements bruts'!$A:$A,2,FALSE)</f>
        <v>#N/A</v>
      </c>
      <c r="W703" s="2">
        <f t="shared" si="208"/>
        <v>0</v>
      </c>
      <c r="Y703" s="10" t="e">
        <f t="shared" si="203"/>
        <v>#REF!</v>
      </c>
      <c r="Z703" s="7" t="e">
        <f t="shared" si="204"/>
        <v>#REF!</v>
      </c>
    </row>
    <row r="704" spans="1:26" x14ac:dyDescent="0.25">
      <c r="A704" s="8" t="e">
        <f t="shared" si="205"/>
        <v>#REF!</v>
      </c>
      <c r="B704" s="11" t="e">
        <f t="shared" si="209"/>
        <v>#REF!</v>
      </c>
      <c r="C704" s="44" t="e">
        <f t="shared" si="210"/>
        <v>#REF!</v>
      </c>
      <c r="D704" s="9" t="e">
        <f t="shared" si="211"/>
        <v>#REF!</v>
      </c>
      <c r="E704" s="9" t="e">
        <f t="shared" si="212"/>
        <v>#REF!</v>
      </c>
      <c r="F704" s="9" t="e">
        <f t="shared" si="213"/>
        <v>#REF!</v>
      </c>
      <c r="G704" s="9" t="e">
        <f t="shared" si="214"/>
        <v>#REF!</v>
      </c>
      <c r="H704" s="9" t="e">
        <f t="shared" si="215"/>
        <v>#REF!</v>
      </c>
      <c r="I704" s="9" t="e">
        <f t="shared" si="216"/>
        <v>#REF!</v>
      </c>
      <c r="J704" s="10" t="e">
        <f>IF(A704=" ",0,(PRODUCT($F$28:F704)-1)-(PRODUCT($H$28:H704)-1))</f>
        <v>#REF!</v>
      </c>
      <c r="L704" t="e">
        <f t="shared" si="217"/>
        <v>#REF!</v>
      </c>
      <c r="S704" s="26">
        <f>+'Rendements bruts'!A704</f>
        <v>0</v>
      </c>
      <c r="T704">
        <f t="shared" si="206"/>
        <v>1900</v>
      </c>
      <c r="U704">
        <f t="shared" si="207"/>
        <v>1</v>
      </c>
      <c r="V704" t="e">
        <f>+VLOOKUP(S704,'Rendements bruts'!$A:$A,2,FALSE)</f>
        <v>#N/A</v>
      </c>
      <c r="W704" s="2">
        <f t="shared" si="208"/>
        <v>0</v>
      </c>
      <c r="Y704" s="10" t="e">
        <f t="shared" si="203"/>
        <v>#REF!</v>
      </c>
      <c r="Z704" s="7" t="e">
        <f t="shared" si="204"/>
        <v>#REF!</v>
      </c>
    </row>
    <row r="705" spans="1:26" x14ac:dyDescent="0.25">
      <c r="A705" s="8" t="e">
        <f t="shared" si="205"/>
        <v>#REF!</v>
      </c>
      <c r="B705" s="11" t="e">
        <f t="shared" si="209"/>
        <v>#REF!</v>
      </c>
      <c r="C705" s="44" t="e">
        <f t="shared" si="210"/>
        <v>#REF!</v>
      </c>
      <c r="D705" s="9" t="e">
        <f t="shared" si="211"/>
        <v>#REF!</v>
      </c>
      <c r="E705" s="9" t="e">
        <f t="shared" si="212"/>
        <v>#REF!</v>
      </c>
      <c r="F705" s="9" t="e">
        <f t="shared" si="213"/>
        <v>#REF!</v>
      </c>
      <c r="G705" s="9" t="e">
        <f t="shared" si="214"/>
        <v>#REF!</v>
      </c>
      <c r="H705" s="9" t="e">
        <f t="shared" si="215"/>
        <v>#REF!</v>
      </c>
      <c r="I705" s="9" t="e">
        <f t="shared" si="216"/>
        <v>#REF!</v>
      </c>
      <c r="J705" s="10" t="e">
        <f>IF(A705=" ",0,(PRODUCT($F$28:F705)-1)-(PRODUCT($H$28:H705)-1))</f>
        <v>#REF!</v>
      </c>
      <c r="L705" t="e">
        <f t="shared" si="217"/>
        <v>#REF!</v>
      </c>
      <c r="S705" s="26">
        <f>+'Rendements bruts'!A705</f>
        <v>0</v>
      </c>
      <c r="T705">
        <f t="shared" si="206"/>
        <v>1900</v>
      </c>
      <c r="U705">
        <f t="shared" si="207"/>
        <v>1</v>
      </c>
      <c r="V705" t="e">
        <f>+VLOOKUP(S705,'Rendements bruts'!$A:$A,2,FALSE)</f>
        <v>#N/A</v>
      </c>
      <c r="W705" s="2">
        <f t="shared" si="208"/>
        <v>0</v>
      </c>
      <c r="Y705" s="10" t="e">
        <f t="shared" si="203"/>
        <v>#REF!</v>
      </c>
      <c r="Z705" s="7" t="e">
        <f t="shared" si="204"/>
        <v>#REF!</v>
      </c>
    </row>
    <row r="706" spans="1:26" x14ac:dyDescent="0.25">
      <c r="A706" s="8" t="e">
        <f t="shared" si="205"/>
        <v>#REF!</v>
      </c>
      <c r="B706" s="11" t="e">
        <f t="shared" si="209"/>
        <v>#REF!</v>
      </c>
      <c r="C706" s="44" t="e">
        <f t="shared" si="210"/>
        <v>#REF!</v>
      </c>
      <c r="D706" s="9" t="e">
        <f t="shared" si="211"/>
        <v>#REF!</v>
      </c>
      <c r="E706" s="9" t="e">
        <f t="shared" si="212"/>
        <v>#REF!</v>
      </c>
      <c r="F706" s="9" t="e">
        <f t="shared" si="213"/>
        <v>#REF!</v>
      </c>
      <c r="G706" s="9" t="e">
        <f t="shared" si="214"/>
        <v>#REF!</v>
      </c>
      <c r="H706" s="9" t="e">
        <f t="shared" si="215"/>
        <v>#REF!</v>
      </c>
      <c r="I706" s="9" t="e">
        <f t="shared" si="216"/>
        <v>#REF!</v>
      </c>
      <c r="J706" s="10" t="e">
        <f>IF(A706=" ",0,(PRODUCT($F$28:F706)-1)-(PRODUCT($H$28:H706)-1))</f>
        <v>#REF!</v>
      </c>
      <c r="L706" t="e">
        <f t="shared" si="217"/>
        <v>#REF!</v>
      </c>
      <c r="S706" s="26">
        <f>+'Rendements bruts'!A706</f>
        <v>0</v>
      </c>
      <c r="T706">
        <f t="shared" si="206"/>
        <v>1900</v>
      </c>
      <c r="U706">
        <f t="shared" si="207"/>
        <v>1</v>
      </c>
      <c r="V706" t="e">
        <f>+VLOOKUP(S706,'Rendements bruts'!$A:$A,2,FALSE)</f>
        <v>#N/A</v>
      </c>
      <c r="W706" s="2">
        <f t="shared" si="208"/>
        <v>0</v>
      </c>
      <c r="Y706" s="10" t="e">
        <f t="shared" si="203"/>
        <v>#REF!</v>
      </c>
      <c r="Z706" s="7" t="e">
        <f t="shared" si="204"/>
        <v>#REF!</v>
      </c>
    </row>
    <row r="707" spans="1:26" x14ac:dyDescent="0.25">
      <c r="A707" s="8" t="e">
        <f t="shared" si="205"/>
        <v>#REF!</v>
      </c>
      <c r="B707" s="11" t="e">
        <f t="shared" si="209"/>
        <v>#REF!</v>
      </c>
      <c r="C707" s="44" t="e">
        <f t="shared" si="210"/>
        <v>#REF!</v>
      </c>
      <c r="D707" s="9" t="e">
        <f t="shared" si="211"/>
        <v>#REF!</v>
      </c>
      <c r="E707" s="9" t="e">
        <f t="shared" si="212"/>
        <v>#REF!</v>
      </c>
      <c r="F707" s="9" t="e">
        <f t="shared" si="213"/>
        <v>#REF!</v>
      </c>
      <c r="G707" s="9" t="e">
        <f t="shared" si="214"/>
        <v>#REF!</v>
      </c>
      <c r="H707" s="9" t="e">
        <f t="shared" si="215"/>
        <v>#REF!</v>
      </c>
      <c r="I707" s="9" t="e">
        <f t="shared" si="216"/>
        <v>#REF!</v>
      </c>
      <c r="J707" s="10" t="e">
        <f>IF(A707=" ",0,(PRODUCT($F$28:F707)-1)-(PRODUCT($H$28:H707)-1))</f>
        <v>#REF!</v>
      </c>
      <c r="L707" t="e">
        <f t="shared" si="217"/>
        <v>#REF!</v>
      </c>
      <c r="S707" s="26">
        <f>+'Rendements bruts'!A707</f>
        <v>0</v>
      </c>
      <c r="T707">
        <f t="shared" si="206"/>
        <v>1900</v>
      </c>
      <c r="U707">
        <f t="shared" si="207"/>
        <v>1</v>
      </c>
      <c r="V707" t="e">
        <f>+VLOOKUP(S707,'Rendements bruts'!$A:$A,2,FALSE)</f>
        <v>#N/A</v>
      </c>
      <c r="W707" s="2">
        <f t="shared" si="208"/>
        <v>0</v>
      </c>
      <c r="Y707" s="10" t="e">
        <f t="shared" si="203"/>
        <v>#REF!</v>
      </c>
      <c r="Z707" s="7" t="e">
        <f t="shared" si="204"/>
        <v>#REF!</v>
      </c>
    </row>
    <row r="708" spans="1:26" x14ac:dyDescent="0.25">
      <c r="A708" s="8" t="e">
        <f t="shared" si="205"/>
        <v>#REF!</v>
      </c>
      <c r="B708" s="11" t="e">
        <f t="shared" si="209"/>
        <v>#REF!</v>
      </c>
      <c r="C708" s="44" t="e">
        <f t="shared" si="210"/>
        <v>#REF!</v>
      </c>
      <c r="D708" s="9" t="e">
        <f t="shared" si="211"/>
        <v>#REF!</v>
      </c>
      <c r="E708" s="9" t="e">
        <f t="shared" si="212"/>
        <v>#REF!</v>
      </c>
      <c r="F708" s="9" t="e">
        <f t="shared" si="213"/>
        <v>#REF!</v>
      </c>
      <c r="G708" s="9" t="e">
        <f t="shared" si="214"/>
        <v>#REF!</v>
      </c>
      <c r="H708" s="9" t="e">
        <f t="shared" si="215"/>
        <v>#REF!</v>
      </c>
      <c r="I708" s="9" t="e">
        <f t="shared" si="216"/>
        <v>#REF!</v>
      </c>
      <c r="J708" s="10" t="e">
        <f>IF(A708=" ",0,(PRODUCT($F$28:F708)-1)-(PRODUCT($H$28:H708)-1))</f>
        <v>#REF!</v>
      </c>
      <c r="L708" t="e">
        <f t="shared" si="217"/>
        <v>#REF!</v>
      </c>
      <c r="S708" s="26">
        <f>+'Rendements bruts'!A708</f>
        <v>0</v>
      </c>
      <c r="T708">
        <f t="shared" si="206"/>
        <v>1900</v>
      </c>
      <c r="U708">
        <f t="shared" si="207"/>
        <v>1</v>
      </c>
      <c r="V708" t="e">
        <f>+VLOOKUP(S708,'Rendements bruts'!$A:$A,2,FALSE)</f>
        <v>#N/A</v>
      </c>
      <c r="W708" s="2">
        <f t="shared" si="208"/>
        <v>0</v>
      </c>
      <c r="Y708" s="10" t="e">
        <f t="shared" si="203"/>
        <v>#REF!</v>
      </c>
      <c r="Z708" s="7" t="e">
        <f t="shared" si="204"/>
        <v>#REF!</v>
      </c>
    </row>
    <row r="709" spans="1:26" x14ac:dyDescent="0.25">
      <c r="A709" s="8" t="e">
        <f t="shared" si="205"/>
        <v>#REF!</v>
      </c>
      <c r="B709" s="11" t="e">
        <f t="shared" si="209"/>
        <v>#REF!</v>
      </c>
      <c r="C709" s="44" t="e">
        <f t="shared" si="210"/>
        <v>#REF!</v>
      </c>
      <c r="D709" s="9" t="e">
        <f t="shared" si="211"/>
        <v>#REF!</v>
      </c>
      <c r="E709" s="9" t="e">
        <f t="shared" si="212"/>
        <v>#REF!</v>
      </c>
      <c r="F709" s="9" t="e">
        <f t="shared" si="213"/>
        <v>#REF!</v>
      </c>
      <c r="G709" s="9" t="e">
        <f t="shared" si="214"/>
        <v>#REF!</v>
      </c>
      <c r="H709" s="9" t="e">
        <f t="shared" si="215"/>
        <v>#REF!</v>
      </c>
      <c r="I709" s="9" t="e">
        <f t="shared" si="216"/>
        <v>#REF!</v>
      </c>
      <c r="J709" s="10" t="e">
        <f>IF(A709=" ",0,(PRODUCT($F$28:F709)-1)-(PRODUCT($H$28:H709)-1))</f>
        <v>#REF!</v>
      </c>
      <c r="L709" t="e">
        <f t="shared" si="217"/>
        <v>#REF!</v>
      </c>
      <c r="S709" s="26">
        <f>+'Rendements bruts'!A709</f>
        <v>0</v>
      </c>
      <c r="T709">
        <f t="shared" si="206"/>
        <v>1900</v>
      </c>
      <c r="U709">
        <f t="shared" si="207"/>
        <v>1</v>
      </c>
      <c r="V709" t="e">
        <f>+VLOOKUP(S709,'Rendements bruts'!$A:$A,2,FALSE)</f>
        <v>#N/A</v>
      </c>
      <c r="W709" s="2">
        <f t="shared" si="208"/>
        <v>0</v>
      </c>
      <c r="Y709" s="10" t="e">
        <f t="shared" ref="Y709:Y772" si="218">+IF(A732=" "," ",INDEX(Indices,A732,MAX($Q$2:$Q$48)+2))</f>
        <v>#REF!</v>
      </c>
      <c r="Z709" s="7" t="e">
        <f t="shared" si="204"/>
        <v>#REF!</v>
      </c>
    </row>
    <row r="710" spans="1:26" x14ac:dyDescent="0.25">
      <c r="A710" s="8" t="e">
        <f t="shared" si="205"/>
        <v>#REF!</v>
      </c>
      <c r="B710" s="11" t="e">
        <f t="shared" si="209"/>
        <v>#REF!</v>
      </c>
      <c r="C710" s="44" t="e">
        <f t="shared" si="210"/>
        <v>#REF!</v>
      </c>
      <c r="D710" s="9" t="e">
        <f t="shared" si="211"/>
        <v>#REF!</v>
      </c>
      <c r="E710" s="9" t="e">
        <f t="shared" si="212"/>
        <v>#REF!</v>
      </c>
      <c r="F710" s="9" t="e">
        <f t="shared" si="213"/>
        <v>#REF!</v>
      </c>
      <c r="G710" s="9" t="e">
        <f t="shared" si="214"/>
        <v>#REF!</v>
      </c>
      <c r="H710" s="9" t="e">
        <f t="shared" si="215"/>
        <v>#REF!</v>
      </c>
      <c r="I710" s="9" t="e">
        <f t="shared" si="216"/>
        <v>#REF!</v>
      </c>
      <c r="J710" s="10" t="e">
        <f>IF(A710=" ",0,(PRODUCT($F$28:F710)-1)-(PRODUCT($H$28:H710)-1))</f>
        <v>#REF!</v>
      </c>
      <c r="L710" t="e">
        <f t="shared" si="217"/>
        <v>#REF!</v>
      </c>
      <c r="S710" s="26">
        <f>+'Rendements bruts'!A710</f>
        <v>0</v>
      </c>
      <c r="T710">
        <f t="shared" si="206"/>
        <v>1900</v>
      </c>
      <c r="U710">
        <f t="shared" si="207"/>
        <v>1</v>
      </c>
      <c r="V710" t="e">
        <f>+VLOOKUP(S710,'Rendements bruts'!$A:$A,2,FALSE)</f>
        <v>#N/A</v>
      </c>
      <c r="W710" s="2">
        <f t="shared" si="208"/>
        <v>0</v>
      </c>
      <c r="Y710" s="10" t="e">
        <f t="shared" si="218"/>
        <v>#REF!</v>
      </c>
      <c r="Z710" s="7" t="e">
        <f t="shared" si="204"/>
        <v>#REF!</v>
      </c>
    </row>
    <row r="711" spans="1:26" x14ac:dyDescent="0.25">
      <c r="A711" s="8" t="e">
        <f t="shared" si="205"/>
        <v>#REF!</v>
      </c>
      <c r="B711" s="11" t="e">
        <f t="shared" si="209"/>
        <v>#REF!</v>
      </c>
      <c r="C711" s="44" t="e">
        <f t="shared" si="210"/>
        <v>#REF!</v>
      </c>
      <c r="D711" s="9" t="e">
        <f t="shared" si="211"/>
        <v>#REF!</v>
      </c>
      <c r="E711" s="9" t="e">
        <f t="shared" si="212"/>
        <v>#REF!</v>
      </c>
      <c r="F711" s="9" t="e">
        <f t="shared" si="213"/>
        <v>#REF!</v>
      </c>
      <c r="G711" s="9" t="e">
        <f t="shared" si="214"/>
        <v>#REF!</v>
      </c>
      <c r="H711" s="9" t="e">
        <f t="shared" si="215"/>
        <v>#REF!</v>
      </c>
      <c r="I711" s="9" t="e">
        <f t="shared" si="216"/>
        <v>#REF!</v>
      </c>
      <c r="J711" s="10" t="e">
        <f>IF(A711=" ",0,(PRODUCT($F$28:F711)-1)-(PRODUCT($H$28:H711)-1))</f>
        <v>#REF!</v>
      </c>
      <c r="L711" t="e">
        <f t="shared" si="217"/>
        <v>#REF!</v>
      </c>
      <c r="S711" s="26">
        <f>+'Rendements bruts'!A711</f>
        <v>0</v>
      </c>
      <c r="T711">
        <f t="shared" si="206"/>
        <v>1900</v>
      </c>
      <c r="U711">
        <f t="shared" si="207"/>
        <v>1</v>
      </c>
      <c r="V711" t="e">
        <f>+VLOOKUP(S711,'Rendements bruts'!$A:$A,2,FALSE)</f>
        <v>#N/A</v>
      </c>
      <c r="W711" s="2">
        <f t="shared" si="208"/>
        <v>0</v>
      </c>
      <c r="Y711" s="10" t="e">
        <f t="shared" si="218"/>
        <v>#REF!</v>
      </c>
      <c r="Z711" s="7" t="e">
        <f t="shared" si="204"/>
        <v>#REF!</v>
      </c>
    </row>
    <row r="712" spans="1:26" x14ac:dyDescent="0.25">
      <c r="A712" s="8" t="e">
        <f t="shared" si="205"/>
        <v>#REF!</v>
      </c>
      <c r="B712" s="11" t="e">
        <f t="shared" si="209"/>
        <v>#REF!</v>
      </c>
      <c r="C712" s="44" t="e">
        <f t="shared" si="210"/>
        <v>#REF!</v>
      </c>
      <c r="D712" s="9" t="e">
        <f t="shared" si="211"/>
        <v>#REF!</v>
      </c>
      <c r="E712" s="9" t="e">
        <f t="shared" si="212"/>
        <v>#REF!</v>
      </c>
      <c r="F712" s="9" t="e">
        <f t="shared" si="213"/>
        <v>#REF!</v>
      </c>
      <c r="G712" s="9" t="e">
        <f t="shared" si="214"/>
        <v>#REF!</v>
      </c>
      <c r="H712" s="9" t="e">
        <f t="shared" si="215"/>
        <v>#REF!</v>
      </c>
      <c r="I712" s="9" t="e">
        <f t="shared" si="216"/>
        <v>#REF!</v>
      </c>
      <c r="J712" s="10" t="e">
        <f>IF(A712=" ",0,(PRODUCT($F$28:F712)-1)-(PRODUCT($H$28:H712)-1))</f>
        <v>#REF!</v>
      </c>
      <c r="L712" t="e">
        <f t="shared" si="217"/>
        <v>#REF!</v>
      </c>
      <c r="S712" s="26">
        <f>+'Rendements bruts'!A712</f>
        <v>0</v>
      </c>
      <c r="T712">
        <f t="shared" si="206"/>
        <v>1900</v>
      </c>
      <c r="U712">
        <f t="shared" si="207"/>
        <v>1</v>
      </c>
      <c r="V712" t="e">
        <f>+VLOOKUP(S712,'Rendements bruts'!$A:$A,2,FALSE)</f>
        <v>#N/A</v>
      </c>
      <c r="W712" s="2">
        <f t="shared" si="208"/>
        <v>0</v>
      </c>
      <c r="Y712" s="10" t="e">
        <f t="shared" si="218"/>
        <v>#REF!</v>
      </c>
      <c r="Z712" s="7" t="e">
        <f t="shared" si="204"/>
        <v>#REF!</v>
      </c>
    </row>
    <row r="713" spans="1:26" x14ac:dyDescent="0.25">
      <c r="A713" s="8" t="e">
        <f t="shared" si="205"/>
        <v>#REF!</v>
      </c>
      <c r="B713" s="11" t="e">
        <f t="shared" si="209"/>
        <v>#REF!</v>
      </c>
      <c r="C713" s="44" t="e">
        <f t="shared" si="210"/>
        <v>#REF!</v>
      </c>
      <c r="D713" s="9" t="e">
        <f t="shared" si="211"/>
        <v>#REF!</v>
      </c>
      <c r="E713" s="9" t="e">
        <f t="shared" si="212"/>
        <v>#REF!</v>
      </c>
      <c r="F713" s="9" t="e">
        <f t="shared" si="213"/>
        <v>#REF!</v>
      </c>
      <c r="G713" s="9" t="e">
        <f t="shared" si="214"/>
        <v>#REF!</v>
      </c>
      <c r="H713" s="9" t="e">
        <f t="shared" si="215"/>
        <v>#REF!</v>
      </c>
      <c r="I713" s="9" t="e">
        <f t="shared" si="216"/>
        <v>#REF!</v>
      </c>
      <c r="J713" s="10" t="e">
        <f>IF(A713=" ",0,(PRODUCT($F$28:F713)-1)-(PRODUCT($H$28:H713)-1))</f>
        <v>#REF!</v>
      </c>
      <c r="L713" t="e">
        <f t="shared" si="217"/>
        <v>#REF!</v>
      </c>
      <c r="S713" s="26">
        <f>+'Rendements bruts'!A713</f>
        <v>0</v>
      </c>
      <c r="T713">
        <f t="shared" si="206"/>
        <v>1900</v>
      </c>
      <c r="U713">
        <f t="shared" si="207"/>
        <v>1</v>
      </c>
      <c r="V713" t="e">
        <f>+VLOOKUP(S713,'Rendements bruts'!$A:$A,2,FALSE)</f>
        <v>#N/A</v>
      </c>
      <c r="W713" s="2">
        <f t="shared" si="208"/>
        <v>0</v>
      </c>
      <c r="Y713" s="10" t="e">
        <f t="shared" si="218"/>
        <v>#REF!</v>
      </c>
      <c r="Z713" s="7" t="e">
        <f t="shared" si="204"/>
        <v>#REF!</v>
      </c>
    </row>
    <row r="714" spans="1:26" x14ac:dyDescent="0.25">
      <c r="A714" s="8" t="e">
        <f t="shared" si="205"/>
        <v>#REF!</v>
      </c>
      <c r="B714" s="11" t="e">
        <f t="shared" si="209"/>
        <v>#REF!</v>
      </c>
      <c r="C714" s="44" t="e">
        <f t="shared" si="210"/>
        <v>#REF!</v>
      </c>
      <c r="D714" s="9" t="e">
        <f t="shared" si="211"/>
        <v>#REF!</v>
      </c>
      <c r="E714" s="9" t="e">
        <f t="shared" si="212"/>
        <v>#REF!</v>
      </c>
      <c r="F714" s="9" t="e">
        <f t="shared" si="213"/>
        <v>#REF!</v>
      </c>
      <c r="G714" s="9" t="e">
        <f t="shared" si="214"/>
        <v>#REF!</v>
      </c>
      <c r="H714" s="9" t="e">
        <f t="shared" si="215"/>
        <v>#REF!</v>
      </c>
      <c r="I714" s="9" t="e">
        <f t="shared" si="216"/>
        <v>#REF!</v>
      </c>
      <c r="J714" s="10" t="e">
        <f>IF(A714=" ",0,(PRODUCT($F$28:F714)-1)-(PRODUCT($H$28:H714)-1))</f>
        <v>#REF!</v>
      </c>
      <c r="L714" t="e">
        <f t="shared" si="217"/>
        <v>#REF!</v>
      </c>
      <c r="S714" s="26">
        <f>+'Rendements bruts'!A714</f>
        <v>0</v>
      </c>
      <c r="T714">
        <f t="shared" si="206"/>
        <v>1900</v>
      </c>
      <c r="U714">
        <f t="shared" si="207"/>
        <v>1</v>
      </c>
      <c r="V714" t="e">
        <f>+VLOOKUP(S714,'Rendements bruts'!$A:$A,2,FALSE)</f>
        <v>#N/A</v>
      </c>
      <c r="W714" s="2">
        <f t="shared" si="208"/>
        <v>0</v>
      </c>
      <c r="Y714" s="10" t="e">
        <f t="shared" si="218"/>
        <v>#REF!</v>
      </c>
      <c r="Z714" s="7" t="e">
        <f t="shared" si="204"/>
        <v>#REF!</v>
      </c>
    </row>
    <row r="715" spans="1:26" x14ac:dyDescent="0.25">
      <c r="A715" s="8" t="e">
        <f t="shared" si="205"/>
        <v>#REF!</v>
      </c>
      <c r="B715" s="11" t="e">
        <f t="shared" si="209"/>
        <v>#REF!</v>
      </c>
      <c r="C715" s="44" t="e">
        <f t="shared" si="210"/>
        <v>#REF!</v>
      </c>
      <c r="D715" s="9" t="e">
        <f t="shared" si="211"/>
        <v>#REF!</v>
      </c>
      <c r="E715" s="9" t="e">
        <f t="shared" si="212"/>
        <v>#REF!</v>
      </c>
      <c r="F715" s="9" t="e">
        <f t="shared" si="213"/>
        <v>#REF!</v>
      </c>
      <c r="G715" s="9" t="e">
        <f t="shared" si="214"/>
        <v>#REF!</v>
      </c>
      <c r="H715" s="9" t="e">
        <f t="shared" si="215"/>
        <v>#REF!</v>
      </c>
      <c r="I715" s="9" t="e">
        <f t="shared" si="216"/>
        <v>#REF!</v>
      </c>
      <c r="J715" s="10" t="e">
        <f>IF(A715=" ",0,(PRODUCT($F$28:F715)-1)-(PRODUCT($H$28:H715)-1))</f>
        <v>#REF!</v>
      </c>
      <c r="L715" t="e">
        <f t="shared" si="217"/>
        <v>#REF!</v>
      </c>
      <c r="S715" s="26">
        <f>+'Rendements bruts'!A715</f>
        <v>0</v>
      </c>
      <c r="T715">
        <f t="shared" si="206"/>
        <v>1900</v>
      </c>
      <c r="U715">
        <f t="shared" si="207"/>
        <v>1</v>
      </c>
      <c r="V715" t="e">
        <f>+VLOOKUP(S715,'Rendements bruts'!$A:$A,2,FALSE)</f>
        <v>#N/A</v>
      </c>
      <c r="W715" s="2">
        <f t="shared" si="208"/>
        <v>0</v>
      </c>
      <c r="Y715" s="10" t="e">
        <f t="shared" si="218"/>
        <v>#REF!</v>
      </c>
      <c r="Z715" s="7" t="e">
        <f t="shared" si="204"/>
        <v>#REF!</v>
      </c>
    </row>
    <row r="716" spans="1:26" x14ac:dyDescent="0.25">
      <c r="A716" s="8" t="e">
        <f t="shared" si="205"/>
        <v>#REF!</v>
      </c>
      <c r="B716" s="11" t="e">
        <f t="shared" si="209"/>
        <v>#REF!</v>
      </c>
      <c r="C716" s="44" t="e">
        <f t="shared" si="210"/>
        <v>#REF!</v>
      </c>
      <c r="D716" s="9" t="e">
        <f t="shared" si="211"/>
        <v>#REF!</v>
      </c>
      <c r="E716" s="9" t="e">
        <f t="shared" si="212"/>
        <v>#REF!</v>
      </c>
      <c r="F716" s="9" t="e">
        <f t="shared" si="213"/>
        <v>#REF!</v>
      </c>
      <c r="G716" s="9" t="e">
        <f t="shared" si="214"/>
        <v>#REF!</v>
      </c>
      <c r="H716" s="9" t="e">
        <f t="shared" si="215"/>
        <v>#REF!</v>
      </c>
      <c r="I716" s="9" t="e">
        <f t="shared" si="216"/>
        <v>#REF!</v>
      </c>
      <c r="J716" s="10" t="e">
        <f>IF(A716=" ",0,(PRODUCT($F$28:F716)-1)-(PRODUCT($H$28:H716)-1))</f>
        <v>#REF!</v>
      </c>
      <c r="L716" t="e">
        <f t="shared" si="217"/>
        <v>#REF!</v>
      </c>
      <c r="S716" s="26">
        <f>+'Rendements bruts'!A716</f>
        <v>0</v>
      </c>
      <c r="T716">
        <f t="shared" si="206"/>
        <v>1900</v>
      </c>
      <c r="U716">
        <f t="shared" si="207"/>
        <v>1</v>
      </c>
      <c r="V716" t="e">
        <f>+VLOOKUP(S716,'Rendements bruts'!$A:$A,2,FALSE)</f>
        <v>#N/A</v>
      </c>
      <c r="W716" s="2">
        <f t="shared" si="208"/>
        <v>0</v>
      </c>
      <c r="Y716" s="10" t="e">
        <f t="shared" si="218"/>
        <v>#REF!</v>
      </c>
      <c r="Z716" s="7" t="e">
        <f t="shared" si="204"/>
        <v>#REF!</v>
      </c>
    </row>
    <row r="717" spans="1:26" x14ac:dyDescent="0.25">
      <c r="A717" s="8" t="e">
        <f t="shared" si="205"/>
        <v>#REF!</v>
      </c>
      <c r="B717" s="11" t="e">
        <f t="shared" si="209"/>
        <v>#REF!</v>
      </c>
      <c r="C717" s="44" t="e">
        <f t="shared" si="210"/>
        <v>#REF!</v>
      </c>
      <c r="D717" s="9" t="e">
        <f t="shared" si="211"/>
        <v>#REF!</v>
      </c>
      <c r="E717" s="9" t="e">
        <f t="shared" si="212"/>
        <v>#REF!</v>
      </c>
      <c r="F717" s="9" t="e">
        <f t="shared" si="213"/>
        <v>#REF!</v>
      </c>
      <c r="G717" s="9" t="e">
        <f t="shared" si="214"/>
        <v>#REF!</v>
      </c>
      <c r="H717" s="9" t="e">
        <f t="shared" si="215"/>
        <v>#REF!</v>
      </c>
      <c r="I717" s="9" t="e">
        <f t="shared" si="216"/>
        <v>#REF!</v>
      </c>
      <c r="J717" s="10" t="e">
        <f>IF(A717=" ",0,(PRODUCT($F$28:F717)-1)-(PRODUCT($H$28:H717)-1))</f>
        <v>#REF!</v>
      </c>
      <c r="L717" t="e">
        <f t="shared" si="217"/>
        <v>#REF!</v>
      </c>
      <c r="S717" s="26">
        <f>+'Rendements bruts'!A717</f>
        <v>0</v>
      </c>
      <c r="T717">
        <f t="shared" si="206"/>
        <v>1900</v>
      </c>
      <c r="U717">
        <f t="shared" si="207"/>
        <v>1</v>
      </c>
      <c r="V717" t="e">
        <f>+VLOOKUP(S717,'Rendements bruts'!$A:$A,2,FALSE)</f>
        <v>#N/A</v>
      </c>
      <c r="W717" s="2">
        <f t="shared" si="208"/>
        <v>0</v>
      </c>
      <c r="Y717" s="10" t="e">
        <f t="shared" si="218"/>
        <v>#REF!</v>
      </c>
      <c r="Z717" s="7" t="e">
        <f t="shared" si="204"/>
        <v>#REF!</v>
      </c>
    </row>
    <row r="718" spans="1:26" x14ac:dyDescent="0.25">
      <c r="A718" s="8" t="e">
        <f t="shared" si="205"/>
        <v>#REF!</v>
      </c>
      <c r="B718" s="11" t="e">
        <f t="shared" si="209"/>
        <v>#REF!</v>
      </c>
      <c r="C718" s="44" t="e">
        <f t="shared" si="210"/>
        <v>#REF!</v>
      </c>
      <c r="D718" s="9" t="e">
        <f t="shared" si="211"/>
        <v>#REF!</v>
      </c>
      <c r="E718" s="9" t="e">
        <f t="shared" si="212"/>
        <v>#REF!</v>
      </c>
      <c r="F718" s="9" t="e">
        <f t="shared" si="213"/>
        <v>#REF!</v>
      </c>
      <c r="G718" s="9" t="e">
        <f t="shared" si="214"/>
        <v>#REF!</v>
      </c>
      <c r="H718" s="9" t="e">
        <f t="shared" si="215"/>
        <v>#REF!</v>
      </c>
      <c r="I718" s="9" t="e">
        <f t="shared" si="216"/>
        <v>#REF!</v>
      </c>
      <c r="J718" s="10" t="e">
        <f>IF(A718=" ",0,(PRODUCT($F$28:F718)-1)-(PRODUCT($H$28:H718)-1))</f>
        <v>#REF!</v>
      </c>
      <c r="L718" t="e">
        <f t="shared" si="217"/>
        <v>#REF!</v>
      </c>
      <c r="S718" s="26">
        <f>+'Rendements bruts'!A718</f>
        <v>0</v>
      </c>
      <c r="T718">
        <f t="shared" si="206"/>
        <v>1900</v>
      </c>
      <c r="U718">
        <f t="shared" si="207"/>
        <v>1</v>
      </c>
      <c r="V718" t="e">
        <f>+VLOOKUP(S718,'Rendements bruts'!$A:$A,2,FALSE)</f>
        <v>#N/A</v>
      </c>
      <c r="W718" s="2">
        <f t="shared" si="208"/>
        <v>0</v>
      </c>
      <c r="Y718" s="10" t="e">
        <f t="shared" si="218"/>
        <v>#REF!</v>
      </c>
      <c r="Z718" s="7" t="e">
        <f t="shared" si="204"/>
        <v>#REF!</v>
      </c>
    </row>
    <row r="719" spans="1:26" x14ac:dyDescent="0.25">
      <c r="A719" s="8" t="e">
        <f t="shared" si="205"/>
        <v>#REF!</v>
      </c>
      <c r="B719" s="11" t="e">
        <f t="shared" si="209"/>
        <v>#REF!</v>
      </c>
      <c r="C719" s="44" t="e">
        <f t="shared" si="210"/>
        <v>#REF!</v>
      </c>
      <c r="D719" s="9" t="e">
        <f t="shared" si="211"/>
        <v>#REF!</v>
      </c>
      <c r="E719" s="9" t="e">
        <f t="shared" si="212"/>
        <v>#REF!</v>
      </c>
      <c r="F719" s="9" t="e">
        <f t="shared" si="213"/>
        <v>#REF!</v>
      </c>
      <c r="G719" s="9" t="e">
        <f t="shared" si="214"/>
        <v>#REF!</v>
      </c>
      <c r="H719" s="9" t="e">
        <f t="shared" si="215"/>
        <v>#REF!</v>
      </c>
      <c r="I719" s="9" t="e">
        <f t="shared" si="216"/>
        <v>#REF!</v>
      </c>
      <c r="J719" s="10" t="e">
        <f>IF(A719=" ",0,(PRODUCT($F$28:F719)-1)-(PRODUCT($H$28:H719)-1))</f>
        <v>#REF!</v>
      </c>
      <c r="L719" t="e">
        <f t="shared" si="217"/>
        <v>#REF!</v>
      </c>
      <c r="S719" s="26">
        <f>+'Rendements bruts'!A719</f>
        <v>0</v>
      </c>
      <c r="T719">
        <f t="shared" si="206"/>
        <v>1900</v>
      </c>
      <c r="U719">
        <f t="shared" si="207"/>
        <v>1</v>
      </c>
      <c r="V719" t="e">
        <f>+VLOOKUP(S719,'Rendements bruts'!$A:$A,2,FALSE)</f>
        <v>#N/A</v>
      </c>
      <c r="W719" s="2">
        <f t="shared" si="208"/>
        <v>0</v>
      </c>
      <c r="Y719" s="10" t="e">
        <f t="shared" si="218"/>
        <v>#REF!</v>
      </c>
      <c r="Z719" s="7" t="e">
        <f t="shared" si="204"/>
        <v>#REF!</v>
      </c>
    </row>
    <row r="720" spans="1:26" x14ac:dyDescent="0.25">
      <c r="A720" s="8" t="e">
        <f t="shared" si="205"/>
        <v>#REF!</v>
      </c>
      <c r="B720" s="11" t="e">
        <f t="shared" si="209"/>
        <v>#REF!</v>
      </c>
      <c r="C720" s="44" t="e">
        <f t="shared" si="210"/>
        <v>#REF!</v>
      </c>
      <c r="D720" s="9" t="e">
        <f t="shared" si="211"/>
        <v>#REF!</v>
      </c>
      <c r="E720" s="9" t="e">
        <f t="shared" si="212"/>
        <v>#REF!</v>
      </c>
      <c r="F720" s="9" t="e">
        <f t="shared" si="213"/>
        <v>#REF!</v>
      </c>
      <c r="G720" s="9" t="e">
        <f t="shared" si="214"/>
        <v>#REF!</v>
      </c>
      <c r="H720" s="9" t="e">
        <f t="shared" si="215"/>
        <v>#REF!</v>
      </c>
      <c r="I720" s="9" t="e">
        <f t="shared" si="216"/>
        <v>#REF!</v>
      </c>
      <c r="J720" s="10" t="e">
        <f>IF(A720=" ",0,(PRODUCT($F$28:F720)-1)-(PRODUCT($H$28:H720)-1))</f>
        <v>#REF!</v>
      </c>
      <c r="L720" t="e">
        <f t="shared" si="217"/>
        <v>#REF!</v>
      </c>
      <c r="S720" s="26">
        <f>+'Rendements bruts'!A720</f>
        <v>0</v>
      </c>
      <c r="T720">
        <f t="shared" si="206"/>
        <v>1900</v>
      </c>
      <c r="U720">
        <f t="shared" si="207"/>
        <v>1</v>
      </c>
      <c r="V720" t="e">
        <f>+VLOOKUP(S720,'Rendements bruts'!$A:$A,2,FALSE)</f>
        <v>#N/A</v>
      </c>
      <c r="W720" s="2">
        <f t="shared" si="208"/>
        <v>0</v>
      </c>
      <c r="Y720" s="10" t="e">
        <f t="shared" si="218"/>
        <v>#REF!</v>
      </c>
      <c r="Z720" s="7" t="e">
        <f t="shared" si="204"/>
        <v>#REF!</v>
      </c>
    </row>
    <row r="721" spans="1:26" x14ac:dyDescent="0.25">
      <c r="A721" s="8" t="e">
        <f t="shared" si="205"/>
        <v>#REF!</v>
      </c>
      <c r="B721" s="11" t="e">
        <f t="shared" si="209"/>
        <v>#REF!</v>
      </c>
      <c r="C721" s="44" t="e">
        <f t="shared" si="210"/>
        <v>#REF!</v>
      </c>
      <c r="D721" s="9" t="e">
        <f t="shared" si="211"/>
        <v>#REF!</v>
      </c>
      <c r="E721" s="9" t="e">
        <f t="shared" si="212"/>
        <v>#REF!</v>
      </c>
      <c r="F721" s="9" t="e">
        <f t="shared" si="213"/>
        <v>#REF!</v>
      </c>
      <c r="G721" s="9" t="e">
        <f t="shared" si="214"/>
        <v>#REF!</v>
      </c>
      <c r="H721" s="9" t="e">
        <f t="shared" si="215"/>
        <v>#REF!</v>
      </c>
      <c r="I721" s="9" t="e">
        <f t="shared" si="216"/>
        <v>#REF!</v>
      </c>
      <c r="J721" s="10" t="e">
        <f>IF(A721=" ",0,(PRODUCT($F$28:F721)-1)-(PRODUCT($H$28:H721)-1))</f>
        <v>#REF!</v>
      </c>
      <c r="L721" t="e">
        <f t="shared" si="217"/>
        <v>#REF!</v>
      </c>
      <c r="S721" s="26">
        <f>+'Rendements bruts'!A721</f>
        <v>0</v>
      </c>
      <c r="T721">
        <f t="shared" si="206"/>
        <v>1900</v>
      </c>
      <c r="U721">
        <f t="shared" si="207"/>
        <v>1</v>
      </c>
      <c r="V721" t="e">
        <f>+VLOOKUP(S721,'Rendements bruts'!$A:$A,2,FALSE)</f>
        <v>#N/A</v>
      </c>
      <c r="W721" s="2">
        <f t="shared" si="208"/>
        <v>0</v>
      </c>
      <c r="Y721" s="10" t="e">
        <f t="shared" si="218"/>
        <v>#REF!</v>
      </c>
      <c r="Z721" s="7" t="e">
        <f t="shared" si="204"/>
        <v>#REF!</v>
      </c>
    </row>
    <row r="722" spans="1:26" x14ac:dyDescent="0.25">
      <c r="A722" s="8" t="e">
        <f t="shared" si="205"/>
        <v>#REF!</v>
      </c>
      <c r="B722" s="11" t="e">
        <f t="shared" si="209"/>
        <v>#REF!</v>
      </c>
      <c r="C722" s="44" t="e">
        <f t="shared" si="210"/>
        <v>#REF!</v>
      </c>
      <c r="D722" s="9" t="e">
        <f t="shared" si="211"/>
        <v>#REF!</v>
      </c>
      <c r="E722" s="9" t="e">
        <f t="shared" si="212"/>
        <v>#REF!</v>
      </c>
      <c r="F722" s="9" t="e">
        <f t="shared" si="213"/>
        <v>#REF!</v>
      </c>
      <c r="G722" s="9" t="e">
        <f t="shared" si="214"/>
        <v>#REF!</v>
      </c>
      <c r="H722" s="9" t="e">
        <f t="shared" si="215"/>
        <v>#REF!</v>
      </c>
      <c r="I722" s="9" t="e">
        <f t="shared" si="216"/>
        <v>#REF!</v>
      </c>
      <c r="J722" s="10" t="e">
        <f>IF(A722=" ",0,(PRODUCT($F$28:F722)-1)-(PRODUCT($H$28:H722)-1))</f>
        <v>#REF!</v>
      </c>
      <c r="L722" t="e">
        <f t="shared" si="217"/>
        <v>#REF!</v>
      </c>
      <c r="S722" s="26">
        <f>+'Rendements bruts'!A722</f>
        <v>0</v>
      </c>
      <c r="T722">
        <f t="shared" si="206"/>
        <v>1900</v>
      </c>
      <c r="U722">
        <f t="shared" si="207"/>
        <v>1</v>
      </c>
      <c r="V722" t="e">
        <f>+VLOOKUP(S722,'Rendements bruts'!$A:$A,2,FALSE)</f>
        <v>#N/A</v>
      </c>
      <c r="W722" s="2">
        <f t="shared" si="208"/>
        <v>0</v>
      </c>
      <c r="Y722" s="10" t="e">
        <f t="shared" si="218"/>
        <v>#REF!</v>
      </c>
      <c r="Z722" s="7" t="e">
        <f t="shared" si="204"/>
        <v>#REF!</v>
      </c>
    </row>
    <row r="723" spans="1:26" x14ac:dyDescent="0.25">
      <c r="A723" s="8" t="e">
        <f t="shared" si="205"/>
        <v>#REF!</v>
      </c>
      <c r="B723" s="11" t="e">
        <f t="shared" si="209"/>
        <v>#REF!</v>
      </c>
      <c r="C723" s="44" t="e">
        <f t="shared" si="210"/>
        <v>#REF!</v>
      </c>
      <c r="D723" s="9" t="e">
        <f t="shared" si="211"/>
        <v>#REF!</v>
      </c>
      <c r="E723" s="9" t="e">
        <f t="shared" si="212"/>
        <v>#REF!</v>
      </c>
      <c r="F723" s="9" t="e">
        <f t="shared" si="213"/>
        <v>#REF!</v>
      </c>
      <c r="G723" s="9" t="e">
        <f t="shared" si="214"/>
        <v>#REF!</v>
      </c>
      <c r="H723" s="9" t="e">
        <f t="shared" si="215"/>
        <v>#REF!</v>
      </c>
      <c r="I723" s="9" t="e">
        <f t="shared" si="216"/>
        <v>#REF!</v>
      </c>
      <c r="J723" s="10" t="e">
        <f>IF(A723=" ",0,(PRODUCT($F$28:F723)-1)-(PRODUCT($H$28:H723)-1))</f>
        <v>#REF!</v>
      </c>
      <c r="L723" t="e">
        <f t="shared" si="217"/>
        <v>#REF!</v>
      </c>
      <c r="S723" s="26">
        <f>+'Rendements bruts'!A723</f>
        <v>0</v>
      </c>
      <c r="T723">
        <f t="shared" si="206"/>
        <v>1900</v>
      </c>
      <c r="U723">
        <f t="shared" si="207"/>
        <v>1</v>
      </c>
      <c r="V723" t="e">
        <f>+VLOOKUP(S723,'Rendements bruts'!$A:$A,2,FALSE)</f>
        <v>#N/A</v>
      </c>
      <c r="W723" s="2">
        <f t="shared" si="208"/>
        <v>0</v>
      </c>
      <c r="Y723" s="10" t="e">
        <f t="shared" si="218"/>
        <v>#REF!</v>
      </c>
      <c r="Z723" s="7" t="e">
        <f t="shared" si="204"/>
        <v>#REF!</v>
      </c>
    </row>
    <row r="724" spans="1:26" x14ac:dyDescent="0.25">
      <c r="A724" s="8" t="e">
        <f t="shared" si="205"/>
        <v>#REF!</v>
      </c>
      <c r="B724" s="11" t="e">
        <f t="shared" si="209"/>
        <v>#REF!</v>
      </c>
      <c r="C724" s="44" t="e">
        <f t="shared" si="210"/>
        <v>#REF!</v>
      </c>
      <c r="D724" s="9" t="e">
        <f t="shared" si="211"/>
        <v>#REF!</v>
      </c>
      <c r="E724" s="9" t="e">
        <f t="shared" si="212"/>
        <v>#REF!</v>
      </c>
      <c r="F724" s="9" t="e">
        <f t="shared" si="213"/>
        <v>#REF!</v>
      </c>
      <c r="G724" s="9" t="e">
        <f t="shared" si="214"/>
        <v>#REF!</v>
      </c>
      <c r="H724" s="9" t="e">
        <f t="shared" si="215"/>
        <v>#REF!</v>
      </c>
      <c r="I724" s="9" t="e">
        <f t="shared" si="216"/>
        <v>#REF!</v>
      </c>
      <c r="J724" s="10" t="e">
        <f>IF(A724=" ",0,(PRODUCT($F$28:F724)-1)-(PRODUCT($H$28:H724)-1))</f>
        <v>#REF!</v>
      </c>
      <c r="L724" t="e">
        <f t="shared" si="217"/>
        <v>#REF!</v>
      </c>
      <c r="S724" s="26">
        <f>+'Rendements bruts'!A724</f>
        <v>0</v>
      </c>
      <c r="T724">
        <f t="shared" si="206"/>
        <v>1900</v>
      </c>
      <c r="U724">
        <f t="shared" si="207"/>
        <v>1</v>
      </c>
      <c r="V724" t="e">
        <f>+VLOOKUP(S724,'Rendements bruts'!$A:$A,2,FALSE)</f>
        <v>#N/A</v>
      </c>
      <c r="W724" s="2">
        <f t="shared" si="208"/>
        <v>0</v>
      </c>
      <c r="Y724" s="10" t="e">
        <f t="shared" si="218"/>
        <v>#REF!</v>
      </c>
      <c r="Z724" s="7" t="e">
        <f t="shared" si="204"/>
        <v>#REF!</v>
      </c>
    </row>
    <row r="725" spans="1:26" x14ac:dyDescent="0.25">
      <c r="A725" s="8" t="e">
        <f t="shared" si="205"/>
        <v>#REF!</v>
      </c>
      <c r="B725" s="11" t="e">
        <f t="shared" si="209"/>
        <v>#REF!</v>
      </c>
      <c r="C725" s="44" t="e">
        <f t="shared" si="210"/>
        <v>#REF!</v>
      </c>
      <c r="D725" s="9" t="e">
        <f t="shared" si="211"/>
        <v>#REF!</v>
      </c>
      <c r="E725" s="9" t="e">
        <f t="shared" si="212"/>
        <v>#REF!</v>
      </c>
      <c r="F725" s="9" t="e">
        <f t="shared" si="213"/>
        <v>#REF!</v>
      </c>
      <c r="G725" s="9" t="e">
        <f t="shared" si="214"/>
        <v>#REF!</v>
      </c>
      <c r="H725" s="9" t="e">
        <f t="shared" si="215"/>
        <v>#REF!</v>
      </c>
      <c r="I725" s="9" t="e">
        <f t="shared" si="216"/>
        <v>#REF!</v>
      </c>
      <c r="J725" s="10" t="e">
        <f>IF(A725=" ",0,(PRODUCT($F$28:F725)-1)-(PRODUCT($H$28:H725)-1))</f>
        <v>#REF!</v>
      </c>
      <c r="L725" t="e">
        <f t="shared" si="217"/>
        <v>#REF!</v>
      </c>
      <c r="S725" s="26">
        <f>+'Rendements bruts'!A725</f>
        <v>0</v>
      </c>
      <c r="T725">
        <f t="shared" si="206"/>
        <v>1900</v>
      </c>
      <c r="U725">
        <f t="shared" si="207"/>
        <v>1</v>
      </c>
      <c r="V725" t="e">
        <f>+VLOOKUP(S725,'Rendements bruts'!$A:$A,2,FALSE)</f>
        <v>#N/A</v>
      </c>
      <c r="W725" s="2">
        <f t="shared" si="208"/>
        <v>0</v>
      </c>
      <c r="Y725" s="10" t="e">
        <f t="shared" si="218"/>
        <v>#REF!</v>
      </c>
      <c r="Z725" s="7" t="e">
        <f t="shared" ref="Z725:Z788" si="219">+IF(A748=" ",1,1+Y725)</f>
        <v>#REF!</v>
      </c>
    </row>
    <row r="726" spans="1:26" x14ac:dyDescent="0.25">
      <c r="A726" s="8" t="e">
        <f t="shared" si="205"/>
        <v>#REF!</v>
      </c>
      <c r="B726" s="11" t="e">
        <f t="shared" si="209"/>
        <v>#REF!</v>
      </c>
      <c r="C726" s="44" t="e">
        <f t="shared" si="210"/>
        <v>#REF!</v>
      </c>
      <c r="D726" s="9" t="e">
        <f t="shared" si="211"/>
        <v>#REF!</v>
      </c>
      <c r="E726" s="9" t="e">
        <f t="shared" si="212"/>
        <v>#REF!</v>
      </c>
      <c r="F726" s="9" t="e">
        <f t="shared" si="213"/>
        <v>#REF!</v>
      </c>
      <c r="G726" s="9" t="e">
        <f t="shared" si="214"/>
        <v>#REF!</v>
      </c>
      <c r="H726" s="9" t="e">
        <f t="shared" si="215"/>
        <v>#REF!</v>
      </c>
      <c r="I726" s="9" t="e">
        <f t="shared" si="216"/>
        <v>#REF!</v>
      </c>
      <c r="J726" s="10" t="e">
        <f>IF(A726=" ",0,(PRODUCT($F$28:F726)-1)-(PRODUCT($H$28:H726)-1))</f>
        <v>#REF!</v>
      </c>
      <c r="L726" t="e">
        <f t="shared" si="217"/>
        <v>#REF!</v>
      </c>
      <c r="S726" s="26">
        <f>+'Rendements bruts'!A726</f>
        <v>0</v>
      </c>
      <c r="T726">
        <f t="shared" si="206"/>
        <v>1900</v>
      </c>
      <c r="U726">
        <f t="shared" si="207"/>
        <v>1</v>
      </c>
      <c r="V726" t="e">
        <f>+VLOOKUP(S726,'Rendements bruts'!$A:$A,2,FALSE)</f>
        <v>#N/A</v>
      </c>
      <c r="W726" s="2">
        <f t="shared" si="208"/>
        <v>0</v>
      </c>
      <c r="Y726" s="10" t="e">
        <f t="shared" si="218"/>
        <v>#REF!</v>
      </c>
      <c r="Z726" s="7" t="e">
        <f t="shared" si="219"/>
        <v>#REF!</v>
      </c>
    </row>
    <row r="727" spans="1:26" x14ac:dyDescent="0.25">
      <c r="A727" s="8" t="e">
        <f t="shared" si="205"/>
        <v>#REF!</v>
      </c>
      <c r="B727" s="11" t="e">
        <f t="shared" si="209"/>
        <v>#REF!</v>
      </c>
      <c r="C727" s="44" t="e">
        <f t="shared" si="210"/>
        <v>#REF!</v>
      </c>
      <c r="D727" s="9" t="e">
        <f t="shared" si="211"/>
        <v>#REF!</v>
      </c>
      <c r="E727" s="9" t="e">
        <f t="shared" si="212"/>
        <v>#REF!</v>
      </c>
      <c r="F727" s="9" t="e">
        <f t="shared" si="213"/>
        <v>#REF!</v>
      </c>
      <c r="G727" s="9" t="e">
        <f t="shared" si="214"/>
        <v>#REF!</v>
      </c>
      <c r="H727" s="9" t="e">
        <f t="shared" si="215"/>
        <v>#REF!</v>
      </c>
      <c r="I727" s="9" t="e">
        <f t="shared" si="216"/>
        <v>#REF!</v>
      </c>
      <c r="J727" s="10" t="e">
        <f>IF(A727=" ",0,(PRODUCT($F$28:F727)-1)-(PRODUCT($H$28:H727)-1))</f>
        <v>#REF!</v>
      </c>
      <c r="L727" t="e">
        <f t="shared" si="217"/>
        <v>#REF!</v>
      </c>
      <c r="S727" s="26">
        <f>+'Rendements bruts'!A727</f>
        <v>0</v>
      </c>
      <c r="T727">
        <f t="shared" si="206"/>
        <v>1900</v>
      </c>
      <c r="U727">
        <f t="shared" si="207"/>
        <v>1</v>
      </c>
      <c r="V727" t="e">
        <f>+VLOOKUP(S727,'Rendements bruts'!$A:$A,2,FALSE)</f>
        <v>#N/A</v>
      </c>
      <c r="W727" s="2">
        <f t="shared" si="208"/>
        <v>0</v>
      </c>
      <c r="Y727" s="10" t="e">
        <f t="shared" si="218"/>
        <v>#REF!</v>
      </c>
      <c r="Z727" s="7" t="e">
        <f t="shared" si="219"/>
        <v>#REF!</v>
      </c>
    </row>
    <row r="728" spans="1:26" x14ac:dyDescent="0.25">
      <c r="A728" s="8" t="e">
        <f t="shared" si="205"/>
        <v>#REF!</v>
      </c>
      <c r="B728" s="11" t="e">
        <f t="shared" si="209"/>
        <v>#REF!</v>
      </c>
      <c r="C728" s="44" t="e">
        <f t="shared" si="210"/>
        <v>#REF!</v>
      </c>
      <c r="D728" s="9" t="e">
        <f t="shared" si="211"/>
        <v>#REF!</v>
      </c>
      <c r="E728" s="9" t="e">
        <f t="shared" si="212"/>
        <v>#REF!</v>
      </c>
      <c r="F728" s="9" t="e">
        <f t="shared" si="213"/>
        <v>#REF!</v>
      </c>
      <c r="G728" s="9" t="e">
        <f t="shared" si="214"/>
        <v>#REF!</v>
      </c>
      <c r="H728" s="9" t="e">
        <f t="shared" si="215"/>
        <v>#REF!</v>
      </c>
      <c r="I728" s="9" t="e">
        <f t="shared" si="216"/>
        <v>#REF!</v>
      </c>
      <c r="J728" s="10" t="e">
        <f>IF(A728=" ",0,(PRODUCT($F$28:F728)-1)-(PRODUCT($H$28:H728)-1))</f>
        <v>#REF!</v>
      </c>
      <c r="L728" t="e">
        <f t="shared" si="217"/>
        <v>#REF!</v>
      </c>
      <c r="S728" s="26">
        <f>+'Rendements bruts'!A728</f>
        <v>0</v>
      </c>
      <c r="T728">
        <f t="shared" si="206"/>
        <v>1900</v>
      </c>
      <c r="U728">
        <f t="shared" si="207"/>
        <v>1</v>
      </c>
      <c r="V728" t="e">
        <f>+VLOOKUP(S728,'Rendements bruts'!$A:$A,2,FALSE)</f>
        <v>#N/A</v>
      </c>
      <c r="W728" s="2">
        <f t="shared" si="208"/>
        <v>0</v>
      </c>
      <c r="Y728" s="10" t="e">
        <f t="shared" si="218"/>
        <v>#REF!</v>
      </c>
      <c r="Z728" s="7" t="e">
        <f t="shared" si="219"/>
        <v>#REF!</v>
      </c>
    </row>
    <row r="729" spans="1:26" x14ac:dyDescent="0.25">
      <c r="S729" s="26">
        <f>+'Rendements bruts'!A729</f>
        <v>0</v>
      </c>
      <c r="T729">
        <f t="shared" si="206"/>
        <v>1900</v>
      </c>
      <c r="U729">
        <f t="shared" si="207"/>
        <v>1</v>
      </c>
      <c r="V729" t="e">
        <f>+VLOOKUP(S729,'Rendements bruts'!$A:$A,2,FALSE)</f>
        <v>#N/A</v>
      </c>
      <c r="W729" s="2">
        <f t="shared" si="208"/>
        <v>0</v>
      </c>
      <c r="Y729" s="10" t="e">
        <f t="shared" si="218"/>
        <v>#REF!</v>
      </c>
      <c r="Z729" s="7" t="e">
        <f t="shared" si="219"/>
        <v>#REF!</v>
      </c>
    </row>
    <row r="730" spans="1:26" x14ac:dyDescent="0.25">
      <c r="S730" s="26">
        <f>+'Rendements bruts'!A730</f>
        <v>0</v>
      </c>
      <c r="T730">
        <f t="shared" si="206"/>
        <v>1900</v>
      </c>
      <c r="U730">
        <f t="shared" si="207"/>
        <v>1</v>
      </c>
      <c r="V730" t="e">
        <f>+VLOOKUP(S730,'Rendements bruts'!$A:$A,2,FALSE)</f>
        <v>#N/A</v>
      </c>
      <c r="W730" s="2">
        <f t="shared" si="208"/>
        <v>0</v>
      </c>
      <c r="Y730" s="10" t="e">
        <f t="shared" si="218"/>
        <v>#REF!</v>
      </c>
      <c r="Z730" s="7" t="e">
        <f t="shared" si="219"/>
        <v>#REF!</v>
      </c>
    </row>
    <row r="731" spans="1:26" x14ac:dyDescent="0.25">
      <c r="S731" s="26">
        <f>+'Rendements bruts'!A731</f>
        <v>0</v>
      </c>
      <c r="T731">
        <f t="shared" si="206"/>
        <v>1900</v>
      </c>
      <c r="U731">
        <f t="shared" si="207"/>
        <v>1</v>
      </c>
      <c r="V731" t="e">
        <f>+VLOOKUP(S731,'Rendements bruts'!$A:$A,2,FALSE)</f>
        <v>#N/A</v>
      </c>
      <c r="W731" s="2">
        <f t="shared" si="208"/>
        <v>0</v>
      </c>
      <c r="Y731" s="10" t="e">
        <f t="shared" si="218"/>
        <v>#REF!</v>
      </c>
      <c r="Z731" s="7" t="e">
        <f t="shared" si="219"/>
        <v>#REF!</v>
      </c>
    </row>
    <row r="732" spans="1:26" x14ac:dyDescent="0.25">
      <c r="S732" s="26">
        <f>+'Rendements bruts'!A732</f>
        <v>0</v>
      </c>
      <c r="T732">
        <f t="shared" si="206"/>
        <v>1900</v>
      </c>
      <c r="U732">
        <f t="shared" si="207"/>
        <v>1</v>
      </c>
      <c r="V732" t="e">
        <f>+VLOOKUP(S732,'Rendements bruts'!$A:$A,2,FALSE)</f>
        <v>#N/A</v>
      </c>
      <c r="W732" s="2">
        <f t="shared" si="208"/>
        <v>0</v>
      </c>
      <c r="Y732" s="10" t="e">
        <f t="shared" si="218"/>
        <v>#REF!</v>
      </c>
      <c r="Z732" s="7" t="e">
        <f t="shared" si="219"/>
        <v>#REF!</v>
      </c>
    </row>
    <row r="733" spans="1:26" x14ac:dyDescent="0.25">
      <c r="S733" s="26">
        <f>+'Rendements bruts'!A733</f>
        <v>0</v>
      </c>
      <c r="T733">
        <f t="shared" si="206"/>
        <v>1900</v>
      </c>
      <c r="U733">
        <f t="shared" si="207"/>
        <v>1</v>
      </c>
      <c r="V733" t="e">
        <f>+VLOOKUP(S733,'Rendements bruts'!$A:$A,2,FALSE)</f>
        <v>#N/A</v>
      </c>
      <c r="W733" s="2">
        <f t="shared" si="208"/>
        <v>0</v>
      </c>
      <c r="Y733" s="10" t="e">
        <f t="shared" si="218"/>
        <v>#REF!</v>
      </c>
      <c r="Z733" s="7" t="e">
        <f t="shared" si="219"/>
        <v>#REF!</v>
      </c>
    </row>
    <row r="734" spans="1:26" x14ac:dyDescent="0.25">
      <c r="S734" s="26">
        <f>+'Rendements bruts'!A734</f>
        <v>0</v>
      </c>
      <c r="T734">
        <f t="shared" si="206"/>
        <v>1900</v>
      </c>
      <c r="U734">
        <f t="shared" si="207"/>
        <v>1</v>
      </c>
      <c r="V734" t="e">
        <f>+VLOOKUP(S734,'Rendements bruts'!$A:$A,2,FALSE)</f>
        <v>#N/A</v>
      </c>
      <c r="W734" s="2">
        <f t="shared" si="208"/>
        <v>0</v>
      </c>
      <c r="Y734" s="10" t="e">
        <f t="shared" si="218"/>
        <v>#REF!</v>
      </c>
      <c r="Z734" s="7" t="e">
        <f t="shared" si="219"/>
        <v>#REF!</v>
      </c>
    </row>
    <row r="735" spans="1:26" x14ac:dyDescent="0.25">
      <c r="S735" s="26">
        <f>+'Rendements bruts'!A735</f>
        <v>0</v>
      </c>
      <c r="T735">
        <f t="shared" si="206"/>
        <v>1900</v>
      </c>
      <c r="U735">
        <f t="shared" si="207"/>
        <v>1</v>
      </c>
      <c r="V735" t="e">
        <f>+VLOOKUP(S735,'Rendements bruts'!$A:$A,2,FALSE)</f>
        <v>#N/A</v>
      </c>
      <c r="W735" s="2">
        <f t="shared" si="208"/>
        <v>0</v>
      </c>
      <c r="Y735" s="10" t="e">
        <f t="shared" si="218"/>
        <v>#REF!</v>
      </c>
      <c r="Z735" s="7" t="e">
        <f t="shared" si="219"/>
        <v>#REF!</v>
      </c>
    </row>
    <row r="736" spans="1:26" x14ac:dyDescent="0.25">
      <c r="S736" s="26">
        <f>+'Rendements bruts'!A736</f>
        <v>0</v>
      </c>
      <c r="T736">
        <f t="shared" si="206"/>
        <v>1900</v>
      </c>
      <c r="U736">
        <f t="shared" si="207"/>
        <v>1</v>
      </c>
      <c r="V736" t="e">
        <f>+VLOOKUP(S736,'Rendements bruts'!$A:$A,2,FALSE)</f>
        <v>#N/A</v>
      </c>
      <c r="W736" s="2">
        <f t="shared" si="208"/>
        <v>0</v>
      </c>
      <c r="Y736" s="10" t="e">
        <f t="shared" si="218"/>
        <v>#REF!</v>
      </c>
      <c r="Z736" s="7" t="e">
        <f t="shared" si="219"/>
        <v>#REF!</v>
      </c>
    </row>
    <row r="737" spans="19:26" x14ac:dyDescent="0.25">
      <c r="S737" s="26">
        <f>+'Rendements bruts'!A737</f>
        <v>0</v>
      </c>
      <c r="T737">
        <f t="shared" si="206"/>
        <v>1900</v>
      </c>
      <c r="U737">
        <f t="shared" si="207"/>
        <v>1</v>
      </c>
      <c r="V737" t="e">
        <f>+VLOOKUP(S737,'Rendements bruts'!$A:$A,2,FALSE)</f>
        <v>#N/A</v>
      </c>
      <c r="W737" s="2">
        <f t="shared" si="208"/>
        <v>0</v>
      </c>
      <c r="Y737" s="10" t="e">
        <f t="shared" si="218"/>
        <v>#REF!</v>
      </c>
      <c r="Z737" s="7" t="e">
        <f t="shared" si="219"/>
        <v>#REF!</v>
      </c>
    </row>
    <row r="738" spans="19:26" x14ac:dyDescent="0.25">
      <c r="S738" s="26">
        <f>+'Rendements bruts'!A738</f>
        <v>0</v>
      </c>
      <c r="T738">
        <f t="shared" ref="T738:T801" si="220">+YEAR(S738)</f>
        <v>1900</v>
      </c>
      <c r="U738">
        <f t="shared" ref="U738:U801" si="221">+MONTH(S738)</f>
        <v>1</v>
      </c>
      <c r="V738" t="e">
        <f>+VLOOKUP(S738,'Rendements bruts'!$A:$A,2,FALSE)</f>
        <v>#N/A</v>
      </c>
      <c r="W738" s="2">
        <f t="shared" ref="W738:W801" si="222">+S738</f>
        <v>0</v>
      </c>
      <c r="Y738" s="10" t="e">
        <f t="shared" si="218"/>
        <v>#REF!</v>
      </c>
      <c r="Z738" s="7" t="e">
        <f t="shared" si="219"/>
        <v>#REF!</v>
      </c>
    </row>
    <row r="739" spans="19:26" x14ac:dyDescent="0.25">
      <c r="S739" s="26">
        <f>+'Rendements bruts'!A739</f>
        <v>0</v>
      </c>
      <c r="T739">
        <f t="shared" si="220"/>
        <v>1900</v>
      </c>
      <c r="U739">
        <f t="shared" si="221"/>
        <v>1</v>
      </c>
      <c r="V739" t="e">
        <f>+VLOOKUP(S739,'Rendements bruts'!$A:$A,2,FALSE)</f>
        <v>#N/A</v>
      </c>
      <c r="W739" s="2">
        <f t="shared" si="222"/>
        <v>0</v>
      </c>
      <c r="Y739" s="10" t="e">
        <f t="shared" si="218"/>
        <v>#REF!</v>
      </c>
      <c r="Z739" s="7" t="e">
        <f t="shared" si="219"/>
        <v>#REF!</v>
      </c>
    </row>
    <row r="740" spans="19:26" x14ac:dyDescent="0.25">
      <c r="S740" s="26">
        <f>+'Rendements bruts'!A740</f>
        <v>0</v>
      </c>
      <c r="T740">
        <f t="shared" si="220"/>
        <v>1900</v>
      </c>
      <c r="U740">
        <f t="shared" si="221"/>
        <v>1</v>
      </c>
      <c r="V740" t="e">
        <f>+VLOOKUP(S740,'Rendements bruts'!$A:$A,2,FALSE)</f>
        <v>#N/A</v>
      </c>
      <c r="W740" s="2">
        <f t="shared" si="222"/>
        <v>0</v>
      </c>
      <c r="Y740" s="10" t="e">
        <f t="shared" si="218"/>
        <v>#REF!</v>
      </c>
      <c r="Z740" s="7" t="e">
        <f t="shared" si="219"/>
        <v>#REF!</v>
      </c>
    </row>
    <row r="741" spans="19:26" x14ac:dyDescent="0.25">
      <c r="S741" s="26">
        <f>+'Rendements bruts'!A741</f>
        <v>0</v>
      </c>
      <c r="T741">
        <f t="shared" si="220"/>
        <v>1900</v>
      </c>
      <c r="U741">
        <f t="shared" si="221"/>
        <v>1</v>
      </c>
      <c r="V741" t="e">
        <f>+VLOOKUP(S741,'Rendements bruts'!$A:$A,2,FALSE)</f>
        <v>#N/A</v>
      </c>
      <c r="W741" s="2">
        <f t="shared" si="222"/>
        <v>0</v>
      </c>
      <c r="Y741" s="10" t="e">
        <f t="shared" si="218"/>
        <v>#REF!</v>
      </c>
      <c r="Z741" s="7" t="e">
        <f t="shared" si="219"/>
        <v>#REF!</v>
      </c>
    </row>
    <row r="742" spans="19:26" x14ac:dyDescent="0.25">
      <c r="S742" s="26">
        <f>+'Rendements bruts'!A742</f>
        <v>0</v>
      </c>
      <c r="T742">
        <f t="shared" si="220"/>
        <v>1900</v>
      </c>
      <c r="U742">
        <f t="shared" si="221"/>
        <v>1</v>
      </c>
      <c r="V742" t="e">
        <f>+VLOOKUP(S742,'Rendements bruts'!$A:$A,2,FALSE)</f>
        <v>#N/A</v>
      </c>
      <c r="W742" s="2">
        <f t="shared" si="222"/>
        <v>0</v>
      </c>
      <c r="Y742" s="10" t="e">
        <f t="shared" si="218"/>
        <v>#REF!</v>
      </c>
      <c r="Z742" s="7" t="e">
        <f t="shared" si="219"/>
        <v>#REF!</v>
      </c>
    </row>
    <row r="743" spans="19:26" x14ac:dyDescent="0.25">
      <c r="S743" s="26">
        <f>+'Rendements bruts'!A743</f>
        <v>0</v>
      </c>
      <c r="T743">
        <f t="shared" si="220"/>
        <v>1900</v>
      </c>
      <c r="U743">
        <f t="shared" si="221"/>
        <v>1</v>
      </c>
      <c r="V743" t="e">
        <f>+VLOOKUP(S743,'Rendements bruts'!$A:$A,2,FALSE)</f>
        <v>#N/A</v>
      </c>
      <c r="W743" s="2">
        <f t="shared" si="222"/>
        <v>0</v>
      </c>
      <c r="Y743" s="10" t="e">
        <f t="shared" si="218"/>
        <v>#REF!</v>
      </c>
      <c r="Z743" s="7" t="e">
        <f t="shared" si="219"/>
        <v>#REF!</v>
      </c>
    </row>
    <row r="744" spans="19:26" x14ac:dyDescent="0.25">
      <c r="S744" s="26">
        <f>+'Rendements bruts'!A744</f>
        <v>0</v>
      </c>
      <c r="T744">
        <f t="shared" si="220"/>
        <v>1900</v>
      </c>
      <c r="U744">
        <f t="shared" si="221"/>
        <v>1</v>
      </c>
      <c r="V744" t="e">
        <f>+VLOOKUP(S744,'Rendements bruts'!$A:$A,2,FALSE)</f>
        <v>#N/A</v>
      </c>
      <c r="W744" s="2">
        <f t="shared" si="222"/>
        <v>0</v>
      </c>
      <c r="Y744" s="10" t="e">
        <f t="shared" si="218"/>
        <v>#REF!</v>
      </c>
      <c r="Z744" s="7" t="e">
        <f t="shared" si="219"/>
        <v>#REF!</v>
      </c>
    </row>
    <row r="745" spans="19:26" x14ac:dyDescent="0.25">
      <c r="S745" s="26">
        <f>+'Rendements bruts'!A745</f>
        <v>0</v>
      </c>
      <c r="T745">
        <f t="shared" si="220"/>
        <v>1900</v>
      </c>
      <c r="U745">
        <f t="shared" si="221"/>
        <v>1</v>
      </c>
      <c r="V745" t="e">
        <f>+VLOOKUP(S745,'Rendements bruts'!$A:$A,2,FALSE)</f>
        <v>#N/A</v>
      </c>
      <c r="W745" s="2">
        <f t="shared" si="222"/>
        <v>0</v>
      </c>
      <c r="Y745" s="10" t="e">
        <f t="shared" si="218"/>
        <v>#REF!</v>
      </c>
      <c r="Z745" s="7" t="e">
        <f t="shared" si="219"/>
        <v>#REF!</v>
      </c>
    </row>
    <row r="746" spans="19:26" x14ac:dyDescent="0.25">
      <c r="S746" s="26">
        <f>+'Rendements bruts'!A746</f>
        <v>0</v>
      </c>
      <c r="T746">
        <f t="shared" si="220"/>
        <v>1900</v>
      </c>
      <c r="U746">
        <f t="shared" si="221"/>
        <v>1</v>
      </c>
      <c r="V746" t="e">
        <f>+VLOOKUP(S746,'Rendements bruts'!$A:$A,2,FALSE)</f>
        <v>#N/A</v>
      </c>
      <c r="W746" s="2">
        <f t="shared" si="222"/>
        <v>0</v>
      </c>
      <c r="Y746" s="10" t="e">
        <f t="shared" si="218"/>
        <v>#REF!</v>
      </c>
      <c r="Z746" s="7" t="e">
        <f t="shared" si="219"/>
        <v>#REF!</v>
      </c>
    </row>
    <row r="747" spans="19:26" x14ac:dyDescent="0.25">
      <c r="S747" s="26">
        <f>+'Rendements bruts'!A747</f>
        <v>0</v>
      </c>
      <c r="T747">
        <f t="shared" si="220"/>
        <v>1900</v>
      </c>
      <c r="U747">
        <f t="shared" si="221"/>
        <v>1</v>
      </c>
      <c r="V747" t="e">
        <f>+VLOOKUP(S747,'Rendements bruts'!$A:$A,2,FALSE)</f>
        <v>#N/A</v>
      </c>
      <c r="W747" s="2">
        <f t="shared" si="222"/>
        <v>0</v>
      </c>
      <c r="Y747" s="10" t="e">
        <f t="shared" si="218"/>
        <v>#REF!</v>
      </c>
      <c r="Z747" s="7" t="e">
        <f t="shared" si="219"/>
        <v>#REF!</v>
      </c>
    </row>
    <row r="748" spans="19:26" x14ac:dyDescent="0.25">
      <c r="S748" s="26">
        <f>+'Rendements bruts'!A748</f>
        <v>0</v>
      </c>
      <c r="T748">
        <f t="shared" si="220"/>
        <v>1900</v>
      </c>
      <c r="U748">
        <f t="shared" si="221"/>
        <v>1</v>
      </c>
      <c r="V748" t="e">
        <f>+VLOOKUP(S748,'Rendements bruts'!$A:$A,2,FALSE)</f>
        <v>#N/A</v>
      </c>
      <c r="W748" s="2">
        <f t="shared" si="222"/>
        <v>0</v>
      </c>
      <c r="Y748" s="10" t="e">
        <f t="shared" si="218"/>
        <v>#REF!</v>
      </c>
      <c r="Z748" s="7" t="e">
        <f t="shared" si="219"/>
        <v>#REF!</v>
      </c>
    </row>
    <row r="749" spans="19:26" x14ac:dyDescent="0.25">
      <c r="S749" s="26">
        <f>+'Rendements bruts'!A749</f>
        <v>0</v>
      </c>
      <c r="T749">
        <f t="shared" si="220"/>
        <v>1900</v>
      </c>
      <c r="U749">
        <f t="shared" si="221"/>
        <v>1</v>
      </c>
      <c r="V749" t="e">
        <f>+VLOOKUP(S749,'Rendements bruts'!$A:$A,2,FALSE)</f>
        <v>#N/A</v>
      </c>
      <c r="W749" s="2">
        <f t="shared" si="222"/>
        <v>0</v>
      </c>
      <c r="Y749" s="10" t="e">
        <f t="shared" si="218"/>
        <v>#REF!</v>
      </c>
      <c r="Z749" s="7" t="e">
        <f t="shared" si="219"/>
        <v>#REF!</v>
      </c>
    </row>
    <row r="750" spans="19:26" x14ac:dyDescent="0.25">
      <c r="S750" s="26">
        <f>+'Rendements bruts'!A750</f>
        <v>0</v>
      </c>
      <c r="T750">
        <f t="shared" si="220"/>
        <v>1900</v>
      </c>
      <c r="U750">
        <f t="shared" si="221"/>
        <v>1</v>
      </c>
      <c r="V750" t="e">
        <f>+VLOOKUP(S750,'Rendements bruts'!$A:$A,2,FALSE)</f>
        <v>#N/A</v>
      </c>
      <c r="W750" s="2">
        <f t="shared" si="222"/>
        <v>0</v>
      </c>
      <c r="Y750" s="10" t="e">
        <f t="shared" si="218"/>
        <v>#REF!</v>
      </c>
      <c r="Z750" s="7" t="e">
        <f t="shared" si="219"/>
        <v>#REF!</v>
      </c>
    </row>
    <row r="751" spans="19:26" x14ac:dyDescent="0.25">
      <c r="S751" s="26">
        <f>+'Rendements bruts'!A751</f>
        <v>0</v>
      </c>
      <c r="T751">
        <f t="shared" si="220"/>
        <v>1900</v>
      </c>
      <c r="U751">
        <f t="shared" si="221"/>
        <v>1</v>
      </c>
      <c r="V751" t="e">
        <f>+VLOOKUP(S751,'Rendements bruts'!$A:$A,2,FALSE)</f>
        <v>#N/A</v>
      </c>
      <c r="W751" s="2">
        <f t="shared" si="222"/>
        <v>0</v>
      </c>
      <c r="Y751" s="10" t="e">
        <f t="shared" si="218"/>
        <v>#REF!</v>
      </c>
      <c r="Z751" s="7" t="e">
        <f t="shared" si="219"/>
        <v>#REF!</v>
      </c>
    </row>
    <row r="752" spans="19:26" x14ac:dyDescent="0.25">
      <c r="S752" s="26">
        <f>+'Rendements bruts'!A752</f>
        <v>0</v>
      </c>
      <c r="T752">
        <f t="shared" si="220"/>
        <v>1900</v>
      </c>
      <c r="U752">
        <f t="shared" si="221"/>
        <v>1</v>
      </c>
      <c r="V752" t="e">
        <f>+VLOOKUP(S752,'Rendements bruts'!$A:$A,2,FALSE)</f>
        <v>#N/A</v>
      </c>
      <c r="W752" s="2">
        <f t="shared" si="222"/>
        <v>0</v>
      </c>
      <c r="Y752" s="10" t="e">
        <f t="shared" si="218"/>
        <v>#REF!</v>
      </c>
      <c r="Z752" s="7" t="e">
        <f t="shared" si="219"/>
        <v>#REF!</v>
      </c>
    </row>
    <row r="753" spans="19:26" x14ac:dyDescent="0.25">
      <c r="S753" s="26">
        <f>+'Rendements bruts'!A753</f>
        <v>0</v>
      </c>
      <c r="T753">
        <f t="shared" si="220"/>
        <v>1900</v>
      </c>
      <c r="U753">
        <f t="shared" si="221"/>
        <v>1</v>
      </c>
      <c r="V753" t="e">
        <f>+VLOOKUP(S753,'Rendements bruts'!$A:$A,2,FALSE)</f>
        <v>#N/A</v>
      </c>
      <c r="W753" s="2">
        <f t="shared" si="222"/>
        <v>0</v>
      </c>
      <c r="Y753" s="10" t="e">
        <f t="shared" si="218"/>
        <v>#REF!</v>
      </c>
      <c r="Z753" s="7" t="e">
        <f t="shared" si="219"/>
        <v>#REF!</v>
      </c>
    </row>
    <row r="754" spans="19:26" x14ac:dyDescent="0.25">
      <c r="S754" s="26">
        <f>+'Rendements bruts'!A754</f>
        <v>0</v>
      </c>
      <c r="T754">
        <f t="shared" si="220"/>
        <v>1900</v>
      </c>
      <c r="U754">
        <f t="shared" si="221"/>
        <v>1</v>
      </c>
      <c r="V754" t="e">
        <f>+VLOOKUP(S754,'Rendements bruts'!$A:$A,2,FALSE)</f>
        <v>#N/A</v>
      </c>
      <c r="W754" s="2">
        <f t="shared" si="222"/>
        <v>0</v>
      </c>
      <c r="Y754" s="10" t="e">
        <f t="shared" si="218"/>
        <v>#REF!</v>
      </c>
      <c r="Z754" s="7" t="e">
        <f t="shared" si="219"/>
        <v>#REF!</v>
      </c>
    </row>
    <row r="755" spans="19:26" x14ac:dyDescent="0.25">
      <c r="S755" s="26">
        <f>+'Rendements bruts'!A755</f>
        <v>0</v>
      </c>
      <c r="T755">
        <f t="shared" si="220"/>
        <v>1900</v>
      </c>
      <c r="U755">
        <f t="shared" si="221"/>
        <v>1</v>
      </c>
      <c r="V755" t="e">
        <f>+VLOOKUP(S755,'Rendements bruts'!$A:$A,2,FALSE)</f>
        <v>#N/A</v>
      </c>
      <c r="W755" s="2">
        <f t="shared" si="222"/>
        <v>0</v>
      </c>
      <c r="Y755" s="10" t="e">
        <f t="shared" si="218"/>
        <v>#REF!</v>
      </c>
      <c r="Z755" s="7" t="e">
        <f t="shared" si="219"/>
        <v>#REF!</v>
      </c>
    </row>
    <row r="756" spans="19:26" x14ac:dyDescent="0.25">
      <c r="S756" s="26">
        <f>+'Rendements bruts'!A756</f>
        <v>0</v>
      </c>
      <c r="T756">
        <f t="shared" si="220"/>
        <v>1900</v>
      </c>
      <c r="U756">
        <f t="shared" si="221"/>
        <v>1</v>
      </c>
      <c r="V756" t="e">
        <f>+VLOOKUP(S756,'Rendements bruts'!$A:$A,2,FALSE)</f>
        <v>#N/A</v>
      </c>
      <c r="W756" s="2">
        <f t="shared" si="222"/>
        <v>0</v>
      </c>
      <c r="Y756" s="10" t="e">
        <f t="shared" si="218"/>
        <v>#REF!</v>
      </c>
      <c r="Z756" s="7" t="e">
        <f t="shared" si="219"/>
        <v>#REF!</v>
      </c>
    </row>
    <row r="757" spans="19:26" x14ac:dyDescent="0.25">
      <c r="S757" s="26">
        <f>+'Rendements bruts'!A757</f>
        <v>0</v>
      </c>
      <c r="T757">
        <f t="shared" si="220"/>
        <v>1900</v>
      </c>
      <c r="U757">
        <f t="shared" si="221"/>
        <v>1</v>
      </c>
      <c r="V757" t="e">
        <f>+VLOOKUP(S757,'Rendements bruts'!$A:$A,2,FALSE)</f>
        <v>#N/A</v>
      </c>
      <c r="W757" s="2">
        <f t="shared" si="222"/>
        <v>0</v>
      </c>
      <c r="Y757" s="10" t="e">
        <f t="shared" si="218"/>
        <v>#REF!</v>
      </c>
      <c r="Z757" s="7" t="e">
        <f t="shared" si="219"/>
        <v>#REF!</v>
      </c>
    </row>
    <row r="758" spans="19:26" x14ac:dyDescent="0.25">
      <c r="S758" s="26">
        <f>+'Rendements bruts'!A758</f>
        <v>0</v>
      </c>
      <c r="T758">
        <f t="shared" si="220"/>
        <v>1900</v>
      </c>
      <c r="U758">
        <f t="shared" si="221"/>
        <v>1</v>
      </c>
      <c r="V758" t="e">
        <f>+VLOOKUP(S758,'Rendements bruts'!$A:$A,2,FALSE)</f>
        <v>#N/A</v>
      </c>
      <c r="W758" s="2">
        <f t="shared" si="222"/>
        <v>0</v>
      </c>
      <c r="Y758" s="10" t="e">
        <f t="shared" si="218"/>
        <v>#REF!</v>
      </c>
      <c r="Z758" s="7" t="e">
        <f t="shared" si="219"/>
        <v>#REF!</v>
      </c>
    </row>
    <row r="759" spans="19:26" x14ac:dyDescent="0.25">
      <c r="S759" s="26">
        <f>+'Rendements bruts'!A759</f>
        <v>0</v>
      </c>
      <c r="T759">
        <f t="shared" si="220"/>
        <v>1900</v>
      </c>
      <c r="U759">
        <f t="shared" si="221"/>
        <v>1</v>
      </c>
      <c r="V759" t="e">
        <f>+VLOOKUP(S759,'Rendements bruts'!$A:$A,2,FALSE)</f>
        <v>#N/A</v>
      </c>
      <c r="W759" s="2">
        <f t="shared" si="222"/>
        <v>0</v>
      </c>
      <c r="Y759" s="10" t="e">
        <f t="shared" si="218"/>
        <v>#REF!</v>
      </c>
      <c r="Z759" s="7" t="e">
        <f t="shared" si="219"/>
        <v>#REF!</v>
      </c>
    </row>
    <row r="760" spans="19:26" x14ac:dyDescent="0.25">
      <c r="S760" s="26">
        <f>+'Rendements bruts'!A760</f>
        <v>0</v>
      </c>
      <c r="T760">
        <f t="shared" si="220"/>
        <v>1900</v>
      </c>
      <c r="U760">
        <f t="shared" si="221"/>
        <v>1</v>
      </c>
      <c r="V760" t="e">
        <f>+VLOOKUP(S760,'Rendements bruts'!$A:$A,2,FALSE)</f>
        <v>#N/A</v>
      </c>
      <c r="W760" s="2">
        <f t="shared" si="222"/>
        <v>0</v>
      </c>
      <c r="Y760" s="10" t="e">
        <f t="shared" si="218"/>
        <v>#REF!</v>
      </c>
      <c r="Z760" s="7" t="e">
        <f t="shared" si="219"/>
        <v>#REF!</v>
      </c>
    </row>
    <row r="761" spans="19:26" x14ac:dyDescent="0.25">
      <c r="S761" s="26">
        <f>+'Rendements bruts'!A761</f>
        <v>0</v>
      </c>
      <c r="T761">
        <f t="shared" si="220"/>
        <v>1900</v>
      </c>
      <c r="U761">
        <f t="shared" si="221"/>
        <v>1</v>
      </c>
      <c r="V761" t="e">
        <f>+VLOOKUP(S761,'Rendements bruts'!$A:$A,2,FALSE)</f>
        <v>#N/A</v>
      </c>
      <c r="W761" s="2">
        <f t="shared" si="222"/>
        <v>0</v>
      </c>
      <c r="Y761" s="10" t="e">
        <f t="shared" si="218"/>
        <v>#REF!</v>
      </c>
      <c r="Z761" s="7" t="e">
        <f t="shared" si="219"/>
        <v>#REF!</v>
      </c>
    </row>
    <row r="762" spans="19:26" x14ac:dyDescent="0.25">
      <c r="S762" s="26">
        <f>+'Rendements bruts'!A762</f>
        <v>0</v>
      </c>
      <c r="T762">
        <f t="shared" si="220"/>
        <v>1900</v>
      </c>
      <c r="U762">
        <f t="shared" si="221"/>
        <v>1</v>
      </c>
      <c r="V762" t="e">
        <f>+VLOOKUP(S762,'Rendements bruts'!$A:$A,2,FALSE)</f>
        <v>#N/A</v>
      </c>
      <c r="W762" s="2">
        <f t="shared" si="222"/>
        <v>0</v>
      </c>
      <c r="Y762" s="10" t="e">
        <f t="shared" si="218"/>
        <v>#REF!</v>
      </c>
      <c r="Z762" s="7" t="e">
        <f t="shared" si="219"/>
        <v>#REF!</v>
      </c>
    </row>
    <row r="763" spans="19:26" x14ac:dyDescent="0.25">
      <c r="S763" s="26">
        <f>+'Rendements bruts'!A763</f>
        <v>0</v>
      </c>
      <c r="T763">
        <f t="shared" si="220"/>
        <v>1900</v>
      </c>
      <c r="U763">
        <f t="shared" si="221"/>
        <v>1</v>
      </c>
      <c r="V763" t="e">
        <f>+VLOOKUP(S763,'Rendements bruts'!$A:$A,2,FALSE)</f>
        <v>#N/A</v>
      </c>
      <c r="W763" s="2">
        <f t="shared" si="222"/>
        <v>0</v>
      </c>
      <c r="Y763" s="10" t="e">
        <f t="shared" si="218"/>
        <v>#REF!</v>
      </c>
      <c r="Z763" s="7" t="e">
        <f t="shared" si="219"/>
        <v>#REF!</v>
      </c>
    </row>
    <row r="764" spans="19:26" x14ac:dyDescent="0.25">
      <c r="S764" s="26">
        <f>+'Rendements bruts'!A764</f>
        <v>0</v>
      </c>
      <c r="T764">
        <f t="shared" si="220"/>
        <v>1900</v>
      </c>
      <c r="U764">
        <f t="shared" si="221"/>
        <v>1</v>
      </c>
      <c r="V764" t="e">
        <f>+VLOOKUP(S764,'Rendements bruts'!$A:$A,2,FALSE)</f>
        <v>#N/A</v>
      </c>
      <c r="W764" s="2">
        <f t="shared" si="222"/>
        <v>0</v>
      </c>
      <c r="Y764" s="10" t="e">
        <f t="shared" si="218"/>
        <v>#REF!</v>
      </c>
      <c r="Z764" s="7" t="e">
        <f t="shared" si="219"/>
        <v>#REF!</v>
      </c>
    </row>
    <row r="765" spans="19:26" x14ac:dyDescent="0.25">
      <c r="S765" s="26">
        <f>+'Rendements bruts'!A765</f>
        <v>0</v>
      </c>
      <c r="T765">
        <f t="shared" si="220"/>
        <v>1900</v>
      </c>
      <c r="U765">
        <f t="shared" si="221"/>
        <v>1</v>
      </c>
      <c r="V765" t="e">
        <f>+VLOOKUP(S765,'Rendements bruts'!$A:$A,2,FALSE)</f>
        <v>#N/A</v>
      </c>
      <c r="W765" s="2">
        <f t="shared" si="222"/>
        <v>0</v>
      </c>
      <c r="Y765" s="10" t="e">
        <f t="shared" si="218"/>
        <v>#REF!</v>
      </c>
      <c r="Z765" s="7" t="e">
        <f t="shared" si="219"/>
        <v>#REF!</v>
      </c>
    </row>
    <row r="766" spans="19:26" x14ac:dyDescent="0.25">
      <c r="S766" s="26">
        <f>+'Rendements bruts'!A766</f>
        <v>0</v>
      </c>
      <c r="T766">
        <f t="shared" si="220"/>
        <v>1900</v>
      </c>
      <c r="U766">
        <f t="shared" si="221"/>
        <v>1</v>
      </c>
      <c r="V766" t="e">
        <f>+VLOOKUP(S766,'Rendements bruts'!$A:$A,2,FALSE)</f>
        <v>#N/A</v>
      </c>
      <c r="W766" s="2">
        <f t="shared" si="222"/>
        <v>0</v>
      </c>
      <c r="Y766" s="10" t="e">
        <f t="shared" si="218"/>
        <v>#REF!</v>
      </c>
      <c r="Z766" s="7" t="e">
        <f t="shared" si="219"/>
        <v>#REF!</v>
      </c>
    </row>
    <row r="767" spans="19:26" x14ac:dyDescent="0.25">
      <c r="S767" s="26">
        <f>+'Rendements bruts'!A767</f>
        <v>0</v>
      </c>
      <c r="T767">
        <f t="shared" si="220"/>
        <v>1900</v>
      </c>
      <c r="U767">
        <f t="shared" si="221"/>
        <v>1</v>
      </c>
      <c r="V767" t="e">
        <f>+VLOOKUP(S767,'Rendements bruts'!$A:$A,2,FALSE)</f>
        <v>#N/A</v>
      </c>
      <c r="W767" s="2">
        <f t="shared" si="222"/>
        <v>0</v>
      </c>
      <c r="Y767" s="10" t="e">
        <f t="shared" si="218"/>
        <v>#REF!</v>
      </c>
      <c r="Z767" s="7" t="e">
        <f t="shared" si="219"/>
        <v>#REF!</v>
      </c>
    </row>
    <row r="768" spans="19:26" x14ac:dyDescent="0.25">
      <c r="S768" s="26">
        <f>+'Rendements bruts'!A768</f>
        <v>0</v>
      </c>
      <c r="T768">
        <f t="shared" si="220"/>
        <v>1900</v>
      </c>
      <c r="U768">
        <f t="shared" si="221"/>
        <v>1</v>
      </c>
      <c r="V768" t="e">
        <f>+VLOOKUP(S768,'Rendements bruts'!$A:$A,2,FALSE)</f>
        <v>#N/A</v>
      </c>
      <c r="W768" s="2">
        <f t="shared" si="222"/>
        <v>0</v>
      </c>
      <c r="Y768" s="10" t="e">
        <f t="shared" si="218"/>
        <v>#REF!</v>
      </c>
      <c r="Z768" s="7" t="e">
        <f t="shared" si="219"/>
        <v>#REF!</v>
      </c>
    </row>
    <row r="769" spans="19:26" x14ac:dyDescent="0.25">
      <c r="S769" s="26">
        <f>+'Rendements bruts'!A769</f>
        <v>0</v>
      </c>
      <c r="T769">
        <f t="shared" si="220"/>
        <v>1900</v>
      </c>
      <c r="U769">
        <f t="shared" si="221"/>
        <v>1</v>
      </c>
      <c r="V769" t="e">
        <f>+VLOOKUP(S769,'Rendements bruts'!$A:$A,2,FALSE)</f>
        <v>#N/A</v>
      </c>
      <c r="W769" s="2">
        <f t="shared" si="222"/>
        <v>0</v>
      </c>
      <c r="Y769" s="10" t="e">
        <f t="shared" si="218"/>
        <v>#REF!</v>
      </c>
      <c r="Z769" s="7" t="e">
        <f t="shared" si="219"/>
        <v>#REF!</v>
      </c>
    </row>
    <row r="770" spans="19:26" x14ac:dyDescent="0.25">
      <c r="S770" s="26">
        <f>+'Rendements bruts'!A770</f>
        <v>0</v>
      </c>
      <c r="T770">
        <f t="shared" si="220"/>
        <v>1900</v>
      </c>
      <c r="U770">
        <f t="shared" si="221"/>
        <v>1</v>
      </c>
      <c r="V770" t="e">
        <f>+VLOOKUP(S770,'Rendements bruts'!$A:$A,2,FALSE)</f>
        <v>#N/A</v>
      </c>
      <c r="W770" s="2">
        <f t="shared" si="222"/>
        <v>0</v>
      </c>
      <c r="Y770" s="10" t="e">
        <f t="shared" si="218"/>
        <v>#REF!</v>
      </c>
      <c r="Z770" s="7" t="e">
        <f t="shared" si="219"/>
        <v>#REF!</v>
      </c>
    </row>
    <row r="771" spans="19:26" x14ac:dyDescent="0.25">
      <c r="S771" s="26">
        <f>+'Rendements bruts'!A771</f>
        <v>0</v>
      </c>
      <c r="T771">
        <f t="shared" si="220"/>
        <v>1900</v>
      </c>
      <c r="U771">
        <f t="shared" si="221"/>
        <v>1</v>
      </c>
      <c r="V771" t="e">
        <f>+VLOOKUP(S771,'Rendements bruts'!$A:$A,2,FALSE)</f>
        <v>#N/A</v>
      </c>
      <c r="W771" s="2">
        <f t="shared" si="222"/>
        <v>0</v>
      </c>
      <c r="Y771" s="10" t="e">
        <f t="shared" si="218"/>
        <v>#REF!</v>
      </c>
      <c r="Z771" s="7" t="e">
        <f t="shared" si="219"/>
        <v>#REF!</v>
      </c>
    </row>
    <row r="772" spans="19:26" x14ac:dyDescent="0.25">
      <c r="S772" s="26">
        <f>+'Rendements bruts'!A772</f>
        <v>0</v>
      </c>
      <c r="T772">
        <f t="shared" si="220"/>
        <v>1900</v>
      </c>
      <c r="U772">
        <f t="shared" si="221"/>
        <v>1</v>
      </c>
      <c r="V772" t="e">
        <f>+VLOOKUP(S772,'Rendements bruts'!$A:$A,2,FALSE)</f>
        <v>#N/A</v>
      </c>
      <c r="W772" s="2">
        <f t="shared" si="222"/>
        <v>0</v>
      </c>
      <c r="Y772" s="10" t="e">
        <f t="shared" si="218"/>
        <v>#REF!</v>
      </c>
      <c r="Z772" s="7" t="e">
        <f t="shared" si="219"/>
        <v>#REF!</v>
      </c>
    </row>
    <row r="773" spans="19:26" x14ac:dyDescent="0.25">
      <c r="S773" s="26">
        <f>+'Rendements bruts'!A773</f>
        <v>0</v>
      </c>
      <c r="T773">
        <f t="shared" si="220"/>
        <v>1900</v>
      </c>
      <c r="U773">
        <f t="shared" si="221"/>
        <v>1</v>
      </c>
      <c r="V773" t="e">
        <f>+VLOOKUP(S773,'Rendements bruts'!$A:$A,2,FALSE)</f>
        <v>#N/A</v>
      </c>
      <c r="W773" s="2">
        <f t="shared" si="222"/>
        <v>0</v>
      </c>
      <c r="Y773" s="10" t="e">
        <f t="shared" ref="Y773:Y836" si="223">+IF(A796=" "," ",INDEX(Indices,A796,MAX($Q$2:$Q$48)+2))</f>
        <v>#REF!</v>
      </c>
      <c r="Z773" s="7" t="e">
        <f t="shared" si="219"/>
        <v>#REF!</v>
      </c>
    </row>
    <row r="774" spans="19:26" x14ac:dyDescent="0.25">
      <c r="S774" s="26">
        <f>+'Rendements bruts'!A774</f>
        <v>0</v>
      </c>
      <c r="T774">
        <f t="shared" si="220"/>
        <v>1900</v>
      </c>
      <c r="U774">
        <f t="shared" si="221"/>
        <v>1</v>
      </c>
      <c r="V774" t="e">
        <f>+VLOOKUP(S774,'Rendements bruts'!$A:$A,2,FALSE)</f>
        <v>#N/A</v>
      </c>
      <c r="W774" s="2">
        <f t="shared" si="222"/>
        <v>0</v>
      </c>
      <c r="Y774" s="10" t="e">
        <f t="shared" si="223"/>
        <v>#REF!</v>
      </c>
      <c r="Z774" s="7" t="e">
        <f t="shared" si="219"/>
        <v>#REF!</v>
      </c>
    </row>
    <row r="775" spans="19:26" x14ac:dyDescent="0.25">
      <c r="S775" s="26">
        <f>+'Rendements bruts'!A775</f>
        <v>0</v>
      </c>
      <c r="T775">
        <f t="shared" si="220"/>
        <v>1900</v>
      </c>
      <c r="U775">
        <f t="shared" si="221"/>
        <v>1</v>
      </c>
      <c r="V775" t="e">
        <f>+VLOOKUP(S775,'Rendements bruts'!$A:$A,2,FALSE)</f>
        <v>#N/A</v>
      </c>
      <c r="W775" s="2">
        <f t="shared" si="222"/>
        <v>0</v>
      </c>
      <c r="Y775" s="10" t="e">
        <f t="shared" si="223"/>
        <v>#REF!</v>
      </c>
      <c r="Z775" s="7" t="e">
        <f t="shared" si="219"/>
        <v>#REF!</v>
      </c>
    </row>
    <row r="776" spans="19:26" x14ac:dyDescent="0.25">
      <c r="S776" s="26">
        <f>+'Rendements bruts'!A776</f>
        <v>0</v>
      </c>
      <c r="T776">
        <f t="shared" si="220"/>
        <v>1900</v>
      </c>
      <c r="U776">
        <f t="shared" si="221"/>
        <v>1</v>
      </c>
      <c r="V776" t="e">
        <f>+VLOOKUP(S776,'Rendements bruts'!$A:$A,2,FALSE)</f>
        <v>#N/A</v>
      </c>
      <c r="W776" s="2">
        <f t="shared" si="222"/>
        <v>0</v>
      </c>
      <c r="Y776" s="10" t="e">
        <f t="shared" si="223"/>
        <v>#REF!</v>
      </c>
      <c r="Z776" s="7" t="e">
        <f t="shared" si="219"/>
        <v>#REF!</v>
      </c>
    </row>
    <row r="777" spans="19:26" x14ac:dyDescent="0.25">
      <c r="S777" s="26">
        <f>+'Rendements bruts'!A777</f>
        <v>0</v>
      </c>
      <c r="T777">
        <f t="shared" si="220"/>
        <v>1900</v>
      </c>
      <c r="U777">
        <f t="shared" si="221"/>
        <v>1</v>
      </c>
      <c r="V777" t="e">
        <f>+VLOOKUP(S777,'Rendements bruts'!$A:$A,2,FALSE)</f>
        <v>#N/A</v>
      </c>
      <c r="W777" s="2">
        <f t="shared" si="222"/>
        <v>0</v>
      </c>
      <c r="Y777" s="10" t="e">
        <f t="shared" si="223"/>
        <v>#REF!</v>
      </c>
      <c r="Z777" s="7" t="e">
        <f t="shared" si="219"/>
        <v>#REF!</v>
      </c>
    </row>
    <row r="778" spans="19:26" x14ac:dyDescent="0.25">
      <c r="S778" s="26">
        <f>+'Rendements bruts'!A778</f>
        <v>0</v>
      </c>
      <c r="T778">
        <f t="shared" si="220"/>
        <v>1900</v>
      </c>
      <c r="U778">
        <f t="shared" si="221"/>
        <v>1</v>
      </c>
      <c r="V778" t="e">
        <f>+VLOOKUP(S778,'Rendements bruts'!$A:$A,2,FALSE)</f>
        <v>#N/A</v>
      </c>
      <c r="W778" s="2">
        <f t="shared" si="222"/>
        <v>0</v>
      </c>
      <c r="Y778" s="10" t="e">
        <f t="shared" si="223"/>
        <v>#REF!</v>
      </c>
      <c r="Z778" s="7" t="e">
        <f t="shared" si="219"/>
        <v>#REF!</v>
      </c>
    </row>
    <row r="779" spans="19:26" x14ac:dyDescent="0.25">
      <c r="S779" s="26">
        <f>+'Rendements bruts'!A779</f>
        <v>0</v>
      </c>
      <c r="T779">
        <f t="shared" si="220"/>
        <v>1900</v>
      </c>
      <c r="U779">
        <f t="shared" si="221"/>
        <v>1</v>
      </c>
      <c r="V779" t="e">
        <f>+VLOOKUP(S779,'Rendements bruts'!$A:$A,2,FALSE)</f>
        <v>#N/A</v>
      </c>
      <c r="W779" s="2">
        <f t="shared" si="222"/>
        <v>0</v>
      </c>
      <c r="Y779" s="10" t="e">
        <f t="shared" si="223"/>
        <v>#REF!</v>
      </c>
      <c r="Z779" s="7" t="e">
        <f t="shared" si="219"/>
        <v>#REF!</v>
      </c>
    </row>
    <row r="780" spans="19:26" x14ac:dyDescent="0.25">
      <c r="S780" s="26">
        <f>+'Rendements bruts'!A780</f>
        <v>0</v>
      </c>
      <c r="T780">
        <f t="shared" si="220"/>
        <v>1900</v>
      </c>
      <c r="U780">
        <f t="shared" si="221"/>
        <v>1</v>
      </c>
      <c r="V780" t="e">
        <f>+VLOOKUP(S780,'Rendements bruts'!$A:$A,2,FALSE)</f>
        <v>#N/A</v>
      </c>
      <c r="W780" s="2">
        <f t="shared" si="222"/>
        <v>0</v>
      </c>
      <c r="Y780" s="10" t="e">
        <f t="shared" si="223"/>
        <v>#REF!</v>
      </c>
      <c r="Z780" s="7" t="e">
        <f t="shared" si="219"/>
        <v>#REF!</v>
      </c>
    </row>
    <row r="781" spans="19:26" x14ac:dyDescent="0.25">
      <c r="S781" s="26">
        <f>+'Rendements bruts'!A781</f>
        <v>0</v>
      </c>
      <c r="T781">
        <f t="shared" si="220"/>
        <v>1900</v>
      </c>
      <c r="U781">
        <f t="shared" si="221"/>
        <v>1</v>
      </c>
      <c r="V781" t="e">
        <f>+VLOOKUP(S781,'Rendements bruts'!$A:$A,2,FALSE)</f>
        <v>#N/A</v>
      </c>
      <c r="W781" s="2">
        <f t="shared" si="222"/>
        <v>0</v>
      </c>
      <c r="Y781" s="10" t="e">
        <f t="shared" si="223"/>
        <v>#REF!</v>
      </c>
      <c r="Z781" s="7" t="e">
        <f t="shared" si="219"/>
        <v>#REF!</v>
      </c>
    </row>
    <row r="782" spans="19:26" x14ac:dyDescent="0.25">
      <c r="S782" s="26">
        <f>+'Rendements bruts'!A782</f>
        <v>0</v>
      </c>
      <c r="T782">
        <f t="shared" si="220"/>
        <v>1900</v>
      </c>
      <c r="U782">
        <f t="shared" si="221"/>
        <v>1</v>
      </c>
      <c r="V782" t="e">
        <f>+VLOOKUP(S782,'Rendements bruts'!$A:$A,2,FALSE)</f>
        <v>#N/A</v>
      </c>
      <c r="W782" s="2">
        <f t="shared" si="222"/>
        <v>0</v>
      </c>
      <c r="Y782" s="10" t="e">
        <f t="shared" si="223"/>
        <v>#REF!</v>
      </c>
      <c r="Z782" s="7" t="e">
        <f t="shared" si="219"/>
        <v>#REF!</v>
      </c>
    </row>
    <row r="783" spans="19:26" x14ac:dyDescent="0.25">
      <c r="S783" s="26">
        <f>+'Rendements bruts'!A783</f>
        <v>0</v>
      </c>
      <c r="T783">
        <f t="shared" si="220"/>
        <v>1900</v>
      </c>
      <c r="U783">
        <f t="shared" si="221"/>
        <v>1</v>
      </c>
      <c r="V783" t="e">
        <f>+VLOOKUP(S783,'Rendements bruts'!$A:$A,2,FALSE)</f>
        <v>#N/A</v>
      </c>
      <c r="W783" s="2">
        <f t="shared" si="222"/>
        <v>0</v>
      </c>
      <c r="Y783" s="10" t="e">
        <f t="shared" si="223"/>
        <v>#REF!</v>
      </c>
      <c r="Z783" s="7" t="e">
        <f t="shared" si="219"/>
        <v>#REF!</v>
      </c>
    </row>
    <row r="784" spans="19:26" x14ac:dyDescent="0.25">
      <c r="S784" s="26">
        <f>+'Rendements bruts'!A784</f>
        <v>0</v>
      </c>
      <c r="T784">
        <f t="shared" si="220"/>
        <v>1900</v>
      </c>
      <c r="U784">
        <f t="shared" si="221"/>
        <v>1</v>
      </c>
      <c r="V784" t="e">
        <f>+VLOOKUP(S784,'Rendements bruts'!$A:$A,2,FALSE)</f>
        <v>#N/A</v>
      </c>
      <c r="W784" s="2">
        <f t="shared" si="222"/>
        <v>0</v>
      </c>
      <c r="Y784" s="10" t="e">
        <f t="shared" si="223"/>
        <v>#REF!</v>
      </c>
      <c r="Z784" s="7" t="e">
        <f t="shared" si="219"/>
        <v>#REF!</v>
      </c>
    </row>
    <row r="785" spans="19:26" x14ac:dyDescent="0.25">
      <c r="S785" s="26">
        <f>+'Rendements bruts'!A785</f>
        <v>0</v>
      </c>
      <c r="T785">
        <f t="shared" si="220"/>
        <v>1900</v>
      </c>
      <c r="U785">
        <f t="shared" si="221"/>
        <v>1</v>
      </c>
      <c r="V785" t="e">
        <f>+VLOOKUP(S785,'Rendements bruts'!$A:$A,2,FALSE)</f>
        <v>#N/A</v>
      </c>
      <c r="W785" s="2">
        <f t="shared" si="222"/>
        <v>0</v>
      </c>
      <c r="Y785" s="10" t="e">
        <f t="shared" si="223"/>
        <v>#REF!</v>
      </c>
      <c r="Z785" s="7" t="e">
        <f t="shared" si="219"/>
        <v>#REF!</v>
      </c>
    </row>
    <row r="786" spans="19:26" x14ac:dyDescent="0.25">
      <c r="S786" s="26">
        <f>+'Rendements bruts'!A786</f>
        <v>0</v>
      </c>
      <c r="T786">
        <f t="shared" si="220"/>
        <v>1900</v>
      </c>
      <c r="U786">
        <f t="shared" si="221"/>
        <v>1</v>
      </c>
      <c r="V786" t="e">
        <f>+VLOOKUP(S786,'Rendements bruts'!$A:$A,2,FALSE)</f>
        <v>#N/A</v>
      </c>
      <c r="W786" s="2">
        <f t="shared" si="222"/>
        <v>0</v>
      </c>
      <c r="Y786" s="10" t="e">
        <f t="shared" si="223"/>
        <v>#REF!</v>
      </c>
      <c r="Z786" s="7" t="e">
        <f t="shared" si="219"/>
        <v>#REF!</v>
      </c>
    </row>
    <row r="787" spans="19:26" x14ac:dyDescent="0.25">
      <c r="S787" s="26">
        <f>+'Rendements bruts'!A787</f>
        <v>0</v>
      </c>
      <c r="T787">
        <f t="shared" si="220"/>
        <v>1900</v>
      </c>
      <c r="U787">
        <f t="shared" si="221"/>
        <v>1</v>
      </c>
      <c r="V787" t="e">
        <f>+VLOOKUP(S787,'Rendements bruts'!$A:$A,2,FALSE)</f>
        <v>#N/A</v>
      </c>
      <c r="W787" s="2">
        <f t="shared" si="222"/>
        <v>0</v>
      </c>
      <c r="Y787" s="10" t="e">
        <f t="shared" si="223"/>
        <v>#REF!</v>
      </c>
      <c r="Z787" s="7" t="e">
        <f t="shared" si="219"/>
        <v>#REF!</v>
      </c>
    </row>
    <row r="788" spans="19:26" x14ac:dyDescent="0.25">
      <c r="S788" s="26">
        <f>+'Rendements bruts'!A788</f>
        <v>0</v>
      </c>
      <c r="T788">
        <f t="shared" si="220"/>
        <v>1900</v>
      </c>
      <c r="U788">
        <f t="shared" si="221"/>
        <v>1</v>
      </c>
      <c r="V788" t="e">
        <f>+VLOOKUP(S788,'Rendements bruts'!$A:$A,2,FALSE)</f>
        <v>#N/A</v>
      </c>
      <c r="W788" s="2">
        <f t="shared" si="222"/>
        <v>0</v>
      </c>
      <c r="Y788" s="10" t="e">
        <f t="shared" si="223"/>
        <v>#REF!</v>
      </c>
      <c r="Z788" s="7" t="e">
        <f t="shared" si="219"/>
        <v>#REF!</v>
      </c>
    </row>
    <row r="789" spans="19:26" x14ac:dyDescent="0.25">
      <c r="S789" s="26">
        <f>+'Rendements bruts'!A789</f>
        <v>0</v>
      </c>
      <c r="T789">
        <f t="shared" si="220"/>
        <v>1900</v>
      </c>
      <c r="U789">
        <f t="shared" si="221"/>
        <v>1</v>
      </c>
      <c r="V789" t="e">
        <f>+VLOOKUP(S789,'Rendements bruts'!$A:$A,2,FALSE)</f>
        <v>#N/A</v>
      </c>
      <c r="W789" s="2">
        <f t="shared" si="222"/>
        <v>0</v>
      </c>
      <c r="Y789" s="10" t="e">
        <f t="shared" si="223"/>
        <v>#REF!</v>
      </c>
      <c r="Z789" s="7" t="e">
        <f t="shared" ref="Z789:Z852" si="224">+IF(A812=" ",1,1+Y789)</f>
        <v>#REF!</v>
      </c>
    </row>
    <row r="790" spans="19:26" x14ac:dyDescent="0.25">
      <c r="S790" s="26">
        <f>+'Rendements bruts'!A790</f>
        <v>0</v>
      </c>
      <c r="T790">
        <f t="shared" si="220"/>
        <v>1900</v>
      </c>
      <c r="U790">
        <f t="shared" si="221"/>
        <v>1</v>
      </c>
      <c r="V790" t="e">
        <f>+VLOOKUP(S790,'Rendements bruts'!$A:$A,2,FALSE)</f>
        <v>#N/A</v>
      </c>
      <c r="W790" s="2">
        <f t="shared" si="222"/>
        <v>0</v>
      </c>
      <c r="Y790" s="10" t="e">
        <f t="shared" si="223"/>
        <v>#REF!</v>
      </c>
      <c r="Z790" s="7" t="e">
        <f t="shared" si="224"/>
        <v>#REF!</v>
      </c>
    </row>
    <row r="791" spans="19:26" x14ac:dyDescent="0.25">
      <c r="S791" s="26">
        <f>+'Rendements bruts'!A791</f>
        <v>0</v>
      </c>
      <c r="T791">
        <f t="shared" si="220"/>
        <v>1900</v>
      </c>
      <c r="U791">
        <f t="shared" si="221"/>
        <v>1</v>
      </c>
      <c r="V791" t="e">
        <f>+VLOOKUP(S791,'Rendements bruts'!$A:$A,2,FALSE)</f>
        <v>#N/A</v>
      </c>
      <c r="W791" s="2">
        <f t="shared" si="222"/>
        <v>0</v>
      </c>
      <c r="Y791" s="10" t="e">
        <f t="shared" si="223"/>
        <v>#REF!</v>
      </c>
      <c r="Z791" s="7" t="e">
        <f t="shared" si="224"/>
        <v>#REF!</v>
      </c>
    </row>
    <row r="792" spans="19:26" x14ac:dyDescent="0.25">
      <c r="S792" s="26">
        <f>+'Rendements bruts'!A792</f>
        <v>0</v>
      </c>
      <c r="T792">
        <f t="shared" si="220"/>
        <v>1900</v>
      </c>
      <c r="U792">
        <f t="shared" si="221"/>
        <v>1</v>
      </c>
      <c r="V792" t="e">
        <f>+VLOOKUP(S792,'Rendements bruts'!$A:$A,2,FALSE)</f>
        <v>#N/A</v>
      </c>
      <c r="W792" s="2">
        <f t="shared" si="222"/>
        <v>0</v>
      </c>
      <c r="Y792" s="10" t="e">
        <f t="shared" si="223"/>
        <v>#REF!</v>
      </c>
      <c r="Z792" s="7" t="e">
        <f t="shared" si="224"/>
        <v>#REF!</v>
      </c>
    </row>
    <row r="793" spans="19:26" x14ac:dyDescent="0.25">
      <c r="S793" s="26">
        <f>+'Rendements bruts'!A793</f>
        <v>0</v>
      </c>
      <c r="T793">
        <f t="shared" si="220"/>
        <v>1900</v>
      </c>
      <c r="U793">
        <f t="shared" si="221"/>
        <v>1</v>
      </c>
      <c r="V793" t="e">
        <f>+VLOOKUP(S793,'Rendements bruts'!$A:$A,2,FALSE)</f>
        <v>#N/A</v>
      </c>
      <c r="W793" s="2">
        <f t="shared" si="222"/>
        <v>0</v>
      </c>
      <c r="Y793" s="10" t="e">
        <f t="shared" si="223"/>
        <v>#REF!</v>
      </c>
      <c r="Z793" s="7" t="e">
        <f t="shared" si="224"/>
        <v>#REF!</v>
      </c>
    </row>
    <row r="794" spans="19:26" x14ac:dyDescent="0.25">
      <c r="S794" s="26">
        <f>+'Rendements bruts'!A794</f>
        <v>0</v>
      </c>
      <c r="T794">
        <f t="shared" si="220"/>
        <v>1900</v>
      </c>
      <c r="U794">
        <f t="shared" si="221"/>
        <v>1</v>
      </c>
      <c r="V794" t="e">
        <f>+VLOOKUP(S794,'Rendements bruts'!$A:$A,2,FALSE)</f>
        <v>#N/A</v>
      </c>
      <c r="W794" s="2">
        <f t="shared" si="222"/>
        <v>0</v>
      </c>
      <c r="Y794" s="10" t="e">
        <f t="shared" si="223"/>
        <v>#REF!</v>
      </c>
      <c r="Z794" s="7" t="e">
        <f t="shared" si="224"/>
        <v>#REF!</v>
      </c>
    </row>
    <row r="795" spans="19:26" x14ac:dyDescent="0.25">
      <c r="S795" s="26">
        <f>+'Rendements bruts'!A795</f>
        <v>0</v>
      </c>
      <c r="T795">
        <f t="shared" si="220"/>
        <v>1900</v>
      </c>
      <c r="U795">
        <f t="shared" si="221"/>
        <v>1</v>
      </c>
      <c r="V795" t="e">
        <f>+VLOOKUP(S795,'Rendements bruts'!$A:$A,2,FALSE)</f>
        <v>#N/A</v>
      </c>
      <c r="W795" s="2">
        <f t="shared" si="222"/>
        <v>0</v>
      </c>
      <c r="Y795" s="10" t="e">
        <f t="shared" si="223"/>
        <v>#REF!</v>
      </c>
      <c r="Z795" s="7" t="e">
        <f t="shared" si="224"/>
        <v>#REF!</v>
      </c>
    </row>
    <row r="796" spans="19:26" x14ac:dyDescent="0.25">
      <c r="S796" s="26">
        <f>+'Rendements bruts'!A796</f>
        <v>0</v>
      </c>
      <c r="T796">
        <f t="shared" si="220"/>
        <v>1900</v>
      </c>
      <c r="U796">
        <f t="shared" si="221"/>
        <v>1</v>
      </c>
      <c r="V796" t="e">
        <f>+VLOOKUP(S796,'Rendements bruts'!$A:$A,2,FALSE)</f>
        <v>#N/A</v>
      </c>
      <c r="W796" s="2">
        <f t="shared" si="222"/>
        <v>0</v>
      </c>
      <c r="Y796" s="10" t="e">
        <f t="shared" si="223"/>
        <v>#REF!</v>
      </c>
      <c r="Z796" s="7" t="e">
        <f t="shared" si="224"/>
        <v>#REF!</v>
      </c>
    </row>
    <row r="797" spans="19:26" x14ac:dyDescent="0.25">
      <c r="S797" s="26">
        <f>+'Rendements bruts'!A797</f>
        <v>0</v>
      </c>
      <c r="T797">
        <f t="shared" si="220"/>
        <v>1900</v>
      </c>
      <c r="U797">
        <f t="shared" si="221"/>
        <v>1</v>
      </c>
      <c r="V797" t="e">
        <f>+VLOOKUP(S797,'Rendements bruts'!$A:$A,2,FALSE)</f>
        <v>#N/A</v>
      </c>
      <c r="W797" s="2">
        <f t="shared" si="222"/>
        <v>0</v>
      </c>
      <c r="Y797" s="10" t="e">
        <f t="shared" si="223"/>
        <v>#REF!</v>
      </c>
      <c r="Z797" s="7" t="e">
        <f t="shared" si="224"/>
        <v>#REF!</v>
      </c>
    </row>
    <row r="798" spans="19:26" x14ac:dyDescent="0.25">
      <c r="S798" s="26">
        <f>+'Rendements bruts'!A798</f>
        <v>0</v>
      </c>
      <c r="T798">
        <f t="shared" si="220"/>
        <v>1900</v>
      </c>
      <c r="U798">
        <f t="shared" si="221"/>
        <v>1</v>
      </c>
      <c r="V798" t="e">
        <f>+VLOOKUP(S798,'Rendements bruts'!$A:$A,2,FALSE)</f>
        <v>#N/A</v>
      </c>
      <c r="W798" s="2">
        <f t="shared" si="222"/>
        <v>0</v>
      </c>
      <c r="Y798" s="10" t="e">
        <f t="shared" si="223"/>
        <v>#REF!</v>
      </c>
      <c r="Z798" s="7" t="e">
        <f t="shared" si="224"/>
        <v>#REF!</v>
      </c>
    </row>
    <row r="799" spans="19:26" x14ac:dyDescent="0.25">
      <c r="S799" s="26">
        <f>+'Rendements bruts'!A799</f>
        <v>0</v>
      </c>
      <c r="T799">
        <f t="shared" si="220"/>
        <v>1900</v>
      </c>
      <c r="U799">
        <f t="shared" si="221"/>
        <v>1</v>
      </c>
      <c r="V799" t="e">
        <f>+VLOOKUP(S799,'Rendements bruts'!$A:$A,2,FALSE)</f>
        <v>#N/A</v>
      </c>
      <c r="W799" s="2">
        <f t="shared" si="222"/>
        <v>0</v>
      </c>
      <c r="Y799" s="10" t="e">
        <f t="shared" si="223"/>
        <v>#REF!</v>
      </c>
      <c r="Z799" s="7" t="e">
        <f t="shared" si="224"/>
        <v>#REF!</v>
      </c>
    </row>
    <row r="800" spans="19:26" x14ac:dyDescent="0.25">
      <c r="S800" s="26">
        <f>+'Rendements bruts'!A800</f>
        <v>0</v>
      </c>
      <c r="T800">
        <f t="shared" si="220"/>
        <v>1900</v>
      </c>
      <c r="U800">
        <f t="shared" si="221"/>
        <v>1</v>
      </c>
      <c r="V800" t="e">
        <f>+VLOOKUP(S800,'Rendements bruts'!$A:$A,2,FALSE)</f>
        <v>#N/A</v>
      </c>
      <c r="W800" s="2">
        <f t="shared" si="222"/>
        <v>0</v>
      </c>
      <c r="Y800" s="10" t="e">
        <f t="shared" si="223"/>
        <v>#REF!</v>
      </c>
      <c r="Z800" s="7" t="e">
        <f t="shared" si="224"/>
        <v>#REF!</v>
      </c>
    </row>
    <row r="801" spans="19:26" x14ac:dyDescent="0.25">
      <c r="S801" s="26">
        <f>+'Rendements bruts'!A801</f>
        <v>0</v>
      </c>
      <c r="T801">
        <f t="shared" si="220"/>
        <v>1900</v>
      </c>
      <c r="U801">
        <f t="shared" si="221"/>
        <v>1</v>
      </c>
      <c r="V801" t="e">
        <f>+VLOOKUP(S801,'Rendements bruts'!$A:$A,2,FALSE)</f>
        <v>#N/A</v>
      </c>
      <c r="W801" s="2">
        <f t="shared" si="222"/>
        <v>0</v>
      </c>
      <c r="Y801" s="10" t="e">
        <f t="shared" si="223"/>
        <v>#REF!</v>
      </c>
      <c r="Z801" s="7" t="e">
        <f t="shared" si="224"/>
        <v>#REF!</v>
      </c>
    </row>
    <row r="802" spans="19:26" x14ac:dyDescent="0.25">
      <c r="S802" s="26">
        <f>+'Rendements bruts'!A802</f>
        <v>0</v>
      </c>
      <c r="T802">
        <f t="shared" ref="T802:T865" si="225">+YEAR(S802)</f>
        <v>1900</v>
      </c>
      <c r="U802">
        <f t="shared" ref="U802:U865" si="226">+MONTH(S802)</f>
        <v>1</v>
      </c>
      <c r="V802" t="e">
        <f>+VLOOKUP(S802,'Rendements bruts'!$A:$A,2,FALSE)</f>
        <v>#N/A</v>
      </c>
      <c r="W802" s="2">
        <f t="shared" ref="W802:W865" si="227">+S802</f>
        <v>0</v>
      </c>
      <c r="Y802" s="10" t="e">
        <f t="shared" si="223"/>
        <v>#REF!</v>
      </c>
      <c r="Z802" s="7" t="e">
        <f t="shared" si="224"/>
        <v>#REF!</v>
      </c>
    </row>
    <row r="803" spans="19:26" x14ac:dyDescent="0.25">
      <c r="S803" s="26">
        <f>+'Rendements bruts'!A803</f>
        <v>0</v>
      </c>
      <c r="T803">
        <f t="shared" si="225"/>
        <v>1900</v>
      </c>
      <c r="U803">
        <f t="shared" si="226"/>
        <v>1</v>
      </c>
      <c r="V803" t="e">
        <f>+VLOOKUP(S803,'Rendements bruts'!$A:$A,2,FALSE)</f>
        <v>#N/A</v>
      </c>
      <c r="W803" s="2">
        <f t="shared" si="227"/>
        <v>0</v>
      </c>
      <c r="Y803" s="10" t="e">
        <f t="shared" si="223"/>
        <v>#REF!</v>
      </c>
      <c r="Z803" s="7" t="e">
        <f t="shared" si="224"/>
        <v>#REF!</v>
      </c>
    </row>
    <row r="804" spans="19:26" x14ac:dyDescent="0.25">
      <c r="S804" s="26">
        <f>+'Rendements bruts'!A804</f>
        <v>0</v>
      </c>
      <c r="T804">
        <f t="shared" si="225"/>
        <v>1900</v>
      </c>
      <c r="U804">
        <f t="shared" si="226"/>
        <v>1</v>
      </c>
      <c r="V804" t="e">
        <f>+VLOOKUP(S804,'Rendements bruts'!$A:$A,2,FALSE)</f>
        <v>#N/A</v>
      </c>
      <c r="W804" s="2">
        <f t="shared" si="227"/>
        <v>0</v>
      </c>
      <c r="Y804" s="10" t="e">
        <f t="shared" si="223"/>
        <v>#REF!</v>
      </c>
      <c r="Z804" s="7" t="e">
        <f t="shared" si="224"/>
        <v>#REF!</v>
      </c>
    </row>
    <row r="805" spans="19:26" x14ac:dyDescent="0.25">
      <c r="S805" s="26">
        <f>+'Rendements bruts'!A805</f>
        <v>0</v>
      </c>
      <c r="T805">
        <f t="shared" si="225"/>
        <v>1900</v>
      </c>
      <c r="U805">
        <f t="shared" si="226"/>
        <v>1</v>
      </c>
      <c r="V805" t="e">
        <f>+VLOOKUP(S805,'Rendements bruts'!$A:$A,2,FALSE)</f>
        <v>#N/A</v>
      </c>
      <c r="W805" s="2">
        <f t="shared" si="227"/>
        <v>0</v>
      </c>
      <c r="Y805" s="10" t="e">
        <f t="shared" si="223"/>
        <v>#REF!</v>
      </c>
      <c r="Z805" s="7" t="e">
        <f t="shared" si="224"/>
        <v>#REF!</v>
      </c>
    </row>
    <row r="806" spans="19:26" x14ac:dyDescent="0.25">
      <c r="S806" s="26">
        <f>+'Rendements bruts'!A806</f>
        <v>0</v>
      </c>
      <c r="T806">
        <f t="shared" si="225"/>
        <v>1900</v>
      </c>
      <c r="U806">
        <f t="shared" si="226"/>
        <v>1</v>
      </c>
      <c r="V806" t="e">
        <f>+VLOOKUP(S806,'Rendements bruts'!$A:$A,2,FALSE)</f>
        <v>#N/A</v>
      </c>
      <c r="W806" s="2">
        <f t="shared" si="227"/>
        <v>0</v>
      </c>
      <c r="Y806" s="10" t="e">
        <f t="shared" si="223"/>
        <v>#REF!</v>
      </c>
      <c r="Z806" s="7" t="e">
        <f t="shared" si="224"/>
        <v>#REF!</v>
      </c>
    </row>
    <row r="807" spans="19:26" x14ac:dyDescent="0.25">
      <c r="S807" s="26">
        <f>+'Rendements bruts'!A807</f>
        <v>0</v>
      </c>
      <c r="T807">
        <f t="shared" si="225"/>
        <v>1900</v>
      </c>
      <c r="U807">
        <f t="shared" si="226"/>
        <v>1</v>
      </c>
      <c r="V807" t="e">
        <f>+VLOOKUP(S807,'Rendements bruts'!$A:$A,2,FALSE)</f>
        <v>#N/A</v>
      </c>
      <c r="W807" s="2">
        <f t="shared" si="227"/>
        <v>0</v>
      </c>
      <c r="Y807" s="10" t="e">
        <f t="shared" si="223"/>
        <v>#REF!</v>
      </c>
      <c r="Z807" s="7" t="e">
        <f t="shared" si="224"/>
        <v>#REF!</v>
      </c>
    </row>
    <row r="808" spans="19:26" x14ac:dyDescent="0.25">
      <c r="S808" s="26">
        <f>+'Rendements bruts'!A808</f>
        <v>0</v>
      </c>
      <c r="T808">
        <f t="shared" si="225"/>
        <v>1900</v>
      </c>
      <c r="U808">
        <f t="shared" si="226"/>
        <v>1</v>
      </c>
      <c r="V808" t="e">
        <f>+VLOOKUP(S808,'Rendements bruts'!$A:$A,2,FALSE)</f>
        <v>#N/A</v>
      </c>
      <c r="W808" s="2">
        <f t="shared" si="227"/>
        <v>0</v>
      </c>
      <c r="Y808" s="10" t="e">
        <f t="shared" si="223"/>
        <v>#REF!</v>
      </c>
      <c r="Z808" s="7" t="e">
        <f t="shared" si="224"/>
        <v>#REF!</v>
      </c>
    </row>
    <row r="809" spans="19:26" x14ac:dyDescent="0.25">
      <c r="S809" s="26">
        <f>+'Rendements bruts'!A809</f>
        <v>0</v>
      </c>
      <c r="T809">
        <f t="shared" si="225"/>
        <v>1900</v>
      </c>
      <c r="U809">
        <f t="shared" si="226"/>
        <v>1</v>
      </c>
      <c r="V809" t="e">
        <f>+VLOOKUP(S809,'Rendements bruts'!$A:$A,2,FALSE)</f>
        <v>#N/A</v>
      </c>
      <c r="W809" s="2">
        <f t="shared" si="227"/>
        <v>0</v>
      </c>
      <c r="Y809" s="10" t="e">
        <f t="shared" si="223"/>
        <v>#REF!</v>
      </c>
      <c r="Z809" s="7" t="e">
        <f t="shared" si="224"/>
        <v>#REF!</v>
      </c>
    </row>
    <row r="810" spans="19:26" x14ac:dyDescent="0.25">
      <c r="S810" s="26">
        <f>+'Rendements bruts'!A810</f>
        <v>0</v>
      </c>
      <c r="T810">
        <f t="shared" si="225"/>
        <v>1900</v>
      </c>
      <c r="U810">
        <f t="shared" si="226"/>
        <v>1</v>
      </c>
      <c r="V810" t="e">
        <f>+VLOOKUP(S810,'Rendements bruts'!$A:$A,2,FALSE)</f>
        <v>#N/A</v>
      </c>
      <c r="W810" s="2">
        <f t="shared" si="227"/>
        <v>0</v>
      </c>
      <c r="Y810" s="10" t="e">
        <f t="shared" si="223"/>
        <v>#REF!</v>
      </c>
      <c r="Z810" s="7" t="e">
        <f t="shared" si="224"/>
        <v>#REF!</v>
      </c>
    </row>
    <row r="811" spans="19:26" x14ac:dyDescent="0.25">
      <c r="S811" s="26">
        <f>+'Rendements bruts'!A811</f>
        <v>0</v>
      </c>
      <c r="T811">
        <f t="shared" si="225"/>
        <v>1900</v>
      </c>
      <c r="U811">
        <f t="shared" si="226"/>
        <v>1</v>
      </c>
      <c r="V811" t="e">
        <f>+VLOOKUP(S811,'Rendements bruts'!$A:$A,2,FALSE)</f>
        <v>#N/A</v>
      </c>
      <c r="W811" s="2">
        <f t="shared" si="227"/>
        <v>0</v>
      </c>
      <c r="Y811" s="10" t="e">
        <f t="shared" si="223"/>
        <v>#REF!</v>
      </c>
      <c r="Z811" s="7" t="e">
        <f t="shared" si="224"/>
        <v>#REF!</v>
      </c>
    </row>
    <row r="812" spans="19:26" x14ac:dyDescent="0.25">
      <c r="S812" s="26">
        <f>+'Rendements bruts'!A812</f>
        <v>0</v>
      </c>
      <c r="T812">
        <f t="shared" si="225"/>
        <v>1900</v>
      </c>
      <c r="U812">
        <f t="shared" si="226"/>
        <v>1</v>
      </c>
      <c r="V812" t="e">
        <f>+VLOOKUP(S812,'Rendements bruts'!$A:$A,2,FALSE)</f>
        <v>#N/A</v>
      </c>
      <c r="W812" s="2">
        <f t="shared" si="227"/>
        <v>0</v>
      </c>
      <c r="Y812" s="10" t="e">
        <f t="shared" si="223"/>
        <v>#REF!</v>
      </c>
      <c r="Z812" s="7" t="e">
        <f t="shared" si="224"/>
        <v>#REF!</v>
      </c>
    </row>
    <row r="813" spans="19:26" x14ac:dyDescent="0.25">
      <c r="S813" s="26">
        <f>+'Rendements bruts'!A813</f>
        <v>0</v>
      </c>
      <c r="T813">
        <f t="shared" si="225"/>
        <v>1900</v>
      </c>
      <c r="U813">
        <f t="shared" si="226"/>
        <v>1</v>
      </c>
      <c r="V813" t="e">
        <f>+VLOOKUP(S813,'Rendements bruts'!$A:$A,2,FALSE)</f>
        <v>#N/A</v>
      </c>
      <c r="W813" s="2">
        <f t="shared" si="227"/>
        <v>0</v>
      </c>
      <c r="Y813" s="10" t="e">
        <f t="shared" si="223"/>
        <v>#REF!</v>
      </c>
      <c r="Z813" s="7" t="e">
        <f t="shared" si="224"/>
        <v>#REF!</v>
      </c>
    </row>
    <row r="814" spans="19:26" x14ac:dyDescent="0.25">
      <c r="S814" s="26">
        <f>+'Rendements bruts'!A814</f>
        <v>0</v>
      </c>
      <c r="T814">
        <f t="shared" si="225"/>
        <v>1900</v>
      </c>
      <c r="U814">
        <f t="shared" si="226"/>
        <v>1</v>
      </c>
      <c r="V814" t="e">
        <f>+VLOOKUP(S814,'Rendements bruts'!$A:$A,2,FALSE)</f>
        <v>#N/A</v>
      </c>
      <c r="W814" s="2">
        <f t="shared" si="227"/>
        <v>0</v>
      </c>
      <c r="Y814" s="10" t="e">
        <f t="shared" si="223"/>
        <v>#REF!</v>
      </c>
      <c r="Z814" s="7" t="e">
        <f t="shared" si="224"/>
        <v>#REF!</v>
      </c>
    </row>
    <row r="815" spans="19:26" x14ac:dyDescent="0.25">
      <c r="S815" s="26">
        <f>+'Rendements bruts'!A815</f>
        <v>0</v>
      </c>
      <c r="T815">
        <f t="shared" si="225"/>
        <v>1900</v>
      </c>
      <c r="U815">
        <f t="shared" si="226"/>
        <v>1</v>
      </c>
      <c r="V815" t="e">
        <f>+VLOOKUP(S815,'Rendements bruts'!$A:$A,2,FALSE)</f>
        <v>#N/A</v>
      </c>
      <c r="W815" s="2">
        <f t="shared" si="227"/>
        <v>0</v>
      </c>
      <c r="Y815" s="10" t="e">
        <f t="shared" si="223"/>
        <v>#REF!</v>
      </c>
      <c r="Z815" s="7" t="e">
        <f t="shared" si="224"/>
        <v>#REF!</v>
      </c>
    </row>
    <row r="816" spans="19:26" x14ac:dyDescent="0.25">
      <c r="S816" s="26">
        <f>+'Rendements bruts'!A816</f>
        <v>0</v>
      </c>
      <c r="T816">
        <f t="shared" si="225"/>
        <v>1900</v>
      </c>
      <c r="U816">
        <f t="shared" si="226"/>
        <v>1</v>
      </c>
      <c r="V816" t="e">
        <f>+VLOOKUP(S816,'Rendements bruts'!$A:$A,2,FALSE)</f>
        <v>#N/A</v>
      </c>
      <c r="W816" s="2">
        <f t="shared" si="227"/>
        <v>0</v>
      </c>
      <c r="Y816" s="10" t="e">
        <f t="shared" si="223"/>
        <v>#REF!</v>
      </c>
      <c r="Z816" s="7" t="e">
        <f t="shared" si="224"/>
        <v>#REF!</v>
      </c>
    </row>
    <row r="817" spans="19:26" x14ac:dyDescent="0.25">
      <c r="S817" s="26">
        <f>+'Rendements bruts'!A817</f>
        <v>0</v>
      </c>
      <c r="T817">
        <f t="shared" si="225"/>
        <v>1900</v>
      </c>
      <c r="U817">
        <f t="shared" si="226"/>
        <v>1</v>
      </c>
      <c r="V817" t="e">
        <f>+VLOOKUP(S817,'Rendements bruts'!$A:$A,2,FALSE)</f>
        <v>#N/A</v>
      </c>
      <c r="W817" s="2">
        <f t="shared" si="227"/>
        <v>0</v>
      </c>
      <c r="Y817" s="10" t="e">
        <f t="shared" si="223"/>
        <v>#REF!</v>
      </c>
      <c r="Z817" s="7" t="e">
        <f t="shared" si="224"/>
        <v>#REF!</v>
      </c>
    </row>
    <row r="818" spans="19:26" x14ac:dyDescent="0.25">
      <c r="S818" s="26">
        <f>+'Rendements bruts'!A818</f>
        <v>0</v>
      </c>
      <c r="T818">
        <f t="shared" si="225"/>
        <v>1900</v>
      </c>
      <c r="U818">
        <f t="shared" si="226"/>
        <v>1</v>
      </c>
      <c r="V818" t="e">
        <f>+VLOOKUP(S818,'Rendements bruts'!$A:$A,2,FALSE)</f>
        <v>#N/A</v>
      </c>
      <c r="W818" s="2">
        <f t="shared" si="227"/>
        <v>0</v>
      </c>
      <c r="Y818" s="10" t="e">
        <f t="shared" si="223"/>
        <v>#REF!</v>
      </c>
      <c r="Z818" s="7" t="e">
        <f t="shared" si="224"/>
        <v>#REF!</v>
      </c>
    </row>
    <row r="819" spans="19:26" x14ac:dyDescent="0.25">
      <c r="S819" s="26">
        <f>+'Rendements bruts'!A819</f>
        <v>0</v>
      </c>
      <c r="T819">
        <f t="shared" si="225"/>
        <v>1900</v>
      </c>
      <c r="U819">
        <f t="shared" si="226"/>
        <v>1</v>
      </c>
      <c r="V819" t="e">
        <f>+VLOOKUP(S819,'Rendements bruts'!$A:$A,2,FALSE)</f>
        <v>#N/A</v>
      </c>
      <c r="W819" s="2">
        <f t="shared" si="227"/>
        <v>0</v>
      </c>
      <c r="Y819" s="10" t="e">
        <f t="shared" si="223"/>
        <v>#REF!</v>
      </c>
      <c r="Z819" s="7" t="e">
        <f t="shared" si="224"/>
        <v>#REF!</v>
      </c>
    </row>
    <row r="820" spans="19:26" x14ac:dyDescent="0.25">
      <c r="S820" s="26">
        <f>+'Rendements bruts'!A820</f>
        <v>0</v>
      </c>
      <c r="T820">
        <f t="shared" si="225"/>
        <v>1900</v>
      </c>
      <c r="U820">
        <f t="shared" si="226"/>
        <v>1</v>
      </c>
      <c r="V820" t="e">
        <f>+VLOOKUP(S820,'Rendements bruts'!$A:$A,2,FALSE)</f>
        <v>#N/A</v>
      </c>
      <c r="W820" s="2">
        <f t="shared" si="227"/>
        <v>0</v>
      </c>
      <c r="Y820" s="10" t="e">
        <f t="shared" si="223"/>
        <v>#REF!</v>
      </c>
      <c r="Z820" s="7" t="e">
        <f t="shared" si="224"/>
        <v>#REF!</v>
      </c>
    </row>
    <row r="821" spans="19:26" x14ac:dyDescent="0.25">
      <c r="S821" s="26">
        <f>+'Rendements bruts'!A821</f>
        <v>0</v>
      </c>
      <c r="T821">
        <f t="shared" si="225"/>
        <v>1900</v>
      </c>
      <c r="U821">
        <f t="shared" si="226"/>
        <v>1</v>
      </c>
      <c r="V821" t="e">
        <f>+VLOOKUP(S821,'Rendements bruts'!$A:$A,2,FALSE)</f>
        <v>#N/A</v>
      </c>
      <c r="W821" s="2">
        <f t="shared" si="227"/>
        <v>0</v>
      </c>
      <c r="Y821" s="10" t="e">
        <f t="shared" si="223"/>
        <v>#REF!</v>
      </c>
      <c r="Z821" s="7" t="e">
        <f t="shared" si="224"/>
        <v>#REF!</v>
      </c>
    </row>
    <row r="822" spans="19:26" x14ac:dyDescent="0.25">
      <c r="S822" s="26">
        <f>+'Rendements bruts'!A822</f>
        <v>0</v>
      </c>
      <c r="T822">
        <f t="shared" si="225"/>
        <v>1900</v>
      </c>
      <c r="U822">
        <f t="shared" si="226"/>
        <v>1</v>
      </c>
      <c r="V822" t="e">
        <f>+VLOOKUP(S822,'Rendements bruts'!$A:$A,2,FALSE)</f>
        <v>#N/A</v>
      </c>
      <c r="W822" s="2">
        <f t="shared" si="227"/>
        <v>0</v>
      </c>
      <c r="Y822" s="10" t="e">
        <f t="shared" si="223"/>
        <v>#REF!</v>
      </c>
      <c r="Z822" s="7" t="e">
        <f t="shared" si="224"/>
        <v>#REF!</v>
      </c>
    </row>
    <row r="823" spans="19:26" x14ac:dyDescent="0.25">
      <c r="S823" s="26">
        <f>+'Rendements bruts'!A823</f>
        <v>0</v>
      </c>
      <c r="T823">
        <f t="shared" si="225"/>
        <v>1900</v>
      </c>
      <c r="U823">
        <f t="shared" si="226"/>
        <v>1</v>
      </c>
      <c r="V823" t="e">
        <f>+VLOOKUP(S823,'Rendements bruts'!$A:$A,2,FALSE)</f>
        <v>#N/A</v>
      </c>
      <c r="W823" s="2">
        <f t="shared" si="227"/>
        <v>0</v>
      </c>
      <c r="Y823" s="10" t="e">
        <f t="shared" si="223"/>
        <v>#REF!</v>
      </c>
      <c r="Z823" s="7" t="e">
        <f t="shared" si="224"/>
        <v>#REF!</v>
      </c>
    </row>
    <row r="824" spans="19:26" x14ac:dyDescent="0.25">
      <c r="S824" s="26">
        <f>+'Rendements bruts'!A824</f>
        <v>0</v>
      </c>
      <c r="T824">
        <f t="shared" si="225"/>
        <v>1900</v>
      </c>
      <c r="U824">
        <f t="shared" si="226"/>
        <v>1</v>
      </c>
      <c r="V824" t="e">
        <f>+VLOOKUP(S824,'Rendements bruts'!$A:$A,2,FALSE)</f>
        <v>#N/A</v>
      </c>
      <c r="W824" s="2">
        <f t="shared" si="227"/>
        <v>0</v>
      </c>
      <c r="Y824" s="10" t="e">
        <f t="shared" si="223"/>
        <v>#REF!</v>
      </c>
      <c r="Z824" s="7" t="e">
        <f t="shared" si="224"/>
        <v>#REF!</v>
      </c>
    </row>
    <row r="825" spans="19:26" x14ac:dyDescent="0.25">
      <c r="S825" s="26">
        <f>+'Rendements bruts'!A825</f>
        <v>0</v>
      </c>
      <c r="T825">
        <f t="shared" si="225"/>
        <v>1900</v>
      </c>
      <c r="U825">
        <f t="shared" si="226"/>
        <v>1</v>
      </c>
      <c r="V825" t="e">
        <f>+VLOOKUP(S825,'Rendements bruts'!$A:$A,2,FALSE)</f>
        <v>#N/A</v>
      </c>
      <c r="W825" s="2">
        <f t="shared" si="227"/>
        <v>0</v>
      </c>
      <c r="Y825" s="10" t="e">
        <f t="shared" si="223"/>
        <v>#REF!</v>
      </c>
      <c r="Z825" s="7" t="e">
        <f t="shared" si="224"/>
        <v>#REF!</v>
      </c>
    </row>
    <row r="826" spans="19:26" x14ac:dyDescent="0.25">
      <c r="S826" s="26">
        <f>+'Rendements bruts'!A826</f>
        <v>0</v>
      </c>
      <c r="T826">
        <f t="shared" si="225"/>
        <v>1900</v>
      </c>
      <c r="U826">
        <f t="shared" si="226"/>
        <v>1</v>
      </c>
      <c r="V826" t="e">
        <f>+VLOOKUP(S826,'Rendements bruts'!$A:$A,2,FALSE)</f>
        <v>#N/A</v>
      </c>
      <c r="W826" s="2">
        <f t="shared" si="227"/>
        <v>0</v>
      </c>
      <c r="Y826" s="10" t="e">
        <f t="shared" si="223"/>
        <v>#REF!</v>
      </c>
      <c r="Z826" s="7" t="e">
        <f t="shared" si="224"/>
        <v>#REF!</v>
      </c>
    </row>
    <row r="827" spans="19:26" x14ac:dyDescent="0.25">
      <c r="S827" s="26">
        <f>+'Rendements bruts'!A827</f>
        <v>0</v>
      </c>
      <c r="T827">
        <f t="shared" si="225"/>
        <v>1900</v>
      </c>
      <c r="U827">
        <f t="shared" si="226"/>
        <v>1</v>
      </c>
      <c r="V827" t="e">
        <f>+VLOOKUP(S827,'Rendements bruts'!$A:$A,2,FALSE)</f>
        <v>#N/A</v>
      </c>
      <c r="W827" s="2">
        <f t="shared" si="227"/>
        <v>0</v>
      </c>
      <c r="Y827" s="10" t="e">
        <f t="shared" si="223"/>
        <v>#REF!</v>
      </c>
      <c r="Z827" s="7" t="e">
        <f t="shared" si="224"/>
        <v>#REF!</v>
      </c>
    </row>
    <row r="828" spans="19:26" x14ac:dyDescent="0.25">
      <c r="S828" s="26">
        <f>+'Rendements bruts'!A828</f>
        <v>0</v>
      </c>
      <c r="T828">
        <f t="shared" si="225"/>
        <v>1900</v>
      </c>
      <c r="U828">
        <f t="shared" si="226"/>
        <v>1</v>
      </c>
      <c r="V828" t="e">
        <f>+VLOOKUP(S828,'Rendements bruts'!$A:$A,2,FALSE)</f>
        <v>#N/A</v>
      </c>
      <c r="W828" s="2">
        <f t="shared" si="227"/>
        <v>0</v>
      </c>
      <c r="Y828" s="10" t="e">
        <f t="shared" si="223"/>
        <v>#REF!</v>
      </c>
      <c r="Z828" s="7" t="e">
        <f t="shared" si="224"/>
        <v>#REF!</v>
      </c>
    </row>
    <row r="829" spans="19:26" x14ac:dyDescent="0.25">
      <c r="S829" s="26">
        <f>+'Rendements bruts'!A829</f>
        <v>0</v>
      </c>
      <c r="T829">
        <f t="shared" si="225"/>
        <v>1900</v>
      </c>
      <c r="U829">
        <f t="shared" si="226"/>
        <v>1</v>
      </c>
      <c r="V829" t="e">
        <f>+VLOOKUP(S829,'Rendements bruts'!$A:$A,2,FALSE)</f>
        <v>#N/A</v>
      </c>
      <c r="W829" s="2">
        <f t="shared" si="227"/>
        <v>0</v>
      </c>
      <c r="Y829" s="10" t="e">
        <f t="shared" si="223"/>
        <v>#REF!</v>
      </c>
      <c r="Z829" s="7" t="e">
        <f t="shared" si="224"/>
        <v>#REF!</v>
      </c>
    </row>
    <row r="830" spans="19:26" x14ac:dyDescent="0.25">
      <c r="S830" s="26">
        <f>+'Rendements bruts'!A830</f>
        <v>0</v>
      </c>
      <c r="T830">
        <f t="shared" si="225"/>
        <v>1900</v>
      </c>
      <c r="U830">
        <f t="shared" si="226"/>
        <v>1</v>
      </c>
      <c r="V830" t="e">
        <f>+VLOOKUP(S830,'Rendements bruts'!$A:$A,2,FALSE)</f>
        <v>#N/A</v>
      </c>
      <c r="W830" s="2">
        <f t="shared" si="227"/>
        <v>0</v>
      </c>
      <c r="Y830" s="10" t="e">
        <f t="shared" si="223"/>
        <v>#REF!</v>
      </c>
      <c r="Z830" s="7" t="e">
        <f t="shared" si="224"/>
        <v>#REF!</v>
      </c>
    </row>
    <row r="831" spans="19:26" x14ac:dyDescent="0.25">
      <c r="S831" s="26">
        <f>+'Rendements bruts'!A831</f>
        <v>0</v>
      </c>
      <c r="T831">
        <f t="shared" si="225"/>
        <v>1900</v>
      </c>
      <c r="U831">
        <f t="shared" si="226"/>
        <v>1</v>
      </c>
      <c r="V831" t="e">
        <f>+VLOOKUP(S831,'Rendements bruts'!$A:$A,2,FALSE)</f>
        <v>#N/A</v>
      </c>
      <c r="W831" s="2">
        <f t="shared" si="227"/>
        <v>0</v>
      </c>
      <c r="Y831" s="10" t="e">
        <f t="shared" si="223"/>
        <v>#REF!</v>
      </c>
      <c r="Z831" s="7" t="e">
        <f t="shared" si="224"/>
        <v>#REF!</v>
      </c>
    </row>
    <row r="832" spans="19:26" x14ac:dyDescent="0.25">
      <c r="S832" s="26">
        <f>+'Rendements bruts'!A832</f>
        <v>0</v>
      </c>
      <c r="T832">
        <f t="shared" si="225"/>
        <v>1900</v>
      </c>
      <c r="U832">
        <f t="shared" si="226"/>
        <v>1</v>
      </c>
      <c r="V832" t="e">
        <f>+VLOOKUP(S832,'Rendements bruts'!$A:$A,2,FALSE)</f>
        <v>#N/A</v>
      </c>
      <c r="W832" s="2">
        <f t="shared" si="227"/>
        <v>0</v>
      </c>
      <c r="Y832" s="10" t="e">
        <f t="shared" si="223"/>
        <v>#REF!</v>
      </c>
      <c r="Z832" s="7" t="e">
        <f t="shared" si="224"/>
        <v>#REF!</v>
      </c>
    </row>
    <row r="833" spans="19:26" x14ac:dyDescent="0.25">
      <c r="S833" s="26">
        <f>+'Rendements bruts'!A833</f>
        <v>0</v>
      </c>
      <c r="T833">
        <f t="shared" si="225"/>
        <v>1900</v>
      </c>
      <c r="U833">
        <f t="shared" si="226"/>
        <v>1</v>
      </c>
      <c r="V833" t="e">
        <f>+VLOOKUP(S833,'Rendements bruts'!$A:$A,2,FALSE)</f>
        <v>#N/A</v>
      </c>
      <c r="W833" s="2">
        <f t="shared" si="227"/>
        <v>0</v>
      </c>
      <c r="Y833" s="10" t="e">
        <f t="shared" si="223"/>
        <v>#REF!</v>
      </c>
      <c r="Z833" s="7" t="e">
        <f t="shared" si="224"/>
        <v>#REF!</v>
      </c>
    </row>
    <row r="834" spans="19:26" x14ac:dyDescent="0.25">
      <c r="S834" s="26">
        <f>+'Rendements bruts'!A834</f>
        <v>0</v>
      </c>
      <c r="T834">
        <f t="shared" si="225"/>
        <v>1900</v>
      </c>
      <c r="U834">
        <f t="shared" si="226"/>
        <v>1</v>
      </c>
      <c r="V834" t="e">
        <f>+VLOOKUP(S834,'Rendements bruts'!$A:$A,2,FALSE)</f>
        <v>#N/A</v>
      </c>
      <c r="W834" s="2">
        <f t="shared" si="227"/>
        <v>0</v>
      </c>
      <c r="Y834" s="10" t="e">
        <f t="shared" si="223"/>
        <v>#REF!</v>
      </c>
      <c r="Z834" s="7" t="e">
        <f t="shared" si="224"/>
        <v>#REF!</v>
      </c>
    </row>
    <row r="835" spans="19:26" x14ac:dyDescent="0.25">
      <c r="S835" s="26">
        <f>+'Rendements bruts'!A835</f>
        <v>0</v>
      </c>
      <c r="T835">
        <f t="shared" si="225"/>
        <v>1900</v>
      </c>
      <c r="U835">
        <f t="shared" si="226"/>
        <v>1</v>
      </c>
      <c r="V835" t="e">
        <f>+VLOOKUP(S835,'Rendements bruts'!$A:$A,2,FALSE)</f>
        <v>#N/A</v>
      </c>
      <c r="W835" s="2">
        <f t="shared" si="227"/>
        <v>0</v>
      </c>
      <c r="Y835" s="10" t="e">
        <f t="shared" si="223"/>
        <v>#REF!</v>
      </c>
      <c r="Z835" s="7" t="e">
        <f t="shared" si="224"/>
        <v>#REF!</v>
      </c>
    </row>
    <row r="836" spans="19:26" x14ac:dyDescent="0.25">
      <c r="S836" s="26">
        <f>+'Rendements bruts'!A836</f>
        <v>0</v>
      </c>
      <c r="T836">
        <f t="shared" si="225"/>
        <v>1900</v>
      </c>
      <c r="U836">
        <f t="shared" si="226"/>
        <v>1</v>
      </c>
      <c r="V836" t="e">
        <f>+VLOOKUP(S836,'Rendements bruts'!$A:$A,2,FALSE)</f>
        <v>#N/A</v>
      </c>
      <c r="W836" s="2">
        <f t="shared" si="227"/>
        <v>0</v>
      </c>
      <c r="Y836" s="10" t="e">
        <f t="shared" si="223"/>
        <v>#REF!</v>
      </c>
      <c r="Z836" s="7" t="e">
        <f t="shared" si="224"/>
        <v>#REF!</v>
      </c>
    </row>
    <row r="837" spans="19:26" x14ac:dyDescent="0.25">
      <c r="S837" s="26">
        <f>+'Rendements bruts'!A837</f>
        <v>0</v>
      </c>
      <c r="T837">
        <f t="shared" si="225"/>
        <v>1900</v>
      </c>
      <c r="U837">
        <f t="shared" si="226"/>
        <v>1</v>
      </c>
      <c r="V837" t="e">
        <f>+VLOOKUP(S837,'Rendements bruts'!$A:$A,2,FALSE)</f>
        <v>#N/A</v>
      </c>
      <c r="W837" s="2">
        <f t="shared" si="227"/>
        <v>0</v>
      </c>
      <c r="Y837" s="10" t="e">
        <f t="shared" ref="Y837:Y900" si="228">+IF(A860=" "," ",INDEX(Indices,A860,MAX($Q$2:$Q$48)+2))</f>
        <v>#REF!</v>
      </c>
      <c r="Z837" s="7" t="e">
        <f t="shared" si="224"/>
        <v>#REF!</v>
      </c>
    </row>
    <row r="838" spans="19:26" x14ac:dyDescent="0.25">
      <c r="S838" s="26">
        <f>+'Rendements bruts'!A838</f>
        <v>0</v>
      </c>
      <c r="T838">
        <f t="shared" si="225"/>
        <v>1900</v>
      </c>
      <c r="U838">
        <f t="shared" si="226"/>
        <v>1</v>
      </c>
      <c r="V838" t="e">
        <f>+VLOOKUP(S838,'Rendements bruts'!$A:$A,2,FALSE)</f>
        <v>#N/A</v>
      </c>
      <c r="W838" s="2">
        <f t="shared" si="227"/>
        <v>0</v>
      </c>
      <c r="Y838" s="10" t="e">
        <f t="shared" si="228"/>
        <v>#REF!</v>
      </c>
      <c r="Z838" s="7" t="e">
        <f t="shared" si="224"/>
        <v>#REF!</v>
      </c>
    </row>
    <row r="839" spans="19:26" x14ac:dyDescent="0.25">
      <c r="S839" s="26">
        <f>+'Rendements bruts'!A839</f>
        <v>0</v>
      </c>
      <c r="T839">
        <f t="shared" si="225"/>
        <v>1900</v>
      </c>
      <c r="U839">
        <f t="shared" si="226"/>
        <v>1</v>
      </c>
      <c r="V839" t="e">
        <f>+VLOOKUP(S839,'Rendements bruts'!$A:$A,2,FALSE)</f>
        <v>#N/A</v>
      </c>
      <c r="W839" s="2">
        <f t="shared" si="227"/>
        <v>0</v>
      </c>
      <c r="Y839" s="10" t="e">
        <f t="shared" si="228"/>
        <v>#REF!</v>
      </c>
      <c r="Z839" s="7" t="e">
        <f t="shared" si="224"/>
        <v>#REF!</v>
      </c>
    </row>
    <row r="840" spans="19:26" x14ac:dyDescent="0.25">
      <c r="S840" s="26">
        <f>+'Rendements bruts'!A840</f>
        <v>0</v>
      </c>
      <c r="T840">
        <f t="shared" si="225"/>
        <v>1900</v>
      </c>
      <c r="U840">
        <f t="shared" si="226"/>
        <v>1</v>
      </c>
      <c r="V840" t="e">
        <f>+VLOOKUP(S840,'Rendements bruts'!$A:$A,2,FALSE)</f>
        <v>#N/A</v>
      </c>
      <c r="W840" s="2">
        <f t="shared" si="227"/>
        <v>0</v>
      </c>
      <c r="Y840" s="10" t="e">
        <f t="shared" si="228"/>
        <v>#REF!</v>
      </c>
      <c r="Z840" s="7" t="e">
        <f t="shared" si="224"/>
        <v>#REF!</v>
      </c>
    </row>
    <row r="841" spans="19:26" x14ac:dyDescent="0.25">
      <c r="S841" s="26">
        <f>+'Rendements bruts'!A841</f>
        <v>0</v>
      </c>
      <c r="T841">
        <f t="shared" si="225"/>
        <v>1900</v>
      </c>
      <c r="U841">
        <f t="shared" si="226"/>
        <v>1</v>
      </c>
      <c r="V841" t="e">
        <f>+VLOOKUP(S841,'Rendements bruts'!$A:$A,2,FALSE)</f>
        <v>#N/A</v>
      </c>
      <c r="W841" s="2">
        <f t="shared" si="227"/>
        <v>0</v>
      </c>
      <c r="Y841" s="10" t="e">
        <f t="shared" si="228"/>
        <v>#REF!</v>
      </c>
      <c r="Z841" s="7" t="e">
        <f t="shared" si="224"/>
        <v>#REF!</v>
      </c>
    </row>
    <row r="842" spans="19:26" x14ac:dyDescent="0.25">
      <c r="S842" s="26">
        <f>+'Rendements bruts'!A842</f>
        <v>0</v>
      </c>
      <c r="T842">
        <f t="shared" si="225"/>
        <v>1900</v>
      </c>
      <c r="U842">
        <f t="shared" si="226"/>
        <v>1</v>
      </c>
      <c r="V842" t="e">
        <f>+VLOOKUP(S842,'Rendements bruts'!$A:$A,2,FALSE)</f>
        <v>#N/A</v>
      </c>
      <c r="W842" s="2">
        <f t="shared" si="227"/>
        <v>0</v>
      </c>
      <c r="Y842" s="10" t="e">
        <f t="shared" si="228"/>
        <v>#REF!</v>
      </c>
      <c r="Z842" s="7" t="e">
        <f t="shared" si="224"/>
        <v>#REF!</v>
      </c>
    </row>
    <row r="843" spans="19:26" x14ac:dyDescent="0.25">
      <c r="S843" s="26">
        <f>+'Rendements bruts'!A843</f>
        <v>0</v>
      </c>
      <c r="T843">
        <f t="shared" si="225"/>
        <v>1900</v>
      </c>
      <c r="U843">
        <f t="shared" si="226"/>
        <v>1</v>
      </c>
      <c r="V843" t="e">
        <f>+VLOOKUP(S843,'Rendements bruts'!$A:$A,2,FALSE)</f>
        <v>#N/A</v>
      </c>
      <c r="W843" s="2">
        <f t="shared" si="227"/>
        <v>0</v>
      </c>
      <c r="Y843" s="10" t="e">
        <f t="shared" si="228"/>
        <v>#REF!</v>
      </c>
      <c r="Z843" s="7" t="e">
        <f t="shared" si="224"/>
        <v>#REF!</v>
      </c>
    </row>
    <row r="844" spans="19:26" x14ac:dyDescent="0.25">
      <c r="S844" s="26">
        <f>+'Rendements bruts'!A844</f>
        <v>0</v>
      </c>
      <c r="T844">
        <f t="shared" si="225"/>
        <v>1900</v>
      </c>
      <c r="U844">
        <f t="shared" si="226"/>
        <v>1</v>
      </c>
      <c r="V844" t="e">
        <f>+VLOOKUP(S844,'Rendements bruts'!$A:$A,2,FALSE)</f>
        <v>#N/A</v>
      </c>
      <c r="W844" s="2">
        <f t="shared" si="227"/>
        <v>0</v>
      </c>
      <c r="Y844" s="10" t="e">
        <f t="shared" si="228"/>
        <v>#REF!</v>
      </c>
      <c r="Z844" s="7" t="e">
        <f t="shared" si="224"/>
        <v>#REF!</v>
      </c>
    </row>
    <row r="845" spans="19:26" x14ac:dyDescent="0.25">
      <c r="S845" s="26">
        <f>+'Rendements bruts'!A845</f>
        <v>0</v>
      </c>
      <c r="T845">
        <f t="shared" si="225"/>
        <v>1900</v>
      </c>
      <c r="U845">
        <f t="shared" si="226"/>
        <v>1</v>
      </c>
      <c r="V845" t="e">
        <f>+VLOOKUP(S845,'Rendements bruts'!$A:$A,2,FALSE)</f>
        <v>#N/A</v>
      </c>
      <c r="W845" s="2">
        <f t="shared" si="227"/>
        <v>0</v>
      </c>
      <c r="Y845" s="10" t="e">
        <f t="shared" si="228"/>
        <v>#REF!</v>
      </c>
      <c r="Z845" s="7" t="e">
        <f t="shared" si="224"/>
        <v>#REF!</v>
      </c>
    </row>
    <row r="846" spans="19:26" x14ac:dyDescent="0.25">
      <c r="S846" s="26">
        <f>+'Rendements bruts'!A846</f>
        <v>0</v>
      </c>
      <c r="T846">
        <f t="shared" si="225"/>
        <v>1900</v>
      </c>
      <c r="U846">
        <f t="shared" si="226"/>
        <v>1</v>
      </c>
      <c r="V846" t="e">
        <f>+VLOOKUP(S846,'Rendements bruts'!$A:$A,2,FALSE)</f>
        <v>#N/A</v>
      </c>
      <c r="W846" s="2">
        <f t="shared" si="227"/>
        <v>0</v>
      </c>
      <c r="Y846" s="10" t="e">
        <f t="shared" si="228"/>
        <v>#REF!</v>
      </c>
      <c r="Z846" s="7" t="e">
        <f t="shared" si="224"/>
        <v>#REF!</v>
      </c>
    </row>
    <row r="847" spans="19:26" x14ac:dyDescent="0.25">
      <c r="S847" s="26">
        <f>+'Rendements bruts'!A847</f>
        <v>0</v>
      </c>
      <c r="T847">
        <f t="shared" si="225"/>
        <v>1900</v>
      </c>
      <c r="U847">
        <f t="shared" si="226"/>
        <v>1</v>
      </c>
      <c r="V847" t="e">
        <f>+VLOOKUP(S847,'Rendements bruts'!$A:$A,2,FALSE)</f>
        <v>#N/A</v>
      </c>
      <c r="W847" s="2">
        <f t="shared" si="227"/>
        <v>0</v>
      </c>
      <c r="Y847" s="10" t="e">
        <f t="shared" si="228"/>
        <v>#REF!</v>
      </c>
      <c r="Z847" s="7" t="e">
        <f t="shared" si="224"/>
        <v>#REF!</v>
      </c>
    </row>
    <row r="848" spans="19:26" x14ac:dyDescent="0.25">
      <c r="S848" s="26">
        <f>+'Rendements bruts'!A848</f>
        <v>0</v>
      </c>
      <c r="T848">
        <f t="shared" si="225"/>
        <v>1900</v>
      </c>
      <c r="U848">
        <f t="shared" si="226"/>
        <v>1</v>
      </c>
      <c r="V848" t="e">
        <f>+VLOOKUP(S848,'Rendements bruts'!$A:$A,2,FALSE)</f>
        <v>#N/A</v>
      </c>
      <c r="W848" s="2">
        <f t="shared" si="227"/>
        <v>0</v>
      </c>
      <c r="Y848" s="10" t="e">
        <f t="shared" si="228"/>
        <v>#REF!</v>
      </c>
      <c r="Z848" s="7" t="e">
        <f t="shared" si="224"/>
        <v>#REF!</v>
      </c>
    </row>
    <row r="849" spans="19:26" x14ac:dyDescent="0.25">
      <c r="S849" s="26">
        <f>+'Rendements bruts'!A849</f>
        <v>0</v>
      </c>
      <c r="T849">
        <f t="shared" si="225"/>
        <v>1900</v>
      </c>
      <c r="U849">
        <f t="shared" si="226"/>
        <v>1</v>
      </c>
      <c r="V849" t="e">
        <f>+VLOOKUP(S849,'Rendements bruts'!$A:$A,2,FALSE)</f>
        <v>#N/A</v>
      </c>
      <c r="W849" s="2">
        <f t="shared" si="227"/>
        <v>0</v>
      </c>
      <c r="Y849" s="10" t="e">
        <f t="shared" si="228"/>
        <v>#REF!</v>
      </c>
      <c r="Z849" s="7" t="e">
        <f t="shared" si="224"/>
        <v>#REF!</v>
      </c>
    </row>
    <row r="850" spans="19:26" x14ac:dyDescent="0.25">
      <c r="S850" s="26">
        <f>+'Rendements bruts'!A850</f>
        <v>0</v>
      </c>
      <c r="T850">
        <f t="shared" si="225"/>
        <v>1900</v>
      </c>
      <c r="U850">
        <f t="shared" si="226"/>
        <v>1</v>
      </c>
      <c r="V850" t="e">
        <f>+VLOOKUP(S850,'Rendements bruts'!$A:$A,2,FALSE)</f>
        <v>#N/A</v>
      </c>
      <c r="W850" s="2">
        <f t="shared" si="227"/>
        <v>0</v>
      </c>
      <c r="Y850" s="10" t="e">
        <f t="shared" si="228"/>
        <v>#REF!</v>
      </c>
      <c r="Z850" s="7" t="e">
        <f t="shared" si="224"/>
        <v>#REF!</v>
      </c>
    </row>
    <row r="851" spans="19:26" x14ac:dyDescent="0.25">
      <c r="S851" s="26">
        <f>+'Rendements bruts'!A851</f>
        <v>0</v>
      </c>
      <c r="T851">
        <f t="shared" si="225"/>
        <v>1900</v>
      </c>
      <c r="U851">
        <f t="shared" si="226"/>
        <v>1</v>
      </c>
      <c r="V851" t="e">
        <f>+VLOOKUP(S851,'Rendements bruts'!$A:$A,2,FALSE)</f>
        <v>#N/A</v>
      </c>
      <c r="W851" s="2">
        <f t="shared" si="227"/>
        <v>0</v>
      </c>
      <c r="Y851" s="10" t="e">
        <f t="shared" si="228"/>
        <v>#REF!</v>
      </c>
      <c r="Z851" s="7" t="e">
        <f t="shared" si="224"/>
        <v>#REF!</v>
      </c>
    </row>
    <row r="852" spans="19:26" x14ac:dyDescent="0.25">
      <c r="S852" s="26">
        <f>+'Rendements bruts'!A852</f>
        <v>0</v>
      </c>
      <c r="T852">
        <f t="shared" si="225"/>
        <v>1900</v>
      </c>
      <c r="U852">
        <f t="shared" si="226"/>
        <v>1</v>
      </c>
      <c r="V852" t="e">
        <f>+VLOOKUP(S852,'Rendements bruts'!$A:$A,2,FALSE)</f>
        <v>#N/A</v>
      </c>
      <c r="W852" s="2">
        <f t="shared" si="227"/>
        <v>0</v>
      </c>
      <c r="Y852" s="10" t="e">
        <f t="shared" si="228"/>
        <v>#REF!</v>
      </c>
      <c r="Z852" s="7" t="e">
        <f t="shared" si="224"/>
        <v>#REF!</v>
      </c>
    </row>
    <row r="853" spans="19:26" x14ac:dyDescent="0.25">
      <c r="S853" s="26">
        <f>+'Rendements bruts'!A853</f>
        <v>0</v>
      </c>
      <c r="T853">
        <f t="shared" si="225"/>
        <v>1900</v>
      </c>
      <c r="U853">
        <f t="shared" si="226"/>
        <v>1</v>
      </c>
      <c r="V853" t="e">
        <f>+VLOOKUP(S853,'Rendements bruts'!$A:$A,2,FALSE)</f>
        <v>#N/A</v>
      </c>
      <c r="W853" s="2">
        <f t="shared" si="227"/>
        <v>0</v>
      </c>
      <c r="Y853" s="10" t="e">
        <f t="shared" si="228"/>
        <v>#REF!</v>
      </c>
      <c r="Z853" s="7" t="e">
        <f t="shared" ref="Z853:Z916" si="229">+IF(A876=" ",1,1+Y853)</f>
        <v>#REF!</v>
      </c>
    </row>
    <row r="854" spans="19:26" x14ac:dyDescent="0.25">
      <c r="S854" s="26">
        <f>+'Rendements bruts'!A854</f>
        <v>0</v>
      </c>
      <c r="T854">
        <f t="shared" si="225"/>
        <v>1900</v>
      </c>
      <c r="U854">
        <f t="shared" si="226"/>
        <v>1</v>
      </c>
      <c r="V854" t="e">
        <f>+VLOOKUP(S854,'Rendements bruts'!$A:$A,2,FALSE)</f>
        <v>#N/A</v>
      </c>
      <c r="W854" s="2">
        <f t="shared" si="227"/>
        <v>0</v>
      </c>
      <c r="Y854" s="10" t="e">
        <f t="shared" si="228"/>
        <v>#REF!</v>
      </c>
      <c r="Z854" s="7" t="e">
        <f t="shared" si="229"/>
        <v>#REF!</v>
      </c>
    </row>
    <row r="855" spans="19:26" x14ac:dyDescent="0.25">
      <c r="S855" s="26">
        <f>+'Rendements bruts'!A855</f>
        <v>0</v>
      </c>
      <c r="T855">
        <f t="shared" si="225"/>
        <v>1900</v>
      </c>
      <c r="U855">
        <f t="shared" si="226"/>
        <v>1</v>
      </c>
      <c r="V855" t="e">
        <f>+VLOOKUP(S855,'Rendements bruts'!$A:$A,2,FALSE)</f>
        <v>#N/A</v>
      </c>
      <c r="W855" s="2">
        <f t="shared" si="227"/>
        <v>0</v>
      </c>
      <c r="Y855" s="10" t="e">
        <f t="shared" si="228"/>
        <v>#REF!</v>
      </c>
      <c r="Z855" s="7" t="e">
        <f t="shared" si="229"/>
        <v>#REF!</v>
      </c>
    </row>
    <row r="856" spans="19:26" x14ac:dyDescent="0.25">
      <c r="S856" s="26">
        <f>+'Rendements bruts'!A856</f>
        <v>0</v>
      </c>
      <c r="T856">
        <f t="shared" si="225"/>
        <v>1900</v>
      </c>
      <c r="U856">
        <f t="shared" si="226"/>
        <v>1</v>
      </c>
      <c r="V856" t="e">
        <f>+VLOOKUP(S856,'Rendements bruts'!$A:$A,2,FALSE)</f>
        <v>#N/A</v>
      </c>
      <c r="W856" s="2">
        <f t="shared" si="227"/>
        <v>0</v>
      </c>
      <c r="Y856" s="10" t="e">
        <f t="shared" si="228"/>
        <v>#REF!</v>
      </c>
      <c r="Z856" s="7" t="e">
        <f t="shared" si="229"/>
        <v>#REF!</v>
      </c>
    </row>
    <row r="857" spans="19:26" x14ac:dyDescent="0.25">
      <c r="S857" s="26">
        <f>+'Rendements bruts'!A857</f>
        <v>0</v>
      </c>
      <c r="T857">
        <f t="shared" si="225"/>
        <v>1900</v>
      </c>
      <c r="U857">
        <f t="shared" si="226"/>
        <v>1</v>
      </c>
      <c r="V857" t="e">
        <f>+VLOOKUP(S857,'Rendements bruts'!$A:$A,2,FALSE)</f>
        <v>#N/A</v>
      </c>
      <c r="W857" s="2">
        <f t="shared" si="227"/>
        <v>0</v>
      </c>
      <c r="Y857" s="10" t="e">
        <f t="shared" si="228"/>
        <v>#REF!</v>
      </c>
      <c r="Z857" s="7" t="e">
        <f t="shared" si="229"/>
        <v>#REF!</v>
      </c>
    </row>
    <row r="858" spans="19:26" x14ac:dyDescent="0.25">
      <c r="S858" s="26">
        <f>+'Rendements bruts'!A858</f>
        <v>0</v>
      </c>
      <c r="T858">
        <f t="shared" si="225"/>
        <v>1900</v>
      </c>
      <c r="U858">
        <f t="shared" si="226"/>
        <v>1</v>
      </c>
      <c r="V858" t="e">
        <f>+VLOOKUP(S858,'Rendements bruts'!$A:$A,2,FALSE)</f>
        <v>#N/A</v>
      </c>
      <c r="W858" s="2">
        <f t="shared" si="227"/>
        <v>0</v>
      </c>
      <c r="Y858" s="10" t="e">
        <f t="shared" si="228"/>
        <v>#REF!</v>
      </c>
      <c r="Z858" s="7" t="e">
        <f t="shared" si="229"/>
        <v>#REF!</v>
      </c>
    </row>
    <row r="859" spans="19:26" x14ac:dyDescent="0.25">
      <c r="S859" s="26">
        <f>+'Rendements bruts'!A859</f>
        <v>0</v>
      </c>
      <c r="T859">
        <f t="shared" si="225"/>
        <v>1900</v>
      </c>
      <c r="U859">
        <f t="shared" si="226"/>
        <v>1</v>
      </c>
      <c r="V859" t="e">
        <f>+VLOOKUP(S859,'Rendements bruts'!$A:$A,2,FALSE)</f>
        <v>#N/A</v>
      </c>
      <c r="W859" s="2">
        <f t="shared" si="227"/>
        <v>0</v>
      </c>
      <c r="Y859" s="10" t="e">
        <f t="shared" si="228"/>
        <v>#REF!</v>
      </c>
      <c r="Z859" s="7" t="e">
        <f t="shared" si="229"/>
        <v>#REF!</v>
      </c>
    </row>
    <row r="860" spans="19:26" x14ac:dyDescent="0.25">
      <c r="S860" s="26">
        <f>+'Rendements bruts'!A860</f>
        <v>0</v>
      </c>
      <c r="T860">
        <f t="shared" si="225"/>
        <v>1900</v>
      </c>
      <c r="U860">
        <f t="shared" si="226"/>
        <v>1</v>
      </c>
      <c r="V860" t="e">
        <f>+VLOOKUP(S860,'Rendements bruts'!$A:$A,2,FALSE)</f>
        <v>#N/A</v>
      </c>
      <c r="W860" s="2">
        <f t="shared" si="227"/>
        <v>0</v>
      </c>
      <c r="Y860" s="10" t="e">
        <f t="shared" si="228"/>
        <v>#REF!</v>
      </c>
      <c r="Z860" s="7" t="e">
        <f t="shared" si="229"/>
        <v>#REF!</v>
      </c>
    </row>
    <row r="861" spans="19:26" x14ac:dyDescent="0.25">
      <c r="S861" s="26">
        <f>+'Rendements bruts'!A861</f>
        <v>0</v>
      </c>
      <c r="T861">
        <f t="shared" si="225"/>
        <v>1900</v>
      </c>
      <c r="U861">
        <f t="shared" si="226"/>
        <v>1</v>
      </c>
      <c r="V861" t="e">
        <f>+VLOOKUP(S861,'Rendements bruts'!$A:$A,2,FALSE)</f>
        <v>#N/A</v>
      </c>
      <c r="W861" s="2">
        <f t="shared" si="227"/>
        <v>0</v>
      </c>
      <c r="Y861" s="10" t="e">
        <f t="shared" si="228"/>
        <v>#REF!</v>
      </c>
      <c r="Z861" s="7" t="e">
        <f t="shared" si="229"/>
        <v>#REF!</v>
      </c>
    </row>
    <row r="862" spans="19:26" x14ac:dyDescent="0.25">
      <c r="S862" s="26">
        <f>+'Rendements bruts'!A862</f>
        <v>0</v>
      </c>
      <c r="T862">
        <f t="shared" si="225"/>
        <v>1900</v>
      </c>
      <c r="U862">
        <f t="shared" si="226"/>
        <v>1</v>
      </c>
      <c r="V862" t="e">
        <f>+VLOOKUP(S862,'Rendements bruts'!$A:$A,2,FALSE)</f>
        <v>#N/A</v>
      </c>
      <c r="W862" s="2">
        <f t="shared" si="227"/>
        <v>0</v>
      </c>
      <c r="Y862" s="10" t="e">
        <f t="shared" si="228"/>
        <v>#REF!</v>
      </c>
      <c r="Z862" s="7" t="e">
        <f t="shared" si="229"/>
        <v>#REF!</v>
      </c>
    </row>
    <row r="863" spans="19:26" x14ac:dyDescent="0.25">
      <c r="S863" s="26">
        <f>+'Rendements bruts'!A863</f>
        <v>0</v>
      </c>
      <c r="T863">
        <f t="shared" si="225"/>
        <v>1900</v>
      </c>
      <c r="U863">
        <f t="shared" si="226"/>
        <v>1</v>
      </c>
      <c r="V863" t="e">
        <f>+VLOOKUP(S863,'Rendements bruts'!$A:$A,2,FALSE)</f>
        <v>#N/A</v>
      </c>
      <c r="W863" s="2">
        <f t="shared" si="227"/>
        <v>0</v>
      </c>
      <c r="Y863" s="10" t="e">
        <f t="shared" si="228"/>
        <v>#REF!</v>
      </c>
      <c r="Z863" s="7" t="e">
        <f t="shared" si="229"/>
        <v>#REF!</v>
      </c>
    </row>
    <row r="864" spans="19:26" x14ac:dyDescent="0.25">
      <c r="S864" s="26">
        <f>+'Rendements bruts'!A864</f>
        <v>0</v>
      </c>
      <c r="T864">
        <f t="shared" si="225"/>
        <v>1900</v>
      </c>
      <c r="U864">
        <f t="shared" si="226"/>
        <v>1</v>
      </c>
      <c r="V864" t="e">
        <f>+VLOOKUP(S864,'Rendements bruts'!$A:$A,2,FALSE)</f>
        <v>#N/A</v>
      </c>
      <c r="W864" s="2">
        <f t="shared" si="227"/>
        <v>0</v>
      </c>
      <c r="Y864" s="10" t="e">
        <f t="shared" si="228"/>
        <v>#REF!</v>
      </c>
      <c r="Z864" s="7" t="e">
        <f t="shared" si="229"/>
        <v>#REF!</v>
      </c>
    </row>
    <row r="865" spans="19:26" x14ac:dyDescent="0.25">
      <c r="S865" s="26">
        <f>+'Rendements bruts'!A865</f>
        <v>0</v>
      </c>
      <c r="T865">
        <f t="shared" si="225"/>
        <v>1900</v>
      </c>
      <c r="U865">
        <f t="shared" si="226"/>
        <v>1</v>
      </c>
      <c r="V865" t="e">
        <f>+VLOOKUP(S865,'Rendements bruts'!$A:$A,2,FALSE)</f>
        <v>#N/A</v>
      </c>
      <c r="W865" s="2">
        <f t="shared" si="227"/>
        <v>0</v>
      </c>
      <c r="Y865" s="10" t="e">
        <f t="shared" si="228"/>
        <v>#REF!</v>
      </c>
      <c r="Z865" s="7" t="e">
        <f t="shared" si="229"/>
        <v>#REF!</v>
      </c>
    </row>
    <row r="866" spans="19:26" x14ac:dyDescent="0.25">
      <c r="S866" s="26">
        <f>+'Rendements bruts'!A866</f>
        <v>0</v>
      </c>
      <c r="T866">
        <f t="shared" ref="T866:T929" si="230">+YEAR(S866)</f>
        <v>1900</v>
      </c>
      <c r="U866">
        <f t="shared" ref="U866:U929" si="231">+MONTH(S866)</f>
        <v>1</v>
      </c>
      <c r="V866" t="e">
        <f>+VLOOKUP(S866,'Rendements bruts'!$A:$A,2,FALSE)</f>
        <v>#N/A</v>
      </c>
      <c r="W866" s="2">
        <f t="shared" ref="W866:W929" si="232">+S866</f>
        <v>0</v>
      </c>
      <c r="Y866" s="10" t="e">
        <f t="shared" si="228"/>
        <v>#REF!</v>
      </c>
      <c r="Z866" s="7" t="e">
        <f t="shared" si="229"/>
        <v>#REF!</v>
      </c>
    </row>
    <row r="867" spans="19:26" x14ac:dyDescent="0.25">
      <c r="S867" s="26">
        <f>+'Rendements bruts'!A867</f>
        <v>0</v>
      </c>
      <c r="T867">
        <f t="shared" si="230"/>
        <v>1900</v>
      </c>
      <c r="U867">
        <f t="shared" si="231"/>
        <v>1</v>
      </c>
      <c r="V867" t="e">
        <f>+VLOOKUP(S867,'Rendements bruts'!$A:$A,2,FALSE)</f>
        <v>#N/A</v>
      </c>
      <c r="W867" s="2">
        <f t="shared" si="232"/>
        <v>0</v>
      </c>
      <c r="Y867" s="10" t="e">
        <f t="shared" si="228"/>
        <v>#REF!</v>
      </c>
      <c r="Z867" s="7" t="e">
        <f t="shared" si="229"/>
        <v>#REF!</v>
      </c>
    </row>
    <row r="868" spans="19:26" x14ac:dyDescent="0.25">
      <c r="S868" s="26">
        <f>+'Rendements bruts'!A868</f>
        <v>0</v>
      </c>
      <c r="T868">
        <f t="shared" si="230"/>
        <v>1900</v>
      </c>
      <c r="U868">
        <f t="shared" si="231"/>
        <v>1</v>
      </c>
      <c r="V868" t="e">
        <f>+VLOOKUP(S868,'Rendements bruts'!$A:$A,2,FALSE)</f>
        <v>#N/A</v>
      </c>
      <c r="W868" s="2">
        <f t="shared" si="232"/>
        <v>0</v>
      </c>
      <c r="Y868" s="10" t="e">
        <f t="shared" si="228"/>
        <v>#REF!</v>
      </c>
      <c r="Z868" s="7" t="e">
        <f t="shared" si="229"/>
        <v>#REF!</v>
      </c>
    </row>
    <row r="869" spans="19:26" x14ac:dyDescent="0.25">
      <c r="S869" s="26">
        <f>+'Rendements bruts'!A869</f>
        <v>0</v>
      </c>
      <c r="T869">
        <f t="shared" si="230"/>
        <v>1900</v>
      </c>
      <c r="U869">
        <f t="shared" si="231"/>
        <v>1</v>
      </c>
      <c r="V869" t="e">
        <f>+VLOOKUP(S869,'Rendements bruts'!$A:$A,2,FALSE)</f>
        <v>#N/A</v>
      </c>
      <c r="W869" s="2">
        <f t="shared" si="232"/>
        <v>0</v>
      </c>
      <c r="Y869" s="10" t="e">
        <f t="shared" si="228"/>
        <v>#REF!</v>
      </c>
      <c r="Z869" s="7" t="e">
        <f t="shared" si="229"/>
        <v>#REF!</v>
      </c>
    </row>
    <row r="870" spans="19:26" x14ac:dyDescent="0.25">
      <c r="S870" s="26">
        <f>+'Rendements bruts'!A870</f>
        <v>0</v>
      </c>
      <c r="T870">
        <f t="shared" si="230"/>
        <v>1900</v>
      </c>
      <c r="U870">
        <f t="shared" si="231"/>
        <v>1</v>
      </c>
      <c r="V870" t="e">
        <f>+VLOOKUP(S870,'Rendements bruts'!$A:$A,2,FALSE)</f>
        <v>#N/A</v>
      </c>
      <c r="W870" s="2">
        <f t="shared" si="232"/>
        <v>0</v>
      </c>
      <c r="Y870" s="10" t="e">
        <f t="shared" si="228"/>
        <v>#REF!</v>
      </c>
      <c r="Z870" s="7" t="e">
        <f t="shared" si="229"/>
        <v>#REF!</v>
      </c>
    </row>
    <row r="871" spans="19:26" x14ac:dyDescent="0.25">
      <c r="S871" s="26">
        <f>+'Rendements bruts'!A871</f>
        <v>0</v>
      </c>
      <c r="T871">
        <f t="shared" si="230"/>
        <v>1900</v>
      </c>
      <c r="U871">
        <f t="shared" si="231"/>
        <v>1</v>
      </c>
      <c r="V871" t="e">
        <f>+VLOOKUP(S871,'Rendements bruts'!$A:$A,2,FALSE)</f>
        <v>#N/A</v>
      </c>
      <c r="W871" s="2">
        <f t="shared" si="232"/>
        <v>0</v>
      </c>
      <c r="Y871" s="10" t="e">
        <f t="shared" si="228"/>
        <v>#REF!</v>
      </c>
      <c r="Z871" s="7" t="e">
        <f t="shared" si="229"/>
        <v>#REF!</v>
      </c>
    </row>
    <row r="872" spans="19:26" x14ac:dyDescent="0.25">
      <c r="S872" s="26">
        <f>+'Rendements bruts'!A872</f>
        <v>0</v>
      </c>
      <c r="T872">
        <f t="shared" si="230"/>
        <v>1900</v>
      </c>
      <c r="U872">
        <f t="shared" si="231"/>
        <v>1</v>
      </c>
      <c r="V872" t="e">
        <f>+VLOOKUP(S872,'Rendements bruts'!$A:$A,2,FALSE)</f>
        <v>#N/A</v>
      </c>
      <c r="W872" s="2">
        <f t="shared" si="232"/>
        <v>0</v>
      </c>
      <c r="Y872" s="10" t="e">
        <f t="shared" si="228"/>
        <v>#REF!</v>
      </c>
      <c r="Z872" s="7" t="e">
        <f t="shared" si="229"/>
        <v>#REF!</v>
      </c>
    </row>
    <row r="873" spans="19:26" x14ac:dyDescent="0.25">
      <c r="S873" s="26">
        <f>+'Rendements bruts'!A873</f>
        <v>0</v>
      </c>
      <c r="T873">
        <f t="shared" si="230"/>
        <v>1900</v>
      </c>
      <c r="U873">
        <f t="shared" si="231"/>
        <v>1</v>
      </c>
      <c r="V873" t="e">
        <f>+VLOOKUP(S873,'Rendements bruts'!$A:$A,2,FALSE)</f>
        <v>#N/A</v>
      </c>
      <c r="W873" s="2">
        <f t="shared" si="232"/>
        <v>0</v>
      </c>
      <c r="Y873" s="10" t="e">
        <f t="shared" si="228"/>
        <v>#REF!</v>
      </c>
      <c r="Z873" s="7" t="e">
        <f t="shared" si="229"/>
        <v>#REF!</v>
      </c>
    </row>
    <row r="874" spans="19:26" x14ac:dyDescent="0.25">
      <c r="S874" s="26">
        <f>+'Rendements bruts'!A874</f>
        <v>0</v>
      </c>
      <c r="T874">
        <f t="shared" si="230"/>
        <v>1900</v>
      </c>
      <c r="U874">
        <f t="shared" si="231"/>
        <v>1</v>
      </c>
      <c r="V874" t="e">
        <f>+VLOOKUP(S874,'Rendements bruts'!$A:$A,2,FALSE)</f>
        <v>#N/A</v>
      </c>
      <c r="W874" s="2">
        <f t="shared" si="232"/>
        <v>0</v>
      </c>
      <c r="Y874" s="10" t="e">
        <f t="shared" si="228"/>
        <v>#REF!</v>
      </c>
      <c r="Z874" s="7" t="e">
        <f t="shared" si="229"/>
        <v>#REF!</v>
      </c>
    </row>
    <row r="875" spans="19:26" x14ac:dyDescent="0.25">
      <c r="S875" s="26">
        <f>+'Rendements bruts'!A875</f>
        <v>0</v>
      </c>
      <c r="T875">
        <f t="shared" si="230"/>
        <v>1900</v>
      </c>
      <c r="U875">
        <f t="shared" si="231"/>
        <v>1</v>
      </c>
      <c r="V875" t="e">
        <f>+VLOOKUP(S875,'Rendements bruts'!$A:$A,2,FALSE)</f>
        <v>#N/A</v>
      </c>
      <c r="W875" s="2">
        <f t="shared" si="232"/>
        <v>0</v>
      </c>
      <c r="Y875" s="10" t="e">
        <f t="shared" si="228"/>
        <v>#REF!</v>
      </c>
      <c r="Z875" s="7" t="e">
        <f t="shared" si="229"/>
        <v>#REF!</v>
      </c>
    </row>
    <row r="876" spans="19:26" x14ac:dyDescent="0.25">
      <c r="S876" s="26">
        <f>+'Rendements bruts'!A876</f>
        <v>0</v>
      </c>
      <c r="T876">
        <f t="shared" si="230"/>
        <v>1900</v>
      </c>
      <c r="U876">
        <f t="shared" si="231"/>
        <v>1</v>
      </c>
      <c r="V876" t="e">
        <f>+VLOOKUP(S876,'Rendements bruts'!$A:$A,2,FALSE)</f>
        <v>#N/A</v>
      </c>
      <c r="W876" s="2">
        <f t="shared" si="232"/>
        <v>0</v>
      </c>
      <c r="Y876" s="10" t="e">
        <f t="shared" si="228"/>
        <v>#REF!</v>
      </c>
      <c r="Z876" s="7" t="e">
        <f t="shared" si="229"/>
        <v>#REF!</v>
      </c>
    </row>
    <row r="877" spans="19:26" x14ac:dyDescent="0.25">
      <c r="S877" s="26">
        <f>+'Rendements bruts'!A877</f>
        <v>0</v>
      </c>
      <c r="T877">
        <f t="shared" si="230"/>
        <v>1900</v>
      </c>
      <c r="U877">
        <f t="shared" si="231"/>
        <v>1</v>
      </c>
      <c r="V877" t="e">
        <f>+VLOOKUP(S877,'Rendements bruts'!$A:$A,2,FALSE)</f>
        <v>#N/A</v>
      </c>
      <c r="W877" s="2">
        <f t="shared" si="232"/>
        <v>0</v>
      </c>
      <c r="Y877" s="10" t="e">
        <f t="shared" si="228"/>
        <v>#REF!</v>
      </c>
      <c r="Z877" s="7" t="e">
        <f t="shared" si="229"/>
        <v>#REF!</v>
      </c>
    </row>
    <row r="878" spans="19:26" x14ac:dyDescent="0.25">
      <c r="S878" s="26">
        <f>+'Rendements bruts'!A878</f>
        <v>0</v>
      </c>
      <c r="T878">
        <f t="shared" si="230"/>
        <v>1900</v>
      </c>
      <c r="U878">
        <f t="shared" si="231"/>
        <v>1</v>
      </c>
      <c r="V878" t="e">
        <f>+VLOOKUP(S878,'Rendements bruts'!$A:$A,2,FALSE)</f>
        <v>#N/A</v>
      </c>
      <c r="W878" s="2">
        <f t="shared" si="232"/>
        <v>0</v>
      </c>
      <c r="Y878" s="10" t="e">
        <f t="shared" si="228"/>
        <v>#REF!</v>
      </c>
      <c r="Z878" s="7" t="e">
        <f t="shared" si="229"/>
        <v>#REF!</v>
      </c>
    </row>
    <row r="879" spans="19:26" x14ac:dyDescent="0.25">
      <c r="S879" s="26">
        <f>+'Rendements bruts'!A879</f>
        <v>0</v>
      </c>
      <c r="T879">
        <f t="shared" si="230"/>
        <v>1900</v>
      </c>
      <c r="U879">
        <f t="shared" si="231"/>
        <v>1</v>
      </c>
      <c r="V879" t="e">
        <f>+VLOOKUP(S879,'Rendements bruts'!$A:$A,2,FALSE)</f>
        <v>#N/A</v>
      </c>
      <c r="W879" s="2">
        <f t="shared" si="232"/>
        <v>0</v>
      </c>
      <c r="Y879" s="10" t="e">
        <f t="shared" si="228"/>
        <v>#REF!</v>
      </c>
      <c r="Z879" s="7" t="e">
        <f t="shared" si="229"/>
        <v>#REF!</v>
      </c>
    </row>
    <row r="880" spans="19:26" x14ac:dyDescent="0.25">
      <c r="S880" s="26">
        <f>+'Rendements bruts'!A880</f>
        <v>0</v>
      </c>
      <c r="T880">
        <f t="shared" si="230"/>
        <v>1900</v>
      </c>
      <c r="U880">
        <f t="shared" si="231"/>
        <v>1</v>
      </c>
      <c r="V880" t="e">
        <f>+VLOOKUP(S880,'Rendements bruts'!$A:$A,2,FALSE)</f>
        <v>#N/A</v>
      </c>
      <c r="W880" s="2">
        <f t="shared" si="232"/>
        <v>0</v>
      </c>
      <c r="Y880" s="10" t="e">
        <f t="shared" si="228"/>
        <v>#REF!</v>
      </c>
      <c r="Z880" s="7" t="e">
        <f t="shared" si="229"/>
        <v>#REF!</v>
      </c>
    </row>
    <row r="881" spans="19:26" x14ac:dyDescent="0.25">
      <c r="S881" s="26">
        <f>+'Rendements bruts'!A881</f>
        <v>0</v>
      </c>
      <c r="T881">
        <f t="shared" si="230"/>
        <v>1900</v>
      </c>
      <c r="U881">
        <f t="shared" si="231"/>
        <v>1</v>
      </c>
      <c r="V881" t="e">
        <f>+VLOOKUP(S881,'Rendements bruts'!$A:$A,2,FALSE)</f>
        <v>#N/A</v>
      </c>
      <c r="W881" s="2">
        <f t="shared" si="232"/>
        <v>0</v>
      </c>
      <c r="Y881" s="10" t="e">
        <f t="shared" si="228"/>
        <v>#REF!</v>
      </c>
      <c r="Z881" s="7" t="e">
        <f t="shared" si="229"/>
        <v>#REF!</v>
      </c>
    </row>
    <row r="882" spans="19:26" x14ac:dyDescent="0.25">
      <c r="S882" s="26">
        <f>+'Rendements bruts'!A882</f>
        <v>0</v>
      </c>
      <c r="T882">
        <f t="shared" si="230"/>
        <v>1900</v>
      </c>
      <c r="U882">
        <f t="shared" si="231"/>
        <v>1</v>
      </c>
      <c r="V882" t="e">
        <f>+VLOOKUP(S882,'Rendements bruts'!$A:$A,2,FALSE)</f>
        <v>#N/A</v>
      </c>
      <c r="W882" s="2">
        <f t="shared" si="232"/>
        <v>0</v>
      </c>
      <c r="Y882" s="10" t="e">
        <f t="shared" si="228"/>
        <v>#REF!</v>
      </c>
      <c r="Z882" s="7" t="e">
        <f t="shared" si="229"/>
        <v>#REF!</v>
      </c>
    </row>
    <row r="883" spans="19:26" x14ac:dyDescent="0.25">
      <c r="S883" s="26">
        <f>+'Rendements bruts'!A883</f>
        <v>0</v>
      </c>
      <c r="T883">
        <f t="shared" si="230"/>
        <v>1900</v>
      </c>
      <c r="U883">
        <f t="shared" si="231"/>
        <v>1</v>
      </c>
      <c r="V883" t="e">
        <f>+VLOOKUP(S883,'Rendements bruts'!$A:$A,2,FALSE)</f>
        <v>#N/A</v>
      </c>
      <c r="W883" s="2">
        <f t="shared" si="232"/>
        <v>0</v>
      </c>
      <c r="Y883" s="10" t="e">
        <f t="shared" si="228"/>
        <v>#REF!</v>
      </c>
      <c r="Z883" s="7" t="e">
        <f t="shared" si="229"/>
        <v>#REF!</v>
      </c>
    </row>
    <row r="884" spans="19:26" x14ac:dyDescent="0.25">
      <c r="S884" s="26">
        <f>+'Rendements bruts'!A884</f>
        <v>0</v>
      </c>
      <c r="T884">
        <f t="shared" si="230"/>
        <v>1900</v>
      </c>
      <c r="U884">
        <f t="shared" si="231"/>
        <v>1</v>
      </c>
      <c r="V884" t="e">
        <f>+VLOOKUP(S884,'Rendements bruts'!$A:$A,2,FALSE)</f>
        <v>#N/A</v>
      </c>
      <c r="W884" s="2">
        <f t="shared" si="232"/>
        <v>0</v>
      </c>
      <c r="Y884" s="10" t="e">
        <f t="shared" si="228"/>
        <v>#REF!</v>
      </c>
      <c r="Z884" s="7" t="e">
        <f t="shared" si="229"/>
        <v>#REF!</v>
      </c>
    </row>
    <row r="885" spans="19:26" x14ac:dyDescent="0.25">
      <c r="S885" s="26">
        <f>+'Rendements bruts'!A885</f>
        <v>0</v>
      </c>
      <c r="T885">
        <f t="shared" si="230"/>
        <v>1900</v>
      </c>
      <c r="U885">
        <f t="shared" si="231"/>
        <v>1</v>
      </c>
      <c r="V885" t="e">
        <f>+VLOOKUP(S885,'Rendements bruts'!$A:$A,2,FALSE)</f>
        <v>#N/A</v>
      </c>
      <c r="W885" s="2">
        <f t="shared" si="232"/>
        <v>0</v>
      </c>
      <c r="Y885" s="10" t="e">
        <f t="shared" si="228"/>
        <v>#REF!</v>
      </c>
      <c r="Z885" s="7" t="e">
        <f t="shared" si="229"/>
        <v>#REF!</v>
      </c>
    </row>
    <row r="886" spans="19:26" x14ac:dyDescent="0.25">
      <c r="S886" s="26">
        <f>+'Rendements bruts'!A886</f>
        <v>0</v>
      </c>
      <c r="T886">
        <f t="shared" si="230"/>
        <v>1900</v>
      </c>
      <c r="U886">
        <f t="shared" si="231"/>
        <v>1</v>
      </c>
      <c r="V886" t="e">
        <f>+VLOOKUP(S886,'Rendements bruts'!$A:$A,2,FALSE)</f>
        <v>#N/A</v>
      </c>
      <c r="W886" s="2">
        <f t="shared" si="232"/>
        <v>0</v>
      </c>
      <c r="Y886" s="10" t="e">
        <f t="shared" si="228"/>
        <v>#REF!</v>
      </c>
      <c r="Z886" s="7" t="e">
        <f t="shared" si="229"/>
        <v>#REF!</v>
      </c>
    </row>
    <row r="887" spans="19:26" x14ac:dyDescent="0.25">
      <c r="S887" s="26">
        <f>+'Rendements bruts'!A887</f>
        <v>0</v>
      </c>
      <c r="T887">
        <f t="shared" si="230"/>
        <v>1900</v>
      </c>
      <c r="U887">
        <f t="shared" si="231"/>
        <v>1</v>
      </c>
      <c r="V887" t="e">
        <f>+VLOOKUP(S887,'Rendements bruts'!$A:$A,2,FALSE)</f>
        <v>#N/A</v>
      </c>
      <c r="W887" s="2">
        <f t="shared" si="232"/>
        <v>0</v>
      </c>
      <c r="Y887" s="10" t="e">
        <f t="shared" si="228"/>
        <v>#REF!</v>
      </c>
      <c r="Z887" s="7" t="e">
        <f t="shared" si="229"/>
        <v>#REF!</v>
      </c>
    </row>
    <row r="888" spans="19:26" x14ac:dyDescent="0.25">
      <c r="S888" s="26">
        <f>+'Rendements bruts'!A888</f>
        <v>0</v>
      </c>
      <c r="T888">
        <f t="shared" si="230"/>
        <v>1900</v>
      </c>
      <c r="U888">
        <f t="shared" si="231"/>
        <v>1</v>
      </c>
      <c r="V888" t="e">
        <f>+VLOOKUP(S888,'Rendements bruts'!$A:$A,2,FALSE)</f>
        <v>#N/A</v>
      </c>
      <c r="W888" s="2">
        <f t="shared" si="232"/>
        <v>0</v>
      </c>
      <c r="Y888" s="10" t="e">
        <f t="shared" si="228"/>
        <v>#REF!</v>
      </c>
      <c r="Z888" s="7" t="e">
        <f t="shared" si="229"/>
        <v>#REF!</v>
      </c>
    </row>
    <row r="889" spans="19:26" x14ac:dyDescent="0.25">
      <c r="S889" s="26">
        <f>+'Rendements bruts'!A889</f>
        <v>0</v>
      </c>
      <c r="T889">
        <f t="shared" si="230"/>
        <v>1900</v>
      </c>
      <c r="U889">
        <f t="shared" si="231"/>
        <v>1</v>
      </c>
      <c r="V889" t="e">
        <f>+VLOOKUP(S889,'Rendements bruts'!$A:$A,2,FALSE)</f>
        <v>#N/A</v>
      </c>
      <c r="W889" s="2">
        <f t="shared" si="232"/>
        <v>0</v>
      </c>
      <c r="Y889" s="10" t="e">
        <f t="shared" si="228"/>
        <v>#REF!</v>
      </c>
      <c r="Z889" s="7" t="e">
        <f t="shared" si="229"/>
        <v>#REF!</v>
      </c>
    </row>
    <row r="890" spans="19:26" x14ac:dyDescent="0.25">
      <c r="S890" s="26">
        <f>+'Rendements bruts'!A890</f>
        <v>0</v>
      </c>
      <c r="T890">
        <f t="shared" si="230"/>
        <v>1900</v>
      </c>
      <c r="U890">
        <f t="shared" si="231"/>
        <v>1</v>
      </c>
      <c r="V890" t="e">
        <f>+VLOOKUP(S890,'Rendements bruts'!$A:$A,2,FALSE)</f>
        <v>#N/A</v>
      </c>
      <c r="W890" s="2">
        <f t="shared" si="232"/>
        <v>0</v>
      </c>
      <c r="Y890" s="10" t="e">
        <f t="shared" si="228"/>
        <v>#REF!</v>
      </c>
      <c r="Z890" s="7" t="e">
        <f t="shared" si="229"/>
        <v>#REF!</v>
      </c>
    </row>
    <row r="891" spans="19:26" x14ac:dyDescent="0.25">
      <c r="S891" s="26">
        <f>+'Rendements bruts'!A891</f>
        <v>0</v>
      </c>
      <c r="T891">
        <f t="shared" si="230"/>
        <v>1900</v>
      </c>
      <c r="U891">
        <f t="shared" si="231"/>
        <v>1</v>
      </c>
      <c r="V891" t="e">
        <f>+VLOOKUP(S891,'Rendements bruts'!$A:$A,2,FALSE)</f>
        <v>#N/A</v>
      </c>
      <c r="W891" s="2">
        <f t="shared" si="232"/>
        <v>0</v>
      </c>
      <c r="Y891" s="10" t="e">
        <f t="shared" si="228"/>
        <v>#REF!</v>
      </c>
      <c r="Z891" s="7" t="e">
        <f t="shared" si="229"/>
        <v>#REF!</v>
      </c>
    </row>
    <row r="892" spans="19:26" x14ac:dyDescent="0.25">
      <c r="S892" s="26">
        <f>+'Rendements bruts'!A892</f>
        <v>0</v>
      </c>
      <c r="T892">
        <f t="shared" si="230"/>
        <v>1900</v>
      </c>
      <c r="U892">
        <f t="shared" si="231"/>
        <v>1</v>
      </c>
      <c r="V892" t="e">
        <f>+VLOOKUP(S892,'Rendements bruts'!$A:$A,2,FALSE)</f>
        <v>#N/A</v>
      </c>
      <c r="W892" s="2">
        <f t="shared" si="232"/>
        <v>0</v>
      </c>
      <c r="Y892" s="10" t="e">
        <f t="shared" si="228"/>
        <v>#REF!</v>
      </c>
      <c r="Z892" s="7" t="e">
        <f t="shared" si="229"/>
        <v>#REF!</v>
      </c>
    </row>
    <row r="893" spans="19:26" x14ac:dyDescent="0.25">
      <c r="S893" s="26">
        <f>+'Rendements bruts'!A893</f>
        <v>0</v>
      </c>
      <c r="T893">
        <f t="shared" si="230"/>
        <v>1900</v>
      </c>
      <c r="U893">
        <f t="shared" si="231"/>
        <v>1</v>
      </c>
      <c r="V893" t="e">
        <f>+VLOOKUP(S893,'Rendements bruts'!$A:$A,2,FALSE)</f>
        <v>#N/A</v>
      </c>
      <c r="W893" s="2">
        <f t="shared" si="232"/>
        <v>0</v>
      </c>
      <c r="Y893" s="10" t="e">
        <f t="shared" si="228"/>
        <v>#REF!</v>
      </c>
      <c r="Z893" s="7" t="e">
        <f t="shared" si="229"/>
        <v>#REF!</v>
      </c>
    </row>
    <row r="894" spans="19:26" x14ac:dyDescent="0.25">
      <c r="S894" s="26">
        <f>+'Rendements bruts'!A894</f>
        <v>0</v>
      </c>
      <c r="T894">
        <f t="shared" si="230"/>
        <v>1900</v>
      </c>
      <c r="U894">
        <f t="shared" si="231"/>
        <v>1</v>
      </c>
      <c r="V894" t="e">
        <f>+VLOOKUP(S894,'Rendements bruts'!$A:$A,2,FALSE)</f>
        <v>#N/A</v>
      </c>
      <c r="W894" s="2">
        <f t="shared" si="232"/>
        <v>0</v>
      </c>
      <c r="Y894" s="10" t="e">
        <f t="shared" si="228"/>
        <v>#REF!</v>
      </c>
      <c r="Z894" s="7" t="e">
        <f t="shared" si="229"/>
        <v>#REF!</v>
      </c>
    </row>
    <row r="895" spans="19:26" x14ac:dyDescent="0.25">
      <c r="S895" s="26">
        <f>+'Rendements bruts'!A895</f>
        <v>0</v>
      </c>
      <c r="T895">
        <f t="shared" si="230"/>
        <v>1900</v>
      </c>
      <c r="U895">
        <f t="shared" si="231"/>
        <v>1</v>
      </c>
      <c r="V895" t="e">
        <f>+VLOOKUP(S895,'Rendements bruts'!$A:$A,2,FALSE)</f>
        <v>#N/A</v>
      </c>
      <c r="W895" s="2">
        <f t="shared" si="232"/>
        <v>0</v>
      </c>
      <c r="Y895" s="10" t="e">
        <f t="shared" si="228"/>
        <v>#REF!</v>
      </c>
      <c r="Z895" s="7" t="e">
        <f t="shared" si="229"/>
        <v>#REF!</v>
      </c>
    </row>
    <row r="896" spans="19:26" x14ac:dyDescent="0.25">
      <c r="S896" s="26">
        <f>+'Rendements bruts'!A896</f>
        <v>0</v>
      </c>
      <c r="T896">
        <f t="shared" si="230"/>
        <v>1900</v>
      </c>
      <c r="U896">
        <f t="shared" si="231"/>
        <v>1</v>
      </c>
      <c r="V896" t="e">
        <f>+VLOOKUP(S896,'Rendements bruts'!$A:$A,2,FALSE)</f>
        <v>#N/A</v>
      </c>
      <c r="W896" s="2">
        <f t="shared" si="232"/>
        <v>0</v>
      </c>
      <c r="Y896" s="10" t="e">
        <f t="shared" si="228"/>
        <v>#REF!</v>
      </c>
      <c r="Z896" s="7" t="e">
        <f t="shared" si="229"/>
        <v>#REF!</v>
      </c>
    </row>
    <row r="897" spans="19:26" x14ac:dyDescent="0.25">
      <c r="S897" s="26">
        <f>+'Rendements bruts'!A897</f>
        <v>0</v>
      </c>
      <c r="T897">
        <f t="shared" si="230"/>
        <v>1900</v>
      </c>
      <c r="U897">
        <f t="shared" si="231"/>
        <v>1</v>
      </c>
      <c r="V897" t="e">
        <f>+VLOOKUP(S897,'Rendements bruts'!$A:$A,2,FALSE)</f>
        <v>#N/A</v>
      </c>
      <c r="W897" s="2">
        <f t="shared" si="232"/>
        <v>0</v>
      </c>
      <c r="Y897" s="10" t="e">
        <f t="shared" si="228"/>
        <v>#REF!</v>
      </c>
      <c r="Z897" s="7" t="e">
        <f t="shared" si="229"/>
        <v>#REF!</v>
      </c>
    </row>
    <row r="898" spans="19:26" x14ac:dyDescent="0.25">
      <c r="S898" s="26">
        <f>+'Rendements bruts'!A898</f>
        <v>0</v>
      </c>
      <c r="T898">
        <f t="shared" si="230"/>
        <v>1900</v>
      </c>
      <c r="U898">
        <f t="shared" si="231"/>
        <v>1</v>
      </c>
      <c r="V898" t="e">
        <f>+VLOOKUP(S898,'Rendements bruts'!$A:$A,2,FALSE)</f>
        <v>#N/A</v>
      </c>
      <c r="W898" s="2">
        <f t="shared" si="232"/>
        <v>0</v>
      </c>
      <c r="Y898" s="10" t="e">
        <f t="shared" si="228"/>
        <v>#REF!</v>
      </c>
      <c r="Z898" s="7" t="e">
        <f t="shared" si="229"/>
        <v>#REF!</v>
      </c>
    </row>
    <row r="899" spans="19:26" x14ac:dyDescent="0.25">
      <c r="S899" s="26">
        <f>+'Rendements bruts'!A899</f>
        <v>0</v>
      </c>
      <c r="T899">
        <f t="shared" si="230"/>
        <v>1900</v>
      </c>
      <c r="U899">
        <f t="shared" si="231"/>
        <v>1</v>
      </c>
      <c r="V899" t="e">
        <f>+VLOOKUP(S899,'Rendements bruts'!$A:$A,2,FALSE)</f>
        <v>#N/A</v>
      </c>
      <c r="W899" s="2">
        <f t="shared" si="232"/>
        <v>0</v>
      </c>
      <c r="Y899" s="10" t="e">
        <f t="shared" si="228"/>
        <v>#REF!</v>
      </c>
      <c r="Z899" s="7" t="e">
        <f t="shared" si="229"/>
        <v>#REF!</v>
      </c>
    </row>
    <row r="900" spans="19:26" x14ac:dyDescent="0.25">
      <c r="S900" s="26">
        <f>+'Rendements bruts'!A900</f>
        <v>0</v>
      </c>
      <c r="T900">
        <f t="shared" si="230"/>
        <v>1900</v>
      </c>
      <c r="U900">
        <f t="shared" si="231"/>
        <v>1</v>
      </c>
      <c r="V900" t="e">
        <f>+VLOOKUP(S900,'Rendements bruts'!$A:$A,2,FALSE)</f>
        <v>#N/A</v>
      </c>
      <c r="W900" s="2">
        <f t="shared" si="232"/>
        <v>0</v>
      </c>
      <c r="Y900" s="10" t="e">
        <f t="shared" si="228"/>
        <v>#REF!</v>
      </c>
      <c r="Z900" s="7" t="e">
        <f t="shared" si="229"/>
        <v>#REF!</v>
      </c>
    </row>
    <row r="901" spans="19:26" x14ac:dyDescent="0.25">
      <c r="S901" s="26">
        <f>+'Rendements bruts'!A901</f>
        <v>0</v>
      </c>
      <c r="T901">
        <f t="shared" si="230"/>
        <v>1900</v>
      </c>
      <c r="U901">
        <f t="shared" si="231"/>
        <v>1</v>
      </c>
      <c r="V901" t="e">
        <f>+VLOOKUP(S901,'Rendements bruts'!$A:$A,2,FALSE)</f>
        <v>#N/A</v>
      </c>
      <c r="W901" s="2">
        <f t="shared" si="232"/>
        <v>0</v>
      </c>
      <c r="Y901" s="10" t="e">
        <f t="shared" ref="Y901:Y964" si="233">+IF(A924=" "," ",INDEX(Indices,A924,MAX($Q$2:$Q$48)+2))</f>
        <v>#REF!</v>
      </c>
      <c r="Z901" s="7" t="e">
        <f t="shared" si="229"/>
        <v>#REF!</v>
      </c>
    </row>
    <row r="902" spans="19:26" x14ac:dyDescent="0.25">
      <c r="S902" s="26">
        <f>+'Rendements bruts'!A902</f>
        <v>0</v>
      </c>
      <c r="T902">
        <f t="shared" si="230"/>
        <v>1900</v>
      </c>
      <c r="U902">
        <f t="shared" si="231"/>
        <v>1</v>
      </c>
      <c r="V902" t="e">
        <f>+VLOOKUP(S902,'Rendements bruts'!$A:$A,2,FALSE)</f>
        <v>#N/A</v>
      </c>
      <c r="W902" s="2">
        <f t="shared" si="232"/>
        <v>0</v>
      </c>
      <c r="Y902" s="10" t="e">
        <f t="shared" si="233"/>
        <v>#REF!</v>
      </c>
      <c r="Z902" s="7" t="e">
        <f t="shared" si="229"/>
        <v>#REF!</v>
      </c>
    </row>
    <row r="903" spans="19:26" x14ac:dyDescent="0.25">
      <c r="S903" s="26">
        <f>+'Rendements bruts'!A903</f>
        <v>0</v>
      </c>
      <c r="T903">
        <f t="shared" si="230"/>
        <v>1900</v>
      </c>
      <c r="U903">
        <f t="shared" si="231"/>
        <v>1</v>
      </c>
      <c r="V903" t="e">
        <f>+VLOOKUP(S903,'Rendements bruts'!$A:$A,2,FALSE)</f>
        <v>#N/A</v>
      </c>
      <c r="W903" s="2">
        <f t="shared" si="232"/>
        <v>0</v>
      </c>
      <c r="Y903" s="10" t="e">
        <f t="shared" si="233"/>
        <v>#REF!</v>
      </c>
      <c r="Z903" s="7" t="e">
        <f t="shared" si="229"/>
        <v>#REF!</v>
      </c>
    </row>
    <row r="904" spans="19:26" x14ac:dyDescent="0.25">
      <c r="S904" s="26">
        <f>+'Rendements bruts'!A904</f>
        <v>0</v>
      </c>
      <c r="T904">
        <f t="shared" si="230"/>
        <v>1900</v>
      </c>
      <c r="U904">
        <f t="shared" si="231"/>
        <v>1</v>
      </c>
      <c r="V904" t="e">
        <f>+VLOOKUP(S904,'Rendements bruts'!$A:$A,2,FALSE)</f>
        <v>#N/A</v>
      </c>
      <c r="W904" s="2">
        <f t="shared" si="232"/>
        <v>0</v>
      </c>
      <c r="Y904" s="10" t="e">
        <f t="shared" si="233"/>
        <v>#REF!</v>
      </c>
      <c r="Z904" s="7" t="e">
        <f t="shared" si="229"/>
        <v>#REF!</v>
      </c>
    </row>
    <row r="905" spans="19:26" x14ac:dyDescent="0.25">
      <c r="S905" s="26">
        <f>+'Rendements bruts'!A905</f>
        <v>0</v>
      </c>
      <c r="T905">
        <f t="shared" si="230"/>
        <v>1900</v>
      </c>
      <c r="U905">
        <f t="shared" si="231"/>
        <v>1</v>
      </c>
      <c r="V905" t="e">
        <f>+VLOOKUP(S905,'Rendements bruts'!$A:$A,2,FALSE)</f>
        <v>#N/A</v>
      </c>
      <c r="W905" s="2">
        <f t="shared" si="232"/>
        <v>0</v>
      </c>
      <c r="Y905" s="10" t="e">
        <f t="shared" si="233"/>
        <v>#REF!</v>
      </c>
      <c r="Z905" s="7" t="e">
        <f t="shared" si="229"/>
        <v>#REF!</v>
      </c>
    </row>
    <row r="906" spans="19:26" x14ac:dyDescent="0.25">
      <c r="S906" s="26">
        <f>+'Rendements bruts'!A906</f>
        <v>0</v>
      </c>
      <c r="T906">
        <f t="shared" si="230"/>
        <v>1900</v>
      </c>
      <c r="U906">
        <f t="shared" si="231"/>
        <v>1</v>
      </c>
      <c r="V906" t="e">
        <f>+VLOOKUP(S906,'Rendements bruts'!$A:$A,2,FALSE)</f>
        <v>#N/A</v>
      </c>
      <c r="W906" s="2">
        <f t="shared" si="232"/>
        <v>0</v>
      </c>
      <c r="Y906" s="10" t="e">
        <f t="shared" si="233"/>
        <v>#REF!</v>
      </c>
      <c r="Z906" s="7" t="e">
        <f t="shared" si="229"/>
        <v>#REF!</v>
      </c>
    </row>
    <row r="907" spans="19:26" x14ac:dyDescent="0.25">
      <c r="S907" s="26">
        <f>+'Rendements bruts'!A907</f>
        <v>0</v>
      </c>
      <c r="T907">
        <f t="shared" si="230"/>
        <v>1900</v>
      </c>
      <c r="U907">
        <f t="shared" si="231"/>
        <v>1</v>
      </c>
      <c r="V907" t="e">
        <f>+VLOOKUP(S907,'Rendements bruts'!$A:$A,2,FALSE)</f>
        <v>#N/A</v>
      </c>
      <c r="W907" s="2">
        <f t="shared" si="232"/>
        <v>0</v>
      </c>
      <c r="Y907" s="10" t="e">
        <f t="shared" si="233"/>
        <v>#REF!</v>
      </c>
      <c r="Z907" s="7" t="e">
        <f t="shared" si="229"/>
        <v>#REF!</v>
      </c>
    </row>
    <row r="908" spans="19:26" x14ac:dyDescent="0.25">
      <c r="S908" s="26">
        <f>+'Rendements bruts'!A908</f>
        <v>0</v>
      </c>
      <c r="T908">
        <f t="shared" si="230"/>
        <v>1900</v>
      </c>
      <c r="U908">
        <f t="shared" si="231"/>
        <v>1</v>
      </c>
      <c r="V908" t="e">
        <f>+VLOOKUP(S908,'Rendements bruts'!$A:$A,2,FALSE)</f>
        <v>#N/A</v>
      </c>
      <c r="W908" s="2">
        <f t="shared" si="232"/>
        <v>0</v>
      </c>
      <c r="Y908" s="10" t="e">
        <f t="shared" si="233"/>
        <v>#REF!</v>
      </c>
      <c r="Z908" s="7" t="e">
        <f t="shared" si="229"/>
        <v>#REF!</v>
      </c>
    </row>
    <row r="909" spans="19:26" x14ac:dyDescent="0.25">
      <c r="S909" s="26">
        <f>+'Rendements bruts'!A909</f>
        <v>0</v>
      </c>
      <c r="T909">
        <f t="shared" si="230"/>
        <v>1900</v>
      </c>
      <c r="U909">
        <f t="shared" si="231"/>
        <v>1</v>
      </c>
      <c r="V909" t="e">
        <f>+VLOOKUP(S909,'Rendements bruts'!$A:$A,2,FALSE)</f>
        <v>#N/A</v>
      </c>
      <c r="W909" s="2">
        <f t="shared" si="232"/>
        <v>0</v>
      </c>
      <c r="Y909" s="10" t="e">
        <f t="shared" si="233"/>
        <v>#REF!</v>
      </c>
      <c r="Z909" s="7" t="e">
        <f t="shared" si="229"/>
        <v>#REF!</v>
      </c>
    </row>
    <row r="910" spans="19:26" x14ac:dyDescent="0.25">
      <c r="S910" s="26">
        <f>+'Rendements bruts'!A910</f>
        <v>0</v>
      </c>
      <c r="T910">
        <f t="shared" si="230"/>
        <v>1900</v>
      </c>
      <c r="U910">
        <f t="shared" si="231"/>
        <v>1</v>
      </c>
      <c r="V910" t="e">
        <f>+VLOOKUP(S910,'Rendements bruts'!$A:$A,2,FALSE)</f>
        <v>#N/A</v>
      </c>
      <c r="W910" s="2">
        <f t="shared" si="232"/>
        <v>0</v>
      </c>
      <c r="Y910" s="10" t="e">
        <f t="shared" si="233"/>
        <v>#REF!</v>
      </c>
      <c r="Z910" s="7" t="e">
        <f t="shared" si="229"/>
        <v>#REF!</v>
      </c>
    </row>
    <row r="911" spans="19:26" x14ac:dyDescent="0.25">
      <c r="S911" s="26">
        <f>+'Rendements bruts'!A911</f>
        <v>0</v>
      </c>
      <c r="T911">
        <f t="shared" si="230"/>
        <v>1900</v>
      </c>
      <c r="U911">
        <f t="shared" si="231"/>
        <v>1</v>
      </c>
      <c r="V911" t="e">
        <f>+VLOOKUP(S911,'Rendements bruts'!$A:$A,2,FALSE)</f>
        <v>#N/A</v>
      </c>
      <c r="W911" s="2">
        <f t="shared" si="232"/>
        <v>0</v>
      </c>
      <c r="Y911" s="10" t="e">
        <f t="shared" si="233"/>
        <v>#REF!</v>
      </c>
      <c r="Z911" s="7" t="e">
        <f t="shared" si="229"/>
        <v>#REF!</v>
      </c>
    </row>
    <row r="912" spans="19:26" x14ac:dyDescent="0.25">
      <c r="S912" s="26">
        <f>+'Rendements bruts'!A912</f>
        <v>0</v>
      </c>
      <c r="T912">
        <f t="shared" si="230"/>
        <v>1900</v>
      </c>
      <c r="U912">
        <f t="shared" si="231"/>
        <v>1</v>
      </c>
      <c r="V912" t="e">
        <f>+VLOOKUP(S912,'Rendements bruts'!$A:$A,2,FALSE)</f>
        <v>#N/A</v>
      </c>
      <c r="W912" s="2">
        <f t="shared" si="232"/>
        <v>0</v>
      </c>
      <c r="Y912" s="10" t="e">
        <f t="shared" si="233"/>
        <v>#REF!</v>
      </c>
      <c r="Z912" s="7" t="e">
        <f t="shared" si="229"/>
        <v>#REF!</v>
      </c>
    </row>
    <row r="913" spans="19:26" x14ac:dyDescent="0.25">
      <c r="S913" s="26">
        <f>+'Rendements bruts'!A913</f>
        <v>0</v>
      </c>
      <c r="T913">
        <f t="shared" si="230"/>
        <v>1900</v>
      </c>
      <c r="U913">
        <f t="shared" si="231"/>
        <v>1</v>
      </c>
      <c r="V913" t="e">
        <f>+VLOOKUP(S913,'Rendements bruts'!$A:$A,2,FALSE)</f>
        <v>#N/A</v>
      </c>
      <c r="W913" s="2">
        <f t="shared" si="232"/>
        <v>0</v>
      </c>
      <c r="Y913" s="10" t="e">
        <f t="shared" si="233"/>
        <v>#REF!</v>
      </c>
      <c r="Z913" s="7" t="e">
        <f t="shared" si="229"/>
        <v>#REF!</v>
      </c>
    </row>
    <row r="914" spans="19:26" x14ac:dyDescent="0.25">
      <c r="S914" s="26">
        <f>+'Rendements bruts'!A914</f>
        <v>0</v>
      </c>
      <c r="T914">
        <f t="shared" si="230"/>
        <v>1900</v>
      </c>
      <c r="U914">
        <f t="shared" si="231"/>
        <v>1</v>
      </c>
      <c r="V914" t="e">
        <f>+VLOOKUP(S914,'Rendements bruts'!$A:$A,2,FALSE)</f>
        <v>#N/A</v>
      </c>
      <c r="W914" s="2">
        <f t="shared" si="232"/>
        <v>0</v>
      </c>
      <c r="Y914" s="10" t="e">
        <f t="shared" si="233"/>
        <v>#REF!</v>
      </c>
      <c r="Z914" s="7" t="e">
        <f t="shared" si="229"/>
        <v>#REF!</v>
      </c>
    </row>
    <row r="915" spans="19:26" x14ac:dyDescent="0.25">
      <c r="S915" s="26">
        <f>+'Rendements bruts'!A915</f>
        <v>0</v>
      </c>
      <c r="T915">
        <f t="shared" si="230"/>
        <v>1900</v>
      </c>
      <c r="U915">
        <f t="shared" si="231"/>
        <v>1</v>
      </c>
      <c r="V915" t="e">
        <f>+VLOOKUP(S915,'Rendements bruts'!$A:$A,2,FALSE)</f>
        <v>#N/A</v>
      </c>
      <c r="W915" s="2">
        <f t="shared" si="232"/>
        <v>0</v>
      </c>
      <c r="Y915" s="10" t="e">
        <f t="shared" si="233"/>
        <v>#REF!</v>
      </c>
      <c r="Z915" s="7" t="e">
        <f t="shared" si="229"/>
        <v>#REF!</v>
      </c>
    </row>
    <row r="916" spans="19:26" x14ac:dyDescent="0.25">
      <c r="S916" s="26">
        <f>+'Rendements bruts'!A916</f>
        <v>0</v>
      </c>
      <c r="T916">
        <f t="shared" si="230"/>
        <v>1900</v>
      </c>
      <c r="U916">
        <f t="shared" si="231"/>
        <v>1</v>
      </c>
      <c r="V916" t="e">
        <f>+VLOOKUP(S916,'Rendements bruts'!$A:$A,2,FALSE)</f>
        <v>#N/A</v>
      </c>
      <c r="W916" s="2">
        <f t="shared" si="232"/>
        <v>0</v>
      </c>
      <c r="Y916" s="10" t="e">
        <f t="shared" si="233"/>
        <v>#REF!</v>
      </c>
      <c r="Z916" s="7" t="e">
        <f t="shared" si="229"/>
        <v>#REF!</v>
      </c>
    </row>
    <row r="917" spans="19:26" x14ac:dyDescent="0.25">
      <c r="S917" s="26">
        <f>+'Rendements bruts'!A917</f>
        <v>0</v>
      </c>
      <c r="T917">
        <f t="shared" si="230"/>
        <v>1900</v>
      </c>
      <c r="U917">
        <f t="shared" si="231"/>
        <v>1</v>
      </c>
      <c r="V917" t="e">
        <f>+VLOOKUP(S917,'Rendements bruts'!$A:$A,2,FALSE)</f>
        <v>#N/A</v>
      </c>
      <c r="W917" s="2">
        <f t="shared" si="232"/>
        <v>0</v>
      </c>
      <c r="Y917" s="10" t="e">
        <f t="shared" si="233"/>
        <v>#REF!</v>
      </c>
      <c r="Z917" s="7" t="e">
        <f t="shared" ref="Z917:Z980" si="234">+IF(A940=" ",1,1+Y917)</f>
        <v>#REF!</v>
      </c>
    </row>
    <row r="918" spans="19:26" x14ac:dyDescent="0.25">
      <c r="S918" s="26">
        <f>+'Rendements bruts'!A918</f>
        <v>0</v>
      </c>
      <c r="T918">
        <f t="shared" si="230"/>
        <v>1900</v>
      </c>
      <c r="U918">
        <f t="shared" si="231"/>
        <v>1</v>
      </c>
      <c r="V918" t="e">
        <f>+VLOOKUP(S918,'Rendements bruts'!$A:$A,2,FALSE)</f>
        <v>#N/A</v>
      </c>
      <c r="W918" s="2">
        <f t="shared" si="232"/>
        <v>0</v>
      </c>
      <c r="Y918" s="10" t="e">
        <f t="shared" si="233"/>
        <v>#REF!</v>
      </c>
      <c r="Z918" s="7" t="e">
        <f t="shared" si="234"/>
        <v>#REF!</v>
      </c>
    </row>
    <row r="919" spans="19:26" x14ac:dyDescent="0.25">
      <c r="S919" s="26">
        <f>+'Rendements bruts'!A919</f>
        <v>0</v>
      </c>
      <c r="T919">
        <f t="shared" si="230"/>
        <v>1900</v>
      </c>
      <c r="U919">
        <f t="shared" si="231"/>
        <v>1</v>
      </c>
      <c r="V919" t="e">
        <f>+VLOOKUP(S919,'Rendements bruts'!$A:$A,2,FALSE)</f>
        <v>#N/A</v>
      </c>
      <c r="W919" s="2">
        <f t="shared" si="232"/>
        <v>0</v>
      </c>
      <c r="Y919" s="10" t="e">
        <f t="shared" si="233"/>
        <v>#REF!</v>
      </c>
      <c r="Z919" s="7" t="e">
        <f t="shared" si="234"/>
        <v>#REF!</v>
      </c>
    </row>
    <row r="920" spans="19:26" x14ac:dyDescent="0.25">
      <c r="S920" s="26">
        <f>+'Rendements bruts'!A920</f>
        <v>0</v>
      </c>
      <c r="T920">
        <f t="shared" si="230"/>
        <v>1900</v>
      </c>
      <c r="U920">
        <f t="shared" si="231"/>
        <v>1</v>
      </c>
      <c r="V920" t="e">
        <f>+VLOOKUP(S920,'Rendements bruts'!$A:$A,2,FALSE)</f>
        <v>#N/A</v>
      </c>
      <c r="W920" s="2">
        <f t="shared" si="232"/>
        <v>0</v>
      </c>
      <c r="Y920" s="10" t="e">
        <f t="shared" si="233"/>
        <v>#REF!</v>
      </c>
      <c r="Z920" s="7" t="e">
        <f t="shared" si="234"/>
        <v>#REF!</v>
      </c>
    </row>
    <row r="921" spans="19:26" x14ac:dyDescent="0.25">
      <c r="S921" s="26">
        <f>+'Rendements bruts'!A921</f>
        <v>0</v>
      </c>
      <c r="T921">
        <f t="shared" si="230"/>
        <v>1900</v>
      </c>
      <c r="U921">
        <f t="shared" si="231"/>
        <v>1</v>
      </c>
      <c r="V921" t="e">
        <f>+VLOOKUP(S921,'Rendements bruts'!$A:$A,2,FALSE)</f>
        <v>#N/A</v>
      </c>
      <c r="W921" s="2">
        <f t="shared" si="232"/>
        <v>0</v>
      </c>
      <c r="Y921" s="10" t="e">
        <f t="shared" si="233"/>
        <v>#REF!</v>
      </c>
      <c r="Z921" s="7" t="e">
        <f t="shared" si="234"/>
        <v>#REF!</v>
      </c>
    </row>
    <row r="922" spans="19:26" x14ac:dyDescent="0.25">
      <c r="S922" s="26">
        <f>+'Rendements bruts'!A922</f>
        <v>0</v>
      </c>
      <c r="T922">
        <f t="shared" si="230"/>
        <v>1900</v>
      </c>
      <c r="U922">
        <f t="shared" si="231"/>
        <v>1</v>
      </c>
      <c r="V922" t="e">
        <f>+VLOOKUP(S922,'Rendements bruts'!$A:$A,2,FALSE)</f>
        <v>#N/A</v>
      </c>
      <c r="W922" s="2">
        <f t="shared" si="232"/>
        <v>0</v>
      </c>
      <c r="Y922" s="10" t="e">
        <f t="shared" si="233"/>
        <v>#REF!</v>
      </c>
      <c r="Z922" s="7" t="e">
        <f t="shared" si="234"/>
        <v>#REF!</v>
      </c>
    </row>
    <row r="923" spans="19:26" x14ac:dyDescent="0.25">
      <c r="S923" s="26">
        <f>+'Rendements bruts'!A923</f>
        <v>0</v>
      </c>
      <c r="T923">
        <f t="shared" si="230"/>
        <v>1900</v>
      </c>
      <c r="U923">
        <f t="shared" si="231"/>
        <v>1</v>
      </c>
      <c r="V923" t="e">
        <f>+VLOOKUP(S923,'Rendements bruts'!$A:$A,2,FALSE)</f>
        <v>#N/A</v>
      </c>
      <c r="W923" s="2">
        <f t="shared" si="232"/>
        <v>0</v>
      </c>
      <c r="Y923" s="10" t="e">
        <f t="shared" si="233"/>
        <v>#REF!</v>
      </c>
      <c r="Z923" s="7" t="e">
        <f t="shared" si="234"/>
        <v>#REF!</v>
      </c>
    </row>
    <row r="924" spans="19:26" x14ac:dyDescent="0.25">
      <c r="S924" s="26">
        <f>+'Rendements bruts'!A924</f>
        <v>0</v>
      </c>
      <c r="T924">
        <f t="shared" si="230"/>
        <v>1900</v>
      </c>
      <c r="U924">
        <f t="shared" si="231"/>
        <v>1</v>
      </c>
      <c r="V924" t="e">
        <f>+VLOOKUP(S924,'Rendements bruts'!$A:$A,2,FALSE)</f>
        <v>#N/A</v>
      </c>
      <c r="W924" s="2">
        <f t="shared" si="232"/>
        <v>0</v>
      </c>
      <c r="Y924" s="10" t="e">
        <f t="shared" si="233"/>
        <v>#REF!</v>
      </c>
      <c r="Z924" s="7" t="e">
        <f t="shared" si="234"/>
        <v>#REF!</v>
      </c>
    </row>
    <row r="925" spans="19:26" x14ac:dyDescent="0.25">
      <c r="S925" s="26">
        <f>+'Rendements bruts'!A925</f>
        <v>0</v>
      </c>
      <c r="T925">
        <f t="shared" si="230"/>
        <v>1900</v>
      </c>
      <c r="U925">
        <f t="shared" si="231"/>
        <v>1</v>
      </c>
      <c r="V925" t="e">
        <f>+VLOOKUP(S925,'Rendements bruts'!$A:$A,2,FALSE)</f>
        <v>#N/A</v>
      </c>
      <c r="W925" s="2">
        <f t="shared" si="232"/>
        <v>0</v>
      </c>
      <c r="Y925" s="10" t="e">
        <f t="shared" si="233"/>
        <v>#REF!</v>
      </c>
      <c r="Z925" s="7" t="e">
        <f t="shared" si="234"/>
        <v>#REF!</v>
      </c>
    </row>
    <row r="926" spans="19:26" x14ac:dyDescent="0.25">
      <c r="S926" s="26">
        <f>+'Rendements bruts'!A926</f>
        <v>0</v>
      </c>
      <c r="T926">
        <f t="shared" si="230"/>
        <v>1900</v>
      </c>
      <c r="U926">
        <f t="shared" si="231"/>
        <v>1</v>
      </c>
      <c r="V926" t="e">
        <f>+VLOOKUP(S926,'Rendements bruts'!$A:$A,2,FALSE)</f>
        <v>#N/A</v>
      </c>
      <c r="W926" s="2">
        <f t="shared" si="232"/>
        <v>0</v>
      </c>
      <c r="Y926" s="10" t="e">
        <f t="shared" si="233"/>
        <v>#REF!</v>
      </c>
      <c r="Z926" s="7" t="e">
        <f t="shared" si="234"/>
        <v>#REF!</v>
      </c>
    </row>
    <row r="927" spans="19:26" x14ac:dyDescent="0.25">
      <c r="S927" s="26">
        <f>+'Rendements bruts'!A927</f>
        <v>0</v>
      </c>
      <c r="T927">
        <f t="shared" si="230"/>
        <v>1900</v>
      </c>
      <c r="U927">
        <f t="shared" si="231"/>
        <v>1</v>
      </c>
      <c r="V927" t="e">
        <f>+VLOOKUP(S927,'Rendements bruts'!$A:$A,2,FALSE)</f>
        <v>#N/A</v>
      </c>
      <c r="W927" s="2">
        <f t="shared" si="232"/>
        <v>0</v>
      </c>
      <c r="Y927" s="10" t="e">
        <f t="shared" si="233"/>
        <v>#REF!</v>
      </c>
      <c r="Z927" s="7" t="e">
        <f t="shared" si="234"/>
        <v>#REF!</v>
      </c>
    </row>
    <row r="928" spans="19:26" x14ac:dyDescent="0.25">
      <c r="S928" s="26">
        <f>+'Rendements bruts'!A928</f>
        <v>0</v>
      </c>
      <c r="T928">
        <f t="shared" si="230"/>
        <v>1900</v>
      </c>
      <c r="U928">
        <f t="shared" si="231"/>
        <v>1</v>
      </c>
      <c r="V928" t="e">
        <f>+VLOOKUP(S928,'Rendements bruts'!$A:$A,2,FALSE)</f>
        <v>#N/A</v>
      </c>
      <c r="W928" s="2">
        <f t="shared" si="232"/>
        <v>0</v>
      </c>
      <c r="Y928" s="10" t="e">
        <f t="shared" si="233"/>
        <v>#REF!</v>
      </c>
      <c r="Z928" s="7" t="e">
        <f t="shared" si="234"/>
        <v>#REF!</v>
      </c>
    </row>
    <row r="929" spans="19:26" x14ac:dyDescent="0.25">
      <c r="S929" s="26">
        <f>+'Rendements bruts'!A929</f>
        <v>0</v>
      </c>
      <c r="T929">
        <f t="shared" si="230"/>
        <v>1900</v>
      </c>
      <c r="U929">
        <f t="shared" si="231"/>
        <v>1</v>
      </c>
      <c r="V929" t="e">
        <f>+VLOOKUP(S929,'Rendements bruts'!$A:$A,2,FALSE)</f>
        <v>#N/A</v>
      </c>
      <c r="W929" s="2">
        <f t="shared" si="232"/>
        <v>0</v>
      </c>
      <c r="Y929" s="10" t="e">
        <f t="shared" si="233"/>
        <v>#REF!</v>
      </c>
      <c r="Z929" s="7" t="e">
        <f t="shared" si="234"/>
        <v>#REF!</v>
      </c>
    </row>
    <row r="930" spans="19:26" x14ac:dyDescent="0.25">
      <c r="S930" s="26">
        <f>+'Rendements bruts'!A930</f>
        <v>0</v>
      </c>
      <c r="T930">
        <f t="shared" ref="T930:T993" si="235">+YEAR(S930)</f>
        <v>1900</v>
      </c>
      <c r="U930">
        <f t="shared" ref="U930:U993" si="236">+MONTH(S930)</f>
        <v>1</v>
      </c>
      <c r="V930" t="e">
        <f>+VLOOKUP(S930,'Rendements bruts'!$A:$A,2,FALSE)</f>
        <v>#N/A</v>
      </c>
      <c r="W930" s="2">
        <f t="shared" ref="W930:W993" si="237">+S930</f>
        <v>0</v>
      </c>
      <c r="Y930" s="10" t="e">
        <f t="shared" si="233"/>
        <v>#REF!</v>
      </c>
      <c r="Z930" s="7" t="e">
        <f t="shared" si="234"/>
        <v>#REF!</v>
      </c>
    </row>
    <row r="931" spans="19:26" x14ac:dyDescent="0.25">
      <c r="S931" s="26">
        <f>+'Rendements bruts'!A931</f>
        <v>0</v>
      </c>
      <c r="T931">
        <f t="shared" si="235"/>
        <v>1900</v>
      </c>
      <c r="U931">
        <f t="shared" si="236"/>
        <v>1</v>
      </c>
      <c r="V931" t="e">
        <f>+VLOOKUP(S931,'Rendements bruts'!$A:$A,2,FALSE)</f>
        <v>#N/A</v>
      </c>
      <c r="W931" s="2">
        <f t="shared" si="237"/>
        <v>0</v>
      </c>
      <c r="Y931" s="10" t="e">
        <f t="shared" si="233"/>
        <v>#REF!</v>
      </c>
      <c r="Z931" s="7" t="e">
        <f t="shared" si="234"/>
        <v>#REF!</v>
      </c>
    </row>
    <row r="932" spans="19:26" x14ac:dyDescent="0.25">
      <c r="S932" s="26">
        <f>+'Rendements bruts'!A932</f>
        <v>0</v>
      </c>
      <c r="T932">
        <f t="shared" si="235"/>
        <v>1900</v>
      </c>
      <c r="U932">
        <f t="shared" si="236"/>
        <v>1</v>
      </c>
      <c r="V932" t="e">
        <f>+VLOOKUP(S932,'Rendements bruts'!$A:$A,2,FALSE)</f>
        <v>#N/A</v>
      </c>
      <c r="W932" s="2">
        <f t="shared" si="237"/>
        <v>0</v>
      </c>
      <c r="Y932" s="10" t="e">
        <f t="shared" si="233"/>
        <v>#REF!</v>
      </c>
      <c r="Z932" s="7" t="e">
        <f t="shared" si="234"/>
        <v>#REF!</v>
      </c>
    </row>
    <row r="933" spans="19:26" x14ac:dyDescent="0.25">
      <c r="S933" s="26">
        <f>+'Rendements bruts'!A933</f>
        <v>0</v>
      </c>
      <c r="T933">
        <f t="shared" si="235"/>
        <v>1900</v>
      </c>
      <c r="U933">
        <f t="shared" si="236"/>
        <v>1</v>
      </c>
      <c r="V933" t="e">
        <f>+VLOOKUP(S933,'Rendements bruts'!$A:$A,2,FALSE)</f>
        <v>#N/A</v>
      </c>
      <c r="W933" s="2">
        <f t="shared" si="237"/>
        <v>0</v>
      </c>
      <c r="Y933" s="10" t="e">
        <f t="shared" si="233"/>
        <v>#REF!</v>
      </c>
      <c r="Z933" s="7" t="e">
        <f t="shared" si="234"/>
        <v>#REF!</v>
      </c>
    </row>
    <row r="934" spans="19:26" x14ac:dyDescent="0.25">
      <c r="S934" s="26">
        <f>+'Rendements bruts'!A934</f>
        <v>0</v>
      </c>
      <c r="T934">
        <f t="shared" si="235"/>
        <v>1900</v>
      </c>
      <c r="U934">
        <f t="shared" si="236"/>
        <v>1</v>
      </c>
      <c r="V934" t="e">
        <f>+VLOOKUP(S934,'Rendements bruts'!$A:$A,2,FALSE)</f>
        <v>#N/A</v>
      </c>
      <c r="W934" s="2">
        <f t="shared" si="237"/>
        <v>0</v>
      </c>
      <c r="Y934" s="10" t="e">
        <f t="shared" si="233"/>
        <v>#REF!</v>
      </c>
      <c r="Z934" s="7" t="e">
        <f t="shared" si="234"/>
        <v>#REF!</v>
      </c>
    </row>
    <row r="935" spans="19:26" x14ac:dyDescent="0.25">
      <c r="S935" s="26">
        <f>+'Rendements bruts'!A935</f>
        <v>0</v>
      </c>
      <c r="T935">
        <f t="shared" si="235"/>
        <v>1900</v>
      </c>
      <c r="U935">
        <f t="shared" si="236"/>
        <v>1</v>
      </c>
      <c r="V935" t="e">
        <f>+VLOOKUP(S935,'Rendements bruts'!$A:$A,2,FALSE)</f>
        <v>#N/A</v>
      </c>
      <c r="W935" s="2">
        <f t="shared" si="237"/>
        <v>0</v>
      </c>
      <c r="Y935" s="10" t="e">
        <f t="shared" si="233"/>
        <v>#REF!</v>
      </c>
      <c r="Z935" s="7" t="e">
        <f t="shared" si="234"/>
        <v>#REF!</v>
      </c>
    </row>
    <row r="936" spans="19:26" x14ac:dyDescent="0.25">
      <c r="S936" s="26">
        <f>+'Rendements bruts'!A936</f>
        <v>0</v>
      </c>
      <c r="T936">
        <f t="shared" si="235"/>
        <v>1900</v>
      </c>
      <c r="U936">
        <f t="shared" si="236"/>
        <v>1</v>
      </c>
      <c r="V936" t="e">
        <f>+VLOOKUP(S936,'Rendements bruts'!$A:$A,2,FALSE)</f>
        <v>#N/A</v>
      </c>
      <c r="W936" s="2">
        <f t="shared" si="237"/>
        <v>0</v>
      </c>
      <c r="Y936" s="10" t="e">
        <f t="shared" si="233"/>
        <v>#REF!</v>
      </c>
      <c r="Z936" s="7" t="e">
        <f t="shared" si="234"/>
        <v>#REF!</v>
      </c>
    </row>
    <row r="937" spans="19:26" x14ac:dyDescent="0.25">
      <c r="S937" s="26">
        <f>+'Rendements bruts'!A937</f>
        <v>0</v>
      </c>
      <c r="T937">
        <f t="shared" si="235"/>
        <v>1900</v>
      </c>
      <c r="U937">
        <f t="shared" si="236"/>
        <v>1</v>
      </c>
      <c r="V937" t="e">
        <f>+VLOOKUP(S937,'Rendements bruts'!$A:$A,2,FALSE)</f>
        <v>#N/A</v>
      </c>
      <c r="W937" s="2">
        <f t="shared" si="237"/>
        <v>0</v>
      </c>
      <c r="Y937" s="10" t="e">
        <f t="shared" si="233"/>
        <v>#REF!</v>
      </c>
      <c r="Z937" s="7" t="e">
        <f t="shared" si="234"/>
        <v>#REF!</v>
      </c>
    </row>
    <row r="938" spans="19:26" x14ac:dyDescent="0.25">
      <c r="S938" s="26">
        <f>+'Rendements bruts'!A938</f>
        <v>0</v>
      </c>
      <c r="T938">
        <f t="shared" si="235"/>
        <v>1900</v>
      </c>
      <c r="U938">
        <f t="shared" si="236"/>
        <v>1</v>
      </c>
      <c r="V938" t="e">
        <f>+VLOOKUP(S938,'Rendements bruts'!$A:$A,2,FALSE)</f>
        <v>#N/A</v>
      </c>
      <c r="W938" s="2">
        <f t="shared" si="237"/>
        <v>0</v>
      </c>
      <c r="Y938" s="10" t="e">
        <f t="shared" si="233"/>
        <v>#REF!</v>
      </c>
      <c r="Z938" s="7" t="e">
        <f t="shared" si="234"/>
        <v>#REF!</v>
      </c>
    </row>
    <row r="939" spans="19:26" x14ac:dyDescent="0.25">
      <c r="S939" s="26">
        <f>+'Rendements bruts'!A939</f>
        <v>0</v>
      </c>
      <c r="T939">
        <f t="shared" si="235"/>
        <v>1900</v>
      </c>
      <c r="U939">
        <f t="shared" si="236"/>
        <v>1</v>
      </c>
      <c r="V939" t="e">
        <f>+VLOOKUP(S939,'Rendements bruts'!$A:$A,2,FALSE)</f>
        <v>#N/A</v>
      </c>
      <c r="W939" s="2">
        <f t="shared" si="237"/>
        <v>0</v>
      </c>
      <c r="Y939" s="10" t="e">
        <f t="shared" si="233"/>
        <v>#REF!</v>
      </c>
      <c r="Z939" s="7" t="e">
        <f t="shared" si="234"/>
        <v>#REF!</v>
      </c>
    </row>
    <row r="940" spans="19:26" x14ac:dyDescent="0.25">
      <c r="S940" s="26">
        <f>+'Rendements bruts'!A940</f>
        <v>0</v>
      </c>
      <c r="T940">
        <f t="shared" si="235"/>
        <v>1900</v>
      </c>
      <c r="U940">
        <f t="shared" si="236"/>
        <v>1</v>
      </c>
      <c r="V940" t="e">
        <f>+VLOOKUP(S940,'Rendements bruts'!$A:$A,2,FALSE)</f>
        <v>#N/A</v>
      </c>
      <c r="W940" s="2">
        <f t="shared" si="237"/>
        <v>0</v>
      </c>
      <c r="Y940" s="10" t="e">
        <f t="shared" si="233"/>
        <v>#REF!</v>
      </c>
      <c r="Z940" s="7" t="e">
        <f t="shared" si="234"/>
        <v>#REF!</v>
      </c>
    </row>
    <row r="941" spans="19:26" x14ac:dyDescent="0.25">
      <c r="S941" s="26">
        <f>+'Rendements bruts'!A941</f>
        <v>0</v>
      </c>
      <c r="T941">
        <f t="shared" si="235"/>
        <v>1900</v>
      </c>
      <c r="U941">
        <f t="shared" si="236"/>
        <v>1</v>
      </c>
      <c r="V941" t="e">
        <f>+VLOOKUP(S941,'Rendements bruts'!$A:$A,2,FALSE)</f>
        <v>#N/A</v>
      </c>
      <c r="W941" s="2">
        <f t="shared" si="237"/>
        <v>0</v>
      </c>
      <c r="Y941" s="10" t="e">
        <f t="shared" si="233"/>
        <v>#REF!</v>
      </c>
      <c r="Z941" s="7" t="e">
        <f t="shared" si="234"/>
        <v>#REF!</v>
      </c>
    </row>
    <row r="942" spans="19:26" x14ac:dyDescent="0.25">
      <c r="S942" s="26">
        <f>+'Rendements bruts'!A942</f>
        <v>0</v>
      </c>
      <c r="T942">
        <f t="shared" si="235"/>
        <v>1900</v>
      </c>
      <c r="U942">
        <f t="shared" si="236"/>
        <v>1</v>
      </c>
      <c r="V942" t="e">
        <f>+VLOOKUP(S942,'Rendements bruts'!$A:$A,2,FALSE)</f>
        <v>#N/A</v>
      </c>
      <c r="W942" s="2">
        <f t="shared" si="237"/>
        <v>0</v>
      </c>
      <c r="Y942" s="10" t="e">
        <f t="shared" si="233"/>
        <v>#REF!</v>
      </c>
      <c r="Z942" s="7" t="e">
        <f t="shared" si="234"/>
        <v>#REF!</v>
      </c>
    </row>
    <row r="943" spans="19:26" x14ac:dyDescent="0.25">
      <c r="S943" s="26">
        <f>+'Rendements bruts'!A943</f>
        <v>0</v>
      </c>
      <c r="T943">
        <f t="shared" si="235"/>
        <v>1900</v>
      </c>
      <c r="U943">
        <f t="shared" si="236"/>
        <v>1</v>
      </c>
      <c r="V943" t="e">
        <f>+VLOOKUP(S943,'Rendements bruts'!$A:$A,2,FALSE)</f>
        <v>#N/A</v>
      </c>
      <c r="W943" s="2">
        <f t="shared" si="237"/>
        <v>0</v>
      </c>
      <c r="Y943" s="10" t="e">
        <f t="shared" si="233"/>
        <v>#REF!</v>
      </c>
      <c r="Z943" s="7" t="e">
        <f t="shared" si="234"/>
        <v>#REF!</v>
      </c>
    </row>
    <row r="944" spans="19:26" x14ac:dyDescent="0.25">
      <c r="S944" s="26">
        <f>+'Rendements bruts'!A944</f>
        <v>0</v>
      </c>
      <c r="T944">
        <f t="shared" si="235"/>
        <v>1900</v>
      </c>
      <c r="U944">
        <f t="shared" si="236"/>
        <v>1</v>
      </c>
      <c r="V944" t="e">
        <f>+VLOOKUP(S944,'Rendements bruts'!$A:$A,2,FALSE)</f>
        <v>#N/A</v>
      </c>
      <c r="W944" s="2">
        <f t="shared" si="237"/>
        <v>0</v>
      </c>
      <c r="Y944" s="10" t="e">
        <f t="shared" si="233"/>
        <v>#REF!</v>
      </c>
      <c r="Z944" s="7" t="e">
        <f t="shared" si="234"/>
        <v>#REF!</v>
      </c>
    </row>
    <row r="945" spans="19:26" x14ac:dyDescent="0.25">
      <c r="S945" s="26">
        <f>+'Rendements bruts'!A945</f>
        <v>0</v>
      </c>
      <c r="T945">
        <f t="shared" si="235"/>
        <v>1900</v>
      </c>
      <c r="U945">
        <f t="shared" si="236"/>
        <v>1</v>
      </c>
      <c r="V945" t="e">
        <f>+VLOOKUP(S945,'Rendements bruts'!$A:$A,2,FALSE)</f>
        <v>#N/A</v>
      </c>
      <c r="W945" s="2">
        <f t="shared" si="237"/>
        <v>0</v>
      </c>
      <c r="Y945" s="10" t="e">
        <f t="shared" si="233"/>
        <v>#REF!</v>
      </c>
      <c r="Z945" s="7" t="e">
        <f t="shared" si="234"/>
        <v>#REF!</v>
      </c>
    </row>
    <row r="946" spans="19:26" x14ac:dyDescent="0.25">
      <c r="S946" s="26">
        <f>+'Rendements bruts'!A946</f>
        <v>0</v>
      </c>
      <c r="T946">
        <f t="shared" si="235"/>
        <v>1900</v>
      </c>
      <c r="U946">
        <f t="shared" si="236"/>
        <v>1</v>
      </c>
      <c r="V946" t="e">
        <f>+VLOOKUP(S946,'Rendements bruts'!$A:$A,2,FALSE)</f>
        <v>#N/A</v>
      </c>
      <c r="W946" s="2">
        <f t="shared" si="237"/>
        <v>0</v>
      </c>
      <c r="Y946" s="10" t="e">
        <f t="shared" si="233"/>
        <v>#REF!</v>
      </c>
      <c r="Z946" s="7" t="e">
        <f t="shared" si="234"/>
        <v>#REF!</v>
      </c>
    </row>
    <row r="947" spans="19:26" x14ac:dyDescent="0.25">
      <c r="S947" s="26">
        <f>+'Rendements bruts'!A947</f>
        <v>0</v>
      </c>
      <c r="T947">
        <f t="shared" si="235"/>
        <v>1900</v>
      </c>
      <c r="U947">
        <f t="shared" si="236"/>
        <v>1</v>
      </c>
      <c r="V947" t="e">
        <f>+VLOOKUP(S947,'Rendements bruts'!$A:$A,2,FALSE)</f>
        <v>#N/A</v>
      </c>
      <c r="W947" s="2">
        <f t="shared" si="237"/>
        <v>0</v>
      </c>
      <c r="Y947" s="10" t="e">
        <f t="shared" si="233"/>
        <v>#REF!</v>
      </c>
      <c r="Z947" s="7" t="e">
        <f t="shared" si="234"/>
        <v>#REF!</v>
      </c>
    </row>
    <row r="948" spans="19:26" x14ac:dyDescent="0.25">
      <c r="S948" s="26">
        <f>+'Rendements bruts'!A948</f>
        <v>0</v>
      </c>
      <c r="T948">
        <f t="shared" si="235"/>
        <v>1900</v>
      </c>
      <c r="U948">
        <f t="shared" si="236"/>
        <v>1</v>
      </c>
      <c r="V948" t="e">
        <f>+VLOOKUP(S948,'Rendements bruts'!$A:$A,2,FALSE)</f>
        <v>#N/A</v>
      </c>
      <c r="W948" s="2">
        <f t="shared" si="237"/>
        <v>0</v>
      </c>
      <c r="Y948" s="10" t="e">
        <f t="shared" si="233"/>
        <v>#REF!</v>
      </c>
      <c r="Z948" s="7" t="e">
        <f t="shared" si="234"/>
        <v>#REF!</v>
      </c>
    </row>
    <row r="949" spans="19:26" x14ac:dyDescent="0.25">
      <c r="S949" s="26">
        <f>+'Rendements bruts'!A949</f>
        <v>0</v>
      </c>
      <c r="T949">
        <f t="shared" si="235"/>
        <v>1900</v>
      </c>
      <c r="U949">
        <f t="shared" si="236"/>
        <v>1</v>
      </c>
      <c r="V949" t="e">
        <f>+VLOOKUP(S949,'Rendements bruts'!$A:$A,2,FALSE)</f>
        <v>#N/A</v>
      </c>
      <c r="W949" s="2">
        <f t="shared" si="237"/>
        <v>0</v>
      </c>
      <c r="Y949" s="10" t="e">
        <f t="shared" si="233"/>
        <v>#REF!</v>
      </c>
      <c r="Z949" s="7" t="e">
        <f t="shared" si="234"/>
        <v>#REF!</v>
      </c>
    </row>
    <row r="950" spans="19:26" x14ac:dyDescent="0.25">
      <c r="S950" s="26">
        <f>+'Rendements bruts'!A950</f>
        <v>0</v>
      </c>
      <c r="T950">
        <f t="shared" si="235"/>
        <v>1900</v>
      </c>
      <c r="U950">
        <f t="shared" si="236"/>
        <v>1</v>
      </c>
      <c r="V950" t="e">
        <f>+VLOOKUP(S950,'Rendements bruts'!$A:$A,2,FALSE)</f>
        <v>#N/A</v>
      </c>
      <c r="W950" s="2">
        <f t="shared" si="237"/>
        <v>0</v>
      </c>
      <c r="Y950" s="10" t="e">
        <f t="shared" si="233"/>
        <v>#REF!</v>
      </c>
      <c r="Z950" s="7" t="e">
        <f t="shared" si="234"/>
        <v>#REF!</v>
      </c>
    </row>
    <row r="951" spans="19:26" x14ac:dyDescent="0.25">
      <c r="S951" s="26">
        <f>+'Rendements bruts'!A951</f>
        <v>0</v>
      </c>
      <c r="T951">
        <f t="shared" si="235"/>
        <v>1900</v>
      </c>
      <c r="U951">
        <f t="shared" si="236"/>
        <v>1</v>
      </c>
      <c r="V951" t="e">
        <f>+VLOOKUP(S951,'Rendements bruts'!$A:$A,2,FALSE)</f>
        <v>#N/A</v>
      </c>
      <c r="W951" s="2">
        <f t="shared" si="237"/>
        <v>0</v>
      </c>
      <c r="Y951" s="10" t="e">
        <f t="shared" si="233"/>
        <v>#REF!</v>
      </c>
      <c r="Z951" s="7" t="e">
        <f t="shared" si="234"/>
        <v>#REF!</v>
      </c>
    </row>
    <row r="952" spans="19:26" x14ac:dyDescent="0.25">
      <c r="S952" s="26">
        <f>+'Rendements bruts'!A952</f>
        <v>0</v>
      </c>
      <c r="T952">
        <f t="shared" si="235"/>
        <v>1900</v>
      </c>
      <c r="U952">
        <f t="shared" si="236"/>
        <v>1</v>
      </c>
      <c r="V952" t="e">
        <f>+VLOOKUP(S952,'Rendements bruts'!$A:$A,2,FALSE)</f>
        <v>#N/A</v>
      </c>
      <c r="W952" s="2">
        <f t="shared" si="237"/>
        <v>0</v>
      </c>
      <c r="Y952" s="10" t="e">
        <f t="shared" si="233"/>
        <v>#REF!</v>
      </c>
      <c r="Z952" s="7" t="e">
        <f t="shared" si="234"/>
        <v>#REF!</v>
      </c>
    </row>
    <row r="953" spans="19:26" x14ac:dyDescent="0.25">
      <c r="S953" s="26">
        <f>+'Rendements bruts'!A953</f>
        <v>0</v>
      </c>
      <c r="T953">
        <f t="shared" si="235"/>
        <v>1900</v>
      </c>
      <c r="U953">
        <f t="shared" si="236"/>
        <v>1</v>
      </c>
      <c r="V953" t="e">
        <f>+VLOOKUP(S953,'Rendements bruts'!$A:$A,2,FALSE)</f>
        <v>#N/A</v>
      </c>
      <c r="W953" s="2">
        <f t="shared" si="237"/>
        <v>0</v>
      </c>
      <c r="Y953" s="10" t="e">
        <f t="shared" si="233"/>
        <v>#REF!</v>
      </c>
      <c r="Z953" s="7" t="e">
        <f t="shared" si="234"/>
        <v>#REF!</v>
      </c>
    </row>
    <row r="954" spans="19:26" x14ac:dyDescent="0.25">
      <c r="S954" s="26">
        <f>+'Rendements bruts'!A954</f>
        <v>0</v>
      </c>
      <c r="T954">
        <f t="shared" si="235"/>
        <v>1900</v>
      </c>
      <c r="U954">
        <f t="shared" si="236"/>
        <v>1</v>
      </c>
      <c r="V954" t="e">
        <f>+VLOOKUP(S954,'Rendements bruts'!$A:$A,2,FALSE)</f>
        <v>#N/A</v>
      </c>
      <c r="W954" s="2">
        <f t="shared" si="237"/>
        <v>0</v>
      </c>
      <c r="Y954" s="10" t="e">
        <f t="shared" si="233"/>
        <v>#REF!</v>
      </c>
      <c r="Z954" s="7" t="e">
        <f t="shared" si="234"/>
        <v>#REF!</v>
      </c>
    </row>
    <row r="955" spans="19:26" x14ac:dyDescent="0.25">
      <c r="S955" s="26">
        <f>+'Rendements bruts'!A955</f>
        <v>0</v>
      </c>
      <c r="T955">
        <f t="shared" si="235"/>
        <v>1900</v>
      </c>
      <c r="U955">
        <f t="shared" si="236"/>
        <v>1</v>
      </c>
      <c r="V955" t="e">
        <f>+VLOOKUP(S955,'Rendements bruts'!$A:$A,2,FALSE)</f>
        <v>#N/A</v>
      </c>
      <c r="W955" s="2">
        <f t="shared" si="237"/>
        <v>0</v>
      </c>
      <c r="Y955" s="10" t="e">
        <f t="shared" si="233"/>
        <v>#REF!</v>
      </c>
      <c r="Z955" s="7" t="e">
        <f t="shared" si="234"/>
        <v>#REF!</v>
      </c>
    </row>
    <row r="956" spans="19:26" x14ac:dyDescent="0.25">
      <c r="S956" s="26">
        <f>+'Rendements bruts'!A956</f>
        <v>0</v>
      </c>
      <c r="T956">
        <f t="shared" si="235"/>
        <v>1900</v>
      </c>
      <c r="U956">
        <f t="shared" si="236"/>
        <v>1</v>
      </c>
      <c r="V956" t="e">
        <f>+VLOOKUP(S956,'Rendements bruts'!$A:$A,2,FALSE)</f>
        <v>#N/A</v>
      </c>
      <c r="W956" s="2">
        <f t="shared" si="237"/>
        <v>0</v>
      </c>
      <c r="Y956" s="10" t="e">
        <f t="shared" si="233"/>
        <v>#REF!</v>
      </c>
      <c r="Z956" s="7" t="e">
        <f t="shared" si="234"/>
        <v>#REF!</v>
      </c>
    </row>
    <row r="957" spans="19:26" x14ac:dyDescent="0.25">
      <c r="S957" s="26">
        <f>+'Rendements bruts'!A957</f>
        <v>0</v>
      </c>
      <c r="T957">
        <f t="shared" si="235"/>
        <v>1900</v>
      </c>
      <c r="U957">
        <f t="shared" si="236"/>
        <v>1</v>
      </c>
      <c r="V957" t="e">
        <f>+VLOOKUP(S957,'Rendements bruts'!$A:$A,2,FALSE)</f>
        <v>#N/A</v>
      </c>
      <c r="W957" s="2">
        <f t="shared" si="237"/>
        <v>0</v>
      </c>
      <c r="Y957" s="10" t="e">
        <f t="shared" si="233"/>
        <v>#REF!</v>
      </c>
      <c r="Z957" s="7" t="e">
        <f t="shared" si="234"/>
        <v>#REF!</v>
      </c>
    </row>
    <row r="958" spans="19:26" x14ac:dyDescent="0.25">
      <c r="S958" s="26">
        <f>+'Rendements bruts'!A958</f>
        <v>0</v>
      </c>
      <c r="T958">
        <f t="shared" si="235"/>
        <v>1900</v>
      </c>
      <c r="U958">
        <f t="shared" si="236"/>
        <v>1</v>
      </c>
      <c r="V958" t="e">
        <f>+VLOOKUP(S958,'Rendements bruts'!$A:$A,2,FALSE)</f>
        <v>#N/A</v>
      </c>
      <c r="W958" s="2">
        <f t="shared" si="237"/>
        <v>0</v>
      </c>
      <c r="Y958" s="10" t="e">
        <f t="shared" si="233"/>
        <v>#REF!</v>
      </c>
      <c r="Z958" s="7" t="e">
        <f t="shared" si="234"/>
        <v>#REF!</v>
      </c>
    </row>
    <row r="959" spans="19:26" x14ac:dyDescent="0.25">
      <c r="S959" s="26">
        <f>+'Rendements bruts'!A959</f>
        <v>0</v>
      </c>
      <c r="T959">
        <f t="shared" si="235"/>
        <v>1900</v>
      </c>
      <c r="U959">
        <f t="shared" si="236"/>
        <v>1</v>
      </c>
      <c r="V959" t="e">
        <f>+VLOOKUP(S959,'Rendements bruts'!$A:$A,2,FALSE)</f>
        <v>#N/A</v>
      </c>
      <c r="W959" s="2">
        <f t="shared" si="237"/>
        <v>0</v>
      </c>
      <c r="Y959" s="10" t="e">
        <f t="shared" si="233"/>
        <v>#REF!</v>
      </c>
      <c r="Z959" s="7" t="e">
        <f t="shared" si="234"/>
        <v>#REF!</v>
      </c>
    </row>
    <row r="960" spans="19:26" x14ac:dyDescent="0.25">
      <c r="S960" s="26">
        <f>+'Rendements bruts'!A960</f>
        <v>0</v>
      </c>
      <c r="T960">
        <f t="shared" si="235"/>
        <v>1900</v>
      </c>
      <c r="U960">
        <f t="shared" si="236"/>
        <v>1</v>
      </c>
      <c r="V960" t="e">
        <f>+VLOOKUP(S960,'Rendements bruts'!$A:$A,2,FALSE)</f>
        <v>#N/A</v>
      </c>
      <c r="W960" s="2">
        <f t="shared" si="237"/>
        <v>0</v>
      </c>
      <c r="Y960" s="10" t="e">
        <f t="shared" si="233"/>
        <v>#REF!</v>
      </c>
      <c r="Z960" s="7" t="e">
        <f t="shared" si="234"/>
        <v>#REF!</v>
      </c>
    </row>
    <row r="961" spans="19:26" x14ac:dyDescent="0.25">
      <c r="S961" s="26">
        <f>+'Rendements bruts'!A961</f>
        <v>0</v>
      </c>
      <c r="T961">
        <f t="shared" si="235"/>
        <v>1900</v>
      </c>
      <c r="U961">
        <f t="shared" si="236"/>
        <v>1</v>
      </c>
      <c r="V961" t="e">
        <f>+VLOOKUP(S961,'Rendements bruts'!$A:$A,2,FALSE)</f>
        <v>#N/A</v>
      </c>
      <c r="W961" s="2">
        <f t="shared" si="237"/>
        <v>0</v>
      </c>
      <c r="Y961" s="10" t="e">
        <f t="shared" si="233"/>
        <v>#REF!</v>
      </c>
      <c r="Z961" s="7" t="e">
        <f t="shared" si="234"/>
        <v>#REF!</v>
      </c>
    </row>
    <row r="962" spans="19:26" x14ac:dyDescent="0.25">
      <c r="S962" s="26">
        <f>+'Rendements bruts'!A962</f>
        <v>0</v>
      </c>
      <c r="T962">
        <f t="shared" si="235"/>
        <v>1900</v>
      </c>
      <c r="U962">
        <f t="shared" si="236"/>
        <v>1</v>
      </c>
      <c r="V962" t="e">
        <f>+VLOOKUP(S962,'Rendements bruts'!$A:$A,2,FALSE)</f>
        <v>#N/A</v>
      </c>
      <c r="W962" s="2">
        <f t="shared" si="237"/>
        <v>0</v>
      </c>
      <c r="Y962" s="10" t="e">
        <f t="shared" si="233"/>
        <v>#REF!</v>
      </c>
      <c r="Z962" s="7" t="e">
        <f t="shared" si="234"/>
        <v>#REF!</v>
      </c>
    </row>
    <row r="963" spans="19:26" x14ac:dyDescent="0.25">
      <c r="S963" s="26">
        <f>+'Rendements bruts'!A963</f>
        <v>0</v>
      </c>
      <c r="T963">
        <f t="shared" si="235"/>
        <v>1900</v>
      </c>
      <c r="U963">
        <f t="shared" si="236"/>
        <v>1</v>
      </c>
      <c r="V963" t="e">
        <f>+VLOOKUP(S963,'Rendements bruts'!$A:$A,2,FALSE)</f>
        <v>#N/A</v>
      </c>
      <c r="W963" s="2">
        <f t="shared" si="237"/>
        <v>0</v>
      </c>
      <c r="Y963" s="10" t="e">
        <f t="shared" si="233"/>
        <v>#REF!</v>
      </c>
      <c r="Z963" s="7" t="e">
        <f t="shared" si="234"/>
        <v>#REF!</v>
      </c>
    </row>
    <row r="964" spans="19:26" x14ac:dyDescent="0.25">
      <c r="S964" s="26">
        <f>+'Rendements bruts'!A964</f>
        <v>0</v>
      </c>
      <c r="T964">
        <f t="shared" si="235"/>
        <v>1900</v>
      </c>
      <c r="U964">
        <f t="shared" si="236"/>
        <v>1</v>
      </c>
      <c r="V964" t="e">
        <f>+VLOOKUP(S964,'Rendements bruts'!$A:$A,2,FALSE)</f>
        <v>#N/A</v>
      </c>
      <c r="W964" s="2">
        <f t="shared" si="237"/>
        <v>0</v>
      </c>
      <c r="Y964" s="10" t="e">
        <f t="shared" si="233"/>
        <v>#REF!</v>
      </c>
      <c r="Z964" s="7" t="e">
        <f t="shared" si="234"/>
        <v>#REF!</v>
      </c>
    </row>
    <row r="965" spans="19:26" x14ac:dyDescent="0.25">
      <c r="S965" s="26">
        <f>+'Rendements bruts'!A965</f>
        <v>0</v>
      </c>
      <c r="T965">
        <f t="shared" si="235"/>
        <v>1900</v>
      </c>
      <c r="U965">
        <f t="shared" si="236"/>
        <v>1</v>
      </c>
      <c r="V965" t="e">
        <f>+VLOOKUP(S965,'Rendements bruts'!$A:$A,2,FALSE)</f>
        <v>#N/A</v>
      </c>
      <c r="W965" s="2">
        <f t="shared" si="237"/>
        <v>0</v>
      </c>
      <c r="Y965" s="10" t="e">
        <f t="shared" ref="Y965:Y1028" si="238">+IF(A988=" "," ",INDEX(Indices,A988,MAX($Q$2:$Q$48)+2))</f>
        <v>#REF!</v>
      </c>
      <c r="Z965" s="7" t="e">
        <f t="shared" si="234"/>
        <v>#REF!</v>
      </c>
    </row>
    <row r="966" spans="19:26" x14ac:dyDescent="0.25">
      <c r="S966" s="26">
        <f>+'Rendements bruts'!A966</f>
        <v>0</v>
      </c>
      <c r="T966">
        <f t="shared" si="235"/>
        <v>1900</v>
      </c>
      <c r="U966">
        <f t="shared" si="236"/>
        <v>1</v>
      </c>
      <c r="V966" t="e">
        <f>+VLOOKUP(S966,'Rendements bruts'!$A:$A,2,FALSE)</f>
        <v>#N/A</v>
      </c>
      <c r="W966" s="2">
        <f t="shared" si="237"/>
        <v>0</v>
      </c>
      <c r="Y966" s="10" t="e">
        <f t="shared" si="238"/>
        <v>#REF!</v>
      </c>
      <c r="Z966" s="7" t="e">
        <f t="shared" si="234"/>
        <v>#REF!</v>
      </c>
    </row>
    <row r="967" spans="19:26" x14ac:dyDescent="0.25">
      <c r="S967" s="26">
        <f>+'Rendements bruts'!A967</f>
        <v>0</v>
      </c>
      <c r="T967">
        <f t="shared" si="235"/>
        <v>1900</v>
      </c>
      <c r="U967">
        <f t="shared" si="236"/>
        <v>1</v>
      </c>
      <c r="V967" t="e">
        <f>+VLOOKUP(S967,'Rendements bruts'!$A:$A,2,FALSE)</f>
        <v>#N/A</v>
      </c>
      <c r="W967" s="2">
        <f t="shared" si="237"/>
        <v>0</v>
      </c>
      <c r="Y967" s="10" t="e">
        <f t="shared" si="238"/>
        <v>#REF!</v>
      </c>
      <c r="Z967" s="7" t="e">
        <f t="shared" si="234"/>
        <v>#REF!</v>
      </c>
    </row>
    <row r="968" spans="19:26" x14ac:dyDescent="0.25">
      <c r="S968" s="26">
        <f>+'Rendements bruts'!A968</f>
        <v>0</v>
      </c>
      <c r="T968">
        <f t="shared" si="235"/>
        <v>1900</v>
      </c>
      <c r="U968">
        <f t="shared" si="236"/>
        <v>1</v>
      </c>
      <c r="V968" t="e">
        <f>+VLOOKUP(S968,'Rendements bruts'!$A:$A,2,FALSE)</f>
        <v>#N/A</v>
      </c>
      <c r="W968" s="2">
        <f t="shared" si="237"/>
        <v>0</v>
      </c>
      <c r="Y968" s="10" t="e">
        <f t="shared" si="238"/>
        <v>#REF!</v>
      </c>
      <c r="Z968" s="7" t="e">
        <f t="shared" si="234"/>
        <v>#REF!</v>
      </c>
    </row>
    <row r="969" spans="19:26" x14ac:dyDescent="0.25">
      <c r="S969" s="26">
        <f>+'Rendements bruts'!A969</f>
        <v>0</v>
      </c>
      <c r="T969">
        <f t="shared" si="235"/>
        <v>1900</v>
      </c>
      <c r="U969">
        <f t="shared" si="236"/>
        <v>1</v>
      </c>
      <c r="V969" t="e">
        <f>+VLOOKUP(S969,'Rendements bruts'!$A:$A,2,FALSE)</f>
        <v>#N/A</v>
      </c>
      <c r="W969" s="2">
        <f t="shared" si="237"/>
        <v>0</v>
      </c>
      <c r="Y969" s="10" t="e">
        <f t="shared" si="238"/>
        <v>#REF!</v>
      </c>
      <c r="Z969" s="7" t="e">
        <f t="shared" si="234"/>
        <v>#REF!</v>
      </c>
    </row>
    <row r="970" spans="19:26" x14ac:dyDescent="0.25">
      <c r="S970" s="26">
        <f>+'Rendements bruts'!A970</f>
        <v>0</v>
      </c>
      <c r="T970">
        <f t="shared" si="235"/>
        <v>1900</v>
      </c>
      <c r="U970">
        <f t="shared" si="236"/>
        <v>1</v>
      </c>
      <c r="V970" t="e">
        <f>+VLOOKUP(S970,'Rendements bruts'!$A:$A,2,FALSE)</f>
        <v>#N/A</v>
      </c>
      <c r="W970" s="2">
        <f t="shared" si="237"/>
        <v>0</v>
      </c>
      <c r="Y970" s="10" t="e">
        <f t="shared" si="238"/>
        <v>#REF!</v>
      </c>
      <c r="Z970" s="7" t="e">
        <f t="shared" si="234"/>
        <v>#REF!</v>
      </c>
    </row>
    <row r="971" spans="19:26" x14ac:dyDescent="0.25">
      <c r="S971" s="26">
        <f>+'Rendements bruts'!A971</f>
        <v>0</v>
      </c>
      <c r="T971">
        <f t="shared" si="235"/>
        <v>1900</v>
      </c>
      <c r="U971">
        <f t="shared" si="236"/>
        <v>1</v>
      </c>
      <c r="V971" t="e">
        <f>+VLOOKUP(S971,'Rendements bruts'!$A:$A,2,FALSE)</f>
        <v>#N/A</v>
      </c>
      <c r="W971" s="2">
        <f t="shared" si="237"/>
        <v>0</v>
      </c>
      <c r="Y971" s="10" t="e">
        <f t="shared" si="238"/>
        <v>#REF!</v>
      </c>
      <c r="Z971" s="7" t="e">
        <f t="shared" si="234"/>
        <v>#REF!</v>
      </c>
    </row>
    <row r="972" spans="19:26" x14ac:dyDescent="0.25">
      <c r="S972" s="26">
        <f>+'Rendements bruts'!A972</f>
        <v>0</v>
      </c>
      <c r="T972">
        <f t="shared" si="235"/>
        <v>1900</v>
      </c>
      <c r="U972">
        <f t="shared" si="236"/>
        <v>1</v>
      </c>
      <c r="V972" t="e">
        <f>+VLOOKUP(S972,'Rendements bruts'!$A:$A,2,FALSE)</f>
        <v>#N/A</v>
      </c>
      <c r="W972" s="2">
        <f t="shared" si="237"/>
        <v>0</v>
      </c>
      <c r="Y972" s="10" t="e">
        <f t="shared" si="238"/>
        <v>#REF!</v>
      </c>
      <c r="Z972" s="7" t="e">
        <f t="shared" si="234"/>
        <v>#REF!</v>
      </c>
    </row>
    <row r="973" spans="19:26" x14ac:dyDescent="0.25">
      <c r="S973" s="26">
        <f>+'Rendements bruts'!A973</f>
        <v>0</v>
      </c>
      <c r="T973">
        <f t="shared" si="235"/>
        <v>1900</v>
      </c>
      <c r="U973">
        <f t="shared" si="236"/>
        <v>1</v>
      </c>
      <c r="V973" t="e">
        <f>+VLOOKUP(S973,'Rendements bruts'!$A:$A,2,FALSE)</f>
        <v>#N/A</v>
      </c>
      <c r="W973" s="2">
        <f t="shared" si="237"/>
        <v>0</v>
      </c>
      <c r="Y973" s="10" t="e">
        <f t="shared" si="238"/>
        <v>#REF!</v>
      </c>
      <c r="Z973" s="7" t="e">
        <f t="shared" si="234"/>
        <v>#REF!</v>
      </c>
    </row>
    <row r="974" spans="19:26" x14ac:dyDescent="0.25">
      <c r="S974" s="26">
        <f>+'Rendements bruts'!A974</f>
        <v>0</v>
      </c>
      <c r="T974">
        <f t="shared" si="235"/>
        <v>1900</v>
      </c>
      <c r="U974">
        <f t="shared" si="236"/>
        <v>1</v>
      </c>
      <c r="V974" t="e">
        <f>+VLOOKUP(S974,'Rendements bruts'!$A:$A,2,FALSE)</f>
        <v>#N/A</v>
      </c>
      <c r="W974" s="2">
        <f t="shared" si="237"/>
        <v>0</v>
      </c>
      <c r="Y974" s="10" t="e">
        <f t="shared" si="238"/>
        <v>#REF!</v>
      </c>
      <c r="Z974" s="7" t="e">
        <f t="shared" si="234"/>
        <v>#REF!</v>
      </c>
    </row>
    <row r="975" spans="19:26" x14ac:dyDescent="0.25">
      <c r="S975" s="26">
        <f>+'Rendements bruts'!A975</f>
        <v>0</v>
      </c>
      <c r="T975">
        <f t="shared" si="235"/>
        <v>1900</v>
      </c>
      <c r="U975">
        <f t="shared" si="236"/>
        <v>1</v>
      </c>
      <c r="V975" t="e">
        <f>+VLOOKUP(S975,'Rendements bruts'!$A:$A,2,FALSE)</f>
        <v>#N/A</v>
      </c>
      <c r="W975" s="2">
        <f t="shared" si="237"/>
        <v>0</v>
      </c>
      <c r="Y975" s="10" t="e">
        <f t="shared" si="238"/>
        <v>#REF!</v>
      </c>
      <c r="Z975" s="7" t="e">
        <f t="shared" si="234"/>
        <v>#REF!</v>
      </c>
    </row>
    <row r="976" spans="19:26" x14ac:dyDescent="0.25">
      <c r="S976" s="26">
        <f>+'Rendements bruts'!A976</f>
        <v>0</v>
      </c>
      <c r="T976">
        <f t="shared" si="235"/>
        <v>1900</v>
      </c>
      <c r="U976">
        <f t="shared" si="236"/>
        <v>1</v>
      </c>
      <c r="V976" t="e">
        <f>+VLOOKUP(S976,'Rendements bruts'!$A:$A,2,FALSE)</f>
        <v>#N/A</v>
      </c>
      <c r="W976" s="2">
        <f t="shared" si="237"/>
        <v>0</v>
      </c>
      <c r="Y976" s="10" t="e">
        <f t="shared" si="238"/>
        <v>#REF!</v>
      </c>
      <c r="Z976" s="7" t="e">
        <f t="shared" si="234"/>
        <v>#REF!</v>
      </c>
    </row>
    <row r="977" spans="19:26" x14ac:dyDescent="0.25">
      <c r="S977" s="26">
        <f>+'Rendements bruts'!A977</f>
        <v>0</v>
      </c>
      <c r="T977">
        <f t="shared" si="235"/>
        <v>1900</v>
      </c>
      <c r="U977">
        <f t="shared" si="236"/>
        <v>1</v>
      </c>
      <c r="V977" t="e">
        <f>+VLOOKUP(S977,'Rendements bruts'!$A:$A,2,FALSE)</f>
        <v>#N/A</v>
      </c>
      <c r="W977" s="2">
        <f t="shared" si="237"/>
        <v>0</v>
      </c>
      <c r="Y977" s="10" t="e">
        <f t="shared" si="238"/>
        <v>#REF!</v>
      </c>
      <c r="Z977" s="7" t="e">
        <f t="shared" si="234"/>
        <v>#REF!</v>
      </c>
    </row>
    <row r="978" spans="19:26" x14ac:dyDescent="0.25">
      <c r="S978" s="26">
        <f>+'Rendements bruts'!A978</f>
        <v>0</v>
      </c>
      <c r="T978">
        <f t="shared" si="235"/>
        <v>1900</v>
      </c>
      <c r="U978">
        <f t="shared" si="236"/>
        <v>1</v>
      </c>
      <c r="V978" t="e">
        <f>+VLOOKUP(S978,'Rendements bruts'!$A:$A,2,FALSE)</f>
        <v>#N/A</v>
      </c>
      <c r="W978" s="2">
        <f t="shared" si="237"/>
        <v>0</v>
      </c>
      <c r="Y978" s="10" t="e">
        <f t="shared" si="238"/>
        <v>#REF!</v>
      </c>
      <c r="Z978" s="7" t="e">
        <f t="shared" si="234"/>
        <v>#REF!</v>
      </c>
    </row>
    <row r="979" spans="19:26" x14ac:dyDescent="0.25">
      <c r="S979" s="26">
        <f>+'Rendements bruts'!A979</f>
        <v>0</v>
      </c>
      <c r="T979">
        <f t="shared" si="235"/>
        <v>1900</v>
      </c>
      <c r="U979">
        <f t="shared" si="236"/>
        <v>1</v>
      </c>
      <c r="V979" t="e">
        <f>+VLOOKUP(S979,'Rendements bruts'!$A:$A,2,FALSE)</f>
        <v>#N/A</v>
      </c>
      <c r="W979" s="2">
        <f t="shared" si="237"/>
        <v>0</v>
      </c>
      <c r="Y979" s="10" t="e">
        <f t="shared" si="238"/>
        <v>#REF!</v>
      </c>
      <c r="Z979" s="7" t="e">
        <f t="shared" si="234"/>
        <v>#REF!</v>
      </c>
    </row>
    <row r="980" spans="19:26" x14ac:dyDescent="0.25">
      <c r="S980" s="26">
        <f>+'Rendements bruts'!A980</f>
        <v>0</v>
      </c>
      <c r="T980">
        <f t="shared" si="235"/>
        <v>1900</v>
      </c>
      <c r="U980">
        <f t="shared" si="236"/>
        <v>1</v>
      </c>
      <c r="V980" t="e">
        <f>+VLOOKUP(S980,'Rendements bruts'!$A:$A,2,FALSE)</f>
        <v>#N/A</v>
      </c>
      <c r="W980" s="2">
        <f t="shared" si="237"/>
        <v>0</v>
      </c>
      <c r="Y980" s="10" t="e">
        <f t="shared" si="238"/>
        <v>#REF!</v>
      </c>
      <c r="Z980" s="7" t="e">
        <f t="shared" si="234"/>
        <v>#REF!</v>
      </c>
    </row>
    <row r="981" spans="19:26" x14ac:dyDescent="0.25">
      <c r="S981" s="26">
        <f>+'Rendements bruts'!A981</f>
        <v>0</v>
      </c>
      <c r="T981">
        <f t="shared" si="235"/>
        <v>1900</v>
      </c>
      <c r="U981">
        <f t="shared" si="236"/>
        <v>1</v>
      </c>
      <c r="V981" t="e">
        <f>+VLOOKUP(S981,'Rendements bruts'!$A:$A,2,FALSE)</f>
        <v>#N/A</v>
      </c>
      <c r="W981" s="2">
        <f t="shared" si="237"/>
        <v>0</v>
      </c>
      <c r="Y981" s="10" t="e">
        <f t="shared" si="238"/>
        <v>#REF!</v>
      </c>
      <c r="Z981" s="7" t="e">
        <f t="shared" ref="Z981:Z1044" si="239">+IF(A1004=" ",1,1+Y981)</f>
        <v>#REF!</v>
      </c>
    </row>
    <row r="982" spans="19:26" x14ac:dyDescent="0.25">
      <c r="S982" s="26">
        <f>+'Rendements bruts'!A982</f>
        <v>0</v>
      </c>
      <c r="T982">
        <f t="shared" si="235"/>
        <v>1900</v>
      </c>
      <c r="U982">
        <f t="shared" si="236"/>
        <v>1</v>
      </c>
      <c r="V982" t="e">
        <f>+VLOOKUP(S982,'Rendements bruts'!$A:$A,2,FALSE)</f>
        <v>#N/A</v>
      </c>
      <c r="W982" s="2">
        <f t="shared" si="237"/>
        <v>0</v>
      </c>
      <c r="Y982" s="10" t="e">
        <f t="shared" si="238"/>
        <v>#REF!</v>
      </c>
      <c r="Z982" s="7" t="e">
        <f t="shared" si="239"/>
        <v>#REF!</v>
      </c>
    </row>
    <row r="983" spans="19:26" x14ac:dyDescent="0.25">
      <c r="S983" s="26">
        <f>+'Rendements bruts'!A983</f>
        <v>0</v>
      </c>
      <c r="T983">
        <f t="shared" si="235"/>
        <v>1900</v>
      </c>
      <c r="U983">
        <f t="shared" si="236"/>
        <v>1</v>
      </c>
      <c r="V983" t="e">
        <f>+VLOOKUP(S983,'Rendements bruts'!$A:$A,2,FALSE)</f>
        <v>#N/A</v>
      </c>
      <c r="W983" s="2">
        <f t="shared" si="237"/>
        <v>0</v>
      </c>
      <c r="Y983" s="10" t="e">
        <f t="shared" si="238"/>
        <v>#REF!</v>
      </c>
      <c r="Z983" s="7" t="e">
        <f t="shared" si="239"/>
        <v>#REF!</v>
      </c>
    </row>
    <row r="984" spans="19:26" x14ac:dyDescent="0.25">
      <c r="S984" s="26">
        <f>+'Rendements bruts'!A984</f>
        <v>0</v>
      </c>
      <c r="T984">
        <f t="shared" si="235"/>
        <v>1900</v>
      </c>
      <c r="U984">
        <f t="shared" si="236"/>
        <v>1</v>
      </c>
      <c r="V984" t="e">
        <f>+VLOOKUP(S984,'Rendements bruts'!$A:$A,2,FALSE)</f>
        <v>#N/A</v>
      </c>
      <c r="W984" s="2">
        <f t="shared" si="237"/>
        <v>0</v>
      </c>
      <c r="Y984" s="10" t="e">
        <f t="shared" si="238"/>
        <v>#REF!</v>
      </c>
      <c r="Z984" s="7" t="e">
        <f t="shared" si="239"/>
        <v>#REF!</v>
      </c>
    </row>
    <row r="985" spans="19:26" x14ac:dyDescent="0.25">
      <c r="S985" s="26">
        <f>+'Rendements bruts'!A985</f>
        <v>0</v>
      </c>
      <c r="T985">
        <f t="shared" si="235"/>
        <v>1900</v>
      </c>
      <c r="U985">
        <f t="shared" si="236"/>
        <v>1</v>
      </c>
      <c r="V985" t="e">
        <f>+VLOOKUP(S985,'Rendements bruts'!$A:$A,2,FALSE)</f>
        <v>#N/A</v>
      </c>
      <c r="W985" s="2">
        <f t="shared" si="237"/>
        <v>0</v>
      </c>
      <c r="Y985" s="10" t="e">
        <f t="shared" si="238"/>
        <v>#REF!</v>
      </c>
      <c r="Z985" s="7" t="e">
        <f t="shared" si="239"/>
        <v>#REF!</v>
      </c>
    </row>
    <row r="986" spans="19:26" x14ac:dyDescent="0.25">
      <c r="S986" s="26">
        <f>+'Rendements bruts'!A986</f>
        <v>0</v>
      </c>
      <c r="T986">
        <f t="shared" si="235"/>
        <v>1900</v>
      </c>
      <c r="U986">
        <f t="shared" si="236"/>
        <v>1</v>
      </c>
      <c r="V986" t="e">
        <f>+VLOOKUP(S986,'Rendements bruts'!$A:$A,2,FALSE)</f>
        <v>#N/A</v>
      </c>
      <c r="W986" s="2">
        <f t="shared" si="237"/>
        <v>0</v>
      </c>
      <c r="Y986" s="10" t="e">
        <f t="shared" si="238"/>
        <v>#REF!</v>
      </c>
      <c r="Z986" s="7" t="e">
        <f t="shared" si="239"/>
        <v>#REF!</v>
      </c>
    </row>
    <row r="987" spans="19:26" x14ac:dyDescent="0.25">
      <c r="S987" s="26">
        <f>+'Rendements bruts'!A987</f>
        <v>0</v>
      </c>
      <c r="T987">
        <f t="shared" si="235"/>
        <v>1900</v>
      </c>
      <c r="U987">
        <f t="shared" si="236"/>
        <v>1</v>
      </c>
      <c r="V987" t="e">
        <f>+VLOOKUP(S987,'Rendements bruts'!$A:$A,2,FALSE)</f>
        <v>#N/A</v>
      </c>
      <c r="W987" s="2">
        <f t="shared" si="237"/>
        <v>0</v>
      </c>
      <c r="Y987" s="10" t="e">
        <f t="shared" si="238"/>
        <v>#REF!</v>
      </c>
      <c r="Z987" s="7" t="e">
        <f t="shared" si="239"/>
        <v>#REF!</v>
      </c>
    </row>
    <row r="988" spans="19:26" x14ac:dyDescent="0.25">
      <c r="S988" s="26">
        <f>+'Rendements bruts'!A988</f>
        <v>0</v>
      </c>
      <c r="T988">
        <f t="shared" si="235"/>
        <v>1900</v>
      </c>
      <c r="U988">
        <f t="shared" si="236"/>
        <v>1</v>
      </c>
      <c r="V988" t="e">
        <f>+VLOOKUP(S988,'Rendements bruts'!$A:$A,2,FALSE)</f>
        <v>#N/A</v>
      </c>
      <c r="W988" s="2">
        <f t="shared" si="237"/>
        <v>0</v>
      </c>
      <c r="Y988" s="10" t="e">
        <f t="shared" si="238"/>
        <v>#REF!</v>
      </c>
      <c r="Z988" s="7" t="e">
        <f t="shared" si="239"/>
        <v>#REF!</v>
      </c>
    </row>
    <row r="989" spans="19:26" x14ac:dyDescent="0.25">
      <c r="S989" s="26">
        <f>+'Rendements bruts'!A989</f>
        <v>0</v>
      </c>
      <c r="T989">
        <f t="shared" si="235"/>
        <v>1900</v>
      </c>
      <c r="U989">
        <f t="shared" si="236"/>
        <v>1</v>
      </c>
      <c r="V989" t="e">
        <f>+VLOOKUP(S989,'Rendements bruts'!$A:$A,2,FALSE)</f>
        <v>#N/A</v>
      </c>
      <c r="W989" s="2">
        <f t="shared" si="237"/>
        <v>0</v>
      </c>
      <c r="Y989" s="10" t="e">
        <f t="shared" si="238"/>
        <v>#REF!</v>
      </c>
      <c r="Z989" s="7" t="e">
        <f t="shared" si="239"/>
        <v>#REF!</v>
      </c>
    </row>
    <row r="990" spans="19:26" x14ac:dyDescent="0.25">
      <c r="S990" s="26">
        <f>+'Rendements bruts'!A990</f>
        <v>0</v>
      </c>
      <c r="T990">
        <f t="shared" si="235"/>
        <v>1900</v>
      </c>
      <c r="U990">
        <f t="shared" si="236"/>
        <v>1</v>
      </c>
      <c r="V990" t="e">
        <f>+VLOOKUP(S990,'Rendements bruts'!$A:$A,2,FALSE)</f>
        <v>#N/A</v>
      </c>
      <c r="W990" s="2">
        <f t="shared" si="237"/>
        <v>0</v>
      </c>
      <c r="Y990" s="10" t="e">
        <f t="shared" si="238"/>
        <v>#REF!</v>
      </c>
      <c r="Z990" s="7" t="e">
        <f t="shared" si="239"/>
        <v>#REF!</v>
      </c>
    </row>
    <row r="991" spans="19:26" x14ac:dyDescent="0.25">
      <c r="S991" s="26">
        <f>+'Rendements bruts'!A991</f>
        <v>0</v>
      </c>
      <c r="T991">
        <f t="shared" si="235"/>
        <v>1900</v>
      </c>
      <c r="U991">
        <f t="shared" si="236"/>
        <v>1</v>
      </c>
      <c r="V991" t="e">
        <f>+VLOOKUP(S991,'Rendements bruts'!$A:$A,2,FALSE)</f>
        <v>#N/A</v>
      </c>
      <c r="W991" s="2">
        <f t="shared" si="237"/>
        <v>0</v>
      </c>
      <c r="Y991" s="10" t="e">
        <f t="shared" si="238"/>
        <v>#REF!</v>
      </c>
      <c r="Z991" s="7" t="e">
        <f t="shared" si="239"/>
        <v>#REF!</v>
      </c>
    </row>
    <row r="992" spans="19:26" x14ac:dyDescent="0.25">
      <c r="S992" s="26">
        <f>+'Rendements bruts'!A992</f>
        <v>0</v>
      </c>
      <c r="T992">
        <f t="shared" si="235"/>
        <v>1900</v>
      </c>
      <c r="U992">
        <f t="shared" si="236"/>
        <v>1</v>
      </c>
      <c r="V992" t="e">
        <f>+VLOOKUP(S992,'Rendements bruts'!$A:$A,2,FALSE)</f>
        <v>#N/A</v>
      </c>
      <c r="W992" s="2">
        <f t="shared" si="237"/>
        <v>0</v>
      </c>
      <c r="Y992" s="10" t="e">
        <f t="shared" si="238"/>
        <v>#REF!</v>
      </c>
      <c r="Z992" s="7" t="e">
        <f t="shared" si="239"/>
        <v>#REF!</v>
      </c>
    </row>
    <row r="993" spans="19:26" x14ac:dyDescent="0.25">
      <c r="S993" s="26">
        <f>+'Rendements bruts'!A993</f>
        <v>0</v>
      </c>
      <c r="T993">
        <f t="shared" si="235"/>
        <v>1900</v>
      </c>
      <c r="U993">
        <f t="shared" si="236"/>
        <v>1</v>
      </c>
      <c r="V993" t="e">
        <f>+VLOOKUP(S993,'Rendements bruts'!$A:$A,2,FALSE)</f>
        <v>#N/A</v>
      </c>
      <c r="W993" s="2">
        <f t="shared" si="237"/>
        <v>0</v>
      </c>
      <c r="Y993" s="10" t="e">
        <f t="shared" si="238"/>
        <v>#REF!</v>
      </c>
      <c r="Z993" s="7" t="e">
        <f t="shared" si="239"/>
        <v>#REF!</v>
      </c>
    </row>
    <row r="994" spans="19:26" x14ac:dyDescent="0.25">
      <c r="S994" s="26">
        <f>+'Rendements bruts'!A994</f>
        <v>0</v>
      </c>
      <c r="T994">
        <f t="shared" ref="T994:T1057" si="240">+YEAR(S994)</f>
        <v>1900</v>
      </c>
      <c r="U994">
        <f t="shared" ref="U994:U1057" si="241">+MONTH(S994)</f>
        <v>1</v>
      </c>
      <c r="V994" t="e">
        <f>+VLOOKUP(S994,'Rendements bruts'!$A:$A,2,FALSE)</f>
        <v>#N/A</v>
      </c>
      <c r="W994" s="2">
        <f t="shared" ref="W994:W1057" si="242">+S994</f>
        <v>0</v>
      </c>
      <c r="Y994" s="10" t="e">
        <f t="shared" si="238"/>
        <v>#REF!</v>
      </c>
      <c r="Z994" s="7" t="e">
        <f t="shared" si="239"/>
        <v>#REF!</v>
      </c>
    </row>
    <row r="995" spans="19:26" x14ac:dyDescent="0.25">
      <c r="S995" s="26">
        <f>+'Rendements bruts'!A995</f>
        <v>0</v>
      </c>
      <c r="T995">
        <f t="shared" si="240"/>
        <v>1900</v>
      </c>
      <c r="U995">
        <f t="shared" si="241"/>
        <v>1</v>
      </c>
      <c r="V995" t="e">
        <f>+VLOOKUP(S995,'Rendements bruts'!$A:$A,2,FALSE)</f>
        <v>#N/A</v>
      </c>
      <c r="W995" s="2">
        <f t="shared" si="242"/>
        <v>0</v>
      </c>
      <c r="Y995" s="10" t="e">
        <f t="shared" si="238"/>
        <v>#REF!</v>
      </c>
      <c r="Z995" s="7" t="e">
        <f t="shared" si="239"/>
        <v>#REF!</v>
      </c>
    </row>
    <row r="996" spans="19:26" x14ac:dyDescent="0.25">
      <c r="S996" s="26">
        <f>+'Rendements bruts'!A996</f>
        <v>0</v>
      </c>
      <c r="T996">
        <f t="shared" si="240"/>
        <v>1900</v>
      </c>
      <c r="U996">
        <f t="shared" si="241"/>
        <v>1</v>
      </c>
      <c r="V996" t="e">
        <f>+VLOOKUP(S996,'Rendements bruts'!$A:$A,2,FALSE)</f>
        <v>#N/A</v>
      </c>
      <c r="W996" s="2">
        <f t="shared" si="242"/>
        <v>0</v>
      </c>
      <c r="Y996" s="10" t="e">
        <f t="shared" si="238"/>
        <v>#REF!</v>
      </c>
      <c r="Z996" s="7" t="e">
        <f t="shared" si="239"/>
        <v>#REF!</v>
      </c>
    </row>
    <row r="997" spans="19:26" x14ac:dyDescent="0.25">
      <c r="S997" s="26">
        <f>+'Rendements bruts'!A997</f>
        <v>0</v>
      </c>
      <c r="T997">
        <f t="shared" si="240"/>
        <v>1900</v>
      </c>
      <c r="U997">
        <f t="shared" si="241"/>
        <v>1</v>
      </c>
      <c r="V997" t="e">
        <f>+VLOOKUP(S997,'Rendements bruts'!$A:$A,2,FALSE)</f>
        <v>#N/A</v>
      </c>
      <c r="W997" s="2">
        <f t="shared" si="242"/>
        <v>0</v>
      </c>
      <c r="Y997" s="10" t="e">
        <f t="shared" si="238"/>
        <v>#REF!</v>
      </c>
      <c r="Z997" s="7" t="e">
        <f t="shared" si="239"/>
        <v>#REF!</v>
      </c>
    </row>
    <row r="998" spans="19:26" x14ac:dyDescent="0.25">
      <c r="S998" s="26">
        <f>+'Rendements bruts'!A998</f>
        <v>0</v>
      </c>
      <c r="T998">
        <f t="shared" si="240"/>
        <v>1900</v>
      </c>
      <c r="U998">
        <f t="shared" si="241"/>
        <v>1</v>
      </c>
      <c r="V998" t="e">
        <f>+VLOOKUP(S998,'Rendements bruts'!$A:$A,2,FALSE)</f>
        <v>#N/A</v>
      </c>
      <c r="W998" s="2">
        <f t="shared" si="242"/>
        <v>0</v>
      </c>
      <c r="Y998" s="10" t="e">
        <f t="shared" si="238"/>
        <v>#REF!</v>
      </c>
      <c r="Z998" s="7" t="e">
        <f t="shared" si="239"/>
        <v>#REF!</v>
      </c>
    </row>
    <row r="999" spans="19:26" x14ac:dyDescent="0.25">
      <c r="S999" s="26">
        <f>+'Rendements bruts'!A999</f>
        <v>0</v>
      </c>
      <c r="T999">
        <f t="shared" si="240"/>
        <v>1900</v>
      </c>
      <c r="U999">
        <f t="shared" si="241"/>
        <v>1</v>
      </c>
      <c r="V999" t="e">
        <f>+VLOOKUP(S999,'Rendements bruts'!$A:$A,2,FALSE)</f>
        <v>#N/A</v>
      </c>
      <c r="W999" s="2">
        <f t="shared" si="242"/>
        <v>0</v>
      </c>
      <c r="Y999" s="10" t="e">
        <f t="shared" si="238"/>
        <v>#REF!</v>
      </c>
      <c r="Z999" s="7" t="e">
        <f t="shared" si="239"/>
        <v>#REF!</v>
      </c>
    </row>
    <row r="1000" spans="19:26" x14ac:dyDescent="0.25">
      <c r="S1000" s="26">
        <f>+'Rendements bruts'!A1000</f>
        <v>0</v>
      </c>
      <c r="T1000">
        <f t="shared" si="240"/>
        <v>1900</v>
      </c>
      <c r="U1000">
        <f t="shared" si="241"/>
        <v>1</v>
      </c>
      <c r="V1000" t="e">
        <f>+VLOOKUP(S1000,'Rendements bruts'!$A:$A,2,FALSE)</f>
        <v>#N/A</v>
      </c>
      <c r="W1000" s="2">
        <f t="shared" si="242"/>
        <v>0</v>
      </c>
      <c r="Y1000" s="10" t="e">
        <f t="shared" si="238"/>
        <v>#REF!</v>
      </c>
      <c r="Z1000" s="7" t="e">
        <f t="shared" si="239"/>
        <v>#REF!</v>
      </c>
    </row>
    <row r="1001" spans="19:26" x14ac:dyDescent="0.25">
      <c r="S1001" s="26">
        <f>+'Rendements bruts'!A1001</f>
        <v>0</v>
      </c>
      <c r="T1001">
        <f t="shared" si="240"/>
        <v>1900</v>
      </c>
      <c r="U1001">
        <f t="shared" si="241"/>
        <v>1</v>
      </c>
      <c r="V1001" t="e">
        <f>+VLOOKUP(S1001,'Rendements bruts'!$A:$A,2,FALSE)</f>
        <v>#N/A</v>
      </c>
      <c r="W1001" s="2">
        <f t="shared" si="242"/>
        <v>0</v>
      </c>
      <c r="Y1001" s="10" t="e">
        <f t="shared" si="238"/>
        <v>#REF!</v>
      </c>
      <c r="Z1001" s="7" t="e">
        <f t="shared" si="239"/>
        <v>#REF!</v>
      </c>
    </row>
    <row r="1002" spans="19:26" x14ac:dyDescent="0.25">
      <c r="S1002" s="26">
        <f>+'Rendements bruts'!A1002</f>
        <v>0</v>
      </c>
      <c r="T1002">
        <f t="shared" si="240"/>
        <v>1900</v>
      </c>
      <c r="U1002">
        <f t="shared" si="241"/>
        <v>1</v>
      </c>
      <c r="V1002" t="e">
        <f>+VLOOKUP(S1002,'Rendements bruts'!$A:$A,2,FALSE)</f>
        <v>#N/A</v>
      </c>
      <c r="W1002" s="2">
        <f t="shared" si="242"/>
        <v>0</v>
      </c>
      <c r="Y1002" s="10" t="e">
        <f t="shared" si="238"/>
        <v>#REF!</v>
      </c>
      <c r="Z1002" s="7" t="e">
        <f t="shared" si="239"/>
        <v>#REF!</v>
      </c>
    </row>
    <row r="1003" spans="19:26" x14ac:dyDescent="0.25">
      <c r="S1003" s="26">
        <f>+'Rendements bruts'!A1003</f>
        <v>0</v>
      </c>
      <c r="T1003">
        <f t="shared" si="240"/>
        <v>1900</v>
      </c>
      <c r="U1003">
        <f t="shared" si="241"/>
        <v>1</v>
      </c>
      <c r="V1003" t="e">
        <f>+VLOOKUP(S1003,'Rendements bruts'!$A:$A,2,FALSE)</f>
        <v>#N/A</v>
      </c>
      <c r="W1003" s="2">
        <f t="shared" si="242"/>
        <v>0</v>
      </c>
      <c r="Y1003" s="10" t="e">
        <f t="shared" si="238"/>
        <v>#REF!</v>
      </c>
      <c r="Z1003" s="7" t="e">
        <f t="shared" si="239"/>
        <v>#REF!</v>
      </c>
    </row>
    <row r="1004" spans="19:26" x14ac:dyDescent="0.25">
      <c r="S1004" s="26">
        <f>+'Rendements bruts'!A1004</f>
        <v>0</v>
      </c>
      <c r="T1004">
        <f t="shared" si="240"/>
        <v>1900</v>
      </c>
      <c r="U1004">
        <f t="shared" si="241"/>
        <v>1</v>
      </c>
      <c r="V1004" t="e">
        <f>+VLOOKUP(S1004,'Rendements bruts'!$A:$A,2,FALSE)</f>
        <v>#N/A</v>
      </c>
      <c r="W1004" s="2">
        <f t="shared" si="242"/>
        <v>0</v>
      </c>
      <c r="Y1004" s="10" t="e">
        <f t="shared" si="238"/>
        <v>#REF!</v>
      </c>
      <c r="Z1004" s="7" t="e">
        <f t="shared" si="239"/>
        <v>#REF!</v>
      </c>
    </row>
    <row r="1005" spans="19:26" x14ac:dyDescent="0.25">
      <c r="S1005" s="26">
        <f>+'Rendements bruts'!A1005</f>
        <v>0</v>
      </c>
      <c r="T1005">
        <f t="shared" si="240"/>
        <v>1900</v>
      </c>
      <c r="U1005">
        <f t="shared" si="241"/>
        <v>1</v>
      </c>
      <c r="V1005" t="e">
        <f>+VLOOKUP(S1005,'Rendements bruts'!$A:$A,2,FALSE)</f>
        <v>#N/A</v>
      </c>
      <c r="W1005" s="2">
        <f t="shared" si="242"/>
        <v>0</v>
      </c>
      <c r="Y1005" s="10" t="e">
        <f t="shared" si="238"/>
        <v>#REF!</v>
      </c>
      <c r="Z1005" s="7" t="e">
        <f t="shared" si="239"/>
        <v>#REF!</v>
      </c>
    </row>
    <row r="1006" spans="19:26" x14ac:dyDescent="0.25">
      <c r="S1006" s="26">
        <f>+'Rendements bruts'!A1006</f>
        <v>0</v>
      </c>
      <c r="T1006">
        <f t="shared" si="240"/>
        <v>1900</v>
      </c>
      <c r="U1006">
        <f t="shared" si="241"/>
        <v>1</v>
      </c>
      <c r="V1006" t="e">
        <f>+VLOOKUP(S1006,'Rendements bruts'!$A:$A,2,FALSE)</f>
        <v>#N/A</v>
      </c>
      <c r="W1006" s="2">
        <f t="shared" si="242"/>
        <v>0</v>
      </c>
      <c r="Y1006" s="10" t="e">
        <f t="shared" si="238"/>
        <v>#REF!</v>
      </c>
      <c r="Z1006" s="7" t="e">
        <f t="shared" si="239"/>
        <v>#REF!</v>
      </c>
    </row>
    <row r="1007" spans="19:26" x14ac:dyDescent="0.25">
      <c r="S1007" s="26">
        <f>+'Rendements bruts'!A1007</f>
        <v>0</v>
      </c>
      <c r="T1007">
        <f t="shared" si="240"/>
        <v>1900</v>
      </c>
      <c r="U1007">
        <f t="shared" si="241"/>
        <v>1</v>
      </c>
      <c r="V1007" t="e">
        <f>+VLOOKUP(S1007,'Rendements bruts'!$A:$A,2,FALSE)</f>
        <v>#N/A</v>
      </c>
      <c r="W1007" s="2">
        <f t="shared" si="242"/>
        <v>0</v>
      </c>
      <c r="Y1007" s="10" t="e">
        <f t="shared" si="238"/>
        <v>#REF!</v>
      </c>
      <c r="Z1007" s="7" t="e">
        <f t="shared" si="239"/>
        <v>#REF!</v>
      </c>
    </row>
    <row r="1008" spans="19:26" x14ac:dyDescent="0.25">
      <c r="S1008" s="26">
        <f>+'Rendements bruts'!A1008</f>
        <v>0</v>
      </c>
      <c r="T1008">
        <f t="shared" si="240"/>
        <v>1900</v>
      </c>
      <c r="U1008">
        <f t="shared" si="241"/>
        <v>1</v>
      </c>
      <c r="V1008" t="e">
        <f>+VLOOKUP(S1008,'Rendements bruts'!$A:$A,2,FALSE)</f>
        <v>#N/A</v>
      </c>
      <c r="W1008" s="2">
        <f t="shared" si="242"/>
        <v>0</v>
      </c>
      <c r="Y1008" s="10" t="e">
        <f t="shared" si="238"/>
        <v>#REF!</v>
      </c>
      <c r="Z1008" s="7" t="e">
        <f t="shared" si="239"/>
        <v>#REF!</v>
      </c>
    </row>
    <row r="1009" spans="19:26" x14ac:dyDescent="0.25">
      <c r="S1009" s="26">
        <f>+'Rendements bruts'!A1009</f>
        <v>0</v>
      </c>
      <c r="T1009">
        <f t="shared" si="240"/>
        <v>1900</v>
      </c>
      <c r="U1009">
        <f t="shared" si="241"/>
        <v>1</v>
      </c>
      <c r="V1009" t="e">
        <f>+VLOOKUP(S1009,'Rendements bruts'!$A:$A,2,FALSE)</f>
        <v>#N/A</v>
      </c>
      <c r="W1009" s="2">
        <f t="shared" si="242"/>
        <v>0</v>
      </c>
      <c r="Y1009" s="10" t="e">
        <f t="shared" si="238"/>
        <v>#REF!</v>
      </c>
      <c r="Z1009" s="7" t="e">
        <f t="shared" si="239"/>
        <v>#REF!</v>
      </c>
    </row>
    <row r="1010" spans="19:26" x14ac:dyDescent="0.25">
      <c r="S1010" s="26">
        <f>+'Rendements bruts'!A1010</f>
        <v>0</v>
      </c>
      <c r="T1010">
        <f t="shared" si="240"/>
        <v>1900</v>
      </c>
      <c r="U1010">
        <f t="shared" si="241"/>
        <v>1</v>
      </c>
      <c r="V1010" t="e">
        <f>+VLOOKUP(S1010,'Rendements bruts'!$A:$A,2,FALSE)</f>
        <v>#N/A</v>
      </c>
      <c r="W1010" s="2">
        <f t="shared" si="242"/>
        <v>0</v>
      </c>
      <c r="Y1010" s="10" t="e">
        <f t="shared" si="238"/>
        <v>#REF!</v>
      </c>
      <c r="Z1010" s="7" t="e">
        <f t="shared" si="239"/>
        <v>#REF!</v>
      </c>
    </row>
    <row r="1011" spans="19:26" x14ac:dyDescent="0.25">
      <c r="S1011" s="26">
        <f>+'Rendements bruts'!A1011</f>
        <v>0</v>
      </c>
      <c r="T1011">
        <f t="shared" si="240"/>
        <v>1900</v>
      </c>
      <c r="U1011">
        <f t="shared" si="241"/>
        <v>1</v>
      </c>
      <c r="V1011" t="e">
        <f>+VLOOKUP(S1011,'Rendements bruts'!$A:$A,2,FALSE)</f>
        <v>#N/A</v>
      </c>
      <c r="W1011" s="2">
        <f t="shared" si="242"/>
        <v>0</v>
      </c>
      <c r="Y1011" s="10" t="e">
        <f t="shared" si="238"/>
        <v>#REF!</v>
      </c>
      <c r="Z1011" s="7" t="e">
        <f t="shared" si="239"/>
        <v>#REF!</v>
      </c>
    </row>
    <row r="1012" spans="19:26" x14ac:dyDescent="0.25">
      <c r="S1012" s="26">
        <f>+'Rendements bruts'!A1012</f>
        <v>0</v>
      </c>
      <c r="T1012">
        <f t="shared" si="240"/>
        <v>1900</v>
      </c>
      <c r="U1012">
        <f t="shared" si="241"/>
        <v>1</v>
      </c>
      <c r="V1012" t="e">
        <f>+VLOOKUP(S1012,'Rendements bruts'!$A:$A,2,FALSE)</f>
        <v>#N/A</v>
      </c>
      <c r="W1012" s="2">
        <f t="shared" si="242"/>
        <v>0</v>
      </c>
      <c r="Y1012" s="10" t="e">
        <f t="shared" si="238"/>
        <v>#REF!</v>
      </c>
      <c r="Z1012" s="7" t="e">
        <f t="shared" si="239"/>
        <v>#REF!</v>
      </c>
    </row>
    <row r="1013" spans="19:26" x14ac:dyDescent="0.25">
      <c r="S1013" s="26">
        <f>+'Rendements bruts'!A1013</f>
        <v>0</v>
      </c>
      <c r="T1013">
        <f t="shared" si="240"/>
        <v>1900</v>
      </c>
      <c r="U1013">
        <f t="shared" si="241"/>
        <v>1</v>
      </c>
      <c r="V1013" t="e">
        <f>+VLOOKUP(S1013,'Rendements bruts'!$A:$A,2,FALSE)</f>
        <v>#N/A</v>
      </c>
      <c r="W1013" s="2">
        <f t="shared" si="242"/>
        <v>0</v>
      </c>
      <c r="Y1013" s="10" t="e">
        <f t="shared" si="238"/>
        <v>#REF!</v>
      </c>
      <c r="Z1013" s="7" t="e">
        <f t="shared" si="239"/>
        <v>#REF!</v>
      </c>
    </row>
    <row r="1014" spans="19:26" x14ac:dyDescent="0.25">
      <c r="S1014" s="26">
        <f>+'Rendements bruts'!A1014</f>
        <v>0</v>
      </c>
      <c r="T1014">
        <f t="shared" si="240"/>
        <v>1900</v>
      </c>
      <c r="U1014">
        <f t="shared" si="241"/>
        <v>1</v>
      </c>
      <c r="V1014" t="e">
        <f>+VLOOKUP(S1014,'Rendements bruts'!$A:$A,2,FALSE)</f>
        <v>#N/A</v>
      </c>
      <c r="W1014" s="2">
        <f t="shared" si="242"/>
        <v>0</v>
      </c>
      <c r="Y1014" s="10" t="e">
        <f t="shared" si="238"/>
        <v>#REF!</v>
      </c>
      <c r="Z1014" s="7" t="e">
        <f t="shared" si="239"/>
        <v>#REF!</v>
      </c>
    </row>
    <row r="1015" spans="19:26" x14ac:dyDescent="0.25">
      <c r="S1015" s="26">
        <f>+'Rendements bruts'!A1015</f>
        <v>0</v>
      </c>
      <c r="T1015">
        <f t="shared" si="240"/>
        <v>1900</v>
      </c>
      <c r="U1015">
        <f t="shared" si="241"/>
        <v>1</v>
      </c>
      <c r="V1015" t="e">
        <f>+VLOOKUP(S1015,'Rendements bruts'!$A:$A,2,FALSE)</f>
        <v>#N/A</v>
      </c>
      <c r="W1015" s="2">
        <f t="shared" si="242"/>
        <v>0</v>
      </c>
      <c r="Y1015" s="10" t="e">
        <f t="shared" si="238"/>
        <v>#REF!</v>
      </c>
      <c r="Z1015" s="7" t="e">
        <f t="shared" si="239"/>
        <v>#REF!</v>
      </c>
    </row>
    <row r="1016" spans="19:26" x14ac:dyDescent="0.25">
      <c r="S1016" s="26">
        <f>+'Rendements bruts'!A1016</f>
        <v>0</v>
      </c>
      <c r="T1016">
        <f t="shared" si="240"/>
        <v>1900</v>
      </c>
      <c r="U1016">
        <f t="shared" si="241"/>
        <v>1</v>
      </c>
      <c r="V1016" t="e">
        <f>+VLOOKUP(S1016,'Rendements bruts'!$A:$A,2,FALSE)</f>
        <v>#N/A</v>
      </c>
      <c r="W1016" s="2">
        <f t="shared" si="242"/>
        <v>0</v>
      </c>
      <c r="Y1016" s="10" t="e">
        <f t="shared" si="238"/>
        <v>#REF!</v>
      </c>
      <c r="Z1016" s="7" t="e">
        <f t="shared" si="239"/>
        <v>#REF!</v>
      </c>
    </row>
    <row r="1017" spans="19:26" x14ac:dyDescent="0.25">
      <c r="S1017" s="26">
        <f>+'Rendements bruts'!A1017</f>
        <v>0</v>
      </c>
      <c r="T1017">
        <f t="shared" si="240"/>
        <v>1900</v>
      </c>
      <c r="U1017">
        <f t="shared" si="241"/>
        <v>1</v>
      </c>
      <c r="V1017" t="e">
        <f>+VLOOKUP(S1017,'Rendements bruts'!$A:$A,2,FALSE)</f>
        <v>#N/A</v>
      </c>
      <c r="W1017" s="2">
        <f t="shared" si="242"/>
        <v>0</v>
      </c>
      <c r="Y1017" s="10" t="e">
        <f t="shared" si="238"/>
        <v>#REF!</v>
      </c>
      <c r="Z1017" s="7" t="e">
        <f t="shared" si="239"/>
        <v>#REF!</v>
      </c>
    </row>
    <row r="1018" spans="19:26" x14ac:dyDescent="0.25">
      <c r="S1018" s="26">
        <f>+'Rendements bruts'!A1018</f>
        <v>0</v>
      </c>
      <c r="T1018">
        <f t="shared" si="240"/>
        <v>1900</v>
      </c>
      <c r="U1018">
        <f t="shared" si="241"/>
        <v>1</v>
      </c>
      <c r="V1018" t="e">
        <f>+VLOOKUP(S1018,'Rendements bruts'!$A:$A,2,FALSE)</f>
        <v>#N/A</v>
      </c>
      <c r="W1018" s="2">
        <f t="shared" si="242"/>
        <v>0</v>
      </c>
      <c r="Y1018" s="10" t="e">
        <f t="shared" si="238"/>
        <v>#REF!</v>
      </c>
      <c r="Z1018" s="7" t="e">
        <f t="shared" si="239"/>
        <v>#REF!</v>
      </c>
    </row>
    <row r="1019" spans="19:26" x14ac:dyDescent="0.25">
      <c r="S1019" s="26">
        <f>+'Rendements bruts'!A1019</f>
        <v>0</v>
      </c>
      <c r="T1019">
        <f t="shared" si="240"/>
        <v>1900</v>
      </c>
      <c r="U1019">
        <f t="shared" si="241"/>
        <v>1</v>
      </c>
      <c r="V1019" t="e">
        <f>+VLOOKUP(S1019,'Rendements bruts'!$A:$A,2,FALSE)</f>
        <v>#N/A</v>
      </c>
      <c r="W1019" s="2">
        <f t="shared" si="242"/>
        <v>0</v>
      </c>
      <c r="Y1019" s="10" t="e">
        <f t="shared" si="238"/>
        <v>#REF!</v>
      </c>
      <c r="Z1019" s="7" t="e">
        <f t="shared" si="239"/>
        <v>#REF!</v>
      </c>
    </row>
    <row r="1020" spans="19:26" x14ac:dyDescent="0.25">
      <c r="S1020" s="26">
        <f>+'Rendements bruts'!A1020</f>
        <v>0</v>
      </c>
      <c r="T1020">
        <f t="shared" si="240"/>
        <v>1900</v>
      </c>
      <c r="U1020">
        <f t="shared" si="241"/>
        <v>1</v>
      </c>
      <c r="V1020" t="e">
        <f>+VLOOKUP(S1020,'Rendements bruts'!$A:$A,2,FALSE)</f>
        <v>#N/A</v>
      </c>
      <c r="W1020" s="2">
        <f t="shared" si="242"/>
        <v>0</v>
      </c>
      <c r="Y1020" s="10" t="e">
        <f t="shared" si="238"/>
        <v>#REF!</v>
      </c>
      <c r="Z1020" s="7" t="e">
        <f t="shared" si="239"/>
        <v>#REF!</v>
      </c>
    </row>
    <row r="1021" spans="19:26" x14ac:dyDescent="0.25">
      <c r="S1021" s="26">
        <f>+'Rendements bruts'!A1021</f>
        <v>0</v>
      </c>
      <c r="T1021">
        <f t="shared" si="240"/>
        <v>1900</v>
      </c>
      <c r="U1021">
        <f t="shared" si="241"/>
        <v>1</v>
      </c>
      <c r="V1021" t="e">
        <f>+VLOOKUP(S1021,'Rendements bruts'!$A:$A,2,FALSE)</f>
        <v>#N/A</v>
      </c>
      <c r="W1021" s="2">
        <f t="shared" si="242"/>
        <v>0</v>
      </c>
      <c r="Y1021" s="10" t="e">
        <f t="shared" si="238"/>
        <v>#REF!</v>
      </c>
      <c r="Z1021" s="7" t="e">
        <f t="shared" si="239"/>
        <v>#REF!</v>
      </c>
    </row>
    <row r="1022" spans="19:26" x14ac:dyDescent="0.25">
      <c r="S1022" s="26">
        <f>+'Rendements bruts'!A1022</f>
        <v>0</v>
      </c>
      <c r="T1022">
        <f t="shared" si="240"/>
        <v>1900</v>
      </c>
      <c r="U1022">
        <f t="shared" si="241"/>
        <v>1</v>
      </c>
      <c r="V1022" t="e">
        <f>+VLOOKUP(S1022,'Rendements bruts'!$A:$A,2,FALSE)</f>
        <v>#N/A</v>
      </c>
      <c r="W1022" s="2">
        <f t="shared" si="242"/>
        <v>0</v>
      </c>
      <c r="Y1022" s="10" t="e">
        <f t="shared" si="238"/>
        <v>#REF!</v>
      </c>
      <c r="Z1022" s="7" t="e">
        <f t="shared" si="239"/>
        <v>#REF!</v>
      </c>
    </row>
    <row r="1023" spans="19:26" x14ac:dyDescent="0.25">
      <c r="S1023" s="26">
        <f>+'Rendements bruts'!A1023</f>
        <v>0</v>
      </c>
      <c r="T1023">
        <f t="shared" si="240"/>
        <v>1900</v>
      </c>
      <c r="U1023">
        <f t="shared" si="241"/>
        <v>1</v>
      </c>
      <c r="V1023" t="e">
        <f>+VLOOKUP(S1023,'Rendements bruts'!$A:$A,2,FALSE)</f>
        <v>#N/A</v>
      </c>
      <c r="W1023" s="2">
        <f t="shared" si="242"/>
        <v>0</v>
      </c>
      <c r="Y1023" s="10" t="e">
        <f t="shared" si="238"/>
        <v>#REF!</v>
      </c>
      <c r="Z1023" s="7" t="e">
        <f t="shared" si="239"/>
        <v>#REF!</v>
      </c>
    </row>
    <row r="1024" spans="19:26" x14ac:dyDescent="0.25">
      <c r="S1024" s="26">
        <f>+'Rendements bruts'!A1024</f>
        <v>0</v>
      </c>
      <c r="T1024">
        <f t="shared" si="240"/>
        <v>1900</v>
      </c>
      <c r="U1024">
        <f t="shared" si="241"/>
        <v>1</v>
      </c>
      <c r="V1024" t="e">
        <f>+VLOOKUP(S1024,'Rendements bruts'!$A:$A,2,FALSE)</f>
        <v>#N/A</v>
      </c>
      <c r="W1024" s="2">
        <f t="shared" si="242"/>
        <v>0</v>
      </c>
      <c r="Y1024" s="10" t="e">
        <f t="shared" si="238"/>
        <v>#REF!</v>
      </c>
      <c r="Z1024" s="7" t="e">
        <f t="shared" si="239"/>
        <v>#REF!</v>
      </c>
    </row>
    <row r="1025" spans="19:26" x14ac:dyDescent="0.25">
      <c r="S1025" s="26">
        <f>+'Rendements bruts'!A1025</f>
        <v>0</v>
      </c>
      <c r="T1025">
        <f t="shared" si="240"/>
        <v>1900</v>
      </c>
      <c r="U1025">
        <f t="shared" si="241"/>
        <v>1</v>
      </c>
      <c r="V1025" t="e">
        <f>+VLOOKUP(S1025,'Rendements bruts'!$A:$A,2,FALSE)</f>
        <v>#N/A</v>
      </c>
      <c r="W1025" s="2">
        <f t="shared" si="242"/>
        <v>0</v>
      </c>
      <c r="Y1025" s="10" t="e">
        <f t="shared" si="238"/>
        <v>#REF!</v>
      </c>
      <c r="Z1025" s="7" t="e">
        <f t="shared" si="239"/>
        <v>#REF!</v>
      </c>
    </row>
    <row r="1026" spans="19:26" x14ac:dyDescent="0.25">
      <c r="S1026" s="26">
        <f>+'Rendements bruts'!A1026</f>
        <v>0</v>
      </c>
      <c r="T1026">
        <f t="shared" si="240"/>
        <v>1900</v>
      </c>
      <c r="U1026">
        <f t="shared" si="241"/>
        <v>1</v>
      </c>
      <c r="V1026" t="e">
        <f>+VLOOKUP(S1026,'Rendements bruts'!$A:$A,2,FALSE)</f>
        <v>#N/A</v>
      </c>
      <c r="W1026" s="2">
        <f t="shared" si="242"/>
        <v>0</v>
      </c>
      <c r="Y1026" s="10" t="e">
        <f t="shared" si="238"/>
        <v>#REF!</v>
      </c>
      <c r="Z1026" s="7" t="e">
        <f t="shared" si="239"/>
        <v>#REF!</v>
      </c>
    </row>
    <row r="1027" spans="19:26" x14ac:dyDescent="0.25">
      <c r="S1027" s="26">
        <f>+'Rendements bruts'!A1027</f>
        <v>0</v>
      </c>
      <c r="T1027">
        <f t="shared" si="240"/>
        <v>1900</v>
      </c>
      <c r="U1027">
        <f t="shared" si="241"/>
        <v>1</v>
      </c>
      <c r="V1027" t="e">
        <f>+VLOOKUP(S1027,'Rendements bruts'!$A:$A,2,FALSE)</f>
        <v>#N/A</v>
      </c>
      <c r="W1027" s="2">
        <f t="shared" si="242"/>
        <v>0</v>
      </c>
      <c r="Y1027" s="10" t="e">
        <f t="shared" si="238"/>
        <v>#REF!</v>
      </c>
      <c r="Z1027" s="7" t="e">
        <f t="shared" si="239"/>
        <v>#REF!</v>
      </c>
    </row>
    <row r="1028" spans="19:26" x14ac:dyDescent="0.25">
      <c r="S1028" s="26">
        <f>+'Rendements bruts'!A1028</f>
        <v>0</v>
      </c>
      <c r="T1028">
        <f t="shared" si="240"/>
        <v>1900</v>
      </c>
      <c r="U1028">
        <f t="shared" si="241"/>
        <v>1</v>
      </c>
      <c r="V1028" t="e">
        <f>+VLOOKUP(S1028,'Rendements bruts'!$A:$A,2,FALSE)</f>
        <v>#N/A</v>
      </c>
      <c r="W1028" s="2">
        <f t="shared" si="242"/>
        <v>0</v>
      </c>
      <c r="Y1028" s="10" t="e">
        <f t="shared" si="238"/>
        <v>#REF!</v>
      </c>
      <c r="Z1028" s="7" t="e">
        <f t="shared" si="239"/>
        <v>#REF!</v>
      </c>
    </row>
    <row r="1029" spans="19:26" x14ac:dyDescent="0.25">
      <c r="S1029" s="26">
        <f>+'Rendements bruts'!A1029</f>
        <v>0</v>
      </c>
      <c r="T1029">
        <f t="shared" si="240"/>
        <v>1900</v>
      </c>
      <c r="U1029">
        <f t="shared" si="241"/>
        <v>1</v>
      </c>
      <c r="V1029" t="e">
        <f>+VLOOKUP(S1029,'Rendements bruts'!$A:$A,2,FALSE)</f>
        <v>#N/A</v>
      </c>
      <c r="W1029" s="2">
        <f t="shared" si="242"/>
        <v>0</v>
      </c>
      <c r="Y1029" s="10" t="e">
        <f t="shared" ref="Y1029:Y1092" si="243">+IF(A1052=" "," ",INDEX(Indices,A1052,MAX($Q$2:$Q$48)+2))</f>
        <v>#REF!</v>
      </c>
      <c r="Z1029" s="7" t="e">
        <f t="shared" si="239"/>
        <v>#REF!</v>
      </c>
    </row>
    <row r="1030" spans="19:26" x14ac:dyDescent="0.25">
      <c r="S1030" s="26">
        <f>+'Rendements bruts'!A1030</f>
        <v>0</v>
      </c>
      <c r="T1030">
        <f t="shared" si="240"/>
        <v>1900</v>
      </c>
      <c r="U1030">
        <f t="shared" si="241"/>
        <v>1</v>
      </c>
      <c r="V1030" t="e">
        <f>+VLOOKUP(S1030,'Rendements bruts'!$A:$A,2,FALSE)</f>
        <v>#N/A</v>
      </c>
      <c r="W1030" s="2">
        <f t="shared" si="242"/>
        <v>0</v>
      </c>
      <c r="Y1030" s="10" t="e">
        <f t="shared" si="243"/>
        <v>#REF!</v>
      </c>
      <c r="Z1030" s="7" t="e">
        <f t="shared" si="239"/>
        <v>#REF!</v>
      </c>
    </row>
    <row r="1031" spans="19:26" x14ac:dyDescent="0.25">
      <c r="S1031" s="26">
        <f>+'Rendements bruts'!A1031</f>
        <v>0</v>
      </c>
      <c r="T1031">
        <f t="shared" si="240"/>
        <v>1900</v>
      </c>
      <c r="U1031">
        <f t="shared" si="241"/>
        <v>1</v>
      </c>
      <c r="V1031" t="e">
        <f>+VLOOKUP(S1031,'Rendements bruts'!$A:$A,2,FALSE)</f>
        <v>#N/A</v>
      </c>
      <c r="W1031" s="2">
        <f t="shared" si="242"/>
        <v>0</v>
      </c>
      <c r="Y1031" s="10" t="e">
        <f t="shared" si="243"/>
        <v>#REF!</v>
      </c>
      <c r="Z1031" s="7" t="e">
        <f t="shared" si="239"/>
        <v>#REF!</v>
      </c>
    </row>
    <row r="1032" spans="19:26" x14ac:dyDescent="0.25">
      <c r="S1032" s="26">
        <f>+'Rendements bruts'!A1032</f>
        <v>0</v>
      </c>
      <c r="T1032">
        <f t="shared" si="240"/>
        <v>1900</v>
      </c>
      <c r="U1032">
        <f t="shared" si="241"/>
        <v>1</v>
      </c>
      <c r="V1032" t="e">
        <f>+VLOOKUP(S1032,'Rendements bruts'!$A:$A,2,FALSE)</f>
        <v>#N/A</v>
      </c>
      <c r="W1032" s="2">
        <f t="shared" si="242"/>
        <v>0</v>
      </c>
      <c r="Y1032" s="10" t="e">
        <f t="shared" si="243"/>
        <v>#REF!</v>
      </c>
      <c r="Z1032" s="7" t="e">
        <f t="shared" si="239"/>
        <v>#REF!</v>
      </c>
    </row>
    <row r="1033" spans="19:26" x14ac:dyDescent="0.25">
      <c r="S1033" s="26">
        <f>+'Rendements bruts'!A1033</f>
        <v>0</v>
      </c>
      <c r="T1033">
        <f t="shared" si="240"/>
        <v>1900</v>
      </c>
      <c r="U1033">
        <f t="shared" si="241"/>
        <v>1</v>
      </c>
      <c r="V1033" t="e">
        <f>+VLOOKUP(S1033,'Rendements bruts'!$A:$A,2,FALSE)</f>
        <v>#N/A</v>
      </c>
      <c r="W1033" s="2">
        <f t="shared" si="242"/>
        <v>0</v>
      </c>
      <c r="Y1033" s="10" t="e">
        <f t="shared" si="243"/>
        <v>#REF!</v>
      </c>
      <c r="Z1033" s="7" t="e">
        <f t="shared" si="239"/>
        <v>#REF!</v>
      </c>
    </row>
    <row r="1034" spans="19:26" x14ac:dyDescent="0.25">
      <c r="S1034" s="26">
        <f>+'Rendements bruts'!A1034</f>
        <v>0</v>
      </c>
      <c r="T1034">
        <f t="shared" si="240"/>
        <v>1900</v>
      </c>
      <c r="U1034">
        <f t="shared" si="241"/>
        <v>1</v>
      </c>
      <c r="V1034" t="e">
        <f>+VLOOKUP(S1034,'Rendements bruts'!$A:$A,2,FALSE)</f>
        <v>#N/A</v>
      </c>
      <c r="W1034" s="2">
        <f t="shared" si="242"/>
        <v>0</v>
      </c>
      <c r="Y1034" s="10" t="e">
        <f t="shared" si="243"/>
        <v>#REF!</v>
      </c>
      <c r="Z1034" s="7" t="e">
        <f t="shared" si="239"/>
        <v>#REF!</v>
      </c>
    </row>
    <row r="1035" spans="19:26" x14ac:dyDescent="0.25">
      <c r="S1035" s="26">
        <f>+'Rendements bruts'!A1035</f>
        <v>0</v>
      </c>
      <c r="T1035">
        <f t="shared" si="240"/>
        <v>1900</v>
      </c>
      <c r="U1035">
        <f t="shared" si="241"/>
        <v>1</v>
      </c>
      <c r="V1035" t="e">
        <f>+VLOOKUP(S1035,'Rendements bruts'!$A:$A,2,FALSE)</f>
        <v>#N/A</v>
      </c>
      <c r="W1035" s="2">
        <f t="shared" si="242"/>
        <v>0</v>
      </c>
      <c r="Y1035" s="10" t="e">
        <f t="shared" si="243"/>
        <v>#REF!</v>
      </c>
      <c r="Z1035" s="7" t="e">
        <f t="shared" si="239"/>
        <v>#REF!</v>
      </c>
    </row>
    <row r="1036" spans="19:26" x14ac:dyDescent="0.25">
      <c r="S1036" s="26">
        <f>+'Rendements bruts'!A1036</f>
        <v>0</v>
      </c>
      <c r="T1036">
        <f t="shared" si="240"/>
        <v>1900</v>
      </c>
      <c r="U1036">
        <f t="shared" si="241"/>
        <v>1</v>
      </c>
      <c r="V1036" t="e">
        <f>+VLOOKUP(S1036,'Rendements bruts'!$A:$A,2,FALSE)</f>
        <v>#N/A</v>
      </c>
      <c r="W1036" s="2">
        <f t="shared" si="242"/>
        <v>0</v>
      </c>
      <c r="Y1036" s="10" t="e">
        <f t="shared" si="243"/>
        <v>#REF!</v>
      </c>
      <c r="Z1036" s="7" t="e">
        <f t="shared" si="239"/>
        <v>#REF!</v>
      </c>
    </row>
    <row r="1037" spans="19:26" x14ac:dyDescent="0.25">
      <c r="S1037" s="26">
        <f>+'Rendements bruts'!A1037</f>
        <v>0</v>
      </c>
      <c r="T1037">
        <f t="shared" si="240"/>
        <v>1900</v>
      </c>
      <c r="U1037">
        <f t="shared" si="241"/>
        <v>1</v>
      </c>
      <c r="V1037" t="e">
        <f>+VLOOKUP(S1037,'Rendements bruts'!$A:$A,2,FALSE)</f>
        <v>#N/A</v>
      </c>
      <c r="W1037" s="2">
        <f t="shared" si="242"/>
        <v>0</v>
      </c>
      <c r="Y1037" s="10" t="e">
        <f t="shared" si="243"/>
        <v>#REF!</v>
      </c>
      <c r="Z1037" s="7" t="e">
        <f t="shared" si="239"/>
        <v>#REF!</v>
      </c>
    </row>
    <row r="1038" spans="19:26" x14ac:dyDescent="0.25">
      <c r="S1038" s="26">
        <f>+'Rendements bruts'!A1038</f>
        <v>0</v>
      </c>
      <c r="T1038">
        <f t="shared" si="240"/>
        <v>1900</v>
      </c>
      <c r="U1038">
        <f t="shared" si="241"/>
        <v>1</v>
      </c>
      <c r="V1038" t="e">
        <f>+VLOOKUP(S1038,'Rendements bruts'!$A:$A,2,FALSE)</f>
        <v>#N/A</v>
      </c>
      <c r="W1038" s="2">
        <f t="shared" si="242"/>
        <v>0</v>
      </c>
      <c r="Y1038" s="10" t="e">
        <f t="shared" si="243"/>
        <v>#REF!</v>
      </c>
      <c r="Z1038" s="7" t="e">
        <f t="shared" si="239"/>
        <v>#REF!</v>
      </c>
    </row>
    <row r="1039" spans="19:26" x14ac:dyDescent="0.25">
      <c r="S1039" s="26">
        <f>+'Rendements bruts'!A1039</f>
        <v>0</v>
      </c>
      <c r="T1039">
        <f t="shared" si="240"/>
        <v>1900</v>
      </c>
      <c r="U1039">
        <f t="shared" si="241"/>
        <v>1</v>
      </c>
      <c r="V1039" t="e">
        <f>+VLOOKUP(S1039,'Rendements bruts'!$A:$A,2,FALSE)</f>
        <v>#N/A</v>
      </c>
      <c r="W1039" s="2">
        <f t="shared" si="242"/>
        <v>0</v>
      </c>
      <c r="Y1039" s="10" t="e">
        <f t="shared" si="243"/>
        <v>#REF!</v>
      </c>
      <c r="Z1039" s="7" t="e">
        <f t="shared" si="239"/>
        <v>#REF!</v>
      </c>
    </row>
    <row r="1040" spans="19:26" x14ac:dyDescent="0.25">
      <c r="S1040" s="26">
        <f>+'Rendements bruts'!A1040</f>
        <v>0</v>
      </c>
      <c r="T1040">
        <f t="shared" si="240"/>
        <v>1900</v>
      </c>
      <c r="U1040">
        <f t="shared" si="241"/>
        <v>1</v>
      </c>
      <c r="V1040" t="e">
        <f>+VLOOKUP(S1040,'Rendements bruts'!$A:$A,2,FALSE)</f>
        <v>#N/A</v>
      </c>
      <c r="W1040" s="2">
        <f t="shared" si="242"/>
        <v>0</v>
      </c>
      <c r="Y1040" s="10" t="e">
        <f t="shared" si="243"/>
        <v>#REF!</v>
      </c>
      <c r="Z1040" s="7" t="e">
        <f t="shared" si="239"/>
        <v>#REF!</v>
      </c>
    </row>
    <row r="1041" spans="19:26" x14ac:dyDescent="0.25">
      <c r="S1041" s="26">
        <f>+'Rendements bruts'!A1041</f>
        <v>0</v>
      </c>
      <c r="T1041">
        <f t="shared" si="240"/>
        <v>1900</v>
      </c>
      <c r="U1041">
        <f t="shared" si="241"/>
        <v>1</v>
      </c>
      <c r="V1041" t="e">
        <f>+VLOOKUP(S1041,'Rendements bruts'!$A:$A,2,FALSE)</f>
        <v>#N/A</v>
      </c>
      <c r="W1041" s="2">
        <f t="shared" si="242"/>
        <v>0</v>
      </c>
      <c r="Y1041" s="10" t="e">
        <f t="shared" si="243"/>
        <v>#REF!</v>
      </c>
      <c r="Z1041" s="7" t="e">
        <f t="shared" si="239"/>
        <v>#REF!</v>
      </c>
    </row>
    <row r="1042" spans="19:26" x14ac:dyDescent="0.25">
      <c r="S1042" s="26">
        <f>+'Rendements bruts'!A1042</f>
        <v>0</v>
      </c>
      <c r="T1042">
        <f t="shared" si="240"/>
        <v>1900</v>
      </c>
      <c r="U1042">
        <f t="shared" si="241"/>
        <v>1</v>
      </c>
      <c r="V1042" t="e">
        <f>+VLOOKUP(S1042,'Rendements bruts'!$A:$A,2,FALSE)</f>
        <v>#N/A</v>
      </c>
      <c r="W1042" s="2">
        <f t="shared" si="242"/>
        <v>0</v>
      </c>
      <c r="Y1042" s="10" t="e">
        <f t="shared" si="243"/>
        <v>#REF!</v>
      </c>
      <c r="Z1042" s="7" t="e">
        <f t="shared" si="239"/>
        <v>#REF!</v>
      </c>
    </row>
    <row r="1043" spans="19:26" x14ac:dyDescent="0.25">
      <c r="S1043" s="26">
        <f>+'Rendements bruts'!A1043</f>
        <v>0</v>
      </c>
      <c r="T1043">
        <f t="shared" si="240"/>
        <v>1900</v>
      </c>
      <c r="U1043">
        <f t="shared" si="241"/>
        <v>1</v>
      </c>
      <c r="V1043" t="e">
        <f>+VLOOKUP(S1043,'Rendements bruts'!$A:$A,2,FALSE)</f>
        <v>#N/A</v>
      </c>
      <c r="W1043" s="2">
        <f t="shared" si="242"/>
        <v>0</v>
      </c>
      <c r="Y1043" s="10" t="e">
        <f t="shared" si="243"/>
        <v>#REF!</v>
      </c>
      <c r="Z1043" s="7" t="e">
        <f t="shared" si="239"/>
        <v>#REF!</v>
      </c>
    </row>
    <row r="1044" spans="19:26" x14ac:dyDescent="0.25">
      <c r="S1044" s="26">
        <f>+'Rendements bruts'!A1044</f>
        <v>0</v>
      </c>
      <c r="T1044">
        <f t="shared" si="240"/>
        <v>1900</v>
      </c>
      <c r="U1044">
        <f t="shared" si="241"/>
        <v>1</v>
      </c>
      <c r="V1044" t="e">
        <f>+VLOOKUP(S1044,'Rendements bruts'!$A:$A,2,FALSE)</f>
        <v>#N/A</v>
      </c>
      <c r="W1044" s="2">
        <f t="shared" si="242"/>
        <v>0</v>
      </c>
      <c r="Y1044" s="10" t="e">
        <f t="shared" si="243"/>
        <v>#REF!</v>
      </c>
      <c r="Z1044" s="7" t="e">
        <f t="shared" si="239"/>
        <v>#REF!</v>
      </c>
    </row>
    <row r="1045" spans="19:26" x14ac:dyDescent="0.25">
      <c r="S1045" s="26">
        <f>+'Rendements bruts'!A1045</f>
        <v>0</v>
      </c>
      <c r="T1045">
        <f t="shared" si="240"/>
        <v>1900</v>
      </c>
      <c r="U1045">
        <f t="shared" si="241"/>
        <v>1</v>
      </c>
      <c r="V1045" t="e">
        <f>+VLOOKUP(S1045,'Rendements bruts'!$A:$A,2,FALSE)</f>
        <v>#N/A</v>
      </c>
      <c r="W1045" s="2">
        <f t="shared" si="242"/>
        <v>0</v>
      </c>
      <c r="Y1045" s="10" t="e">
        <f t="shared" si="243"/>
        <v>#REF!</v>
      </c>
      <c r="Z1045" s="7" t="e">
        <f t="shared" ref="Z1045:Z1108" si="244">+IF(A1068=" ",1,1+Y1045)</f>
        <v>#REF!</v>
      </c>
    </row>
    <row r="1046" spans="19:26" x14ac:dyDescent="0.25">
      <c r="S1046" s="26">
        <f>+'Rendements bruts'!A1046</f>
        <v>0</v>
      </c>
      <c r="T1046">
        <f t="shared" si="240"/>
        <v>1900</v>
      </c>
      <c r="U1046">
        <f t="shared" si="241"/>
        <v>1</v>
      </c>
      <c r="V1046" t="e">
        <f>+VLOOKUP(S1046,'Rendements bruts'!$A:$A,2,FALSE)</f>
        <v>#N/A</v>
      </c>
      <c r="W1046" s="2">
        <f t="shared" si="242"/>
        <v>0</v>
      </c>
      <c r="Y1046" s="10" t="e">
        <f t="shared" si="243"/>
        <v>#REF!</v>
      </c>
      <c r="Z1046" s="7" t="e">
        <f t="shared" si="244"/>
        <v>#REF!</v>
      </c>
    </row>
    <row r="1047" spans="19:26" x14ac:dyDescent="0.25">
      <c r="S1047" s="26">
        <f>+'Rendements bruts'!A1047</f>
        <v>0</v>
      </c>
      <c r="T1047">
        <f t="shared" si="240"/>
        <v>1900</v>
      </c>
      <c r="U1047">
        <f t="shared" si="241"/>
        <v>1</v>
      </c>
      <c r="V1047" t="e">
        <f>+VLOOKUP(S1047,'Rendements bruts'!$A:$A,2,FALSE)</f>
        <v>#N/A</v>
      </c>
      <c r="W1047" s="2">
        <f t="shared" si="242"/>
        <v>0</v>
      </c>
      <c r="Y1047" s="10" t="e">
        <f t="shared" si="243"/>
        <v>#REF!</v>
      </c>
      <c r="Z1047" s="7" t="e">
        <f t="shared" si="244"/>
        <v>#REF!</v>
      </c>
    </row>
    <row r="1048" spans="19:26" x14ac:dyDescent="0.25">
      <c r="S1048" s="26">
        <f>+'Rendements bruts'!A1048</f>
        <v>0</v>
      </c>
      <c r="T1048">
        <f t="shared" si="240"/>
        <v>1900</v>
      </c>
      <c r="U1048">
        <f t="shared" si="241"/>
        <v>1</v>
      </c>
      <c r="V1048" t="e">
        <f>+VLOOKUP(S1048,'Rendements bruts'!$A:$A,2,FALSE)</f>
        <v>#N/A</v>
      </c>
      <c r="W1048" s="2">
        <f t="shared" si="242"/>
        <v>0</v>
      </c>
      <c r="Y1048" s="10" t="e">
        <f t="shared" si="243"/>
        <v>#REF!</v>
      </c>
      <c r="Z1048" s="7" t="e">
        <f t="shared" si="244"/>
        <v>#REF!</v>
      </c>
    </row>
    <row r="1049" spans="19:26" x14ac:dyDescent="0.25">
      <c r="S1049" s="26">
        <f>+'Rendements bruts'!A1049</f>
        <v>0</v>
      </c>
      <c r="T1049">
        <f t="shared" si="240"/>
        <v>1900</v>
      </c>
      <c r="U1049">
        <f t="shared" si="241"/>
        <v>1</v>
      </c>
      <c r="V1049" t="e">
        <f>+VLOOKUP(S1049,'Rendements bruts'!$A:$A,2,FALSE)</f>
        <v>#N/A</v>
      </c>
      <c r="W1049" s="2">
        <f t="shared" si="242"/>
        <v>0</v>
      </c>
      <c r="Y1049" s="10" t="e">
        <f t="shared" si="243"/>
        <v>#REF!</v>
      </c>
      <c r="Z1049" s="7" t="e">
        <f t="shared" si="244"/>
        <v>#REF!</v>
      </c>
    </row>
    <row r="1050" spans="19:26" x14ac:dyDescent="0.25">
      <c r="S1050" s="26">
        <f>+'Rendements bruts'!A1050</f>
        <v>0</v>
      </c>
      <c r="T1050">
        <f t="shared" si="240"/>
        <v>1900</v>
      </c>
      <c r="U1050">
        <f t="shared" si="241"/>
        <v>1</v>
      </c>
      <c r="V1050" t="e">
        <f>+VLOOKUP(S1050,'Rendements bruts'!$A:$A,2,FALSE)</f>
        <v>#N/A</v>
      </c>
      <c r="W1050" s="2">
        <f t="shared" si="242"/>
        <v>0</v>
      </c>
      <c r="Y1050" s="10" t="e">
        <f t="shared" si="243"/>
        <v>#REF!</v>
      </c>
      <c r="Z1050" s="7" t="e">
        <f t="shared" si="244"/>
        <v>#REF!</v>
      </c>
    </row>
    <row r="1051" spans="19:26" x14ac:dyDescent="0.25">
      <c r="S1051" s="26">
        <f>+'Rendements bruts'!A1051</f>
        <v>0</v>
      </c>
      <c r="T1051">
        <f t="shared" si="240"/>
        <v>1900</v>
      </c>
      <c r="U1051">
        <f t="shared" si="241"/>
        <v>1</v>
      </c>
      <c r="V1051" t="e">
        <f>+VLOOKUP(S1051,'Rendements bruts'!$A:$A,2,FALSE)</f>
        <v>#N/A</v>
      </c>
      <c r="W1051" s="2">
        <f t="shared" si="242"/>
        <v>0</v>
      </c>
      <c r="Y1051" s="10" t="e">
        <f t="shared" si="243"/>
        <v>#REF!</v>
      </c>
      <c r="Z1051" s="7" t="e">
        <f t="shared" si="244"/>
        <v>#REF!</v>
      </c>
    </row>
    <row r="1052" spans="19:26" x14ac:dyDescent="0.25">
      <c r="S1052" s="26">
        <f>+'Rendements bruts'!A1052</f>
        <v>0</v>
      </c>
      <c r="T1052">
        <f t="shared" si="240"/>
        <v>1900</v>
      </c>
      <c r="U1052">
        <f t="shared" si="241"/>
        <v>1</v>
      </c>
      <c r="V1052" t="e">
        <f>+VLOOKUP(S1052,'Rendements bruts'!$A:$A,2,FALSE)</f>
        <v>#N/A</v>
      </c>
      <c r="W1052" s="2">
        <f t="shared" si="242"/>
        <v>0</v>
      </c>
      <c r="Y1052" s="10" t="e">
        <f t="shared" si="243"/>
        <v>#REF!</v>
      </c>
      <c r="Z1052" s="7" t="e">
        <f t="shared" si="244"/>
        <v>#REF!</v>
      </c>
    </row>
    <row r="1053" spans="19:26" x14ac:dyDescent="0.25">
      <c r="S1053" s="26">
        <f>+'Rendements bruts'!A1053</f>
        <v>0</v>
      </c>
      <c r="T1053">
        <f t="shared" si="240"/>
        <v>1900</v>
      </c>
      <c r="U1053">
        <f t="shared" si="241"/>
        <v>1</v>
      </c>
      <c r="V1053" t="e">
        <f>+VLOOKUP(S1053,'Rendements bruts'!$A:$A,2,FALSE)</f>
        <v>#N/A</v>
      </c>
      <c r="W1053" s="2">
        <f t="shared" si="242"/>
        <v>0</v>
      </c>
      <c r="Y1053" s="10" t="e">
        <f t="shared" si="243"/>
        <v>#REF!</v>
      </c>
      <c r="Z1053" s="7" t="e">
        <f t="shared" si="244"/>
        <v>#REF!</v>
      </c>
    </row>
    <row r="1054" spans="19:26" x14ac:dyDescent="0.25">
      <c r="S1054" s="26">
        <f>+'Rendements bruts'!A1054</f>
        <v>0</v>
      </c>
      <c r="T1054">
        <f t="shared" si="240"/>
        <v>1900</v>
      </c>
      <c r="U1054">
        <f t="shared" si="241"/>
        <v>1</v>
      </c>
      <c r="V1054" t="e">
        <f>+VLOOKUP(S1054,'Rendements bruts'!$A:$A,2,FALSE)</f>
        <v>#N/A</v>
      </c>
      <c r="W1054" s="2">
        <f t="shared" si="242"/>
        <v>0</v>
      </c>
      <c r="Y1054" s="10" t="e">
        <f t="shared" si="243"/>
        <v>#REF!</v>
      </c>
      <c r="Z1054" s="7" t="e">
        <f t="shared" si="244"/>
        <v>#REF!</v>
      </c>
    </row>
    <row r="1055" spans="19:26" x14ac:dyDescent="0.25">
      <c r="S1055" s="26">
        <f>+'Rendements bruts'!A1055</f>
        <v>0</v>
      </c>
      <c r="T1055">
        <f t="shared" si="240"/>
        <v>1900</v>
      </c>
      <c r="U1055">
        <f t="shared" si="241"/>
        <v>1</v>
      </c>
      <c r="V1055" t="e">
        <f>+VLOOKUP(S1055,'Rendements bruts'!$A:$A,2,FALSE)</f>
        <v>#N/A</v>
      </c>
      <c r="W1055" s="2">
        <f t="shared" si="242"/>
        <v>0</v>
      </c>
      <c r="Y1055" s="10" t="e">
        <f t="shared" si="243"/>
        <v>#REF!</v>
      </c>
      <c r="Z1055" s="7" t="e">
        <f t="shared" si="244"/>
        <v>#REF!</v>
      </c>
    </row>
    <row r="1056" spans="19:26" x14ac:dyDescent="0.25">
      <c r="S1056" s="26">
        <f>+'Rendements bruts'!A1056</f>
        <v>0</v>
      </c>
      <c r="T1056">
        <f t="shared" si="240"/>
        <v>1900</v>
      </c>
      <c r="U1056">
        <f t="shared" si="241"/>
        <v>1</v>
      </c>
      <c r="V1056" t="e">
        <f>+VLOOKUP(S1056,'Rendements bruts'!$A:$A,2,FALSE)</f>
        <v>#N/A</v>
      </c>
      <c r="W1056" s="2">
        <f t="shared" si="242"/>
        <v>0</v>
      </c>
      <c r="Y1056" s="10" t="e">
        <f t="shared" si="243"/>
        <v>#REF!</v>
      </c>
      <c r="Z1056" s="7" t="e">
        <f t="shared" si="244"/>
        <v>#REF!</v>
      </c>
    </row>
    <row r="1057" spans="19:26" x14ac:dyDescent="0.25">
      <c r="S1057" s="26">
        <f>+'Rendements bruts'!A1057</f>
        <v>0</v>
      </c>
      <c r="T1057">
        <f t="shared" si="240"/>
        <v>1900</v>
      </c>
      <c r="U1057">
        <f t="shared" si="241"/>
        <v>1</v>
      </c>
      <c r="V1057" t="e">
        <f>+VLOOKUP(S1057,'Rendements bruts'!$A:$A,2,FALSE)</f>
        <v>#N/A</v>
      </c>
      <c r="W1057" s="2">
        <f t="shared" si="242"/>
        <v>0</v>
      </c>
      <c r="Y1057" s="10" t="e">
        <f t="shared" si="243"/>
        <v>#REF!</v>
      </c>
      <c r="Z1057" s="7" t="e">
        <f t="shared" si="244"/>
        <v>#REF!</v>
      </c>
    </row>
    <row r="1058" spans="19:26" x14ac:dyDescent="0.25">
      <c r="S1058" s="26">
        <f>+'Rendements bruts'!A1058</f>
        <v>0</v>
      </c>
      <c r="T1058">
        <f t="shared" ref="T1058:T1121" si="245">+YEAR(S1058)</f>
        <v>1900</v>
      </c>
      <c r="U1058">
        <f t="shared" ref="U1058:U1121" si="246">+MONTH(S1058)</f>
        <v>1</v>
      </c>
      <c r="V1058" t="e">
        <f>+VLOOKUP(S1058,'Rendements bruts'!$A:$A,2,FALSE)</f>
        <v>#N/A</v>
      </c>
      <c r="W1058" s="2">
        <f t="shared" ref="W1058:W1121" si="247">+S1058</f>
        <v>0</v>
      </c>
      <c r="Y1058" s="10" t="e">
        <f t="shared" si="243"/>
        <v>#REF!</v>
      </c>
      <c r="Z1058" s="7" t="e">
        <f t="shared" si="244"/>
        <v>#REF!</v>
      </c>
    </row>
    <row r="1059" spans="19:26" x14ac:dyDescent="0.25">
      <c r="S1059" s="26">
        <f>+'Rendements bruts'!A1059</f>
        <v>0</v>
      </c>
      <c r="T1059">
        <f t="shared" si="245"/>
        <v>1900</v>
      </c>
      <c r="U1059">
        <f t="shared" si="246"/>
        <v>1</v>
      </c>
      <c r="V1059" t="e">
        <f>+VLOOKUP(S1059,'Rendements bruts'!$A:$A,2,FALSE)</f>
        <v>#N/A</v>
      </c>
      <c r="W1059" s="2">
        <f t="shared" si="247"/>
        <v>0</v>
      </c>
      <c r="Y1059" s="10" t="e">
        <f t="shared" si="243"/>
        <v>#REF!</v>
      </c>
      <c r="Z1059" s="7" t="e">
        <f t="shared" si="244"/>
        <v>#REF!</v>
      </c>
    </row>
    <row r="1060" spans="19:26" x14ac:dyDescent="0.25">
      <c r="S1060" s="26">
        <f>+'Rendements bruts'!A1060</f>
        <v>0</v>
      </c>
      <c r="T1060">
        <f t="shared" si="245"/>
        <v>1900</v>
      </c>
      <c r="U1060">
        <f t="shared" si="246"/>
        <v>1</v>
      </c>
      <c r="V1060" t="e">
        <f>+VLOOKUP(S1060,'Rendements bruts'!$A:$A,2,FALSE)</f>
        <v>#N/A</v>
      </c>
      <c r="W1060" s="2">
        <f t="shared" si="247"/>
        <v>0</v>
      </c>
      <c r="Y1060" s="10" t="e">
        <f t="shared" si="243"/>
        <v>#REF!</v>
      </c>
      <c r="Z1060" s="7" t="e">
        <f t="shared" si="244"/>
        <v>#REF!</v>
      </c>
    </row>
    <row r="1061" spans="19:26" x14ac:dyDescent="0.25">
      <c r="S1061" s="26">
        <f>+'Rendements bruts'!A1061</f>
        <v>0</v>
      </c>
      <c r="T1061">
        <f t="shared" si="245"/>
        <v>1900</v>
      </c>
      <c r="U1061">
        <f t="shared" si="246"/>
        <v>1</v>
      </c>
      <c r="V1061" t="e">
        <f>+VLOOKUP(S1061,'Rendements bruts'!$A:$A,2,FALSE)</f>
        <v>#N/A</v>
      </c>
      <c r="W1061" s="2">
        <f t="shared" si="247"/>
        <v>0</v>
      </c>
      <c r="Y1061" s="10" t="e">
        <f t="shared" si="243"/>
        <v>#REF!</v>
      </c>
      <c r="Z1061" s="7" t="e">
        <f t="shared" si="244"/>
        <v>#REF!</v>
      </c>
    </row>
    <row r="1062" spans="19:26" x14ac:dyDescent="0.25">
      <c r="S1062" s="26">
        <f>+'Rendements bruts'!A1062</f>
        <v>0</v>
      </c>
      <c r="T1062">
        <f t="shared" si="245"/>
        <v>1900</v>
      </c>
      <c r="U1062">
        <f t="shared" si="246"/>
        <v>1</v>
      </c>
      <c r="V1062" t="e">
        <f>+VLOOKUP(S1062,'Rendements bruts'!$A:$A,2,FALSE)</f>
        <v>#N/A</v>
      </c>
      <c r="W1062" s="2">
        <f t="shared" si="247"/>
        <v>0</v>
      </c>
      <c r="Y1062" s="10" t="e">
        <f t="shared" si="243"/>
        <v>#REF!</v>
      </c>
      <c r="Z1062" s="7" t="e">
        <f t="shared" si="244"/>
        <v>#REF!</v>
      </c>
    </row>
    <row r="1063" spans="19:26" x14ac:dyDescent="0.25">
      <c r="S1063" s="26">
        <f>+'Rendements bruts'!A1063</f>
        <v>0</v>
      </c>
      <c r="T1063">
        <f t="shared" si="245"/>
        <v>1900</v>
      </c>
      <c r="U1063">
        <f t="shared" si="246"/>
        <v>1</v>
      </c>
      <c r="V1063" t="e">
        <f>+VLOOKUP(S1063,'Rendements bruts'!$A:$A,2,FALSE)</f>
        <v>#N/A</v>
      </c>
      <c r="W1063" s="2">
        <f t="shared" si="247"/>
        <v>0</v>
      </c>
      <c r="Y1063" s="10" t="e">
        <f t="shared" si="243"/>
        <v>#REF!</v>
      </c>
      <c r="Z1063" s="7" t="e">
        <f t="shared" si="244"/>
        <v>#REF!</v>
      </c>
    </row>
    <row r="1064" spans="19:26" x14ac:dyDescent="0.25">
      <c r="S1064" s="26">
        <f>+'Rendements bruts'!A1064</f>
        <v>0</v>
      </c>
      <c r="T1064">
        <f t="shared" si="245"/>
        <v>1900</v>
      </c>
      <c r="U1064">
        <f t="shared" si="246"/>
        <v>1</v>
      </c>
      <c r="V1064" t="e">
        <f>+VLOOKUP(S1064,'Rendements bruts'!$A:$A,2,FALSE)</f>
        <v>#N/A</v>
      </c>
      <c r="W1064" s="2">
        <f t="shared" si="247"/>
        <v>0</v>
      </c>
      <c r="Y1064" s="10" t="e">
        <f t="shared" si="243"/>
        <v>#REF!</v>
      </c>
      <c r="Z1064" s="7" t="e">
        <f t="shared" si="244"/>
        <v>#REF!</v>
      </c>
    </row>
    <row r="1065" spans="19:26" x14ac:dyDescent="0.25">
      <c r="S1065" s="26">
        <f>+'Rendements bruts'!A1065</f>
        <v>0</v>
      </c>
      <c r="T1065">
        <f t="shared" si="245"/>
        <v>1900</v>
      </c>
      <c r="U1065">
        <f t="shared" si="246"/>
        <v>1</v>
      </c>
      <c r="V1065" t="e">
        <f>+VLOOKUP(S1065,'Rendements bruts'!$A:$A,2,FALSE)</f>
        <v>#N/A</v>
      </c>
      <c r="W1065" s="2">
        <f t="shared" si="247"/>
        <v>0</v>
      </c>
      <c r="Y1065" s="10" t="e">
        <f t="shared" si="243"/>
        <v>#REF!</v>
      </c>
      <c r="Z1065" s="7" t="e">
        <f t="shared" si="244"/>
        <v>#REF!</v>
      </c>
    </row>
    <row r="1066" spans="19:26" x14ac:dyDescent="0.25">
      <c r="S1066" s="26">
        <f>+'Rendements bruts'!A1066</f>
        <v>0</v>
      </c>
      <c r="T1066">
        <f t="shared" si="245"/>
        <v>1900</v>
      </c>
      <c r="U1066">
        <f t="shared" si="246"/>
        <v>1</v>
      </c>
      <c r="V1066" t="e">
        <f>+VLOOKUP(S1066,'Rendements bruts'!$A:$A,2,FALSE)</f>
        <v>#N/A</v>
      </c>
      <c r="W1066" s="2">
        <f t="shared" si="247"/>
        <v>0</v>
      </c>
      <c r="Y1066" s="10" t="e">
        <f t="shared" si="243"/>
        <v>#REF!</v>
      </c>
      <c r="Z1066" s="7" t="e">
        <f t="shared" si="244"/>
        <v>#REF!</v>
      </c>
    </row>
    <row r="1067" spans="19:26" x14ac:dyDescent="0.25">
      <c r="S1067" s="26">
        <f>+'Rendements bruts'!A1067</f>
        <v>0</v>
      </c>
      <c r="T1067">
        <f t="shared" si="245"/>
        <v>1900</v>
      </c>
      <c r="U1067">
        <f t="shared" si="246"/>
        <v>1</v>
      </c>
      <c r="V1067" t="e">
        <f>+VLOOKUP(S1067,'Rendements bruts'!$A:$A,2,FALSE)</f>
        <v>#N/A</v>
      </c>
      <c r="W1067" s="2">
        <f t="shared" si="247"/>
        <v>0</v>
      </c>
      <c r="Y1067" s="10" t="e">
        <f t="shared" si="243"/>
        <v>#REF!</v>
      </c>
      <c r="Z1067" s="7" t="e">
        <f t="shared" si="244"/>
        <v>#REF!</v>
      </c>
    </row>
    <row r="1068" spans="19:26" x14ac:dyDescent="0.25">
      <c r="S1068" s="26">
        <f>+'Rendements bruts'!A1068</f>
        <v>0</v>
      </c>
      <c r="T1068">
        <f t="shared" si="245"/>
        <v>1900</v>
      </c>
      <c r="U1068">
        <f t="shared" si="246"/>
        <v>1</v>
      </c>
      <c r="V1068" t="e">
        <f>+VLOOKUP(S1068,'Rendements bruts'!$A:$A,2,FALSE)</f>
        <v>#N/A</v>
      </c>
      <c r="W1068" s="2">
        <f t="shared" si="247"/>
        <v>0</v>
      </c>
      <c r="Y1068" s="10" t="e">
        <f t="shared" si="243"/>
        <v>#REF!</v>
      </c>
      <c r="Z1068" s="7" t="e">
        <f t="shared" si="244"/>
        <v>#REF!</v>
      </c>
    </row>
    <row r="1069" spans="19:26" x14ac:dyDescent="0.25">
      <c r="S1069" s="26">
        <f>+'Rendements bruts'!A1069</f>
        <v>0</v>
      </c>
      <c r="T1069">
        <f t="shared" si="245"/>
        <v>1900</v>
      </c>
      <c r="U1069">
        <f t="shared" si="246"/>
        <v>1</v>
      </c>
      <c r="V1069" t="e">
        <f>+VLOOKUP(S1069,'Rendements bruts'!$A:$A,2,FALSE)</f>
        <v>#N/A</v>
      </c>
      <c r="W1069" s="2">
        <f t="shared" si="247"/>
        <v>0</v>
      </c>
      <c r="Y1069" s="10" t="e">
        <f t="shared" si="243"/>
        <v>#REF!</v>
      </c>
      <c r="Z1069" s="7" t="e">
        <f t="shared" si="244"/>
        <v>#REF!</v>
      </c>
    </row>
    <row r="1070" spans="19:26" x14ac:dyDescent="0.25">
      <c r="S1070" s="26">
        <f>+'Rendements bruts'!A1070</f>
        <v>0</v>
      </c>
      <c r="T1070">
        <f t="shared" si="245"/>
        <v>1900</v>
      </c>
      <c r="U1070">
        <f t="shared" si="246"/>
        <v>1</v>
      </c>
      <c r="V1070" t="e">
        <f>+VLOOKUP(S1070,'Rendements bruts'!$A:$A,2,FALSE)</f>
        <v>#N/A</v>
      </c>
      <c r="W1070" s="2">
        <f t="shared" si="247"/>
        <v>0</v>
      </c>
      <c r="Y1070" s="10" t="e">
        <f t="shared" si="243"/>
        <v>#REF!</v>
      </c>
      <c r="Z1070" s="7" t="e">
        <f t="shared" si="244"/>
        <v>#REF!</v>
      </c>
    </row>
    <row r="1071" spans="19:26" x14ac:dyDescent="0.25">
      <c r="S1071" s="26">
        <f>+'Rendements bruts'!A1071</f>
        <v>0</v>
      </c>
      <c r="T1071">
        <f t="shared" si="245"/>
        <v>1900</v>
      </c>
      <c r="U1071">
        <f t="shared" si="246"/>
        <v>1</v>
      </c>
      <c r="V1071" t="e">
        <f>+VLOOKUP(S1071,'Rendements bruts'!$A:$A,2,FALSE)</f>
        <v>#N/A</v>
      </c>
      <c r="W1071" s="2">
        <f t="shared" si="247"/>
        <v>0</v>
      </c>
      <c r="Y1071" s="10" t="e">
        <f t="shared" si="243"/>
        <v>#REF!</v>
      </c>
      <c r="Z1071" s="7" t="e">
        <f t="shared" si="244"/>
        <v>#REF!</v>
      </c>
    </row>
    <row r="1072" spans="19:26" x14ac:dyDescent="0.25">
      <c r="S1072" s="26">
        <f>+'Rendements bruts'!A1072</f>
        <v>0</v>
      </c>
      <c r="T1072">
        <f t="shared" si="245"/>
        <v>1900</v>
      </c>
      <c r="U1072">
        <f t="shared" si="246"/>
        <v>1</v>
      </c>
      <c r="V1072" t="e">
        <f>+VLOOKUP(S1072,'Rendements bruts'!$A:$A,2,FALSE)</f>
        <v>#N/A</v>
      </c>
      <c r="W1072" s="2">
        <f t="shared" si="247"/>
        <v>0</v>
      </c>
      <c r="Y1072" s="10" t="e">
        <f t="shared" si="243"/>
        <v>#REF!</v>
      </c>
      <c r="Z1072" s="7" t="e">
        <f t="shared" si="244"/>
        <v>#REF!</v>
      </c>
    </row>
    <row r="1073" spans="19:26" x14ac:dyDescent="0.25">
      <c r="S1073" s="26">
        <f>+'Rendements bruts'!A1073</f>
        <v>0</v>
      </c>
      <c r="T1073">
        <f t="shared" si="245"/>
        <v>1900</v>
      </c>
      <c r="U1073">
        <f t="shared" si="246"/>
        <v>1</v>
      </c>
      <c r="V1073" t="e">
        <f>+VLOOKUP(S1073,'Rendements bruts'!$A:$A,2,FALSE)</f>
        <v>#N/A</v>
      </c>
      <c r="W1073" s="2">
        <f t="shared" si="247"/>
        <v>0</v>
      </c>
      <c r="Y1073" s="10" t="e">
        <f t="shared" si="243"/>
        <v>#REF!</v>
      </c>
      <c r="Z1073" s="7" t="e">
        <f t="shared" si="244"/>
        <v>#REF!</v>
      </c>
    </row>
    <row r="1074" spans="19:26" x14ac:dyDescent="0.25">
      <c r="S1074" s="26">
        <f>+'Rendements bruts'!A1074</f>
        <v>0</v>
      </c>
      <c r="T1074">
        <f t="shared" si="245"/>
        <v>1900</v>
      </c>
      <c r="U1074">
        <f t="shared" si="246"/>
        <v>1</v>
      </c>
      <c r="V1074" t="e">
        <f>+VLOOKUP(S1074,'Rendements bruts'!$A:$A,2,FALSE)</f>
        <v>#N/A</v>
      </c>
      <c r="W1074" s="2">
        <f t="shared" si="247"/>
        <v>0</v>
      </c>
      <c r="Y1074" s="10" t="e">
        <f t="shared" si="243"/>
        <v>#REF!</v>
      </c>
      <c r="Z1074" s="7" t="e">
        <f t="shared" si="244"/>
        <v>#REF!</v>
      </c>
    </row>
    <row r="1075" spans="19:26" x14ac:dyDescent="0.25">
      <c r="S1075" s="26">
        <f>+'Rendements bruts'!A1075</f>
        <v>0</v>
      </c>
      <c r="T1075">
        <f t="shared" si="245"/>
        <v>1900</v>
      </c>
      <c r="U1075">
        <f t="shared" si="246"/>
        <v>1</v>
      </c>
      <c r="V1075" t="e">
        <f>+VLOOKUP(S1075,'Rendements bruts'!$A:$A,2,FALSE)</f>
        <v>#N/A</v>
      </c>
      <c r="W1075" s="2">
        <f t="shared" si="247"/>
        <v>0</v>
      </c>
      <c r="Y1075" s="10" t="e">
        <f t="shared" si="243"/>
        <v>#REF!</v>
      </c>
      <c r="Z1075" s="7" t="e">
        <f t="shared" si="244"/>
        <v>#REF!</v>
      </c>
    </row>
    <row r="1076" spans="19:26" x14ac:dyDescent="0.25">
      <c r="S1076" s="26">
        <f>+'Rendements bruts'!A1076</f>
        <v>0</v>
      </c>
      <c r="T1076">
        <f t="shared" si="245"/>
        <v>1900</v>
      </c>
      <c r="U1076">
        <f t="shared" si="246"/>
        <v>1</v>
      </c>
      <c r="V1076" t="e">
        <f>+VLOOKUP(S1076,'Rendements bruts'!$A:$A,2,FALSE)</f>
        <v>#N/A</v>
      </c>
      <c r="W1076" s="2">
        <f t="shared" si="247"/>
        <v>0</v>
      </c>
      <c r="Y1076" s="10" t="e">
        <f t="shared" si="243"/>
        <v>#REF!</v>
      </c>
      <c r="Z1076" s="7" t="e">
        <f t="shared" si="244"/>
        <v>#REF!</v>
      </c>
    </row>
    <row r="1077" spans="19:26" x14ac:dyDescent="0.25">
      <c r="S1077" s="26">
        <f>+'Rendements bruts'!A1077</f>
        <v>0</v>
      </c>
      <c r="T1077">
        <f t="shared" si="245"/>
        <v>1900</v>
      </c>
      <c r="U1077">
        <f t="shared" si="246"/>
        <v>1</v>
      </c>
      <c r="V1077" t="e">
        <f>+VLOOKUP(S1077,'Rendements bruts'!$A:$A,2,FALSE)</f>
        <v>#N/A</v>
      </c>
      <c r="W1077" s="2">
        <f t="shared" si="247"/>
        <v>0</v>
      </c>
      <c r="Y1077" s="10" t="e">
        <f t="shared" si="243"/>
        <v>#REF!</v>
      </c>
      <c r="Z1077" s="7" t="e">
        <f t="shared" si="244"/>
        <v>#REF!</v>
      </c>
    </row>
    <row r="1078" spans="19:26" x14ac:dyDescent="0.25">
      <c r="S1078" s="26">
        <f>+'Rendements bruts'!A1078</f>
        <v>0</v>
      </c>
      <c r="T1078">
        <f t="shared" si="245"/>
        <v>1900</v>
      </c>
      <c r="U1078">
        <f t="shared" si="246"/>
        <v>1</v>
      </c>
      <c r="V1078" t="e">
        <f>+VLOOKUP(S1078,'Rendements bruts'!$A:$A,2,FALSE)</f>
        <v>#N/A</v>
      </c>
      <c r="W1078" s="2">
        <f t="shared" si="247"/>
        <v>0</v>
      </c>
      <c r="Y1078" s="10" t="e">
        <f t="shared" si="243"/>
        <v>#REF!</v>
      </c>
      <c r="Z1078" s="7" t="e">
        <f t="shared" si="244"/>
        <v>#REF!</v>
      </c>
    </row>
    <row r="1079" spans="19:26" x14ac:dyDescent="0.25">
      <c r="S1079" s="26">
        <f>+'Rendements bruts'!A1079</f>
        <v>0</v>
      </c>
      <c r="T1079">
        <f t="shared" si="245"/>
        <v>1900</v>
      </c>
      <c r="U1079">
        <f t="shared" si="246"/>
        <v>1</v>
      </c>
      <c r="V1079" t="e">
        <f>+VLOOKUP(S1079,'Rendements bruts'!$A:$A,2,FALSE)</f>
        <v>#N/A</v>
      </c>
      <c r="W1079" s="2">
        <f t="shared" si="247"/>
        <v>0</v>
      </c>
      <c r="Y1079" s="10" t="e">
        <f t="shared" si="243"/>
        <v>#REF!</v>
      </c>
      <c r="Z1079" s="7" t="e">
        <f t="shared" si="244"/>
        <v>#REF!</v>
      </c>
    </row>
    <row r="1080" spans="19:26" x14ac:dyDescent="0.25">
      <c r="S1080" s="26">
        <f>+'Rendements bruts'!A1080</f>
        <v>0</v>
      </c>
      <c r="T1080">
        <f t="shared" si="245"/>
        <v>1900</v>
      </c>
      <c r="U1080">
        <f t="shared" si="246"/>
        <v>1</v>
      </c>
      <c r="V1080" t="e">
        <f>+VLOOKUP(S1080,'Rendements bruts'!$A:$A,2,FALSE)</f>
        <v>#N/A</v>
      </c>
      <c r="W1080" s="2">
        <f t="shared" si="247"/>
        <v>0</v>
      </c>
      <c r="Y1080" s="10" t="e">
        <f t="shared" si="243"/>
        <v>#REF!</v>
      </c>
      <c r="Z1080" s="7" t="e">
        <f t="shared" si="244"/>
        <v>#REF!</v>
      </c>
    </row>
    <row r="1081" spans="19:26" x14ac:dyDescent="0.25">
      <c r="S1081" s="26">
        <f>+'Rendements bruts'!A1081</f>
        <v>0</v>
      </c>
      <c r="T1081">
        <f t="shared" si="245"/>
        <v>1900</v>
      </c>
      <c r="U1081">
        <f t="shared" si="246"/>
        <v>1</v>
      </c>
      <c r="V1081" t="e">
        <f>+VLOOKUP(S1081,'Rendements bruts'!$A:$A,2,FALSE)</f>
        <v>#N/A</v>
      </c>
      <c r="W1081" s="2">
        <f t="shared" si="247"/>
        <v>0</v>
      </c>
      <c r="Y1081" s="10" t="e">
        <f t="shared" si="243"/>
        <v>#REF!</v>
      </c>
      <c r="Z1081" s="7" t="e">
        <f t="shared" si="244"/>
        <v>#REF!</v>
      </c>
    </row>
    <row r="1082" spans="19:26" x14ac:dyDescent="0.25">
      <c r="S1082" s="26">
        <f>+'Rendements bruts'!A1082</f>
        <v>0</v>
      </c>
      <c r="T1082">
        <f t="shared" si="245"/>
        <v>1900</v>
      </c>
      <c r="U1082">
        <f t="shared" si="246"/>
        <v>1</v>
      </c>
      <c r="V1082" t="e">
        <f>+VLOOKUP(S1082,'Rendements bruts'!$A:$A,2,FALSE)</f>
        <v>#N/A</v>
      </c>
      <c r="W1082" s="2">
        <f t="shared" si="247"/>
        <v>0</v>
      </c>
      <c r="Y1082" s="10" t="e">
        <f t="shared" si="243"/>
        <v>#REF!</v>
      </c>
      <c r="Z1082" s="7" t="e">
        <f t="shared" si="244"/>
        <v>#REF!</v>
      </c>
    </row>
    <row r="1083" spans="19:26" x14ac:dyDescent="0.25">
      <c r="S1083" s="26">
        <f>+'Rendements bruts'!A1083</f>
        <v>0</v>
      </c>
      <c r="T1083">
        <f t="shared" si="245"/>
        <v>1900</v>
      </c>
      <c r="U1083">
        <f t="shared" si="246"/>
        <v>1</v>
      </c>
      <c r="V1083" t="e">
        <f>+VLOOKUP(S1083,'Rendements bruts'!$A:$A,2,FALSE)</f>
        <v>#N/A</v>
      </c>
      <c r="W1083" s="2">
        <f t="shared" si="247"/>
        <v>0</v>
      </c>
      <c r="Y1083" s="10" t="e">
        <f t="shared" si="243"/>
        <v>#REF!</v>
      </c>
      <c r="Z1083" s="7" t="e">
        <f t="shared" si="244"/>
        <v>#REF!</v>
      </c>
    </row>
    <row r="1084" spans="19:26" x14ac:dyDescent="0.25">
      <c r="S1084" s="26">
        <f>+'Rendements bruts'!A1084</f>
        <v>0</v>
      </c>
      <c r="T1084">
        <f t="shared" si="245"/>
        <v>1900</v>
      </c>
      <c r="U1084">
        <f t="shared" si="246"/>
        <v>1</v>
      </c>
      <c r="V1084" t="e">
        <f>+VLOOKUP(S1084,'Rendements bruts'!$A:$A,2,FALSE)</f>
        <v>#N/A</v>
      </c>
      <c r="W1084" s="2">
        <f t="shared" si="247"/>
        <v>0</v>
      </c>
      <c r="Y1084" s="10" t="e">
        <f t="shared" si="243"/>
        <v>#REF!</v>
      </c>
      <c r="Z1084" s="7" t="e">
        <f t="shared" si="244"/>
        <v>#REF!</v>
      </c>
    </row>
    <row r="1085" spans="19:26" x14ac:dyDescent="0.25">
      <c r="S1085" s="26">
        <f>+'Rendements bruts'!A1085</f>
        <v>0</v>
      </c>
      <c r="T1085">
        <f t="shared" si="245"/>
        <v>1900</v>
      </c>
      <c r="U1085">
        <f t="shared" si="246"/>
        <v>1</v>
      </c>
      <c r="V1085" t="e">
        <f>+VLOOKUP(S1085,'Rendements bruts'!$A:$A,2,FALSE)</f>
        <v>#N/A</v>
      </c>
      <c r="W1085" s="2">
        <f t="shared" si="247"/>
        <v>0</v>
      </c>
      <c r="Y1085" s="10" t="e">
        <f t="shared" si="243"/>
        <v>#REF!</v>
      </c>
      <c r="Z1085" s="7" t="e">
        <f t="shared" si="244"/>
        <v>#REF!</v>
      </c>
    </row>
    <row r="1086" spans="19:26" x14ac:dyDescent="0.25">
      <c r="S1086" s="26">
        <f>+'Rendements bruts'!A1086</f>
        <v>0</v>
      </c>
      <c r="T1086">
        <f t="shared" si="245"/>
        <v>1900</v>
      </c>
      <c r="U1086">
        <f t="shared" si="246"/>
        <v>1</v>
      </c>
      <c r="V1086" t="e">
        <f>+VLOOKUP(S1086,'Rendements bruts'!$A:$A,2,FALSE)</f>
        <v>#N/A</v>
      </c>
      <c r="W1086" s="2">
        <f t="shared" si="247"/>
        <v>0</v>
      </c>
      <c r="Y1086" s="10" t="e">
        <f t="shared" si="243"/>
        <v>#REF!</v>
      </c>
      <c r="Z1086" s="7" t="e">
        <f t="shared" si="244"/>
        <v>#REF!</v>
      </c>
    </row>
    <row r="1087" spans="19:26" x14ac:dyDescent="0.25">
      <c r="S1087" s="26">
        <f>+'Rendements bruts'!A1087</f>
        <v>0</v>
      </c>
      <c r="T1087">
        <f t="shared" si="245"/>
        <v>1900</v>
      </c>
      <c r="U1087">
        <f t="shared" si="246"/>
        <v>1</v>
      </c>
      <c r="V1087" t="e">
        <f>+VLOOKUP(S1087,'Rendements bruts'!$A:$A,2,FALSE)</f>
        <v>#N/A</v>
      </c>
      <c r="W1087" s="2">
        <f t="shared" si="247"/>
        <v>0</v>
      </c>
      <c r="Y1087" s="10" t="e">
        <f t="shared" si="243"/>
        <v>#REF!</v>
      </c>
      <c r="Z1087" s="7" t="e">
        <f t="shared" si="244"/>
        <v>#REF!</v>
      </c>
    </row>
    <row r="1088" spans="19:26" x14ac:dyDescent="0.25">
      <c r="S1088" s="26">
        <f>+'Rendements bruts'!A1088</f>
        <v>0</v>
      </c>
      <c r="T1088">
        <f t="shared" si="245"/>
        <v>1900</v>
      </c>
      <c r="U1088">
        <f t="shared" si="246"/>
        <v>1</v>
      </c>
      <c r="V1088" t="e">
        <f>+VLOOKUP(S1088,'Rendements bruts'!$A:$A,2,FALSE)</f>
        <v>#N/A</v>
      </c>
      <c r="W1088" s="2">
        <f t="shared" si="247"/>
        <v>0</v>
      </c>
      <c r="Y1088" s="10" t="e">
        <f t="shared" si="243"/>
        <v>#REF!</v>
      </c>
      <c r="Z1088" s="7" t="e">
        <f t="shared" si="244"/>
        <v>#REF!</v>
      </c>
    </row>
    <row r="1089" spans="19:26" x14ac:dyDescent="0.25">
      <c r="S1089" s="26">
        <f>+'Rendements bruts'!A1089</f>
        <v>0</v>
      </c>
      <c r="T1089">
        <f t="shared" si="245"/>
        <v>1900</v>
      </c>
      <c r="U1089">
        <f t="shared" si="246"/>
        <v>1</v>
      </c>
      <c r="V1089" t="e">
        <f>+VLOOKUP(S1089,'Rendements bruts'!$A:$A,2,FALSE)</f>
        <v>#N/A</v>
      </c>
      <c r="W1089" s="2">
        <f t="shared" si="247"/>
        <v>0</v>
      </c>
      <c r="Y1089" s="10" t="e">
        <f t="shared" si="243"/>
        <v>#REF!</v>
      </c>
      <c r="Z1089" s="7" t="e">
        <f t="shared" si="244"/>
        <v>#REF!</v>
      </c>
    </row>
    <row r="1090" spans="19:26" x14ac:dyDescent="0.25">
      <c r="S1090" s="26">
        <f>+'Rendements bruts'!A1090</f>
        <v>0</v>
      </c>
      <c r="T1090">
        <f t="shared" si="245"/>
        <v>1900</v>
      </c>
      <c r="U1090">
        <f t="shared" si="246"/>
        <v>1</v>
      </c>
      <c r="V1090" t="e">
        <f>+VLOOKUP(S1090,'Rendements bruts'!$A:$A,2,FALSE)</f>
        <v>#N/A</v>
      </c>
      <c r="W1090" s="2">
        <f t="shared" si="247"/>
        <v>0</v>
      </c>
      <c r="Y1090" s="10" t="e">
        <f t="shared" si="243"/>
        <v>#REF!</v>
      </c>
      <c r="Z1090" s="7" t="e">
        <f t="shared" si="244"/>
        <v>#REF!</v>
      </c>
    </row>
    <row r="1091" spans="19:26" x14ac:dyDescent="0.25">
      <c r="S1091" s="26">
        <f>+'Rendements bruts'!A1091</f>
        <v>0</v>
      </c>
      <c r="T1091">
        <f t="shared" si="245"/>
        <v>1900</v>
      </c>
      <c r="U1091">
        <f t="shared" si="246"/>
        <v>1</v>
      </c>
      <c r="V1091" t="e">
        <f>+VLOOKUP(S1091,'Rendements bruts'!$A:$A,2,FALSE)</f>
        <v>#N/A</v>
      </c>
      <c r="W1091" s="2">
        <f t="shared" si="247"/>
        <v>0</v>
      </c>
      <c r="Y1091" s="10" t="e">
        <f t="shared" si="243"/>
        <v>#REF!</v>
      </c>
      <c r="Z1091" s="7" t="e">
        <f t="shared" si="244"/>
        <v>#REF!</v>
      </c>
    </row>
    <row r="1092" spans="19:26" x14ac:dyDescent="0.25">
      <c r="S1092" s="26">
        <f>+'Rendements bruts'!A1092</f>
        <v>0</v>
      </c>
      <c r="T1092">
        <f t="shared" si="245"/>
        <v>1900</v>
      </c>
      <c r="U1092">
        <f t="shared" si="246"/>
        <v>1</v>
      </c>
      <c r="V1092" t="e">
        <f>+VLOOKUP(S1092,'Rendements bruts'!$A:$A,2,FALSE)</f>
        <v>#N/A</v>
      </c>
      <c r="W1092" s="2">
        <f t="shared" si="247"/>
        <v>0</v>
      </c>
      <c r="Y1092" s="10" t="e">
        <f t="shared" si="243"/>
        <v>#REF!</v>
      </c>
      <c r="Z1092" s="7" t="e">
        <f t="shared" si="244"/>
        <v>#REF!</v>
      </c>
    </row>
    <row r="1093" spans="19:26" x14ac:dyDescent="0.25">
      <c r="S1093" s="26">
        <f>+'Rendements bruts'!A1093</f>
        <v>0</v>
      </c>
      <c r="T1093">
        <f t="shared" si="245"/>
        <v>1900</v>
      </c>
      <c r="U1093">
        <f t="shared" si="246"/>
        <v>1</v>
      </c>
      <c r="V1093" t="e">
        <f>+VLOOKUP(S1093,'Rendements bruts'!$A:$A,2,FALSE)</f>
        <v>#N/A</v>
      </c>
      <c r="W1093" s="2">
        <f t="shared" si="247"/>
        <v>0</v>
      </c>
      <c r="Y1093" s="10" t="e">
        <f t="shared" ref="Y1093:Y1156" si="248">+IF(A1116=" "," ",INDEX(Indices,A1116,MAX($Q$2:$Q$48)+2))</f>
        <v>#REF!</v>
      </c>
      <c r="Z1093" s="7" t="e">
        <f t="shared" si="244"/>
        <v>#REF!</v>
      </c>
    </row>
    <row r="1094" spans="19:26" x14ac:dyDescent="0.25">
      <c r="S1094" s="26">
        <f>+'Rendements bruts'!A1094</f>
        <v>0</v>
      </c>
      <c r="T1094">
        <f t="shared" si="245"/>
        <v>1900</v>
      </c>
      <c r="U1094">
        <f t="shared" si="246"/>
        <v>1</v>
      </c>
      <c r="V1094" t="e">
        <f>+VLOOKUP(S1094,'Rendements bruts'!$A:$A,2,FALSE)</f>
        <v>#N/A</v>
      </c>
      <c r="W1094" s="2">
        <f t="shared" si="247"/>
        <v>0</v>
      </c>
      <c r="Y1094" s="10" t="e">
        <f t="shared" si="248"/>
        <v>#REF!</v>
      </c>
      <c r="Z1094" s="7" t="e">
        <f t="shared" si="244"/>
        <v>#REF!</v>
      </c>
    </row>
    <row r="1095" spans="19:26" x14ac:dyDescent="0.25">
      <c r="S1095" s="26">
        <f>+'Rendements bruts'!A1095</f>
        <v>0</v>
      </c>
      <c r="T1095">
        <f t="shared" si="245"/>
        <v>1900</v>
      </c>
      <c r="U1095">
        <f t="shared" si="246"/>
        <v>1</v>
      </c>
      <c r="V1095" t="e">
        <f>+VLOOKUP(S1095,'Rendements bruts'!$A:$A,2,FALSE)</f>
        <v>#N/A</v>
      </c>
      <c r="W1095" s="2">
        <f t="shared" si="247"/>
        <v>0</v>
      </c>
      <c r="Y1095" s="10" t="e">
        <f t="shared" si="248"/>
        <v>#REF!</v>
      </c>
      <c r="Z1095" s="7" t="e">
        <f t="shared" si="244"/>
        <v>#REF!</v>
      </c>
    </row>
    <row r="1096" spans="19:26" x14ac:dyDescent="0.25">
      <c r="S1096" s="26">
        <f>+'Rendements bruts'!A1096</f>
        <v>0</v>
      </c>
      <c r="T1096">
        <f t="shared" si="245"/>
        <v>1900</v>
      </c>
      <c r="U1096">
        <f t="shared" si="246"/>
        <v>1</v>
      </c>
      <c r="V1096" t="e">
        <f>+VLOOKUP(S1096,'Rendements bruts'!$A:$A,2,FALSE)</f>
        <v>#N/A</v>
      </c>
      <c r="W1096" s="2">
        <f t="shared" si="247"/>
        <v>0</v>
      </c>
      <c r="Y1096" s="10" t="e">
        <f t="shared" si="248"/>
        <v>#REF!</v>
      </c>
      <c r="Z1096" s="7" t="e">
        <f t="shared" si="244"/>
        <v>#REF!</v>
      </c>
    </row>
    <row r="1097" spans="19:26" x14ac:dyDescent="0.25">
      <c r="S1097" s="26">
        <f>+'Rendements bruts'!A1097</f>
        <v>0</v>
      </c>
      <c r="T1097">
        <f t="shared" si="245"/>
        <v>1900</v>
      </c>
      <c r="U1097">
        <f t="shared" si="246"/>
        <v>1</v>
      </c>
      <c r="V1097" t="e">
        <f>+VLOOKUP(S1097,'Rendements bruts'!$A:$A,2,FALSE)</f>
        <v>#N/A</v>
      </c>
      <c r="W1097" s="2">
        <f t="shared" si="247"/>
        <v>0</v>
      </c>
      <c r="Y1097" s="10" t="e">
        <f t="shared" si="248"/>
        <v>#REF!</v>
      </c>
      <c r="Z1097" s="7" t="e">
        <f t="shared" si="244"/>
        <v>#REF!</v>
      </c>
    </row>
    <row r="1098" spans="19:26" x14ac:dyDescent="0.25">
      <c r="S1098" s="26">
        <f>+'Rendements bruts'!A1098</f>
        <v>0</v>
      </c>
      <c r="T1098">
        <f t="shared" si="245"/>
        <v>1900</v>
      </c>
      <c r="U1098">
        <f t="shared" si="246"/>
        <v>1</v>
      </c>
      <c r="V1098" t="e">
        <f>+VLOOKUP(S1098,'Rendements bruts'!$A:$A,2,FALSE)</f>
        <v>#N/A</v>
      </c>
      <c r="W1098" s="2">
        <f t="shared" si="247"/>
        <v>0</v>
      </c>
      <c r="Y1098" s="10" t="e">
        <f t="shared" si="248"/>
        <v>#REF!</v>
      </c>
      <c r="Z1098" s="7" t="e">
        <f t="shared" si="244"/>
        <v>#REF!</v>
      </c>
    </row>
    <row r="1099" spans="19:26" x14ac:dyDescent="0.25">
      <c r="S1099" s="26">
        <f>+'Rendements bruts'!A1099</f>
        <v>0</v>
      </c>
      <c r="T1099">
        <f t="shared" si="245"/>
        <v>1900</v>
      </c>
      <c r="U1099">
        <f t="shared" si="246"/>
        <v>1</v>
      </c>
      <c r="V1099" t="e">
        <f>+VLOOKUP(S1099,'Rendements bruts'!$A:$A,2,FALSE)</f>
        <v>#N/A</v>
      </c>
      <c r="W1099" s="2">
        <f t="shared" si="247"/>
        <v>0</v>
      </c>
      <c r="Y1099" s="10" t="e">
        <f t="shared" si="248"/>
        <v>#REF!</v>
      </c>
      <c r="Z1099" s="7" t="e">
        <f t="shared" si="244"/>
        <v>#REF!</v>
      </c>
    </row>
    <row r="1100" spans="19:26" x14ac:dyDescent="0.25">
      <c r="S1100" s="26">
        <f>+'Rendements bruts'!A1100</f>
        <v>0</v>
      </c>
      <c r="T1100">
        <f t="shared" si="245"/>
        <v>1900</v>
      </c>
      <c r="U1100">
        <f t="shared" si="246"/>
        <v>1</v>
      </c>
      <c r="V1100" t="e">
        <f>+VLOOKUP(S1100,'Rendements bruts'!$A:$A,2,FALSE)</f>
        <v>#N/A</v>
      </c>
      <c r="W1100" s="2">
        <f t="shared" si="247"/>
        <v>0</v>
      </c>
      <c r="Y1100" s="10" t="e">
        <f t="shared" si="248"/>
        <v>#REF!</v>
      </c>
      <c r="Z1100" s="7" t="e">
        <f t="shared" si="244"/>
        <v>#REF!</v>
      </c>
    </row>
    <row r="1101" spans="19:26" x14ac:dyDescent="0.25">
      <c r="S1101" s="26">
        <f>+'Rendements bruts'!A1101</f>
        <v>0</v>
      </c>
      <c r="T1101">
        <f t="shared" si="245"/>
        <v>1900</v>
      </c>
      <c r="U1101">
        <f t="shared" si="246"/>
        <v>1</v>
      </c>
      <c r="V1101" t="e">
        <f>+VLOOKUP(S1101,'Rendements bruts'!$A:$A,2,FALSE)</f>
        <v>#N/A</v>
      </c>
      <c r="W1101" s="2">
        <f t="shared" si="247"/>
        <v>0</v>
      </c>
      <c r="Y1101" s="10" t="e">
        <f t="shared" si="248"/>
        <v>#REF!</v>
      </c>
      <c r="Z1101" s="7" t="e">
        <f t="shared" si="244"/>
        <v>#REF!</v>
      </c>
    </row>
    <row r="1102" spans="19:26" x14ac:dyDescent="0.25">
      <c r="S1102" s="26">
        <f>+'Rendements bruts'!A1102</f>
        <v>0</v>
      </c>
      <c r="T1102">
        <f t="shared" si="245"/>
        <v>1900</v>
      </c>
      <c r="U1102">
        <f t="shared" si="246"/>
        <v>1</v>
      </c>
      <c r="V1102" t="e">
        <f>+VLOOKUP(S1102,'Rendements bruts'!$A:$A,2,FALSE)</f>
        <v>#N/A</v>
      </c>
      <c r="W1102" s="2">
        <f t="shared" si="247"/>
        <v>0</v>
      </c>
      <c r="Y1102" s="10" t="e">
        <f t="shared" si="248"/>
        <v>#REF!</v>
      </c>
      <c r="Z1102" s="7" t="e">
        <f t="shared" si="244"/>
        <v>#REF!</v>
      </c>
    </row>
    <row r="1103" spans="19:26" x14ac:dyDescent="0.25">
      <c r="S1103" s="26">
        <f>+'Rendements bruts'!A1103</f>
        <v>0</v>
      </c>
      <c r="T1103">
        <f t="shared" si="245"/>
        <v>1900</v>
      </c>
      <c r="U1103">
        <f t="shared" si="246"/>
        <v>1</v>
      </c>
      <c r="V1103" t="e">
        <f>+VLOOKUP(S1103,'Rendements bruts'!$A:$A,2,FALSE)</f>
        <v>#N/A</v>
      </c>
      <c r="W1103" s="2">
        <f t="shared" si="247"/>
        <v>0</v>
      </c>
      <c r="Y1103" s="10" t="e">
        <f t="shared" si="248"/>
        <v>#REF!</v>
      </c>
      <c r="Z1103" s="7" t="e">
        <f t="shared" si="244"/>
        <v>#REF!</v>
      </c>
    </row>
    <row r="1104" spans="19:26" x14ac:dyDescent="0.25">
      <c r="S1104" s="26">
        <f>+'Rendements bruts'!A1104</f>
        <v>0</v>
      </c>
      <c r="T1104">
        <f t="shared" si="245"/>
        <v>1900</v>
      </c>
      <c r="U1104">
        <f t="shared" si="246"/>
        <v>1</v>
      </c>
      <c r="V1104" t="e">
        <f>+VLOOKUP(S1104,'Rendements bruts'!$A:$A,2,FALSE)</f>
        <v>#N/A</v>
      </c>
      <c r="W1104" s="2">
        <f t="shared" si="247"/>
        <v>0</v>
      </c>
      <c r="Y1104" s="10" t="e">
        <f t="shared" si="248"/>
        <v>#REF!</v>
      </c>
      <c r="Z1104" s="7" t="e">
        <f t="shared" si="244"/>
        <v>#REF!</v>
      </c>
    </row>
    <row r="1105" spans="19:26" x14ac:dyDescent="0.25">
      <c r="S1105" s="26">
        <f>+'Rendements bruts'!A1105</f>
        <v>0</v>
      </c>
      <c r="T1105">
        <f t="shared" si="245"/>
        <v>1900</v>
      </c>
      <c r="U1105">
        <f t="shared" si="246"/>
        <v>1</v>
      </c>
      <c r="V1105" t="e">
        <f>+VLOOKUP(S1105,'Rendements bruts'!$A:$A,2,FALSE)</f>
        <v>#N/A</v>
      </c>
      <c r="W1105" s="2">
        <f t="shared" si="247"/>
        <v>0</v>
      </c>
      <c r="Y1105" s="10" t="e">
        <f t="shared" si="248"/>
        <v>#REF!</v>
      </c>
      <c r="Z1105" s="7" t="e">
        <f t="shared" si="244"/>
        <v>#REF!</v>
      </c>
    </row>
    <row r="1106" spans="19:26" x14ac:dyDescent="0.25">
      <c r="S1106" s="26">
        <f>+'Rendements bruts'!A1106</f>
        <v>0</v>
      </c>
      <c r="T1106">
        <f t="shared" si="245"/>
        <v>1900</v>
      </c>
      <c r="U1106">
        <f t="shared" si="246"/>
        <v>1</v>
      </c>
      <c r="V1106" t="e">
        <f>+VLOOKUP(S1106,'Rendements bruts'!$A:$A,2,FALSE)</f>
        <v>#N/A</v>
      </c>
      <c r="W1106" s="2">
        <f t="shared" si="247"/>
        <v>0</v>
      </c>
      <c r="Y1106" s="10" t="e">
        <f t="shared" si="248"/>
        <v>#REF!</v>
      </c>
      <c r="Z1106" s="7" t="e">
        <f t="shared" si="244"/>
        <v>#REF!</v>
      </c>
    </row>
    <row r="1107" spans="19:26" x14ac:dyDescent="0.25">
      <c r="S1107" s="26">
        <f>+'Rendements bruts'!A1107</f>
        <v>0</v>
      </c>
      <c r="T1107">
        <f t="shared" si="245"/>
        <v>1900</v>
      </c>
      <c r="U1107">
        <f t="shared" si="246"/>
        <v>1</v>
      </c>
      <c r="V1107" t="e">
        <f>+VLOOKUP(S1107,'Rendements bruts'!$A:$A,2,FALSE)</f>
        <v>#N/A</v>
      </c>
      <c r="W1107" s="2">
        <f t="shared" si="247"/>
        <v>0</v>
      </c>
      <c r="Y1107" s="10" t="e">
        <f t="shared" si="248"/>
        <v>#REF!</v>
      </c>
      <c r="Z1107" s="7" t="e">
        <f t="shared" si="244"/>
        <v>#REF!</v>
      </c>
    </row>
    <row r="1108" spans="19:26" x14ac:dyDescent="0.25">
      <c r="S1108" s="26">
        <f>+'Rendements bruts'!A1108</f>
        <v>0</v>
      </c>
      <c r="T1108">
        <f t="shared" si="245"/>
        <v>1900</v>
      </c>
      <c r="U1108">
        <f t="shared" si="246"/>
        <v>1</v>
      </c>
      <c r="V1108" t="e">
        <f>+VLOOKUP(S1108,'Rendements bruts'!$A:$A,2,FALSE)</f>
        <v>#N/A</v>
      </c>
      <c r="W1108" s="2">
        <f t="shared" si="247"/>
        <v>0</v>
      </c>
      <c r="Y1108" s="10" t="e">
        <f t="shared" si="248"/>
        <v>#REF!</v>
      </c>
      <c r="Z1108" s="7" t="e">
        <f t="shared" si="244"/>
        <v>#REF!</v>
      </c>
    </row>
    <row r="1109" spans="19:26" x14ac:dyDescent="0.25">
      <c r="S1109" s="26">
        <f>+'Rendements bruts'!A1109</f>
        <v>0</v>
      </c>
      <c r="T1109">
        <f t="shared" si="245"/>
        <v>1900</v>
      </c>
      <c r="U1109">
        <f t="shared" si="246"/>
        <v>1</v>
      </c>
      <c r="V1109" t="e">
        <f>+VLOOKUP(S1109,'Rendements bruts'!$A:$A,2,FALSE)</f>
        <v>#N/A</v>
      </c>
      <c r="W1109" s="2">
        <f t="shared" si="247"/>
        <v>0</v>
      </c>
      <c r="Y1109" s="10" t="e">
        <f t="shared" si="248"/>
        <v>#REF!</v>
      </c>
      <c r="Z1109" s="7" t="e">
        <f t="shared" ref="Z1109:Z1172" si="249">+IF(A1132=" ",1,1+Y1109)</f>
        <v>#REF!</v>
      </c>
    </row>
    <row r="1110" spans="19:26" x14ac:dyDescent="0.25">
      <c r="S1110" s="26">
        <f>+'Rendements bruts'!A1110</f>
        <v>0</v>
      </c>
      <c r="T1110">
        <f t="shared" si="245"/>
        <v>1900</v>
      </c>
      <c r="U1110">
        <f t="shared" si="246"/>
        <v>1</v>
      </c>
      <c r="V1110" t="e">
        <f>+VLOOKUP(S1110,'Rendements bruts'!$A:$A,2,FALSE)</f>
        <v>#N/A</v>
      </c>
      <c r="W1110" s="2">
        <f t="shared" si="247"/>
        <v>0</v>
      </c>
      <c r="Y1110" s="10" t="e">
        <f t="shared" si="248"/>
        <v>#REF!</v>
      </c>
      <c r="Z1110" s="7" t="e">
        <f t="shared" si="249"/>
        <v>#REF!</v>
      </c>
    </row>
    <row r="1111" spans="19:26" x14ac:dyDescent="0.25">
      <c r="S1111" s="26">
        <f>+'Rendements bruts'!A1111</f>
        <v>0</v>
      </c>
      <c r="T1111">
        <f t="shared" si="245"/>
        <v>1900</v>
      </c>
      <c r="U1111">
        <f t="shared" si="246"/>
        <v>1</v>
      </c>
      <c r="V1111" t="e">
        <f>+VLOOKUP(S1111,'Rendements bruts'!$A:$A,2,FALSE)</f>
        <v>#N/A</v>
      </c>
      <c r="W1111" s="2">
        <f t="shared" si="247"/>
        <v>0</v>
      </c>
      <c r="Y1111" s="10" t="e">
        <f t="shared" si="248"/>
        <v>#REF!</v>
      </c>
      <c r="Z1111" s="7" t="e">
        <f t="shared" si="249"/>
        <v>#REF!</v>
      </c>
    </row>
    <row r="1112" spans="19:26" x14ac:dyDescent="0.25">
      <c r="S1112" s="26">
        <f>+'Rendements bruts'!A1112</f>
        <v>0</v>
      </c>
      <c r="T1112">
        <f t="shared" si="245"/>
        <v>1900</v>
      </c>
      <c r="U1112">
        <f t="shared" si="246"/>
        <v>1</v>
      </c>
      <c r="V1112" t="e">
        <f>+VLOOKUP(S1112,'Rendements bruts'!$A:$A,2,FALSE)</f>
        <v>#N/A</v>
      </c>
      <c r="W1112" s="2">
        <f t="shared" si="247"/>
        <v>0</v>
      </c>
      <c r="Y1112" s="10" t="e">
        <f t="shared" si="248"/>
        <v>#REF!</v>
      </c>
      <c r="Z1112" s="7" t="e">
        <f t="shared" si="249"/>
        <v>#REF!</v>
      </c>
    </row>
    <row r="1113" spans="19:26" x14ac:dyDescent="0.25">
      <c r="S1113" s="26">
        <f>+'Rendements bruts'!A1113</f>
        <v>0</v>
      </c>
      <c r="T1113">
        <f t="shared" si="245"/>
        <v>1900</v>
      </c>
      <c r="U1113">
        <f t="shared" si="246"/>
        <v>1</v>
      </c>
      <c r="V1113" t="e">
        <f>+VLOOKUP(S1113,'Rendements bruts'!$A:$A,2,FALSE)</f>
        <v>#N/A</v>
      </c>
      <c r="W1113" s="2">
        <f t="shared" si="247"/>
        <v>0</v>
      </c>
      <c r="Y1113" s="10" t="e">
        <f t="shared" si="248"/>
        <v>#REF!</v>
      </c>
      <c r="Z1113" s="7" t="e">
        <f t="shared" si="249"/>
        <v>#REF!</v>
      </c>
    </row>
    <row r="1114" spans="19:26" x14ac:dyDescent="0.25">
      <c r="S1114" s="26">
        <f>+'Rendements bruts'!A1114</f>
        <v>0</v>
      </c>
      <c r="T1114">
        <f t="shared" si="245"/>
        <v>1900</v>
      </c>
      <c r="U1114">
        <f t="shared" si="246"/>
        <v>1</v>
      </c>
      <c r="V1114" t="e">
        <f>+VLOOKUP(S1114,'Rendements bruts'!$A:$A,2,FALSE)</f>
        <v>#N/A</v>
      </c>
      <c r="W1114" s="2">
        <f t="shared" si="247"/>
        <v>0</v>
      </c>
      <c r="Y1114" s="10" t="e">
        <f t="shared" si="248"/>
        <v>#REF!</v>
      </c>
      <c r="Z1114" s="7" t="e">
        <f t="shared" si="249"/>
        <v>#REF!</v>
      </c>
    </row>
    <row r="1115" spans="19:26" x14ac:dyDescent="0.25">
      <c r="S1115" s="26">
        <f>+'Rendements bruts'!A1115</f>
        <v>0</v>
      </c>
      <c r="T1115">
        <f t="shared" si="245"/>
        <v>1900</v>
      </c>
      <c r="U1115">
        <f t="shared" si="246"/>
        <v>1</v>
      </c>
      <c r="V1115" t="e">
        <f>+VLOOKUP(S1115,'Rendements bruts'!$A:$A,2,FALSE)</f>
        <v>#N/A</v>
      </c>
      <c r="W1115" s="2">
        <f t="shared" si="247"/>
        <v>0</v>
      </c>
      <c r="Y1115" s="10" t="e">
        <f t="shared" si="248"/>
        <v>#REF!</v>
      </c>
      <c r="Z1115" s="7" t="e">
        <f t="shared" si="249"/>
        <v>#REF!</v>
      </c>
    </row>
    <row r="1116" spans="19:26" x14ac:dyDescent="0.25">
      <c r="S1116" s="26">
        <f>+'Rendements bruts'!A1116</f>
        <v>0</v>
      </c>
      <c r="T1116">
        <f t="shared" si="245"/>
        <v>1900</v>
      </c>
      <c r="U1116">
        <f t="shared" si="246"/>
        <v>1</v>
      </c>
      <c r="V1116" t="e">
        <f>+VLOOKUP(S1116,'Rendements bruts'!$A:$A,2,FALSE)</f>
        <v>#N/A</v>
      </c>
      <c r="W1116" s="2">
        <f t="shared" si="247"/>
        <v>0</v>
      </c>
      <c r="Y1116" s="10" t="e">
        <f t="shared" si="248"/>
        <v>#REF!</v>
      </c>
      <c r="Z1116" s="7" t="e">
        <f t="shared" si="249"/>
        <v>#REF!</v>
      </c>
    </row>
    <row r="1117" spans="19:26" x14ac:dyDescent="0.25">
      <c r="S1117" s="26">
        <f>+'Rendements bruts'!A1117</f>
        <v>0</v>
      </c>
      <c r="T1117">
        <f t="shared" si="245"/>
        <v>1900</v>
      </c>
      <c r="U1117">
        <f t="shared" si="246"/>
        <v>1</v>
      </c>
      <c r="V1117" t="e">
        <f>+VLOOKUP(S1117,'Rendements bruts'!$A:$A,2,FALSE)</f>
        <v>#N/A</v>
      </c>
      <c r="W1117" s="2">
        <f t="shared" si="247"/>
        <v>0</v>
      </c>
      <c r="Y1117" s="10" t="e">
        <f t="shared" si="248"/>
        <v>#REF!</v>
      </c>
      <c r="Z1117" s="7" t="e">
        <f t="shared" si="249"/>
        <v>#REF!</v>
      </c>
    </row>
    <row r="1118" spans="19:26" x14ac:dyDescent="0.25">
      <c r="S1118" s="26">
        <f>+'Rendements bruts'!A1118</f>
        <v>0</v>
      </c>
      <c r="T1118">
        <f t="shared" si="245"/>
        <v>1900</v>
      </c>
      <c r="U1118">
        <f t="shared" si="246"/>
        <v>1</v>
      </c>
      <c r="V1118" t="e">
        <f>+VLOOKUP(S1118,'Rendements bruts'!$A:$A,2,FALSE)</f>
        <v>#N/A</v>
      </c>
      <c r="W1118" s="2">
        <f t="shared" si="247"/>
        <v>0</v>
      </c>
      <c r="Y1118" s="10" t="e">
        <f t="shared" si="248"/>
        <v>#REF!</v>
      </c>
      <c r="Z1118" s="7" t="e">
        <f t="shared" si="249"/>
        <v>#REF!</v>
      </c>
    </row>
    <row r="1119" spans="19:26" x14ac:dyDescent="0.25">
      <c r="S1119" s="26">
        <f>+'Rendements bruts'!A1119</f>
        <v>0</v>
      </c>
      <c r="T1119">
        <f t="shared" si="245"/>
        <v>1900</v>
      </c>
      <c r="U1119">
        <f t="shared" si="246"/>
        <v>1</v>
      </c>
      <c r="V1119" t="e">
        <f>+VLOOKUP(S1119,'Rendements bruts'!$A:$A,2,FALSE)</f>
        <v>#N/A</v>
      </c>
      <c r="W1119" s="2">
        <f t="shared" si="247"/>
        <v>0</v>
      </c>
      <c r="Y1119" s="10" t="e">
        <f t="shared" si="248"/>
        <v>#REF!</v>
      </c>
      <c r="Z1119" s="7" t="e">
        <f t="shared" si="249"/>
        <v>#REF!</v>
      </c>
    </row>
    <row r="1120" spans="19:26" x14ac:dyDescent="0.25">
      <c r="S1120" s="26">
        <f>+'Rendements bruts'!A1120</f>
        <v>0</v>
      </c>
      <c r="T1120">
        <f t="shared" si="245"/>
        <v>1900</v>
      </c>
      <c r="U1120">
        <f t="shared" si="246"/>
        <v>1</v>
      </c>
      <c r="V1120" t="e">
        <f>+VLOOKUP(S1120,'Rendements bruts'!$A:$A,2,FALSE)</f>
        <v>#N/A</v>
      </c>
      <c r="W1120" s="2">
        <f t="shared" si="247"/>
        <v>0</v>
      </c>
      <c r="Y1120" s="10" t="e">
        <f t="shared" si="248"/>
        <v>#REF!</v>
      </c>
      <c r="Z1120" s="7" t="e">
        <f t="shared" si="249"/>
        <v>#REF!</v>
      </c>
    </row>
    <row r="1121" spans="19:26" x14ac:dyDescent="0.25">
      <c r="S1121" s="26">
        <f>+'Rendements bruts'!A1121</f>
        <v>0</v>
      </c>
      <c r="T1121">
        <f t="shared" si="245"/>
        <v>1900</v>
      </c>
      <c r="U1121">
        <f t="shared" si="246"/>
        <v>1</v>
      </c>
      <c r="V1121" t="e">
        <f>+VLOOKUP(S1121,'Rendements bruts'!$A:$A,2,FALSE)</f>
        <v>#N/A</v>
      </c>
      <c r="W1121" s="2">
        <f t="shared" si="247"/>
        <v>0</v>
      </c>
      <c r="Y1121" s="10" t="e">
        <f t="shared" si="248"/>
        <v>#REF!</v>
      </c>
      <c r="Z1121" s="7" t="e">
        <f t="shared" si="249"/>
        <v>#REF!</v>
      </c>
    </row>
    <row r="1122" spans="19:26" x14ac:dyDescent="0.25">
      <c r="S1122" s="26">
        <f>+'Rendements bruts'!A1122</f>
        <v>0</v>
      </c>
      <c r="T1122">
        <f t="shared" ref="T1122:T1185" si="250">+YEAR(S1122)</f>
        <v>1900</v>
      </c>
      <c r="U1122">
        <f t="shared" ref="U1122:U1185" si="251">+MONTH(S1122)</f>
        <v>1</v>
      </c>
      <c r="V1122" t="e">
        <f>+VLOOKUP(S1122,'Rendements bruts'!$A:$A,2,FALSE)</f>
        <v>#N/A</v>
      </c>
      <c r="W1122" s="2">
        <f t="shared" ref="W1122:W1185" si="252">+S1122</f>
        <v>0</v>
      </c>
      <c r="Y1122" s="10" t="e">
        <f t="shared" si="248"/>
        <v>#REF!</v>
      </c>
      <c r="Z1122" s="7" t="e">
        <f t="shared" si="249"/>
        <v>#REF!</v>
      </c>
    </row>
    <row r="1123" spans="19:26" x14ac:dyDescent="0.25">
      <c r="S1123" s="26">
        <f>+'Rendements bruts'!A1123</f>
        <v>0</v>
      </c>
      <c r="T1123">
        <f t="shared" si="250"/>
        <v>1900</v>
      </c>
      <c r="U1123">
        <f t="shared" si="251"/>
        <v>1</v>
      </c>
      <c r="V1123" t="e">
        <f>+VLOOKUP(S1123,'Rendements bruts'!$A:$A,2,FALSE)</f>
        <v>#N/A</v>
      </c>
      <c r="W1123" s="2">
        <f t="shared" si="252"/>
        <v>0</v>
      </c>
      <c r="Y1123" s="10" t="e">
        <f t="shared" si="248"/>
        <v>#REF!</v>
      </c>
      <c r="Z1123" s="7" t="e">
        <f t="shared" si="249"/>
        <v>#REF!</v>
      </c>
    </row>
    <row r="1124" spans="19:26" x14ac:dyDescent="0.25">
      <c r="S1124" s="26">
        <f>+'Rendements bruts'!A1124</f>
        <v>0</v>
      </c>
      <c r="T1124">
        <f t="shared" si="250"/>
        <v>1900</v>
      </c>
      <c r="U1124">
        <f t="shared" si="251"/>
        <v>1</v>
      </c>
      <c r="V1124" t="e">
        <f>+VLOOKUP(S1124,'Rendements bruts'!$A:$A,2,FALSE)</f>
        <v>#N/A</v>
      </c>
      <c r="W1124" s="2">
        <f t="shared" si="252"/>
        <v>0</v>
      </c>
      <c r="Y1124" s="10" t="e">
        <f t="shared" si="248"/>
        <v>#REF!</v>
      </c>
      <c r="Z1124" s="7" t="e">
        <f t="shared" si="249"/>
        <v>#REF!</v>
      </c>
    </row>
    <row r="1125" spans="19:26" x14ac:dyDescent="0.25">
      <c r="S1125" s="26">
        <f>+'Rendements bruts'!A1125</f>
        <v>0</v>
      </c>
      <c r="T1125">
        <f t="shared" si="250"/>
        <v>1900</v>
      </c>
      <c r="U1125">
        <f t="shared" si="251"/>
        <v>1</v>
      </c>
      <c r="V1125" t="e">
        <f>+VLOOKUP(S1125,'Rendements bruts'!$A:$A,2,FALSE)</f>
        <v>#N/A</v>
      </c>
      <c r="W1125" s="2">
        <f t="shared" si="252"/>
        <v>0</v>
      </c>
      <c r="Y1125" s="10" t="e">
        <f t="shared" si="248"/>
        <v>#REF!</v>
      </c>
      <c r="Z1125" s="7" t="e">
        <f t="shared" si="249"/>
        <v>#REF!</v>
      </c>
    </row>
    <row r="1126" spans="19:26" x14ac:dyDescent="0.25">
      <c r="S1126" s="26">
        <f>+'Rendements bruts'!A1126</f>
        <v>0</v>
      </c>
      <c r="T1126">
        <f t="shared" si="250"/>
        <v>1900</v>
      </c>
      <c r="U1126">
        <f t="shared" si="251"/>
        <v>1</v>
      </c>
      <c r="V1126" t="e">
        <f>+VLOOKUP(S1126,'Rendements bruts'!$A:$A,2,FALSE)</f>
        <v>#N/A</v>
      </c>
      <c r="W1126" s="2">
        <f t="shared" si="252"/>
        <v>0</v>
      </c>
      <c r="Y1126" s="10" t="e">
        <f t="shared" si="248"/>
        <v>#REF!</v>
      </c>
      <c r="Z1126" s="7" t="e">
        <f t="shared" si="249"/>
        <v>#REF!</v>
      </c>
    </row>
    <row r="1127" spans="19:26" x14ac:dyDescent="0.25">
      <c r="S1127" s="26">
        <f>+'Rendements bruts'!A1127</f>
        <v>0</v>
      </c>
      <c r="T1127">
        <f t="shared" si="250"/>
        <v>1900</v>
      </c>
      <c r="U1127">
        <f t="shared" si="251"/>
        <v>1</v>
      </c>
      <c r="V1127" t="e">
        <f>+VLOOKUP(S1127,'Rendements bruts'!$A:$A,2,FALSE)</f>
        <v>#N/A</v>
      </c>
      <c r="W1127" s="2">
        <f t="shared" si="252"/>
        <v>0</v>
      </c>
      <c r="Y1127" s="10" t="e">
        <f t="shared" si="248"/>
        <v>#REF!</v>
      </c>
      <c r="Z1127" s="7" t="e">
        <f t="shared" si="249"/>
        <v>#REF!</v>
      </c>
    </row>
    <row r="1128" spans="19:26" x14ac:dyDescent="0.25">
      <c r="S1128" s="26">
        <f>+'Rendements bruts'!A1128</f>
        <v>0</v>
      </c>
      <c r="T1128">
        <f t="shared" si="250"/>
        <v>1900</v>
      </c>
      <c r="U1128">
        <f t="shared" si="251"/>
        <v>1</v>
      </c>
      <c r="V1128" t="e">
        <f>+VLOOKUP(S1128,'Rendements bruts'!$A:$A,2,FALSE)</f>
        <v>#N/A</v>
      </c>
      <c r="W1128" s="2">
        <f t="shared" si="252"/>
        <v>0</v>
      </c>
      <c r="Y1128" s="10" t="e">
        <f t="shared" si="248"/>
        <v>#REF!</v>
      </c>
      <c r="Z1128" s="7" t="e">
        <f t="shared" si="249"/>
        <v>#REF!</v>
      </c>
    </row>
    <row r="1129" spans="19:26" x14ac:dyDescent="0.25">
      <c r="S1129" s="26">
        <f>+'Rendements bruts'!A1129</f>
        <v>0</v>
      </c>
      <c r="T1129">
        <f t="shared" si="250"/>
        <v>1900</v>
      </c>
      <c r="U1129">
        <f t="shared" si="251"/>
        <v>1</v>
      </c>
      <c r="V1129" t="e">
        <f>+VLOOKUP(S1129,'Rendements bruts'!$A:$A,2,FALSE)</f>
        <v>#N/A</v>
      </c>
      <c r="W1129" s="2">
        <f t="shared" si="252"/>
        <v>0</v>
      </c>
      <c r="Y1129" s="10" t="e">
        <f t="shared" si="248"/>
        <v>#REF!</v>
      </c>
      <c r="Z1129" s="7" t="e">
        <f t="shared" si="249"/>
        <v>#REF!</v>
      </c>
    </row>
    <row r="1130" spans="19:26" x14ac:dyDescent="0.25">
      <c r="S1130" s="26">
        <f>+'Rendements bruts'!A1130</f>
        <v>0</v>
      </c>
      <c r="T1130">
        <f t="shared" si="250"/>
        <v>1900</v>
      </c>
      <c r="U1130">
        <f t="shared" si="251"/>
        <v>1</v>
      </c>
      <c r="V1130" t="e">
        <f>+VLOOKUP(S1130,'Rendements bruts'!$A:$A,2,FALSE)</f>
        <v>#N/A</v>
      </c>
      <c r="W1130" s="2">
        <f t="shared" si="252"/>
        <v>0</v>
      </c>
      <c r="Y1130" s="10" t="e">
        <f t="shared" si="248"/>
        <v>#REF!</v>
      </c>
      <c r="Z1130" s="7" t="e">
        <f t="shared" si="249"/>
        <v>#REF!</v>
      </c>
    </row>
    <row r="1131" spans="19:26" x14ac:dyDescent="0.25">
      <c r="S1131" s="26">
        <f>+'Rendements bruts'!A1131</f>
        <v>0</v>
      </c>
      <c r="T1131">
        <f t="shared" si="250"/>
        <v>1900</v>
      </c>
      <c r="U1131">
        <f t="shared" si="251"/>
        <v>1</v>
      </c>
      <c r="V1131" t="e">
        <f>+VLOOKUP(S1131,'Rendements bruts'!$A:$A,2,FALSE)</f>
        <v>#N/A</v>
      </c>
      <c r="W1131" s="2">
        <f t="shared" si="252"/>
        <v>0</v>
      </c>
      <c r="Y1131" s="10" t="e">
        <f t="shared" si="248"/>
        <v>#REF!</v>
      </c>
      <c r="Z1131" s="7" t="e">
        <f t="shared" si="249"/>
        <v>#REF!</v>
      </c>
    </row>
    <row r="1132" spans="19:26" x14ac:dyDescent="0.25">
      <c r="S1132" s="26">
        <f>+'Rendements bruts'!A1132</f>
        <v>0</v>
      </c>
      <c r="T1132">
        <f t="shared" si="250"/>
        <v>1900</v>
      </c>
      <c r="U1132">
        <f t="shared" si="251"/>
        <v>1</v>
      </c>
      <c r="V1132" t="e">
        <f>+VLOOKUP(S1132,'Rendements bruts'!$A:$A,2,FALSE)</f>
        <v>#N/A</v>
      </c>
      <c r="W1132" s="2">
        <f t="shared" si="252"/>
        <v>0</v>
      </c>
      <c r="Y1132" s="10" t="e">
        <f t="shared" si="248"/>
        <v>#REF!</v>
      </c>
      <c r="Z1132" s="7" t="e">
        <f t="shared" si="249"/>
        <v>#REF!</v>
      </c>
    </row>
    <row r="1133" spans="19:26" x14ac:dyDescent="0.25">
      <c r="S1133" s="26">
        <f>+'Rendements bruts'!A1133</f>
        <v>0</v>
      </c>
      <c r="T1133">
        <f t="shared" si="250"/>
        <v>1900</v>
      </c>
      <c r="U1133">
        <f t="shared" si="251"/>
        <v>1</v>
      </c>
      <c r="V1133" t="e">
        <f>+VLOOKUP(S1133,'Rendements bruts'!$A:$A,2,FALSE)</f>
        <v>#N/A</v>
      </c>
      <c r="W1133" s="2">
        <f t="shared" si="252"/>
        <v>0</v>
      </c>
      <c r="Y1133" s="10" t="e">
        <f t="shared" si="248"/>
        <v>#REF!</v>
      </c>
      <c r="Z1133" s="7" t="e">
        <f t="shared" si="249"/>
        <v>#REF!</v>
      </c>
    </row>
    <row r="1134" spans="19:26" x14ac:dyDescent="0.25">
      <c r="S1134" s="26">
        <f>+'Rendements bruts'!A1134</f>
        <v>0</v>
      </c>
      <c r="T1134">
        <f t="shared" si="250"/>
        <v>1900</v>
      </c>
      <c r="U1134">
        <f t="shared" si="251"/>
        <v>1</v>
      </c>
      <c r="V1134" t="e">
        <f>+VLOOKUP(S1134,'Rendements bruts'!$A:$A,2,FALSE)</f>
        <v>#N/A</v>
      </c>
      <c r="W1134" s="2">
        <f t="shared" si="252"/>
        <v>0</v>
      </c>
      <c r="Y1134" s="10" t="e">
        <f t="shared" si="248"/>
        <v>#REF!</v>
      </c>
      <c r="Z1134" s="7" t="e">
        <f t="shared" si="249"/>
        <v>#REF!</v>
      </c>
    </row>
    <row r="1135" spans="19:26" x14ac:dyDescent="0.25">
      <c r="S1135" s="26">
        <f>+'Rendements bruts'!A1135</f>
        <v>0</v>
      </c>
      <c r="T1135">
        <f t="shared" si="250"/>
        <v>1900</v>
      </c>
      <c r="U1135">
        <f t="shared" si="251"/>
        <v>1</v>
      </c>
      <c r="V1135" t="e">
        <f>+VLOOKUP(S1135,'Rendements bruts'!$A:$A,2,FALSE)</f>
        <v>#N/A</v>
      </c>
      <c r="W1135" s="2">
        <f t="shared" si="252"/>
        <v>0</v>
      </c>
      <c r="Y1135" s="10" t="e">
        <f t="shared" si="248"/>
        <v>#REF!</v>
      </c>
      <c r="Z1135" s="7" t="e">
        <f t="shared" si="249"/>
        <v>#REF!</v>
      </c>
    </row>
    <row r="1136" spans="19:26" x14ac:dyDescent="0.25">
      <c r="S1136" s="26">
        <f>+'Rendements bruts'!A1136</f>
        <v>0</v>
      </c>
      <c r="T1136">
        <f t="shared" si="250"/>
        <v>1900</v>
      </c>
      <c r="U1136">
        <f t="shared" si="251"/>
        <v>1</v>
      </c>
      <c r="V1136" t="e">
        <f>+VLOOKUP(S1136,'Rendements bruts'!$A:$A,2,FALSE)</f>
        <v>#N/A</v>
      </c>
      <c r="W1136" s="2">
        <f t="shared" si="252"/>
        <v>0</v>
      </c>
      <c r="Y1136" s="10" t="e">
        <f t="shared" si="248"/>
        <v>#REF!</v>
      </c>
      <c r="Z1136" s="7" t="e">
        <f t="shared" si="249"/>
        <v>#REF!</v>
      </c>
    </row>
    <row r="1137" spans="19:26" x14ac:dyDescent="0.25">
      <c r="S1137" s="26">
        <f>+'Rendements bruts'!A1137</f>
        <v>0</v>
      </c>
      <c r="T1137">
        <f t="shared" si="250"/>
        <v>1900</v>
      </c>
      <c r="U1137">
        <f t="shared" si="251"/>
        <v>1</v>
      </c>
      <c r="V1137" t="e">
        <f>+VLOOKUP(S1137,'Rendements bruts'!$A:$A,2,FALSE)</f>
        <v>#N/A</v>
      </c>
      <c r="W1137" s="2">
        <f t="shared" si="252"/>
        <v>0</v>
      </c>
      <c r="Y1137" s="10" t="e">
        <f t="shared" si="248"/>
        <v>#REF!</v>
      </c>
      <c r="Z1137" s="7" t="e">
        <f t="shared" si="249"/>
        <v>#REF!</v>
      </c>
    </row>
    <row r="1138" spans="19:26" x14ac:dyDescent="0.25">
      <c r="S1138" s="26">
        <f>+'Rendements bruts'!A1138</f>
        <v>0</v>
      </c>
      <c r="T1138">
        <f t="shared" si="250"/>
        <v>1900</v>
      </c>
      <c r="U1138">
        <f t="shared" si="251"/>
        <v>1</v>
      </c>
      <c r="V1138" t="e">
        <f>+VLOOKUP(S1138,'Rendements bruts'!$A:$A,2,FALSE)</f>
        <v>#N/A</v>
      </c>
      <c r="W1138" s="2">
        <f t="shared" si="252"/>
        <v>0</v>
      </c>
      <c r="Y1138" s="10" t="e">
        <f t="shared" si="248"/>
        <v>#REF!</v>
      </c>
      <c r="Z1138" s="7" t="e">
        <f t="shared" si="249"/>
        <v>#REF!</v>
      </c>
    </row>
    <row r="1139" spans="19:26" x14ac:dyDescent="0.25">
      <c r="S1139" s="26">
        <f>+'Rendements bruts'!A1139</f>
        <v>0</v>
      </c>
      <c r="T1139">
        <f t="shared" si="250"/>
        <v>1900</v>
      </c>
      <c r="U1139">
        <f t="shared" si="251"/>
        <v>1</v>
      </c>
      <c r="V1139" t="e">
        <f>+VLOOKUP(S1139,'Rendements bruts'!$A:$A,2,FALSE)</f>
        <v>#N/A</v>
      </c>
      <c r="W1139" s="2">
        <f t="shared" si="252"/>
        <v>0</v>
      </c>
      <c r="Y1139" s="10" t="e">
        <f t="shared" si="248"/>
        <v>#REF!</v>
      </c>
      <c r="Z1139" s="7" t="e">
        <f t="shared" si="249"/>
        <v>#REF!</v>
      </c>
    </row>
    <row r="1140" spans="19:26" x14ac:dyDescent="0.25">
      <c r="S1140" s="26">
        <f>+'Rendements bruts'!A1140</f>
        <v>0</v>
      </c>
      <c r="T1140">
        <f t="shared" si="250"/>
        <v>1900</v>
      </c>
      <c r="U1140">
        <f t="shared" si="251"/>
        <v>1</v>
      </c>
      <c r="V1140" t="e">
        <f>+VLOOKUP(S1140,'Rendements bruts'!$A:$A,2,FALSE)</f>
        <v>#N/A</v>
      </c>
      <c r="W1140" s="2">
        <f t="shared" si="252"/>
        <v>0</v>
      </c>
      <c r="Y1140" s="10" t="e">
        <f t="shared" si="248"/>
        <v>#REF!</v>
      </c>
      <c r="Z1140" s="7" t="e">
        <f t="shared" si="249"/>
        <v>#REF!</v>
      </c>
    </row>
    <row r="1141" spans="19:26" x14ac:dyDescent="0.25">
      <c r="S1141" s="26">
        <f>+'Rendements bruts'!A1141</f>
        <v>0</v>
      </c>
      <c r="T1141">
        <f t="shared" si="250"/>
        <v>1900</v>
      </c>
      <c r="U1141">
        <f t="shared" si="251"/>
        <v>1</v>
      </c>
      <c r="V1141" t="e">
        <f>+VLOOKUP(S1141,'Rendements bruts'!$A:$A,2,FALSE)</f>
        <v>#N/A</v>
      </c>
      <c r="W1141" s="2">
        <f t="shared" si="252"/>
        <v>0</v>
      </c>
      <c r="Y1141" s="10" t="e">
        <f t="shared" si="248"/>
        <v>#REF!</v>
      </c>
      <c r="Z1141" s="7" t="e">
        <f t="shared" si="249"/>
        <v>#REF!</v>
      </c>
    </row>
    <row r="1142" spans="19:26" x14ac:dyDescent="0.25">
      <c r="S1142" s="26">
        <f>+'Rendements bruts'!A1142</f>
        <v>0</v>
      </c>
      <c r="T1142">
        <f t="shared" si="250"/>
        <v>1900</v>
      </c>
      <c r="U1142">
        <f t="shared" si="251"/>
        <v>1</v>
      </c>
      <c r="V1142" t="e">
        <f>+VLOOKUP(S1142,'Rendements bruts'!$A:$A,2,FALSE)</f>
        <v>#N/A</v>
      </c>
      <c r="W1142" s="2">
        <f t="shared" si="252"/>
        <v>0</v>
      </c>
      <c r="Y1142" s="10" t="e">
        <f t="shared" si="248"/>
        <v>#REF!</v>
      </c>
      <c r="Z1142" s="7" t="e">
        <f t="shared" si="249"/>
        <v>#REF!</v>
      </c>
    </row>
    <row r="1143" spans="19:26" x14ac:dyDescent="0.25">
      <c r="S1143" s="26">
        <f>+'Rendements bruts'!A1143</f>
        <v>0</v>
      </c>
      <c r="T1143">
        <f t="shared" si="250"/>
        <v>1900</v>
      </c>
      <c r="U1143">
        <f t="shared" si="251"/>
        <v>1</v>
      </c>
      <c r="V1143" t="e">
        <f>+VLOOKUP(S1143,'Rendements bruts'!$A:$A,2,FALSE)</f>
        <v>#N/A</v>
      </c>
      <c r="W1143" s="2">
        <f t="shared" si="252"/>
        <v>0</v>
      </c>
      <c r="Y1143" s="10" t="e">
        <f t="shared" si="248"/>
        <v>#REF!</v>
      </c>
      <c r="Z1143" s="7" t="e">
        <f t="shared" si="249"/>
        <v>#REF!</v>
      </c>
    </row>
    <row r="1144" spans="19:26" x14ac:dyDescent="0.25">
      <c r="S1144" s="26">
        <f>+'Rendements bruts'!A1144</f>
        <v>0</v>
      </c>
      <c r="T1144">
        <f t="shared" si="250"/>
        <v>1900</v>
      </c>
      <c r="U1144">
        <f t="shared" si="251"/>
        <v>1</v>
      </c>
      <c r="V1144" t="e">
        <f>+VLOOKUP(S1144,'Rendements bruts'!$A:$A,2,FALSE)</f>
        <v>#N/A</v>
      </c>
      <c r="W1144" s="2">
        <f t="shared" si="252"/>
        <v>0</v>
      </c>
      <c r="Y1144" s="10" t="e">
        <f t="shared" si="248"/>
        <v>#REF!</v>
      </c>
      <c r="Z1144" s="7" t="e">
        <f t="shared" si="249"/>
        <v>#REF!</v>
      </c>
    </row>
    <row r="1145" spans="19:26" x14ac:dyDescent="0.25">
      <c r="S1145" s="26">
        <f>+'Rendements bruts'!A1145</f>
        <v>0</v>
      </c>
      <c r="T1145">
        <f t="shared" si="250"/>
        <v>1900</v>
      </c>
      <c r="U1145">
        <f t="shared" si="251"/>
        <v>1</v>
      </c>
      <c r="V1145" t="e">
        <f>+VLOOKUP(S1145,'Rendements bruts'!$A:$A,2,FALSE)</f>
        <v>#N/A</v>
      </c>
      <c r="W1145" s="2">
        <f t="shared" si="252"/>
        <v>0</v>
      </c>
      <c r="Y1145" s="10" t="e">
        <f t="shared" si="248"/>
        <v>#REF!</v>
      </c>
      <c r="Z1145" s="7" t="e">
        <f t="shared" si="249"/>
        <v>#REF!</v>
      </c>
    </row>
    <row r="1146" spans="19:26" x14ac:dyDescent="0.25">
      <c r="S1146" s="26">
        <f>+'Rendements bruts'!A1146</f>
        <v>0</v>
      </c>
      <c r="T1146">
        <f t="shared" si="250"/>
        <v>1900</v>
      </c>
      <c r="U1146">
        <f t="shared" si="251"/>
        <v>1</v>
      </c>
      <c r="V1146" t="e">
        <f>+VLOOKUP(S1146,'Rendements bruts'!$A:$A,2,FALSE)</f>
        <v>#N/A</v>
      </c>
      <c r="W1146" s="2">
        <f t="shared" si="252"/>
        <v>0</v>
      </c>
      <c r="Y1146" s="10" t="e">
        <f t="shared" si="248"/>
        <v>#REF!</v>
      </c>
      <c r="Z1146" s="7" t="e">
        <f t="shared" si="249"/>
        <v>#REF!</v>
      </c>
    </row>
    <row r="1147" spans="19:26" x14ac:dyDescent="0.25">
      <c r="S1147" s="26">
        <f>+'Rendements bruts'!A1147</f>
        <v>0</v>
      </c>
      <c r="T1147">
        <f t="shared" si="250"/>
        <v>1900</v>
      </c>
      <c r="U1147">
        <f t="shared" si="251"/>
        <v>1</v>
      </c>
      <c r="V1147" t="e">
        <f>+VLOOKUP(S1147,'Rendements bruts'!$A:$A,2,FALSE)</f>
        <v>#N/A</v>
      </c>
      <c r="W1147" s="2">
        <f t="shared" si="252"/>
        <v>0</v>
      </c>
      <c r="Y1147" s="10" t="e">
        <f t="shared" si="248"/>
        <v>#REF!</v>
      </c>
      <c r="Z1147" s="7" t="e">
        <f t="shared" si="249"/>
        <v>#REF!</v>
      </c>
    </row>
    <row r="1148" spans="19:26" x14ac:dyDescent="0.25">
      <c r="S1148" s="26">
        <f>+'Rendements bruts'!A1148</f>
        <v>0</v>
      </c>
      <c r="T1148">
        <f t="shared" si="250"/>
        <v>1900</v>
      </c>
      <c r="U1148">
        <f t="shared" si="251"/>
        <v>1</v>
      </c>
      <c r="V1148" t="e">
        <f>+VLOOKUP(S1148,'Rendements bruts'!$A:$A,2,FALSE)</f>
        <v>#N/A</v>
      </c>
      <c r="W1148" s="2">
        <f t="shared" si="252"/>
        <v>0</v>
      </c>
      <c r="Y1148" s="10" t="e">
        <f t="shared" si="248"/>
        <v>#REF!</v>
      </c>
      <c r="Z1148" s="7" t="e">
        <f t="shared" si="249"/>
        <v>#REF!</v>
      </c>
    </row>
    <row r="1149" spans="19:26" x14ac:dyDescent="0.25">
      <c r="S1149" s="26">
        <f>+'Rendements bruts'!A1149</f>
        <v>0</v>
      </c>
      <c r="T1149">
        <f t="shared" si="250"/>
        <v>1900</v>
      </c>
      <c r="U1149">
        <f t="shared" si="251"/>
        <v>1</v>
      </c>
      <c r="V1149" t="e">
        <f>+VLOOKUP(S1149,'Rendements bruts'!$A:$A,2,FALSE)</f>
        <v>#N/A</v>
      </c>
      <c r="W1149" s="2">
        <f t="shared" si="252"/>
        <v>0</v>
      </c>
      <c r="Y1149" s="10" t="e">
        <f t="shared" si="248"/>
        <v>#REF!</v>
      </c>
      <c r="Z1149" s="7" t="e">
        <f t="shared" si="249"/>
        <v>#REF!</v>
      </c>
    </row>
    <row r="1150" spans="19:26" x14ac:dyDescent="0.25">
      <c r="S1150" s="26">
        <f>+'Rendements bruts'!A1150</f>
        <v>0</v>
      </c>
      <c r="T1150">
        <f t="shared" si="250"/>
        <v>1900</v>
      </c>
      <c r="U1150">
        <f t="shared" si="251"/>
        <v>1</v>
      </c>
      <c r="V1150" t="e">
        <f>+VLOOKUP(S1150,'Rendements bruts'!$A:$A,2,FALSE)</f>
        <v>#N/A</v>
      </c>
      <c r="W1150" s="2">
        <f t="shared" si="252"/>
        <v>0</v>
      </c>
      <c r="Y1150" s="10" t="e">
        <f t="shared" si="248"/>
        <v>#REF!</v>
      </c>
      <c r="Z1150" s="7" t="e">
        <f t="shared" si="249"/>
        <v>#REF!</v>
      </c>
    </row>
    <row r="1151" spans="19:26" x14ac:dyDescent="0.25">
      <c r="S1151" s="26">
        <f>+'Rendements bruts'!A1151</f>
        <v>0</v>
      </c>
      <c r="T1151">
        <f t="shared" si="250"/>
        <v>1900</v>
      </c>
      <c r="U1151">
        <f t="shared" si="251"/>
        <v>1</v>
      </c>
      <c r="V1151" t="e">
        <f>+VLOOKUP(S1151,'Rendements bruts'!$A:$A,2,FALSE)</f>
        <v>#N/A</v>
      </c>
      <c r="W1151" s="2">
        <f t="shared" si="252"/>
        <v>0</v>
      </c>
      <c r="Y1151" s="10" t="e">
        <f t="shared" si="248"/>
        <v>#REF!</v>
      </c>
      <c r="Z1151" s="7" t="e">
        <f t="shared" si="249"/>
        <v>#REF!</v>
      </c>
    </row>
    <row r="1152" spans="19:26" x14ac:dyDescent="0.25">
      <c r="S1152" s="26">
        <f>+'Rendements bruts'!A1152</f>
        <v>0</v>
      </c>
      <c r="T1152">
        <f t="shared" si="250"/>
        <v>1900</v>
      </c>
      <c r="U1152">
        <f t="shared" si="251"/>
        <v>1</v>
      </c>
      <c r="V1152" t="e">
        <f>+VLOOKUP(S1152,'Rendements bruts'!$A:$A,2,FALSE)</f>
        <v>#N/A</v>
      </c>
      <c r="W1152" s="2">
        <f t="shared" si="252"/>
        <v>0</v>
      </c>
      <c r="Y1152" s="10" t="e">
        <f t="shared" si="248"/>
        <v>#REF!</v>
      </c>
      <c r="Z1152" s="7" t="e">
        <f t="shared" si="249"/>
        <v>#REF!</v>
      </c>
    </row>
    <row r="1153" spans="19:26" x14ac:dyDescent="0.25">
      <c r="S1153" s="26">
        <f>+'Rendements bruts'!A1153</f>
        <v>0</v>
      </c>
      <c r="T1153">
        <f t="shared" si="250"/>
        <v>1900</v>
      </c>
      <c r="U1153">
        <f t="shared" si="251"/>
        <v>1</v>
      </c>
      <c r="V1153" t="e">
        <f>+VLOOKUP(S1153,'Rendements bruts'!$A:$A,2,FALSE)</f>
        <v>#N/A</v>
      </c>
      <c r="W1153" s="2">
        <f t="shared" si="252"/>
        <v>0</v>
      </c>
      <c r="Y1153" s="10" t="e">
        <f t="shared" si="248"/>
        <v>#REF!</v>
      </c>
      <c r="Z1153" s="7" t="e">
        <f t="shared" si="249"/>
        <v>#REF!</v>
      </c>
    </row>
    <row r="1154" spans="19:26" x14ac:dyDescent="0.25">
      <c r="S1154" s="26">
        <f>+'Rendements bruts'!A1154</f>
        <v>0</v>
      </c>
      <c r="T1154">
        <f t="shared" si="250"/>
        <v>1900</v>
      </c>
      <c r="U1154">
        <f t="shared" si="251"/>
        <v>1</v>
      </c>
      <c r="V1154" t="e">
        <f>+VLOOKUP(S1154,'Rendements bruts'!$A:$A,2,FALSE)</f>
        <v>#N/A</v>
      </c>
      <c r="W1154" s="2">
        <f t="shared" si="252"/>
        <v>0</v>
      </c>
      <c r="Y1154" s="10" t="e">
        <f t="shared" si="248"/>
        <v>#REF!</v>
      </c>
      <c r="Z1154" s="7" t="e">
        <f t="shared" si="249"/>
        <v>#REF!</v>
      </c>
    </row>
    <row r="1155" spans="19:26" x14ac:dyDescent="0.25">
      <c r="S1155" s="26">
        <f>+'Rendements bruts'!A1155</f>
        <v>0</v>
      </c>
      <c r="T1155">
        <f t="shared" si="250"/>
        <v>1900</v>
      </c>
      <c r="U1155">
        <f t="shared" si="251"/>
        <v>1</v>
      </c>
      <c r="V1155" t="e">
        <f>+VLOOKUP(S1155,'Rendements bruts'!$A:$A,2,FALSE)</f>
        <v>#N/A</v>
      </c>
      <c r="W1155" s="2">
        <f t="shared" si="252"/>
        <v>0</v>
      </c>
      <c r="Y1155" s="10" t="e">
        <f t="shared" si="248"/>
        <v>#REF!</v>
      </c>
      <c r="Z1155" s="7" t="e">
        <f t="shared" si="249"/>
        <v>#REF!</v>
      </c>
    </row>
    <row r="1156" spans="19:26" x14ac:dyDescent="0.25">
      <c r="S1156" s="26">
        <f>+'Rendements bruts'!A1156</f>
        <v>0</v>
      </c>
      <c r="T1156">
        <f t="shared" si="250"/>
        <v>1900</v>
      </c>
      <c r="U1156">
        <f t="shared" si="251"/>
        <v>1</v>
      </c>
      <c r="V1156" t="e">
        <f>+VLOOKUP(S1156,'Rendements bruts'!$A:$A,2,FALSE)</f>
        <v>#N/A</v>
      </c>
      <c r="W1156" s="2">
        <f t="shared" si="252"/>
        <v>0</v>
      </c>
      <c r="Y1156" s="10" t="e">
        <f t="shared" si="248"/>
        <v>#REF!</v>
      </c>
      <c r="Z1156" s="7" t="e">
        <f t="shared" si="249"/>
        <v>#REF!</v>
      </c>
    </row>
    <row r="1157" spans="19:26" x14ac:dyDescent="0.25">
      <c r="S1157" s="26">
        <f>+'Rendements bruts'!A1157</f>
        <v>0</v>
      </c>
      <c r="T1157">
        <f t="shared" si="250"/>
        <v>1900</v>
      </c>
      <c r="U1157">
        <f t="shared" si="251"/>
        <v>1</v>
      </c>
      <c r="V1157" t="e">
        <f>+VLOOKUP(S1157,'Rendements bruts'!$A:$A,2,FALSE)</f>
        <v>#N/A</v>
      </c>
      <c r="W1157" s="2">
        <f t="shared" si="252"/>
        <v>0</v>
      </c>
      <c r="Y1157" s="10" t="e">
        <f t="shared" ref="Y1157:Y1220" si="253">+IF(A1180=" "," ",INDEX(Indices,A1180,MAX($Q$2:$Q$48)+2))</f>
        <v>#REF!</v>
      </c>
      <c r="Z1157" s="7" t="e">
        <f t="shared" si="249"/>
        <v>#REF!</v>
      </c>
    </row>
    <row r="1158" spans="19:26" x14ac:dyDescent="0.25">
      <c r="S1158" s="26">
        <f>+'Rendements bruts'!A1158</f>
        <v>0</v>
      </c>
      <c r="T1158">
        <f t="shared" si="250"/>
        <v>1900</v>
      </c>
      <c r="U1158">
        <f t="shared" si="251"/>
        <v>1</v>
      </c>
      <c r="V1158" t="e">
        <f>+VLOOKUP(S1158,'Rendements bruts'!$A:$A,2,FALSE)</f>
        <v>#N/A</v>
      </c>
      <c r="W1158" s="2">
        <f t="shared" si="252"/>
        <v>0</v>
      </c>
      <c r="Y1158" s="10" t="e">
        <f t="shared" si="253"/>
        <v>#REF!</v>
      </c>
      <c r="Z1158" s="7" t="e">
        <f t="shared" si="249"/>
        <v>#REF!</v>
      </c>
    </row>
    <row r="1159" spans="19:26" x14ac:dyDescent="0.25">
      <c r="S1159" s="26">
        <f>+'Rendements bruts'!A1159</f>
        <v>0</v>
      </c>
      <c r="T1159">
        <f t="shared" si="250"/>
        <v>1900</v>
      </c>
      <c r="U1159">
        <f t="shared" si="251"/>
        <v>1</v>
      </c>
      <c r="V1159" t="e">
        <f>+VLOOKUP(S1159,'Rendements bruts'!$A:$A,2,FALSE)</f>
        <v>#N/A</v>
      </c>
      <c r="W1159" s="2">
        <f t="shared" si="252"/>
        <v>0</v>
      </c>
      <c r="Y1159" s="10" t="e">
        <f t="shared" si="253"/>
        <v>#REF!</v>
      </c>
      <c r="Z1159" s="7" t="e">
        <f t="shared" si="249"/>
        <v>#REF!</v>
      </c>
    </row>
    <row r="1160" spans="19:26" x14ac:dyDescent="0.25">
      <c r="S1160" s="26">
        <f>+'Rendements bruts'!A1160</f>
        <v>0</v>
      </c>
      <c r="T1160">
        <f t="shared" si="250"/>
        <v>1900</v>
      </c>
      <c r="U1160">
        <f t="shared" si="251"/>
        <v>1</v>
      </c>
      <c r="V1160" t="e">
        <f>+VLOOKUP(S1160,'Rendements bruts'!$A:$A,2,FALSE)</f>
        <v>#N/A</v>
      </c>
      <c r="W1160" s="2">
        <f t="shared" si="252"/>
        <v>0</v>
      </c>
      <c r="Y1160" s="10" t="e">
        <f t="shared" si="253"/>
        <v>#REF!</v>
      </c>
      <c r="Z1160" s="7" t="e">
        <f t="shared" si="249"/>
        <v>#REF!</v>
      </c>
    </row>
    <row r="1161" spans="19:26" x14ac:dyDescent="0.25">
      <c r="S1161" s="26">
        <f>+'Rendements bruts'!A1161</f>
        <v>0</v>
      </c>
      <c r="T1161">
        <f t="shared" si="250"/>
        <v>1900</v>
      </c>
      <c r="U1161">
        <f t="shared" si="251"/>
        <v>1</v>
      </c>
      <c r="V1161" t="e">
        <f>+VLOOKUP(S1161,'Rendements bruts'!$A:$A,2,FALSE)</f>
        <v>#N/A</v>
      </c>
      <c r="W1161" s="2">
        <f t="shared" si="252"/>
        <v>0</v>
      </c>
      <c r="Y1161" s="10" t="e">
        <f t="shared" si="253"/>
        <v>#REF!</v>
      </c>
      <c r="Z1161" s="7" t="e">
        <f t="shared" si="249"/>
        <v>#REF!</v>
      </c>
    </row>
    <row r="1162" spans="19:26" x14ac:dyDescent="0.25">
      <c r="S1162" s="26">
        <f>+'Rendements bruts'!A1162</f>
        <v>0</v>
      </c>
      <c r="T1162">
        <f t="shared" si="250"/>
        <v>1900</v>
      </c>
      <c r="U1162">
        <f t="shared" si="251"/>
        <v>1</v>
      </c>
      <c r="V1162" t="e">
        <f>+VLOOKUP(S1162,'Rendements bruts'!$A:$A,2,FALSE)</f>
        <v>#N/A</v>
      </c>
      <c r="W1162" s="2">
        <f t="shared" si="252"/>
        <v>0</v>
      </c>
      <c r="Y1162" s="10" t="e">
        <f t="shared" si="253"/>
        <v>#REF!</v>
      </c>
      <c r="Z1162" s="7" t="e">
        <f t="shared" si="249"/>
        <v>#REF!</v>
      </c>
    </row>
    <row r="1163" spans="19:26" x14ac:dyDescent="0.25">
      <c r="S1163" s="26">
        <f>+'Rendements bruts'!A1163</f>
        <v>0</v>
      </c>
      <c r="T1163">
        <f t="shared" si="250"/>
        <v>1900</v>
      </c>
      <c r="U1163">
        <f t="shared" si="251"/>
        <v>1</v>
      </c>
      <c r="V1163" t="e">
        <f>+VLOOKUP(S1163,'Rendements bruts'!$A:$A,2,FALSE)</f>
        <v>#N/A</v>
      </c>
      <c r="W1163" s="2">
        <f t="shared" si="252"/>
        <v>0</v>
      </c>
      <c r="Y1163" s="10" t="e">
        <f t="shared" si="253"/>
        <v>#REF!</v>
      </c>
      <c r="Z1163" s="7" t="e">
        <f t="shared" si="249"/>
        <v>#REF!</v>
      </c>
    </row>
    <row r="1164" spans="19:26" x14ac:dyDescent="0.25">
      <c r="S1164" s="26">
        <f>+'Rendements bruts'!A1164</f>
        <v>0</v>
      </c>
      <c r="T1164">
        <f t="shared" si="250"/>
        <v>1900</v>
      </c>
      <c r="U1164">
        <f t="shared" si="251"/>
        <v>1</v>
      </c>
      <c r="V1164" t="e">
        <f>+VLOOKUP(S1164,'Rendements bruts'!$A:$A,2,FALSE)</f>
        <v>#N/A</v>
      </c>
      <c r="W1164" s="2">
        <f t="shared" si="252"/>
        <v>0</v>
      </c>
      <c r="Y1164" s="10" t="e">
        <f t="shared" si="253"/>
        <v>#REF!</v>
      </c>
      <c r="Z1164" s="7" t="e">
        <f t="shared" si="249"/>
        <v>#REF!</v>
      </c>
    </row>
    <row r="1165" spans="19:26" x14ac:dyDescent="0.25">
      <c r="S1165" s="26">
        <f>+'Rendements bruts'!A1165</f>
        <v>0</v>
      </c>
      <c r="T1165">
        <f t="shared" si="250"/>
        <v>1900</v>
      </c>
      <c r="U1165">
        <f t="shared" si="251"/>
        <v>1</v>
      </c>
      <c r="V1165" t="e">
        <f>+VLOOKUP(S1165,'Rendements bruts'!$A:$A,2,FALSE)</f>
        <v>#N/A</v>
      </c>
      <c r="W1165" s="2">
        <f t="shared" si="252"/>
        <v>0</v>
      </c>
      <c r="Y1165" s="10" t="e">
        <f t="shared" si="253"/>
        <v>#REF!</v>
      </c>
      <c r="Z1165" s="7" t="e">
        <f t="shared" si="249"/>
        <v>#REF!</v>
      </c>
    </row>
    <row r="1166" spans="19:26" x14ac:dyDescent="0.25">
      <c r="S1166" s="26">
        <f>+'Rendements bruts'!A1166</f>
        <v>0</v>
      </c>
      <c r="T1166">
        <f t="shared" si="250"/>
        <v>1900</v>
      </c>
      <c r="U1166">
        <f t="shared" si="251"/>
        <v>1</v>
      </c>
      <c r="V1166" t="e">
        <f>+VLOOKUP(S1166,'Rendements bruts'!$A:$A,2,FALSE)</f>
        <v>#N/A</v>
      </c>
      <c r="W1166" s="2">
        <f t="shared" si="252"/>
        <v>0</v>
      </c>
      <c r="Y1166" s="10" t="e">
        <f t="shared" si="253"/>
        <v>#REF!</v>
      </c>
      <c r="Z1166" s="7" t="e">
        <f t="shared" si="249"/>
        <v>#REF!</v>
      </c>
    </row>
    <row r="1167" spans="19:26" x14ac:dyDescent="0.25">
      <c r="S1167" s="26">
        <f>+'Rendements bruts'!A1167</f>
        <v>0</v>
      </c>
      <c r="T1167">
        <f t="shared" si="250"/>
        <v>1900</v>
      </c>
      <c r="U1167">
        <f t="shared" si="251"/>
        <v>1</v>
      </c>
      <c r="V1167" t="e">
        <f>+VLOOKUP(S1167,'Rendements bruts'!$A:$A,2,FALSE)</f>
        <v>#N/A</v>
      </c>
      <c r="W1167" s="2">
        <f t="shared" si="252"/>
        <v>0</v>
      </c>
      <c r="Y1167" s="10" t="e">
        <f t="shared" si="253"/>
        <v>#REF!</v>
      </c>
      <c r="Z1167" s="7" t="e">
        <f t="shared" si="249"/>
        <v>#REF!</v>
      </c>
    </row>
    <row r="1168" spans="19:26" x14ac:dyDescent="0.25">
      <c r="S1168" s="26">
        <f>+'Rendements bruts'!A1168</f>
        <v>0</v>
      </c>
      <c r="T1168">
        <f t="shared" si="250"/>
        <v>1900</v>
      </c>
      <c r="U1168">
        <f t="shared" si="251"/>
        <v>1</v>
      </c>
      <c r="V1168" t="e">
        <f>+VLOOKUP(S1168,'Rendements bruts'!$A:$A,2,FALSE)</f>
        <v>#N/A</v>
      </c>
      <c r="W1168" s="2">
        <f t="shared" si="252"/>
        <v>0</v>
      </c>
      <c r="Y1168" s="10" t="e">
        <f t="shared" si="253"/>
        <v>#REF!</v>
      </c>
      <c r="Z1168" s="7" t="e">
        <f t="shared" si="249"/>
        <v>#REF!</v>
      </c>
    </row>
    <row r="1169" spans="19:26" x14ac:dyDescent="0.25">
      <c r="S1169" s="26">
        <f>+'Rendements bruts'!A1169</f>
        <v>0</v>
      </c>
      <c r="T1169">
        <f t="shared" si="250"/>
        <v>1900</v>
      </c>
      <c r="U1169">
        <f t="shared" si="251"/>
        <v>1</v>
      </c>
      <c r="V1169" t="e">
        <f>+VLOOKUP(S1169,'Rendements bruts'!$A:$A,2,FALSE)</f>
        <v>#N/A</v>
      </c>
      <c r="W1169" s="2">
        <f t="shared" si="252"/>
        <v>0</v>
      </c>
      <c r="Y1169" s="10" t="e">
        <f t="shared" si="253"/>
        <v>#REF!</v>
      </c>
      <c r="Z1169" s="7" t="e">
        <f t="shared" si="249"/>
        <v>#REF!</v>
      </c>
    </row>
    <row r="1170" spans="19:26" x14ac:dyDescent="0.25">
      <c r="S1170" s="26">
        <f>+'Rendements bruts'!A1170</f>
        <v>0</v>
      </c>
      <c r="T1170">
        <f t="shared" si="250"/>
        <v>1900</v>
      </c>
      <c r="U1170">
        <f t="shared" si="251"/>
        <v>1</v>
      </c>
      <c r="V1170" t="e">
        <f>+VLOOKUP(S1170,'Rendements bruts'!$A:$A,2,FALSE)</f>
        <v>#N/A</v>
      </c>
      <c r="W1170" s="2">
        <f t="shared" si="252"/>
        <v>0</v>
      </c>
      <c r="Y1170" s="10" t="e">
        <f t="shared" si="253"/>
        <v>#REF!</v>
      </c>
      <c r="Z1170" s="7" t="e">
        <f t="shared" si="249"/>
        <v>#REF!</v>
      </c>
    </row>
    <row r="1171" spans="19:26" x14ac:dyDescent="0.25">
      <c r="S1171" s="26">
        <f>+'Rendements bruts'!A1171</f>
        <v>0</v>
      </c>
      <c r="T1171">
        <f t="shared" si="250"/>
        <v>1900</v>
      </c>
      <c r="U1171">
        <f t="shared" si="251"/>
        <v>1</v>
      </c>
      <c r="V1171" t="e">
        <f>+VLOOKUP(S1171,'Rendements bruts'!$A:$A,2,FALSE)</f>
        <v>#N/A</v>
      </c>
      <c r="W1171" s="2">
        <f t="shared" si="252"/>
        <v>0</v>
      </c>
      <c r="Y1171" s="10" t="e">
        <f t="shared" si="253"/>
        <v>#REF!</v>
      </c>
      <c r="Z1171" s="7" t="e">
        <f t="shared" si="249"/>
        <v>#REF!</v>
      </c>
    </row>
    <row r="1172" spans="19:26" x14ac:dyDescent="0.25">
      <c r="S1172" s="26">
        <f>+'Rendements bruts'!A1172</f>
        <v>0</v>
      </c>
      <c r="T1172">
        <f t="shared" si="250"/>
        <v>1900</v>
      </c>
      <c r="U1172">
        <f t="shared" si="251"/>
        <v>1</v>
      </c>
      <c r="V1172" t="e">
        <f>+VLOOKUP(S1172,'Rendements bruts'!$A:$A,2,FALSE)</f>
        <v>#N/A</v>
      </c>
      <c r="W1172" s="2">
        <f t="shared" si="252"/>
        <v>0</v>
      </c>
      <c r="Y1172" s="10" t="e">
        <f t="shared" si="253"/>
        <v>#REF!</v>
      </c>
      <c r="Z1172" s="7" t="e">
        <f t="shared" si="249"/>
        <v>#REF!</v>
      </c>
    </row>
    <row r="1173" spans="19:26" x14ac:dyDescent="0.25">
      <c r="S1173" s="26">
        <f>+'Rendements bruts'!A1173</f>
        <v>0</v>
      </c>
      <c r="T1173">
        <f t="shared" si="250"/>
        <v>1900</v>
      </c>
      <c r="U1173">
        <f t="shared" si="251"/>
        <v>1</v>
      </c>
      <c r="V1173" t="e">
        <f>+VLOOKUP(S1173,'Rendements bruts'!$A:$A,2,FALSE)</f>
        <v>#N/A</v>
      </c>
      <c r="W1173" s="2">
        <f t="shared" si="252"/>
        <v>0</v>
      </c>
      <c r="Y1173" s="10" t="e">
        <f t="shared" si="253"/>
        <v>#REF!</v>
      </c>
      <c r="Z1173" s="7" t="e">
        <f t="shared" ref="Z1173:Z1236" si="254">+IF(A1196=" ",1,1+Y1173)</f>
        <v>#REF!</v>
      </c>
    </row>
    <row r="1174" spans="19:26" x14ac:dyDescent="0.25">
      <c r="S1174" s="26">
        <f>+'Rendements bruts'!A1174</f>
        <v>0</v>
      </c>
      <c r="T1174">
        <f t="shared" si="250"/>
        <v>1900</v>
      </c>
      <c r="U1174">
        <f t="shared" si="251"/>
        <v>1</v>
      </c>
      <c r="V1174" t="e">
        <f>+VLOOKUP(S1174,'Rendements bruts'!$A:$A,2,FALSE)</f>
        <v>#N/A</v>
      </c>
      <c r="W1174" s="2">
        <f t="shared" si="252"/>
        <v>0</v>
      </c>
      <c r="Y1174" s="10" t="e">
        <f t="shared" si="253"/>
        <v>#REF!</v>
      </c>
      <c r="Z1174" s="7" t="e">
        <f t="shared" si="254"/>
        <v>#REF!</v>
      </c>
    </row>
    <row r="1175" spans="19:26" x14ac:dyDescent="0.25">
      <c r="S1175" s="26">
        <f>+'Rendements bruts'!A1175</f>
        <v>0</v>
      </c>
      <c r="T1175">
        <f t="shared" si="250"/>
        <v>1900</v>
      </c>
      <c r="U1175">
        <f t="shared" si="251"/>
        <v>1</v>
      </c>
      <c r="V1175" t="e">
        <f>+VLOOKUP(S1175,'Rendements bruts'!$A:$A,2,FALSE)</f>
        <v>#N/A</v>
      </c>
      <c r="W1175" s="2">
        <f t="shared" si="252"/>
        <v>0</v>
      </c>
      <c r="Y1175" s="10" t="e">
        <f t="shared" si="253"/>
        <v>#REF!</v>
      </c>
      <c r="Z1175" s="7" t="e">
        <f t="shared" si="254"/>
        <v>#REF!</v>
      </c>
    </row>
    <row r="1176" spans="19:26" x14ac:dyDescent="0.25">
      <c r="S1176" s="26">
        <f>+'Rendements bruts'!A1176</f>
        <v>0</v>
      </c>
      <c r="T1176">
        <f t="shared" si="250"/>
        <v>1900</v>
      </c>
      <c r="U1176">
        <f t="shared" si="251"/>
        <v>1</v>
      </c>
      <c r="V1176" t="e">
        <f>+VLOOKUP(S1176,'Rendements bruts'!$A:$A,2,FALSE)</f>
        <v>#N/A</v>
      </c>
      <c r="W1176" s="2">
        <f t="shared" si="252"/>
        <v>0</v>
      </c>
      <c r="Y1176" s="10" t="e">
        <f t="shared" si="253"/>
        <v>#REF!</v>
      </c>
      <c r="Z1176" s="7" t="e">
        <f t="shared" si="254"/>
        <v>#REF!</v>
      </c>
    </row>
    <row r="1177" spans="19:26" x14ac:dyDescent="0.25">
      <c r="S1177" s="26">
        <f>+'Rendements bruts'!A1177</f>
        <v>0</v>
      </c>
      <c r="T1177">
        <f t="shared" si="250"/>
        <v>1900</v>
      </c>
      <c r="U1177">
        <f t="shared" si="251"/>
        <v>1</v>
      </c>
      <c r="V1177" t="e">
        <f>+VLOOKUP(S1177,'Rendements bruts'!$A:$A,2,FALSE)</f>
        <v>#N/A</v>
      </c>
      <c r="W1177" s="2">
        <f t="shared" si="252"/>
        <v>0</v>
      </c>
      <c r="Y1177" s="10" t="e">
        <f t="shared" si="253"/>
        <v>#REF!</v>
      </c>
      <c r="Z1177" s="7" t="e">
        <f t="shared" si="254"/>
        <v>#REF!</v>
      </c>
    </row>
    <row r="1178" spans="19:26" x14ac:dyDescent="0.25">
      <c r="S1178" s="26">
        <f>+'Rendements bruts'!A1178</f>
        <v>0</v>
      </c>
      <c r="T1178">
        <f t="shared" si="250"/>
        <v>1900</v>
      </c>
      <c r="U1178">
        <f t="shared" si="251"/>
        <v>1</v>
      </c>
      <c r="V1178" t="e">
        <f>+VLOOKUP(S1178,'Rendements bruts'!$A:$A,2,FALSE)</f>
        <v>#N/A</v>
      </c>
      <c r="W1178" s="2">
        <f t="shared" si="252"/>
        <v>0</v>
      </c>
      <c r="Y1178" s="10" t="e">
        <f t="shared" si="253"/>
        <v>#REF!</v>
      </c>
      <c r="Z1178" s="7" t="e">
        <f t="shared" si="254"/>
        <v>#REF!</v>
      </c>
    </row>
    <row r="1179" spans="19:26" x14ac:dyDescent="0.25">
      <c r="S1179" s="26">
        <f>+'Rendements bruts'!A1179</f>
        <v>0</v>
      </c>
      <c r="T1179">
        <f t="shared" si="250"/>
        <v>1900</v>
      </c>
      <c r="U1179">
        <f t="shared" si="251"/>
        <v>1</v>
      </c>
      <c r="V1179" t="e">
        <f>+VLOOKUP(S1179,'Rendements bruts'!$A:$A,2,FALSE)</f>
        <v>#N/A</v>
      </c>
      <c r="W1179" s="2">
        <f t="shared" si="252"/>
        <v>0</v>
      </c>
      <c r="Y1179" s="10" t="e">
        <f t="shared" si="253"/>
        <v>#REF!</v>
      </c>
      <c r="Z1179" s="7" t="e">
        <f t="shared" si="254"/>
        <v>#REF!</v>
      </c>
    </row>
    <row r="1180" spans="19:26" x14ac:dyDescent="0.25">
      <c r="S1180" s="26">
        <f>+'Rendements bruts'!A1180</f>
        <v>0</v>
      </c>
      <c r="T1180">
        <f t="shared" si="250"/>
        <v>1900</v>
      </c>
      <c r="U1180">
        <f t="shared" si="251"/>
        <v>1</v>
      </c>
      <c r="V1180" t="e">
        <f>+VLOOKUP(S1180,'Rendements bruts'!$A:$A,2,FALSE)</f>
        <v>#N/A</v>
      </c>
      <c r="W1180" s="2">
        <f t="shared" si="252"/>
        <v>0</v>
      </c>
      <c r="Y1180" s="10" t="e">
        <f t="shared" si="253"/>
        <v>#REF!</v>
      </c>
      <c r="Z1180" s="7" t="e">
        <f t="shared" si="254"/>
        <v>#REF!</v>
      </c>
    </row>
    <row r="1181" spans="19:26" x14ac:dyDescent="0.25">
      <c r="S1181" s="26">
        <f>+'Rendements bruts'!A1181</f>
        <v>0</v>
      </c>
      <c r="T1181">
        <f t="shared" si="250"/>
        <v>1900</v>
      </c>
      <c r="U1181">
        <f t="shared" si="251"/>
        <v>1</v>
      </c>
      <c r="V1181" t="e">
        <f>+VLOOKUP(S1181,'Rendements bruts'!$A:$A,2,FALSE)</f>
        <v>#N/A</v>
      </c>
      <c r="W1181" s="2">
        <f t="shared" si="252"/>
        <v>0</v>
      </c>
      <c r="Y1181" s="10" t="e">
        <f t="shared" si="253"/>
        <v>#REF!</v>
      </c>
      <c r="Z1181" s="7" t="e">
        <f t="shared" si="254"/>
        <v>#REF!</v>
      </c>
    </row>
    <row r="1182" spans="19:26" x14ac:dyDescent="0.25">
      <c r="S1182" s="26">
        <f>+'Rendements bruts'!A1182</f>
        <v>0</v>
      </c>
      <c r="T1182">
        <f t="shared" si="250"/>
        <v>1900</v>
      </c>
      <c r="U1182">
        <f t="shared" si="251"/>
        <v>1</v>
      </c>
      <c r="V1182" t="e">
        <f>+VLOOKUP(S1182,'Rendements bruts'!$A:$A,2,FALSE)</f>
        <v>#N/A</v>
      </c>
      <c r="W1182" s="2">
        <f t="shared" si="252"/>
        <v>0</v>
      </c>
      <c r="Y1182" s="10" t="e">
        <f t="shared" si="253"/>
        <v>#REF!</v>
      </c>
      <c r="Z1182" s="7" t="e">
        <f t="shared" si="254"/>
        <v>#REF!</v>
      </c>
    </row>
    <row r="1183" spans="19:26" x14ac:dyDescent="0.25">
      <c r="S1183" s="26">
        <f>+'Rendements bruts'!A1183</f>
        <v>0</v>
      </c>
      <c r="T1183">
        <f t="shared" si="250"/>
        <v>1900</v>
      </c>
      <c r="U1183">
        <f t="shared" si="251"/>
        <v>1</v>
      </c>
      <c r="V1183" t="e">
        <f>+VLOOKUP(S1183,'Rendements bruts'!$A:$A,2,FALSE)</f>
        <v>#N/A</v>
      </c>
      <c r="W1183" s="2">
        <f t="shared" si="252"/>
        <v>0</v>
      </c>
      <c r="Y1183" s="10" t="e">
        <f t="shared" si="253"/>
        <v>#REF!</v>
      </c>
      <c r="Z1183" s="7" t="e">
        <f t="shared" si="254"/>
        <v>#REF!</v>
      </c>
    </row>
    <row r="1184" spans="19:26" x14ac:dyDescent="0.25">
      <c r="S1184" s="26">
        <f>+'Rendements bruts'!A1184</f>
        <v>0</v>
      </c>
      <c r="T1184">
        <f t="shared" si="250"/>
        <v>1900</v>
      </c>
      <c r="U1184">
        <f t="shared" si="251"/>
        <v>1</v>
      </c>
      <c r="V1184" t="e">
        <f>+VLOOKUP(S1184,'Rendements bruts'!$A:$A,2,FALSE)</f>
        <v>#N/A</v>
      </c>
      <c r="W1184" s="2">
        <f t="shared" si="252"/>
        <v>0</v>
      </c>
      <c r="Y1184" s="10" t="e">
        <f t="shared" si="253"/>
        <v>#REF!</v>
      </c>
      <c r="Z1184" s="7" t="e">
        <f t="shared" si="254"/>
        <v>#REF!</v>
      </c>
    </row>
    <row r="1185" spans="19:26" x14ac:dyDescent="0.25">
      <c r="S1185" s="26">
        <f>+'Rendements bruts'!A1185</f>
        <v>0</v>
      </c>
      <c r="T1185">
        <f t="shared" si="250"/>
        <v>1900</v>
      </c>
      <c r="U1185">
        <f t="shared" si="251"/>
        <v>1</v>
      </c>
      <c r="V1185" t="e">
        <f>+VLOOKUP(S1185,'Rendements bruts'!$A:$A,2,FALSE)</f>
        <v>#N/A</v>
      </c>
      <c r="W1185" s="2">
        <f t="shared" si="252"/>
        <v>0</v>
      </c>
      <c r="Y1185" s="10" t="e">
        <f t="shared" si="253"/>
        <v>#REF!</v>
      </c>
      <c r="Z1185" s="7" t="e">
        <f t="shared" si="254"/>
        <v>#REF!</v>
      </c>
    </row>
    <row r="1186" spans="19:26" x14ac:dyDescent="0.25">
      <c r="S1186" s="26">
        <f>+'Rendements bruts'!A1186</f>
        <v>0</v>
      </c>
      <c r="T1186">
        <f t="shared" ref="T1186:T1249" si="255">+YEAR(S1186)</f>
        <v>1900</v>
      </c>
      <c r="U1186">
        <f t="shared" ref="U1186:U1249" si="256">+MONTH(S1186)</f>
        <v>1</v>
      </c>
      <c r="V1186" t="e">
        <f>+VLOOKUP(S1186,'Rendements bruts'!$A:$A,2,FALSE)</f>
        <v>#N/A</v>
      </c>
      <c r="W1186" s="2">
        <f t="shared" ref="W1186:W1249" si="257">+S1186</f>
        <v>0</v>
      </c>
      <c r="Y1186" s="10" t="e">
        <f t="shared" si="253"/>
        <v>#REF!</v>
      </c>
      <c r="Z1186" s="7" t="e">
        <f t="shared" si="254"/>
        <v>#REF!</v>
      </c>
    </row>
    <row r="1187" spans="19:26" x14ac:dyDescent="0.25">
      <c r="S1187" s="26">
        <f>+'Rendements bruts'!A1187</f>
        <v>0</v>
      </c>
      <c r="T1187">
        <f t="shared" si="255"/>
        <v>1900</v>
      </c>
      <c r="U1187">
        <f t="shared" si="256"/>
        <v>1</v>
      </c>
      <c r="V1187" t="e">
        <f>+VLOOKUP(S1187,'Rendements bruts'!$A:$A,2,FALSE)</f>
        <v>#N/A</v>
      </c>
      <c r="W1187" s="2">
        <f t="shared" si="257"/>
        <v>0</v>
      </c>
      <c r="Y1187" s="10" t="e">
        <f t="shared" si="253"/>
        <v>#REF!</v>
      </c>
      <c r="Z1187" s="7" t="e">
        <f t="shared" si="254"/>
        <v>#REF!</v>
      </c>
    </row>
    <row r="1188" spans="19:26" x14ac:dyDescent="0.25">
      <c r="S1188" s="26">
        <f>+'Rendements bruts'!A1188</f>
        <v>0</v>
      </c>
      <c r="T1188">
        <f t="shared" si="255"/>
        <v>1900</v>
      </c>
      <c r="U1188">
        <f t="shared" si="256"/>
        <v>1</v>
      </c>
      <c r="V1188" t="e">
        <f>+VLOOKUP(S1188,'Rendements bruts'!$A:$A,2,FALSE)</f>
        <v>#N/A</v>
      </c>
      <c r="W1188" s="2">
        <f t="shared" si="257"/>
        <v>0</v>
      </c>
      <c r="Y1188" s="10" t="e">
        <f t="shared" si="253"/>
        <v>#REF!</v>
      </c>
      <c r="Z1188" s="7" t="e">
        <f t="shared" si="254"/>
        <v>#REF!</v>
      </c>
    </row>
    <row r="1189" spans="19:26" x14ac:dyDescent="0.25">
      <c r="S1189" s="26">
        <f>+'Rendements bruts'!A1189</f>
        <v>0</v>
      </c>
      <c r="T1189">
        <f t="shared" si="255"/>
        <v>1900</v>
      </c>
      <c r="U1189">
        <f t="shared" si="256"/>
        <v>1</v>
      </c>
      <c r="V1189" t="e">
        <f>+VLOOKUP(S1189,'Rendements bruts'!$A:$A,2,FALSE)</f>
        <v>#N/A</v>
      </c>
      <c r="W1189" s="2">
        <f t="shared" si="257"/>
        <v>0</v>
      </c>
      <c r="Y1189" s="10" t="e">
        <f t="shared" si="253"/>
        <v>#REF!</v>
      </c>
      <c r="Z1189" s="7" t="e">
        <f t="shared" si="254"/>
        <v>#REF!</v>
      </c>
    </row>
    <row r="1190" spans="19:26" x14ac:dyDescent="0.25">
      <c r="S1190" s="26">
        <f>+'Rendements bruts'!A1190</f>
        <v>0</v>
      </c>
      <c r="T1190">
        <f t="shared" si="255"/>
        <v>1900</v>
      </c>
      <c r="U1190">
        <f t="shared" si="256"/>
        <v>1</v>
      </c>
      <c r="V1190" t="e">
        <f>+VLOOKUP(S1190,'Rendements bruts'!$A:$A,2,FALSE)</f>
        <v>#N/A</v>
      </c>
      <c r="W1190" s="2">
        <f t="shared" si="257"/>
        <v>0</v>
      </c>
      <c r="Y1190" s="10" t="e">
        <f t="shared" si="253"/>
        <v>#REF!</v>
      </c>
      <c r="Z1190" s="7" t="e">
        <f t="shared" si="254"/>
        <v>#REF!</v>
      </c>
    </row>
    <row r="1191" spans="19:26" x14ac:dyDescent="0.25">
      <c r="S1191" s="26">
        <f>+'Rendements bruts'!A1191</f>
        <v>0</v>
      </c>
      <c r="T1191">
        <f t="shared" si="255"/>
        <v>1900</v>
      </c>
      <c r="U1191">
        <f t="shared" si="256"/>
        <v>1</v>
      </c>
      <c r="V1191" t="e">
        <f>+VLOOKUP(S1191,'Rendements bruts'!$A:$A,2,FALSE)</f>
        <v>#N/A</v>
      </c>
      <c r="W1191" s="2">
        <f t="shared" si="257"/>
        <v>0</v>
      </c>
      <c r="Y1191" s="10" t="e">
        <f t="shared" si="253"/>
        <v>#REF!</v>
      </c>
      <c r="Z1191" s="7" t="e">
        <f t="shared" si="254"/>
        <v>#REF!</v>
      </c>
    </row>
    <row r="1192" spans="19:26" x14ac:dyDescent="0.25">
      <c r="S1192" s="26">
        <f>+'Rendements bruts'!A1192</f>
        <v>0</v>
      </c>
      <c r="T1192">
        <f t="shared" si="255"/>
        <v>1900</v>
      </c>
      <c r="U1192">
        <f t="shared" si="256"/>
        <v>1</v>
      </c>
      <c r="V1192" t="e">
        <f>+VLOOKUP(S1192,'Rendements bruts'!$A:$A,2,FALSE)</f>
        <v>#N/A</v>
      </c>
      <c r="W1192" s="2">
        <f t="shared" si="257"/>
        <v>0</v>
      </c>
      <c r="Y1192" s="10" t="e">
        <f t="shared" si="253"/>
        <v>#REF!</v>
      </c>
      <c r="Z1192" s="7" t="e">
        <f t="shared" si="254"/>
        <v>#REF!</v>
      </c>
    </row>
    <row r="1193" spans="19:26" x14ac:dyDescent="0.25">
      <c r="S1193" s="26">
        <f>+'Rendements bruts'!A1193</f>
        <v>0</v>
      </c>
      <c r="T1193">
        <f t="shared" si="255"/>
        <v>1900</v>
      </c>
      <c r="U1193">
        <f t="shared" si="256"/>
        <v>1</v>
      </c>
      <c r="V1193" t="e">
        <f>+VLOOKUP(S1193,'Rendements bruts'!$A:$A,2,FALSE)</f>
        <v>#N/A</v>
      </c>
      <c r="W1193" s="2">
        <f t="shared" si="257"/>
        <v>0</v>
      </c>
      <c r="Y1193" s="10" t="e">
        <f t="shared" si="253"/>
        <v>#REF!</v>
      </c>
      <c r="Z1193" s="7" t="e">
        <f t="shared" si="254"/>
        <v>#REF!</v>
      </c>
    </row>
    <row r="1194" spans="19:26" x14ac:dyDescent="0.25">
      <c r="S1194" s="26">
        <f>+'Rendements bruts'!A1194</f>
        <v>0</v>
      </c>
      <c r="T1194">
        <f t="shared" si="255"/>
        <v>1900</v>
      </c>
      <c r="U1194">
        <f t="shared" si="256"/>
        <v>1</v>
      </c>
      <c r="V1194" t="e">
        <f>+VLOOKUP(S1194,'Rendements bruts'!$A:$A,2,FALSE)</f>
        <v>#N/A</v>
      </c>
      <c r="W1194" s="2">
        <f t="shared" si="257"/>
        <v>0</v>
      </c>
      <c r="Y1194" s="10" t="e">
        <f t="shared" si="253"/>
        <v>#REF!</v>
      </c>
      <c r="Z1194" s="7" t="e">
        <f t="shared" si="254"/>
        <v>#REF!</v>
      </c>
    </row>
    <row r="1195" spans="19:26" x14ac:dyDescent="0.25">
      <c r="S1195" s="26">
        <f>+'Rendements bruts'!A1195</f>
        <v>0</v>
      </c>
      <c r="T1195">
        <f t="shared" si="255"/>
        <v>1900</v>
      </c>
      <c r="U1195">
        <f t="shared" si="256"/>
        <v>1</v>
      </c>
      <c r="V1195" t="e">
        <f>+VLOOKUP(S1195,'Rendements bruts'!$A:$A,2,FALSE)</f>
        <v>#N/A</v>
      </c>
      <c r="W1195" s="2">
        <f t="shared" si="257"/>
        <v>0</v>
      </c>
      <c r="Y1195" s="10" t="e">
        <f t="shared" si="253"/>
        <v>#REF!</v>
      </c>
      <c r="Z1195" s="7" t="e">
        <f t="shared" si="254"/>
        <v>#REF!</v>
      </c>
    </row>
    <row r="1196" spans="19:26" x14ac:dyDescent="0.25">
      <c r="S1196" s="26">
        <f>+'Rendements bruts'!A1196</f>
        <v>0</v>
      </c>
      <c r="T1196">
        <f t="shared" si="255"/>
        <v>1900</v>
      </c>
      <c r="U1196">
        <f t="shared" si="256"/>
        <v>1</v>
      </c>
      <c r="V1196" t="e">
        <f>+VLOOKUP(S1196,'Rendements bruts'!$A:$A,2,FALSE)</f>
        <v>#N/A</v>
      </c>
      <c r="W1196" s="2">
        <f t="shared" si="257"/>
        <v>0</v>
      </c>
      <c r="Y1196" s="10" t="e">
        <f t="shared" si="253"/>
        <v>#REF!</v>
      </c>
      <c r="Z1196" s="7" t="e">
        <f t="shared" si="254"/>
        <v>#REF!</v>
      </c>
    </row>
    <row r="1197" spans="19:26" x14ac:dyDescent="0.25">
      <c r="S1197" s="26">
        <f>+'Rendements bruts'!A1197</f>
        <v>0</v>
      </c>
      <c r="T1197">
        <f t="shared" si="255"/>
        <v>1900</v>
      </c>
      <c r="U1197">
        <f t="shared" si="256"/>
        <v>1</v>
      </c>
      <c r="V1197" t="e">
        <f>+VLOOKUP(S1197,'Rendements bruts'!$A:$A,2,FALSE)</f>
        <v>#N/A</v>
      </c>
      <c r="W1197" s="2">
        <f t="shared" si="257"/>
        <v>0</v>
      </c>
      <c r="Y1197" s="10" t="e">
        <f t="shared" si="253"/>
        <v>#REF!</v>
      </c>
      <c r="Z1197" s="7" t="e">
        <f t="shared" si="254"/>
        <v>#REF!</v>
      </c>
    </row>
    <row r="1198" spans="19:26" x14ac:dyDescent="0.25">
      <c r="S1198" s="26">
        <f>+'Rendements bruts'!A1198</f>
        <v>0</v>
      </c>
      <c r="T1198">
        <f t="shared" si="255"/>
        <v>1900</v>
      </c>
      <c r="U1198">
        <f t="shared" si="256"/>
        <v>1</v>
      </c>
      <c r="V1198" t="e">
        <f>+VLOOKUP(S1198,'Rendements bruts'!$A:$A,2,FALSE)</f>
        <v>#N/A</v>
      </c>
      <c r="W1198" s="2">
        <f t="shared" si="257"/>
        <v>0</v>
      </c>
      <c r="Y1198" s="10" t="e">
        <f t="shared" si="253"/>
        <v>#REF!</v>
      </c>
      <c r="Z1198" s="7" t="e">
        <f t="shared" si="254"/>
        <v>#REF!</v>
      </c>
    </row>
    <row r="1199" spans="19:26" x14ac:dyDescent="0.25">
      <c r="S1199" s="26">
        <f>+'Rendements bruts'!A1199</f>
        <v>0</v>
      </c>
      <c r="T1199">
        <f t="shared" si="255"/>
        <v>1900</v>
      </c>
      <c r="U1199">
        <f t="shared" si="256"/>
        <v>1</v>
      </c>
      <c r="V1199" t="e">
        <f>+VLOOKUP(S1199,'Rendements bruts'!$A:$A,2,FALSE)</f>
        <v>#N/A</v>
      </c>
      <c r="W1199" s="2">
        <f t="shared" si="257"/>
        <v>0</v>
      </c>
      <c r="Y1199" s="10" t="e">
        <f t="shared" si="253"/>
        <v>#REF!</v>
      </c>
      <c r="Z1199" s="7" t="e">
        <f t="shared" si="254"/>
        <v>#REF!</v>
      </c>
    </row>
    <row r="1200" spans="19:26" x14ac:dyDescent="0.25">
      <c r="S1200" s="26">
        <f>+'Rendements bruts'!A1200</f>
        <v>0</v>
      </c>
      <c r="T1200">
        <f t="shared" si="255"/>
        <v>1900</v>
      </c>
      <c r="U1200">
        <f t="shared" si="256"/>
        <v>1</v>
      </c>
      <c r="V1200" t="e">
        <f>+VLOOKUP(S1200,'Rendements bruts'!$A:$A,2,FALSE)</f>
        <v>#N/A</v>
      </c>
      <c r="W1200" s="2">
        <f t="shared" si="257"/>
        <v>0</v>
      </c>
      <c r="Y1200" s="10" t="e">
        <f t="shared" si="253"/>
        <v>#REF!</v>
      </c>
      <c r="Z1200" s="7" t="e">
        <f t="shared" si="254"/>
        <v>#REF!</v>
      </c>
    </row>
    <row r="1201" spans="19:26" x14ac:dyDescent="0.25">
      <c r="S1201" s="26">
        <f>+'Rendements bruts'!A1201</f>
        <v>0</v>
      </c>
      <c r="T1201">
        <f t="shared" si="255"/>
        <v>1900</v>
      </c>
      <c r="U1201">
        <f t="shared" si="256"/>
        <v>1</v>
      </c>
      <c r="V1201" t="e">
        <f>+VLOOKUP(S1201,'Rendements bruts'!$A:$A,2,FALSE)</f>
        <v>#N/A</v>
      </c>
      <c r="W1201" s="2">
        <f t="shared" si="257"/>
        <v>0</v>
      </c>
      <c r="Y1201" s="10" t="e">
        <f t="shared" si="253"/>
        <v>#REF!</v>
      </c>
      <c r="Z1201" s="7" t="e">
        <f t="shared" si="254"/>
        <v>#REF!</v>
      </c>
    </row>
    <row r="1202" spans="19:26" x14ac:dyDescent="0.25">
      <c r="S1202" s="26">
        <f>+'Rendements bruts'!A1202</f>
        <v>0</v>
      </c>
      <c r="T1202">
        <f t="shared" si="255"/>
        <v>1900</v>
      </c>
      <c r="U1202">
        <f t="shared" si="256"/>
        <v>1</v>
      </c>
      <c r="V1202" t="e">
        <f>+VLOOKUP(S1202,'Rendements bruts'!$A:$A,2,FALSE)</f>
        <v>#N/A</v>
      </c>
      <c r="W1202" s="2">
        <f t="shared" si="257"/>
        <v>0</v>
      </c>
      <c r="Y1202" s="10" t="e">
        <f t="shared" si="253"/>
        <v>#REF!</v>
      </c>
      <c r="Z1202" s="7" t="e">
        <f t="shared" si="254"/>
        <v>#REF!</v>
      </c>
    </row>
    <row r="1203" spans="19:26" x14ac:dyDescent="0.25">
      <c r="S1203" s="26">
        <f>+'Rendements bruts'!A1203</f>
        <v>0</v>
      </c>
      <c r="T1203">
        <f t="shared" si="255"/>
        <v>1900</v>
      </c>
      <c r="U1203">
        <f t="shared" si="256"/>
        <v>1</v>
      </c>
      <c r="V1203" t="e">
        <f>+VLOOKUP(S1203,'Rendements bruts'!$A:$A,2,FALSE)</f>
        <v>#N/A</v>
      </c>
      <c r="W1203" s="2">
        <f t="shared" si="257"/>
        <v>0</v>
      </c>
      <c r="Y1203" s="10" t="e">
        <f t="shared" si="253"/>
        <v>#REF!</v>
      </c>
      <c r="Z1203" s="7" t="e">
        <f t="shared" si="254"/>
        <v>#REF!</v>
      </c>
    </row>
    <row r="1204" spans="19:26" x14ac:dyDescent="0.25">
      <c r="S1204" s="26">
        <f>+'Rendements bruts'!A1204</f>
        <v>0</v>
      </c>
      <c r="T1204">
        <f t="shared" si="255"/>
        <v>1900</v>
      </c>
      <c r="U1204">
        <f t="shared" si="256"/>
        <v>1</v>
      </c>
      <c r="V1204" t="e">
        <f>+VLOOKUP(S1204,'Rendements bruts'!$A:$A,2,FALSE)</f>
        <v>#N/A</v>
      </c>
      <c r="W1204" s="2">
        <f t="shared" si="257"/>
        <v>0</v>
      </c>
      <c r="Y1204" s="10" t="e">
        <f t="shared" si="253"/>
        <v>#REF!</v>
      </c>
      <c r="Z1204" s="7" t="e">
        <f t="shared" si="254"/>
        <v>#REF!</v>
      </c>
    </row>
    <row r="1205" spans="19:26" x14ac:dyDescent="0.25">
      <c r="S1205" s="26">
        <f>+'Rendements bruts'!A1205</f>
        <v>0</v>
      </c>
      <c r="T1205">
        <f t="shared" si="255"/>
        <v>1900</v>
      </c>
      <c r="U1205">
        <f t="shared" si="256"/>
        <v>1</v>
      </c>
      <c r="V1205" t="e">
        <f>+VLOOKUP(S1205,'Rendements bruts'!$A:$A,2,FALSE)</f>
        <v>#N/A</v>
      </c>
      <c r="W1205" s="2">
        <f t="shared" si="257"/>
        <v>0</v>
      </c>
      <c r="Y1205" s="10" t="e">
        <f t="shared" si="253"/>
        <v>#REF!</v>
      </c>
      <c r="Z1205" s="7" t="e">
        <f t="shared" si="254"/>
        <v>#REF!</v>
      </c>
    </row>
    <row r="1206" spans="19:26" x14ac:dyDescent="0.25">
      <c r="S1206" s="26">
        <f>+'Rendements bruts'!A1206</f>
        <v>0</v>
      </c>
      <c r="T1206">
        <f t="shared" si="255"/>
        <v>1900</v>
      </c>
      <c r="U1206">
        <f t="shared" si="256"/>
        <v>1</v>
      </c>
      <c r="V1206" t="e">
        <f>+VLOOKUP(S1206,'Rendements bruts'!$A:$A,2,FALSE)</f>
        <v>#N/A</v>
      </c>
      <c r="W1206" s="2">
        <f t="shared" si="257"/>
        <v>0</v>
      </c>
      <c r="Y1206" s="10" t="e">
        <f t="shared" si="253"/>
        <v>#REF!</v>
      </c>
      <c r="Z1206" s="7" t="e">
        <f t="shared" si="254"/>
        <v>#REF!</v>
      </c>
    </row>
    <row r="1207" spans="19:26" x14ac:dyDescent="0.25">
      <c r="S1207" s="26">
        <f>+'Rendements bruts'!A1207</f>
        <v>0</v>
      </c>
      <c r="T1207">
        <f t="shared" si="255"/>
        <v>1900</v>
      </c>
      <c r="U1207">
        <f t="shared" si="256"/>
        <v>1</v>
      </c>
      <c r="V1207" t="e">
        <f>+VLOOKUP(S1207,'Rendements bruts'!$A:$A,2,FALSE)</f>
        <v>#N/A</v>
      </c>
      <c r="W1207" s="2">
        <f t="shared" si="257"/>
        <v>0</v>
      </c>
      <c r="Y1207" s="10" t="e">
        <f t="shared" si="253"/>
        <v>#REF!</v>
      </c>
      <c r="Z1207" s="7" t="e">
        <f t="shared" si="254"/>
        <v>#REF!</v>
      </c>
    </row>
    <row r="1208" spans="19:26" x14ac:dyDescent="0.25">
      <c r="S1208" s="26">
        <f>+'Rendements bruts'!A1208</f>
        <v>0</v>
      </c>
      <c r="T1208">
        <f t="shared" si="255"/>
        <v>1900</v>
      </c>
      <c r="U1208">
        <f t="shared" si="256"/>
        <v>1</v>
      </c>
      <c r="V1208" t="e">
        <f>+VLOOKUP(S1208,'Rendements bruts'!$A:$A,2,FALSE)</f>
        <v>#N/A</v>
      </c>
      <c r="W1208" s="2">
        <f t="shared" si="257"/>
        <v>0</v>
      </c>
      <c r="Y1208" s="10" t="e">
        <f t="shared" si="253"/>
        <v>#REF!</v>
      </c>
      <c r="Z1208" s="7" t="e">
        <f t="shared" si="254"/>
        <v>#REF!</v>
      </c>
    </row>
    <row r="1209" spans="19:26" x14ac:dyDescent="0.25">
      <c r="S1209" s="26">
        <f>+'Rendements bruts'!A1209</f>
        <v>0</v>
      </c>
      <c r="T1209">
        <f t="shared" si="255"/>
        <v>1900</v>
      </c>
      <c r="U1209">
        <f t="shared" si="256"/>
        <v>1</v>
      </c>
      <c r="V1209" t="e">
        <f>+VLOOKUP(S1209,'Rendements bruts'!$A:$A,2,FALSE)</f>
        <v>#N/A</v>
      </c>
      <c r="W1209" s="2">
        <f t="shared" si="257"/>
        <v>0</v>
      </c>
      <c r="Y1209" s="10" t="e">
        <f t="shared" si="253"/>
        <v>#REF!</v>
      </c>
      <c r="Z1209" s="7" t="e">
        <f t="shared" si="254"/>
        <v>#REF!</v>
      </c>
    </row>
    <row r="1210" spans="19:26" x14ac:dyDescent="0.25">
      <c r="S1210" s="26">
        <f>+'Rendements bruts'!A1210</f>
        <v>0</v>
      </c>
      <c r="T1210">
        <f t="shared" si="255"/>
        <v>1900</v>
      </c>
      <c r="U1210">
        <f t="shared" si="256"/>
        <v>1</v>
      </c>
      <c r="V1210" t="e">
        <f>+VLOOKUP(S1210,'Rendements bruts'!$A:$A,2,FALSE)</f>
        <v>#N/A</v>
      </c>
      <c r="W1210" s="2">
        <f t="shared" si="257"/>
        <v>0</v>
      </c>
      <c r="Y1210" s="10" t="e">
        <f t="shared" si="253"/>
        <v>#REF!</v>
      </c>
      <c r="Z1210" s="7" t="e">
        <f t="shared" si="254"/>
        <v>#REF!</v>
      </c>
    </row>
    <row r="1211" spans="19:26" x14ac:dyDescent="0.25">
      <c r="S1211" s="26">
        <f>+'Rendements bruts'!A1211</f>
        <v>0</v>
      </c>
      <c r="T1211">
        <f t="shared" si="255"/>
        <v>1900</v>
      </c>
      <c r="U1211">
        <f t="shared" si="256"/>
        <v>1</v>
      </c>
      <c r="V1211" t="e">
        <f>+VLOOKUP(S1211,'Rendements bruts'!$A:$A,2,FALSE)</f>
        <v>#N/A</v>
      </c>
      <c r="W1211" s="2">
        <f t="shared" si="257"/>
        <v>0</v>
      </c>
      <c r="Y1211" s="10" t="e">
        <f t="shared" si="253"/>
        <v>#REF!</v>
      </c>
      <c r="Z1211" s="7" t="e">
        <f t="shared" si="254"/>
        <v>#REF!</v>
      </c>
    </row>
    <row r="1212" spans="19:26" x14ac:dyDescent="0.25">
      <c r="S1212" s="26">
        <f>+'Rendements bruts'!A1212</f>
        <v>0</v>
      </c>
      <c r="T1212">
        <f t="shared" si="255"/>
        <v>1900</v>
      </c>
      <c r="U1212">
        <f t="shared" si="256"/>
        <v>1</v>
      </c>
      <c r="V1212" t="e">
        <f>+VLOOKUP(S1212,'Rendements bruts'!$A:$A,2,FALSE)</f>
        <v>#N/A</v>
      </c>
      <c r="W1212" s="2">
        <f t="shared" si="257"/>
        <v>0</v>
      </c>
      <c r="Y1212" s="10" t="e">
        <f t="shared" si="253"/>
        <v>#REF!</v>
      </c>
      <c r="Z1212" s="7" t="e">
        <f t="shared" si="254"/>
        <v>#REF!</v>
      </c>
    </row>
    <row r="1213" spans="19:26" x14ac:dyDescent="0.25">
      <c r="S1213" s="26">
        <f>+'Rendements bruts'!A1213</f>
        <v>0</v>
      </c>
      <c r="T1213">
        <f t="shared" si="255"/>
        <v>1900</v>
      </c>
      <c r="U1213">
        <f t="shared" si="256"/>
        <v>1</v>
      </c>
      <c r="V1213" t="e">
        <f>+VLOOKUP(S1213,'Rendements bruts'!$A:$A,2,FALSE)</f>
        <v>#N/A</v>
      </c>
      <c r="W1213" s="2">
        <f t="shared" si="257"/>
        <v>0</v>
      </c>
      <c r="Y1213" s="10" t="e">
        <f t="shared" si="253"/>
        <v>#REF!</v>
      </c>
      <c r="Z1213" s="7" t="e">
        <f t="shared" si="254"/>
        <v>#REF!</v>
      </c>
    </row>
    <row r="1214" spans="19:26" x14ac:dyDescent="0.25">
      <c r="S1214" s="26">
        <f>+'Rendements bruts'!A1214</f>
        <v>0</v>
      </c>
      <c r="T1214">
        <f t="shared" si="255"/>
        <v>1900</v>
      </c>
      <c r="U1214">
        <f t="shared" si="256"/>
        <v>1</v>
      </c>
      <c r="V1214" t="e">
        <f>+VLOOKUP(S1214,'Rendements bruts'!$A:$A,2,FALSE)</f>
        <v>#N/A</v>
      </c>
      <c r="W1214" s="2">
        <f t="shared" si="257"/>
        <v>0</v>
      </c>
      <c r="Y1214" s="10" t="e">
        <f t="shared" si="253"/>
        <v>#REF!</v>
      </c>
      <c r="Z1214" s="7" t="e">
        <f t="shared" si="254"/>
        <v>#REF!</v>
      </c>
    </row>
    <row r="1215" spans="19:26" x14ac:dyDescent="0.25">
      <c r="S1215" s="26">
        <f>+'Rendements bruts'!A1215</f>
        <v>0</v>
      </c>
      <c r="T1215">
        <f t="shared" si="255"/>
        <v>1900</v>
      </c>
      <c r="U1215">
        <f t="shared" si="256"/>
        <v>1</v>
      </c>
      <c r="V1215" t="e">
        <f>+VLOOKUP(S1215,'Rendements bruts'!$A:$A,2,FALSE)</f>
        <v>#N/A</v>
      </c>
      <c r="W1215" s="2">
        <f t="shared" si="257"/>
        <v>0</v>
      </c>
      <c r="Y1215" s="10" t="e">
        <f t="shared" si="253"/>
        <v>#REF!</v>
      </c>
      <c r="Z1215" s="7" t="e">
        <f t="shared" si="254"/>
        <v>#REF!</v>
      </c>
    </row>
    <row r="1216" spans="19:26" x14ac:dyDescent="0.25">
      <c r="S1216" s="26">
        <f>+'Rendements bruts'!A1216</f>
        <v>0</v>
      </c>
      <c r="T1216">
        <f t="shared" si="255"/>
        <v>1900</v>
      </c>
      <c r="U1216">
        <f t="shared" si="256"/>
        <v>1</v>
      </c>
      <c r="V1216" t="e">
        <f>+VLOOKUP(S1216,'Rendements bruts'!$A:$A,2,FALSE)</f>
        <v>#N/A</v>
      </c>
      <c r="W1216" s="2">
        <f t="shared" si="257"/>
        <v>0</v>
      </c>
      <c r="Y1216" s="10" t="e">
        <f t="shared" si="253"/>
        <v>#REF!</v>
      </c>
      <c r="Z1216" s="7" t="e">
        <f t="shared" si="254"/>
        <v>#REF!</v>
      </c>
    </row>
    <row r="1217" spans="19:26" x14ac:dyDescent="0.25">
      <c r="S1217" s="26">
        <f>+'Rendements bruts'!A1217</f>
        <v>0</v>
      </c>
      <c r="T1217">
        <f t="shared" si="255"/>
        <v>1900</v>
      </c>
      <c r="U1217">
        <f t="shared" si="256"/>
        <v>1</v>
      </c>
      <c r="V1217" t="e">
        <f>+VLOOKUP(S1217,'Rendements bruts'!$A:$A,2,FALSE)</f>
        <v>#N/A</v>
      </c>
      <c r="W1217" s="2">
        <f t="shared" si="257"/>
        <v>0</v>
      </c>
      <c r="Y1217" s="10" t="e">
        <f t="shared" si="253"/>
        <v>#REF!</v>
      </c>
      <c r="Z1217" s="7" t="e">
        <f t="shared" si="254"/>
        <v>#REF!</v>
      </c>
    </row>
    <row r="1218" spans="19:26" x14ac:dyDescent="0.25">
      <c r="S1218" s="26">
        <f>+'Rendements bruts'!A1218</f>
        <v>0</v>
      </c>
      <c r="T1218">
        <f t="shared" si="255"/>
        <v>1900</v>
      </c>
      <c r="U1218">
        <f t="shared" si="256"/>
        <v>1</v>
      </c>
      <c r="V1218" t="e">
        <f>+VLOOKUP(S1218,'Rendements bruts'!$A:$A,2,FALSE)</f>
        <v>#N/A</v>
      </c>
      <c r="W1218" s="2">
        <f t="shared" si="257"/>
        <v>0</v>
      </c>
      <c r="Y1218" s="10" t="e">
        <f t="shared" si="253"/>
        <v>#REF!</v>
      </c>
      <c r="Z1218" s="7" t="e">
        <f t="shared" si="254"/>
        <v>#REF!</v>
      </c>
    </row>
    <row r="1219" spans="19:26" x14ac:dyDescent="0.25">
      <c r="S1219" s="26">
        <f>+'Rendements bruts'!A1219</f>
        <v>0</v>
      </c>
      <c r="T1219">
        <f t="shared" si="255"/>
        <v>1900</v>
      </c>
      <c r="U1219">
        <f t="shared" si="256"/>
        <v>1</v>
      </c>
      <c r="V1219" t="e">
        <f>+VLOOKUP(S1219,'Rendements bruts'!$A:$A,2,FALSE)</f>
        <v>#N/A</v>
      </c>
      <c r="W1219" s="2">
        <f t="shared" si="257"/>
        <v>0</v>
      </c>
      <c r="Y1219" s="10" t="e">
        <f t="shared" si="253"/>
        <v>#REF!</v>
      </c>
      <c r="Z1219" s="7" t="e">
        <f t="shared" si="254"/>
        <v>#REF!</v>
      </c>
    </row>
    <row r="1220" spans="19:26" x14ac:dyDescent="0.25">
      <c r="S1220" s="26">
        <f>+'Rendements bruts'!A1220</f>
        <v>0</v>
      </c>
      <c r="T1220">
        <f t="shared" si="255"/>
        <v>1900</v>
      </c>
      <c r="U1220">
        <f t="shared" si="256"/>
        <v>1</v>
      </c>
      <c r="V1220" t="e">
        <f>+VLOOKUP(S1220,'Rendements bruts'!$A:$A,2,FALSE)</f>
        <v>#N/A</v>
      </c>
      <c r="W1220" s="2">
        <f t="shared" si="257"/>
        <v>0</v>
      </c>
      <c r="Y1220" s="10" t="e">
        <f t="shared" si="253"/>
        <v>#REF!</v>
      </c>
      <c r="Z1220" s="7" t="e">
        <f t="shared" si="254"/>
        <v>#REF!</v>
      </c>
    </row>
    <row r="1221" spans="19:26" x14ac:dyDescent="0.25">
      <c r="S1221" s="26">
        <f>+'Rendements bruts'!A1221</f>
        <v>0</v>
      </c>
      <c r="T1221">
        <f t="shared" si="255"/>
        <v>1900</v>
      </c>
      <c r="U1221">
        <f t="shared" si="256"/>
        <v>1</v>
      </c>
      <c r="V1221" t="e">
        <f>+VLOOKUP(S1221,'Rendements bruts'!$A:$A,2,FALSE)</f>
        <v>#N/A</v>
      </c>
      <c r="W1221" s="2">
        <f t="shared" si="257"/>
        <v>0</v>
      </c>
      <c r="Y1221" s="10" t="e">
        <f t="shared" ref="Y1221:Y1284" si="258">+IF(A1244=" "," ",INDEX(Indices,A1244,MAX($Q$2:$Q$48)+2))</f>
        <v>#REF!</v>
      </c>
      <c r="Z1221" s="7" t="e">
        <f t="shared" si="254"/>
        <v>#REF!</v>
      </c>
    </row>
    <row r="1222" spans="19:26" x14ac:dyDescent="0.25">
      <c r="S1222" s="26">
        <f>+'Rendements bruts'!A1222</f>
        <v>0</v>
      </c>
      <c r="T1222">
        <f t="shared" si="255"/>
        <v>1900</v>
      </c>
      <c r="U1222">
        <f t="shared" si="256"/>
        <v>1</v>
      </c>
      <c r="V1222" t="e">
        <f>+VLOOKUP(S1222,'Rendements bruts'!$A:$A,2,FALSE)</f>
        <v>#N/A</v>
      </c>
      <c r="W1222" s="2">
        <f t="shared" si="257"/>
        <v>0</v>
      </c>
      <c r="Y1222" s="10" t="e">
        <f t="shared" si="258"/>
        <v>#REF!</v>
      </c>
      <c r="Z1222" s="7" t="e">
        <f t="shared" si="254"/>
        <v>#REF!</v>
      </c>
    </row>
    <row r="1223" spans="19:26" x14ac:dyDescent="0.25">
      <c r="S1223" s="26">
        <f>+'Rendements bruts'!A1223</f>
        <v>0</v>
      </c>
      <c r="T1223">
        <f t="shared" si="255"/>
        <v>1900</v>
      </c>
      <c r="U1223">
        <f t="shared" si="256"/>
        <v>1</v>
      </c>
      <c r="V1223" t="e">
        <f>+VLOOKUP(S1223,'Rendements bruts'!$A:$A,2,FALSE)</f>
        <v>#N/A</v>
      </c>
      <c r="W1223" s="2">
        <f t="shared" si="257"/>
        <v>0</v>
      </c>
      <c r="Y1223" s="10" t="e">
        <f t="shared" si="258"/>
        <v>#REF!</v>
      </c>
      <c r="Z1223" s="7" t="e">
        <f t="shared" si="254"/>
        <v>#REF!</v>
      </c>
    </row>
    <row r="1224" spans="19:26" x14ac:dyDescent="0.25">
      <c r="S1224" s="26">
        <f>+'Rendements bruts'!A1224</f>
        <v>0</v>
      </c>
      <c r="T1224">
        <f t="shared" si="255"/>
        <v>1900</v>
      </c>
      <c r="U1224">
        <f t="shared" si="256"/>
        <v>1</v>
      </c>
      <c r="V1224" t="e">
        <f>+VLOOKUP(S1224,'Rendements bruts'!$A:$A,2,FALSE)</f>
        <v>#N/A</v>
      </c>
      <c r="W1224" s="2">
        <f t="shared" si="257"/>
        <v>0</v>
      </c>
      <c r="Y1224" s="10" t="e">
        <f t="shared" si="258"/>
        <v>#REF!</v>
      </c>
      <c r="Z1224" s="7" t="e">
        <f t="shared" si="254"/>
        <v>#REF!</v>
      </c>
    </row>
    <row r="1225" spans="19:26" x14ac:dyDescent="0.25">
      <c r="S1225" s="26">
        <f>+'Rendements bruts'!A1225</f>
        <v>0</v>
      </c>
      <c r="T1225">
        <f t="shared" si="255"/>
        <v>1900</v>
      </c>
      <c r="U1225">
        <f t="shared" si="256"/>
        <v>1</v>
      </c>
      <c r="V1225" t="e">
        <f>+VLOOKUP(S1225,'Rendements bruts'!$A:$A,2,FALSE)</f>
        <v>#N/A</v>
      </c>
      <c r="W1225" s="2">
        <f t="shared" si="257"/>
        <v>0</v>
      </c>
      <c r="Y1225" s="10" t="e">
        <f t="shared" si="258"/>
        <v>#REF!</v>
      </c>
      <c r="Z1225" s="7" t="e">
        <f t="shared" si="254"/>
        <v>#REF!</v>
      </c>
    </row>
    <row r="1226" spans="19:26" x14ac:dyDescent="0.25">
      <c r="S1226" s="26">
        <f>+'Rendements bruts'!A1226</f>
        <v>0</v>
      </c>
      <c r="T1226">
        <f t="shared" si="255"/>
        <v>1900</v>
      </c>
      <c r="U1226">
        <f t="shared" si="256"/>
        <v>1</v>
      </c>
      <c r="V1226" t="e">
        <f>+VLOOKUP(S1226,'Rendements bruts'!$A:$A,2,FALSE)</f>
        <v>#N/A</v>
      </c>
      <c r="W1226" s="2">
        <f t="shared" si="257"/>
        <v>0</v>
      </c>
      <c r="Y1226" s="10" t="e">
        <f t="shared" si="258"/>
        <v>#REF!</v>
      </c>
      <c r="Z1226" s="7" t="e">
        <f t="shared" si="254"/>
        <v>#REF!</v>
      </c>
    </row>
    <row r="1227" spans="19:26" x14ac:dyDescent="0.25">
      <c r="S1227" s="26">
        <f>+'Rendements bruts'!A1227</f>
        <v>0</v>
      </c>
      <c r="T1227">
        <f t="shared" si="255"/>
        <v>1900</v>
      </c>
      <c r="U1227">
        <f t="shared" si="256"/>
        <v>1</v>
      </c>
      <c r="V1227" t="e">
        <f>+VLOOKUP(S1227,'Rendements bruts'!$A:$A,2,FALSE)</f>
        <v>#N/A</v>
      </c>
      <c r="W1227" s="2">
        <f t="shared" si="257"/>
        <v>0</v>
      </c>
      <c r="Y1227" s="10" t="e">
        <f t="shared" si="258"/>
        <v>#REF!</v>
      </c>
      <c r="Z1227" s="7" t="e">
        <f t="shared" si="254"/>
        <v>#REF!</v>
      </c>
    </row>
    <row r="1228" spans="19:26" x14ac:dyDescent="0.25">
      <c r="S1228" s="26">
        <f>+'Rendements bruts'!A1228</f>
        <v>0</v>
      </c>
      <c r="T1228">
        <f t="shared" si="255"/>
        <v>1900</v>
      </c>
      <c r="U1228">
        <f t="shared" si="256"/>
        <v>1</v>
      </c>
      <c r="V1228" t="e">
        <f>+VLOOKUP(S1228,'Rendements bruts'!$A:$A,2,FALSE)</f>
        <v>#N/A</v>
      </c>
      <c r="W1228" s="2">
        <f t="shared" si="257"/>
        <v>0</v>
      </c>
      <c r="Y1228" s="10" t="e">
        <f t="shared" si="258"/>
        <v>#REF!</v>
      </c>
      <c r="Z1228" s="7" t="e">
        <f t="shared" si="254"/>
        <v>#REF!</v>
      </c>
    </row>
    <row r="1229" spans="19:26" x14ac:dyDescent="0.25">
      <c r="S1229" s="26">
        <f>+'Rendements bruts'!A1229</f>
        <v>0</v>
      </c>
      <c r="T1229">
        <f t="shared" si="255"/>
        <v>1900</v>
      </c>
      <c r="U1229">
        <f t="shared" si="256"/>
        <v>1</v>
      </c>
      <c r="V1229" t="e">
        <f>+VLOOKUP(S1229,'Rendements bruts'!$A:$A,2,FALSE)</f>
        <v>#N/A</v>
      </c>
      <c r="W1229" s="2">
        <f t="shared" si="257"/>
        <v>0</v>
      </c>
      <c r="Y1229" s="10" t="e">
        <f t="shared" si="258"/>
        <v>#REF!</v>
      </c>
      <c r="Z1229" s="7" t="e">
        <f t="shared" si="254"/>
        <v>#REF!</v>
      </c>
    </row>
    <row r="1230" spans="19:26" x14ac:dyDescent="0.25">
      <c r="S1230" s="26">
        <f>+'Rendements bruts'!A1230</f>
        <v>0</v>
      </c>
      <c r="T1230">
        <f t="shared" si="255"/>
        <v>1900</v>
      </c>
      <c r="U1230">
        <f t="shared" si="256"/>
        <v>1</v>
      </c>
      <c r="V1230" t="e">
        <f>+VLOOKUP(S1230,'Rendements bruts'!$A:$A,2,FALSE)</f>
        <v>#N/A</v>
      </c>
      <c r="W1230" s="2">
        <f t="shared" si="257"/>
        <v>0</v>
      </c>
      <c r="Y1230" s="10" t="e">
        <f t="shared" si="258"/>
        <v>#REF!</v>
      </c>
      <c r="Z1230" s="7" t="e">
        <f t="shared" si="254"/>
        <v>#REF!</v>
      </c>
    </row>
    <row r="1231" spans="19:26" x14ac:dyDescent="0.25">
      <c r="S1231" s="26">
        <f>+'Rendements bruts'!A1231</f>
        <v>0</v>
      </c>
      <c r="T1231">
        <f t="shared" si="255"/>
        <v>1900</v>
      </c>
      <c r="U1231">
        <f t="shared" si="256"/>
        <v>1</v>
      </c>
      <c r="V1231" t="e">
        <f>+VLOOKUP(S1231,'Rendements bruts'!$A:$A,2,FALSE)</f>
        <v>#N/A</v>
      </c>
      <c r="W1231" s="2">
        <f t="shared" si="257"/>
        <v>0</v>
      </c>
      <c r="Y1231" s="10" t="e">
        <f t="shared" si="258"/>
        <v>#REF!</v>
      </c>
      <c r="Z1231" s="7" t="e">
        <f t="shared" si="254"/>
        <v>#REF!</v>
      </c>
    </row>
    <row r="1232" spans="19:26" x14ac:dyDescent="0.25">
      <c r="S1232" s="26">
        <f>+'Rendements bruts'!A1232</f>
        <v>0</v>
      </c>
      <c r="T1232">
        <f t="shared" si="255"/>
        <v>1900</v>
      </c>
      <c r="U1232">
        <f t="shared" si="256"/>
        <v>1</v>
      </c>
      <c r="V1232" t="e">
        <f>+VLOOKUP(S1232,'Rendements bruts'!$A:$A,2,FALSE)</f>
        <v>#N/A</v>
      </c>
      <c r="W1232" s="2">
        <f t="shared" si="257"/>
        <v>0</v>
      </c>
      <c r="Y1232" s="10" t="e">
        <f t="shared" si="258"/>
        <v>#REF!</v>
      </c>
      <c r="Z1232" s="7" t="e">
        <f t="shared" si="254"/>
        <v>#REF!</v>
      </c>
    </row>
    <row r="1233" spans="19:26" x14ac:dyDescent="0.25">
      <c r="S1233" s="26">
        <f>+'Rendements bruts'!A1233</f>
        <v>0</v>
      </c>
      <c r="T1233">
        <f t="shared" si="255"/>
        <v>1900</v>
      </c>
      <c r="U1233">
        <f t="shared" si="256"/>
        <v>1</v>
      </c>
      <c r="V1233" t="e">
        <f>+VLOOKUP(S1233,'Rendements bruts'!$A:$A,2,FALSE)</f>
        <v>#N/A</v>
      </c>
      <c r="W1233" s="2">
        <f t="shared" si="257"/>
        <v>0</v>
      </c>
      <c r="Y1233" s="10" t="e">
        <f t="shared" si="258"/>
        <v>#REF!</v>
      </c>
      <c r="Z1233" s="7" t="e">
        <f t="shared" si="254"/>
        <v>#REF!</v>
      </c>
    </row>
    <row r="1234" spans="19:26" x14ac:dyDescent="0.25">
      <c r="S1234" s="26">
        <f>+'Rendements bruts'!A1234</f>
        <v>0</v>
      </c>
      <c r="T1234">
        <f t="shared" si="255"/>
        <v>1900</v>
      </c>
      <c r="U1234">
        <f t="shared" si="256"/>
        <v>1</v>
      </c>
      <c r="V1234" t="e">
        <f>+VLOOKUP(S1234,'Rendements bruts'!$A:$A,2,FALSE)</f>
        <v>#N/A</v>
      </c>
      <c r="W1234" s="2">
        <f t="shared" si="257"/>
        <v>0</v>
      </c>
      <c r="Y1234" s="10" t="e">
        <f t="shared" si="258"/>
        <v>#REF!</v>
      </c>
      <c r="Z1234" s="7" t="e">
        <f t="shared" si="254"/>
        <v>#REF!</v>
      </c>
    </row>
    <row r="1235" spans="19:26" x14ac:dyDescent="0.25">
      <c r="S1235" s="26">
        <f>+'Rendements bruts'!A1235</f>
        <v>0</v>
      </c>
      <c r="T1235">
        <f t="shared" si="255"/>
        <v>1900</v>
      </c>
      <c r="U1235">
        <f t="shared" si="256"/>
        <v>1</v>
      </c>
      <c r="V1235" t="e">
        <f>+VLOOKUP(S1235,'Rendements bruts'!$A:$A,2,FALSE)</f>
        <v>#N/A</v>
      </c>
      <c r="W1235" s="2">
        <f t="shared" si="257"/>
        <v>0</v>
      </c>
      <c r="Y1235" s="10" t="e">
        <f t="shared" si="258"/>
        <v>#REF!</v>
      </c>
      <c r="Z1235" s="7" t="e">
        <f t="shared" si="254"/>
        <v>#REF!</v>
      </c>
    </row>
    <row r="1236" spans="19:26" x14ac:dyDescent="0.25">
      <c r="S1236" s="26">
        <f>+'Rendements bruts'!A1236</f>
        <v>0</v>
      </c>
      <c r="T1236">
        <f t="shared" si="255"/>
        <v>1900</v>
      </c>
      <c r="U1236">
        <f t="shared" si="256"/>
        <v>1</v>
      </c>
      <c r="V1236" t="e">
        <f>+VLOOKUP(S1236,'Rendements bruts'!$A:$A,2,FALSE)</f>
        <v>#N/A</v>
      </c>
      <c r="W1236" s="2">
        <f t="shared" si="257"/>
        <v>0</v>
      </c>
      <c r="Y1236" s="10" t="e">
        <f t="shared" si="258"/>
        <v>#REF!</v>
      </c>
      <c r="Z1236" s="7" t="e">
        <f t="shared" si="254"/>
        <v>#REF!</v>
      </c>
    </row>
    <row r="1237" spans="19:26" x14ac:dyDescent="0.25">
      <c r="S1237" s="26">
        <f>+'Rendements bruts'!A1237</f>
        <v>0</v>
      </c>
      <c r="T1237">
        <f t="shared" si="255"/>
        <v>1900</v>
      </c>
      <c r="U1237">
        <f t="shared" si="256"/>
        <v>1</v>
      </c>
      <c r="V1237" t="e">
        <f>+VLOOKUP(S1237,'Rendements bruts'!$A:$A,2,FALSE)</f>
        <v>#N/A</v>
      </c>
      <c r="W1237" s="2">
        <f t="shared" si="257"/>
        <v>0</v>
      </c>
      <c r="Y1237" s="10" t="e">
        <f t="shared" si="258"/>
        <v>#REF!</v>
      </c>
      <c r="Z1237" s="7" t="e">
        <f t="shared" ref="Z1237:Z1300" si="259">+IF(A1260=" ",1,1+Y1237)</f>
        <v>#REF!</v>
      </c>
    </row>
    <row r="1238" spans="19:26" x14ac:dyDescent="0.25">
      <c r="S1238" s="26">
        <f>+'Rendements bruts'!A1238</f>
        <v>0</v>
      </c>
      <c r="T1238">
        <f t="shared" si="255"/>
        <v>1900</v>
      </c>
      <c r="U1238">
        <f t="shared" si="256"/>
        <v>1</v>
      </c>
      <c r="V1238" t="e">
        <f>+VLOOKUP(S1238,'Rendements bruts'!$A:$A,2,FALSE)</f>
        <v>#N/A</v>
      </c>
      <c r="W1238" s="2">
        <f t="shared" si="257"/>
        <v>0</v>
      </c>
      <c r="Y1238" s="10" t="e">
        <f t="shared" si="258"/>
        <v>#REF!</v>
      </c>
      <c r="Z1238" s="7" t="e">
        <f t="shared" si="259"/>
        <v>#REF!</v>
      </c>
    </row>
    <row r="1239" spans="19:26" x14ac:dyDescent="0.25">
      <c r="S1239" s="26">
        <f>+'Rendements bruts'!A1239</f>
        <v>0</v>
      </c>
      <c r="T1239">
        <f t="shared" si="255"/>
        <v>1900</v>
      </c>
      <c r="U1239">
        <f t="shared" si="256"/>
        <v>1</v>
      </c>
      <c r="V1239" t="e">
        <f>+VLOOKUP(S1239,'Rendements bruts'!$A:$A,2,FALSE)</f>
        <v>#N/A</v>
      </c>
      <c r="W1239" s="2">
        <f t="shared" si="257"/>
        <v>0</v>
      </c>
      <c r="Y1239" s="10" t="e">
        <f t="shared" si="258"/>
        <v>#REF!</v>
      </c>
      <c r="Z1239" s="7" t="e">
        <f t="shared" si="259"/>
        <v>#REF!</v>
      </c>
    </row>
    <row r="1240" spans="19:26" x14ac:dyDescent="0.25">
      <c r="S1240" s="26">
        <f>+'Rendements bruts'!A1240</f>
        <v>0</v>
      </c>
      <c r="T1240">
        <f t="shared" si="255"/>
        <v>1900</v>
      </c>
      <c r="U1240">
        <f t="shared" si="256"/>
        <v>1</v>
      </c>
      <c r="V1240" t="e">
        <f>+VLOOKUP(S1240,'Rendements bruts'!$A:$A,2,FALSE)</f>
        <v>#N/A</v>
      </c>
      <c r="W1240" s="2">
        <f t="shared" si="257"/>
        <v>0</v>
      </c>
      <c r="Y1240" s="10" t="e">
        <f t="shared" si="258"/>
        <v>#REF!</v>
      </c>
      <c r="Z1240" s="7" t="e">
        <f t="shared" si="259"/>
        <v>#REF!</v>
      </c>
    </row>
    <row r="1241" spans="19:26" x14ac:dyDescent="0.25">
      <c r="S1241" s="26">
        <f>+'Rendements bruts'!A1241</f>
        <v>0</v>
      </c>
      <c r="T1241">
        <f t="shared" si="255"/>
        <v>1900</v>
      </c>
      <c r="U1241">
        <f t="shared" si="256"/>
        <v>1</v>
      </c>
      <c r="V1241" t="e">
        <f>+VLOOKUP(S1241,'Rendements bruts'!$A:$A,2,FALSE)</f>
        <v>#N/A</v>
      </c>
      <c r="W1241" s="2">
        <f t="shared" si="257"/>
        <v>0</v>
      </c>
      <c r="Y1241" s="10" t="e">
        <f t="shared" si="258"/>
        <v>#REF!</v>
      </c>
      <c r="Z1241" s="7" t="e">
        <f t="shared" si="259"/>
        <v>#REF!</v>
      </c>
    </row>
    <row r="1242" spans="19:26" x14ac:dyDescent="0.25">
      <c r="S1242" s="26">
        <f>+'Rendements bruts'!A1242</f>
        <v>0</v>
      </c>
      <c r="T1242">
        <f t="shared" si="255"/>
        <v>1900</v>
      </c>
      <c r="U1242">
        <f t="shared" si="256"/>
        <v>1</v>
      </c>
      <c r="V1242" t="e">
        <f>+VLOOKUP(S1242,'Rendements bruts'!$A:$A,2,FALSE)</f>
        <v>#N/A</v>
      </c>
      <c r="W1242" s="2">
        <f t="shared" si="257"/>
        <v>0</v>
      </c>
      <c r="Y1242" s="10" t="e">
        <f t="shared" si="258"/>
        <v>#REF!</v>
      </c>
      <c r="Z1242" s="7" t="e">
        <f t="shared" si="259"/>
        <v>#REF!</v>
      </c>
    </row>
    <row r="1243" spans="19:26" x14ac:dyDescent="0.25">
      <c r="S1243" s="26">
        <f>+'Rendements bruts'!A1243</f>
        <v>0</v>
      </c>
      <c r="T1243">
        <f t="shared" si="255"/>
        <v>1900</v>
      </c>
      <c r="U1243">
        <f t="shared" si="256"/>
        <v>1</v>
      </c>
      <c r="V1243" t="e">
        <f>+VLOOKUP(S1243,'Rendements bruts'!$A:$A,2,FALSE)</f>
        <v>#N/A</v>
      </c>
      <c r="W1243" s="2">
        <f t="shared" si="257"/>
        <v>0</v>
      </c>
      <c r="Y1243" s="10" t="e">
        <f t="shared" si="258"/>
        <v>#REF!</v>
      </c>
      <c r="Z1243" s="7" t="e">
        <f t="shared" si="259"/>
        <v>#REF!</v>
      </c>
    </row>
    <row r="1244" spans="19:26" x14ac:dyDescent="0.25">
      <c r="S1244" s="26">
        <f>+'Rendements bruts'!A1244</f>
        <v>0</v>
      </c>
      <c r="T1244">
        <f t="shared" si="255"/>
        <v>1900</v>
      </c>
      <c r="U1244">
        <f t="shared" si="256"/>
        <v>1</v>
      </c>
      <c r="V1244" t="e">
        <f>+VLOOKUP(S1244,'Rendements bruts'!$A:$A,2,FALSE)</f>
        <v>#N/A</v>
      </c>
      <c r="W1244" s="2">
        <f t="shared" si="257"/>
        <v>0</v>
      </c>
      <c r="Y1244" s="10" t="e">
        <f t="shared" si="258"/>
        <v>#REF!</v>
      </c>
      <c r="Z1244" s="7" t="e">
        <f t="shared" si="259"/>
        <v>#REF!</v>
      </c>
    </row>
    <row r="1245" spans="19:26" x14ac:dyDescent="0.25">
      <c r="S1245" s="26">
        <f>+'Rendements bruts'!A1245</f>
        <v>0</v>
      </c>
      <c r="T1245">
        <f t="shared" si="255"/>
        <v>1900</v>
      </c>
      <c r="U1245">
        <f t="shared" si="256"/>
        <v>1</v>
      </c>
      <c r="V1245" t="e">
        <f>+VLOOKUP(S1245,'Rendements bruts'!$A:$A,2,FALSE)</f>
        <v>#N/A</v>
      </c>
      <c r="W1245" s="2">
        <f t="shared" si="257"/>
        <v>0</v>
      </c>
      <c r="Y1245" s="10" t="e">
        <f t="shared" si="258"/>
        <v>#REF!</v>
      </c>
      <c r="Z1245" s="7" t="e">
        <f t="shared" si="259"/>
        <v>#REF!</v>
      </c>
    </row>
    <row r="1246" spans="19:26" x14ac:dyDescent="0.25">
      <c r="S1246" s="26">
        <f>+'Rendements bruts'!A1246</f>
        <v>0</v>
      </c>
      <c r="T1246">
        <f t="shared" si="255"/>
        <v>1900</v>
      </c>
      <c r="U1246">
        <f t="shared" si="256"/>
        <v>1</v>
      </c>
      <c r="V1246" t="e">
        <f>+VLOOKUP(S1246,'Rendements bruts'!$A:$A,2,FALSE)</f>
        <v>#N/A</v>
      </c>
      <c r="W1246" s="2">
        <f t="shared" si="257"/>
        <v>0</v>
      </c>
      <c r="Y1246" s="10" t="e">
        <f t="shared" si="258"/>
        <v>#REF!</v>
      </c>
      <c r="Z1246" s="7" t="e">
        <f t="shared" si="259"/>
        <v>#REF!</v>
      </c>
    </row>
    <row r="1247" spans="19:26" x14ac:dyDescent="0.25">
      <c r="S1247" s="26">
        <f>+'Rendements bruts'!A1247</f>
        <v>0</v>
      </c>
      <c r="T1247">
        <f t="shared" si="255"/>
        <v>1900</v>
      </c>
      <c r="U1247">
        <f t="shared" si="256"/>
        <v>1</v>
      </c>
      <c r="V1247" t="e">
        <f>+VLOOKUP(S1247,'Rendements bruts'!$A:$A,2,FALSE)</f>
        <v>#N/A</v>
      </c>
      <c r="W1247" s="2">
        <f t="shared" si="257"/>
        <v>0</v>
      </c>
      <c r="Y1247" s="10" t="e">
        <f t="shared" si="258"/>
        <v>#REF!</v>
      </c>
      <c r="Z1247" s="7" t="e">
        <f t="shared" si="259"/>
        <v>#REF!</v>
      </c>
    </row>
    <row r="1248" spans="19:26" x14ac:dyDescent="0.25">
      <c r="S1248" s="26">
        <f>+'Rendements bruts'!A1248</f>
        <v>0</v>
      </c>
      <c r="T1248">
        <f t="shared" si="255"/>
        <v>1900</v>
      </c>
      <c r="U1248">
        <f t="shared" si="256"/>
        <v>1</v>
      </c>
      <c r="V1248" t="e">
        <f>+VLOOKUP(S1248,'Rendements bruts'!$A:$A,2,FALSE)</f>
        <v>#N/A</v>
      </c>
      <c r="W1248" s="2">
        <f t="shared" si="257"/>
        <v>0</v>
      </c>
      <c r="Y1248" s="10" t="e">
        <f t="shared" si="258"/>
        <v>#REF!</v>
      </c>
      <c r="Z1248" s="7" t="e">
        <f t="shared" si="259"/>
        <v>#REF!</v>
      </c>
    </row>
    <row r="1249" spans="19:26" x14ac:dyDescent="0.25">
      <c r="S1249" s="26">
        <f>+'Rendements bruts'!A1249</f>
        <v>0</v>
      </c>
      <c r="T1249">
        <f t="shared" si="255"/>
        <v>1900</v>
      </c>
      <c r="U1249">
        <f t="shared" si="256"/>
        <v>1</v>
      </c>
      <c r="V1249" t="e">
        <f>+VLOOKUP(S1249,'Rendements bruts'!$A:$A,2,FALSE)</f>
        <v>#N/A</v>
      </c>
      <c r="W1249" s="2">
        <f t="shared" si="257"/>
        <v>0</v>
      </c>
      <c r="Y1249" s="10" t="e">
        <f t="shared" si="258"/>
        <v>#REF!</v>
      </c>
      <c r="Z1249" s="7" t="e">
        <f t="shared" si="259"/>
        <v>#REF!</v>
      </c>
    </row>
    <row r="1250" spans="19:26" x14ac:dyDescent="0.25">
      <c r="S1250" s="26">
        <f>+'Rendements bruts'!A1250</f>
        <v>0</v>
      </c>
      <c r="T1250">
        <f t="shared" ref="T1250:T1313" si="260">+YEAR(S1250)</f>
        <v>1900</v>
      </c>
      <c r="U1250">
        <f t="shared" ref="U1250:U1313" si="261">+MONTH(S1250)</f>
        <v>1</v>
      </c>
      <c r="V1250" t="e">
        <f>+VLOOKUP(S1250,'Rendements bruts'!$A:$A,2,FALSE)</f>
        <v>#N/A</v>
      </c>
      <c r="W1250" s="2">
        <f t="shared" ref="W1250:W1313" si="262">+S1250</f>
        <v>0</v>
      </c>
      <c r="Y1250" s="10" t="e">
        <f t="shared" si="258"/>
        <v>#REF!</v>
      </c>
      <c r="Z1250" s="7" t="e">
        <f t="shared" si="259"/>
        <v>#REF!</v>
      </c>
    </row>
    <row r="1251" spans="19:26" x14ac:dyDescent="0.25">
      <c r="S1251" s="26">
        <f>+'Rendements bruts'!A1251</f>
        <v>0</v>
      </c>
      <c r="T1251">
        <f t="shared" si="260"/>
        <v>1900</v>
      </c>
      <c r="U1251">
        <f t="shared" si="261"/>
        <v>1</v>
      </c>
      <c r="V1251" t="e">
        <f>+VLOOKUP(S1251,'Rendements bruts'!$A:$A,2,FALSE)</f>
        <v>#N/A</v>
      </c>
      <c r="W1251" s="2">
        <f t="shared" si="262"/>
        <v>0</v>
      </c>
      <c r="Y1251" s="10" t="e">
        <f t="shared" si="258"/>
        <v>#REF!</v>
      </c>
      <c r="Z1251" s="7" t="e">
        <f t="shared" si="259"/>
        <v>#REF!</v>
      </c>
    </row>
    <row r="1252" spans="19:26" x14ac:dyDescent="0.25">
      <c r="S1252" s="26">
        <f>+'Rendements bruts'!A1252</f>
        <v>0</v>
      </c>
      <c r="T1252">
        <f t="shared" si="260"/>
        <v>1900</v>
      </c>
      <c r="U1252">
        <f t="shared" si="261"/>
        <v>1</v>
      </c>
      <c r="V1252" t="e">
        <f>+VLOOKUP(S1252,'Rendements bruts'!$A:$A,2,FALSE)</f>
        <v>#N/A</v>
      </c>
      <c r="W1252" s="2">
        <f t="shared" si="262"/>
        <v>0</v>
      </c>
      <c r="Y1252" s="10" t="e">
        <f t="shared" si="258"/>
        <v>#REF!</v>
      </c>
      <c r="Z1252" s="7" t="e">
        <f t="shared" si="259"/>
        <v>#REF!</v>
      </c>
    </row>
    <row r="1253" spans="19:26" x14ac:dyDescent="0.25">
      <c r="S1253" s="26">
        <f>+'Rendements bruts'!A1253</f>
        <v>0</v>
      </c>
      <c r="T1253">
        <f t="shared" si="260"/>
        <v>1900</v>
      </c>
      <c r="U1253">
        <f t="shared" si="261"/>
        <v>1</v>
      </c>
      <c r="V1253" t="e">
        <f>+VLOOKUP(S1253,'Rendements bruts'!$A:$A,2,FALSE)</f>
        <v>#N/A</v>
      </c>
      <c r="W1253" s="2">
        <f t="shared" si="262"/>
        <v>0</v>
      </c>
      <c r="Y1253" s="10" t="e">
        <f t="shared" si="258"/>
        <v>#REF!</v>
      </c>
      <c r="Z1253" s="7" t="e">
        <f t="shared" si="259"/>
        <v>#REF!</v>
      </c>
    </row>
    <row r="1254" spans="19:26" x14ac:dyDescent="0.25">
      <c r="S1254" s="26">
        <f>+'Rendements bruts'!A1254</f>
        <v>0</v>
      </c>
      <c r="T1254">
        <f t="shared" si="260"/>
        <v>1900</v>
      </c>
      <c r="U1254">
        <f t="shared" si="261"/>
        <v>1</v>
      </c>
      <c r="V1254" t="e">
        <f>+VLOOKUP(S1254,'Rendements bruts'!$A:$A,2,FALSE)</f>
        <v>#N/A</v>
      </c>
      <c r="W1254" s="2">
        <f t="shared" si="262"/>
        <v>0</v>
      </c>
      <c r="Y1254" s="10" t="e">
        <f t="shared" si="258"/>
        <v>#REF!</v>
      </c>
      <c r="Z1254" s="7" t="e">
        <f t="shared" si="259"/>
        <v>#REF!</v>
      </c>
    </row>
    <row r="1255" spans="19:26" x14ac:dyDescent="0.25">
      <c r="S1255" s="26">
        <f>+'Rendements bruts'!A1255</f>
        <v>0</v>
      </c>
      <c r="T1255">
        <f t="shared" si="260"/>
        <v>1900</v>
      </c>
      <c r="U1255">
        <f t="shared" si="261"/>
        <v>1</v>
      </c>
      <c r="V1255" t="e">
        <f>+VLOOKUP(S1255,'Rendements bruts'!$A:$A,2,FALSE)</f>
        <v>#N/A</v>
      </c>
      <c r="W1255" s="2">
        <f t="shared" si="262"/>
        <v>0</v>
      </c>
      <c r="Y1255" s="10" t="e">
        <f t="shared" si="258"/>
        <v>#REF!</v>
      </c>
      <c r="Z1255" s="7" t="e">
        <f t="shared" si="259"/>
        <v>#REF!</v>
      </c>
    </row>
    <row r="1256" spans="19:26" x14ac:dyDescent="0.25">
      <c r="S1256" s="26">
        <f>+'Rendements bruts'!A1256</f>
        <v>0</v>
      </c>
      <c r="T1256">
        <f t="shared" si="260"/>
        <v>1900</v>
      </c>
      <c r="U1256">
        <f t="shared" si="261"/>
        <v>1</v>
      </c>
      <c r="V1256" t="e">
        <f>+VLOOKUP(S1256,'Rendements bruts'!$A:$A,2,FALSE)</f>
        <v>#N/A</v>
      </c>
      <c r="W1256" s="2">
        <f t="shared" si="262"/>
        <v>0</v>
      </c>
      <c r="Y1256" s="10" t="e">
        <f t="shared" si="258"/>
        <v>#REF!</v>
      </c>
      <c r="Z1256" s="7" t="e">
        <f t="shared" si="259"/>
        <v>#REF!</v>
      </c>
    </row>
    <row r="1257" spans="19:26" x14ac:dyDescent="0.25">
      <c r="S1257" s="26">
        <f>+'Rendements bruts'!A1257</f>
        <v>0</v>
      </c>
      <c r="T1257">
        <f t="shared" si="260"/>
        <v>1900</v>
      </c>
      <c r="U1257">
        <f t="shared" si="261"/>
        <v>1</v>
      </c>
      <c r="V1257" t="e">
        <f>+VLOOKUP(S1257,'Rendements bruts'!$A:$A,2,FALSE)</f>
        <v>#N/A</v>
      </c>
      <c r="W1257" s="2">
        <f t="shared" si="262"/>
        <v>0</v>
      </c>
      <c r="Y1257" s="10" t="e">
        <f t="shared" si="258"/>
        <v>#REF!</v>
      </c>
      <c r="Z1257" s="7" t="e">
        <f t="shared" si="259"/>
        <v>#REF!</v>
      </c>
    </row>
    <row r="1258" spans="19:26" x14ac:dyDescent="0.25">
      <c r="S1258" s="26">
        <f>+'Rendements bruts'!A1258</f>
        <v>0</v>
      </c>
      <c r="T1258">
        <f t="shared" si="260"/>
        <v>1900</v>
      </c>
      <c r="U1258">
        <f t="shared" si="261"/>
        <v>1</v>
      </c>
      <c r="V1258" t="e">
        <f>+VLOOKUP(S1258,'Rendements bruts'!$A:$A,2,FALSE)</f>
        <v>#N/A</v>
      </c>
      <c r="W1258" s="2">
        <f t="shared" si="262"/>
        <v>0</v>
      </c>
      <c r="Y1258" s="10" t="e">
        <f t="shared" si="258"/>
        <v>#REF!</v>
      </c>
      <c r="Z1258" s="7" t="e">
        <f t="shared" si="259"/>
        <v>#REF!</v>
      </c>
    </row>
    <row r="1259" spans="19:26" x14ac:dyDescent="0.25">
      <c r="S1259" s="26">
        <f>+'Rendements bruts'!A1259</f>
        <v>0</v>
      </c>
      <c r="T1259">
        <f t="shared" si="260"/>
        <v>1900</v>
      </c>
      <c r="U1259">
        <f t="shared" si="261"/>
        <v>1</v>
      </c>
      <c r="V1259" t="e">
        <f>+VLOOKUP(S1259,'Rendements bruts'!$A:$A,2,FALSE)</f>
        <v>#N/A</v>
      </c>
      <c r="W1259" s="2">
        <f t="shared" si="262"/>
        <v>0</v>
      </c>
      <c r="Y1259" s="10" t="e">
        <f t="shared" si="258"/>
        <v>#REF!</v>
      </c>
      <c r="Z1259" s="7" t="e">
        <f t="shared" si="259"/>
        <v>#REF!</v>
      </c>
    </row>
    <row r="1260" spans="19:26" x14ac:dyDescent="0.25">
      <c r="S1260" s="26">
        <f>+'Rendements bruts'!A1260</f>
        <v>0</v>
      </c>
      <c r="T1260">
        <f t="shared" si="260"/>
        <v>1900</v>
      </c>
      <c r="U1260">
        <f t="shared" si="261"/>
        <v>1</v>
      </c>
      <c r="V1260" t="e">
        <f>+VLOOKUP(S1260,'Rendements bruts'!$A:$A,2,FALSE)</f>
        <v>#N/A</v>
      </c>
      <c r="W1260" s="2">
        <f t="shared" si="262"/>
        <v>0</v>
      </c>
      <c r="Y1260" s="10" t="e">
        <f t="shared" si="258"/>
        <v>#REF!</v>
      </c>
      <c r="Z1260" s="7" t="e">
        <f t="shared" si="259"/>
        <v>#REF!</v>
      </c>
    </row>
    <row r="1261" spans="19:26" x14ac:dyDescent="0.25">
      <c r="S1261" s="26">
        <f>+'Rendements bruts'!A1261</f>
        <v>0</v>
      </c>
      <c r="T1261">
        <f t="shared" si="260"/>
        <v>1900</v>
      </c>
      <c r="U1261">
        <f t="shared" si="261"/>
        <v>1</v>
      </c>
      <c r="V1261" t="e">
        <f>+VLOOKUP(S1261,'Rendements bruts'!$A:$A,2,FALSE)</f>
        <v>#N/A</v>
      </c>
      <c r="W1261" s="2">
        <f t="shared" si="262"/>
        <v>0</v>
      </c>
      <c r="Y1261" s="10" t="e">
        <f t="shared" si="258"/>
        <v>#REF!</v>
      </c>
      <c r="Z1261" s="7" t="e">
        <f t="shared" si="259"/>
        <v>#REF!</v>
      </c>
    </row>
    <row r="1262" spans="19:26" x14ac:dyDescent="0.25">
      <c r="S1262" s="26">
        <f>+'Rendements bruts'!A1262</f>
        <v>0</v>
      </c>
      <c r="T1262">
        <f t="shared" si="260"/>
        <v>1900</v>
      </c>
      <c r="U1262">
        <f t="shared" si="261"/>
        <v>1</v>
      </c>
      <c r="V1262" t="e">
        <f>+VLOOKUP(S1262,'Rendements bruts'!$A:$A,2,FALSE)</f>
        <v>#N/A</v>
      </c>
      <c r="W1262" s="2">
        <f t="shared" si="262"/>
        <v>0</v>
      </c>
      <c r="Y1262" s="10" t="e">
        <f t="shared" si="258"/>
        <v>#REF!</v>
      </c>
      <c r="Z1262" s="7" t="e">
        <f t="shared" si="259"/>
        <v>#REF!</v>
      </c>
    </row>
    <row r="1263" spans="19:26" x14ac:dyDescent="0.25">
      <c r="S1263" s="26">
        <f>+'Rendements bruts'!A1263</f>
        <v>0</v>
      </c>
      <c r="T1263">
        <f t="shared" si="260"/>
        <v>1900</v>
      </c>
      <c r="U1263">
        <f t="shared" si="261"/>
        <v>1</v>
      </c>
      <c r="V1263" t="e">
        <f>+VLOOKUP(S1263,'Rendements bruts'!$A:$A,2,FALSE)</f>
        <v>#N/A</v>
      </c>
      <c r="W1263" s="2">
        <f t="shared" si="262"/>
        <v>0</v>
      </c>
      <c r="Y1263" s="10" t="e">
        <f t="shared" si="258"/>
        <v>#REF!</v>
      </c>
      <c r="Z1263" s="7" t="e">
        <f t="shared" si="259"/>
        <v>#REF!</v>
      </c>
    </row>
    <row r="1264" spans="19:26" x14ac:dyDescent="0.25">
      <c r="S1264" s="26">
        <f>+'Rendements bruts'!A1264</f>
        <v>0</v>
      </c>
      <c r="T1264">
        <f t="shared" si="260"/>
        <v>1900</v>
      </c>
      <c r="U1264">
        <f t="shared" si="261"/>
        <v>1</v>
      </c>
      <c r="V1264" t="e">
        <f>+VLOOKUP(S1264,'Rendements bruts'!$A:$A,2,FALSE)</f>
        <v>#N/A</v>
      </c>
      <c r="W1264" s="2">
        <f t="shared" si="262"/>
        <v>0</v>
      </c>
      <c r="Y1264" s="10" t="e">
        <f t="shared" si="258"/>
        <v>#REF!</v>
      </c>
      <c r="Z1264" s="7" t="e">
        <f t="shared" si="259"/>
        <v>#REF!</v>
      </c>
    </row>
    <row r="1265" spans="19:26" x14ac:dyDescent="0.25">
      <c r="S1265" s="26">
        <f>+'Rendements bruts'!A1265</f>
        <v>0</v>
      </c>
      <c r="T1265">
        <f t="shared" si="260"/>
        <v>1900</v>
      </c>
      <c r="U1265">
        <f t="shared" si="261"/>
        <v>1</v>
      </c>
      <c r="V1265" t="e">
        <f>+VLOOKUP(S1265,'Rendements bruts'!$A:$A,2,FALSE)</f>
        <v>#N/A</v>
      </c>
      <c r="W1265" s="2">
        <f t="shared" si="262"/>
        <v>0</v>
      </c>
      <c r="Y1265" s="10" t="e">
        <f t="shared" si="258"/>
        <v>#REF!</v>
      </c>
      <c r="Z1265" s="7" t="e">
        <f t="shared" si="259"/>
        <v>#REF!</v>
      </c>
    </row>
    <row r="1266" spans="19:26" x14ac:dyDescent="0.25">
      <c r="S1266" s="26">
        <f>+'Rendements bruts'!A1266</f>
        <v>0</v>
      </c>
      <c r="T1266">
        <f t="shared" si="260"/>
        <v>1900</v>
      </c>
      <c r="U1266">
        <f t="shared" si="261"/>
        <v>1</v>
      </c>
      <c r="V1266" t="e">
        <f>+VLOOKUP(S1266,'Rendements bruts'!$A:$A,2,FALSE)</f>
        <v>#N/A</v>
      </c>
      <c r="W1266" s="2">
        <f t="shared" si="262"/>
        <v>0</v>
      </c>
      <c r="Y1266" s="10" t="e">
        <f t="shared" si="258"/>
        <v>#REF!</v>
      </c>
      <c r="Z1266" s="7" t="e">
        <f t="shared" si="259"/>
        <v>#REF!</v>
      </c>
    </row>
    <row r="1267" spans="19:26" x14ac:dyDescent="0.25">
      <c r="S1267" s="26">
        <f>+'Rendements bruts'!A1267</f>
        <v>0</v>
      </c>
      <c r="T1267">
        <f t="shared" si="260"/>
        <v>1900</v>
      </c>
      <c r="U1267">
        <f t="shared" si="261"/>
        <v>1</v>
      </c>
      <c r="V1267" t="e">
        <f>+VLOOKUP(S1267,'Rendements bruts'!$A:$A,2,FALSE)</f>
        <v>#N/A</v>
      </c>
      <c r="W1267" s="2">
        <f t="shared" si="262"/>
        <v>0</v>
      </c>
      <c r="Y1267" s="10" t="e">
        <f t="shared" si="258"/>
        <v>#REF!</v>
      </c>
      <c r="Z1267" s="7" t="e">
        <f t="shared" si="259"/>
        <v>#REF!</v>
      </c>
    </row>
    <row r="1268" spans="19:26" x14ac:dyDescent="0.25">
      <c r="S1268" s="26">
        <f>+'Rendements bruts'!A1268</f>
        <v>0</v>
      </c>
      <c r="T1268">
        <f t="shared" si="260"/>
        <v>1900</v>
      </c>
      <c r="U1268">
        <f t="shared" si="261"/>
        <v>1</v>
      </c>
      <c r="V1268" t="e">
        <f>+VLOOKUP(S1268,'Rendements bruts'!$A:$A,2,FALSE)</f>
        <v>#N/A</v>
      </c>
      <c r="W1268" s="2">
        <f t="shared" si="262"/>
        <v>0</v>
      </c>
      <c r="Y1268" s="10" t="e">
        <f t="shared" si="258"/>
        <v>#REF!</v>
      </c>
      <c r="Z1268" s="7" t="e">
        <f t="shared" si="259"/>
        <v>#REF!</v>
      </c>
    </row>
    <row r="1269" spans="19:26" x14ac:dyDescent="0.25">
      <c r="S1269" s="26">
        <f>+'Rendements bruts'!A1269</f>
        <v>0</v>
      </c>
      <c r="T1269">
        <f t="shared" si="260"/>
        <v>1900</v>
      </c>
      <c r="U1269">
        <f t="shared" si="261"/>
        <v>1</v>
      </c>
      <c r="V1269" t="e">
        <f>+VLOOKUP(S1269,'Rendements bruts'!$A:$A,2,FALSE)</f>
        <v>#N/A</v>
      </c>
      <c r="W1269" s="2">
        <f t="shared" si="262"/>
        <v>0</v>
      </c>
      <c r="Y1269" s="10" t="e">
        <f t="shared" si="258"/>
        <v>#REF!</v>
      </c>
      <c r="Z1269" s="7" t="e">
        <f t="shared" si="259"/>
        <v>#REF!</v>
      </c>
    </row>
    <row r="1270" spans="19:26" x14ac:dyDescent="0.25">
      <c r="S1270" s="26">
        <f>+'Rendements bruts'!A1270</f>
        <v>0</v>
      </c>
      <c r="T1270">
        <f t="shared" si="260"/>
        <v>1900</v>
      </c>
      <c r="U1270">
        <f t="shared" si="261"/>
        <v>1</v>
      </c>
      <c r="V1270" t="e">
        <f>+VLOOKUP(S1270,'Rendements bruts'!$A:$A,2,FALSE)</f>
        <v>#N/A</v>
      </c>
      <c r="W1270" s="2">
        <f t="shared" si="262"/>
        <v>0</v>
      </c>
      <c r="Y1270" s="10" t="e">
        <f t="shared" si="258"/>
        <v>#REF!</v>
      </c>
      <c r="Z1270" s="7" t="e">
        <f t="shared" si="259"/>
        <v>#REF!</v>
      </c>
    </row>
    <row r="1271" spans="19:26" x14ac:dyDescent="0.25">
      <c r="S1271" s="26">
        <f>+'Rendements bruts'!A1271</f>
        <v>0</v>
      </c>
      <c r="T1271">
        <f t="shared" si="260"/>
        <v>1900</v>
      </c>
      <c r="U1271">
        <f t="shared" si="261"/>
        <v>1</v>
      </c>
      <c r="V1271" t="e">
        <f>+VLOOKUP(S1271,'Rendements bruts'!$A:$A,2,FALSE)</f>
        <v>#N/A</v>
      </c>
      <c r="W1271" s="2">
        <f t="shared" si="262"/>
        <v>0</v>
      </c>
      <c r="Y1271" s="10" t="e">
        <f t="shared" si="258"/>
        <v>#REF!</v>
      </c>
      <c r="Z1271" s="7" t="e">
        <f t="shared" si="259"/>
        <v>#REF!</v>
      </c>
    </row>
    <row r="1272" spans="19:26" x14ac:dyDescent="0.25">
      <c r="S1272" s="26">
        <f>+'Rendements bruts'!A1272</f>
        <v>0</v>
      </c>
      <c r="T1272">
        <f t="shared" si="260"/>
        <v>1900</v>
      </c>
      <c r="U1272">
        <f t="shared" si="261"/>
        <v>1</v>
      </c>
      <c r="V1272" t="e">
        <f>+VLOOKUP(S1272,'Rendements bruts'!$A:$A,2,FALSE)</f>
        <v>#N/A</v>
      </c>
      <c r="W1272" s="2">
        <f t="shared" si="262"/>
        <v>0</v>
      </c>
      <c r="Y1272" s="10" t="e">
        <f t="shared" si="258"/>
        <v>#REF!</v>
      </c>
      <c r="Z1272" s="7" t="e">
        <f t="shared" si="259"/>
        <v>#REF!</v>
      </c>
    </row>
    <row r="1273" spans="19:26" x14ac:dyDescent="0.25">
      <c r="S1273" s="26">
        <f>+'Rendements bruts'!A1273</f>
        <v>0</v>
      </c>
      <c r="T1273">
        <f t="shared" si="260"/>
        <v>1900</v>
      </c>
      <c r="U1273">
        <f t="shared" si="261"/>
        <v>1</v>
      </c>
      <c r="V1273" t="e">
        <f>+VLOOKUP(S1273,'Rendements bruts'!$A:$A,2,FALSE)</f>
        <v>#N/A</v>
      </c>
      <c r="W1273" s="2">
        <f t="shared" si="262"/>
        <v>0</v>
      </c>
      <c r="Y1273" s="10" t="e">
        <f t="shared" si="258"/>
        <v>#REF!</v>
      </c>
      <c r="Z1273" s="7" t="e">
        <f t="shared" si="259"/>
        <v>#REF!</v>
      </c>
    </row>
    <row r="1274" spans="19:26" x14ac:dyDescent="0.25">
      <c r="S1274" s="26">
        <f>+'Rendements bruts'!A1274</f>
        <v>0</v>
      </c>
      <c r="T1274">
        <f t="shared" si="260"/>
        <v>1900</v>
      </c>
      <c r="U1274">
        <f t="shared" si="261"/>
        <v>1</v>
      </c>
      <c r="V1274" t="e">
        <f>+VLOOKUP(S1274,'Rendements bruts'!$A:$A,2,FALSE)</f>
        <v>#N/A</v>
      </c>
      <c r="W1274" s="2">
        <f t="shared" si="262"/>
        <v>0</v>
      </c>
      <c r="Y1274" s="10" t="e">
        <f t="shared" si="258"/>
        <v>#REF!</v>
      </c>
      <c r="Z1274" s="7" t="e">
        <f t="shared" si="259"/>
        <v>#REF!</v>
      </c>
    </row>
    <row r="1275" spans="19:26" x14ac:dyDescent="0.25">
      <c r="S1275" s="26">
        <f>+'Rendements bruts'!A1275</f>
        <v>0</v>
      </c>
      <c r="T1275">
        <f t="shared" si="260"/>
        <v>1900</v>
      </c>
      <c r="U1275">
        <f t="shared" si="261"/>
        <v>1</v>
      </c>
      <c r="V1275" t="e">
        <f>+VLOOKUP(S1275,'Rendements bruts'!$A:$A,2,FALSE)</f>
        <v>#N/A</v>
      </c>
      <c r="W1275" s="2">
        <f t="shared" si="262"/>
        <v>0</v>
      </c>
      <c r="Y1275" s="10" t="e">
        <f t="shared" si="258"/>
        <v>#REF!</v>
      </c>
      <c r="Z1275" s="7" t="e">
        <f t="shared" si="259"/>
        <v>#REF!</v>
      </c>
    </row>
    <row r="1276" spans="19:26" x14ac:dyDescent="0.25">
      <c r="S1276" s="26">
        <f>+'Rendements bruts'!A1276</f>
        <v>0</v>
      </c>
      <c r="T1276">
        <f t="shared" si="260"/>
        <v>1900</v>
      </c>
      <c r="U1276">
        <f t="shared" si="261"/>
        <v>1</v>
      </c>
      <c r="V1276" t="e">
        <f>+VLOOKUP(S1276,'Rendements bruts'!$A:$A,2,FALSE)</f>
        <v>#N/A</v>
      </c>
      <c r="W1276" s="2">
        <f t="shared" si="262"/>
        <v>0</v>
      </c>
      <c r="Y1276" s="10" t="e">
        <f t="shared" si="258"/>
        <v>#REF!</v>
      </c>
      <c r="Z1276" s="7" t="e">
        <f t="shared" si="259"/>
        <v>#REF!</v>
      </c>
    </row>
    <row r="1277" spans="19:26" x14ac:dyDescent="0.25">
      <c r="S1277" s="26">
        <f>+'Rendements bruts'!A1277</f>
        <v>0</v>
      </c>
      <c r="T1277">
        <f t="shared" si="260"/>
        <v>1900</v>
      </c>
      <c r="U1277">
        <f t="shared" si="261"/>
        <v>1</v>
      </c>
      <c r="V1277" t="e">
        <f>+VLOOKUP(S1277,'Rendements bruts'!$A:$A,2,FALSE)</f>
        <v>#N/A</v>
      </c>
      <c r="W1277" s="2">
        <f t="shared" si="262"/>
        <v>0</v>
      </c>
      <c r="Y1277" s="10" t="e">
        <f t="shared" si="258"/>
        <v>#REF!</v>
      </c>
      <c r="Z1277" s="7" t="e">
        <f t="shared" si="259"/>
        <v>#REF!</v>
      </c>
    </row>
    <row r="1278" spans="19:26" x14ac:dyDescent="0.25">
      <c r="S1278" s="26">
        <f>+'Rendements bruts'!A1278</f>
        <v>0</v>
      </c>
      <c r="T1278">
        <f t="shared" si="260"/>
        <v>1900</v>
      </c>
      <c r="U1278">
        <f t="shared" si="261"/>
        <v>1</v>
      </c>
      <c r="V1278" t="e">
        <f>+VLOOKUP(S1278,'Rendements bruts'!$A:$A,2,FALSE)</f>
        <v>#N/A</v>
      </c>
      <c r="W1278" s="2">
        <f t="shared" si="262"/>
        <v>0</v>
      </c>
      <c r="Y1278" s="10" t="e">
        <f t="shared" si="258"/>
        <v>#REF!</v>
      </c>
      <c r="Z1278" s="7" t="e">
        <f t="shared" si="259"/>
        <v>#REF!</v>
      </c>
    </row>
    <row r="1279" spans="19:26" x14ac:dyDescent="0.25">
      <c r="S1279" s="26">
        <f>+'Rendements bruts'!A1279</f>
        <v>0</v>
      </c>
      <c r="T1279">
        <f t="shared" si="260"/>
        <v>1900</v>
      </c>
      <c r="U1279">
        <f t="shared" si="261"/>
        <v>1</v>
      </c>
      <c r="V1279" t="e">
        <f>+VLOOKUP(S1279,'Rendements bruts'!$A:$A,2,FALSE)</f>
        <v>#N/A</v>
      </c>
      <c r="W1279" s="2">
        <f t="shared" si="262"/>
        <v>0</v>
      </c>
      <c r="Y1279" s="10" t="e">
        <f t="shared" si="258"/>
        <v>#REF!</v>
      </c>
      <c r="Z1279" s="7" t="e">
        <f t="shared" si="259"/>
        <v>#REF!</v>
      </c>
    </row>
    <row r="1280" spans="19:26" x14ac:dyDescent="0.25">
      <c r="S1280" s="26">
        <f>+'Rendements bruts'!A1280</f>
        <v>0</v>
      </c>
      <c r="T1280">
        <f t="shared" si="260"/>
        <v>1900</v>
      </c>
      <c r="U1280">
        <f t="shared" si="261"/>
        <v>1</v>
      </c>
      <c r="V1280" t="e">
        <f>+VLOOKUP(S1280,'Rendements bruts'!$A:$A,2,FALSE)</f>
        <v>#N/A</v>
      </c>
      <c r="W1280" s="2">
        <f t="shared" si="262"/>
        <v>0</v>
      </c>
      <c r="Y1280" s="10" t="e">
        <f t="shared" si="258"/>
        <v>#REF!</v>
      </c>
      <c r="Z1280" s="7" t="e">
        <f t="shared" si="259"/>
        <v>#REF!</v>
      </c>
    </row>
    <row r="1281" spans="19:26" x14ac:dyDescent="0.25">
      <c r="S1281" s="26">
        <f>+'Rendements bruts'!A1281</f>
        <v>0</v>
      </c>
      <c r="T1281">
        <f t="shared" si="260"/>
        <v>1900</v>
      </c>
      <c r="U1281">
        <f t="shared" si="261"/>
        <v>1</v>
      </c>
      <c r="V1281" t="e">
        <f>+VLOOKUP(S1281,'Rendements bruts'!$A:$A,2,FALSE)</f>
        <v>#N/A</v>
      </c>
      <c r="W1281" s="2">
        <f t="shared" si="262"/>
        <v>0</v>
      </c>
      <c r="Y1281" s="10" t="e">
        <f t="shared" si="258"/>
        <v>#REF!</v>
      </c>
      <c r="Z1281" s="7" t="e">
        <f t="shared" si="259"/>
        <v>#REF!</v>
      </c>
    </row>
    <row r="1282" spans="19:26" x14ac:dyDescent="0.25">
      <c r="S1282" s="26">
        <f>+'Rendements bruts'!A1282</f>
        <v>0</v>
      </c>
      <c r="T1282">
        <f t="shared" si="260"/>
        <v>1900</v>
      </c>
      <c r="U1282">
        <f t="shared" si="261"/>
        <v>1</v>
      </c>
      <c r="V1282" t="e">
        <f>+VLOOKUP(S1282,'Rendements bruts'!$A:$A,2,FALSE)</f>
        <v>#N/A</v>
      </c>
      <c r="W1282" s="2">
        <f t="shared" si="262"/>
        <v>0</v>
      </c>
      <c r="Y1282" s="10" t="e">
        <f t="shared" si="258"/>
        <v>#REF!</v>
      </c>
      <c r="Z1282" s="7" t="e">
        <f t="shared" si="259"/>
        <v>#REF!</v>
      </c>
    </row>
    <row r="1283" spans="19:26" x14ac:dyDescent="0.25">
      <c r="S1283" s="26">
        <f>+'Rendements bruts'!A1283</f>
        <v>0</v>
      </c>
      <c r="T1283">
        <f t="shared" si="260"/>
        <v>1900</v>
      </c>
      <c r="U1283">
        <f t="shared" si="261"/>
        <v>1</v>
      </c>
      <c r="V1283" t="e">
        <f>+VLOOKUP(S1283,'Rendements bruts'!$A:$A,2,FALSE)</f>
        <v>#N/A</v>
      </c>
      <c r="W1283" s="2">
        <f t="shared" si="262"/>
        <v>0</v>
      </c>
      <c r="Y1283" s="10" t="e">
        <f t="shared" si="258"/>
        <v>#REF!</v>
      </c>
      <c r="Z1283" s="7" t="e">
        <f t="shared" si="259"/>
        <v>#REF!</v>
      </c>
    </row>
    <row r="1284" spans="19:26" x14ac:dyDescent="0.25">
      <c r="S1284" s="26">
        <f>+'Rendements bruts'!A1284</f>
        <v>0</v>
      </c>
      <c r="T1284">
        <f t="shared" si="260"/>
        <v>1900</v>
      </c>
      <c r="U1284">
        <f t="shared" si="261"/>
        <v>1</v>
      </c>
      <c r="V1284" t="e">
        <f>+VLOOKUP(S1284,'Rendements bruts'!$A:$A,2,FALSE)</f>
        <v>#N/A</v>
      </c>
      <c r="W1284" s="2">
        <f t="shared" si="262"/>
        <v>0</v>
      </c>
      <c r="Y1284" s="10" t="e">
        <f t="shared" si="258"/>
        <v>#REF!</v>
      </c>
      <c r="Z1284" s="7" t="e">
        <f t="shared" si="259"/>
        <v>#REF!</v>
      </c>
    </row>
    <row r="1285" spans="19:26" x14ac:dyDescent="0.25">
      <c r="S1285" s="26">
        <f>+'Rendements bruts'!A1285</f>
        <v>0</v>
      </c>
      <c r="T1285">
        <f t="shared" si="260"/>
        <v>1900</v>
      </c>
      <c r="U1285">
        <f t="shared" si="261"/>
        <v>1</v>
      </c>
      <c r="V1285" t="e">
        <f>+VLOOKUP(S1285,'Rendements bruts'!$A:$A,2,FALSE)</f>
        <v>#N/A</v>
      </c>
      <c r="W1285" s="2">
        <f t="shared" si="262"/>
        <v>0</v>
      </c>
      <c r="Y1285" s="10" t="e">
        <f t="shared" ref="Y1285:Y1348" si="263">+IF(A1308=" "," ",INDEX(Indices,A1308,MAX($Q$2:$Q$48)+2))</f>
        <v>#REF!</v>
      </c>
      <c r="Z1285" s="7" t="e">
        <f t="shared" si="259"/>
        <v>#REF!</v>
      </c>
    </row>
    <row r="1286" spans="19:26" x14ac:dyDescent="0.25">
      <c r="S1286" s="26">
        <f>+'Rendements bruts'!A1286</f>
        <v>0</v>
      </c>
      <c r="T1286">
        <f t="shared" si="260"/>
        <v>1900</v>
      </c>
      <c r="U1286">
        <f t="shared" si="261"/>
        <v>1</v>
      </c>
      <c r="V1286" t="e">
        <f>+VLOOKUP(S1286,'Rendements bruts'!$A:$A,2,FALSE)</f>
        <v>#N/A</v>
      </c>
      <c r="W1286" s="2">
        <f t="shared" si="262"/>
        <v>0</v>
      </c>
      <c r="Y1286" s="10" t="e">
        <f t="shared" si="263"/>
        <v>#REF!</v>
      </c>
      <c r="Z1286" s="7" t="e">
        <f t="shared" si="259"/>
        <v>#REF!</v>
      </c>
    </row>
    <row r="1287" spans="19:26" x14ac:dyDescent="0.25">
      <c r="S1287" s="26">
        <f>+'Rendements bruts'!A1287</f>
        <v>0</v>
      </c>
      <c r="T1287">
        <f t="shared" si="260"/>
        <v>1900</v>
      </c>
      <c r="U1287">
        <f t="shared" si="261"/>
        <v>1</v>
      </c>
      <c r="V1287" t="e">
        <f>+VLOOKUP(S1287,'Rendements bruts'!$A:$A,2,FALSE)</f>
        <v>#N/A</v>
      </c>
      <c r="W1287" s="2">
        <f t="shared" si="262"/>
        <v>0</v>
      </c>
      <c r="Y1287" s="10" t="e">
        <f t="shared" si="263"/>
        <v>#REF!</v>
      </c>
      <c r="Z1287" s="7" t="e">
        <f t="shared" si="259"/>
        <v>#REF!</v>
      </c>
    </row>
    <row r="1288" spans="19:26" x14ac:dyDescent="0.25">
      <c r="S1288" s="26">
        <f>+'Rendements bruts'!A1288</f>
        <v>0</v>
      </c>
      <c r="T1288">
        <f t="shared" si="260"/>
        <v>1900</v>
      </c>
      <c r="U1288">
        <f t="shared" si="261"/>
        <v>1</v>
      </c>
      <c r="V1288" t="e">
        <f>+VLOOKUP(S1288,'Rendements bruts'!$A:$A,2,FALSE)</f>
        <v>#N/A</v>
      </c>
      <c r="W1288" s="2">
        <f t="shared" si="262"/>
        <v>0</v>
      </c>
      <c r="Y1288" s="10" t="e">
        <f t="shared" si="263"/>
        <v>#REF!</v>
      </c>
      <c r="Z1288" s="7" t="e">
        <f t="shared" si="259"/>
        <v>#REF!</v>
      </c>
    </row>
    <row r="1289" spans="19:26" x14ac:dyDescent="0.25">
      <c r="S1289" s="26">
        <f>+'Rendements bruts'!A1289</f>
        <v>0</v>
      </c>
      <c r="T1289">
        <f t="shared" si="260"/>
        <v>1900</v>
      </c>
      <c r="U1289">
        <f t="shared" si="261"/>
        <v>1</v>
      </c>
      <c r="V1289" t="e">
        <f>+VLOOKUP(S1289,'Rendements bruts'!$A:$A,2,FALSE)</f>
        <v>#N/A</v>
      </c>
      <c r="W1289" s="2">
        <f t="shared" si="262"/>
        <v>0</v>
      </c>
      <c r="Y1289" s="10" t="e">
        <f t="shared" si="263"/>
        <v>#REF!</v>
      </c>
      <c r="Z1289" s="7" t="e">
        <f t="shared" si="259"/>
        <v>#REF!</v>
      </c>
    </row>
    <row r="1290" spans="19:26" x14ac:dyDescent="0.25">
      <c r="S1290" s="26">
        <f>+'Rendements bruts'!A1290</f>
        <v>0</v>
      </c>
      <c r="T1290">
        <f t="shared" si="260"/>
        <v>1900</v>
      </c>
      <c r="U1290">
        <f t="shared" si="261"/>
        <v>1</v>
      </c>
      <c r="V1290" t="e">
        <f>+VLOOKUP(S1290,'Rendements bruts'!$A:$A,2,FALSE)</f>
        <v>#N/A</v>
      </c>
      <c r="W1290" s="2">
        <f t="shared" si="262"/>
        <v>0</v>
      </c>
      <c r="Y1290" s="10" t="e">
        <f t="shared" si="263"/>
        <v>#REF!</v>
      </c>
      <c r="Z1290" s="7" t="e">
        <f t="shared" si="259"/>
        <v>#REF!</v>
      </c>
    </row>
    <row r="1291" spans="19:26" x14ac:dyDescent="0.25">
      <c r="S1291" s="26">
        <f>+'Rendements bruts'!A1291</f>
        <v>0</v>
      </c>
      <c r="T1291">
        <f t="shared" si="260"/>
        <v>1900</v>
      </c>
      <c r="U1291">
        <f t="shared" si="261"/>
        <v>1</v>
      </c>
      <c r="V1291" t="e">
        <f>+VLOOKUP(S1291,'Rendements bruts'!$A:$A,2,FALSE)</f>
        <v>#N/A</v>
      </c>
      <c r="W1291" s="2">
        <f t="shared" si="262"/>
        <v>0</v>
      </c>
      <c r="Y1291" s="10" t="e">
        <f t="shared" si="263"/>
        <v>#REF!</v>
      </c>
      <c r="Z1291" s="7" t="e">
        <f t="shared" si="259"/>
        <v>#REF!</v>
      </c>
    </row>
    <row r="1292" spans="19:26" x14ac:dyDescent="0.25">
      <c r="S1292" s="26">
        <f>+'Rendements bruts'!A1292</f>
        <v>0</v>
      </c>
      <c r="T1292">
        <f t="shared" si="260"/>
        <v>1900</v>
      </c>
      <c r="U1292">
        <f t="shared" si="261"/>
        <v>1</v>
      </c>
      <c r="V1292" t="e">
        <f>+VLOOKUP(S1292,'Rendements bruts'!$A:$A,2,FALSE)</f>
        <v>#N/A</v>
      </c>
      <c r="W1292" s="2">
        <f t="shared" si="262"/>
        <v>0</v>
      </c>
      <c r="Y1292" s="10" t="e">
        <f t="shared" si="263"/>
        <v>#REF!</v>
      </c>
      <c r="Z1292" s="7" t="e">
        <f t="shared" si="259"/>
        <v>#REF!</v>
      </c>
    </row>
    <row r="1293" spans="19:26" x14ac:dyDescent="0.25">
      <c r="S1293" s="26">
        <f>+'Rendements bruts'!A1293</f>
        <v>0</v>
      </c>
      <c r="T1293">
        <f t="shared" si="260"/>
        <v>1900</v>
      </c>
      <c r="U1293">
        <f t="shared" si="261"/>
        <v>1</v>
      </c>
      <c r="V1293" t="e">
        <f>+VLOOKUP(S1293,'Rendements bruts'!$A:$A,2,FALSE)</f>
        <v>#N/A</v>
      </c>
      <c r="W1293" s="2">
        <f t="shared" si="262"/>
        <v>0</v>
      </c>
      <c r="Y1293" s="10" t="e">
        <f t="shared" si="263"/>
        <v>#REF!</v>
      </c>
      <c r="Z1293" s="7" t="e">
        <f t="shared" si="259"/>
        <v>#REF!</v>
      </c>
    </row>
    <row r="1294" spans="19:26" x14ac:dyDescent="0.25">
      <c r="S1294" s="26">
        <f>+'Rendements bruts'!A1294</f>
        <v>0</v>
      </c>
      <c r="T1294">
        <f t="shared" si="260"/>
        <v>1900</v>
      </c>
      <c r="U1294">
        <f t="shared" si="261"/>
        <v>1</v>
      </c>
      <c r="V1294" t="e">
        <f>+VLOOKUP(S1294,'Rendements bruts'!$A:$A,2,FALSE)</f>
        <v>#N/A</v>
      </c>
      <c r="W1294" s="2">
        <f t="shared" si="262"/>
        <v>0</v>
      </c>
      <c r="Y1294" s="10" t="e">
        <f t="shared" si="263"/>
        <v>#REF!</v>
      </c>
      <c r="Z1294" s="7" t="e">
        <f t="shared" si="259"/>
        <v>#REF!</v>
      </c>
    </row>
    <row r="1295" spans="19:26" x14ac:dyDescent="0.25">
      <c r="S1295" s="26">
        <f>+'Rendements bruts'!A1295</f>
        <v>0</v>
      </c>
      <c r="T1295">
        <f t="shared" si="260"/>
        <v>1900</v>
      </c>
      <c r="U1295">
        <f t="shared" si="261"/>
        <v>1</v>
      </c>
      <c r="V1295" t="e">
        <f>+VLOOKUP(S1295,'Rendements bruts'!$A:$A,2,FALSE)</f>
        <v>#N/A</v>
      </c>
      <c r="W1295" s="2">
        <f t="shared" si="262"/>
        <v>0</v>
      </c>
      <c r="Y1295" s="10" t="e">
        <f t="shared" si="263"/>
        <v>#REF!</v>
      </c>
      <c r="Z1295" s="7" t="e">
        <f t="shared" si="259"/>
        <v>#REF!</v>
      </c>
    </row>
    <row r="1296" spans="19:26" x14ac:dyDescent="0.25">
      <c r="S1296" s="26">
        <f>+'Rendements bruts'!A1296</f>
        <v>0</v>
      </c>
      <c r="T1296">
        <f t="shared" si="260"/>
        <v>1900</v>
      </c>
      <c r="U1296">
        <f t="shared" si="261"/>
        <v>1</v>
      </c>
      <c r="V1296" t="e">
        <f>+VLOOKUP(S1296,'Rendements bruts'!$A:$A,2,FALSE)</f>
        <v>#N/A</v>
      </c>
      <c r="W1296" s="2">
        <f t="shared" si="262"/>
        <v>0</v>
      </c>
      <c r="Y1296" s="10" t="e">
        <f t="shared" si="263"/>
        <v>#REF!</v>
      </c>
      <c r="Z1296" s="7" t="e">
        <f t="shared" si="259"/>
        <v>#REF!</v>
      </c>
    </row>
    <row r="1297" spans="19:26" x14ac:dyDescent="0.25">
      <c r="S1297" s="26">
        <f>+'Rendements bruts'!A1297</f>
        <v>0</v>
      </c>
      <c r="T1297">
        <f t="shared" si="260"/>
        <v>1900</v>
      </c>
      <c r="U1297">
        <f t="shared" si="261"/>
        <v>1</v>
      </c>
      <c r="V1297" t="e">
        <f>+VLOOKUP(S1297,'Rendements bruts'!$A:$A,2,FALSE)</f>
        <v>#N/A</v>
      </c>
      <c r="W1297" s="2">
        <f t="shared" si="262"/>
        <v>0</v>
      </c>
      <c r="Y1297" s="10" t="e">
        <f t="shared" si="263"/>
        <v>#REF!</v>
      </c>
      <c r="Z1297" s="7" t="e">
        <f t="shared" si="259"/>
        <v>#REF!</v>
      </c>
    </row>
    <row r="1298" spans="19:26" x14ac:dyDescent="0.25">
      <c r="S1298" s="26">
        <f>+'Rendements bruts'!A1298</f>
        <v>0</v>
      </c>
      <c r="T1298">
        <f t="shared" si="260"/>
        <v>1900</v>
      </c>
      <c r="U1298">
        <f t="shared" si="261"/>
        <v>1</v>
      </c>
      <c r="V1298" t="e">
        <f>+VLOOKUP(S1298,'Rendements bruts'!$A:$A,2,FALSE)</f>
        <v>#N/A</v>
      </c>
      <c r="W1298" s="2">
        <f t="shared" si="262"/>
        <v>0</v>
      </c>
      <c r="Y1298" s="10" t="e">
        <f t="shared" si="263"/>
        <v>#REF!</v>
      </c>
      <c r="Z1298" s="7" t="e">
        <f t="shared" si="259"/>
        <v>#REF!</v>
      </c>
    </row>
    <row r="1299" spans="19:26" x14ac:dyDescent="0.25">
      <c r="S1299" s="26">
        <f>+'Rendements bruts'!A1299</f>
        <v>0</v>
      </c>
      <c r="T1299">
        <f t="shared" si="260"/>
        <v>1900</v>
      </c>
      <c r="U1299">
        <f t="shared" si="261"/>
        <v>1</v>
      </c>
      <c r="V1299" t="e">
        <f>+VLOOKUP(S1299,'Rendements bruts'!$A:$A,2,FALSE)</f>
        <v>#N/A</v>
      </c>
      <c r="W1299" s="2">
        <f t="shared" si="262"/>
        <v>0</v>
      </c>
      <c r="Y1299" s="10" t="e">
        <f t="shared" si="263"/>
        <v>#REF!</v>
      </c>
      <c r="Z1299" s="7" t="e">
        <f t="shared" si="259"/>
        <v>#REF!</v>
      </c>
    </row>
    <row r="1300" spans="19:26" x14ac:dyDescent="0.25">
      <c r="S1300" s="26">
        <f>+'Rendements bruts'!A1300</f>
        <v>0</v>
      </c>
      <c r="T1300">
        <f t="shared" si="260"/>
        <v>1900</v>
      </c>
      <c r="U1300">
        <f t="shared" si="261"/>
        <v>1</v>
      </c>
      <c r="V1300" t="e">
        <f>+VLOOKUP(S1300,'Rendements bruts'!$A:$A,2,FALSE)</f>
        <v>#N/A</v>
      </c>
      <c r="W1300" s="2">
        <f t="shared" si="262"/>
        <v>0</v>
      </c>
      <c r="Y1300" s="10" t="e">
        <f t="shared" si="263"/>
        <v>#REF!</v>
      </c>
      <c r="Z1300" s="7" t="e">
        <f t="shared" si="259"/>
        <v>#REF!</v>
      </c>
    </row>
    <row r="1301" spans="19:26" x14ac:dyDescent="0.25">
      <c r="S1301" s="26">
        <f>+'Rendements bruts'!A1301</f>
        <v>0</v>
      </c>
      <c r="T1301">
        <f t="shared" si="260"/>
        <v>1900</v>
      </c>
      <c r="U1301">
        <f t="shared" si="261"/>
        <v>1</v>
      </c>
      <c r="V1301" t="e">
        <f>+VLOOKUP(S1301,'Rendements bruts'!$A:$A,2,FALSE)</f>
        <v>#N/A</v>
      </c>
      <c r="W1301" s="2">
        <f t="shared" si="262"/>
        <v>0</v>
      </c>
      <c r="Y1301" s="10" t="e">
        <f t="shared" si="263"/>
        <v>#REF!</v>
      </c>
      <c r="Z1301" s="7" t="e">
        <f t="shared" ref="Z1301:Z1364" si="264">+IF(A1324=" ",1,1+Y1301)</f>
        <v>#REF!</v>
      </c>
    </row>
    <row r="1302" spans="19:26" x14ac:dyDescent="0.25">
      <c r="S1302" s="26">
        <f>+'Rendements bruts'!A1302</f>
        <v>0</v>
      </c>
      <c r="T1302">
        <f t="shared" si="260"/>
        <v>1900</v>
      </c>
      <c r="U1302">
        <f t="shared" si="261"/>
        <v>1</v>
      </c>
      <c r="V1302" t="e">
        <f>+VLOOKUP(S1302,'Rendements bruts'!$A:$A,2,FALSE)</f>
        <v>#N/A</v>
      </c>
      <c r="W1302" s="2">
        <f t="shared" si="262"/>
        <v>0</v>
      </c>
      <c r="Y1302" s="10" t="e">
        <f t="shared" si="263"/>
        <v>#REF!</v>
      </c>
      <c r="Z1302" s="7" t="e">
        <f t="shared" si="264"/>
        <v>#REF!</v>
      </c>
    </row>
    <row r="1303" spans="19:26" x14ac:dyDescent="0.25">
      <c r="S1303" s="26">
        <f>+'Rendements bruts'!A1303</f>
        <v>0</v>
      </c>
      <c r="T1303">
        <f t="shared" si="260"/>
        <v>1900</v>
      </c>
      <c r="U1303">
        <f t="shared" si="261"/>
        <v>1</v>
      </c>
      <c r="V1303" t="e">
        <f>+VLOOKUP(S1303,'Rendements bruts'!$A:$A,2,FALSE)</f>
        <v>#N/A</v>
      </c>
      <c r="W1303" s="2">
        <f t="shared" si="262"/>
        <v>0</v>
      </c>
      <c r="Y1303" s="10" t="e">
        <f t="shared" si="263"/>
        <v>#REF!</v>
      </c>
      <c r="Z1303" s="7" t="e">
        <f t="shared" si="264"/>
        <v>#REF!</v>
      </c>
    </row>
    <row r="1304" spans="19:26" x14ac:dyDescent="0.25">
      <c r="S1304" s="26">
        <f>+'Rendements bruts'!A1304</f>
        <v>0</v>
      </c>
      <c r="T1304">
        <f t="shared" si="260"/>
        <v>1900</v>
      </c>
      <c r="U1304">
        <f t="shared" si="261"/>
        <v>1</v>
      </c>
      <c r="V1304" t="e">
        <f>+VLOOKUP(S1304,'Rendements bruts'!$A:$A,2,FALSE)</f>
        <v>#N/A</v>
      </c>
      <c r="W1304" s="2">
        <f t="shared" si="262"/>
        <v>0</v>
      </c>
      <c r="Y1304" s="10" t="e">
        <f t="shared" si="263"/>
        <v>#REF!</v>
      </c>
      <c r="Z1304" s="7" t="e">
        <f t="shared" si="264"/>
        <v>#REF!</v>
      </c>
    </row>
    <row r="1305" spans="19:26" x14ac:dyDescent="0.25">
      <c r="S1305" s="26">
        <f>+'Rendements bruts'!A1305</f>
        <v>0</v>
      </c>
      <c r="T1305">
        <f t="shared" si="260"/>
        <v>1900</v>
      </c>
      <c r="U1305">
        <f t="shared" si="261"/>
        <v>1</v>
      </c>
      <c r="V1305" t="e">
        <f>+VLOOKUP(S1305,'Rendements bruts'!$A:$A,2,FALSE)</f>
        <v>#N/A</v>
      </c>
      <c r="W1305" s="2">
        <f t="shared" si="262"/>
        <v>0</v>
      </c>
      <c r="Y1305" s="10" t="e">
        <f t="shared" si="263"/>
        <v>#REF!</v>
      </c>
      <c r="Z1305" s="7" t="e">
        <f t="shared" si="264"/>
        <v>#REF!</v>
      </c>
    </row>
    <row r="1306" spans="19:26" x14ac:dyDescent="0.25">
      <c r="S1306" s="26">
        <f>+'Rendements bruts'!A1306</f>
        <v>0</v>
      </c>
      <c r="T1306">
        <f t="shared" si="260"/>
        <v>1900</v>
      </c>
      <c r="U1306">
        <f t="shared" si="261"/>
        <v>1</v>
      </c>
      <c r="V1306" t="e">
        <f>+VLOOKUP(S1306,'Rendements bruts'!$A:$A,2,FALSE)</f>
        <v>#N/A</v>
      </c>
      <c r="W1306" s="2">
        <f t="shared" si="262"/>
        <v>0</v>
      </c>
      <c r="Y1306" s="10" t="e">
        <f t="shared" si="263"/>
        <v>#REF!</v>
      </c>
      <c r="Z1306" s="7" t="e">
        <f t="shared" si="264"/>
        <v>#REF!</v>
      </c>
    </row>
    <row r="1307" spans="19:26" x14ac:dyDescent="0.25">
      <c r="S1307" s="26">
        <f>+'Rendements bruts'!A1307</f>
        <v>0</v>
      </c>
      <c r="T1307">
        <f t="shared" si="260"/>
        <v>1900</v>
      </c>
      <c r="U1307">
        <f t="shared" si="261"/>
        <v>1</v>
      </c>
      <c r="V1307" t="e">
        <f>+VLOOKUP(S1307,'Rendements bruts'!$A:$A,2,FALSE)</f>
        <v>#N/A</v>
      </c>
      <c r="W1307" s="2">
        <f t="shared" si="262"/>
        <v>0</v>
      </c>
      <c r="Y1307" s="10" t="e">
        <f t="shared" si="263"/>
        <v>#REF!</v>
      </c>
      <c r="Z1307" s="7" t="e">
        <f t="shared" si="264"/>
        <v>#REF!</v>
      </c>
    </row>
    <row r="1308" spans="19:26" x14ac:dyDescent="0.25">
      <c r="S1308" s="26">
        <f>+'Rendements bruts'!A1308</f>
        <v>0</v>
      </c>
      <c r="T1308">
        <f t="shared" si="260"/>
        <v>1900</v>
      </c>
      <c r="U1308">
        <f t="shared" si="261"/>
        <v>1</v>
      </c>
      <c r="V1308" t="e">
        <f>+VLOOKUP(S1308,'Rendements bruts'!$A:$A,2,FALSE)</f>
        <v>#N/A</v>
      </c>
      <c r="W1308" s="2">
        <f t="shared" si="262"/>
        <v>0</v>
      </c>
      <c r="Y1308" s="10" t="e">
        <f t="shared" si="263"/>
        <v>#REF!</v>
      </c>
      <c r="Z1308" s="7" t="e">
        <f t="shared" si="264"/>
        <v>#REF!</v>
      </c>
    </row>
    <row r="1309" spans="19:26" x14ac:dyDescent="0.25">
      <c r="S1309" s="26">
        <f>+'Rendements bruts'!A1309</f>
        <v>0</v>
      </c>
      <c r="T1309">
        <f t="shared" si="260"/>
        <v>1900</v>
      </c>
      <c r="U1309">
        <f t="shared" si="261"/>
        <v>1</v>
      </c>
      <c r="V1309" t="e">
        <f>+VLOOKUP(S1309,'Rendements bruts'!$A:$A,2,FALSE)</f>
        <v>#N/A</v>
      </c>
      <c r="W1309" s="2">
        <f t="shared" si="262"/>
        <v>0</v>
      </c>
      <c r="Y1309" s="10" t="e">
        <f t="shared" si="263"/>
        <v>#REF!</v>
      </c>
      <c r="Z1309" s="7" t="e">
        <f t="shared" si="264"/>
        <v>#REF!</v>
      </c>
    </row>
    <row r="1310" spans="19:26" x14ac:dyDescent="0.25">
      <c r="S1310" s="26">
        <f>+'Rendements bruts'!A1310</f>
        <v>0</v>
      </c>
      <c r="T1310">
        <f t="shared" si="260"/>
        <v>1900</v>
      </c>
      <c r="U1310">
        <f t="shared" si="261"/>
        <v>1</v>
      </c>
      <c r="V1310" t="e">
        <f>+VLOOKUP(S1310,'Rendements bruts'!$A:$A,2,FALSE)</f>
        <v>#N/A</v>
      </c>
      <c r="W1310" s="2">
        <f t="shared" si="262"/>
        <v>0</v>
      </c>
      <c r="Y1310" s="10" t="e">
        <f t="shared" si="263"/>
        <v>#REF!</v>
      </c>
      <c r="Z1310" s="7" t="e">
        <f t="shared" si="264"/>
        <v>#REF!</v>
      </c>
    </row>
    <row r="1311" spans="19:26" x14ac:dyDescent="0.25">
      <c r="S1311" s="26">
        <f>+'Rendements bruts'!A1311</f>
        <v>0</v>
      </c>
      <c r="T1311">
        <f t="shared" si="260"/>
        <v>1900</v>
      </c>
      <c r="U1311">
        <f t="shared" si="261"/>
        <v>1</v>
      </c>
      <c r="V1311" t="e">
        <f>+VLOOKUP(S1311,'Rendements bruts'!$A:$A,2,FALSE)</f>
        <v>#N/A</v>
      </c>
      <c r="W1311" s="2">
        <f t="shared" si="262"/>
        <v>0</v>
      </c>
      <c r="Y1311" s="10" t="e">
        <f t="shared" si="263"/>
        <v>#REF!</v>
      </c>
      <c r="Z1311" s="7" t="e">
        <f t="shared" si="264"/>
        <v>#REF!</v>
      </c>
    </row>
    <row r="1312" spans="19:26" x14ac:dyDescent="0.25">
      <c r="S1312" s="26">
        <f>+'Rendements bruts'!A1312</f>
        <v>0</v>
      </c>
      <c r="T1312">
        <f t="shared" si="260"/>
        <v>1900</v>
      </c>
      <c r="U1312">
        <f t="shared" si="261"/>
        <v>1</v>
      </c>
      <c r="V1312" t="e">
        <f>+VLOOKUP(S1312,'Rendements bruts'!$A:$A,2,FALSE)</f>
        <v>#N/A</v>
      </c>
      <c r="W1312" s="2">
        <f t="shared" si="262"/>
        <v>0</v>
      </c>
      <c r="Y1312" s="10" t="e">
        <f t="shared" si="263"/>
        <v>#REF!</v>
      </c>
      <c r="Z1312" s="7" t="e">
        <f t="shared" si="264"/>
        <v>#REF!</v>
      </c>
    </row>
    <row r="1313" spans="19:26" x14ac:dyDescent="0.25">
      <c r="S1313" s="26">
        <f>+'Rendements bruts'!A1313</f>
        <v>0</v>
      </c>
      <c r="T1313">
        <f t="shared" si="260"/>
        <v>1900</v>
      </c>
      <c r="U1313">
        <f t="shared" si="261"/>
        <v>1</v>
      </c>
      <c r="V1313" t="e">
        <f>+VLOOKUP(S1313,'Rendements bruts'!$A:$A,2,FALSE)</f>
        <v>#N/A</v>
      </c>
      <c r="W1313" s="2">
        <f t="shared" si="262"/>
        <v>0</v>
      </c>
      <c r="Y1313" s="10" t="e">
        <f t="shared" si="263"/>
        <v>#REF!</v>
      </c>
      <c r="Z1313" s="7" t="e">
        <f t="shared" si="264"/>
        <v>#REF!</v>
      </c>
    </row>
    <row r="1314" spans="19:26" x14ac:dyDescent="0.25">
      <c r="S1314" s="26">
        <f>+'Rendements bruts'!A1314</f>
        <v>0</v>
      </c>
      <c r="T1314">
        <f t="shared" ref="T1314:T1377" si="265">+YEAR(S1314)</f>
        <v>1900</v>
      </c>
      <c r="U1314">
        <f t="shared" ref="U1314:U1377" si="266">+MONTH(S1314)</f>
        <v>1</v>
      </c>
      <c r="V1314" t="e">
        <f>+VLOOKUP(S1314,'Rendements bruts'!$A:$A,2,FALSE)</f>
        <v>#N/A</v>
      </c>
      <c r="W1314" s="2">
        <f t="shared" ref="W1314:W1377" si="267">+S1314</f>
        <v>0</v>
      </c>
      <c r="Y1314" s="10" t="e">
        <f t="shared" si="263"/>
        <v>#REF!</v>
      </c>
      <c r="Z1314" s="7" t="e">
        <f t="shared" si="264"/>
        <v>#REF!</v>
      </c>
    </row>
    <row r="1315" spans="19:26" x14ac:dyDescent="0.25">
      <c r="S1315" s="26">
        <f>+'Rendements bruts'!A1315</f>
        <v>0</v>
      </c>
      <c r="T1315">
        <f t="shared" si="265"/>
        <v>1900</v>
      </c>
      <c r="U1315">
        <f t="shared" si="266"/>
        <v>1</v>
      </c>
      <c r="V1315" t="e">
        <f>+VLOOKUP(S1315,'Rendements bruts'!$A:$A,2,FALSE)</f>
        <v>#N/A</v>
      </c>
      <c r="W1315" s="2">
        <f t="shared" si="267"/>
        <v>0</v>
      </c>
      <c r="Y1315" s="10" t="e">
        <f t="shared" si="263"/>
        <v>#REF!</v>
      </c>
      <c r="Z1315" s="7" t="e">
        <f t="shared" si="264"/>
        <v>#REF!</v>
      </c>
    </row>
    <row r="1316" spans="19:26" x14ac:dyDescent="0.25">
      <c r="S1316" s="26">
        <f>+'Rendements bruts'!A1316</f>
        <v>0</v>
      </c>
      <c r="T1316">
        <f t="shared" si="265"/>
        <v>1900</v>
      </c>
      <c r="U1316">
        <f t="shared" si="266"/>
        <v>1</v>
      </c>
      <c r="V1316" t="e">
        <f>+VLOOKUP(S1316,'Rendements bruts'!$A:$A,2,FALSE)</f>
        <v>#N/A</v>
      </c>
      <c r="W1316" s="2">
        <f t="shared" si="267"/>
        <v>0</v>
      </c>
      <c r="Y1316" s="10" t="e">
        <f t="shared" si="263"/>
        <v>#REF!</v>
      </c>
      <c r="Z1316" s="7" t="e">
        <f t="shared" si="264"/>
        <v>#REF!</v>
      </c>
    </row>
    <row r="1317" spans="19:26" x14ac:dyDescent="0.25">
      <c r="S1317" s="26">
        <f>+'Rendements bruts'!A1317</f>
        <v>0</v>
      </c>
      <c r="T1317">
        <f t="shared" si="265"/>
        <v>1900</v>
      </c>
      <c r="U1317">
        <f t="shared" si="266"/>
        <v>1</v>
      </c>
      <c r="V1317" t="e">
        <f>+VLOOKUP(S1317,'Rendements bruts'!$A:$A,2,FALSE)</f>
        <v>#N/A</v>
      </c>
      <c r="W1317" s="2">
        <f t="shared" si="267"/>
        <v>0</v>
      </c>
      <c r="Y1317" s="10" t="e">
        <f t="shared" si="263"/>
        <v>#REF!</v>
      </c>
      <c r="Z1317" s="7" t="e">
        <f t="shared" si="264"/>
        <v>#REF!</v>
      </c>
    </row>
    <row r="1318" spans="19:26" x14ac:dyDescent="0.25">
      <c r="S1318" s="26">
        <f>+'Rendements bruts'!A1318</f>
        <v>0</v>
      </c>
      <c r="T1318">
        <f t="shared" si="265"/>
        <v>1900</v>
      </c>
      <c r="U1318">
        <f t="shared" si="266"/>
        <v>1</v>
      </c>
      <c r="V1318" t="e">
        <f>+VLOOKUP(S1318,'Rendements bruts'!$A:$A,2,FALSE)</f>
        <v>#N/A</v>
      </c>
      <c r="W1318" s="2">
        <f t="shared" si="267"/>
        <v>0</v>
      </c>
      <c r="Y1318" s="10" t="e">
        <f t="shared" si="263"/>
        <v>#REF!</v>
      </c>
      <c r="Z1318" s="7" t="e">
        <f t="shared" si="264"/>
        <v>#REF!</v>
      </c>
    </row>
    <row r="1319" spans="19:26" x14ac:dyDescent="0.25">
      <c r="S1319" s="26">
        <f>+'Rendements bruts'!A1319</f>
        <v>0</v>
      </c>
      <c r="T1319">
        <f t="shared" si="265"/>
        <v>1900</v>
      </c>
      <c r="U1319">
        <f t="shared" si="266"/>
        <v>1</v>
      </c>
      <c r="V1319" t="e">
        <f>+VLOOKUP(S1319,'Rendements bruts'!$A:$A,2,FALSE)</f>
        <v>#N/A</v>
      </c>
      <c r="W1319" s="2">
        <f t="shared" si="267"/>
        <v>0</v>
      </c>
      <c r="Y1319" s="10" t="e">
        <f t="shared" si="263"/>
        <v>#REF!</v>
      </c>
      <c r="Z1319" s="7" t="e">
        <f t="shared" si="264"/>
        <v>#REF!</v>
      </c>
    </row>
    <row r="1320" spans="19:26" x14ac:dyDescent="0.25">
      <c r="S1320" s="26">
        <f>+'Rendements bruts'!A1320</f>
        <v>0</v>
      </c>
      <c r="T1320">
        <f t="shared" si="265"/>
        <v>1900</v>
      </c>
      <c r="U1320">
        <f t="shared" si="266"/>
        <v>1</v>
      </c>
      <c r="V1320" t="e">
        <f>+VLOOKUP(S1320,'Rendements bruts'!$A:$A,2,FALSE)</f>
        <v>#N/A</v>
      </c>
      <c r="W1320" s="2">
        <f t="shared" si="267"/>
        <v>0</v>
      </c>
      <c r="Y1320" s="10" t="e">
        <f t="shared" si="263"/>
        <v>#REF!</v>
      </c>
      <c r="Z1320" s="7" t="e">
        <f t="shared" si="264"/>
        <v>#REF!</v>
      </c>
    </row>
    <row r="1321" spans="19:26" x14ac:dyDescent="0.25">
      <c r="S1321" s="26">
        <f>+'Rendements bruts'!A1321</f>
        <v>0</v>
      </c>
      <c r="T1321">
        <f t="shared" si="265"/>
        <v>1900</v>
      </c>
      <c r="U1321">
        <f t="shared" si="266"/>
        <v>1</v>
      </c>
      <c r="V1321" t="e">
        <f>+VLOOKUP(S1321,'Rendements bruts'!$A:$A,2,FALSE)</f>
        <v>#N/A</v>
      </c>
      <c r="W1321" s="2">
        <f t="shared" si="267"/>
        <v>0</v>
      </c>
      <c r="Y1321" s="10" t="e">
        <f t="shared" si="263"/>
        <v>#REF!</v>
      </c>
      <c r="Z1321" s="7" t="e">
        <f t="shared" si="264"/>
        <v>#REF!</v>
      </c>
    </row>
    <row r="1322" spans="19:26" x14ac:dyDescent="0.25">
      <c r="S1322" s="26">
        <f>+'Rendements bruts'!A1322</f>
        <v>0</v>
      </c>
      <c r="T1322">
        <f t="shared" si="265"/>
        <v>1900</v>
      </c>
      <c r="U1322">
        <f t="shared" si="266"/>
        <v>1</v>
      </c>
      <c r="V1322" t="e">
        <f>+VLOOKUP(S1322,'Rendements bruts'!$A:$A,2,FALSE)</f>
        <v>#N/A</v>
      </c>
      <c r="W1322" s="2">
        <f t="shared" si="267"/>
        <v>0</v>
      </c>
      <c r="Y1322" s="10" t="e">
        <f t="shared" si="263"/>
        <v>#REF!</v>
      </c>
      <c r="Z1322" s="7" t="e">
        <f t="shared" si="264"/>
        <v>#REF!</v>
      </c>
    </row>
    <row r="1323" spans="19:26" x14ac:dyDescent="0.25">
      <c r="S1323" s="26">
        <f>+'Rendements bruts'!A1323</f>
        <v>0</v>
      </c>
      <c r="T1323">
        <f t="shared" si="265"/>
        <v>1900</v>
      </c>
      <c r="U1323">
        <f t="shared" si="266"/>
        <v>1</v>
      </c>
      <c r="V1323" t="e">
        <f>+VLOOKUP(S1323,'Rendements bruts'!$A:$A,2,FALSE)</f>
        <v>#N/A</v>
      </c>
      <c r="W1323" s="2">
        <f t="shared" si="267"/>
        <v>0</v>
      </c>
      <c r="Y1323" s="10" t="e">
        <f t="shared" si="263"/>
        <v>#REF!</v>
      </c>
      <c r="Z1323" s="7" t="e">
        <f t="shared" si="264"/>
        <v>#REF!</v>
      </c>
    </row>
    <row r="1324" spans="19:26" x14ac:dyDescent="0.25">
      <c r="S1324" s="26">
        <f>+'Rendements bruts'!A1324</f>
        <v>0</v>
      </c>
      <c r="T1324">
        <f t="shared" si="265"/>
        <v>1900</v>
      </c>
      <c r="U1324">
        <f t="shared" si="266"/>
        <v>1</v>
      </c>
      <c r="V1324" t="e">
        <f>+VLOOKUP(S1324,'Rendements bruts'!$A:$A,2,FALSE)</f>
        <v>#N/A</v>
      </c>
      <c r="W1324" s="2">
        <f t="shared" si="267"/>
        <v>0</v>
      </c>
      <c r="Y1324" s="10" t="e">
        <f t="shared" si="263"/>
        <v>#REF!</v>
      </c>
      <c r="Z1324" s="7" t="e">
        <f t="shared" si="264"/>
        <v>#REF!</v>
      </c>
    </row>
    <row r="1325" spans="19:26" x14ac:dyDescent="0.25">
      <c r="S1325" s="26">
        <f>+'Rendements bruts'!A1325</f>
        <v>0</v>
      </c>
      <c r="T1325">
        <f t="shared" si="265"/>
        <v>1900</v>
      </c>
      <c r="U1325">
        <f t="shared" si="266"/>
        <v>1</v>
      </c>
      <c r="V1325" t="e">
        <f>+VLOOKUP(S1325,'Rendements bruts'!$A:$A,2,FALSE)</f>
        <v>#N/A</v>
      </c>
      <c r="W1325" s="2">
        <f t="shared" si="267"/>
        <v>0</v>
      </c>
      <c r="Y1325" s="10" t="e">
        <f t="shared" si="263"/>
        <v>#REF!</v>
      </c>
      <c r="Z1325" s="7" t="e">
        <f t="shared" si="264"/>
        <v>#REF!</v>
      </c>
    </row>
    <row r="1326" spans="19:26" x14ac:dyDescent="0.25">
      <c r="S1326" s="26">
        <f>+'Rendements bruts'!A1326</f>
        <v>0</v>
      </c>
      <c r="T1326">
        <f t="shared" si="265"/>
        <v>1900</v>
      </c>
      <c r="U1326">
        <f t="shared" si="266"/>
        <v>1</v>
      </c>
      <c r="V1326" t="e">
        <f>+VLOOKUP(S1326,'Rendements bruts'!$A:$A,2,FALSE)</f>
        <v>#N/A</v>
      </c>
      <c r="W1326" s="2">
        <f t="shared" si="267"/>
        <v>0</v>
      </c>
      <c r="Y1326" s="10" t="e">
        <f t="shared" si="263"/>
        <v>#REF!</v>
      </c>
      <c r="Z1326" s="7" t="e">
        <f t="shared" si="264"/>
        <v>#REF!</v>
      </c>
    </row>
    <row r="1327" spans="19:26" x14ac:dyDescent="0.25">
      <c r="S1327" s="26">
        <f>+'Rendements bruts'!A1327</f>
        <v>0</v>
      </c>
      <c r="T1327">
        <f t="shared" si="265"/>
        <v>1900</v>
      </c>
      <c r="U1327">
        <f t="shared" si="266"/>
        <v>1</v>
      </c>
      <c r="V1327" t="e">
        <f>+VLOOKUP(S1327,'Rendements bruts'!$A:$A,2,FALSE)</f>
        <v>#N/A</v>
      </c>
      <c r="W1327" s="2">
        <f t="shared" si="267"/>
        <v>0</v>
      </c>
      <c r="Y1327" s="10" t="e">
        <f t="shared" si="263"/>
        <v>#REF!</v>
      </c>
      <c r="Z1327" s="7" t="e">
        <f t="shared" si="264"/>
        <v>#REF!</v>
      </c>
    </row>
    <row r="1328" spans="19:26" x14ac:dyDescent="0.25">
      <c r="S1328" s="26">
        <f>+'Rendements bruts'!A1328</f>
        <v>0</v>
      </c>
      <c r="T1328">
        <f t="shared" si="265"/>
        <v>1900</v>
      </c>
      <c r="U1328">
        <f t="shared" si="266"/>
        <v>1</v>
      </c>
      <c r="V1328" t="e">
        <f>+VLOOKUP(S1328,'Rendements bruts'!$A:$A,2,FALSE)</f>
        <v>#N/A</v>
      </c>
      <c r="W1328" s="2">
        <f t="shared" si="267"/>
        <v>0</v>
      </c>
      <c r="Y1328" s="10" t="e">
        <f t="shared" si="263"/>
        <v>#REF!</v>
      </c>
      <c r="Z1328" s="7" t="e">
        <f t="shared" si="264"/>
        <v>#REF!</v>
      </c>
    </row>
    <row r="1329" spans="19:26" x14ac:dyDescent="0.25">
      <c r="S1329" s="26">
        <f>+'Rendements bruts'!A1329</f>
        <v>0</v>
      </c>
      <c r="T1329">
        <f t="shared" si="265"/>
        <v>1900</v>
      </c>
      <c r="U1329">
        <f t="shared" si="266"/>
        <v>1</v>
      </c>
      <c r="V1329" t="e">
        <f>+VLOOKUP(S1329,'Rendements bruts'!$A:$A,2,FALSE)</f>
        <v>#N/A</v>
      </c>
      <c r="W1329" s="2">
        <f t="shared" si="267"/>
        <v>0</v>
      </c>
      <c r="Y1329" s="10" t="e">
        <f t="shared" si="263"/>
        <v>#REF!</v>
      </c>
      <c r="Z1329" s="7" t="e">
        <f t="shared" si="264"/>
        <v>#REF!</v>
      </c>
    </row>
    <row r="1330" spans="19:26" x14ac:dyDescent="0.25">
      <c r="S1330" s="26">
        <f>+'Rendements bruts'!A1330</f>
        <v>0</v>
      </c>
      <c r="T1330">
        <f t="shared" si="265"/>
        <v>1900</v>
      </c>
      <c r="U1330">
        <f t="shared" si="266"/>
        <v>1</v>
      </c>
      <c r="V1330" t="e">
        <f>+VLOOKUP(S1330,'Rendements bruts'!$A:$A,2,FALSE)</f>
        <v>#N/A</v>
      </c>
      <c r="W1330" s="2">
        <f t="shared" si="267"/>
        <v>0</v>
      </c>
      <c r="Y1330" s="10" t="e">
        <f t="shared" si="263"/>
        <v>#REF!</v>
      </c>
      <c r="Z1330" s="7" t="e">
        <f t="shared" si="264"/>
        <v>#REF!</v>
      </c>
    </row>
    <row r="1331" spans="19:26" x14ac:dyDescent="0.25">
      <c r="S1331" s="26">
        <f>+'Rendements bruts'!A1331</f>
        <v>0</v>
      </c>
      <c r="T1331">
        <f t="shared" si="265"/>
        <v>1900</v>
      </c>
      <c r="U1331">
        <f t="shared" si="266"/>
        <v>1</v>
      </c>
      <c r="V1331" t="e">
        <f>+VLOOKUP(S1331,'Rendements bruts'!$A:$A,2,FALSE)</f>
        <v>#N/A</v>
      </c>
      <c r="W1331" s="2">
        <f t="shared" si="267"/>
        <v>0</v>
      </c>
      <c r="Y1331" s="10" t="e">
        <f t="shared" si="263"/>
        <v>#REF!</v>
      </c>
      <c r="Z1331" s="7" t="e">
        <f t="shared" si="264"/>
        <v>#REF!</v>
      </c>
    </row>
    <row r="1332" spans="19:26" x14ac:dyDescent="0.25">
      <c r="S1332" s="26">
        <f>+'Rendements bruts'!A1332</f>
        <v>0</v>
      </c>
      <c r="T1332">
        <f t="shared" si="265"/>
        <v>1900</v>
      </c>
      <c r="U1332">
        <f t="shared" si="266"/>
        <v>1</v>
      </c>
      <c r="V1332" t="e">
        <f>+VLOOKUP(S1332,'Rendements bruts'!$A:$A,2,FALSE)</f>
        <v>#N/A</v>
      </c>
      <c r="W1332" s="2">
        <f t="shared" si="267"/>
        <v>0</v>
      </c>
      <c r="Y1332" s="10" t="e">
        <f t="shared" si="263"/>
        <v>#REF!</v>
      </c>
      <c r="Z1332" s="7" t="e">
        <f t="shared" si="264"/>
        <v>#REF!</v>
      </c>
    </row>
    <row r="1333" spans="19:26" x14ac:dyDescent="0.25">
      <c r="S1333" s="26">
        <f>+'Rendements bruts'!A1333</f>
        <v>0</v>
      </c>
      <c r="T1333">
        <f t="shared" si="265"/>
        <v>1900</v>
      </c>
      <c r="U1333">
        <f t="shared" si="266"/>
        <v>1</v>
      </c>
      <c r="V1333" t="e">
        <f>+VLOOKUP(S1333,'Rendements bruts'!$A:$A,2,FALSE)</f>
        <v>#N/A</v>
      </c>
      <c r="W1333" s="2">
        <f t="shared" si="267"/>
        <v>0</v>
      </c>
      <c r="Y1333" s="10" t="e">
        <f t="shared" si="263"/>
        <v>#REF!</v>
      </c>
      <c r="Z1333" s="7" t="e">
        <f t="shared" si="264"/>
        <v>#REF!</v>
      </c>
    </row>
    <row r="1334" spans="19:26" x14ac:dyDescent="0.25">
      <c r="S1334" s="26">
        <f>+'Rendements bruts'!A1334</f>
        <v>0</v>
      </c>
      <c r="T1334">
        <f t="shared" si="265"/>
        <v>1900</v>
      </c>
      <c r="U1334">
        <f t="shared" si="266"/>
        <v>1</v>
      </c>
      <c r="V1334" t="e">
        <f>+VLOOKUP(S1334,'Rendements bruts'!$A:$A,2,FALSE)</f>
        <v>#N/A</v>
      </c>
      <c r="W1334" s="2">
        <f t="shared" si="267"/>
        <v>0</v>
      </c>
      <c r="Y1334" s="10" t="e">
        <f t="shared" si="263"/>
        <v>#REF!</v>
      </c>
      <c r="Z1334" s="7" t="e">
        <f t="shared" si="264"/>
        <v>#REF!</v>
      </c>
    </row>
    <row r="1335" spans="19:26" x14ac:dyDescent="0.25">
      <c r="S1335" s="26">
        <f>+'Rendements bruts'!A1335</f>
        <v>0</v>
      </c>
      <c r="T1335">
        <f t="shared" si="265"/>
        <v>1900</v>
      </c>
      <c r="U1335">
        <f t="shared" si="266"/>
        <v>1</v>
      </c>
      <c r="V1335" t="e">
        <f>+VLOOKUP(S1335,'Rendements bruts'!$A:$A,2,FALSE)</f>
        <v>#N/A</v>
      </c>
      <c r="W1335" s="2">
        <f t="shared" si="267"/>
        <v>0</v>
      </c>
      <c r="Y1335" s="10" t="e">
        <f t="shared" si="263"/>
        <v>#REF!</v>
      </c>
      <c r="Z1335" s="7" t="e">
        <f t="shared" si="264"/>
        <v>#REF!</v>
      </c>
    </row>
    <row r="1336" spans="19:26" x14ac:dyDescent="0.25">
      <c r="S1336" s="26">
        <f>+'Rendements bruts'!A1336</f>
        <v>0</v>
      </c>
      <c r="T1336">
        <f t="shared" si="265"/>
        <v>1900</v>
      </c>
      <c r="U1336">
        <f t="shared" si="266"/>
        <v>1</v>
      </c>
      <c r="V1336" t="e">
        <f>+VLOOKUP(S1336,'Rendements bruts'!$A:$A,2,FALSE)</f>
        <v>#N/A</v>
      </c>
      <c r="W1336" s="2">
        <f t="shared" si="267"/>
        <v>0</v>
      </c>
      <c r="Y1336" s="10" t="e">
        <f t="shared" si="263"/>
        <v>#REF!</v>
      </c>
      <c r="Z1336" s="7" t="e">
        <f t="shared" si="264"/>
        <v>#REF!</v>
      </c>
    </row>
    <row r="1337" spans="19:26" x14ac:dyDescent="0.25">
      <c r="S1337" s="26">
        <f>+'Rendements bruts'!A1337</f>
        <v>0</v>
      </c>
      <c r="T1337">
        <f t="shared" si="265"/>
        <v>1900</v>
      </c>
      <c r="U1337">
        <f t="shared" si="266"/>
        <v>1</v>
      </c>
      <c r="V1337" t="e">
        <f>+VLOOKUP(S1337,'Rendements bruts'!$A:$A,2,FALSE)</f>
        <v>#N/A</v>
      </c>
      <c r="W1337" s="2">
        <f t="shared" si="267"/>
        <v>0</v>
      </c>
      <c r="Y1337" s="10" t="e">
        <f t="shared" si="263"/>
        <v>#REF!</v>
      </c>
      <c r="Z1337" s="7" t="e">
        <f t="shared" si="264"/>
        <v>#REF!</v>
      </c>
    </row>
    <row r="1338" spans="19:26" x14ac:dyDescent="0.25">
      <c r="S1338" s="26">
        <f>+'Rendements bruts'!A1338</f>
        <v>0</v>
      </c>
      <c r="T1338">
        <f t="shared" si="265"/>
        <v>1900</v>
      </c>
      <c r="U1338">
        <f t="shared" si="266"/>
        <v>1</v>
      </c>
      <c r="V1338" t="e">
        <f>+VLOOKUP(S1338,'Rendements bruts'!$A:$A,2,FALSE)</f>
        <v>#N/A</v>
      </c>
      <c r="W1338" s="2">
        <f t="shared" si="267"/>
        <v>0</v>
      </c>
      <c r="Y1338" s="10" t="e">
        <f t="shared" si="263"/>
        <v>#REF!</v>
      </c>
      <c r="Z1338" s="7" t="e">
        <f t="shared" si="264"/>
        <v>#REF!</v>
      </c>
    </row>
    <row r="1339" spans="19:26" x14ac:dyDescent="0.25">
      <c r="S1339" s="26">
        <f>+'Rendements bruts'!A1339</f>
        <v>0</v>
      </c>
      <c r="T1339">
        <f t="shared" si="265"/>
        <v>1900</v>
      </c>
      <c r="U1339">
        <f t="shared" si="266"/>
        <v>1</v>
      </c>
      <c r="V1339" t="e">
        <f>+VLOOKUP(S1339,'Rendements bruts'!$A:$A,2,FALSE)</f>
        <v>#N/A</v>
      </c>
      <c r="W1339" s="2">
        <f t="shared" si="267"/>
        <v>0</v>
      </c>
      <c r="Y1339" s="10" t="e">
        <f t="shared" si="263"/>
        <v>#REF!</v>
      </c>
      <c r="Z1339" s="7" t="e">
        <f t="shared" si="264"/>
        <v>#REF!</v>
      </c>
    </row>
    <row r="1340" spans="19:26" x14ac:dyDescent="0.25">
      <c r="S1340" s="26">
        <f>+'Rendements bruts'!A1340</f>
        <v>0</v>
      </c>
      <c r="T1340">
        <f t="shared" si="265"/>
        <v>1900</v>
      </c>
      <c r="U1340">
        <f t="shared" si="266"/>
        <v>1</v>
      </c>
      <c r="V1340" t="e">
        <f>+VLOOKUP(S1340,'Rendements bruts'!$A:$A,2,FALSE)</f>
        <v>#N/A</v>
      </c>
      <c r="W1340" s="2">
        <f t="shared" si="267"/>
        <v>0</v>
      </c>
      <c r="Y1340" s="10" t="e">
        <f t="shared" si="263"/>
        <v>#REF!</v>
      </c>
      <c r="Z1340" s="7" t="e">
        <f t="shared" si="264"/>
        <v>#REF!</v>
      </c>
    </row>
    <row r="1341" spans="19:26" x14ac:dyDescent="0.25">
      <c r="S1341" s="26">
        <f>+'Rendements bruts'!A1341</f>
        <v>0</v>
      </c>
      <c r="T1341">
        <f t="shared" si="265"/>
        <v>1900</v>
      </c>
      <c r="U1341">
        <f t="shared" si="266"/>
        <v>1</v>
      </c>
      <c r="V1341" t="e">
        <f>+VLOOKUP(S1341,'Rendements bruts'!$A:$A,2,FALSE)</f>
        <v>#N/A</v>
      </c>
      <c r="W1341" s="2">
        <f t="shared" si="267"/>
        <v>0</v>
      </c>
      <c r="Y1341" s="10" t="e">
        <f t="shared" si="263"/>
        <v>#REF!</v>
      </c>
      <c r="Z1341" s="7" t="e">
        <f t="shared" si="264"/>
        <v>#REF!</v>
      </c>
    </row>
    <row r="1342" spans="19:26" x14ac:dyDescent="0.25">
      <c r="S1342" s="26">
        <f>+'Rendements bruts'!A1342</f>
        <v>0</v>
      </c>
      <c r="T1342">
        <f t="shared" si="265"/>
        <v>1900</v>
      </c>
      <c r="U1342">
        <f t="shared" si="266"/>
        <v>1</v>
      </c>
      <c r="V1342" t="e">
        <f>+VLOOKUP(S1342,'Rendements bruts'!$A:$A,2,FALSE)</f>
        <v>#N/A</v>
      </c>
      <c r="W1342" s="2">
        <f t="shared" si="267"/>
        <v>0</v>
      </c>
      <c r="Y1342" s="10" t="e">
        <f t="shared" si="263"/>
        <v>#REF!</v>
      </c>
      <c r="Z1342" s="7" t="e">
        <f t="shared" si="264"/>
        <v>#REF!</v>
      </c>
    </row>
    <row r="1343" spans="19:26" x14ac:dyDescent="0.25">
      <c r="S1343" s="26">
        <f>+'Rendements bruts'!A1343</f>
        <v>0</v>
      </c>
      <c r="T1343">
        <f t="shared" si="265"/>
        <v>1900</v>
      </c>
      <c r="U1343">
        <f t="shared" si="266"/>
        <v>1</v>
      </c>
      <c r="V1343" t="e">
        <f>+VLOOKUP(S1343,'Rendements bruts'!$A:$A,2,FALSE)</f>
        <v>#N/A</v>
      </c>
      <c r="W1343" s="2">
        <f t="shared" si="267"/>
        <v>0</v>
      </c>
      <c r="Y1343" s="10" t="e">
        <f t="shared" si="263"/>
        <v>#REF!</v>
      </c>
      <c r="Z1343" s="7" t="e">
        <f t="shared" si="264"/>
        <v>#REF!</v>
      </c>
    </row>
    <row r="1344" spans="19:26" x14ac:dyDescent="0.25">
      <c r="S1344" s="26">
        <f>+'Rendements bruts'!A1344</f>
        <v>0</v>
      </c>
      <c r="T1344">
        <f t="shared" si="265"/>
        <v>1900</v>
      </c>
      <c r="U1344">
        <f t="shared" si="266"/>
        <v>1</v>
      </c>
      <c r="V1344" t="e">
        <f>+VLOOKUP(S1344,'Rendements bruts'!$A:$A,2,FALSE)</f>
        <v>#N/A</v>
      </c>
      <c r="W1344" s="2">
        <f t="shared" si="267"/>
        <v>0</v>
      </c>
      <c r="Y1344" s="10" t="e">
        <f t="shared" si="263"/>
        <v>#REF!</v>
      </c>
      <c r="Z1344" s="7" t="e">
        <f t="shared" si="264"/>
        <v>#REF!</v>
      </c>
    </row>
    <row r="1345" spans="19:26" x14ac:dyDescent="0.25">
      <c r="S1345" s="26">
        <f>+'Rendements bruts'!A1345</f>
        <v>0</v>
      </c>
      <c r="T1345">
        <f t="shared" si="265"/>
        <v>1900</v>
      </c>
      <c r="U1345">
        <f t="shared" si="266"/>
        <v>1</v>
      </c>
      <c r="V1345" t="e">
        <f>+VLOOKUP(S1345,'Rendements bruts'!$A:$A,2,FALSE)</f>
        <v>#N/A</v>
      </c>
      <c r="W1345" s="2">
        <f t="shared" si="267"/>
        <v>0</v>
      </c>
      <c r="Y1345" s="10" t="e">
        <f t="shared" si="263"/>
        <v>#REF!</v>
      </c>
      <c r="Z1345" s="7" t="e">
        <f t="shared" si="264"/>
        <v>#REF!</v>
      </c>
    </row>
    <row r="1346" spans="19:26" x14ac:dyDescent="0.25">
      <c r="S1346" s="26">
        <f>+'Rendements bruts'!A1346</f>
        <v>0</v>
      </c>
      <c r="T1346">
        <f t="shared" si="265"/>
        <v>1900</v>
      </c>
      <c r="U1346">
        <f t="shared" si="266"/>
        <v>1</v>
      </c>
      <c r="V1346" t="e">
        <f>+VLOOKUP(S1346,'Rendements bruts'!$A:$A,2,FALSE)</f>
        <v>#N/A</v>
      </c>
      <c r="W1346" s="2">
        <f t="shared" si="267"/>
        <v>0</v>
      </c>
      <c r="Y1346" s="10" t="e">
        <f t="shared" si="263"/>
        <v>#REF!</v>
      </c>
      <c r="Z1346" s="7" t="e">
        <f t="shared" si="264"/>
        <v>#REF!</v>
      </c>
    </row>
    <row r="1347" spans="19:26" x14ac:dyDescent="0.25">
      <c r="S1347" s="26">
        <f>+'Rendements bruts'!A1347</f>
        <v>0</v>
      </c>
      <c r="T1347">
        <f t="shared" si="265"/>
        <v>1900</v>
      </c>
      <c r="U1347">
        <f t="shared" si="266"/>
        <v>1</v>
      </c>
      <c r="V1347" t="e">
        <f>+VLOOKUP(S1347,'Rendements bruts'!$A:$A,2,FALSE)</f>
        <v>#N/A</v>
      </c>
      <c r="W1347" s="2">
        <f t="shared" si="267"/>
        <v>0</v>
      </c>
      <c r="Y1347" s="10" t="e">
        <f t="shared" si="263"/>
        <v>#REF!</v>
      </c>
      <c r="Z1347" s="7" t="e">
        <f t="shared" si="264"/>
        <v>#REF!</v>
      </c>
    </row>
    <row r="1348" spans="19:26" x14ac:dyDescent="0.25">
      <c r="S1348" s="26">
        <f>+'Rendements bruts'!A1348</f>
        <v>0</v>
      </c>
      <c r="T1348">
        <f t="shared" si="265"/>
        <v>1900</v>
      </c>
      <c r="U1348">
        <f t="shared" si="266"/>
        <v>1</v>
      </c>
      <c r="V1348" t="e">
        <f>+VLOOKUP(S1348,'Rendements bruts'!$A:$A,2,FALSE)</f>
        <v>#N/A</v>
      </c>
      <c r="W1348" s="2">
        <f t="shared" si="267"/>
        <v>0</v>
      </c>
      <c r="Y1348" s="10" t="e">
        <f t="shared" si="263"/>
        <v>#REF!</v>
      </c>
      <c r="Z1348" s="7" t="e">
        <f t="shared" si="264"/>
        <v>#REF!</v>
      </c>
    </row>
    <row r="1349" spans="19:26" x14ac:dyDescent="0.25">
      <c r="S1349" s="26">
        <f>+'Rendements bruts'!A1349</f>
        <v>0</v>
      </c>
      <c r="T1349">
        <f t="shared" si="265"/>
        <v>1900</v>
      </c>
      <c r="U1349">
        <f t="shared" si="266"/>
        <v>1</v>
      </c>
      <c r="V1349" t="e">
        <f>+VLOOKUP(S1349,'Rendements bruts'!$A:$A,2,FALSE)</f>
        <v>#N/A</v>
      </c>
      <c r="W1349" s="2">
        <f t="shared" si="267"/>
        <v>0</v>
      </c>
      <c r="Y1349" s="10" t="e">
        <f t="shared" ref="Y1349:Y1412" si="268">+IF(A1372=" "," ",INDEX(Indices,A1372,MAX($Q$2:$Q$48)+2))</f>
        <v>#REF!</v>
      </c>
      <c r="Z1349" s="7" t="e">
        <f t="shared" si="264"/>
        <v>#REF!</v>
      </c>
    </row>
    <row r="1350" spans="19:26" x14ac:dyDescent="0.25">
      <c r="S1350" s="26">
        <f>+'Rendements bruts'!A1350</f>
        <v>0</v>
      </c>
      <c r="T1350">
        <f t="shared" si="265"/>
        <v>1900</v>
      </c>
      <c r="U1350">
        <f t="shared" si="266"/>
        <v>1</v>
      </c>
      <c r="V1350" t="e">
        <f>+VLOOKUP(S1350,'Rendements bruts'!$A:$A,2,FALSE)</f>
        <v>#N/A</v>
      </c>
      <c r="W1350" s="2">
        <f t="shared" si="267"/>
        <v>0</v>
      </c>
      <c r="Y1350" s="10" t="e">
        <f t="shared" si="268"/>
        <v>#REF!</v>
      </c>
      <c r="Z1350" s="7" t="e">
        <f t="shared" si="264"/>
        <v>#REF!</v>
      </c>
    </row>
    <row r="1351" spans="19:26" x14ac:dyDescent="0.25">
      <c r="S1351" s="26">
        <f>+'Rendements bruts'!A1351</f>
        <v>0</v>
      </c>
      <c r="T1351">
        <f t="shared" si="265"/>
        <v>1900</v>
      </c>
      <c r="U1351">
        <f t="shared" si="266"/>
        <v>1</v>
      </c>
      <c r="V1351" t="e">
        <f>+VLOOKUP(S1351,'Rendements bruts'!$A:$A,2,FALSE)</f>
        <v>#N/A</v>
      </c>
      <c r="W1351" s="2">
        <f t="shared" si="267"/>
        <v>0</v>
      </c>
      <c r="Y1351" s="10" t="e">
        <f t="shared" si="268"/>
        <v>#REF!</v>
      </c>
      <c r="Z1351" s="7" t="e">
        <f t="shared" si="264"/>
        <v>#REF!</v>
      </c>
    </row>
    <row r="1352" spans="19:26" x14ac:dyDescent="0.25">
      <c r="S1352" s="26">
        <f>+'Rendements bruts'!A1352</f>
        <v>0</v>
      </c>
      <c r="T1352">
        <f t="shared" si="265"/>
        <v>1900</v>
      </c>
      <c r="U1352">
        <f t="shared" si="266"/>
        <v>1</v>
      </c>
      <c r="V1352" t="e">
        <f>+VLOOKUP(S1352,'Rendements bruts'!$A:$A,2,FALSE)</f>
        <v>#N/A</v>
      </c>
      <c r="W1352" s="2">
        <f t="shared" si="267"/>
        <v>0</v>
      </c>
      <c r="Y1352" s="10" t="e">
        <f t="shared" si="268"/>
        <v>#REF!</v>
      </c>
      <c r="Z1352" s="7" t="e">
        <f t="shared" si="264"/>
        <v>#REF!</v>
      </c>
    </row>
    <row r="1353" spans="19:26" x14ac:dyDescent="0.25">
      <c r="S1353" s="26">
        <f>+'Rendements bruts'!A1353</f>
        <v>0</v>
      </c>
      <c r="T1353">
        <f t="shared" si="265"/>
        <v>1900</v>
      </c>
      <c r="U1353">
        <f t="shared" si="266"/>
        <v>1</v>
      </c>
      <c r="V1353" t="e">
        <f>+VLOOKUP(S1353,'Rendements bruts'!$A:$A,2,FALSE)</f>
        <v>#N/A</v>
      </c>
      <c r="W1353" s="2">
        <f t="shared" si="267"/>
        <v>0</v>
      </c>
      <c r="Y1353" s="10" t="e">
        <f t="shared" si="268"/>
        <v>#REF!</v>
      </c>
      <c r="Z1353" s="7" t="e">
        <f t="shared" si="264"/>
        <v>#REF!</v>
      </c>
    </row>
    <row r="1354" spans="19:26" x14ac:dyDescent="0.25">
      <c r="S1354" s="26">
        <f>+'Rendements bruts'!A1354</f>
        <v>0</v>
      </c>
      <c r="T1354">
        <f t="shared" si="265"/>
        <v>1900</v>
      </c>
      <c r="U1354">
        <f t="shared" si="266"/>
        <v>1</v>
      </c>
      <c r="V1354" t="e">
        <f>+VLOOKUP(S1354,'Rendements bruts'!$A:$A,2,FALSE)</f>
        <v>#N/A</v>
      </c>
      <c r="W1354" s="2">
        <f t="shared" si="267"/>
        <v>0</v>
      </c>
      <c r="Y1354" s="10" t="e">
        <f t="shared" si="268"/>
        <v>#REF!</v>
      </c>
      <c r="Z1354" s="7" t="e">
        <f t="shared" si="264"/>
        <v>#REF!</v>
      </c>
    </row>
    <row r="1355" spans="19:26" x14ac:dyDescent="0.25">
      <c r="S1355" s="26">
        <f>+'Rendements bruts'!A1355</f>
        <v>0</v>
      </c>
      <c r="T1355">
        <f t="shared" si="265"/>
        <v>1900</v>
      </c>
      <c r="U1355">
        <f t="shared" si="266"/>
        <v>1</v>
      </c>
      <c r="V1355" t="e">
        <f>+VLOOKUP(S1355,'Rendements bruts'!$A:$A,2,FALSE)</f>
        <v>#N/A</v>
      </c>
      <c r="W1355" s="2">
        <f t="shared" si="267"/>
        <v>0</v>
      </c>
      <c r="Y1355" s="10" t="e">
        <f t="shared" si="268"/>
        <v>#REF!</v>
      </c>
      <c r="Z1355" s="7" t="e">
        <f t="shared" si="264"/>
        <v>#REF!</v>
      </c>
    </row>
    <row r="1356" spans="19:26" x14ac:dyDescent="0.25">
      <c r="S1356" s="26">
        <f>+'Rendements bruts'!A1356</f>
        <v>0</v>
      </c>
      <c r="T1356">
        <f t="shared" si="265"/>
        <v>1900</v>
      </c>
      <c r="U1356">
        <f t="shared" si="266"/>
        <v>1</v>
      </c>
      <c r="V1356" t="e">
        <f>+VLOOKUP(S1356,'Rendements bruts'!$A:$A,2,FALSE)</f>
        <v>#N/A</v>
      </c>
      <c r="W1356" s="2">
        <f t="shared" si="267"/>
        <v>0</v>
      </c>
      <c r="Y1356" s="10" t="e">
        <f t="shared" si="268"/>
        <v>#REF!</v>
      </c>
      <c r="Z1356" s="7" t="e">
        <f t="shared" si="264"/>
        <v>#REF!</v>
      </c>
    </row>
    <row r="1357" spans="19:26" x14ac:dyDescent="0.25">
      <c r="S1357" s="26">
        <f>+'Rendements bruts'!A1357</f>
        <v>0</v>
      </c>
      <c r="T1357">
        <f t="shared" si="265"/>
        <v>1900</v>
      </c>
      <c r="U1357">
        <f t="shared" si="266"/>
        <v>1</v>
      </c>
      <c r="V1357" t="e">
        <f>+VLOOKUP(S1357,'Rendements bruts'!$A:$A,2,FALSE)</f>
        <v>#N/A</v>
      </c>
      <c r="W1357" s="2">
        <f t="shared" si="267"/>
        <v>0</v>
      </c>
      <c r="Y1357" s="10" t="e">
        <f t="shared" si="268"/>
        <v>#REF!</v>
      </c>
      <c r="Z1357" s="7" t="e">
        <f t="shared" si="264"/>
        <v>#REF!</v>
      </c>
    </row>
    <row r="1358" spans="19:26" x14ac:dyDescent="0.25">
      <c r="S1358" s="26">
        <f>+'Rendements bruts'!A1358</f>
        <v>0</v>
      </c>
      <c r="T1358">
        <f t="shared" si="265"/>
        <v>1900</v>
      </c>
      <c r="U1358">
        <f t="shared" si="266"/>
        <v>1</v>
      </c>
      <c r="V1358" t="e">
        <f>+VLOOKUP(S1358,'Rendements bruts'!$A:$A,2,FALSE)</f>
        <v>#N/A</v>
      </c>
      <c r="W1358" s="2">
        <f t="shared" si="267"/>
        <v>0</v>
      </c>
      <c r="Y1358" s="10" t="e">
        <f t="shared" si="268"/>
        <v>#REF!</v>
      </c>
      <c r="Z1358" s="7" t="e">
        <f t="shared" si="264"/>
        <v>#REF!</v>
      </c>
    </row>
    <row r="1359" spans="19:26" x14ac:dyDescent="0.25">
      <c r="S1359" s="26">
        <f>+'Rendements bruts'!A1359</f>
        <v>0</v>
      </c>
      <c r="T1359">
        <f t="shared" si="265"/>
        <v>1900</v>
      </c>
      <c r="U1359">
        <f t="shared" si="266"/>
        <v>1</v>
      </c>
      <c r="V1359" t="e">
        <f>+VLOOKUP(S1359,'Rendements bruts'!$A:$A,2,FALSE)</f>
        <v>#N/A</v>
      </c>
      <c r="W1359" s="2">
        <f t="shared" si="267"/>
        <v>0</v>
      </c>
      <c r="Y1359" s="10" t="e">
        <f t="shared" si="268"/>
        <v>#REF!</v>
      </c>
      <c r="Z1359" s="7" t="e">
        <f t="shared" si="264"/>
        <v>#REF!</v>
      </c>
    </row>
    <row r="1360" spans="19:26" x14ac:dyDescent="0.25">
      <c r="S1360" s="26">
        <f>+'Rendements bruts'!A1360</f>
        <v>0</v>
      </c>
      <c r="T1360">
        <f t="shared" si="265"/>
        <v>1900</v>
      </c>
      <c r="U1360">
        <f t="shared" si="266"/>
        <v>1</v>
      </c>
      <c r="V1360" t="e">
        <f>+VLOOKUP(S1360,'Rendements bruts'!$A:$A,2,FALSE)</f>
        <v>#N/A</v>
      </c>
      <c r="W1360" s="2">
        <f t="shared" si="267"/>
        <v>0</v>
      </c>
      <c r="Y1360" s="10" t="e">
        <f t="shared" si="268"/>
        <v>#REF!</v>
      </c>
      <c r="Z1360" s="7" t="e">
        <f t="shared" si="264"/>
        <v>#REF!</v>
      </c>
    </row>
    <row r="1361" spans="19:26" x14ac:dyDescent="0.25">
      <c r="S1361" s="26">
        <f>+'Rendements bruts'!A1361</f>
        <v>0</v>
      </c>
      <c r="T1361">
        <f t="shared" si="265"/>
        <v>1900</v>
      </c>
      <c r="U1361">
        <f t="shared" si="266"/>
        <v>1</v>
      </c>
      <c r="V1361" t="e">
        <f>+VLOOKUP(S1361,'Rendements bruts'!$A:$A,2,FALSE)</f>
        <v>#N/A</v>
      </c>
      <c r="W1361" s="2">
        <f t="shared" si="267"/>
        <v>0</v>
      </c>
      <c r="Y1361" s="10" t="e">
        <f t="shared" si="268"/>
        <v>#REF!</v>
      </c>
      <c r="Z1361" s="7" t="e">
        <f t="shared" si="264"/>
        <v>#REF!</v>
      </c>
    </row>
    <row r="1362" spans="19:26" x14ac:dyDescent="0.25">
      <c r="S1362" s="26">
        <f>+'Rendements bruts'!A1362</f>
        <v>0</v>
      </c>
      <c r="T1362">
        <f t="shared" si="265"/>
        <v>1900</v>
      </c>
      <c r="U1362">
        <f t="shared" si="266"/>
        <v>1</v>
      </c>
      <c r="V1362" t="e">
        <f>+VLOOKUP(S1362,'Rendements bruts'!$A:$A,2,FALSE)</f>
        <v>#N/A</v>
      </c>
      <c r="W1362" s="2">
        <f t="shared" si="267"/>
        <v>0</v>
      </c>
      <c r="Y1362" s="10" t="e">
        <f t="shared" si="268"/>
        <v>#REF!</v>
      </c>
      <c r="Z1362" s="7" t="e">
        <f t="shared" si="264"/>
        <v>#REF!</v>
      </c>
    </row>
    <row r="1363" spans="19:26" x14ac:dyDescent="0.25">
      <c r="S1363" s="26">
        <f>+'Rendements bruts'!A1363</f>
        <v>0</v>
      </c>
      <c r="T1363">
        <f t="shared" si="265"/>
        <v>1900</v>
      </c>
      <c r="U1363">
        <f t="shared" si="266"/>
        <v>1</v>
      </c>
      <c r="V1363" t="e">
        <f>+VLOOKUP(S1363,'Rendements bruts'!$A:$A,2,FALSE)</f>
        <v>#N/A</v>
      </c>
      <c r="W1363" s="2">
        <f t="shared" si="267"/>
        <v>0</v>
      </c>
      <c r="Y1363" s="10" t="e">
        <f t="shared" si="268"/>
        <v>#REF!</v>
      </c>
      <c r="Z1363" s="7" t="e">
        <f t="shared" si="264"/>
        <v>#REF!</v>
      </c>
    </row>
    <row r="1364" spans="19:26" x14ac:dyDescent="0.25">
      <c r="S1364" s="26">
        <f>+'Rendements bruts'!A1364</f>
        <v>0</v>
      </c>
      <c r="T1364">
        <f t="shared" si="265"/>
        <v>1900</v>
      </c>
      <c r="U1364">
        <f t="shared" si="266"/>
        <v>1</v>
      </c>
      <c r="V1364" t="e">
        <f>+VLOOKUP(S1364,'Rendements bruts'!$A:$A,2,FALSE)</f>
        <v>#N/A</v>
      </c>
      <c r="W1364" s="2">
        <f t="shared" si="267"/>
        <v>0</v>
      </c>
      <c r="Y1364" s="10" t="e">
        <f t="shared" si="268"/>
        <v>#REF!</v>
      </c>
      <c r="Z1364" s="7" t="e">
        <f t="shared" si="264"/>
        <v>#REF!</v>
      </c>
    </row>
    <row r="1365" spans="19:26" x14ac:dyDescent="0.25">
      <c r="S1365" s="26">
        <f>+'Rendements bruts'!A1365</f>
        <v>0</v>
      </c>
      <c r="T1365">
        <f t="shared" si="265"/>
        <v>1900</v>
      </c>
      <c r="U1365">
        <f t="shared" si="266"/>
        <v>1</v>
      </c>
      <c r="V1365" t="e">
        <f>+VLOOKUP(S1365,'Rendements bruts'!$A:$A,2,FALSE)</f>
        <v>#N/A</v>
      </c>
      <c r="W1365" s="2">
        <f t="shared" si="267"/>
        <v>0</v>
      </c>
      <c r="Y1365" s="10" t="e">
        <f t="shared" si="268"/>
        <v>#REF!</v>
      </c>
      <c r="Z1365" s="7" t="e">
        <f t="shared" ref="Z1365:Z1428" si="269">+IF(A1388=" ",1,1+Y1365)</f>
        <v>#REF!</v>
      </c>
    </row>
    <row r="1366" spans="19:26" x14ac:dyDescent="0.25">
      <c r="S1366" s="26">
        <f>+'Rendements bruts'!A1366</f>
        <v>0</v>
      </c>
      <c r="T1366">
        <f t="shared" si="265"/>
        <v>1900</v>
      </c>
      <c r="U1366">
        <f t="shared" si="266"/>
        <v>1</v>
      </c>
      <c r="V1366" t="e">
        <f>+VLOOKUP(S1366,'Rendements bruts'!$A:$A,2,FALSE)</f>
        <v>#N/A</v>
      </c>
      <c r="W1366" s="2">
        <f t="shared" si="267"/>
        <v>0</v>
      </c>
      <c r="Y1366" s="10" t="e">
        <f t="shared" si="268"/>
        <v>#REF!</v>
      </c>
      <c r="Z1366" s="7" t="e">
        <f t="shared" si="269"/>
        <v>#REF!</v>
      </c>
    </row>
    <row r="1367" spans="19:26" x14ac:dyDescent="0.25">
      <c r="S1367" s="26">
        <f>+'Rendements bruts'!A1367</f>
        <v>0</v>
      </c>
      <c r="T1367">
        <f t="shared" si="265"/>
        <v>1900</v>
      </c>
      <c r="U1367">
        <f t="shared" si="266"/>
        <v>1</v>
      </c>
      <c r="V1367" t="e">
        <f>+VLOOKUP(S1367,'Rendements bruts'!$A:$A,2,FALSE)</f>
        <v>#N/A</v>
      </c>
      <c r="W1367" s="2">
        <f t="shared" si="267"/>
        <v>0</v>
      </c>
      <c r="Y1367" s="10" t="e">
        <f t="shared" si="268"/>
        <v>#REF!</v>
      </c>
      <c r="Z1367" s="7" t="e">
        <f t="shared" si="269"/>
        <v>#REF!</v>
      </c>
    </row>
    <row r="1368" spans="19:26" x14ac:dyDescent="0.25">
      <c r="S1368" s="26">
        <f>+'Rendements bruts'!A1368</f>
        <v>0</v>
      </c>
      <c r="T1368">
        <f t="shared" si="265"/>
        <v>1900</v>
      </c>
      <c r="U1368">
        <f t="shared" si="266"/>
        <v>1</v>
      </c>
      <c r="V1368" t="e">
        <f>+VLOOKUP(S1368,'Rendements bruts'!$A:$A,2,FALSE)</f>
        <v>#N/A</v>
      </c>
      <c r="W1368" s="2">
        <f t="shared" si="267"/>
        <v>0</v>
      </c>
      <c r="Y1368" s="10" t="e">
        <f t="shared" si="268"/>
        <v>#REF!</v>
      </c>
      <c r="Z1368" s="7" t="e">
        <f t="shared" si="269"/>
        <v>#REF!</v>
      </c>
    </row>
    <row r="1369" spans="19:26" x14ac:dyDescent="0.25">
      <c r="S1369" s="26">
        <f>+'Rendements bruts'!A1369</f>
        <v>0</v>
      </c>
      <c r="T1369">
        <f t="shared" si="265"/>
        <v>1900</v>
      </c>
      <c r="U1369">
        <f t="shared" si="266"/>
        <v>1</v>
      </c>
      <c r="V1369" t="e">
        <f>+VLOOKUP(S1369,'Rendements bruts'!$A:$A,2,FALSE)</f>
        <v>#N/A</v>
      </c>
      <c r="W1369" s="2">
        <f t="shared" si="267"/>
        <v>0</v>
      </c>
      <c r="Y1369" s="10" t="e">
        <f t="shared" si="268"/>
        <v>#REF!</v>
      </c>
      <c r="Z1369" s="7" t="e">
        <f t="shared" si="269"/>
        <v>#REF!</v>
      </c>
    </row>
    <row r="1370" spans="19:26" x14ac:dyDescent="0.25">
      <c r="S1370" s="26">
        <f>+'Rendements bruts'!A1370</f>
        <v>0</v>
      </c>
      <c r="T1370">
        <f t="shared" si="265"/>
        <v>1900</v>
      </c>
      <c r="U1370">
        <f t="shared" si="266"/>
        <v>1</v>
      </c>
      <c r="V1370" t="e">
        <f>+VLOOKUP(S1370,'Rendements bruts'!$A:$A,2,FALSE)</f>
        <v>#N/A</v>
      </c>
      <c r="W1370" s="2">
        <f t="shared" si="267"/>
        <v>0</v>
      </c>
      <c r="Y1370" s="10" t="e">
        <f t="shared" si="268"/>
        <v>#REF!</v>
      </c>
      <c r="Z1370" s="7" t="e">
        <f t="shared" si="269"/>
        <v>#REF!</v>
      </c>
    </row>
    <row r="1371" spans="19:26" x14ac:dyDescent="0.25">
      <c r="S1371" s="26">
        <f>+'Rendements bruts'!A1371</f>
        <v>0</v>
      </c>
      <c r="T1371">
        <f t="shared" si="265"/>
        <v>1900</v>
      </c>
      <c r="U1371">
        <f t="shared" si="266"/>
        <v>1</v>
      </c>
      <c r="V1371" t="e">
        <f>+VLOOKUP(S1371,'Rendements bruts'!$A:$A,2,FALSE)</f>
        <v>#N/A</v>
      </c>
      <c r="W1371" s="2">
        <f t="shared" si="267"/>
        <v>0</v>
      </c>
      <c r="Y1371" s="10" t="e">
        <f t="shared" si="268"/>
        <v>#REF!</v>
      </c>
      <c r="Z1371" s="7" t="e">
        <f t="shared" si="269"/>
        <v>#REF!</v>
      </c>
    </row>
    <row r="1372" spans="19:26" x14ac:dyDescent="0.25">
      <c r="S1372" s="26">
        <f>+'Rendements bruts'!A1372</f>
        <v>0</v>
      </c>
      <c r="T1372">
        <f t="shared" si="265"/>
        <v>1900</v>
      </c>
      <c r="U1372">
        <f t="shared" si="266"/>
        <v>1</v>
      </c>
      <c r="V1372" t="e">
        <f>+VLOOKUP(S1372,'Rendements bruts'!$A:$A,2,FALSE)</f>
        <v>#N/A</v>
      </c>
      <c r="W1372" s="2">
        <f t="shared" si="267"/>
        <v>0</v>
      </c>
      <c r="Y1372" s="10" t="e">
        <f t="shared" si="268"/>
        <v>#REF!</v>
      </c>
      <c r="Z1372" s="7" t="e">
        <f t="shared" si="269"/>
        <v>#REF!</v>
      </c>
    </row>
    <row r="1373" spans="19:26" x14ac:dyDescent="0.25">
      <c r="S1373" s="26">
        <f>+'Rendements bruts'!A1373</f>
        <v>0</v>
      </c>
      <c r="T1373">
        <f t="shared" si="265"/>
        <v>1900</v>
      </c>
      <c r="U1373">
        <f t="shared" si="266"/>
        <v>1</v>
      </c>
      <c r="V1373" t="e">
        <f>+VLOOKUP(S1373,'Rendements bruts'!$A:$A,2,FALSE)</f>
        <v>#N/A</v>
      </c>
      <c r="W1373" s="2">
        <f t="shared" si="267"/>
        <v>0</v>
      </c>
      <c r="Y1373" s="10" t="e">
        <f t="shared" si="268"/>
        <v>#REF!</v>
      </c>
      <c r="Z1373" s="7" t="e">
        <f t="shared" si="269"/>
        <v>#REF!</v>
      </c>
    </row>
    <row r="1374" spans="19:26" x14ac:dyDescent="0.25">
      <c r="S1374" s="26">
        <f>+'Rendements bruts'!A1374</f>
        <v>0</v>
      </c>
      <c r="T1374">
        <f t="shared" si="265"/>
        <v>1900</v>
      </c>
      <c r="U1374">
        <f t="shared" si="266"/>
        <v>1</v>
      </c>
      <c r="V1374" t="e">
        <f>+VLOOKUP(S1374,'Rendements bruts'!$A:$A,2,FALSE)</f>
        <v>#N/A</v>
      </c>
      <c r="W1374" s="2">
        <f t="shared" si="267"/>
        <v>0</v>
      </c>
      <c r="Y1374" s="10" t="e">
        <f t="shared" si="268"/>
        <v>#REF!</v>
      </c>
      <c r="Z1374" s="7" t="e">
        <f t="shared" si="269"/>
        <v>#REF!</v>
      </c>
    </row>
    <row r="1375" spans="19:26" x14ac:dyDescent="0.25">
      <c r="S1375" s="26">
        <f>+'Rendements bruts'!A1375</f>
        <v>0</v>
      </c>
      <c r="T1375">
        <f t="shared" si="265"/>
        <v>1900</v>
      </c>
      <c r="U1375">
        <f t="shared" si="266"/>
        <v>1</v>
      </c>
      <c r="V1375" t="e">
        <f>+VLOOKUP(S1375,'Rendements bruts'!$A:$A,2,FALSE)</f>
        <v>#N/A</v>
      </c>
      <c r="W1375" s="2">
        <f t="shared" si="267"/>
        <v>0</v>
      </c>
      <c r="Y1375" s="10" t="e">
        <f t="shared" si="268"/>
        <v>#REF!</v>
      </c>
      <c r="Z1375" s="7" t="e">
        <f t="shared" si="269"/>
        <v>#REF!</v>
      </c>
    </row>
    <row r="1376" spans="19:26" x14ac:dyDescent="0.25">
      <c r="S1376" s="26">
        <f>+'Rendements bruts'!A1376</f>
        <v>0</v>
      </c>
      <c r="T1376">
        <f t="shared" si="265"/>
        <v>1900</v>
      </c>
      <c r="U1376">
        <f t="shared" si="266"/>
        <v>1</v>
      </c>
      <c r="V1376" t="e">
        <f>+VLOOKUP(S1376,'Rendements bruts'!$A:$A,2,FALSE)</f>
        <v>#N/A</v>
      </c>
      <c r="W1376" s="2">
        <f t="shared" si="267"/>
        <v>0</v>
      </c>
      <c r="Y1376" s="10" t="e">
        <f t="shared" si="268"/>
        <v>#REF!</v>
      </c>
      <c r="Z1376" s="7" t="e">
        <f t="shared" si="269"/>
        <v>#REF!</v>
      </c>
    </row>
    <row r="1377" spans="19:26" x14ac:dyDescent="0.25">
      <c r="S1377" s="26">
        <f>+'Rendements bruts'!A1377</f>
        <v>0</v>
      </c>
      <c r="T1377">
        <f t="shared" si="265"/>
        <v>1900</v>
      </c>
      <c r="U1377">
        <f t="shared" si="266"/>
        <v>1</v>
      </c>
      <c r="V1377" t="e">
        <f>+VLOOKUP(S1377,'Rendements bruts'!$A:$A,2,FALSE)</f>
        <v>#N/A</v>
      </c>
      <c r="W1377" s="2">
        <f t="shared" si="267"/>
        <v>0</v>
      </c>
      <c r="Y1377" s="10" t="e">
        <f t="shared" si="268"/>
        <v>#REF!</v>
      </c>
      <c r="Z1377" s="7" t="e">
        <f t="shared" si="269"/>
        <v>#REF!</v>
      </c>
    </row>
    <row r="1378" spans="19:26" x14ac:dyDescent="0.25">
      <c r="S1378" s="26">
        <f>+'Rendements bruts'!A1378</f>
        <v>0</v>
      </c>
      <c r="T1378">
        <f t="shared" ref="T1378:T1440" si="270">+YEAR(S1378)</f>
        <v>1900</v>
      </c>
      <c r="U1378">
        <f t="shared" ref="U1378:U1440" si="271">+MONTH(S1378)</f>
        <v>1</v>
      </c>
      <c r="V1378" t="e">
        <f>+VLOOKUP(S1378,'Rendements bruts'!$A:$A,2,FALSE)</f>
        <v>#N/A</v>
      </c>
      <c r="W1378" s="2">
        <f t="shared" ref="W1378:W1440" si="272">+S1378</f>
        <v>0</v>
      </c>
      <c r="Y1378" s="10" t="e">
        <f t="shared" si="268"/>
        <v>#REF!</v>
      </c>
      <c r="Z1378" s="7" t="e">
        <f t="shared" si="269"/>
        <v>#REF!</v>
      </c>
    </row>
    <row r="1379" spans="19:26" x14ac:dyDescent="0.25">
      <c r="S1379" s="26">
        <f>+'Rendements bruts'!A1379</f>
        <v>0</v>
      </c>
      <c r="T1379">
        <f t="shared" si="270"/>
        <v>1900</v>
      </c>
      <c r="U1379">
        <f t="shared" si="271"/>
        <v>1</v>
      </c>
      <c r="V1379" t="e">
        <f>+VLOOKUP(S1379,'Rendements bruts'!$A:$A,2,FALSE)</f>
        <v>#N/A</v>
      </c>
      <c r="W1379" s="2">
        <f t="shared" si="272"/>
        <v>0</v>
      </c>
      <c r="Y1379" s="10" t="e">
        <f t="shared" si="268"/>
        <v>#REF!</v>
      </c>
      <c r="Z1379" s="7" t="e">
        <f t="shared" si="269"/>
        <v>#REF!</v>
      </c>
    </row>
    <row r="1380" spans="19:26" x14ac:dyDescent="0.25">
      <c r="S1380" s="26">
        <f>+'Rendements bruts'!A1380</f>
        <v>0</v>
      </c>
      <c r="T1380">
        <f t="shared" si="270"/>
        <v>1900</v>
      </c>
      <c r="U1380">
        <f t="shared" si="271"/>
        <v>1</v>
      </c>
      <c r="V1380" t="e">
        <f>+VLOOKUP(S1380,'Rendements bruts'!$A:$A,2,FALSE)</f>
        <v>#N/A</v>
      </c>
      <c r="W1380" s="2">
        <f t="shared" si="272"/>
        <v>0</v>
      </c>
      <c r="Y1380" s="10" t="e">
        <f t="shared" si="268"/>
        <v>#REF!</v>
      </c>
      <c r="Z1380" s="7" t="e">
        <f t="shared" si="269"/>
        <v>#REF!</v>
      </c>
    </row>
    <row r="1381" spans="19:26" x14ac:dyDescent="0.25">
      <c r="S1381" s="26">
        <f>+'Rendements bruts'!A1381</f>
        <v>0</v>
      </c>
      <c r="T1381">
        <f t="shared" si="270"/>
        <v>1900</v>
      </c>
      <c r="U1381">
        <f t="shared" si="271"/>
        <v>1</v>
      </c>
      <c r="V1381" t="e">
        <f>+VLOOKUP(S1381,'Rendements bruts'!$A:$A,2,FALSE)</f>
        <v>#N/A</v>
      </c>
      <c r="W1381" s="2">
        <f t="shared" si="272"/>
        <v>0</v>
      </c>
      <c r="Y1381" s="10" t="e">
        <f t="shared" si="268"/>
        <v>#REF!</v>
      </c>
      <c r="Z1381" s="7" t="e">
        <f t="shared" si="269"/>
        <v>#REF!</v>
      </c>
    </row>
    <row r="1382" spans="19:26" x14ac:dyDescent="0.25">
      <c r="S1382" s="26">
        <f>+'Rendements bruts'!A1382</f>
        <v>0</v>
      </c>
      <c r="T1382">
        <f t="shared" si="270"/>
        <v>1900</v>
      </c>
      <c r="U1382">
        <f t="shared" si="271"/>
        <v>1</v>
      </c>
      <c r="V1382" t="e">
        <f>+VLOOKUP(S1382,'Rendements bruts'!$A:$A,2,FALSE)</f>
        <v>#N/A</v>
      </c>
      <c r="W1382" s="2">
        <f t="shared" si="272"/>
        <v>0</v>
      </c>
      <c r="Y1382" s="10" t="e">
        <f t="shared" si="268"/>
        <v>#REF!</v>
      </c>
      <c r="Z1382" s="7" t="e">
        <f t="shared" si="269"/>
        <v>#REF!</v>
      </c>
    </row>
    <row r="1383" spans="19:26" x14ac:dyDescent="0.25">
      <c r="S1383" s="26">
        <f>+'Rendements bruts'!A1383</f>
        <v>0</v>
      </c>
      <c r="T1383">
        <f t="shared" si="270"/>
        <v>1900</v>
      </c>
      <c r="U1383">
        <f t="shared" si="271"/>
        <v>1</v>
      </c>
      <c r="V1383" t="e">
        <f>+VLOOKUP(S1383,'Rendements bruts'!$A:$A,2,FALSE)</f>
        <v>#N/A</v>
      </c>
      <c r="W1383" s="2">
        <f t="shared" si="272"/>
        <v>0</v>
      </c>
      <c r="Y1383" s="10" t="e">
        <f t="shared" si="268"/>
        <v>#REF!</v>
      </c>
      <c r="Z1383" s="7" t="e">
        <f t="shared" si="269"/>
        <v>#REF!</v>
      </c>
    </row>
    <row r="1384" spans="19:26" x14ac:dyDescent="0.25">
      <c r="S1384" s="26">
        <f>+'Rendements bruts'!A1384</f>
        <v>0</v>
      </c>
      <c r="T1384">
        <f t="shared" si="270"/>
        <v>1900</v>
      </c>
      <c r="U1384">
        <f t="shared" si="271"/>
        <v>1</v>
      </c>
      <c r="V1384" t="e">
        <f>+VLOOKUP(S1384,'Rendements bruts'!$A:$A,2,FALSE)</f>
        <v>#N/A</v>
      </c>
      <c r="W1384" s="2">
        <f t="shared" si="272"/>
        <v>0</v>
      </c>
      <c r="Y1384" s="10" t="e">
        <f t="shared" si="268"/>
        <v>#REF!</v>
      </c>
      <c r="Z1384" s="7" t="e">
        <f t="shared" si="269"/>
        <v>#REF!</v>
      </c>
    </row>
    <row r="1385" spans="19:26" x14ac:dyDescent="0.25">
      <c r="S1385" s="26">
        <f>+'Rendements bruts'!A1385</f>
        <v>0</v>
      </c>
      <c r="T1385">
        <f t="shared" si="270"/>
        <v>1900</v>
      </c>
      <c r="U1385">
        <f t="shared" si="271"/>
        <v>1</v>
      </c>
      <c r="V1385" t="e">
        <f>+VLOOKUP(S1385,'Rendements bruts'!$A:$A,2,FALSE)</f>
        <v>#N/A</v>
      </c>
      <c r="W1385" s="2">
        <f t="shared" si="272"/>
        <v>0</v>
      </c>
      <c r="Y1385" s="10" t="e">
        <f t="shared" si="268"/>
        <v>#REF!</v>
      </c>
      <c r="Z1385" s="7" t="e">
        <f t="shared" si="269"/>
        <v>#REF!</v>
      </c>
    </row>
    <row r="1386" spans="19:26" x14ac:dyDescent="0.25">
      <c r="S1386" s="26">
        <f>+'Rendements bruts'!A1386</f>
        <v>0</v>
      </c>
      <c r="T1386">
        <f t="shared" si="270"/>
        <v>1900</v>
      </c>
      <c r="U1386">
        <f t="shared" si="271"/>
        <v>1</v>
      </c>
      <c r="V1386" t="e">
        <f>+VLOOKUP(S1386,'Rendements bruts'!$A:$A,2,FALSE)</f>
        <v>#N/A</v>
      </c>
      <c r="W1386" s="2">
        <f t="shared" si="272"/>
        <v>0</v>
      </c>
      <c r="Y1386" s="10" t="e">
        <f t="shared" si="268"/>
        <v>#REF!</v>
      </c>
      <c r="Z1386" s="7" t="e">
        <f t="shared" si="269"/>
        <v>#REF!</v>
      </c>
    </row>
    <row r="1387" spans="19:26" x14ac:dyDescent="0.25">
      <c r="S1387" s="26">
        <f>+'Rendements bruts'!A1387</f>
        <v>0</v>
      </c>
      <c r="T1387">
        <f t="shared" si="270"/>
        <v>1900</v>
      </c>
      <c r="U1387">
        <f t="shared" si="271"/>
        <v>1</v>
      </c>
      <c r="V1387" t="e">
        <f>+VLOOKUP(S1387,'Rendements bruts'!$A:$A,2,FALSE)</f>
        <v>#N/A</v>
      </c>
      <c r="W1387" s="2">
        <f t="shared" si="272"/>
        <v>0</v>
      </c>
      <c r="Y1387" s="10" t="e">
        <f t="shared" si="268"/>
        <v>#REF!</v>
      </c>
      <c r="Z1387" s="7" t="e">
        <f t="shared" si="269"/>
        <v>#REF!</v>
      </c>
    </row>
    <row r="1388" spans="19:26" x14ac:dyDescent="0.25">
      <c r="S1388" s="26">
        <f>+'Rendements bruts'!A1388</f>
        <v>0</v>
      </c>
      <c r="T1388">
        <f t="shared" si="270"/>
        <v>1900</v>
      </c>
      <c r="U1388">
        <f t="shared" si="271"/>
        <v>1</v>
      </c>
      <c r="V1388" t="e">
        <f>+VLOOKUP(S1388,'Rendements bruts'!$A:$A,2,FALSE)</f>
        <v>#N/A</v>
      </c>
      <c r="W1388" s="2">
        <f t="shared" si="272"/>
        <v>0</v>
      </c>
      <c r="Y1388" s="10" t="e">
        <f t="shared" si="268"/>
        <v>#REF!</v>
      </c>
      <c r="Z1388" s="7" t="e">
        <f t="shared" si="269"/>
        <v>#REF!</v>
      </c>
    </row>
    <row r="1389" spans="19:26" x14ac:dyDescent="0.25">
      <c r="S1389" s="26">
        <f>+'Rendements bruts'!A1389</f>
        <v>0</v>
      </c>
      <c r="T1389">
        <f t="shared" si="270"/>
        <v>1900</v>
      </c>
      <c r="U1389">
        <f t="shared" si="271"/>
        <v>1</v>
      </c>
      <c r="V1389" t="e">
        <f>+VLOOKUP(S1389,'Rendements bruts'!$A:$A,2,FALSE)</f>
        <v>#N/A</v>
      </c>
      <c r="W1389" s="2">
        <f t="shared" si="272"/>
        <v>0</v>
      </c>
      <c r="Y1389" s="10" t="e">
        <f t="shared" si="268"/>
        <v>#REF!</v>
      </c>
      <c r="Z1389" s="7" t="e">
        <f t="shared" si="269"/>
        <v>#REF!</v>
      </c>
    </row>
    <row r="1390" spans="19:26" x14ac:dyDescent="0.25">
      <c r="S1390" s="26">
        <f>+'Rendements bruts'!A1390</f>
        <v>0</v>
      </c>
      <c r="T1390">
        <f t="shared" si="270"/>
        <v>1900</v>
      </c>
      <c r="U1390">
        <f t="shared" si="271"/>
        <v>1</v>
      </c>
      <c r="V1390" t="e">
        <f>+VLOOKUP(S1390,'Rendements bruts'!$A:$A,2,FALSE)</f>
        <v>#N/A</v>
      </c>
      <c r="W1390" s="2">
        <f t="shared" si="272"/>
        <v>0</v>
      </c>
      <c r="Y1390" s="10" t="e">
        <f t="shared" si="268"/>
        <v>#REF!</v>
      </c>
      <c r="Z1390" s="7" t="e">
        <f t="shared" si="269"/>
        <v>#REF!</v>
      </c>
    </row>
    <row r="1391" spans="19:26" x14ac:dyDescent="0.25">
      <c r="S1391" s="26">
        <f>+'Rendements bruts'!A1391</f>
        <v>0</v>
      </c>
      <c r="T1391">
        <f t="shared" si="270"/>
        <v>1900</v>
      </c>
      <c r="U1391">
        <f t="shared" si="271"/>
        <v>1</v>
      </c>
      <c r="V1391" t="e">
        <f>+VLOOKUP(S1391,'Rendements bruts'!$A:$A,2,FALSE)</f>
        <v>#N/A</v>
      </c>
      <c r="W1391" s="2">
        <f t="shared" si="272"/>
        <v>0</v>
      </c>
      <c r="Y1391" s="10" t="e">
        <f t="shared" si="268"/>
        <v>#REF!</v>
      </c>
      <c r="Z1391" s="7" t="e">
        <f t="shared" si="269"/>
        <v>#REF!</v>
      </c>
    </row>
    <row r="1392" spans="19:26" x14ac:dyDescent="0.25">
      <c r="S1392" s="26">
        <f>+'Rendements bruts'!A1392</f>
        <v>0</v>
      </c>
      <c r="T1392">
        <f t="shared" si="270"/>
        <v>1900</v>
      </c>
      <c r="U1392">
        <f t="shared" si="271"/>
        <v>1</v>
      </c>
      <c r="V1392" t="e">
        <f>+VLOOKUP(S1392,'Rendements bruts'!$A:$A,2,FALSE)</f>
        <v>#N/A</v>
      </c>
      <c r="W1392" s="2">
        <f t="shared" si="272"/>
        <v>0</v>
      </c>
      <c r="Y1392" s="10" t="e">
        <f t="shared" si="268"/>
        <v>#REF!</v>
      </c>
      <c r="Z1392" s="7" t="e">
        <f t="shared" si="269"/>
        <v>#REF!</v>
      </c>
    </row>
    <row r="1393" spans="19:26" x14ac:dyDescent="0.25">
      <c r="S1393" s="26">
        <f>+'Rendements bruts'!A1393</f>
        <v>0</v>
      </c>
      <c r="T1393">
        <f t="shared" si="270"/>
        <v>1900</v>
      </c>
      <c r="U1393">
        <f t="shared" si="271"/>
        <v>1</v>
      </c>
      <c r="V1393" t="e">
        <f>+VLOOKUP(S1393,'Rendements bruts'!$A:$A,2,FALSE)</f>
        <v>#N/A</v>
      </c>
      <c r="W1393" s="2">
        <f t="shared" si="272"/>
        <v>0</v>
      </c>
      <c r="Y1393" s="10" t="e">
        <f t="shared" si="268"/>
        <v>#REF!</v>
      </c>
      <c r="Z1393" s="7" t="e">
        <f t="shared" si="269"/>
        <v>#REF!</v>
      </c>
    </row>
    <row r="1394" spans="19:26" x14ac:dyDescent="0.25">
      <c r="S1394" s="26">
        <f>+'Rendements bruts'!A1394</f>
        <v>0</v>
      </c>
      <c r="T1394">
        <f t="shared" si="270"/>
        <v>1900</v>
      </c>
      <c r="U1394">
        <f t="shared" si="271"/>
        <v>1</v>
      </c>
      <c r="V1394" t="e">
        <f>+VLOOKUP(S1394,'Rendements bruts'!$A:$A,2,FALSE)</f>
        <v>#N/A</v>
      </c>
      <c r="W1394" s="2">
        <f t="shared" si="272"/>
        <v>0</v>
      </c>
      <c r="Y1394" s="10" t="e">
        <f t="shared" si="268"/>
        <v>#REF!</v>
      </c>
      <c r="Z1394" s="7" t="e">
        <f t="shared" si="269"/>
        <v>#REF!</v>
      </c>
    </row>
    <row r="1395" spans="19:26" x14ac:dyDescent="0.25">
      <c r="S1395" s="26">
        <f>+'Rendements bruts'!A1395</f>
        <v>0</v>
      </c>
      <c r="T1395">
        <f t="shared" si="270"/>
        <v>1900</v>
      </c>
      <c r="U1395">
        <f t="shared" si="271"/>
        <v>1</v>
      </c>
      <c r="V1395" t="e">
        <f>+VLOOKUP(S1395,'Rendements bruts'!$A:$A,2,FALSE)</f>
        <v>#N/A</v>
      </c>
      <c r="W1395" s="2">
        <f t="shared" si="272"/>
        <v>0</v>
      </c>
      <c r="Y1395" s="10" t="e">
        <f t="shared" si="268"/>
        <v>#REF!</v>
      </c>
      <c r="Z1395" s="7" t="e">
        <f t="shared" si="269"/>
        <v>#REF!</v>
      </c>
    </row>
    <row r="1396" spans="19:26" x14ac:dyDescent="0.25">
      <c r="S1396" s="26">
        <f>+'Rendements bruts'!A1396</f>
        <v>0</v>
      </c>
      <c r="T1396">
        <f t="shared" si="270"/>
        <v>1900</v>
      </c>
      <c r="U1396">
        <f t="shared" si="271"/>
        <v>1</v>
      </c>
      <c r="V1396" t="e">
        <f>+VLOOKUP(S1396,'Rendements bruts'!$A:$A,2,FALSE)</f>
        <v>#N/A</v>
      </c>
      <c r="W1396" s="2">
        <f t="shared" si="272"/>
        <v>0</v>
      </c>
      <c r="Y1396" s="10" t="e">
        <f t="shared" si="268"/>
        <v>#REF!</v>
      </c>
      <c r="Z1396" s="7" t="e">
        <f t="shared" si="269"/>
        <v>#REF!</v>
      </c>
    </row>
    <row r="1397" spans="19:26" x14ac:dyDescent="0.25">
      <c r="S1397" s="26">
        <f>+'Rendements bruts'!A1397</f>
        <v>0</v>
      </c>
      <c r="T1397">
        <f t="shared" si="270"/>
        <v>1900</v>
      </c>
      <c r="U1397">
        <f t="shared" si="271"/>
        <v>1</v>
      </c>
      <c r="V1397" t="e">
        <f>+VLOOKUP(S1397,'Rendements bruts'!$A:$A,2,FALSE)</f>
        <v>#N/A</v>
      </c>
      <c r="W1397" s="2">
        <f t="shared" si="272"/>
        <v>0</v>
      </c>
      <c r="Y1397" s="10" t="e">
        <f t="shared" si="268"/>
        <v>#REF!</v>
      </c>
      <c r="Z1397" s="7" t="e">
        <f t="shared" si="269"/>
        <v>#REF!</v>
      </c>
    </row>
    <row r="1398" spans="19:26" x14ac:dyDescent="0.25">
      <c r="S1398" s="26">
        <f>+'Rendements bruts'!A1398</f>
        <v>0</v>
      </c>
      <c r="T1398">
        <f t="shared" si="270"/>
        <v>1900</v>
      </c>
      <c r="U1398">
        <f t="shared" si="271"/>
        <v>1</v>
      </c>
      <c r="V1398" t="e">
        <f>+VLOOKUP(S1398,'Rendements bruts'!$A:$A,2,FALSE)</f>
        <v>#N/A</v>
      </c>
      <c r="W1398" s="2">
        <f t="shared" si="272"/>
        <v>0</v>
      </c>
      <c r="Y1398" s="10" t="e">
        <f t="shared" si="268"/>
        <v>#REF!</v>
      </c>
      <c r="Z1398" s="7" t="e">
        <f t="shared" si="269"/>
        <v>#REF!</v>
      </c>
    </row>
    <row r="1399" spans="19:26" x14ac:dyDescent="0.25">
      <c r="S1399" s="26">
        <f>+'Rendements bruts'!A1399</f>
        <v>0</v>
      </c>
      <c r="T1399">
        <f t="shared" si="270"/>
        <v>1900</v>
      </c>
      <c r="U1399">
        <f t="shared" si="271"/>
        <v>1</v>
      </c>
      <c r="V1399" t="e">
        <f>+VLOOKUP(S1399,'Rendements bruts'!$A:$A,2,FALSE)</f>
        <v>#N/A</v>
      </c>
      <c r="W1399" s="2">
        <f t="shared" si="272"/>
        <v>0</v>
      </c>
      <c r="Y1399" s="10" t="e">
        <f t="shared" si="268"/>
        <v>#REF!</v>
      </c>
      <c r="Z1399" s="7" t="e">
        <f t="shared" si="269"/>
        <v>#REF!</v>
      </c>
    </row>
    <row r="1400" spans="19:26" x14ac:dyDescent="0.25">
      <c r="S1400" s="26">
        <f>+'Rendements bruts'!A1400</f>
        <v>0</v>
      </c>
      <c r="T1400">
        <f t="shared" si="270"/>
        <v>1900</v>
      </c>
      <c r="U1400">
        <f t="shared" si="271"/>
        <v>1</v>
      </c>
      <c r="V1400" t="e">
        <f>+VLOOKUP(S1400,'Rendements bruts'!$A:$A,2,FALSE)</f>
        <v>#N/A</v>
      </c>
      <c r="W1400" s="2">
        <f t="shared" si="272"/>
        <v>0</v>
      </c>
      <c r="Y1400" s="10" t="e">
        <f t="shared" si="268"/>
        <v>#REF!</v>
      </c>
      <c r="Z1400" s="7" t="e">
        <f t="shared" si="269"/>
        <v>#REF!</v>
      </c>
    </row>
    <row r="1401" spans="19:26" x14ac:dyDescent="0.25">
      <c r="S1401" s="26">
        <f>+'Rendements bruts'!A1401</f>
        <v>0</v>
      </c>
      <c r="T1401">
        <f t="shared" si="270"/>
        <v>1900</v>
      </c>
      <c r="U1401">
        <f t="shared" si="271"/>
        <v>1</v>
      </c>
      <c r="V1401" t="e">
        <f>+VLOOKUP(S1401,'Rendements bruts'!$A:$A,2,FALSE)</f>
        <v>#N/A</v>
      </c>
      <c r="W1401" s="2">
        <f t="shared" si="272"/>
        <v>0</v>
      </c>
      <c r="Y1401" s="10" t="e">
        <f t="shared" si="268"/>
        <v>#REF!</v>
      </c>
      <c r="Z1401" s="7" t="e">
        <f t="shared" si="269"/>
        <v>#REF!</v>
      </c>
    </row>
    <row r="1402" spans="19:26" x14ac:dyDescent="0.25">
      <c r="S1402" s="26">
        <f>+'Rendements bruts'!A1402</f>
        <v>0</v>
      </c>
      <c r="T1402">
        <f t="shared" si="270"/>
        <v>1900</v>
      </c>
      <c r="U1402">
        <f t="shared" si="271"/>
        <v>1</v>
      </c>
      <c r="V1402" t="e">
        <f>+VLOOKUP(S1402,'Rendements bruts'!$A:$A,2,FALSE)</f>
        <v>#N/A</v>
      </c>
      <c r="W1402" s="2">
        <f t="shared" si="272"/>
        <v>0</v>
      </c>
      <c r="Y1402" s="10" t="e">
        <f t="shared" si="268"/>
        <v>#REF!</v>
      </c>
      <c r="Z1402" s="7" t="e">
        <f t="shared" si="269"/>
        <v>#REF!</v>
      </c>
    </row>
    <row r="1403" spans="19:26" x14ac:dyDescent="0.25">
      <c r="S1403" s="26">
        <f>+'Rendements bruts'!A1403</f>
        <v>0</v>
      </c>
      <c r="T1403">
        <f t="shared" si="270"/>
        <v>1900</v>
      </c>
      <c r="U1403">
        <f t="shared" si="271"/>
        <v>1</v>
      </c>
      <c r="V1403" t="e">
        <f>+VLOOKUP(S1403,'Rendements bruts'!$A:$A,2,FALSE)</f>
        <v>#N/A</v>
      </c>
      <c r="W1403" s="2">
        <f t="shared" si="272"/>
        <v>0</v>
      </c>
      <c r="Y1403" s="10" t="e">
        <f t="shared" si="268"/>
        <v>#REF!</v>
      </c>
      <c r="Z1403" s="7" t="e">
        <f t="shared" si="269"/>
        <v>#REF!</v>
      </c>
    </row>
    <row r="1404" spans="19:26" x14ac:dyDescent="0.25">
      <c r="S1404" s="26">
        <f>+'Rendements bruts'!A1404</f>
        <v>0</v>
      </c>
      <c r="T1404">
        <f t="shared" si="270"/>
        <v>1900</v>
      </c>
      <c r="U1404">
        <f t="shared" si="271"/>
        <v>1</v>
      </c>
      <c r="V1404" t="e">
        <f>+VLOOKUP(S1404,'Rendements bruts'!$A:$A,2,FALSE)</f>
        <v>#N/A</v>
      </c>
      <c r="W1404" s="2">
        <f t="shared" si="272"/>
        <v>0</v>
      </c>
      <c r="Y1404" s="10" t="e">
        <f t="shared" si="268"/>
        <v>#REF!</v>
      </c>
      <c r="Z1404" s="7" t="e">
        <f t="shared" si="269"/>
        <v>#REF!</v>
      </c>
    </row>
    <row r="1405" spans="19:26" x14ac:dyDescent="0.25">
      <c r="S1405" s="26">
        <f>+'Rendements bruts'!A1405</f>
        <v>0</v>
      </c>
      <c r="T1405">
        <f t="shared" si="270"/>
        <v>1900</v>
      </c>
      <c r="U1405">
        <f t="shared" si="271"/>
        <v>1</v>
      </c>
      <c r="V1405" t="e">
        <f>+VLOOKUP(S1405,'Rendements bruts'!$A:$A,2,FALSE)</f>
        <v>#N/A</v>
      </c>
      <c r="W1405" s="2">
        <f t="shared" si="272"/>
        <v>0</v>
      </c>
      <c r="Y1405" s="10" t="e">
        <f t="shared" si="268"/>
        <v>#REF!</v>
      </c>
      <c r="Z1405" s="7" t="e">
        <f t="shared" si="269"/>
        <v>#REF!</v>
      </c>
    </row>
    <row r="1406" spans="19:26" x14ac:dyDescent="0.25">
      <c r="S1406" s="26">
        <f>+'Rendements bruts'!A1406</f>
        <v>0</v>
      </c>
      <c r="T1406">
        <f t="shared" si="270"/>
        <v>1900</v>
      </c>
      <c r="U1406">
        <f t="shared" si="271"/>
        <v>1</v>
      </c>
      <c r="V1406" t="e">
        <f>+VLOOKUP(S1406,'Rendements bruts'!$A:$A,2,FALSE)</f>
        <v>#N/A</v>
      </c>
      <c r="W1406" s="2">
        <f t="shared" si="272"/>
        <v>0</v>
      </c>
      <c r="Y1406" s="10" t="e">
        <f t="shared" si="268"/>
        <v>#REF!</v>
      </c>
      <c r="Z1406" s="7" t="e">
        <f t="shared" si="269"/>
        <v>#REF!</v>
      </c>
    </row>
    <row r="1407" spans="19:26" x14ac:dyDescent="0.25">
      <c r="S1407" s="26">
        <f>+'Rendements bruts'!A1407</f>
        <v>0</v>
      </c>
      <c r="T1407">
        <f t="shared" si="270"/>
        <v>1900</v>
      </c>
      <c r="U1407">
        <f t="shared" si="271"/>
        <v>1</v>
      </c>
      <c r="V1407" t="e">
        <f>+VLOOKUP(S1407,'Rendements bruts'!$A:$A,2,FALSE)</f>
        <v>#N/A</v>
      </c>
      <c r="W1407" s="2">
        <f t="shared" si="272"/>
        <v>0</v>
      </c>
      <c r="Y1407" s="10" t="e">
        <f t="shared" si="268"/>
        <v>#REF!</v>
      </c>
      <c r="Z1407" s="7" t="e">
        <f t="shared" si="269"/>
        <v>#REF!</v>
      </c>
    </row>
    <row r="1408" spans="19:26" x14ac:dyDescent="0.25">
      <c r="S1408" s="26">
        <f>+'Rendements bruts'!A1408</f>
        <v>0</v>
      </c>
      <c r="T1408">
        <f t="shared" si="270"/>
        <v>1900</v>
      </c>
      <c r="U1408">
        <f t="shared" si="271"/>
        <v>1</v>
      </c>
      <c r="V1408" t="e">
        <f>+VLOOKUP(S1408,'Rendements bruts'!$A:$A,2,FALSE)</f>
        <v>#N/A</v>
      </c>
      <c r="W1408" s="2">
        <f t="shared" si="272"/>
        <v>0</v>
      </c>
      <c r="Y1408" s="10" t="e">
        <f t="shared" si="268"/>
        <v>#REF!</v>
      </c>
      <c r="Z1408" s="7" t="e">
        <f t="shared" si="269"/>
        <v>#REF!</v>
      </c>
    </row>
    <row r="1409" spans="19:26" x14ac:dyDescent="0.25">
      <c r="S1409" s="26">
        <f>+'Rendements bruts'!A1409</f>
        <v>0</v>
      </c>
      <c r="T1409">
        <f t="shared" si="270"/>
        <v>1900</v>
      </c>
      <c r="U1409">
        <f t="shared" si="271"/>
        <v>1</v>
      </c>
      <c r="V1409" t="e">
        <f>+VLOOKUP(S1409,'Rendements bruts'!$A:$A,2,FALSE)</f>
        <v>#N/A</v>
      </c>
      <c r="W1409" s="2">
        <f t="shared" si="272"/>
        <v>0</v>
      </c>
      <c r="Y1409" s="10" t="e">
        <f t="shared" si="268"/>
        <v>#REF!</v>
      </c>
      <c r="Z1409" s="7" t="e">
        <f t="shared" si="269"/>
        <v>#REF!</v>
      </c>
    </row>
    <row r="1410" spans="19:26" x14ac:dyDescent="0.25">
      <c r="S1410" s="26">
        <f>+'Rendements bruts'!A1410</f>
        <v>0</v>
      </c>
      <c r="T1410">
        <f t="shared" si="270"/>
        <v>1900</v>
      </c>
      <c r="U1410">
        <f t="shared" si="271"/>
        <v>1</v>
      </c>
      <c r="V1410" t="e">
        <f>+VLOOKUP(S1410,'Rendements bruts'!$A:$A,2,FALSE)</f>
        <v>#N/A</v>
      </c>
      <c r="W1410" s="2">
        <f t="shared" si="272"/>
        <v>0</v>
      </c>
      <c r="Y1410" s="10" t="e">
        <f t="shared" si="268"/>
        <v>#REF!</v>
      </c>
      <c r="Z1410" s="7" t="e">
        <f t="shared" si="269"/>
        <v>#REF!</v>
      </c>
    </row>
    <row r="1411" spans="19:26" x14ac:dyDescent="0.25">
      <c r="S1411" s="26">
        <f>+'Rendements bruts'!A1411</f>
        <v>0</v>
      </c>
      <c r="T1411">
        <f t="shared" si="270"/>
        <v>1900</v>
      </c>
      <c r="U1411">
        <f t="shared" si="271"/>
        <v>1</v>
      </c>
      <c r="V1411" t="e">
        <f>+VLOOKUP(S1411,'Rendements bruts'!$A:$A,2,FALSE)</f>
        <v>#N/A</v>
      </c>
      <c r="W1411" s="2">
        <f t="shared" si="272"/>
        <v>0</v>
      </c>
      <c r="Y1411" s="10" t="e">
        <f t="shared" si="268"/>
        <v>#REF!</v>
      </c>
      <c r="Z1411" s="7" t="e">
        <f t="shared" si="269"/>
        <v>#REF!</v>
      </c>
    </row>
    <row r="1412" spans="19:26" x14ac:dyDescent="0.25">
      <c r="S1412" s="26">
        <f>+'Rendements bruts'!A1412</f>
        <v>0</v>
      </c>
      <c r="T1412">
        <f t="shared" si="270"/>
        <v>1900</v>
      </c>
      <c r="U1412">
        <f t="shared" si="271"/>
        <v>1</v>
      </c>
      <c r="V1412" t="e">
        <f>+VLOOKUP(S1412,'Rendements bruts'!$A:$A,2,FALSE)</f>
        <v>#N/A</v>
      </c>
      <c r="W1412" s="2">
        <f t="shared" si="272"/>
        <v>0</v>
      </c>
      <c r="Y1412" s="10" t="e">
        <f t="shared" si="268"/>
        <v>#REF!</v>
      </c>
      <c r="Z1412" s="7" t="e">
        <f t="shared" si="269"/>
        <v>#REF!</v>
      </c>
    </row>
    <row r="1413" spans="19:26" x14ac:dyDescent="0.25">
      <c r="S1413" s="26">
        <f>+'Rendements bruts'!A1413</f>
        <v>0</v>
      </c>
      <c r="T1413">
        <f t="shared" si="270"/>
        <v>1900</v>
      </c>
      <c r="U1413">
        <f t="shared" si="271"/>
        <v>1</v>
      </c>
      <c r="V1413" t="e">
        <f>+VLOOKUP(S1413,'Rendements bruts'!$A:$A,2,FALSE)</f>
        <v>#N/A</v>
      </c>
      <c r="W1413" s="2">
        <f t="shared" si="272"/>
        <v>0</v>
      </c>
      <c r="Y1413" s="10" t="e">
        <f t="shared" ref="Y1413:Y1440" si="273">+IF(A1436=" "," ",INDEX(Indices,A1436,MAX($Q$2:$Q$48)+2))</f>
        <v>#REF!</v>
      </c>
      <c r="Z1413" s="7" t="e">
        <f t="shared" si="269"/>
        <v>#REF!</v>
      </c>
    </row>
    <row r="1414" spans="19:26" x14ac:dyDescent="0.25">
      <c r="S1414" s="26">
        <f>+'Rendements bruts'!A1414</f>
        <v>0</v>
      </c>
      <c r="T1414">
        <f t="shared" si="270"/>
        <v>1900</v>
      </c>
      <c r="U1414">
        <f t="shared" si="271"/>
        <v>1</v>
      </c>
      <c r="V1414" t="e">
        <f>+VLOOKUP(S1414,'Rendements bruts'!$A:$A,2,FALSE)</f>
        <v>#N/A</v>
      </c>
      <c r="W1414" s="2">
        <f t="shared" si="272"/>
        <v>0</v>
      </c>
      <c r="Y1414" s="10" t="e">
        <f t="shared" si="273"/>
        <v>#REF!</v>
      </c>
      <c r="Z1414" s="7" t="e">
        <f t="shared" si="269"/>
        <v>#REF!</v>
      </c>
    </row>
    <row r="1415" spans="19:26" x14ac:dyDescent="0.25">
      <c r="S1415" s="26">
        <f>+'Rendements bruts'!A1415</f>
        <v>0</v>
      </c>
      <c r="T1415">
        <f t="shared" si="270"/>
        <v>1900</v>
      </c>
      <c r="U1415">
        <f t="shared" si="271"/>
        <v>1</v>
      </c>
      <c r="V1415" t="e">
        <f>+VLOOKUP(S1415,'Rendements bruts'!$A:$A,2,FALSE)</f>
        <v>#N/A</v>
      </c>
      <c r="W1415" s="2">
        <f t="shared" si="272"/>
        <v>0</v>
      </c>
      <c r="Y1415" s="10" t="e">
        <f t="shared" si="273"/>
        <v>#REF!</v>
      </c>
      <c r="Z1415" s="7" t="e">
        <f t="shared" si="269"/>
        <v>#REF!</v>
      </c>
    </row>
    <row r="1416" spans="19:26" x14ac:dyDescent="0.25">
      <c r="S1416" s="26">
        <f>+'Rendements bruts'!A1416</f>
        <v>0</v>
      </c>
      <c r="T1416">
        <f t="shared" si="270"/>
        <v>1900</v>
      </c>
      <c r="U1416">
        <f t="shared" si="271"/>
        <v>1</v>
      </c>
      <c r="V1416" t="e">
        <f>+VLOOKUP(S1416,'Rendements bruts'!$A:$A,2,FALSE)</f>
        <v>#N/A</v>
      </c>
      <c r="W1416" s="2">
        <f t="shared" si="272"/>
        <v>0</v>
      </c>
      <c r="Y1416" s="10" t="e">
        <f t="shared" si="273"/>
        <v>#REF!</v>
      </c>
      <c r="Z1416" s="7" t="e">
        <f t="shared" si="269"/>
        <v>#REF!</v>
      </c>
    </row>
    <row r="1417" spans="19:26" x14ac:dyDescent="0.25">
      <c r="S1417" s="26">
        <f>+'Rendements bruts'!A1417</f>
        <v>0</v>
      </c>
      <c r="T1417">
        <f t="shared" si="270"/>
        <v>1900</v>
      </c>
      <c r="U1417">
        <f t="shared" si="271"/>
        <v>1</v>
      </c>
      <c r="V1417" t="e">
        <f>+VLOOKUP(S1417,'Rendements bruts'!$A:$A,2,FALSE)</f>
        <v>#N/A</v>
      </c>
      <c r="W1417" s="2">
        <f t="shared" si="272"/>
        <v>0</v>
      </c>
      <c r="Y1417" s="10" t="e">
        <f t="shared" si="273"/>
        <v>#REF!</v>
      </c>
      <c r="Z1417" s="7" t="e">
        <f t="shared" si="269"/>
        <v>#REF!</v>
      </c>
    </row>
    <row r="1418" spans="19:26" x14ac:dyDescent="0.25">
      <c r="S1418" s="26">
        <f>+'Rendements bruts'!A1418</f>
        <v>0</v>
      </c>
      <c r="T1418">
        <f t="shared" si="270"/>
        <v>1900</v>
      </c>
      <c r="U1418">
        <f t="shared" si="271"/>
        <v>1</v>
      </c>
      <c r="V1418" t="e">
        <f>+VLOOKUP(S1418,'Rendements bruts'!$A:$A,2,FALSE)</f>
        <v>#N/A</v>
      </c>
      <c r="W1418" s="2">
        <f t="shared" si="272"/>
        <v>0</v>
      </c>
      <c r="Y1418" s="10" t="e">
        <f t="shared" si="273"/>
        <v>#REF!</v>
      </c>
      <c r="Z1418" s="7" t="e">
        <f t="shared" si="269"/>
        <v>#REF!</v>
      </c>
    </row>
    <row r="1419" spans="19:26" x14ac:dyDescent="0.25">
      <c r="S1419" s="26">
        <f>+'Rendements bruts'!A1419</f>
        <v>0</v>
      </c>
      <c r="T1419">
        <f t="shared" si="270"/>
        <v>1900</v>
      </c>
      <c r="U1419">
        <f t="shared" si="271"/>
        <v>1</v>
      </c>
      <c r="V1419" t="e">
        <f>+VLOOKUP(S1419,'Rendements bruts'!$A:$A,2,FALSE)</f>
        <v>#N/A</v>
      </c>
      <c r="W1419" s="2">
        <f t="shared" si="272"/>
        <v>0</v>
      </c>
      <c r="Y1419" s="10" t="e">
        <f t="shared" si="273"/>
        <v>#REF!</v>
      </c>
      <c r="Z1419" s="7" t="e">
        <f t="shared" si="269"/>
        <v>#REF!</v>
      </c>
    </row>
    <row r="1420" spans="19:26" x14ac:dyDescent="0.25">
      <c r="S1420" s="26">
        <f>+'Rendements bruts'!A1420</f>
        <v>0</v>
      </c>
      <c r="T1420">
        <f t="shared" si="270"/>
        <v>1900</v>
      </c>
      <c r="U1420">
        <f t="shared" si="271"/>
        <v>1</v>
      </c>
      <c r="V1420" t="e">
        <f>+VLOOKUP(S1420,'Rendements bruts'!$A:$A,2,FALSE)</f>
        <v>#N/A</v>
      </c>
      <c r="W1420" s="2">
        <f t="shared" si="272"/>
        <v>0</v>
      </c>
      <c r="Y1420" s="10" t="e">
        <f t="shared" si="273"/>
        <v>#REF!</v>
      </c>
      <c r="Z1420" s="7" t="e">
        <f t="shared" si="269"/>
        <v>#REF!</v>
      </c>
    </row>
    <row r="1421" spans="19:26" x14ac:dyDescent="0.25">
      <c r="S1421" s="26">
        <f>+'Rendements bruts'!A1421</f>
        <v>0</v>
      </c>
      <c r="T1421">
        <f t="shared" si="270"/>
        <v>1900</v>
      </c>
      <c r="U1421">
        <f t="shared" si="271"/>
        <v>1</v>
      </c>
      <c r="V1421" t="e">
        <f>+VLOOKUP(S1421,'Rendements bruts'!$A:$A,2,FALSE)</f>
        <v>#N/A</v>
      </c>
      <c r="W1421" s="2">
        <f t="shared" si="272"/>
        <v>0</v>
      </c>
      <c r="Y1421" s="10" t="e">
        <f t="shared" si="273"/>
        <v>#REF!</v>
      </c>
      <c r="Z1421" s="7" t="e">
        <f t="shared" si="269"/>
        <v>#REF!</v>
      </c>
    </row>
    <row r="1422" spans="19:26" x14ac:dyDescent="0.25">
      <c r="S1422" s="26">
        <f>+'Rendements bruts'!A1422</f>
        <v>0</v>
      </c>
      <c r="T1422">
        <f t="shared" si="270"/>
        <v>1900</v>
      </c>
      <c r="U1422">
        <f t="shared" si="271"/>
        <v>1</v>
      </c>
      <c r="V1422" t="e">
        <f>+VLOOKUP(S1422,'Rendements bruts'!$A:$A,2,FALSE)</f>
        <v>#N/A</v>
      </c>
      <c r="W1422" s="2">
        <f t="shared" si="272"/>
        <v>0</v>
      </c>
      <c r="Y1422" s="10" t="e">
        <f t="shared" si="273"/>
        <v>#REF!</v>
      </c>
      <c r="Z1422" s="7" t="e">
        <f t="shared" si="269"/>
        <v>#REF!</v>
      </c>
    </row>
    <row r="1423" spans="19:26" x14ac:dyDescent="0.25">
      <c r="S1423" s="26">
        <f>+'Rendements bruts'!A1423</f>
        <v>0</v>
      </c>
      <c r="T1423">
        <f t="shared" si="270"/>
        <v>1900</v>
      </c>
      <c r="U1423">
        <f t="shared" si="271"/>
        <v>1</v>
      </c>
      <c r="V1423" t="e">
        <f>+VLOOKUP(S1423,'Rendements bruts'!$A:$A,2,FALSE)</f>
        <v>#N/A</v>
      </c>
      <c r="W1423" s="2">
        <f t="shared" si="272"/>
        <v>0</v>
      </c>
      <c r="Y1423" s="10" t="e">
        <f t="shared" si="273"/>
        <v>#REF!</v>
      </c>
      <c r="Z1423" s="7" t="e">
        <f t="shared" si="269"/>
        <v>#REF!</v>
      </c>
    </row>
    <row r="1424" spans="19:26" x14ac:dyDescent="0.25">
      <c r="S1424" s="26">
        <f>+'Rendements bruts'!A1424</f>
        <v>0</v>
      </c>
      <c r="T1424">
        <f t="shared" si="270"/>
        <v>1900</v>
      </c>
      <c r="U1424">
        <f t="shared" si="271"/>
        <v>1</v>
      </c>
      <c r="V1424" t="e">
        <f>+VLOOKUP(S1424,'Rendements bruts'!$A:$A,2,FALSE)</f>
        <v>#N/A</v>
      </c>
      <c r="W1424" s="2">
        <f t="shared" si="272"/>
        <v>0</v>
      </c>
      <c r="Y1424" s="10" t="e">
        <f t="shared" si="273"/>
        <v>#REF!</v>
      </c>
      <c r="Z1424" s="7" t="e">
        <f t="shared" si="269"/>
        <v>#REF!</v>
      </c>
    </row>
    <row r="1425" spans="19:26" x14ac:dyDescent="0.25">
      <c r="S1425" s="26">
        <f>+'Rendements bruts'!A1425</f>
        <v>0</v>
      </c>
      <c r="T1425">
        <f t="shared" si="270"/>
        <v>1900</v>
      </c>
      <c r="U1425">
        <f t="shared" si="271"/>
        <v>1</v>
      </c>
      <c r="V1425" t="e">
        <f>+VLOOKUP(S1425,'Rendements bruts'!$A:$A,2,FALSE)</f>
        <v>#N/A</v>
      </c>
      <c r="W1425" s="2">
        <f t="shared" si="272"/>
        <v>0</v>
      </c>
      <c r="Y1425" s="10" t="e">
        <f t="shared" si="273"/>
        <v>#REF!</v>
      </c>
      <c r="Z1425" s="7" t="e">
        <f t="shared" si="269"/>
        <v>#REF!</v>
      </c>
    </row>
    <row r="1426" spans="19:26" x14ac:dyDescent="0.25">
      <c r="S1426" s="26">
        <f>+'Rendements bruts'!A1426</f>
        <v>0</v>
      </c>
      <c r="T1426">
        <f t="shared" si="270"/>
        <v>1900</v>
      </c>
      <c r="U1426">
        <f t="shared" si="271"/>
        <v>1</v>
      </c>
      <c r="V1426" t="e">
        <f>+VLOOKUP(S1426,'Rendements bruts'!$A:$A,2,FALSE)</f>
        <v>#N/A</v>
      </c>
      <c r="W1426" s="2">
        <f t="shared" si="272"/>
        <v>0</v>
      </c>
      <c r="Y1426" s="10" t="e">
        <f t="shared" si="273"/>
        <v>#REF!</v>
      </c>
      <c r="Z1426" s="7" t="e">
        <f t="shared" si="269"/>
        <v>#REF!</v>
      </c>
    </row>
    <row r="1427" spans="19:26" x14ac:dyDescent="0.25">
      <c r="S1427" s="26">
        <f>+'Rendements bruts'!A1427</f>
        <v>0</v>
      </c>
      <c r="T1427">
        <f t="shared" si="270"/>
        <v>1900</v>
      </c>
      <c r="U1427">
        <f t="shared" si="271"/>
        <v>1</v>
      </c>
      <c r="V1427" t="e">
        <f>+VLOOKUP(S1427,'Rendements bruts'!$A:$A,2,FALSE)</f>
        <v>#N/A</v>
      </c>
      <c r="W1427" s="2">
        <f t="shared" si="272"/>
        <v>0</v>
      </c>
      <c r="Y1427" s="10" t="e">
        <f t="shared" si="273"/>
        <v>#REF!</v>
      </c>
      <c r="Z1427" s="7" t="e">
        <f t="shared" si="269"/>
        <v>#REF!</v>
      </c>
    </row>
    <row r="1428" spans="19:26" x14ac:dyDescent="0.25">
      <c r="S1428" s="26">
        <f>+'Rendements bruts'!A1428</f>
        <v>0</v>
      </c>
      <c r="T1428">
        <f t="shared" si="270"/>
        <v>1900</v>
      </c>
      <c r="U1428">
        <f t="shared" si="271"/>
        <v>1</v>
      </c>
      <c r="V1428" t="e">
        <f>+VLOOKUP(S1428,'Rendements bruts'!$A:$A,2,FALSE)</f>
        <v>#N/A</v>
      </c>
      <c r="W1428" s="2">
        <f t="shared" si="272"/>
        <v>0</v>
      </c>
      <c r="Y1428" s="10" t="e">
        <f t="shared" si="273"/>
        <v>#REF!</v>
      </c>
      <c r="Z1428" s="7" t="e">
        <f t="shared" si="269"/>
        <v>#REF!</v>
      </c>
    </row>
    <row r="1429" spans="19:26" x14ac:dyDescent="0.25">
      <c r="S1429" s="26">
        <f>+'Rendements bruts'!A1429</f>
        <v>0</v>
      </c>
      <c r="T1429">
        <f t="shared" si="270"/>
        <v>1900</v>
      </c>
      <c r="U1429">
        <f t="shared" si="271"/>
        <v>1</v>
      </c>
      <c r="V1429" t="e">
        <f>+VLOOKUP(S1429,'Rendements bruts'!$A:$A,2,FALSE)</f>
        <v>#N/A</v>
      </c>
      <c r="W1429" s="2">
        <f t="shared" si="272"/>
        <v>0</v>
      </c>
      <c r="Y1429" s="10" t="e">
        <f t="shared" si="273"/>
        <v>#REF!</v>
      </c>
      <c r="Z1429" s="7" t="e">
        <f t="shared" ref="Z1429:Z1440" si="274">+IF(A1452=" ",1,1+Y1429)</f>
        <v>#REF!</v>
      </c>
    </row>
    <row r="1430" spans="19:26" x14ac:dyDescent="0.25">
      <c r="S1430" s="26">
        <f>+'Rendements bruts'!A1430</f>
        <v>0</v>
      </c>
      <c r="T1430">
        <f t="shared" si="270"/>
        <v>1900</v>
      </c>
      <c r="U1430">
        <f t="shared" si="271"/>
        <v>1</v>
      </c>
      <c r="V1430" t="e">
        <f>+VLOOKUP(S1430,'Rendements bruts'!$A:$A,2,FALSE)</f>
        <v>#N/A</v>
      </c>
      <c r="W1430" s="2">
        <f t="shared" si="272"/>
        <v>0</v>
      </c>
      <c r="Y1430" s="10" t="e">
        <f t="shared" si="273"/>
        <v>#REF!</v>
      </c>
      <c r="Z1430" s="7" t="e">
        <f t="shared" si="274"/>
        <v>#REF!</v>
      </c>
    </row>
    <row r="1431" spans="19:26" x14ac:dyDescent="0.25">
      <c r="S1431" s="26">
        <f>+'Rendements bruts'!A1431</f>
        <v>0</v>
      </c>
      <c r="T1431">
        <f t="shared" si="270"/>
        <v>1900</v>
      </c>
      <c r="U1431">
        <f t="shared" si="271"/>
        <v>1</v>
      </c>
      <c r="V1431" t="e">
        <f>+VLOOKUP(S1431,'Rendements bruts'!$A:$A,2,FALSE)</f>
        <v>#N/A</v>
      </c>
      <c r="W1431" s="2">
        <f t="shared" si="272"/>
        <v>0</v>
      </c>
      <c r="Y1431" s="10" t="e">
        <f t="shared" si="273"/>
        <v>#REF!</v>
      </c>
      <c r="Z1431" s="7" t="e">
        <f t="shared" si="274"/>
        <v>#REF!</v>
      </c>
    </row>
    <row r="1432" spans="19:26" x14ac:dyDescent="0.25">
      <c r="S1432" s="26">
        <f>+'Rendements bruts'!A1432</f>
        <v>0</v>
      </c>
      <c r="T1432">
        <f t="shared" si="270"/>
        <v>1900</v>
      </c>
      <c r="U1432">
        <f t="shared" si="271"/>
        <v>1</v>
      </c>
      <c r="V1432" t="e">
        <f>+VLOOKUP(S1432,'Rendements bruts'!$A:$A,2,FALSE)</f>
        <v>#N/A</v>
      </c>
      <c r="W1432" s="2">
        <f t="shared" si="272"/>
        <v>0</v>
      </c>
      <c r="Y1432" s="10" t="e">
        <f t="shared" si="273"/>
        <v>#REF!</v>
      </c>
      <c r="Z1432" s="7" t="e">
        <f t="shared" si="274"/>
        <v>#REF!</v>
      </c>
    </row>
    <row r="1433" spans="19:26" x14ac:dyDescent="0.25">
      <c r="S1433" s="26">
        <f>+'Rendements bruts'!A1433</f>
        <v>0</v>
      </c>
      <c r="T1433">
        <f t="shared" si="270"/>
        <v>1900</v>
      </c>
      <c r="U1433">
        <f t="shared" si="271"/>
        <v>1</v>
      </c>
      <c r="V1433" t="e">
        <f>+VLOOKUP(S1433,'Rendements bruts'!$A:$A,2,FALSE)</f>
        <v>#N/A</v>
      </c>
      <c r="W1433" s="2">
        <f t="shared" si="272"/>
        <v>0</v>
      </c>
      <c r="Y1433" s="10" t="e">
        <f t="shared" si="273"/>
        <v>#REF!</v>
      </c>
      <c r="Z1433" s="7" t="e">
        <f t="shared" si="274"/>
        <v>#REF!</v>
      </c>
    </row>
    <row r="1434" spans="19:26" x14ac:dyDescent="0.25">
      <c r="S1434" s="26">
        <f>+'Rendements bruts'!A1434</f>
        <v>0</v>
      </c>
      <c r="T1434">
        <f t="shared" si="270"/>
        <v>1900</v>
      </c>
      <c r="U1434">
        <f t="shared" si="271"/>
        <v>1</v>
      </c>
      <c r="V1434" t="e">
        <f>+VLOOKUP(S1434,'Rendements bruts'!$A:$A,2,FALSE)</f>
        <v>#N/A</v>
      </c>
      <c r="W1434" s="2">
        <f t="shared" si="272"/>
        <v>0</v>
      </c>
      <c r="Y1434" s="10" t="e">
        <f t="shared" si="273"/>
        <v>#REF!</v>
      </c>
      <c r="Z1434" s="7" t="e">
        <f t="shared" si="274"/>
        <v>#REF!</v>
      </c>
    </row>
    <row r="1435" spans="19:26" x14ac:dyDescent="0.25">
      <c r="S1435" s="26">
        <f>+'Rendements bruts'!A1435</f>
        <v>0</v>
      </c>
      <c r="T1435">
        <f t="shared" si="270"/>
        <v>1900</v>
      </c>
      <c r="U1435">
        <f t="shared" si="271"/>
        <v>1</v>
      </c>
      <c r="V1435" t="e">
        <f>+VLOOKUP(S1435,'Rendements bruts'!$A:$A,2,FALSE)</f>
        <v>#N/A</v>
      </c>
      <c r="W1435" s="2">
        <f t="shared" si="272"/>
        <v>0</v>
      </c>
      <c r="Y1435" s="10" t="e">
        <f t="shared" si="273"/>
        <v>#REF!</v>
      </c>
      <c r="Z1435" s="7" t="e">
        <f t="shared" si="274"/>
        <v>#REF!</v>
      </c>
    </row>
    <row r="1436" spans="19:26" x14ac:dyDescent="0.25">
      <c r="S1436" s="26">
        <f>+'Rendements bruts'!A1436</f>
        <v>0</v>
      </c>
      <c r="T1436">
        <f t="shared" si="270"/>
        <v>1900</v>
      </c>
      <c r="U1436">
        <f t="shared" si="271"/>
        <v>1</v>
      </c>
      <c r="V1436" t="e">
        <f>+VLOOKUP(S1436,'Rendements bruts'!$A:$A,2,FALSE)</f>
        <v>#N/A</v>
      </c>
      <c r="W1436" s="2">
        <f t="shared" si="272"/>
        <v>0</v>
      </c>
      <c r="Y1436" s="10" t="e">
        <f t="shared" si="273"/>
        <v>#REF!</v>
      </c>
      <c r="Z1436" s="7" t="e">
        <f t="shared" si="274"/>
        <v>#REF!</v>
      </c>
    </row>
    <row r="1437" spans="19:26" x14ac:dyDescent="0.25">
      <c r="S1437" s="26">
        <f>+'Rendements bruts'!A1437</f>
        <v>0</v>
      </c>
      <c r="T1437">
        <f t="shared" si="270"/>
        <v>1900</v>
      </c>
      <c r="U1437">
        <f t="shared" si="271"/>
        <v>1</v>
      </c>
      <c r="V1437" t="e">
        <f>+VLOOKUP(S1437,'Rendements bruts'!$A:$A,2,FALSE)</f>
        <v>#N/A</v>
      </c>
      <c r="W1437" s="2">
        <f t="shared" si="272"/>
        <v>0</v>
      </c>
      <c r="Y1437" s="10" t="e">
        <f t="shared" si="273"/>
        <v>#REF!</v>
      </c>
      <c r="Z1437" s="7" t="e">
        <f t="shared" si="274"/>
        <v>#REF!</v>
      </c>
    </row>
    <row r="1438" spans="19:26" x14ac:dyDescent="0.25">
      <c r="S1438" s="26">
        <f>+'Rendements bruts'!A1438</f>
        <v>0</v>
      </c>
      <c r="T1438">
        <f t="shared" si="270"/>
        <v>1900</v>
      </c>
      <c r="U1438">
        <f t="shared" si="271"/>
        <v>1</v>
      </c>
      <c r="V1438" t="e">
        <f>+VLOOKUP(S1438,'Rendements bruts'!$A:$A,2,FALSE)</f>
        <v>#N/A</v>
      </c>
      <c r="W1438" s="2">
        <f t="shared" si="272"/>
        <v>0</v>
      </c>
      <c r="Y1438" s="10" t="e">
        <f t="shared" si="273"/>
        <v>#REF!</v>
      </c>
      <c r="Z1438" s="7" t="e">
        <f t="shared" si="274"/>
        <v>#REF!</v>
      </c>
    </row>
    <row r="1439" spans="19:26" x14ac:dyDescent="0.25">
      <c r="S1439" s="26">
        <f>+'Rendements bruts'!A1439</f>
        <v>0</v>
      </c>
      <c r="T1439">
        <f t="shared" si="270"/>
        <v>1900</v>
      </c>
      <c r="U1439">
        <f t="shared" si="271"/>
        <v>1</v>
      </c>
      <c r="V1439" t="e">
        <f>+VLOOKUP(S1439,'Rendements bruts'!$A:$A,2,FALSE)</f>
        <v>#N/A</v>
      </c>
      <c r="W1439" s="2">
        <f t="shared" si="272"/>
        <v>0</v>
      </c>
      <c r="Y1439" s="10" t="e">
        <f t="shared" si="273"/>
        <v>#REF!</v>
      </c>
      <c r="Z1439" s="7" t="e">
        <f t="shared" si="274"/>
        <v>#REF!</v>
      </c>
    </row>
    <row r="1440" spans="19:26" x14ac:dyDescent="0.25">
      <c r="S1440" s="26">
        <f>+'Rendements bruts'!A1440</f>
        <v>0</v>
      </c>
      <c r="T1440">
        <f t="shared" si="270"/>
        <v>1900</v>
      </c>
      <c r="U1440">
        <f t="shared" si="271"/>
        <v>1</v>
      </c>
      <c r="V1440" t="e">
        <f>+VLOOKUP(S1440,'Rendements bruts'!$A:$A,2,FALSE)</f>
        <v>#N/A</v>
      </c>
      <c r="W1440" s="2">
        <f t="shared" si="272"/>
        <v>0</v>
      </c>
      <c r="Y1440" s="10" t="e">
        <f t="shared" si="273"/>
        <v>#REF!</v>
      </c>
      <c r="Z1440" s="7" t="e">
        <f t="shared" si="274"/>
        <v>#REF!</v>
      </c>
    </row>
  </sheetData>
  <mergeCells count="1">
    <mergeCell ref="C2:E2"/>
  </mergeCells>
  <phoneticPr fontId="8" type="noConversion"/>
  <dataValidations count="2">
    <dataValidation type="list" allowBlank="1" showInputMessage="1" showErrorMessage="1" sqref="C3:C4" xr:uid="{00000000-0002-0000-0000-000000000000}">
      <formula1>$S$2:$S$800</formula1>
    </dataValidation>
    <dataValidation type="list" allowBlank="1" showInputMessage="1" showErrorMessage="1" sqref="C2:E2" xr:uid="{00000000-0002-0000-0000-000001000000}">
      <formula1>$O$2:$O$28</formula1>
    </dataValidation>
  </dataValidations>
  <pageMargins left="0.78740157499999996" right="0.78740157499999996" top="0.984251969" bottom="0.984251969" header="0.4921259845" footer="0.4921259845"/>
  <pageSetup scale="52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D8270-C767-4035-AE73-D1A196729B10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6837F-8E50-4C52-BA91-677933A5F058}">
  <sheetPr codeName="Sheet6">
    <tabColor theme="6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66834-4103-47C0-AB17-525F2D265768}">
  <sheetPr codeName="Sheet7"/>
  <dimension ref="A1:Z223"/>
  <sheetViews>
    <sheetView workbookViewId="0"/>
  </sheetViews>
  <sheetFormatPr defaultColWidth="11.19921875" defaultRowHeight="13.8" x14ac:dyDescent="0.25"/>
  <cols>
    <col min="16" max="17" width="11.19921875" style="35"/>
    <col min="18" max="18" width="27" style="35" bestFit="1" customWidth="1"/>
    <col min="19" max="20" width="11.19921875" style="35"/>
    <col min="21" max="21" width="12.5" style="35" customWidth="1"/>
    <col min="22" max="23" width="12.8984375" style="35" customWidth="1"/>
  </cols>
  <sheetData>
    <row r="1" spans="1:26" s="1" customFormat="1" ht="44.25" customHeight="1" x14ac:dyDescent="0.25">
      <c r="A1" s="1" t="s">
        <v>4</v>
      </c>
      <c r="B1" s="1" t="str">
        <f>+'Rendements nets'!E3</f>
        <v>Obligations canadiennes</v>
      </c>
      <c r="C1" s="1" t="str">
        <f>+'Rendements nets'!F3</f>
        <v>Actions cdns grande cap</v>
      </c>
      <c r="D1" s="1" t="str">
        <f>+'Rendements nets'!G3</f>
        <v>Actions cdns pet cap</v>
      </c>
      <c r="E1" s="1" t="str">
        <f>+'Rendements nets'!H3</f>
        <v>Actions US N-Tax</v>
      </c>
      <c r="F1" s="1" t="str">
        <f>+'Rendements nets'!I3</f>
        <v>Actions US Tax</v>
      </c>
      <c r="G1" s="1" t="str">
        <f>+'Rendements nets'!J3</f>
        <v>Actions EAEO</v>
      </c>
      <c r="H1" s="1" t="str">
        <f>+'Rendements nets'!K3</f>
        <v>Obligations gouvernementales</v>
      </c>
      <c r="I1" s="1" t="str">
        <f>+'Rendements nets'!L3</f>
        <v>Obligations corporatives</v>
      </c>
      <c r="J1" s="1" t="str">
        <f>+'Rendements nets'!M3</f>
        <v>Stratégies complémentaires</v>
      </c>
      <c r="K1" s="1" t="str">
        <f>+'Rendements nets'!N3</f>
        <v>Équilibré</v>
      </c>
      <c r="L1" s="1" t="s">
        <v>76</v>
      </c>
      <c r="M1" s="1" t="str">
        <f>+'Rendements nets'!P3</f>
        <v>Revenu à distribution mensuelle</v>
      </c>
      <c r="N1" s="1" t="str">
        <f>+'Rendements nets'!Q3</f>
        <v>Croissance à distribution mensuelle</v>
      </c>
      <c r="O1" s="1" t="str">
        <f>+'Rendements nets'!R3</f>
        <v>Stratégies alternatives</v>
      </c>
      <c r="P1" s="36" t="str">
        <f>+'Rendements nets'!S3</f>
        <v>Mandat Actions européennes</v>
      </c>
      <c r="Q1" s="36" t="str">
        <f>+'Rendements nets'!T3</f>
        <v>Mandat Oblig corp canadiennes</v>
      </c>
      <c r="R1" s="36" t="str">
        <f>+'Rendements nets'!U3</f>
        <v>Mandat Oblig corp européennes</v>
      </c>
      <c r="S1" s="36" t="str">
        <f>+'Rendements nets'!V3</f>
        <v>Mandat Prêts bancaires</v>
      </c>
      <c r="T1" s="36" t="str">
        <f>+'Rendements nets'!W3</f>
        <v>Mandat Fixed Income Core Plus</v>
      </c>
      <c r="U1" s="36" t="s">
        <v>72</v>
      </c>
      <c r="V1" s="47" t="str">
        <f>+'Rendements bruts'!V1</f>
        <v>Mandat Actions EAEO (Altrinsic)</v>
      </c>
      <c r="W1" s="47" t="str">
        <f>+'Rendements bruts'!W1</f>
        <v>Mandat Actions ACWI Ex-US (Baillie Gifford)</v>
      </c>
      <c r="Y1" s="1" t="s">
        <v>31</v>
      </c>
    </row>
    <row r="2" spans="1:26" x14ac:dyDescent="0.25">
      <c r="A2" s="2">
        <v>38016</v>
      </c>
      <c r="B2" s="3">
        <f ca="1">PRODUCT('Rendements indices_+1'!B$2:B2)</f>
        <v>1.02</v>
      </c>
      <c r="C2" s="3">
        <f ca="1">PRODUCT('Rendements indices_+1'!C$2:C2)</f>
        <v>1.05</v>
      </c>
      <c r="D2" s="3">
        <f>PRODUCT('Rendements indices_+1'!D$2:D2)</f>
        <v>0</v>
      </c>
      <c r="E2" s="3">
        <f ca="1">PRODUCT('Rendements indices_+1'!E$2:E2)</f>
        <v>1.02</v>
      </c>
      <c r="F2" s="3">
        <f ca="1">PRODUCT('Rendements indices_+1'!F$2:F2)</f>
        <v>0.97</v>
      </c>
      <c r="G2" s="3">
        <f ca="1">PRODUCT('Rendements indices_+1'!G$2:G2)</f>
        <v>1.01</v>
      </c>
      <c r="H2" s="3">
        <f>PRODUCT('Rendements indices_+1'!H$2:H2)</f>
        <v>0</v>
      </c>
      <c r="I2" s="3">
        <f>PRODUCT('Rendements indices_+1'!I$2:I2)</f>
        <v>0</v>
      </c>
      <c r="J2" s="3">
        <f>PRODUCT('Rendements indices_+1'!J$2:J2)</f>
        <v>0</v>
      </c>
      <c r="K2" s="3">
        <f>PRODUCT('Rendements indices_+1'!K$2:K2)</f>
        <v>0</v>
      </c>
      <c r="L2" s="3">
        <f>PRODUCT('Rendements indices_+1'!L$2:L2)</f>
        <v>0</v>
      </c>
      <c r="M2" s="3">
        <f>PRODUCT('Rendements indices_+1'!M$2:M2)</f>
        <v>0</v>
      </c>
      <c r="N2" s="3">
        <f>PRODUCT('Rendements indices_+1'!N$2:N2)</f>
        <v>0</v>
      </c>
      <c r="O2" s="3">
        <f>PRODUCT('Rendements indices_+1'!O$2:O2)</f>
        <v>0</v>
      </c>
      <c r="P2" s="3">
        <f>PRODUCT('Rendements indices_+1'!P$2:P2)</f>
        <v>0</v>
      </c>
      <c r="Q2" s="3">
        <f>PRODUCT('Rendements indices_+1'!Q$2:Q2)</f>
        <v>0</v>
      </c>
      <c r="R2" s="3">
        <f>PRODUCT('Rendements indices_+1'!R$2:R2)</f>
        <v>0</v>
      </c>
      <c r="S2" s="3">
        <f>PRODUCT('Rendements indices_+1'!S$2:S2)</f>
        <v>0</v>
      </c>
      <c r="T2" s="3">
        <f>PRODUCT('Rendements indices_+1'!T$2:T2)</f>
        <v>0</v>
      </c>
      <c r="U2" s="3">
        <f>PRODUCT('Rendements indices_+1'!U$2:U2)</f>
        <v>0</v>
      </c>
      <c r="V2" s="3">
        <f>PRODUCT('Rendements indices_+1'!V$2:V2)</f>
        <v>0</v>
      </c>
      <c r="W2" s="3">
        <f>PRODUCT('Rendements indices_+1'!W$2:W2)</f>
        <v>0</v>
      </c>
      <c r="X2" s="3">
        <f>PRODUCT('Rendements indices_+1'!X$2:X2)</f>
        <v>0</v>
      </c>
      <c r="Y2" s="3">
        <f ca="1">PRODUCT('Rendements indices_+1'!AB$2:AB2)</f>
        <v>1.05</v>
      </c>
      <c r="Z2" s="7"/>
    </row>
    <row r="3" spans="1:26" x14ac:dyDescent="0.25">
      <c r="A3" s="2">
        <v>38044</v>
      </c>
      <c r="B3" s="3">
        <f ca="1">PRODUCT('Rendements indices_+1'!B$2:B3)</f>
        <v>0.99960000000000004</v>
      </c>
      <c r="C3" s="3">
        <f ca="1">PRODUCT('Rendements indices_+1'!C$2:C3)</f>
        <v>1.05</v>
      </c>
      <c r="D3" s="3">
        <f>PRODUCT('Rendements indices_+1'!D$2:D3)</f>
        <v>0</v>
      </c>
      <c r="E3" s="3">
        <f ca="1">PRODUCT('Rendements indices_+1'!E$2:E3)</f>
        <v>0.99960000000000004</v>
      </c>
      <c r="F3" s="3">
        <f ca="1">PRODUCT('Rendements indices_+1'!F$2:F3)</f>
        <v>1.0087999999999999</v>
      </c>
      <c r="G3" s="3">
        <f ca="1">PRODUCT('Rendements indices_+1'!G$2:G3)</f>
        <v>1.0605</v>
      </c>
      <c r="H3" s="3">
        <f>PRODUCT('Rendements indices_+1'!H$2:H3)</f>
        <v>0</v>
      </c>
      <c r="I3" s="3">
        <f>PRODUCT('Rendements indices_+1'!I$2:I3)</f>
        <v>0</v>
      </c>
      <c r="J3" s="3">
        <f>PRODUCT('Rendements indices_+1'!J$2:J3)</f>
        <v>0</v>
      </c>
      <c r="K3" s="3">
        <f>PRODUCT('Rendements indices_+1'!K$2:K3)</f>
        <v>0</v>
      </c>
      <c r="L3" s="3">
        <f>PRODUCT('Rendements indices_+1'!L$2:L3)</f>
        <v>0</v>
      </c>
      <c r="M3" s="3">
        <f>PRODUCT('Rendements indices_+1'!M$2:M3)</f>
        <v>0</v>
      </c>
      <c r="N3" s="3">
        <f>PRODUCT('Rendements indices_+1'!N$2:N3)</f>
        <v>0</v>
      </c>
      <c r="O3" s="3">
        <f>PRODUCT('Rendements indices_+1'!O$2:O3)</f>
        <v>0</v>
      </c>
      <c r="P3" s="3">
        <f>PRODUCT('Rendements indices_+1'!P$2:P3)</f>
        <v>0</v>
      </c>
      <c r="Q3" s="3">
        <f>PRODUCT('Rendements indices_+1'!Q$2:Q3)</f>
        <v>0</v>
      </c>
      <c r="R3" s="3">
        <f>PRODUCT('Rendements indices_+1'!R$2:R3)</f>
        <v>0</v>
      </c>
      <c r="S3" s="3">
        <f>PRODUCT('Rendements indices_+1'!S$2:S3)</f>
        <v>0</v>
      </c>
      <c r="T3" s="3">
        <f>PRODUCT('Rendements indices_+1'!T$2:T3)</f>
        <v>0</v>
      </c>
      <c r="U3" s="3">
        <f>PRODUCT('Rendements indices_+1'!U$2:U3)</f>
        <v>0</v>
      </c>
      <c r="V3" s="3">
        <f>PRODUCT('Rendements indices_+1'!V$2:V3)</f>
        <v>0</v>
      </c>
      <c r="W3" s="3">
        <f>PRODUCT('Rendements indices_+1'!W$2:W3)</f>
        <v>0</v>
      </c>
      <c r="X3" s="3">
        <f>PRODUCT('Rendements indices_+1'!X$2:X3)</f>
        <v>0</v>
      </c>
      <c r="Y3" s="3">
        <f ca="1">PRODUCT('Rendements indices_+1'!AB$2:AB3)</f>
        <v>1.0289999999999999</v>
      </c>
      <c r="Z3" s="7"/>
    </row>
    <row r="4" spans="1:26" x14ac:dyDescent="0.25">
      <c r="A4" s="2">
        <v>38077</v>
      </c>
      <c r="B4" s="3">
        <f ca="1">PRODUCT('Rendements indices_+1'!B$2:B4)</f>
        <v>1.0395840000000001</v>
      </c>
      <c r="C4" s="3">
        <f ca="1">PRODUCT('Rendements indices_+1'!C$2:C4)</f>
        <v>1.0920000000000001</v>
      </c>
      <c r="D4" s="3">
        <f>PRODUCT('Rendements indices_+1'!D$2:D4)</f>
        <v>0</v>
      </c>
      <c r="E4" s="3">
        <f ca="1">PRODUCT('Rendements indices_+1'!E$2:E4)</f>
        <v>1.0595760000000001</v>
      </c>
      <c r="F4" s="3">
        <f ca="1">PRODUCT('Rendements indices_+1'!F$2:F4)</f>
        <v>1.039064</v>
      </c>
      <c r="G4" s="3">
        <f ca="1">PRODUCT('Rendements indices_+1'!G$2:G4)</f>
        <v>1.1241300000000001</v>
      </c>
      <c r="H4" s="3">
        <f>PRODUCT('Rendements indices_+1'!H$2:H4)</f>
        <v>0</v>
      </c>
      <c r="I4" s="3">
        <f>PRODUCT('Rendements indices_+1'!I$2:I4)</f>
        <v>0</v>
      </c>
      <c r="J4" s="3">
        <f>PRODUCT('Rendements indices_+1'!J$2:J4)</f>
        <v>0</v>
      </c>
      <c r="K4" s="3">
        <f>PRODUCT('Rendements indices_+1'!K$2:K4)</f>
        <v>0</v>
      </c>
      <c r="L4" s="3">
        <f>PRODUCT('Rendements indices_+1'!L$2:L4)</f>
        <v>0</v>
      </c>
      <c r="M4" s="3">
        <f>PRODUCT('Rendements indices_+1'!M$2:M4)</f>
        <v>0</v>
      </c>
      <c r="N4" s="3">
        <f>PRODUCT('Rendements indices_+1'!N$2:N4)</f>
        <v>0</v>
      </c>
      <c r="O4" s="3">
        <f>PRODUCT('Rendements indices_+1'!O$2:O4)</f>
        <v>0</v>
      </c>
      <c r="P4" s="3">
        <f>PRODUCT('Rendements indices_+1'!P$2:P4)</f>
        <v>0</v>
      </c>
      <c r="Q4" s="3">
        <f>PRODUCT('Rendements indices_+1'!Q$2:Q4)</f>
        <v>0</v>
      </c>
      <c r="R4" s="3">
        <f>PRODUCT('Rendements indices_+1'!R$2:R4)</f>
        <v>0</v>
      </c>
      <c r="S4" s="3">
        <f>PRODUCT('Rendements indices_+1'!S$2:S4)</f>
        <v>0</v>
      </c>
      <c r="T4" s="3">
        <f>PRODUCT('Rendements indices_+1'!T$2:T4)</f>
        <v>0</v>
      </c>
      <c r="U4" s="3">
        <f>PRODUCT('Rendements indices_+1'!U$2:U4)</f>
        <v>0</v>
      </c>
      <c r="V4" s="3">
        <f>PRODUCT('Rendements indices_+1'!V$2:V4)</f>
        <v>0</v>
      </c>
      <c r="W4" s="3">
        <f>PRODUCT('Rendements indices_+1'!W$2:W4)</f>
        <v>0</v>
      </c>
      <c r="X4" s="3">
        <f>PRODUCT('Rendements indices_+1'!X$2:X4)</f>
        <v>0</v>
      </c>
      <c r="Y4" s="3">
        <f ca="1">PRODUCT('Rendements indices_+1'!AB$2:AB4)</f>
        <v>1.0084199999999999</v>
      </c>
      <c r="Z4" s="7"/>
    </row>
    <row r="5" spans="1:26" x14ac:dyDescent="0.25">
      <c r="A5" s="2">
        <v>38107</v>
      </c>
      <c r="B5" s="3">
        <f ca="1">PRODUCT('Rendements indices_+1'!B$2:B5)</f>
        <v>1.0915632000000002</v>
      </c>
      <c r="C5" s="3">
        <f ca="1">PRODUCT('Rendements indices_+1'!C$2:C5)</f>
        <v>1.1247600000000002</v>
      </c>
      <c r="D5" s="3">
        <f>PRODUCT('Rendements indices_+1'!D$2:D5)</f>
        <v>0</v>
      </c>
      <c r="E5" s="3">
        <f ca="1">PRODUCT('Rendements indices_+1'!E$2:E5)</f>
        <v>1.0595760000000001</v>
      </c>
      <c r="F5" s="3">
        <f ca="1">PRODUCT('Rendements indices_+1'!F$2:F5)</f>
        <v>1.05984528</v>
      </c>
      <c r="G5" s="3">
        <f ca="1">PRODUCT('Rendements indices_+1'!G$2:G5)</f>
        <v>1.1241300000000001</v>
      </c>
      <c r="H5" s="3">
        <f>PRODUCT('Rendements indices_+1'!H$2:H5)</f>
        <v>0</v>
      </c>
      <c r="I5" s="3">
        <f>PRODUCT('Rendements indices_+1'!I$2:I5)</f>
        <v>0</v>
      </c>
      <c r="J5" s="3">
        <f>PRODUCT('Rendements indices_+1'!J$2:J5)</f>
        <v>0</v>
      </c>
      <c r="K5" s="3">
        <f>PRODUCT('Rendements indices_+1'!K$2:K5)</f>
        <v>0</v>
      </c>
      <c r="L5" s="3">
        <f>PRODUCT('Rendements indices_+1'!L$2:L5)</f>
        <v>0</v>
      </c>
      <c r="M5" s="3">
        <f>PRODUCT('Rendements indices_+1'!M$2:M5)</f>
        <v>0</v>
      </c>
      <c r="N5" s="3">
        <f>PRODUCT('Rendements indices_+1'!N$2:N5)</f>
        <v>0</v>
      </c>
      <c r="O5" s="3">
        <f>PRODUCT('Rendements indices_+1'!O$2:O5)</f>
        <v>0</v>
      </c>
      <c r="P5" s="3">
        <f>PRODUCT('Rendements indices_+1'!P$2:P5)</f>
        <v>0</v>
      </c>
      <c r="Q5" s="3">
        <f>PRODUCT('Rendements indices_+1'!Q$2:Q5)</f>
        <v>0</v>
      </c>
      <c r="R5" s="3">
        <f>PRODUCT('Rendements indices_+1'!R$2:R5)</f>
        <v>0</v>
      </c>
      <c r="S5" s="3">
        <f>PRODUCT('Rendements indices_+1'!S$2:S5)</f>
        <v>0</v>
      </c>
      <c r="T5" s="3">
        <f>PRODUCT('Rendements indices_+1'!T$2:T5)</f>
        <v>0</v>
      </c>
      <c r="U5" s="3">
        <f>PRODUCT('Rendements indices_+1'!U$2:U5)</f>
        <v>0</v>
      </c>
      <c r="V5" s="3">
        <f>PRODUCT('Rendements indices_+1'!V$2:V5)</f>
        <v>0</v>
      </c>
      <c r="W5" s="3">
        <f>PRODUCT('Rendements indices_+1'!W$2:W5)</f>
        <v>0</v>
      </c>
      <c r="X5" s="3">
        <f>PRODUCT('Rendements indices_+1'!X$2:X5)</f>
        <v>0</v>
      </c>
      <c r="Y5" s="3">
        <f ca="1">PRODUCT('Rendements indices_+1'!AB$2:AB5)</f>
        <v>1.0285883999999998</v>
      </c>
      <c r="Z5" s="7"/>
    </row>
    <row r="6" spans="1:26" x14ac:dyDescent="0.25">
      <c r="A6" s="2">
        <v>38138</v>
      </c>
      <c r="B6" s="3">
        <f ca="1">PRODUCT('Rendements indices_+1'!B$2:B6)</f>
        <v>1.0479006720000001</v>
      </c>
      <c r="C6" s="3">
        <f ca="1">PRODUCT('Rendements indices_+1'!C$2:C6)</f>
        <v>1.1022648000000002</v>
      </c>
      <c r="D6" s="3">
        <f>PRODUCT('Rendements indices_+1'!D$2:D6)</f>
        <v>0</v>
      </c>
      <c r="E6" s="3">
        <f ca="1">PRODUCT('Rendements indices_+1'!E$2:E6)</f>
        <v>1.0383844799999999</v>
      </c>
      <c r="F6" s="3">
        <f ca="1">PRODUCT('Rendements indices_+1'!F$2:F6)</f>
        <v>1.05984528</v>
      </c>
      <c r="G6" s="3">
        <f ca="1">PRODUCT('Rendements indices_+1'!G$2:G6)</f>
        <v>1.1690952000000001</v>
      </c>
      <c r="H6" s="3">
        <f>PRODUCT('Rendements indices_+1'!H$2:H6)</f>
        <v>0</v>
      </c>
      <c r="I6" s="3">
        <f>PRODUCT('Rendements indices_+1'!I$2:I6)</f>
        <v>0</v>
      </c>
      <c r="J6" s="3">
        <f>PRODUCT('Rendements indices_+1'!J$2:J6)</f>
        <v>0</v>
      </c>
      <c r="K6" s="3">
        <f>PRODUCT('Rendements indices_+1'!K$2:K6)</f>
        <v>0</v>
      </c>
      <c r="L6" s="3">
        <f>PRODUCT('Rendements indices_+1'!L$2:L6)</f>
        <v>0</v>
      </c>
      <c r="M6" s="3">
        <f>PRODUCT('Rendements indices_+1'!M$2:M6)</f>
        <v>0</v>
      </c>
      <c r="N6" s="3">
        <f>PRODUCT('Rendements indices_+1'!N$2:N6)</f>
        <v>0</v>
      </c>
      <c r="O6" s="3">
        <f>PRODUCT('Rendements indices_+1'!O$2:O6)</f>
        <v>0</v>
      </c>
      <c r="P6" s="3">
        <f>PRODUCT('Rendements indices_+1'!P$2:P6)</f>
        <v>0</v>
      </c>
      <c r="Q6" s="3">
        <f>PRODUCT('Rendements indices_+1'!Q$2:Q6)</f>
        <v>0</v>
      </c>
      <c r="R6" s="3">
        <f>PRODUCT('Rendements indices_+1'!R$2:R6)</f>
        <v>0</v>
      </c>
      <c r="S6" s="3">
        <f>PRODUCT('Rendements indices_+1'!S$2:S6)</f>
        <v>0</v>
      </c>
      <c r="T6" s="3">
        <f>PRODUCT('Rendements indices_+1'!T$2:T6)</f>
        <v>0</v>
      </c>
      <c r="U6" s="3">
        <f>PRODUCT('Rendements indices_+1'!U$2:U6)</f>
        <v>0</v>
      </c>
      <c r="V6" s="3">
        <f>PRODUCT('Rendements indices_+1'!V$2:V6)</f>
        <v>0</v>
      </c>
      <c r="W6" s="3">
        <f>PRODUCT('Rendements indices_+1'!W$2:W6)</f>
        <v>0</v>
      </c>
      <c r="X6" s="3">
        <f>PRODUCT('Rendements indices_+1'!X$2:X6)</f>
        <v>0</v>
      </c>
      <c r="Y6" s="3">
        <f ca="1">PRODUCT('Rendements indices_+1'!AB$2:AB6)</f>
        <v>1.0491601679999998</v>
      </c>
      <c r="Z6" s="7"/>
    </row>
    <row r="7" spans="1:26" x14ac:dyDescent="0.25">
      <c r="A7" s="2">
        <v>38168</v>
      </c>
      <c r="B7" s="3">
        <f ca="1">PRODUCT('Rendements indices_+1'!B$2:B7)</f>
        <v>1.0374216652800001</v>
      </c>
      <c r="C7" s="3">
        <f ca="1">PRODUCT('Rendements indices_+1'!C$2:C7)</f>
        <v>1.1684006880000002</v>
      </c>
      <c r="D7" s="3">
        <f>PRODUCT('Rendements indices_+1'!D$2:D7)</f>
        <v>0</v>
      </c>
      <c r="E7" s="3">
        <f ca="1">PRODUCT('Rendements indices_+1'!E$2:E7)</f>
        <v>1.1006875488000001</v>
      </c>
      <c r="F7" s="3">
        <f ca="1">PRODUCT('Rendements indices_+1'!F$2:F7)</f>
        <v>1.1234359968000001</v>
      </c>
      <c r="G7" s="3">
        <f ca="1">PRODUCT('Rendements indices_+1'!G$2:G7)</f>
        <v>1.2392409120000001</v>
      </c>
      <c r="H7" s="3">
        <f>PRODUCT('Rendements indices_+1'!H$2:H7)</f>
        <v>0</v>
      </c>
      <c r="I7" s="3">
        <f>PRODUCT('Rendements indices_+1'!I$2:I7)</f>
        <v>0</v>
      </c>
      <c r="J7" s="3">
        <f>PRODUCT('Rendements indices_+1'!J$2:J7)</f>
        <v>0</v>
      </c>
      <c r="K7" s="3">
        <f>PRODUCT('Rendements indices_+1'!K$2:K7)</f>
        <v>0</v>
      </c>
      <c r="L7" s="3">
        <f>PRODUCT('Rendements indices_+1'!L$2:L7)</f>
        <v>0</v>
      </c>
      <c r="M7" s="3">
        <f>PRODUCT('Rendements indices_+1'!M$2:M7)</f>
        <v>0</v>
      </c>
      <c r="N7" s="3">
        <f>PRODUCT('Rendements indices_+1'!N$2:N7)</f>
        <v>0</v>
      </c>
      <c r="O7" s="3">
        <f>PRODUCT('Rendements indices_+1'!O$2:O7)</f>
        <v>0</v>
      </c>
      <c r="P7" s="3">
        <f>PRODUCT('Rendements indices_+1'!P$2:P7)</f>
        <v>0</v>
      </c>
      <c r="Q7" s="3">
        <f>PRODUCT('Rendements indices_+1'!Q$2:Q7)</f>
        <v>0</v>
      </c>
      <c r="R7" s="3">
        <f>PRODUCT('Rendements indices_+1'!R$2:R7)</f>
        <v>0</v>
      </c>
      <c r="S7" s="3">
        <f>PRODUCT('Rendements indices_+1'!S$2:S7)</f>
        <v>0</v>
      </c>
      <c r="T7" s="3">
        <f>PRODUCT('Rendements indices_+1'!T$2:T7)</f>
        <v>0</v>
      </c>
      <c r="U7" s="3">
        <f>PRODUCT('Rendements indices_+1'!U$2:U7)</f>
        <v>0</v>
      </c>
      <c r="V7" s="3">
        <f>PRODUCT('Rendements indices_+1'!V$2:V7)</f>
        <v>0</v>
      </c>
      <c r="W7" s="3">
        <f>PRODUCT('Rendements indices_+1'!W$2:W7)</f>
        <v>0</v>
      </c>
      <c r="X7" s="3">
        <f>PRODUCT('Rendements indices_+1'!X$2:X7)</f>
        <v>0</v>
      </c>
      <c r="Y7" s="3">
        <f ca="1">PRODUCT('Rendements indices_+1'!AB$2:AB7)</f>
        <v>1.0701433713599997</v>
      </c>
      <c r="Z7" s="7"/>
    </row>
    <row r="8" spans="1:26" x14ac:dyDescent="0.25">
      <c r="A8" s="2">
        <v>38198</v>
      </c>
      <c r="B8" s="3">
        <f ca="1">PRODUCT('Rendements indices_+1'!B$2:B8)</f>
        <v>1.0789185318912002</v>
      </c>
      <c r="C8" s="3">
        <f ca="1">PRODUCT('Rendements indices_+1'!C$2:C8)</f>
        <v>1.1216646604800002</v>
      </c>
      <c r="D8" s="3">
        <f>PRODUCT('Rendements indices_+1'!D$2:D8)</f>
        <v>0</v>
      </c>
      <c r="E8" s="3">
        <f ca="1">PRODUCT('Rendements indices_+1'!E$2:E8)</f>
        <v>1.1227012997760002</v>
      </c>
      <c r="F8" s="3">
        <f ca="1">PRODUCT('Rendements indices_+1'!F$2:F8)</f>
        <v>1.0897329168959999</v>
      </c>
      <c r="G8" s="3">
        <f ca="1">PRODUCT('Rendements indices_+1'!G$2:G8)</f>
        <v>1.2020636846400001</v>
      </c>
      <c r="H8" s="3">
        <f>PRODUCT('Rendements indices_+1'!H$2:H8)</f>
        <v>0</v>
      </c>
      <c r="I8" s="3">
        <f>PRODUCT('Rendements indices_+1'!I$2:I8)</f>
        <v>0</v>
      </c>
      <c r="J8" s="3">
        <f>PRODUCT('Rendements indices_+1'!J$2:J8)</f>
        <v>0</v>
      </c>
      <c r="K8" s="3">
        <f>PRODUCT('Rendements indices_+1'!K$2:K8)</f>
        <v>0</v>
      </c>
      <c r="L8" s="3">
        <f>PRODUCT('Rendements indices_+1'!L$2:L8)</f>
        <v>0</v>
      </c>
      <c r="M8" s="3">
        <f>PRODUCT('Rendements indices_+1'!M$2:M8)</f>
        <v>0</v>
      </c>
      <c r="N8" s="3">
        <f>PRODUCT('Rendements indices_+1'!N$2:N8)</f>
        <v>0</v>
      </c>
      <c r="O8" s="3">
        <f>PRODUCT('Rendements indices_+1'!O$2:O8)</f>
        <v>0</v>
      </c>
      <c r="P8" s="3">
        <f>PRODUCT('Rendements indices_+1'!P$2:P8)</f>
        <v>0</v>
      </c>
      <c r="Q8" s="3">
        <f>PRODUCT('Rendements indices_+1'!Q$2:Q8)</f>
        <v>0</v>
      </c>
      <c r="R8" s="3">
        <f>PRODUCT('Rendements indices_+1'!R$2:R8)</f>
        <v>0</v>
      </c>
      <c r="S8" s="3">
        <f>PRODUCT('Rendements indices_+1'!S$2:S8)</f>
        <v>0</v>
      </c>
      <c r="T8" s="3">
        <f>PRODUCT('Rendements indices_+1'!T$2:T8)</f>
        <v>0</v>
      </c>
      <c r="U8" s="3">
        <f>PRODUCT('Rendements indices_+1'!U$2:U8)</f>
        <v>0</v>
      </c>
      <c r="V8" s="3">
        <f>PRODUCT('Rendements indices_+1'!V$2:V8)</f>
        <v>0</v>
      </c>
      <c r="W8" s="3">
        <f>PRODUCT('Rendements indices_+1'!W$2:W8)</f>
        <v>0</v>
      </c>
      <c r="X8" s="3">
        <f>PRODUCT('Rendements indices_+1'!X$2:X8)</f>
        <v>0</v>
      </c>
      <c r="Y8" s="3">
        <f ca="1">PRODUCT('Rendements indices_+1'!AB$2:AB8)</f>
        <v>1.0487405039327997</v>
      </c>
      <c r="Z8" s="7"/>
    </row>
    <row r="9" spans="1:26" x14ac:dyDescent="0.25">
      <c r="A9" s="2">
        <v>38230</v>
      </c>
      <c r="B9" s="3">
        <f ca="1">PRODUCT('Rendements indices_+1'!B$2:B9)</f>
        <v>1.1220752731668482</v>
      </c>
      <c r="C9" s="3">
        <f ca="1">PRODUCT('Rendements indices_+1'!C$2:C9)</f>
        <v>1.0880147206656001</v>
      </c>
      <c r="D9" s="3">
        <f>PRODUCT('Rendements indices_+1'!D$2:D9)</f>
        <v>0</v>
      </c>
      <c r="E9" s="3">
        <f ca="1">PRODUCT('Rendements indices_+1'!E$2:E9)</f>
        <v>1.1002472737804803</v>
      </c>
      <c r="F9" s="3">
        <f ca="1">PRODUCT('Rendements indices_+1'!F$2:F9)</f>
        <v>1.1551168919097601</v>
      </c>
      <c r="G9" s="3">
        <f ca="1">PRODUCT('Rendements indices_+1'!G$2:G9)</f>
        <v>1.2261049583328001</v>
      </c>
      <c r="H9" s="3">
        <f>PRODUCT('Rendements indices_+1'!H$2:H9)</f>
        <v>0</v>
      </c>
      <c r="I9" s="3">
        <f>PRODUCT('Rendements indices_+1'!I$2:I9)</f>
        <v>0</v>
      </c>
      <c r="J9" s="3">
        <f>PRODUCT('Rendements indices_+1'!J$2:J9)</f>
        <v>0</v>
      </c>
      <c r="K9" s="3">
        <f>PRODUCT('Rendements indices_+1'!K$2:K9)</f>
        <v>0</v>
      </c>
      <c r="L9" s="3">
        <f>PRODUCT('Rendements indices_+1'!L$2:L9)</f>
        <v>0</v>
      </c>
      <c r="M9" s="3">
        <f>PRODUCT('Rendements indices_+1'!M$2:M9)</f>
        <v>0</v>
      </c>
      <c r="N9" s="3">
        <f>PRODUCT('Rendements indices_+1'!N$2:N9)</f>
        <v>0</v>
      </c>
      <c r="O9" s="3">
        <f>PRODUCT('Rendements indices_+1'!O$2:O9)</f>
        <v>0</v>
      </c>
      <c r="P9" s="3">
        <f>PRODUCT('Rendements indices_+1'!P$2:P9)</f>
        <v>0</v>
      </c>
      <c r="Q9" s="3">
        <f>PRODUCT('Rendements indices_+1'!Q$2:Q9)</f>
        <v>0</v>
      </c>
      <c r="R9" s="3">
        <f>PRODUCT('Rendements indices_+1'!R$2:R9)</f>
        <v>0</v>
      </c>
      <c r="S9" s="3">
        <f>PRODUCT('Rendements indices_+1'!S$2:S9)</f>
        <v>0</v>
      </c>
      <c r="T9" s="3">
        <f>PRODUCT('Rendements indices_+1'!T$2:T9)</f>
        <v>0</v>
      </c>
      <c r="U9" s="3">
        <f>PRODUCT('Rendements indices_+1'!U$2:U9)</f>
        <v>0</v>
      </c>
      <c r="V9" s="3">
        <f>PRODUCT('Rendements indices_+1'!V$2:V9)</f>
        <v>0</v>
      </c>
      <c r="W9" s="3">
        <f>PRODUCT('Rendements indices_+1'!W$2:W9)</f>
        <v>0</v>
      </c>
      <c r="X9" s="3">
        <f>PRODUCT('Rendements indices_+1'!X$2:X9)</f>
        <v>0</v>
      </c>
      <c r="Y9" s="3">
        <f ca="1">PRODUCT('Rendements indices_+1'!AB$2:AB9)</f>
        <v>1.0277656938541437</v>
      </c>
      <c r="Z9" s="7"/>
    </row>
    <row r="10" spans="1:26" x14ac:dyDescent="0.25">
      <c r="A10" s="2">
        <v>38260</v>
      </c>
      <c r="B10" s="3">
        <f ca="1">PRODUCT('Rendements indices_+1'!B$2:B10)</f>
        <v>1.0771922622401742</v>
      </c>
      <c r="C10" s="3">
        <f ca="1">PRODUCT('Rendements indices_+1'!C$2:C10)</f>
        <v>1.1424154566988802</v>
      </c>
      <c r="D10" s="3">
        <f>PRODUCT('Rendements indices_+1'!D$2:D10)</f>
        <v>0</v>
      </c>
      <c r="E10" s="3">
        <f ca="1">PRODUCT('Rendements indices_+1'!E$2:E10)</f>
        <v>1.0562373828292611</v>
      </c>
      <c r="F10" s="3">
        <f ca="1">PRODUCT('Rendements indices_+1'!F$2:F10)</f>
        <v>1.1320145540715649</v>
      </c>
      <c r="G10" s="3">
        <f ca="1">PRODUCT('Rendements indices_+1'!G$2:G10)</f>
        <v>1.2015828591661442</v>
      </c>
      <c r="H10" s="3">
        <f>PRODUCT('Rendements indices_+1'!H$2:H10)</f>
        <v>0</v>
      </c>
      <c r="I10" s="3">
        <f>PRODUCT('Rendements indices_+1'!I$2:I10)</f>
        <v>0</v>
      </c>
      <c r="J10" s="3">
        <f>PRODUCT('Rendements indices_+1'!J$2:J10)</f>
        <v>0</v>
      </c>
      <c r="K10" s="3">
        <f>PRODUCT('Rendements indices_+1'!K$2:K10)</f>
        <v>0</v>
      </c>
      <c r="L10" s="3">
        <f>PRODUCT('Rendements indices_+1'!L$2:L10)</f>
        <v>0</v>
      </c>
      <c r="M10" s="3">
        <f>PRODUCT('Rendements indices_+1'!M$2:M10)</f>
        <v>0</v>
      </c>
      <c r="N10" s="3">
        <f>PRODUCT('Rendements indices_+1'!N$2:N10)</f>
        <v>0</v>
      </c>
      <c r="O10" s="3">
        <f>PRODUCT('Rendements indices_+1'!O$2:O10)</f>
        <v>0</v>
      </c>
      <c r="P10" s="3">
        <f>PRODUCT('Rendements indices_+1'!P$2:P10)</f>
        <v>0</v>
      </c>
      <c r="Q10" s="3">
        <f>PRODUCT('Rendements indices_+1'!Q$2:Q10)</f>
        <v>0</v>
      </c>
      <c r="R10" s="3">
        <f>PRODUCT('Rendements indices_+1'!R$2:R10)</f>
        <v>0</v>
      </c>
      <c r="S10" s="3">
        <f>PRODUCT('Rendements indices_+1'!S$2:S10)</f>
        <v>0</v>
      </c>
      <c r="T10" s="3">
        <f>PRODUCT('Rendements indices_+1'!T$2:T10)</f>
        <v>0</v>
      </c>
      <c r="U10" s="3">
        <f>PRODUCT('Rendements indices_+1'!U$2:U10)</f>
        <v>0</v>
      </c>
      <c r="V10" s="3">
        <f>PRODUCT('Rendements indices_+1'!V$2:V10)</f>
        <v>0</v>
      </c>
      <c r="W10" s="3">
        <f>PRODUCT('Rendements indices_+1'!W$2:W10)</f>
        <v>0</v>
      </c>
      <c r="X10" s="3">
        <f>PRODUCT('Rendements indices_+1'!X$2:X10)</f>
        <v>0</v>
      </c>
      <c r="Y10" s="3">
        <f ca="1">PRODUCT('Rendements indices_+1'!AB$2:AB10)</f>
        <v>1.0688763216083095</v>
      </c>
      <c r="Z10" s="7"/>
    </row>
    <row r="11" spans="1:26" x14ac:dyDescent="0.25">
      <c r="A11" s="2">
        <v>38289</v>
      </c>
      <c r="B11" s="3">
        <f ca="1">PRODUCT('Rendements indices_+1'!B$2:B11)</f>
        <v>1.1095080301073794</v>
      </c>
      <c r="C11" s="3">
        <f ca="1">PRODUCT('Rendements indices_+1'!C$2:C11)</f>
        <v>1.1995362295338243</v>
      </c>
      <c r="D11" s="3">
        <f>PRODUCT('Rendements indices_+1'!D$2:D11)</f>
        <v>0</v>
      </c>
      <c r="E11" s="3">
        <f ca="1">PRODUCT('Rendements indices_+1'!E$2:E11)</f>
        <v>1.0984868781424315</v>
      </c>
      <c r="F11" s="3">
        <f ca="1">PRODUCT('Rendements indices_+1'!F$2:F11)</f>
        <v>1.0867339719087024</v>
      </c>
      <c r="G11" s="3">
        <f ca="1">PRODUCT('Rendements indices_+1'!G$2:G11)</f>
        <v>1.273677830716113</v>
      </c>
      <c r="H11" s="3">
        <f>PRODUCT('Rendements indices_+1'!H$2:H11)</f>
        <v>0</v>
      </c>
      <c r="I11" s="3">
        <f>PRODUCT('Rendements indices_+1'!I$2:I11)</f>
        <v>0</v>
      </c>
      <c r="J11" s="3">
        <f>PRODUCT('Rendements indices_+1'!J$2:J11)</f>
        <v>0</v>
      </c>
      <c r="K11" s="3">
        <f>PRODUCT('Rendements indices_+1'!K$2:K11)</f>
        <v>0</v>
      </c>
      <c r="L11" s="3">
        <f>PRODUCT('Rendements indices_+1'!L$2:L11)</f>
        <v>0</v>
      </c>
      <c r="M11" s="3">
        <f>PRODUCT('Rendements indices_+1'!M$2:M11)</f>
        <v>0</v>
      </c>
      <c r="N11" s="3">
        <f>PRODUCT('Rendements indices_+1'!N$2:N11)</f>
        <v>0</v>
      </c>
      <c r="O11" s="3">
        <f>PRODUCT('Rendements indices_+1'!O$2:O11)</f>
        <v>0</v>
      </c>
      <c r="P11" s="3">
        <f>PRODUCT('Rendements indices_+1'!P$2:P11)</f>
        <v>0</v>
      </c>
      <c r="Q11" s="3">
        <f>PRODUCT('Rendements indices_+1'!Q$2:Q11)</f>
        <v>0</v>
      </c>
      <c r="R11" s="3">
        <f>PRODUCT('Rendements indices_+1'!R$2:R11)</f>
        <v>0</v>
      </c>
      <c r="S11" s="3">
        <f>PRODUCT('Rendements indices_+1'!S$2:S11)</f>
        <v>0</v>
      </c>
      <c r="T11" s="3">
        <f>PRODUCT('Rendements indices_+1'!T$2:T11)</f>
        <v>0</v>
      </c>
      <c r="U11" s="3">
        <f>PRODUCT('Rendements indices_+1'!U$2:U11)</f>
        <v>0</v>
      </c>
      <c r="V11" s="3">
        <f>PRODUCT('Rendements indices_+1'!V$2:V11)</f>
        <v>0</v>
      </c>
      <c r="W11" s="3">
        <f>PRODUCT('Rendements indices_+1'!W$2:W11)</f>
        <v>0</v>
      </c>
      <c r="X11" s="3">
        <f>PRODUCT('Rendements indices_+1'!X$2:X11)</f>
        <v>0</v>
      </c>
      <c r="Y11" s="3">
        <f ca="1">PRODUCT('Rendements indices_+1'!AB$2:AB11)</f>
        <v>1.0795650848243925</v>
      </c>
      <c r="Z11" s="7"/>
    </row>
    <row r="12" spans="1:26" x14ac:dyDescent="0.25">
      <c r="A12" s="2">
        <v>38321</v>
      </c>
      <c r="B12" s="3">
        <f ca="1">PRODUCT('Rendements indices_+1'!B$2:B12)</f>
        <v>1.0984129498063055</v>
      </c>
      <c r="C12" s="3">
        <f ca="1">PRODUCT('Rendements indices_+1'!C$2:C12)</f>
        <v>1.1395594180571331</v>
      </c>
      <c r="D12" s="3">
        <f>PRODUCT('Rendements indices_+1'!D$2:D12)</f>
        <v>0</v>
      </c>
      <c r="E12" s="3">
        <f ca="1">PRODUCT('Rendements indices_+1'!E$2:E12)</f>
        <v>1.1094717469238558</v>
      </c>
      <c r="F12" s="3">
        <f ca="1">PRODUCT('Rendements indices_+1'!F$2:F12)</f>
        <v>1.1410706705041376</v>
      </c>
      <c r="G12" s="3">
        <f ca="1">PRODUCT('Rendements indices_+1'!G$2:G12)</f>
        <v>1.273677830716113</v>
      </c>
      <c r="H12" s="3">
        <f>PRODUCT('Rendements indices_+1'!H$2:H12)</f>
        <v>0</v>
      </c>
      <c r="I12" s="3">
        <f>PRODUCT('Rendements indices_+1'!I$2:I12)</f>
        <v>0</v>
      </c>
      <c r="J12" s="3">
        <f>PRODUCT('Rendements indices_+1'!J$2:J12)</f>
        <v>0</v>
      </c>
      <c r="K12" s="3">
        <f>PRODUCT('Rendements indices_+1'!K$2:K12)</f>
        <v>0</v>
      </c>
      <c r="L12" s="3">
        <f>PRODUCT('Rendements indices_+1'!L$2:L12)</f>
        <v>0</v>
      </c>
      <c r="M12" s="3">
        <f>PRODUCT('Rendements indices_+1'!M$2:M12)</f>
        <v>0</v>
      </c>
      <c r="N12" s="3">
        <f>PRODUCT('Rendements indices_+1'!N$2:N12)</f>
        <v>0</v>
      </c>
      <c r="O12" s="3">
        <f>PRODUCT('Rendements indices_+1'!O$2:O12)</f>
        <v>0</v>
      </c>
      <c r="P12" s="3">
        <f>PRODUCT('Rendements indices_+1'!P$2:P12)</f>
        <v>0</v>
      </c>
      <c r="Q12" s="3">
        <f>PRODUCT('Rendements indices_+1'!Q$2:Q12)</f>
        <v>0</v>
      </c>
      <c r="R12" s="3">
        <f>PRODUCT('Rendements indices_+1'!R$2:R12)</f>
        <v>0</v>
      </c>
      <c r="S12" s="3">
        <f>PRODUCT('Rendements indices_+1'!S$2:S12)</f>
        <v>0</v>
      </c>
      <c r="T12" s="3">
        <f>PRODUCT('Rendements indices_+1'!T$2:T12)</f>
        <v>0</v>
      </c>
      <c r="U12" s="3">
        <f>PRODUCT('Rendements indices_+1'!U$2:U12)</f>
        <v>0</v>
      </c>
      <c r="V12" s="3">
        <f>PRODUCT('Rendements indices_+1'!V$2:V12)</f>
        <v>0</v>
      </c>
      <c r="W12" s="3">
        <f>PRODUCT('Rendements indices_+1'!W$2:W12)</f>
        <v>0</v>
      </c>
      <c r="X12" s="3">
        <f>PRODUCT('Rendements indices_+1'!X$2:X12)</f>
        <v>0</v>
      </c>
      <c r="Y12" s="3">
        <f ca="1">PRODUCT('Rendements indices_+1'!AB$2:AB12)</f>
        <v>1.0255868305831728</v>
      </c>
      <c r="Z12" s="7"/>
    </row>
    <row r="13" spans="1:26" x14ac:dyDescent="0.25">
      <c r="A13" s="2">
        <v>38352</v>
      </c>
      <c r="B13" s="3">
        <f ca="1">PRODUCT('Rendements indices_+1'!B$2:B13)</f>
        <v>1.0434923023159903</v>
      </c>
      <c r="C13" s="3">
        <f ca="1">PRODUCT('Rendements indices_+1'!C$2:C13)</f>
        <v>1.1053726355154192</v>
      </c>
      <c r="D13" s="3">
        <f ca="1">PRODUCT('Rendements indices_+1'!D$2:D13)</f>
        <v>0.99</v>
      </c>
      <c r="E13" s="3">
        <f ca="1">PRODUCT('Rendements indices_+1'!E$2:E13)</f>
        <v>1.0650928770469015</v>
      </c>
      <c r="F13" s="3">
        <f ca="1">PRODUCT('Rendements indices_+1'!F$2:F13)</f>
        <v>1.1068385503890135</v>
      </c>
      <c r="G13" s="3">
        <f ca="1">PRODUCT('Rendements indices_+1'!G$2:G13)</f>
        <v>1.3246249439447575</v>
      </c>
      <c r="H13" s="3">
        <f ca="1">PRODUCT('Rendements indices_+1'!H$2:H13)</f>
        <v>0.95</v>
      </c>
      <c r="I13" s="3">
        <f ca="1">PRODUCT('Rendements indices_+1'!I$2:I13)</f>
        <v>0.98</v>
      </c>
      <c r="J13" s="3">
        <f>PRODUCT('Rendements indices_+1'!J$2:J13)</f>
        <v>0</v>
      </c>
      <c r="K13" s="3">
        <f>PRODUCT('Rendements indices_+1'!K$2:K13)</f>
        <v>0</v>
      </c>
      <c r="L13" s="3">
        <f>PRODUCT('Rendements indices_+1'!L$2:L13)</f>
        <v>0</v>
      </c>
      <c r="M13" s="3">
        <f>PRODUCT('Rendements indices_+1'!M$2:M13)</f>
        <v>0</v>
      </c>
      <c r="N13" s="3">
        <f>PRODUCT('Rendements indices_+1'!N$2:N13)</f>
        <v>0</v>
      </c>
      <c r="O13" s="3">
        <f>PRODUCT('Rendements indices_+1'!O$2:O13)</f>
        <v>0</v>
      </c>
      <c r="P13" s="3">
        <f>PRODUCT('Rendements indices_+1'!P$2:P13)</f>
        <v>0</v>
      </c>
      <c r="Q13" s="3">
        <f ca="1">PRODUCT('Rendements indices_+1'!Q$2:Q13)</f>
        <v>1.05</v>
      </c>
      <c r="R13" s="3">
        <f>PRODUCT('Rendements indices_+1'!R$2:R13)</f>
        <v>0</v>
      </c>
      <c r="S13" s="3">
        <f>PRODUCT('Rendements indices_+1'!S$2:S13)</f>
        <v>0</v>
      </c>
      <c r="T13" s="3">
        <f>PRODUCT('Rendements indices_+1'!T$2:T13)</f>
        <v>0</v>
      </c>
      <c r="U13" s="3">
        <f>PRODUCT('Rendements indices_+1'!U$2:U13)</f>
        <v>0</v>
      </c>
      <c r="V13" s="3">
        <f>PRODUCT('Rendements indices_+1'!V$2:V13)</f>
        <v>0</v>
      </c>
      <c r="W13" s="3">
        <f>PRODUCT('Rendements indices_+1'!W$2:W13)</f>
        <v>0</v>
      </c>
      <c r="X13" s="3">
        <f>PRODUCT('Rendements indices_+1'!X$2:X13)</f>
        <v>0</v>
      </c>
      <c r="Y13" s="3">
        <f ca="1">PRODUCT('Rendements indices_+1'!AB$2:AB13)</f>
        <v>1.015330962277341</v>
      </c>
      <c r="Z13" s="7"/>
    </row>
    <row r="14" spans="1:26" x14ac:dyDescent="0.25">
      <c r="A14" s="2">
        <v>38383</v>
      </c>
      <c r="B14" s="3">
        <f ca="1">PRODUCT('Rendements indices_+1'!B$2:B14)</f>
        <v>1.0226224562696704</v>
      </c>
      <c r="C14" s="3">
        <f ca="1">PRODUCT('Rendements indices_+1'!C$2:C14)</f>
        <v>1.1274800882257277</v>
      </c>
      <c r="D14" s="3">
        <f ca="1">PRODUCT('Rendements indices_+1'!D$2:D14)</f>
        <v>0.95039999999999991</v>
      </c>
      <c r="E14" s="3">
        <f ca="1">PRODUCT('Rendements indices_+1'!E$2:E14)</f>
        <v>1.0437910195059634</v>
      </c>
      <c r="F14" s="3">
        <f ca="1">PRODUCT('Rendements indices_+1'!F$2:F14)</f>
        <v>1.1179069358929037</v>
      </c>
      <c r="G14" s="3">
        <f ca="1">PRODUCT('Rendements indices_+1'!G$2:G14)</f>
        <v>1.2848861956264148</v>
      </c>
      <c r="H14" s="3">
        <f ca="1">PRODUCT('Rendements indices_+1'!H$2:H14)</f>
        <v>0.93099999999999994</v>
      </c>
      <c r="I14" s="3">
        <f ca="1">PRODUCT('Rendements indices_+1'!I$2:I14)</f>
        <v>0.94079999999999997</v>
      </c>
      <c r="J14" s="3">
        <f>PRODUCT('Rendements indices_+1'!J$2:J14)</f>
        <v>0</v>
      </c>
      <c r="K14" s="3">
        <f>PRODUCT('Rendements indices_+1'!K$2:K14)</f>
        <v>0</v>
      </c>
      <c r="L14" s="3">
        <f>PRODUCT('Rendements indices_+1'!L$2:L14)</f>
        <v>0</v>
      </c>
      <c r="M14" s="3">
        <f>PRODUCT('Rendements indices_+1'!M$2:M14)</f>
        <v>0</v>
      </c>
      <c r="N14" s="3">
        <f>PRODUCT('Rendements indices_+1'!N$2:N14)</f>
        <v>0</v>
      </c>
      <c r="O14" s="3">
        <f>PRODUCT('Rendements indices_+1'!O$2:O14)</f>
        <v>0</v>
      </c>
      <c r="P14" s="3">
        <f>PRODUCT('Rendements indices_+1'!P$2:P14)</f>
        <v>0</v>
      </c>
      <c r="Q14" s="3">
        <f ca="1">PRODUCT('Rendements indices_+1'!Q$2:Q14)</f>
        <v>1.0395000000000001</v>
      </c>
      <c r="R14" s="3">
        <f>PRODUCT('Rendements indices_+1'!R$2:R14)</f>
        <v>0</v>
      </c>
      <c r="S14" s="3">
        <f>PRODUCT('Rendements indices_+1'!S$2:S14)</f>
        <v>0</v>
      </c>
      <c r="T14" s="3">
        <f>PRODUCT('Rendements indices_+1'!T$2:T14)</f>
        <v>0</v>
      </c>
      <c r="U14" s="3">
        <f>PRODUCT('Rendements indices_+1'!U$2:U14)</f>
        <v>0</v>
      </c>
      <c r="V14" s="3">
        <f>PRODUCT('Rendements indices_+1'!V$2:V14)</f>
        <v>0</v>
      </c>
      <c r="W14" s="3">
        <f>PRODUCT('Rendements indices_+1'!W$2:W14)</f>
        <v>0</v>
      </c>
      <c r="X14" s="3">
        <f>PRODUCT('Rendements indices_+1'!X$2:X14)</f>
        <v>0</v>
      </c>
      <c r="Y14" s="3">
        <f ca="1">PRODUCT('Rendements indices_+1'!AB$2:AB14)</f>
        <v>1.015330962277341</v>
      </c>
      <c r="Z14" s="7"/>
    </row>
    <row r="15" spans="1:26" x14ac:dyDescent="0.25">
      <c r="A15" s="2">
        <v>38411</v>
      </c>
      <c r="B15" s="3">
        <f ca="1">PRODUCT('Rendements indices_+1'!B$2:B15)</f>
        <v>1.0737535790831541</v>
      </c>
      <c r="C15" s="3">
        <f ca="1">PRODUCT('Rendements indices_+1'!C$2:C15)</f>
        <v>1.1500296899902422</v>
      </c>
      <c r="D15" s="3">
        <f ca="1">PRODUCT('Rendements indices_+1'!D$2:D15)</f>
        <v>0.91238399999999986</v>
      </c>
      <c r="E15" s="3">
        <f ca="1">PRODUCT('Rendements indices_+1'!E$2:E15)</f>
        <v>1.0020393787257249</v>
      </c>
      <c r="F15" s="3">
        <f ca="1">PRODUCT('Rendements indices_+1'!F$2:F15)</f>
        <v>1.1067278665339746</v>
      </c>
      <c r="G15" s="3">
        <f ca="1">PRODUCT('Rendements indices_+1'!G$2:G15)</f>
        <v>1.2463396097576223</v>
      </c>
      <c r="H15" s="3">
        <f ca="1">PRODUCT('Rendements indices_+1'!H$2:H15)</f>
        <v>0.93099999999999994</v>
      </c>
      <c r="I15" s="3">
        <f ca="1">PRODUCT('Rendements indices_+1'!I$2:I15)</f>
        <v>0.97843199999999997</v>
      </c>
      <c r="J15" s="3">
        <f>PRODUCT('Rendements indices_+1'!J$2:J15)</f>
        <v>0</v>
      </c>
      <c r="K15" s="3">
        <f>PRODUCT('Rendements indices_+1'!K$2:K15)</f>
        <v>0</v>
      </c>
      <c r="L15" s="3">
        <f>PRODUCT('Rendements indices_+1'!L$2:L15)</f>
        <v>0</v>
      </c>
      <c r="M15" s="3">
        <f>PRODUCT('Rendements indices_+1'!M$2:M15)</f>
        <v>0</v>
      </c>
      <c r="N15" s="3">
        <f>PRODUCT('Rendements indices_+1'!N$2:N15)</f>
        <v>0</v>
      </c>
      <c r="O15" s="3">
        <f>PRODUCT('Rendements indices_+1'!O$2:O15)</f>
        <v>0</v>
      </c>
      <c r="P15" s="3">
        <f>PRODUCT('Rendements indices_+1'!P$2:P15)</f>
        <v>0</v>
      </c>
      <c r="Q15" s="3">
        <f ca="1">PRODUCT('Rendements indices_+1'!Q$2:Q15)</f>
        <v>1.0395000000000001</v>
      </c>
      <c r="R15" s="3">
        <f>PRODUCT('Rendements indices_+1'!R$2:R15)</f>
        <v>0</v>
      </c>
      <c r="S15" s="3">
        <f>PRODUCT('Rendements indices_+1'!S$2:S15)</f>
        <v>0</v>
      </c>
      <c r="T15" s="3">
        <f>PRODUCT('Rendements indices_+1'!T$2:T15)</f>
        <v>0</v>
      </c>
      <c r="U15" s="3">
        <f>PRODUCT('Rendements indices_+1'!U$2:U15)</f>
        <v>0</v>
      </c>
      <c r="V15" s="3">
        <f>PRODUCT('Rendements indices_+1'!V$2:V15)</f>
        <v>0</v>
      </c>
      <c r="W15" s="3">
        <f>PRODUCT('Rendements indices_+1'!W$2:W15)</f>
        <v>0</v>
      </c>
      <c r="X15" s="3">
        <f>PRODUCT('Rendements indices_+1'!X$2:X15)</f>
        <v>0</v>
      </c>
      <c r="Y15" s="3">
        <f ca="1">PRODUCT('Rendements indices_+1'!AB$2:AB15)</f>
        <v>1.0254842719001145</v>
      </c>
      <c r="Z15" s="7"/>
    </row>
    <row r="16" spans="1:26" x14ac:dyDescent="0.25">
      <c r="A16" s="2">
        <v>38442</v>
      </c>
      <c r="B16" s="3">
        <f ca="1">PRODUCT('Rendements indices_+1'!B$2:B16)</f>
        <v>1.0630160432923226</v>
      </c>
      <c r="C16" s="3">
        <f ca="1">PRODUCT('Rendements indices_+1'!C$2:C16)</f>
        <v>1.1385293930903397</v>
      </c>
      <c r="D16" s="3">
        <f ca="1">PRODUCT('Rendements indices_+1'!D$2:D16)</f>
        <v>0.87588863999999989</v>
      </c>
      <c r="E16" s="3">
        <f ca="1">PRODUCT('Rendements indices_+1'!E$2:E16)</f>
        <v>1.0621617414492686</v>
      </c>
      <c r="F16" s="3">
        <f ca="1">PRODUCT('Rendements indices_+1'!F$2:F16)</f>
        <v>1.1177951451993144</v>
      </c>
      <c r="G16" s="3">
        <f ca="1">PRODUCT('Rendements indices_+1'!G$2:G16)</f>
        <v>1.2588030058551984</v>
      </c>
      <c r="H16" s="3">
        <f ca="1">PRODUCT('Rendements indices_+1'!H$2:H16)</f>
        <v>0.93099999999999994</v>
      </c>
      <c r="I16" s="3">
        <f ca="1">PRODUCT('Rendements indices_+1'!I$2:I16)</f>
        <v>0.92951039999999996</v>
      </c>
      <c r="J16" s="3">
        <f>PRODUCT('Rendements indices_+1'!J$2:J16)</f>
        <v>0</v>
      </c>
      <c r="K16" s="3">
        <f ca="1">PRODUCT('Rendements indices_+1'!K$2:K16)</f>
        <v>0.99</v>
      </c>
      <c r="L16" s="3">
        <f>PRODUCT('Rendements indices_+1'!L$2:L16)</f>
        <v>0</v>
      </c>
      <c r="M16" s="3">
        <f>PRODUCT('Rendements indices_+1'!M$2:M16)</f>
        <v>0</v>
      </c>
      <c r="N16" s="3">
        <f>PRODUCT('Rendements indices_+1'!N$2:N16)</f>
        <v>0</v>
      </c>
      <c r="O16" s="3">
        <f>PRODUCT('Rendements indices_+1'!O$2:O16)</f>
        <v>0</v>
      </c>
      <c r="P16" s="3">
        <f>PRODUCT('Rendements indices_+1'!P$2:P16)</f>
        <v>0</v>
      </c>
      <c r="Q16" s="3">
        <f ca="1">PRODUCT('Rendements indices_+1'!Q$2:Q16)</f>
        <v>1.0706850000000001</v>
      </c>
      <c r="R16" s="3">
        <f>PRODUCT('Rendements indices_+1'!R$2:R16)</f>
        <v>0</v>
      </c>
      <c r="S16" s="3">
        <f>PRODUCT('Rendements indices_+1'!S$2:S16)</f>
        <v>0</v>
      </c>
      <c r="T16" s="3">
        <f>PRODUCT('Rendements indices_+1'!T$2:T16)</f>
        <v>0</v>
      </c>
      <c r="U16" s="3">
        <f>PRODUCT('Rendements indices_+1'!U$2:U16)</f>
        <v>0</v>
      </c>
      <c r="V16" s="3">
        <f>PRODUCT('Rendements indices_+1'!V$2:V16)</f>
        <v>0</v>
      </c>
      <c r="W16" s="3">
        <f>PRODUCT('Rendements indices_+1'!W$2:W16)</f>
        <v>0</v>
      </c>
      <c r="X16" s="3">
        <f>PRODUCT('Rendements indices_+1'!X$2:X16)</f>
        <v>0</v>
      </c>
      <c r="Y16" s="3">
        <f ca="1">PRODUCT('Rendements indices_+1'!AB$2:AB16)</f>
        <v>1.0665036427761192</v>
      </c>
      <c r="Z16" s="7"/>
    </row>
    <row r="17" spans="1:26" x14ac:dyDescent="0.25">
      <c r="A17" s="2">
        <v>38471</v>
      </c>
      <c r="B17" s="3">
        <f ca="1">PRODUCT('Rendements indices_+1'!B$2:B17)</f>
        <v>1.0630160432923226</v>
      </c>
      <c r="C17" s="3">
        <f ca="1">PRODUCT('Rendements indices_+1'!C$2:C17)</f>
        <v>1.1840705688139535</v>
      </c>
      <c r="D17" s="3">
        <f ca="1">PRODUCT('Rendements indices_+1'!D$2:D17)</f>
        <v>0.91968307199999988</v>
      </c>
      <c r="E17" s="3">
        <f ca="1">PRODUCT('Rendements indices_+1'!E$2:E17)</f>
        <v>1.1046482111072393</v>
      </c>
      <c r="F17" s="3">
        <f ca="1">PRODUCT('Rendements indices_+1'!F$2:F17)</f>
        <v>1.0730833393913419</v>
      </c>
      <c r="G17" s="3">
        <f ca="1">PRODUCT('Rendements indices_+1'!G$2:G17)</f>
        <v>1.2839790659723025</v>
      </c>
      <c r="H17" s="3">
        <f ca="1">PRODUCT('Rendements indices_+1'!H$2:H17)</f>
        <v>0.90306999999999993</v>
      </c>
      <c r="I17" s="3">
        <f ca="1">PRODUCT('Rendements indices_+1'!I$2:I17)</f>
        <v>0.94810060799999996</v>
      </c>
      <c r="J17" s="3">
        <f>PRODUCT('Rendements indices_+1'!J$2:J17)</f>
        <v>0</v>
      </c>
      <c r="K17" s="3">
        <f ca="1">PRODUCT('Rendements indices_+1'!K$2:K17)</f>
        <v>0.96029999999999993</v>
      </c>
      <c r="L17" s="3">
        <f>PRODUCT('Rendements indices_+1'!L$2:L17)</f>
        <v>0</v>
      </c>
      <c r="M17" s="3">
        <f>PRODUCT('Rendements indices_+1'!M$2:M17)</f>
        <v>0</v>
      </c>
      <c r="N17" s="3">
        <f>PRODUCT('Rendements indices_+1'!N$2:N17)</f>
        <v>0</v>
      </c>
      <c r="O17" s="3">
        <f>PRODUCT('Rendements indices_+1'!O$2:O17)</f>
        <v>0</v>
      </c>
      <c r="P17" s="3">
        <f>PRODUCT('Rendements indices_+1'!P$2:P17)</f>
        <v>0</v>
      </c>
      <c r="Q17" s="3">
        <f ca="1">PRODUCT('Rendements indices_+1'!Q$2:Q17)</f>
        <v>1.0706850000000001</v>
      </c>
      <c r="R17" s="3">
        <f>PRODUCT('Rendements indices_+1'!R$2:R17)</f>
        <v>0</v>
      </c>
      <c r="S17" s="3">
        <f>PRODUCT('Rendements indices_+1'!S$2:S17)</f>
        <v>0</v>
      </c>
      <c r="T17" s="3">
        <f>PRODUCT('Rendements indices_+1'!T$2:T17)</f>
        <v>0</v>
      </c>
      <c r="U17" s="3">
        <f>PRODUCT('Rendements indices_+1'!U$2:U17)</f>
        <v>0</v>
      </c>
      <c r="V17" s="3">
        <f>PRODUCT('Rendements indices_+1'!V$2:V17)</f>
        <v>0</v>
      </c>
      <c r="W17" s="3">
        <f>PRODUCT('Rendements indices_+1'!W$2:W17)</f>
        <v>0</v>
      </c>
      <c r="X17" s="3">
        <f>PRODUCT('Rendements indices_+1'!X$2:X17)</f>
        <v>0</v>
      </c>
      <c r="Y17" s="3">
        <f ca="1">PRODUCT('Rendements indices_+1'!AB$2:AB17)</f>
        <v>1.0878337156316416</v>
      </c>
      <c r="Z17" s="7"/>
    </row>
    <row r="18" spans="1:26" x14ac:dyDescent="0.25">
      <c r="A18" s="2">
        <v>38503</v>
      </c>
      <c r="B18" s="3">
        <f ca="1">PRODUCT('Rendements indices_+1'!B$2:B18)</f>
        <v>1.1161668454569387</v>
      </c>
      <c r="C18" s="3">
        <f ca="1">PRODUCT('Rendements indices_+1'!C$2:C18)</f>
        <v>1.2432740972546512</v>
      </c>
      <c r="D18" s="3">
        <f ca="1">PRODUCT('Rendements indices_+1'!D$2:D18)</f>
        <v>0.88289574911999991</v>
      </c>
      <c r="E18" s="3">
        <f ca="1">PRODUCT('Rendements indices_+1'!E$2:E18)</f>
        <v>1.1156946932183118</v>
      </c>
      <c r="F18" s="3">
        <f ca="1">PRODUCT('Rendements indices_+1'!F$2:F18)</f>
        <v>1.0301600058156881</v>
      </c>
      <c r="G18" s="3">
        <f ca="1">PRODUCT('Rendements indices_+1'!G$2:G18)</f>
        <v>1.2326199033334104</v>
      </c>
      <c r="H18" s="3">
        <f ca="1">PRODUCT('Rendements indices_+1'!H$2:H18)</f>
        <v>0.95725419999999994</v>
      </c>
      <c r="I18" s="3">
        <f ca="1">PRODUCT('Rendements indices_+1'!I$2:I18)</f>
        <v>0.99550563839999995</v>
      </c>
      <c r="J18" s="3">
        <f>PRODUCT('Rendements indices_+1'!J$2:J18)</f>
        <v>0</v>
      </c>
      <c r="K18" s="3">
        <f ca="1">PRODUCT('Rendements indices_+1'!K$2:K18)</f>
        <v>0.92188799999999993</v>
      </c>
      <c r="L18" s="3">
        <f>PRODUCT('Rendements indices_+1'!L$2:L18)</f>
        <v>0</v>
      </c>
      <c r="M18" s="3">
        <f>PRODUCT('Rendements indices_+1'!M$2:M18)</f>
        <v>0</v>
      </c>
      <c r="N18" s="3">
        <f>PRODUCT('Rendements indices_+1'!N$2:N18)</f>
        <v>0</v>
      </c>
      <c r="O18" s="3">
        <f>PRODUCT('Rendements indices_+1'!O$2:O18)</f>
        <v>0</v>
      </c>
      <c r="P18" s="3">
        <f>PRODUCT('Rendements indices_+1'!P$2:P18)</f>
        <v>0</v>
      </c>
      <c r="Q18" s="3">
        <f ca="1">PRODUCT('Rendements indices_+1'!Q$2:Q18)</f>
        <v>1.0813918500000002</v>
      </c>
      <c r="R18" s="3">
        <f>PRODUCT('Rendements indices_+1'!R$2:R18)</f>
        <v>0</v>
      </c>
      <c r="S18" s="3">
        <f>PRODUCT('Rendements indices_+1'!S$2:S18)</f>
        <v>0</v>
      </c>
      <c r="T18" s="3">
        <f>PRODUCT('Rendements indices_+1'!T$2:T18)</f>
        <v>0</v>
      </c>
      <c r="U18" s="3">
        <f>PRODUCT('Rendements indices_+1'!U$2:U18)</f>
        <v>0</v>
      </c>
      <c r="V18" s="3">
        <f>PRODUCT('Rendements indices_+1'!V$2:V18)</f>
        <v>0</v>
      </c>
      <c r="W18" s="3">
        <f>PRODUCT('Rendements indices_+1'!W$2:W18)</f>
        <v>0</v>
      </c>
      <c r="X18" s="3">
        <f>PRODUCT('Rendements indices_+1'!X$2:X18)</f>
        <v>0</v>
      </c>
      <c r="Y18" s="3">
        <f ca="1">PRODUCT('Rendements indices_+1'!AB$2:AB18)</f>
        <v>1.1095903899442745</v>
      </c>
      <c r="Z18" s="7"/>
    </row>
    <row r="19" spans="1:26" x14ac:dyDescent="0.25">
      <c r="A19" s="2">
        <v>38533</v>
      </c>
      <c r="B19" s="3">
        <f ca="1">PRODUCT('Rendements indices_+1'!B$2:B19)</f>
        <v>1.0603585031840916</v>
      </c>
      <c r="C19" s="3">
        <f ca="1">PRODUCT('Rendements indices_+1'!C$2:C19)</f>
        <v>1.2308413562821048</v>
      </c>
      <c r="D19" s="3">
        <f ca="1">PRODUCT('Rendements indices_+1'!D$2:D19)</f>
        <v>0.88289574911999991</v>
      </c>
      <c r="E19" s="3">
        <f ca="1">PRODUCT('Rendements indices_+1'!E$2:E19)</f>
        <v>1.1156946932183118</v>
      </c>
      <c r="F19" s="3">
        <f ca="1">PRODUCT('Rendements indices_+1'!F$2:F19)</f>
        <v>1.0816680061064725</v>
      </c>
      <c r="G19" s="3">
        <f ca="1">PRODUCT('Rendements indices_+1'!G$2:G19)</f>
        <v>1.1956413062334081</v>
      </c>
      <c r="H19" s="3">
        <f ca="1">PRODUCT('Rendements indices_+1'!H$2:H19)</f>
        <v>0.99554436800000001</v>
      </c>
      <c r="I19" s="3">
        <f ca="1">PRODUCT('Rendements indices_+1'!I$2:I19)</f>
        <v>0.97559552563199992</v>
      </c>
      <c r="J19" s="3">
        <f>PRODUCT('Rendements indices_+1'!J$2:J19)</f>
        <v>0</v>
      </c>
      <c r="K19" s="3">
        <f ca="1">PRODUCT('Rendements indices_+1'!K$2:K19)</f>
        <v>0.90345023999999996</v>
      </c>
      <c r="L19" s="3">
        <f>PRODUCT('Rendements indices_+1'!L$2:L19)</f>
        <v>0</v>
      </c>
      <c r="M19" s="3">
        <f>PRODUCT('Rendements indices_+1'!M$2:M19)</f>
        <v>0</v>
      </c>
      <c r="N19" s="3">
        <f>PRODUCT('Rendements indices_+1'!N$2:N19)</f>
        <v>0</v>
      </c>
      <c r="O19" s="3">
        <f>PRODUCT('Rendements indices_+1'!O$2:O19)</f>
        <v>0</v>
      </c>
      <c r="P19" s="3">
        <f>PRODUCT('Rendements indices_+1'!P$2:P19)</f>
        <v>0</v>
      </c>
      <c r="Q19" s="3">
        <f ca="1">PRODUCT('Rendements indices_+1'!Q$2:Q19)</f>
        <v>1.0705779315000001</v>
      </c>
      <c r="R19" s="3">
        <f>PRODUCT('Rendements indices_+1'!R$2:R19)</f>
        <v>0</v>
      </c>
      <c r="S19" s="3">
        <f>PRODUCT('Rendements indices_+1'!S$2:S19)</f>
        <v>0</v>
      </c>
      <c r="T19" s="3">
        <f>PRODUCT('Rendements indices_+1'!T$2:T19)</f>
        <v>0</v>
      </c>
      <c r="U19" s="3">
        <f>PRODUCT('Rendements indices_+1'!U$2:U19)</f>
        <v>0</v>
      </c>
      <c r="V19" s="3">
        <f>PRODUCT('Rendements indices_+1'!V$2:V19)</f>
        <v>0</v>
      </c>
      <c r="W19" s="3">
        <f>PRODUCT('Rendements indices_+1'!W$2:W19)</f>
        <v>0</v>
      </c>
      <c r="X19" s="3">
        <f>PRODUCT('Rendements indices_+1'!X$2:X19)</f>
        <v>0</v>
      </c>
      <c r="Y19" s="3">
        <f ca="1">PRODUCT('Rendements indices_+1'!AB$2:AB19)</f>
        <v>1.1317821977431599</v>
      </c>
      <c r="Z19" s="7"/>
    </row>
    <row r="20" spans="1:26" x14ac:dyDescent="0.25">
      <c r="A20" s="2">
        <v>38562</v>
      </c>
      <c r="B20" s="3">
        <f ca="1">PRODUCT('Rendements indices_+1'!B$2:B20)</f>
        <v>1.1027728433114554</v>
      </c>
      <c r="C20" s="3">
        <f ca="1">PRODUCT('Rendements indices_+1'!C$2:C20)</f>
        <v>1.2185329427192837</v>
      </c>
      <c r="D20" s="3">
        <f ca="1">PRODUCT('Rendements indices_+1'!D$2:D20)</f>
        <v>0.92704053657599994</v>
      </c>
      <c r="E20" s="3">
        <f ca="1">PRODUCT('Rendements indices_+1'!E$2:E20)</f>
        <v>1.0710669054895794</v>
      </c>
      <c r="F20" s="3">
        <f ca="1">PRODUCT('Rendements indices_+1'!F$2:F20)</f>
        <v>1.0492179659232783</v>
      </c>
      <c r="G20" s="3">
        <f ca="1">PRODUCT('Rendements indices_+1'!G$2:G20)</f>
        <v>1.2315105454204105</v>
      </c>
      <c r="H20" s="3">
        <f ca="1">PRODUCT('Rendements indices_+1'!H$2:H20)</f>
        <v>1.0552770300800001</v>
      </c>
      <c r="I20" s="3">
        <f ca="1">PRODUCT('Rendements indices_+1'!I$2:I20)</f>
        <v>1.0048633914009599</v>
      </c>
      <c r="J20" s="3">
        <f>PRODUCT('Rendements indices_+1'!J$2:J20)</f>
        <v>0</v>
      </c>
      <c r="K20" s="3">
        <f ca="1">PRODUCT('Rendements indices_+1'!K$2:K20)</f>
        <v>0.88538123519999989</v>
      </c>
      <c r="L20" s="3">
        <f>PRODUCT('Rendements indices_+1'!L$2:L20)</f>
        <v>0</v>
      </c>
      <c r="M20" s="3">
        <f>PRODUCT('Rendements indices_+1'!M$2:M20)</f>
        <v>0</v>
      </c>
      <c r="N20" s="3">
        <f>PRODUCT('Rendements indices_+1'!N$2:N20)</f>
        <v>0</v>
      </c>
      <c r="O20" s="3">
        <f>PRODUCT('Rendements indices_+1'!O$2:O20)</f>
        <v>0</v>
      </c>
      <c r="P20" s="3">
        <f>PRODUCT('Rendements indices_+1'!P$2:P20)</f>
        <v>0</v>
      </c>
      <c r="Q20" s="3">
        <f ca="1">PRODUCT('Rendements indices_+1'!Q$2:Q20)</f>
        <v>1.0598721521850001</v>
      </c>
      <c r="R20" s="3">
        <f>PRODUCT('Rendements indices_+1'!R$2:R20)</f>
        <v>0</v>
      </c>
      <c r="S20" s="3">
        <f>PRODUCT('Rendements indices_+1'!S$2:S20)</f>
        <v>0</v>
      </c>
      <c r="T20" s="3">
        <f>PRODUCT('Rendements indices_+1'!T$2:T20)</f>
        <v>0</v>
      </c>
      <c r="U20" s="3">
        <f>PRODUCT('Rendements indices_+1'!U$2:U20)</f>
        <v>0</v>
      </c>
      <c r="V20" s="3">
        <f>PRODUCT('Rendements indices_+1'!V$2:V20)</f>
        <v>0</v>
      </c>
      <c r="W20" s="3">
        <f>PRODUCT('Rendements indices_+1'!W$2:W20)</f>
        <v>0</v>
      </c>
      <c r="X20" s="3">
        <f>PRODUCT('Rendements indices_+1'!X$2:X20)</f>
        <v>0</v>
      </c>
      <c r="Y20" s="3">
        <f ca="1">PRODUCT('Rendements indices_+1'!AB$2:AB20)</f>
        <v>1.1317821977431599</v>
      </c>
      <c r="Z20" s="7"/>
    </row>
    <row r="21" spans="1:26" x14ac:dyDescent="0.25">
      <c r="A21" s="2">
        <v>38595</v>
      </c>
      <c r="B21" s="3">
        <f ca="1">PRODUCT('Rendements indices_+1'!B$2:B21)</f>
        <v>1.0586619295789972</v>
      </c>
      <c r="C21" s="3">
        <f ca="1">PRODUCT('Rendements indices_+1'!C$2:C21)</f>
        <v>1.194162283864898</v>
      </c>
      <c r="D21" s="3">
        <f ca="1">PRODUCT('Rendements indices_+1'!D$2:D21)</f>
        <v>0.9363109419417599</v>
      </c>
      <c r="E21" s="3">
        <f ca="1">PRODUCT('Rendements indices_+1'!E$2:E21)</f>
        <v>1.0175135602151004</v>
      </c>
      <c r="F21" s="3">
        <f ca="1">PRODUCT('Rendements indices_+1'!F$2:F21)</f>
        <v>1.0492179659232783</v>
      </c>
      <c r="G21" s="3">
        <f ca="1">PRODUCT('Rendements indices_+1'!G$2:G21)</f>
        <v>1.1699350181493899</v>
      </c>
      <c r="H21" s="3">
        <f ca="1">PRODUCT('Rendements indices_+1'!H$2:H21)</f>
        <v>1.0341714894784</v>
      </c>
      <c r="I21" s="3">
        <f ca="1">PRODUCT('Rendements indices_+1'!I$2:I21)</f>
        <v>1.0651551948850175</v>
      </c>
      <c r="J21" s="3">
        <f>PRODUCT('Rendements indices_+1'!J$2:J21)</f>
        <v>0</v>
      </c>
      <c r="K21" s="3">
        <f ca="1">PRODUCT('Rendements indices_+1'!K$2:K21)</f>
        <v>0.9207964846079999</v>
      </c>
      <c r="L21" s="3">
        <f>PRODUCT('Rendements indices_+1'!L$2:L21)</f>
        <v>0</v>
      </c>
      <c r="M21" s="3">
        <f>PRODUCT('Rendements indices_+1'!M$2:M21)</f>
        <v>0</v>
      </c>
      <c r="N21" s="3">
        <f>PRODUCT('Rendements indices_+1'!N$2:N21)</f>
        <v>0</v>
      </c>
      <c r="O21" s="3">
        <f>PRODUCT('Rendements indices_+1'!O$2:O21)</f>
        <v>0</v>
      </c>
      <c r="P21" s="3">
        <f>PRODUCT('Rendements indices_+1'!P$2:P21)</f>
        <v>0</v>
      </c>
      <c r="Q21" s="3">
        <f ca="1">PRODUCT('Rendements indices_+1'!Q$2:Q21)</f>
        <v>1.07047087370685</v>
      </c>
      <c r="R21" s="3">
        <f>PRODUCT('Rendements indices_+1'!R$2:R21)</f>
        <v>0</v>
      </c>
      <c r="S21" s="3">
        <f>PRODUCT('Rendements indices_+1'!S$2:S21)</f>
        <v>0</v>
      </c>
      <c r="T21" s="3">
        <f>PRODUCT('Rendements indices_+1'!T$2:T21)</f>
        <v>0</v>
      </c>
      <c r="U21" s="3">
        <f>PRODUCT('Rendements indices_+1'!U$2:U21)</f>
        <v>0</v>
      </c>
      <c r="V21" s="3">
        <f>PRODUCT('Rendements indices_+1'!V$2:V21)</f>
        <v>0</v>
      </c>
      <c r="W21" s="3">
        <f>PRODUCT('Rendements indices_+1'!W$2:W21)</f>
        <v>0</v>
      </c>
      <c r="X21" s="3">
        <f>PRODUCT('Rendements indices_+1'!X$2:X21)</f>
        <v>0</v>
      </c>
      <c r="Y21" s="3">
        <f ca="1">PRODUCT('Rendements indices_+1'!AB$2:AB21)</f>
        <v>1.1431000197205916</v>
      </c>
      <c r="Z21" s="7"/>
    </row>
    <row r="22" spans="1:26" x14ac:dyDescent="0.25">
      <c r="A22" s="2">
        <v>38625</v>
      </c>
      <c r="B22" s="3">
        <f ca="1">PRODUCT('Rendements indices_+1'!B$2:B22)</f>
        <v>1.0269020716916273</v>
      </c>
      <c r="C22" s="3">
        <f ca="1">PRODUCT('Rendements indices_+1'!C$2:C22)</f>
        <v>1.194162283864898</v>
      </c>
      <c r="D22" s="3">
        <f ca="1">PRODUCT('Rendements indices_+1'!D$2:D22)</f>
        <v>0.89885850426408942</v>
      </c>
      <c r="E22" s="3">
        <f ca="1">PRODUCT('Rendements indices_+1'!E$2:E22)</f>
        <v>0.99716328901079843</v>
      </c>
      <c r="F22" s="3">
        <f ca="1">PRODUCT('Rendements indices_+1'!F$2:F22)</f>
        <v>1.1016788642194424</v>
      </c>
      <c r="G22" s="3">
        <f ca="1">PRODUCT('Rendements indices_+1'!G$2:G22)</f>
        <v>1.158235667967896</v>
      </c>
      <c r="H22" s="3">
        <f ca="1">PRODUCT('Rendements indices_+1'!H$2:H22)</f>
        <v>1.044513204373184</v>
      </c>
      <c r="I22" s="3">
        <f ca="1">PRODUCT('Rendements indices_+1'!I$2:I22)</f>
        <v>1.0545036429361674</v>
      </c>
      <c r="J22" s="3">
        <f>PRODUCT('Rendements indices_+1'!J$2:J22)</f>
        <v>0</v>
      </c>
      <c r="K22" s="3">
        <f ca="1">PRODUCT('Rendements indices_+1'!K$2:K22)</f>
        <v>0.90238055491583991</v>
      </c>
      <c r="L22" s="3">
        <f>PRODUCT('Rendements indices_+1'!L$2:L22)</f>
        <v>0</v>
      </c>
      <c r="M22" s="3">
        <f>PRODUCT('Rendements indices_+1'!M$2:M22)</f>
        <v>0</v>
      </c>
      <c r="N22" s="3">
        <f>PRODUCT('Rendements indices_+1'!N$2:N22)</f>
        <v>0</v>
      </c>
      <c r="O22" s="3">
        <f>PRODUCT('Rendements indices_+1'!O$2:O22)</f>
        <v>0</v>
      </c>
      <c r="P22" s="3">
        <f>PRODUCT('Rendements indices_+1'!P$2:P22)</f>
        <v>0</v>
      </c>
      <c r="Q22" s="3">
        <f ca="1">PRODUCT('Rendements indices_+1'!Q$2:Q22)</f>
        <v>1.1239944173921925</v>
      </c>
      <c r="R22" s="3">
        <f>PRODUCT('Rendements indices_+1'!R$2:R22)</f>
        <v>0</v>
      </c>
      <c r="S22" s="3">
        <f>PRODUCT('Rendements indices_+1'!S$2:S22)</f>
        <v>0</v>
      </c>
      <c r="T22" s="3">
        <f>PRODUCT('Rendements indices_+1'!T$2:T22)</f>
        <v>0</v>
      </c>
      <c r="U22" s="3">
        <f>PRODUCT('Rendements indices_+1'!U$2:U22)</f>
        <v>0</v>
      </c>
      <c r="V22" s="3">
        <f>PRODUCT('Rendements indices_+1'!V$2:V22)</f>
        <v>0</v>
      </c>
      <c r="W22" s="3">
        <f>PRODUCT('Rendements indices_+1'!W$2:W22)</f>
        <v>0</v>
      </c>
      <c r="X22" s="3">
        <f>PRODUCT('Rendements indices_+1'!X$2:X22)</f>
        <v>0</v>
      </c>
      <c r="Y22" s="3">
        <f ca="1">PRODUCT('Rendements indices_+1'!AB$2:AB22)</f>
        <v>1.1202380193261798</v>
      </c>
      <c r="Z22" s="7"/>
    </row>
    <row r="23" spans="1:26" x14ac:dyDescent="0.25">
      <c r="A23" s="2">
        <v>38656</v>
      </c>
      <c r="B23" s="3">
        <f ca="1">PRODUCT('Rendements indices_+1'!B$2:B23)</f>
        <v>0.99609500954087848</v>
      </c>
      <c r="C23" s="3">
        <f ca="1">PRODUCT('Rendements indices_+1'!C$2:C23)</f>
        <v>1.1822206610262489</v>
      </c>
      <c r="D23" s="3">
        <f ca="1">PRODUCT('Rendements indices_+1'!D$2:D23)</f>
        <v>0.88088133417880765</v>
      </c>
      <c r="E23" s="3">
        <f ca="1">PRODUCT('Rendements indices_+1'!E$2:E23)</f>
        <v>0.97722002323058244</v>
      </c>
      <c r="F23" s="3">
        <f ca="1">PRODUCT('Rendements indices_+1'!F$2:F23)</f>
        <v>1.0465949210084702</v>
      </c>
      <c r="G23" s="3">
        <f ca="1">PRODUCT('Rendements indices_+1'!G$2:G23)</f>
        <v>1.204565094686612</v>
      </c>
      <c r="H23" s="3">
        <f ca="1">PRODUCT('Rendements indices_+1'!H$2:H23)</f>
        <v>1.0654034684606477</v>
      </c>
      <c r="I23" s="3">
        <f ca="1">PRODUCT('Rendements indices_+1'!I$2:I23)</f>
        <v>1.1072288250829758</v>
      </c>
      <c r="J23" s="3">
        <f>PRODUCT('Rendements indices_+1'!J$2:J23)</f>
        <v>0</v>
      </c>
      <c r="K23" s="3">
        <f ca="1">PRODUCT('Rendements indices_+1'!K$2:K23)</f>
        <v>0.92945197156331516</v>
      </c>
      <c r="L23" s="3">
        <f>PRODUCT('Rendements indices_+1'!L$2:L23)</f>
        <v>0</v>
      </c>
      <c r="M23" s="3">
        <f>PRODUCT('Rendements indices_+1'!M$2:M23)</f>
        <v>0</v>
      </c>
      <c r="N23" s="3">
        <f>PRODUCT('Rendements indices_+1'!N$2:N23)</f>
        <v>0</v>
      </c>
      <c r="O23" s="3">
        <f ca="1">PRODUCT('Rendements indices_+1'!O$2:O23)</f>
        <v>0.98</v>
      </c>
      <c r="P23" s="3">
        <f>PRODUCT('Rendements indices_+1'!P$2:P23)</f>
        <v>0</v>
      </c>
      <c r="Q23" s="3">
        <f ca="1">PRODUCT('Rendements indices_+1'!Q$2:Q23)</f>
        <v>1.0790346406965048</v>
      </c>
      <c r="R23" s="3">
        <f>PRODUCT('Rendements indices_+1'!R$2:R23)</f>
        <v>0</v>
      </c>
      <c r="S23" s="3">
        <f>PRODUCT('Rendements indices_+1'!S$2:S23)</f>
        <v>0</v>
      </c>
      <c r="T23" s="3">
        <f>PRODUCT('Rendements indices_+1'!T$2:T23)</f>
        <v>0</v>
      </c>
      <c r="U23" s="3">
        <f>PRODUCT('Rendements indices_+1'!U$2:U23)</f>
        <v>0</v>
      </c>
      <c r="V23" s="3">
        <f>PRODUCT('Rendements indices_+1'!V$2:V23)</f>
        <v>0</v>
      </c>
      <c r="W23" s="3">
        <f>PRODUCT('Rendements indices_+1'!W$2:W23)</f>
        <v>0</v>
      </c>
      <c r="X23" s="3">
        <f>PRODUCT('Rendements indices_+1'!X$2:X23)</f>
        <v>0</v>
      </c>
      <c r="Y23" s="3">
        <f ca="1">PRODUCT('Rendements indices_+1'!AB$2:AB23)</f>
        <v>1.1650475400992271</v>
      </c>
      <c r="Z23" s="7"/>
    </row>
    <row r="24" spans="1:26" x14ac:dyDescent="0.25">
      <c r="A24" s="2">
        <v>38686</v>
      </c>
      <c r="B24" s="3">
        <f ca="1">PRODUCT('Rendements indices_+1'!B$2:B24)</f>
        <v>0.97617310935006085</v>
      </c>
      <c r="C24" s="3">
        <f ca="1">PRODUCT('Rendements indices_+1'!C$2:C24)</f>
        <v>1.2531539006878238</v>
      </c>
      <c r="D24" s="3">
        <f ca="1">PRODUCT('Rendements indices_+1'!D$2:D24)</f>
        <v>0.91611658754596004</v>
      </c>
      <c r="E24" s="3">
        <f ca="1">PRODUCT('Rendements indices_+1'!E$2:E24)</f>
        <v>0.98699222346288829</v>
      </c>
      <c r="F24" s="3">
        <f ca="1">PRODUCT('Rendements indices_+1'!F$2:F24)</f>
        <v>1.0675268194286396</v>
      </c>
      <c r="G24" s="3">
        <f ca="1">PRODUCT('Rendements indices_+1'!G$2:G24)</f>
        <v>1.204565094686612</v>
      </c>
      <c r="H24" s="3">
        <f ca="1">PRODUCT('Rendements indices_+1'!H$2:H24)</f>
        <v>1.0547494337760412</v>
      </c>
      <c r="I24" s="3">
        <f ca="1">PRODUCT('Rendements indices_+1'!I$2:I24)</f>
        <v>1.096156536832146</v>
      </c>
      <c r="J24" s="3">
        <f>PRODUCT('Rendements indices_+1'!J$2:J24)</f>
        <v>0</v>
      </c>
      <c r="K24" s="3">
        <f ca="1">PRODUCT('Rendements indices_+1'!K$2:K24)</f>
        <v>0.94804101099458149</v>
      </c>
      <c r="L24" s="3">
        <f>PRODUCT('Rendements indices_+1'!L$2:L24)</f>
        <v>0</v>
      </c>
      <c r="M24" s="3">
        <f>PRODUCT('Rendements indices_+1'!M$2:M24)</f>
        <v>0</v>
      </c>
      <c r="N24" s="3">
        <f>PRODUCT('Rendements indices_+1'!N$2:N24)</f>
        <v>0</v>
      </c>
      <c r="O24" s="3">
        <f ca="1">PRODUCT('Rendements indices_+1'!O$2:O24)</f>
        <v>1.0387999999999999</v>
      </c>
      <c r="P24" s="3">
        <f>PRODUCT('Rendements indices_+1'!P$2:P24)</f>
        <v>0</v>
      </c>
      <c r="Q24" s="3">
        <f ca="1">PRODUCT('Rendements indices_+1'!Q$2:Q24)</f>
        <v>1.0790346406965048</v>
      </c>
      <c r="R24" s="3">
        <f>PRODUCT('Rendements indices_+1'!R$2:R24)</f>
        <v>0</v>
      </c>
      <c r="S24" s="3">
        <f>PRODUCT('Rendements indices_+1'!S$2:S24)</f>
        <v>0</v>
      </c>
      <c r="T24" s="3">
        <f>PRODUCT('Rendements indices_+1'!T$2:T24)</f>
        <v>0</v>
      </c>
      <c r="U24" s="3">
        <f>PRODUCT('Rendements indices_+1'!U$2:U24)</f>
        <v>0</v>
      </c>
      <c r="V24" s="3">
        <f>PRODUCT('Rendements indices_+1'!V$2:V24)</f>
        <v>0</v>
      </c>
      <c r="W24" s="3">
        <f>PRODUCT('Rendements indices_+1'!W$2:W24)</f>
        <v>0</v>
      </c>
      <c r="X24" s="3">
        <f>PRODUCT('Rendements indices_+1'!X$2:X24)</f>
        <v>0</v>
      </c>
      <c r="Y24" s="3">
        <f ca="1">PRODUCT('Rendements indices_+1'!AB$2:AB24)</f>
        <v>1.1067951630942656</v>
      </c>
      <c r="Z24" s="7"/>
    </row>
    <row r="25" spans="1:26" x14ac:dyDescent="0.25">
      <c r="A25" s="2">
        <v>38716</v>
      </c>
      <c r="B25" s="3">
        <f ca="1">PRODUCT('Rendements indices_+1'!B$2:B25)</f>
        <v>0.99569657153706204</v>
      </c>
      <c r="C25" s="3">
        <f ca="1">PRODUCT('Rendements indices_+1'!C$2:C25)</f>
        <v>1.2656854396947022</v>
      </c>
      <c r="D25" s="3">
        <f ca="1">PRODUCT('Rendements indices_+1'!D$2:D25)</f>
        <v>0.87031075816866199</v>
      </c>
      <c r="E25" s="3">
        <f ca="1">PRODUCT('Rendements indices_+1'!E$2:E25)</f>
        <v>1.0166019901667749</v>
      </c>
      <c r="F25" s="3">
        <f ca="1">PRODUCT('Rendements indices_+1'!F$2:F25)</f>
        <v>1.131578428594358</v>
      </c>
      <c r="G25" s="3">
        <f ca="1">PRODUCT('Rendements indices_+1'!G$2:G25)</f>
        <v>1.2768390003678087</v>
      </c>
      <c r="H25" s="3">
        <f ca="1">PRODUCT('Rendements indices_+1'!H$2:H25)</f>
        <v>1.0969394111270829</v>
      </c>
      <c r="I25" s="3">
        <f ca="1">PRODUCT('Rendements indices_+1'!I$2:I25)</f>
        <v>1.0413487099905385</v>
      </c>
      <c r="J25" s="3">
        <f>PRODUCT('Rendements indices_+1'!J$2:J25)</f>
        <v>0</v>
      </c>
      <c r="K25" s="3">
        <f ca="1">PRODUCT('Rendements indices_+1'!K$2:K25)</f>
        <v>0.96700183121447314</v>
      </c>
      <c r="L25" s="3">
        <f>PRODUCT('Rendements indices_+1'!L$2:L25)</f>
        <v>0</v>
      </c>
      <c r="M25" s="3">
        <f>PRODUCT('Rendements indices_+1'!M$2:M25)</f>
        <v>0</v>
      </c>
      <c r="N25" s="3">
        <f>PRODUCT('Rendements indices_+1'!N$2:N25)</f>
        <v>0</v>
      </c>
      <c r="O25" s="3">
        <f ca="1">PRODUCT('Rendements indices_+1'!O$2:O25)</f>
        <v>1.1011280000000001</v>
      </c>
      <c r="P25" s="3">
        <f>PRODUCT('Rendements indices_+1'!P$2:P25)</f>
        <v>0</v>
      </c>
      <c r="Q25" s="3">
        <f ca="1">PRODUCT('Rendements indices_+1'!Q$2:Q25)</f>
        <v>1.1006153335104349</v>
      </c>
      <c r="R25" s="3">
        <f>PRODUCT('Rendements indices_+1'!R$2:R25)</f>
        <v>0</v>
      </c>
      <c r="S25" s="3">
        <f>PRODUCT('Rendements indices_+1'!S$2:S25)</f>
        <v>0</v>
      </c>
      <c r="T25" s="3">
        <f>PRODUCT('Rendements indices_+1'!T$2:T25)</f>
        <v>0</v>
      </c>
      <c r="U25" s="3">
        <f>PRODUCT('Rendements indices_+1'!U$2:U25)</f>
        <v>0</v>
      </c>
      <c r="V25" s="3">
        <f>PRODUCT('Rendements indices_+1'!V$2:V25)</f>
        <v>0</v>
      </c>
      <c r="W25" s="3">
        <f>PRODUCT('Rendements indices_+1'!W$2:W25)</f>
        <v>0</v>
      </c>
      <c r="X25" s="3">
        <f>PRODUCT('Rendements indices_+1'!X$2:X25)</f>
        <v>0</v>
      </c>
      <c r="Y25" s="3">
        <f ca="1">PRODUCT('Rendements indices_+1'!AB$2:AB25)</f>
        <v>1.0735913082014377</v>
      </c>
      <c r="Z25" s="7"/>
    </row>
    <row r="26" spans="1:26" x14ac:dyDescent="0.25">
      <c r="A26" s="2">
        <v>38748</v>
      </c>
      <c r="B26" s="3">
        <f ca="1">PRODUCT('Rendements indices_+1'!B$2:B26)</f>
        <v>1.0255674686831739</v>
      </c>
      <c r="C26" s="3">
        <f ca="1">PRODUCT('Rendements indices_+1'!C$2:C26)</f>
        <v>1.2656854396947022</v>
      </c>
      <c r="D26" s="3">
        <f ca="1">PRODUCT('Rendements indices_+1'!D$2:D26)</f>
        <v>0.88771697333203525</v>
      </c>
      <c r="E26" s="3">
        <f ca="1">PRODUCT('Rendements indices_+1'!E$2:E26)</f>
        <v>1.0064359702651071</v>
      </c>
      <c r="F26" s="3">
        <f ca="1">PRODUCT('Rendements indices_+1'!F$2:F26)</f>
        <v>1.1881573500240759</v>
      </c>
      <c r="G26" s="3">
        <f ca="1">PRODUCT('Rendements indices_+1'!G$2:G26)</f>
        <v>1.2129970503494183</v>
      </c>
      <c r="H26" s="3">
        <f ca="1">PRODUCT('Rendements indices_+1'!H$2:H26)</f>
        <v>1.0859700170158122</v>
      </c>
      <c r="I26" s="3">
        <f ca="1">PRODUCT('Rendements indices_+1'!I$2:I26)</f>
        <v>1.0517621970904438</v>
      </c>
      <c r="J26" s="3">
        <f>PRODUCT('Rendements indices_+1'!J$2:J26)</f>
        <v>0</v>
      </c>
      <c r="K26" s="3">
        <f ca="1">PRODUCT('Rendements indices_+1'!K$2:K26)</f>
        <v>0.98634186783876265</v>
      </c>
      <c r="L26" s="3">
        <f>PRODUCT('Rendements indices_+1'!L$2:L26)</f>
        <v>0</v>
      </c>
      <c r="M26" s="3">
        <f>PRODUCT('Rendements indices_+1'!M$2:M26)</f>
        <v>0</v>
      </c>
      <c r="N26" s="3">
        <f>PRODUCT('Rendements indices_+1'!N$2:N26)</f>
        <v>0</v>
      </c>
      <c r="O26" s="3">
        <f ca="1">PRODUCT('Rendements indices_+1'!O$2:O26)</f>
        <v>1.12315056</v>
      </c>
      <c r="P26" s="3">
        <f>PRODUCT('Rendements indices_+1'!P$2:P26)</f>
        <v>0</v>
      </c>
      <c r="Q26" s="3">
        <f ca="1">PRODUCT('Rendements indices_+1'!Q$2:Q26)</f>
        <v>1.0675968735051218</v>
      </c>
      <c r="R26" s="3">
        <f>PRODUCT('Rendements indices_+1'!R$2:R26)</f>
        <v>0</v>
      </c>
      <c r="S26" s="3">
        <f>PRODUCT('Rendements indices_+1'!S$2:S26)</f>
        <v>0</v>
      </c>
      <c r="T26" s="3">
        <f>PRODUCT('Rendements indices_+1'!T$2:T26)</f>
        <v>0</v>
      </c>
      <c r="U26" s="3">
        <f>PRODUCT('Rendements indices_+1'!U$2:U26)</f>
        <v>0</v>
      </c>
      <c r="V26" s="3">
        <f>PRODUCT('Rendements indices_+1'!V$2:V26)</f>
        <v>0</v>
      </c>
      <c r="W26" s="3">
        <f>PRODUCT('Rendements indices_+1'!W$2:W26)</f>
        <v>0</v>
      </c>
      <c r="X26" s="3">
        <f>PRODUCT('Rendements indices_+1'!X$2:X26)</f>
        <v>0</v>
      </c>
      <c r="Y26" s="3">
        <f ca="1">PRODUCT('Rendements indices_+1'!AB$2:AB26)</f>
        <v>1.0521194820374089</v>
      </c>
      <c r="Z26" s="7"/>
    </row>
    <row r="27" spans="1:26" x14ac:dyDescent="0.25">
      <c r="A27" s="2">
        <v>38776</v>
      </c>
      <c r="B27" s="3">
        <f ca="1">PRODUCT('Rendements indices_+1'!B$2:B27)</f>
        <v>1.0050561193095104</v>
      </c>
      <c r="C27" s="3">
        <f ca="1">PRODUCT('Rendements indices_+1'!C$2:C27)</f>
        <v>1.2656854396947022</v>
      </c>
      <c r="D27" s="3">
        <f ca="1">PRODUCT('Rendements indices_+1'!D$2:D27)</f>
        <v>0.87883980359871494</v>
      </c>
      <c r="E27" s="3">
        <f ca="1">PRODUCT('Rendements indices_+1'!E$2:E27)</f>
        <v>1.0567577687783625</v>
      </c>
      <c r="F27" s="3">
        <f ca="1">PRODUCT('Rendements indices_+1'!F$2:F27)</f>
        <v>1.2000389235243165</v>
      </c>
      <c r="G27" s="3">
        <f ca="1">PRODUCT('Rendements indices_+1'!G$2:G27)</f>
        <v>1.200867079845924</v>
      </c>
      <c r="H27" s="3">
        <f ca="1">PRODUCT('Rendements indices_+1'!H$2:H27)</f>
        <v>1.0968297171859702</v>
      </c>
      <c r="I27" s="3">
        <f ca="1">PRODUCT('Rendements indices_+1'!I$2:I27)</f>
        <v>1.009691709206826</v>
      </c>
      <c r="J27" s="3">
        <f>PRODUCT('Rendements indices_+1'!J$2:J27)</f>
        <v>0</v>
      </c>
      <c r="K27" s="3">
        <f ca="1">PRODUCT('Rendements indices_+1'!K$2:K27)</f>
        <v>1.0257955425523131</v>
      </c>
      <c r="L27" s="3">
        <f>PRODUCT('Rendements indices_+1'!L$2:L27)</f>
        <v>0</v>
      </c>
      <c r="M27" s="3">
        <f>PRODUCT('Rendements indices_+1'!M$2:M27)</f>
        <v>0</v>
      </c>
      <c r="N27" s="3">
        <f>PRODUCT('Rendements indices_+1'!N$2:N27)</f>
        <v>0</v>
      </c>
      <c r="O27" s="3">
        <f ca="1">PRODUCT('Rendements indices_+1'!O$2:O27)</f>
        <v>1.0782245375999999</v>
      </c>
      <c r="P27" s="3">
        <f>PRODUCT('Rendements indices_+1'!P$2:P27)</f>
        <v>0</v>
      </c>
      <c r="Q27" s="3">
        <f ca="1">PRODUCT('Rendements indices_+1'!Q$2:Q27)</f>
        <v>1.0889488109752243</v>
      </c>
      <c r="R27" s="3">
        <f>PRODUCT('Rendements indices_+1'!R$2:R27)</f>
        <v>0</v>
      </c>
      <c r="S27" s="3">
        <f>PRODUCT('Rendements indices_+1'!S$2:S27)</f>
        <v>0</v>
      </c>
      <c r="T27" s="3">
        <f>PRODUCT('Rendements indices_+1'!T$2:T27)</f>
        <v>0</v>
      </c>
      <c r="U27" s="3">
        <f>PRODUCT('Rendements indices_+1'!U$2:U27)</f>
        <v>0</v>
      </c>
      <c r="V27" s="3">
        <f>PRODUCT('Rendements indices_+1'!V$2:V27)</f>
        <v>0</v>
      </c>
      <c r="W27" s="3">
        <f>PRODUCT('Rendements indices_+1'!W$2:W27)</f>
        <v>0</v>
      </c>
      <c r="X27" s="3">
        <f>PRODUCT('Rendements indices_+1'!X$2:X27)</f>
        <v>0</v>
      </c>
      <c r="Y27" s="3">
        <f ca="1">PRODUCT('Rendements indices_+1'!AB$2:AB27)</f>
        <v>1.0205558975762865</v>
      </c>
      <c r="Z27" s="7"/>
    </row>
    <row r="28" spans="1:26" x14ac:dyDescent="0.25">
      <c r="A28" s="2">
        <v>38807</v>
      </c>
      <c r="B28" s="3">
        <f ca="1">PRODUCT('Rendements indices_+1'!B$2:B28)</f>
        <v>0.99500555811641533</v>
      </c>
      <c r="C28" s="3">
        <f ca="1">PRODUCT('Rendements indices_+1'!C$2:C28)</f>
        <v>1.227714876503861</v>
      </c>
      <c r="D28" s="3">
        <f ca="1">PRODUCT('Rendements indices_+1'!D$2:D28)</f>
        <v>0.87883980359871494</v>
      </c>
      <c r="E28" s="3">
        <f ca="1">PRODUCT('Rendements indices_+1'!E$2:E28)</f>
        <v>1.0144874580272278</v>
      </c>
      <c r="F28" s="3">
        <f ca="1">PRODUCT('Rendements indices_+1'!F$2:F28)</f>
        <v>1.2000389235243165</v>
      </c>
      <c r="G28" s="3">
        <f ca="1">PRODUCT('Rendements indices_+1'!G$2:G28)</f>
        <v>1.152832396652087</v>
      </c>
      <c r="H28" s="3">
        <f ca="1">PRODUCT('Rendements indices_+1'!H$2:H28)</f>
        <v>1.1516712030452687</v>
      </c>
      <c r="I28" s="3">
        <f ca="1">PRODUCT('Rendements indices_+1'!I$2:I28)</f>
        <v>1.0500793775750992</v>
      </c>
      <c r="J28" s="3">
        <f>PRODUCT('Rendements indices_+1'!J$2:J28)</f>
        <v>0</v>
      </c>
      <c r="K28" s="3">
        <f ca="1">PRODUCT('Rendements indices_+1'!K$2:K28)</f>
        <v>1.0360534979778362</v>
      </c>
      <c r="L28" s="3">
        <f>PRODUCT('Rendements indices_+1'!L$2:L28)</f>
        <v>0</v>
      </c>
      <c r="M28" s="3">
        <f>PRODUCT('Rendements indices_+1'!M$2:M28)</f>
        <v>0</v>
      </c>
      <c r="N28" s="3">
        <f>PRODUCT('Rendements indices_+1'!N$2:N28)</f>
        <v>0</v>
      </c>
      <c r="O28" s="3">
        <f ca="1">PRODUCT('Rendements indices_+1'!O$2:O28)</f>
        <v>1.1429180098559999</v>
      </c>
      <c r="P28" s="3">
        <f>PRODUCT('Rendements indices_+1'!P$2:P28)</f>
        <v>0</v>
      </c>
      <c r="Q28" s="3">
        <f ca="1">PRODUCT('Rendements indices_+1'!Q$2:Q28)</f>
        <v>1.0998382990849767</v>
      </c>
      <c r="R28" s="3">
        <f>PRODUCT('Rendements indices_+1'!R$2:R28)</f>
        <v>0</v>
      </c>
      <c r="S28" s="3">
        <f>PRODUCT('Rendements indices_+1'!S$2:S28)</f>
        <v>0</v>
      </c>
      <c r="T28" s="3">
        <f>PRODUCT('Rendements indices_+1'!T$2:T28)</f>
        <v>0</v>
      </c>
      <c r="U28" s="3">
        <f>PRODUCT('Rendements indices_+1'!U$2:U28)</f>
        <v>0</v>
      </c>
      <c r="V28" s="3">
        <f>PRODUCT('Rendements indices_+1'!V$2:V28)</f>
        <v>0</v>
      </c>
      <c r="W28" s="3">
        <f>PRODUCT('Rendements indices_+1'!W$2:W28)</f>
        <v>0</v>
      </c>
      <c r="X28" s="3">
        <f>PRODUCT('Rendements indices_+1'!X$2:X28)</f>
        <v>0</v>
      </c>
      <c r="Y28" s="3">
        <f ca="1">PRODUCT('Rendements indices_+1'!AB$2:AB28)</f>
        <v>1.0307614565520493</v>
      </c>
      <c r="Z28" s="7"/>
    </row>
    <row r="29" spans="1:26" x14ac:dyDescent="0.25">
      <c r="A29" s="2">
        <v>38835</v>
      </c>
      <c r="B29" s="3">
        <f ca="1">PRODUCT('Rendements indices_+1'!B$2:B29)</f>
        <v>1.0049556136975795</v>
      </c>
      <c r="C29" s="3">
        <f ca="1">PRODUCT('Rendements indices_+1'!C$2:C29)</f>
        <v>1.1908834302087452</v>
      </c>
      <c r="D29" s="3">
        <f ca="1">PRODUCT('Rendements indices_+1'!D$2:D29)</f>
        <v>0.87883980359871494</v>
      </c>
      <c r="E29" s="3">
        <f ca="1">PRODUCT('Rendements indices_+1'!E$2:E29)</f>
        <v>1.0753567055088615</v>
      </c>
      <c r="F29" s="3">
        <f ca="1">PRODUCT('Rendements indices_+1'!F$2:F29)</f>
        <v>1.236040091230046</v>
      </c>
      <c r="G29" s="3">
        <f ca="1">PRODUCT('Rendements indices_+1'!G$2:G29)</f>
        <v>1.1874173685516496</v>
      </c>
      <c r="H29" s="3">
        <f ca="1">PRODUCT('Rendements indices_+1'!H$2:H29)</f>
        <v>1.2092547631975321</v>
      </c>
      <c r="I29" s="3">
        <f ca="1">PRODUCT('Rendements indices_+1'!I$2:I29)</f>
        <v>1.0500793775750992</v>
      </c>
      <c r="J29" s="3">
        <f>PRODUCT('Rendements indices_+1'!J$2:J29)</f>
        <v>0</v>
      </c>
      <c r="K29" s="3">
        <f ca="1">PRODUCT('Rendements indices_+1'!K$2:K29)</f>
        <v>1.087856172876728</v>
      </c>
      <c r="L29" s="3">
        <f>PRODUCT('Rendements indices_+1'!L$2:L29)</f>
        <v>0</v>
      </c>
      <c r="M29" s="3">
        <f>PRODUCT('Rendements indices_+1'!M$2:M29)</f>
        <v>0</v>
      </c>
      <c r="N29" s="3">
        <f>PRODUCT('Rendements indices_+1'!N$2:N29)</f>
        <v>0</v>
      </c>
      <c r="O29" s="3">
        <f ca="1">PRODUCT('Rendements indices_+1'!O$2:O29)</f>
        <v>1.0972012894617598</v>
      </c>
      <c r="P29" s="3">
        <f>PRODUCT('Rendements indices_+1'!P$2:P29)</f>
        <v>0</v>
      </c>
      <c r="Q29" s="3">
        <f ca="1">PRODUCT('Rendements indices_+1'!Q$2:Q29)</f>
        <v>1.1438318310483757</v>
      </c>
      <c r="R29" s="3">
        <f>PRODUCT('Rendements indices_+1'!R$2:R29)</f>
        <v>0</v>
      </c>
      <c r="S29" s="3">
        <f>PRODUCT('Rendements indices_+1'!S$2:S29)</f>
        <v>0</v>
      </c>
      <c r="T29" s="3">
        <f>PRODUCT('Rendements indices_+1'!T$2:T29)</f>
        <v>0</v>
      </c>
      <c r="U29" s="3">
        <f>PRODUCT('Rendements indices_+1'!U$2:U29)</f>
        <v>0</v>
      </c>
      <c r="V29" s="3">
        <f>PRODUCT('Rendements indices_+1'!V$2:V29)</f>
        <v>0</v>
      </c>
      <c r="W29" s="3">
        <f>PRODUCT('Rendements indices_+1'!W$2:W29)</f>
        <v>0</v>
      </c>
      <c r="X29" s="3">
        <f>PRODUCT('Rendements indices_+1'!X$2:X29)</f>
        <v>0</v>
      </c>
      <c r="Y29" s="3">
        <f ca="1">PRODUCT('Rendements indices_+1'!AB$2:AB29)</f>
        <v>1.0616843002486107</v>
      </c>
      <c r="Z29" s="7"/>
    </row>
    <row r="30" spans="1:26" x14ac:dyDescent="0.25">
      <c r="A30" s="2">
        <v>38868</v>
      </c>
      <c r="B30" s="3">
        <f ca="1">PRODUCT('Rendements indices_+1'!B$2:B30)</f>
        <v>1.0049556136975795</v>
      </c>
      <c r="C30" s="3">
        <f ca="1">PRODUCT('Rendements indices_+1'!C$2:C30)</f>
        <v>1.1551569273024829</v>
      </c>
      <c r="D30" s="3">
        <f ca="1">PRODUCT('Rendements indices_+1'!D$2:D30)</f>
        <v>0.8436862114547663</v>
      </c>
      <c r="E30" s="3">
        <f ca="1">PRODUCT('Rendements indices_+1'!E$2:E30)</f>
        <v>1.1291245407843047</v>
      </c>
      <c r="F30" s="3">
        <f ca="1">PRODUCT('Rendements indices_+1'!F$2:F30)</f>
        <v>1.2978420957915484</v>
      </c>
      <c r="G30" s="3">
        <f ca="1">PRODUCT('Rendements indices_+1'!G$2:G30)</f>
        <v>1.2586624106647486</v>
      </c>
      <c r="H30" s="3">
        <f ca="1">PRODUCT('Rendements indices_+1'!H$2:H30)</f>
        <v>1.2576249537254334</v>
      </c>
      <c r="I30" s="3">
        <f ca="1">PRODUCT('Rendements indices_+1'!I$2:I30)</f>
        <v>1.0080762024720951</v>
      </c>
      <c r="J30" s="3">
        <f>PRODUCT('Rendements indices_+1'!J$2:J30)</f>
        <v>0</v>
      </c>
      <c r="K30" s="3">
        <f ca="1">PRODUCT('Rendements indices_+1'!K$2:K30)</f>
        <v>1.0987347346054952</v>
      </c>
      <c r="L30" s="3">
        <f>PRODUCT('Rendements indices_+1'!L$2:L30)</f>
        <v>0</v>
      </c>
      <c r="M30" s="3">
        <f>PRODUCT('Rendements indices_+1'!M$2:M30)</f>
        <v>0</v>
      </c>
      <c r="N30" s="3">
        <f>PRODUCT('Rendements indices_+1'!N$2:N30)</f>
        <v>0</v>
      </c>
      <c r="O30" s="3">
        <f ca="1">PRODUCT('Rendements indices_+1'!O$2:O30)</f>
        <v>1.064285250777907</v>
      </c>
      <c r="P30" s="3">
        <f>PRODUCT('Rendements indices_+1'!P$2:P30)</f>
        <v>0</v>
      </c>
      <c r="Q30" s="3">
        <f ca="1">PRODUCT('Rendements indices_+1'!Q$2:Q30)</f>
        <v>1.1095168761169245</v>
      </c>
      <c r="R30" s="3">
        <f>PRODUCT('Rendements indices_+1'!R$2:R30)</f>
        <v>0</v>
      </c>
      <c r="S30" s="3">
        <f>PRODUCT('Rendements indices_+1'!S$2:S30)</f>
        <v>0</v>
      </c>
      <c r="T30" s="3">
        <f>PRODUCT('Rendements indices_+1'!T$2:T30)</f>
        <v>0</v>
      </c>
      <c r="U30" s="3">
        <f>PRODUCT('Rendements indices_+1'!U$2:U30)</f>
        <v>0</v>
      </c>
      <c r="V30" s="3">
        <f>PRODUCT('Rendements indices_+1'!V$2:V30)</f>
        <v>0</v>
      </c>
      <c r="W30" s="3">
        <f>PRODUCT('Rendements indices_+1'!W$2:W30)</f>
        <v>0</v>
      </c>
      <c r="X30" s="3">
        <f>PRODUCT('Rendements indices_+1'!X$2:X30)</f>
        <v>0</v>
      </c>
      <c r="Y30" s="3">
        <f ca="1">PRODUCT('Rendements indices_+1'!AB$2:AB30)</f>
        <v>1.0404506142436385</v>
      </c>
      <c r="Z30" s="7"/>
    </row>
    <row r="31" spans="1:26" x14ac:dyDescent="0.25">
      <c r="A31" s="2">
        <v>38898</v>
      </c>
      <c r="B31" s="3">
        <f ca="1">PRODUCT('Rendements indices_+1'!B$2:B31)</f>
        <v>0.96475738914967624</v>
      </c>
      <c r="C31" s="3">
        <f ca="1">PRODUCT('Rendements indices_+1'!C$2:C31)</f>
        <v>1.2129147736676071</v>
      </c>
      <c r="D31" s="3">
        <f ca="1">PRODUCT('Rendements indices_+1'!D$2:D31)</f>
        <v>0.86055993568386169</v>
      </c>
      <c r="E31" s="3">
        <f ca="1">PRODUCT('Rendements indices_+1'!E$2:E31)</f>
        <v>1.0839595591529325</v>
      </c>
      <c r="F31" s="3">
        <f ca="1">PRODUCT('Rendements indices_+1'!F$2:F31)</f>
        <v>1.2848636748336328</v>
      </c>
      <c r="G31" s="3">
        <f ca="1">PRODUCT('Rendements indices_+1'!G$2:G31)</f>
        <v>1.2334891624514537</v>
      </c>
      <c r="H31" s="3">
        <f ca="1">PRODUCT('Rendements indices_+1'!H$2:H31)</f>
        <v>1.320506201411705</v>
      </c>
      <c r="I31" s="3">
        <f ca="1">PRODUCT('Rendements indices_+1'!I$2:I31)</f>
        <v>1.038318488546258</v>
      </c>
      <c r="J31" s="3">
        <f>PRODUCT('Rendements indices_+1'!J$2:J31)</f>
        <v>0</v>
      </c>
      <c r="K31" s="3">
        <f ca="1">PRODUCT('Rendements indices_+1'!K$2:K31)</f>
        <v>1.0437979978752203</v>
      </c>
      <c r="L31" s="3">
        <f>PRODUCT('Rendements indices_+1'!L$2:L31)</f>
        <v>0</v>
      </c>
      <c r="M31" s="3">
        <f>PRODUCT('Rendements indices_+1'!M$2:M31)</f>
        <v>0</v>
      </c>
      <c r="N31" s="3">
        <f>PRODUCT('Rendements indices_+1'!N$2:N31)</f>
        <v>0</v>
      </c>
      <c r="O31" s="3">
        <f ca="1">PRODUCT('Rendements indices_+1'!O$2:O31)</f>
        <v>1.064285250777907</v>
      </c>
      <c r="P31" s="3">
        <f>PRODUCT('Rendements indices_+1'!P$2:P31)</f>
        <v>0</v>
      </c>
      <c r="Q31" s="3">
        <f ca="1">PRODUCT('Rendements indices_+1'!Q$2:Q31)</f>
        <v>1.1206120448780938</v>
      </c>
      <c r="R31" s="3">
        <f>PRODUCT('Rendements indices_+1'!R$2:R31)</f>
        <v>0</v>
      </c>
      <c r="S31" s="3">
        <f>PRODUCT('Rendements indices_+1'!S$2:S31)</f>
        <v>0</v>
      </c>
      <c r="T31" s="3">
        <f>PRODUCT('Rendements indices_+1'!T$2:T31)</f>
        <v>0</v>
      </c>
      <c r="U31" s="3">
        <f>PRODUCT('Rendements indices_+1'!U$2:U31)</f>
        <v>0</v>
      </c>
      <c r="V31" s="3">
        <f>PRODUCT('Rendements indices_+1'!V$2:V31)</f>
        <v>0</v>
      </c>
      <c r="W31" s="3">
        <f>PRODUCT('Rendements indices_+1'!W$2:W31)</f>
        <v>0</v>
      </c>
      <c r="X31" s="3">
        <f>PRODUCT('Rendements indices_+1'!X$2:X31)</f>
        <v>0</v>
      </c>
      <c r="Y31" s="3">
        <f ca="1">PRODUCT('Rendements indices_+1'!AB$2:AB31)</f>
        <v>1.082068638813384</v>
      </c>
      <c r="Z31" s="7"/>
    </row>
    <row r="32" spans="1:26" x14ac:dyDescent="0.25">
      <c r="A32" s="2">
        <v>38929</v>
      </c>
      <c r="B32" s="3">
        <f ca="1">PRODUCT('Rendements indices_+1'!B$2:B32)</f>
        <v>0.99370011082416654</v>
      </c>
      <c r="C32" s="3">
        <f ca="1">PRODUCT('Rendements indices_+1'!C$2:C32)</f>
        <v>1.2371730691409593</v>
      </c>
      <c r="D32" s="3">
        <f ca="1">PRODUCT('Rendements indices_+1'!D$2:D32)</f>
        <v>0.86055993568386169</v>
      </c>
      <c r="E32" s="3">
        <f ca="1">PRODUCT('Rendements indices_+1'!E$2:E32)</f>
        <v>1.0839595591529325</v>
      </c>
      <c r="F32" s="3">
        <f ca="1">PRODUCT('Rendements indices_+1'!F$2:F32)</f>
        <v>1.2720150380852966</v>
      </c>
      <c r="G32" s="3">
        <f ca="1">PRODUCT('Rendements indices_+1'!G$2:G32)</f>
        <v>1.2334891624514537</v>
      </c>
      <c r="H32" s="3">
        <f ca="1">PRODUCT('Rendements indices_+1'!H$2:H32)</f>
        <v>1.3601213874540563</v>
      </c>
      <c r="I32" s="3">
        <f ca="1">PRODUCT('Rendements indices_+1'!I$2:I32)</f>
        <v>1.0902344129735708</v>
      </c>
      <c r="J32" s="3">
        <f>PRODUCT('Rendements indices_+1'!J$2:J32)</f>
        <v>0</v>
      </c>
      <c r="K32" s="3">
        <f ca="1">PRODUCT('Rendements indices_+1'!K$2:K32)</f>
        <v>1.022922037917716</v>
      </c>
      <c r="L32" s="3">
        <f>PRODUCT('Rendements indices_+1'!L$2:L32)</f>
        <v>0</v>
      </c>
      <c r="M32" s="3">
        <f>PRODUCT('Rendements indices_+1'!M$2:M32)</f>
        <v>0</v>
      </c>
      <c r="N32" s="3">
        <f>PRODUCT('Rendements indices_+1'!N$2:N32)</f>
        <v>0</v>
      </c>
      <c r="O32" s="3">
        <f ca="1">PRODUCT('Rendements indices_+1'!O$2:O32)</f>
        <v>1.064285250777907</v>
      </c>
      <c r="P32" s="3">
        <f>PRODUCT('Rendements indices_+1'!P$2:P32)</f>
        <v>0</v>
      </c>
      <c r="Q32" s="3">
        <f ca="1">PRODUCT('Rendements indices_+1'!Q$2:Q32)</f>
        <v>1.1766426471219986</v>
      </c>
      <c r="R32" s="3">
        <f>PRODUCT('Rendements indices_+1'!R$2:R32)</f>
        <v>0</v>
      </c>
      <c r="S32" s="3">
        <f>PRODUCT('Rendements indices_+1'!S$2:S32)</f>
        <v>0</v>
      </c>
      <c r="T32" s="3">
        <f>PRODUCT('Rendements indices_+1'!T$2:T32)</f>
        <v>0</v>
      </c>
      <c r="U32" s="3">
        <f>PRODUCT('Rendements indices_+1'!U$2:U32)</f>
        <v>0</v>
      </c>
      <c r="V32" s="3">
        <f>PRODUCT('Rendements indices_+1'!V$2:V32)</f>
        <v>0</v>
      </c>
      <c r="W32" s="3">
        <f>PRODUCT('Rendements indices_+1'!W$2:W32)</f>
        <v>0</v>
      </c>
      <c r="X32" s="3">
        <f>PRODUCT('Rendements indices_+1'!X$2:X32)</f>
        <v>0</v>
      </c>
      <c r="Y32" s="3">
        <f ca="1">PRODUCT('Rendements indices_+1'!AB$2:AB32)</f>
        <v>1.0387858932608487</v>
      </c>
      <c r="Z32" s="7"/>
    </row>
    <row r="33" spans="1:26" x14ac:dyDescent="0.25">
      <c r="A33" s="2">
        <v>38960</v>
      </c>
      <c r="B33" s="3">
        <f ca="1">PRODUCT('Rendements indices_+1'!B$2:B33)</f>
        <v>0.95395210639119987</v>
      </c>
      <c r="C33" s="3">
        <f ca="1">PRODUCT('Rendements indices_+1'!C$2:C33)</f>
        <v>1.1753144156839113</v>
      </c>
      <c r="D33" s="3">
        <f ca="1">PRODUCT('Rendements indices_+1'!D$2:D33)</f>
        <v>0.89498233311121622</v>
      </c>
      <c r="E33" s="3">
        <f ca="1">PRODUCT('Rendements indices_+1'!E$2:E33)</f>
        <v>1.0514407723783445</v>
      </c>
      <c r="F33" s="3">
        <f ca="1">PRODUCT('Rendements indices_+1'!F$2:F33)</f>
        <v>1.2465747373235907</v>
      </c>
      <c r="G33" s="3">
        <f ca="1">PRODUCT('Rendements indices_+1'!G$2:G33)</f>
        <v>1.2211542708269392</v>
      </c>
      <c r="H33" s="3">
        <f ca="1">PRODUCT('Rendements indices_+1'!H$2:H33)</f>
        <v>1.400925029077678</v>
      </c>
      <c r="I33" s="3">
        <f ca="1">PRODUCT('Rendements indices_+1'!I$2:I33)</f>
        <v>1.1447461336222493</v>
      </c>
      <c r="J33" s="3">
        <f>PRODUCT('Rendements indices_+1'!J$2:J33)</f>
        <v>0</v>
      </c>
      <c r="K33" s="3">
        <f ca="1">PRODUCT('Rendements indices_+1'!K$2:K33)</f>
        <v>1.0536096990552475</v>
      </c>
      <c r="L33" s="3">
        <f>PRODUCT('Rendements indices_+1'!L$2:L33)</f>
        <v>0</v>
      </c>
      <c r="M33" s="3">
        <f>PRODUCT('Rendements indices_+1'!M$2:M33)</f>
        <v>0</v>
      </c>
      <c r="N33" s="3">
        <f>PRODUCT('Rendements indices_+1'!N$2:N33)</f>
        <v>0</v>
      </c>
      <c r="O33" s="3">
        <f ca="1">PRODUCT('Rendements indices_+1'!O$2:O33)</f>
        <v>1.0749281032856861</v>
      </c>
      <c r="P33" s="3">
        <f>PRODUCT('Rendements indices_+1'!P$2:P33)</f>
        <v>0</v>
      </c>
      <c r="Q33" s="3">
        <f ca="1">PRODUCT('Rendements indices_+1'!Q$2:Q33)</f>
        <v>1.1295769412371186</v>
      </c>
      <c r="R33" s="3">
        <f>PRODUCT('Rendements indices_+1'!R$2:R33)</f>
        <v>0</v>
      </c>
      <c r="S33" s="3">
        <f>PRODUCT('Rendements indices_+1'!S$2:S33)</f>
        <v>0</v>
      </c>
      <c r="T33" s="3">
        <f>PRODUCT('Rendements indices_+1'!T$2:T33)</f>
        <v>0</v>
      </c>
      <c r="U33" s="3">
        <f>PRODUCT('Rendements indices_+1'!U$2:U33)</f>
        <v>0</v>
      </c>
      <c r="V33" s="3">
        <f>PRODUCT('Rendements indices_+1'!V$2:V33)</f>
        <v>0</v>
      </c>
      <c r="W33" s="3">
        <f>PRODUCT('Rendements indices_+1'!W$2:W33)</f>
        <v>0</v>
      </c>
      <c r="X33" s="3">
        <f>PRODUCT('Rendements indices_+1'!X$2:X33)</f>
        <v>0</v>
      </c>
      <c r="Y33" s="3">
        <f ca="1">PRODUCT('Rendements indices_+1'!AB$2:AB33)</f>
        <v>1.0387858932608487</v>
      </c>
      <c r="Z33" s="7"/>
    </row>
    <row r="34" spans="1:26" x14ac:dyDescent="0.25">
      <c r="A34" s="2">
        <v>38989</v>
      </c>
      <c r="B34" s="3">
        <f ca="1">PRODUCT('Rendements indices_+1'!B$2:B34)</f>
        <v>0.90625450107163985</v>
      </c>
      <c r="C34" s="3">
        <f ca="1">PRODUCT('Rendements indices_+1'!C$2:C34)</f>
        <v>1.2458332806249459</v>
      </c>
      <c r="D34" s="3">
        <f ca="1">PRODUCT('Rendements indices_+1'!D$2:D34)</f>
        <v>0.85918303978676758</v>
      </c>
      <c r="E34" s="3">
        <f ca="1">PRODUCT('Rendements indices_+1'!E$2:E34)</f>
        <v>1.0514407723783445</v>
      </c>
      <c r="F34" s="3">
        <f ca="1">PRODUCT('Rendements indices_+1'!F$2:F34)</f>
        <v>1.2839719794432984</v>
      </c>
      <c r="G34" s="3">
        <f ca="1">PRODUCT('Rendements indices_+1'!G$2:G34)</f>
        <v>1.1723080999938615</v>
      </c>
      <c r="H34" s="3">
        <f ca="1">PRODUCT('Rendements indices_+1'!H$2:H34)</f>
        <v>1.3448880279145707</v>
      </c>
      <c r="I34" s="3">
        <f ca="1">PRODUCT('Rendements indices_+1'!I$2:I34)</f>
        <v>1.1676410562946944</v>
      </c>
      <c r="J34" s="3">
        <f>PRODUCT('Rendements indices_+1'!J$2:J34)</f>
        <v>0</v>
      </c>
      <c r="K34" s="3">
        <f ca="1">PRODUCT('Rendements indices_+1'!K$2:K34)</f>
        <v>1.0746818930363524</v>
      </c>
      <c r="L34" s="3">
        <f>PRODUCT('Rendements indices_+1'!L$2:L34)</f>
        <v>0</v>
      </c>
      <c r="M34" s="3">
        <f>PRODUCT('Rendements indices_+1'!M$2:M34)</f>
        <v>0</v>
      </c>
      <c r="N34" s="3">
        <f>PRODUCT('Rendements indices_+1'!N$2:N34)</f>
        <v>0</v>
      </c>
      <c r="O34" s="3">
        <f ca="1">PRODUCT('Rendements indices_+1'!O$2:O34)</f>
        <v>1.1071759463842568</v>
      </c>
      <c r="P34" s="3">
        <f>PRODUCT('Rendements indices_+1'!P$2:P34)</f>
        <v>0</v>
      </c>
      <c r="Q34" s="3">
        <f ca="1">PRODUCT('Rendements indices_+1'!Q$2:Q34)</f>
        <v>1.0843938635876338</v>
      </c>
      <c r="R34" s="3">
        <f>PRODUCT('Rendements indices_+1'!R$2:R34)</f>
        <v>0</v>
      </c>
      <c r="S34" s="3">
        <f>PRODUCT('Rendements indices_+1'!S$2:S34)</f>
        <v>0</v>
      </c>
      <c r="T34" s="3">
        <f>PRODUCT('Rendements indices_+1'!T$2:T34)</f>
        <v>0</v>
      </c>
      <c r="U34" s="3">
        <f>PRODUCT('Rendements indices_+1'!U$2:U34)</f>
        <v>0</v>
      </c>
      <c r="V34" s="3">
        <f>PRODUCT('Rendements indices_+1'!V$2:V34)</f>
        <v>0</v>
      </c>
      <c r="W34" s="3">
        <f>PRODUCT('Rendements indices_+1'!W$2:W34)</f>
        <v>0</v>
      </c>
      <c r="X34" s="3">
        <f>PRODUCT('Rendements indices_+1'!X$2:X34)</f>
        <v>0</v>
      </c>
      <c r="Y34" s="3">
        <f ca="1">PRODUCT('Rendements indices_+1'!AB$2:AB34)</f>
        <v>0.99723445753041473</v>
      </c>
      <c r="Z34" s="7"/>
    </row>
    <row r="35" spans="1:26" x14ac:dyDescent="0.25">
      <c r="A35" s="2">
        <v>39021</v>
      </c>
      <c r="B35" s="3">
        <f ca="1">PRODUCT('Rendements indices_+1'!B$2:B35)</f>
        <v>0.90625450107163985</v>
      </c>
      <c r="C35" s="3">
        <f ca="1">PRODUCT('Rendements indices_+1'!C$2:C35)</f>
        <v>1.2333749478186964</v>
      </c>
      <c r="D35" s="3">
        <f ca="1">PRODUCT('Rendements indices_+1'!D$2:D35)</f>
        <v>0.85918303978676758</v>
      </c>
      <c r="E35" s="3">
        <f ca="1">PRODUCT('Rendements indices_+1'!E$2:E35)</f>
        <v>1.0619551801021281</v>
      </c>
      <c r="F35" s="3">
        <f ca="1">PRODUCT('Rendements indices_+1'!F$2:F35)</f>
        <v>1.3610102982098964</v>
      </c>
      <c r="G35" s="3">
        <f ca="1">PRODUCT('Rendements indices_+1'!G$2:G35)</f>
        <v>1.1723080999938615</v>
      </c>
      <c r="H35" s="3">
        <f ca="1">PRODUCT('Rendements indices_+1'!H$2:H35)</f>
        <v>1.3717857884728621</v>
      </c>
      <c r="I35" s="3">
        <f ca="1">PRODUCT('Rendements indices_+1'!I$2:I35)</f>
        <v>1.1559646457317474</v>
      </c>
      <c r="J35" s="3">
        <f>PRODUCT('Rendements indices_+1'!J$2:J35)</f>
        <v>0</v>
      </c>
      <c r="K35" s="3">
        <f ca="1">PRODUCT('Rendements indices_+1'!K$2:K35)</f>
        <v>1.1284159876881701</v>
      </c>
      <c r="L35" s="3">
        <f>PRODUCT('Rendements indices_+1'!L$2:L35)</f>
        <v>0</v>
      </c>
      <c r="M35" s="3">
        <f>PRODUCT('Rendements indices_+1'!M$2:M35)</f>
        <v>0</v>
      </c>
      <c r="N35" s="3">
        <f>PRODUCT('Rendements indices_+1'!N$2:N35)</f>
        <v>0</v>
      </c>
      <c r="O35" s="3">
        <f ca="1">PRODUCT('Rendements indices_+1'!O$2:O35)</f>
        <v>1.1071759463842568</v>
      </c>
      <c r="P35" s="3">
        <f>PRODUCT('Rendements indices_+1'!P$2:P35)</f>
        <v>0</v>
      </c>
      <c r="Q35" s="3">
        <f ca="1">PRODUCT('Rendements indices_+1'!Q$2:Q35)</f>
        <v>1.0843938635876338</v>
      </c>
      <c r="R35" s="3">
        <f>PRODUCT('Rendements indices_+1'!R$2:R35)</f>
        <v>0</v>
      </c>
      <c r="S35" s="3">
        <f>PRODUCT('Rendements indices_+1'!S$2:S35)</f>
        <v>0</v>
      </c>
      <c r="T35" s="3">
        <f>PRODUCT('Rendements indices_+1'!T$2:T35)</f>
        <v>0</v>
      </c>
      <c r="U35" s="3">
        <f>PRODUCT('Rendements indices_+1'!U$2:U35)</f>
        <v>0</v>
      </c>
      <c r="V35" s="3">
        <f>PRODUCT('Rendements indices_+1'!V$2:V35)</f>
        <v>0</v>
      </c>
      <c r="W35" s="3">
        <f>PRODUCT('Rendements indices_+1'!W$2:W35)</f>
        <v>0</v>
      </c>
      <c r="X35" s="3">
        <f>PRODUCT('Rendements indices_+1'!X$2:X35)</f>
        <v>0</v>
      </c>
      <c r="Y35" s="3">
        <f ca="1">PRODUCT('Rendements indices_+1'!AB$2:AB35)</f>
        <v>1.0570685249822396</v>
      </c>
      <c r="Z35" s="7"/>
    </row>
    <row r="36" spans="1:26" x14ac:dyDescent="0.25">
      <c r="A36" s="2">
        <v>39051</v>
      </c>
      <c r="B36" s="3">
        <f ca="1">PRODUCT('Rendements indices_+1'!B$2:B36)</f>
        <v>0.91531704608235631</v>
      </c>
      <c r="C36" s="3">
        <f ca="1">PRODUCT('Rendements indices_+1'!C$2:C36)</f>
        <v>1.3073774446878181</v>
      </c>
      <c r="D36" s="3">
        <f ca="1">PRODUCT('Rendements indices_+1'!D$2:D36)</f>
        <v>0.86777487018463528</v>
      </c>
      <c r="E36" s="3">
        <f ca="1">PRODUCT('Rendements indices_+1'!E$2:E36)</f>
        <v>1.0725747319031493</v>
      </c>
      <c r="F36" s="3">
        <f ca="1">PRODUCT('Rendements indices_+1'!F$2:F36)</f>
        <v>1.3474001952277974</v>
      </c>
      <c r="G36" s="3">
        <f ca="1">PRODUCT('Rendements indices_+1'!G$2:G36)</f>
        <v>1.1371388569940457</v>
      </c>
      <c r="H36" s="3">
        <f ca="1">PRODUCT('Rendements indices_+1'!H$2:H36)</f>
        <v>1.3992215042423195</v>
      </c>
      <c r="I36" s="3">
        <f ca="1">PRODUCT('Rendements indices_+1'!I$2:I36)</f>
        <v>1.2253225244756523</v>
      </c>
      <c r="J36" s="3">
        <f>PRODUCT('Rendements indices_+1'!J$2:J36)</f>
        <v>0</v>
      </c>
      <c r="K36" s="3">
        <f ca="1">PRODUCT('Rendements indices_+1'!K$2:K36)</f>
        <v>1.1622684673188153</v>
      </c>
      <c r="L36" s="3">
        <f>PRODUCT('Rendements indices_+1'!L$2:L36)</f>
        <v>0</v>
      </c>
      <c r="M36" s="3">
        <f>PRODUCT('Rendements indices_+1'!M$2:M36)</f>
        <v>0</v>
      </c>
      <c r="N36" s="3">
        <f>PRODUCT('Rendements indices_+1'!N$2:N36)</f>
        <v>0</v>
      </c>
      <c r="O36" s="3">
        <f ca="1">PRODUCT('Rendements indices_+1'!O$2:O36)</f>
        <v>1.1293194653119418</v>
      </c>
      <c r="P36" s="3">
        <f>PRODUCT('Rendements indices_+1'!P$2:P36)</f>
        <v>0</v>
      </c>
      <c r="Q36" s="3">
        <f ca="1">PRODUCT('Rendements indices_+1'!Q$2:Q36)</f>
        <v>1.1060817408593864</v>
      </c>
      <c r="R36" s="3">
        <f>PRODUCT('Rendements indices_+1'!R$2:R36)</f>
        <v>0</v>
      </c>
      <c r="S36" s="3">
        <f>PRODUCT('Rendements indices_+1'!S$2:S36)</f>
        <v>0</v>
      </c>
      <c r="T36" s="3">
        <f>PRODUCT('Rendements indices_+1'!T$2:T36)</f>
        <v>0</v>
      </c>
      <c r="U36" s="3">
        <f>PRODUCT('Rendements indices_+1'!U$2:U36)</f>
        <v>0</v>
      </c>
      <c r="V36" s="3">
        <f>PRODUCT('Rendements indices_+1'!V$2:V36)</f>
        <v>0</v>
      </c>
      <c r="W36" s="3">
        <f>PRODUCT('Rendements indices_+1'!W$2:W36)</f>
        <v>0</v>
      </c>
      <c r="X36" s="3">
        <f>PRODUCT('Rendements indices_+1'!X$2:X36)</f>
        <v>0</v>
      </c>
      <c r="Y36" s="3">
        <f ca="1">PRODUCT('Rendements indices_+1'!AB$2:AB36)</f>
        <v>1.120492636481174</v>
      </c>
      <c r="Z36" s="7"/>
    </row>
    <row r="37" spans="1:26" x14ac:dyDescent="0.25">
      <c r="A37" s="2">
        <v>39080</v>
      </c>
      <c r="B37" s="3">
        <f ca="1">PRODUCT('Rendements indices_+1'!B$2:B37)</f>
        <v>0.97023606884729774</v>
      </c>
      <c r="C37" s="3">
        <f ca="1">PRODUCT('Rendements indices_+1'!C$2:C37)</f>
        <v>1.2812298957940618</v>
      </c>
      <c r="D37" s="3">
        <f ca="1">PRODUCT('Rendements indices_+1'!D$2:D37)</f>
        <v>0.91984136239571346</v>
      </c>
      <c r="E37" s="3">
        <f ca="1">PRODUCT('Rendements indices_+1'!E$2:E37)</f>
        <v>1.0618489845841179</v>
      </c>
      <c r="F37" s="3">
        <f ca="1">PRODUCT('Rendements indices_+1'!F$2:F37)</f>
        <v>1.3204521913232414</v>
      </c>
      <c r="G37" s="3">
        <f ca="1">PRODUCT('Rendements indices_+1'!G$2:G37)</f>
        <v>1.1712530227038671</v>
      </c>
      <c r="H37" s="3">
        <f ca="1">PRODUCT('Rendements indices_+1'!H$2:H37)</f>
        <v>1.4691825794544355</v>
      </c>
      <c r="I37" s="3">
        <f ca="1">PRODUCT('Rendements indices_+1'!I$2:I37)</f>
        <v>1.2865886506994348</v>
      </c>
      <c r="J37" s="3">
        <f>PRODUCT('Rendements indices_+1'!J$2:J37)</f>
        <v>0</v>
      </c>
      <c r="K37" s="3">
        <f ca="1">PRODUCT('Rendements indices_+1'!K$2:K37)</f>
        <v>1.1390230979724389</v>
      </c>
      <c r="L37" s="3">
        <f>PRODUCT('Rendements indices_+1'!L$2:L37)</f>
        <v>0</v>
      </c>
      <c r="M37" s="3">
        <f>PRODUCT('Rendements indices_+1'!M$2:M37)</f>
        <v>0</v>
      </c>
      <c r="N37" s="3">
        <f>PRODUCT('Rendements indices_+1'!N$2:N37)</f>
        <v>0</v>
      </c>
      <c r="O37" s="3">
        <f ca="1">PRODUCT('Rendements indices_+1'!O$2:O37)</f>
        <v>1.084146686699464</v>
      </c>
      <c r="P37" s="3">
        <f>PRODUCT('Rendements indices_+1'!P$2:P37)</f>
        <v>0</v>
      </c>
      <c r="Q37" s="3">
        <f ca="1">PRODUCT('Rendements indices_+1'!Q$2:Q37)</f>
        <v>1.1392641930851679</v>
      </c>
      <c r="R37" s="3">
        <f>PRODUCT('Rendements indices_+1'!R$2:R37)</f>
        <v>0</v>
      </c>
      <c r="S37" s="3">
        <f>PRODUCT('Rendements indices_+1'!S$2:S37)</f>
        <v>0</v>
      </c>
      <c r="T37" s="3">
        <f>PRODUCT('Rendements indices_+1'!T$2:T37)</f>
        <v>0</v>
      </c>
      <c r="U37" s="3">
        <f>PRODUCT('Rendements indices_+1'!U$2:U37)</f>
        <v>0</v>
      </c>
      <c r="V37" s="3">
        <f>PRODUCT('Rendements indices_+1'!V$2:V37)</f>
        <v>0</v>
      </c>
      <c r="W37" s="3">
        <f>PRODUCT('Rendements indices_+1'!W$2:W37)</f>
        <v>0</v>
      </c>
      <c r="X37" s="3">
        <f>PRODUCT('Rendements indices_+1'!X$2:X37)</f>
        <v>0</v>
      </c>
      <c r="Y37" s="3">
        <f ca="1">PRODUCT('Rendements indices_+1'!AB$2:AB37)</f>
        <v>1.0980827837515506</v>
      </c>
      <c r="Z37" s="7"/>
    </row>
    <row r="38" spans="1:26" x14ac:dyDescent="0.25">
      <c r="A38" s="2">
        <v>39113</v>
      </c>
      <c r="B38" s="3">
        <f ca="1">PRODUCT('Rendements indices_+1'!B$2:B38)</f>
        <v>0.93142662609340576</v>
      </c>
      <c r="C38" s="3">
        <f ca="1">PRODUCT('Rendements indices_+1'!C$2:C38)</f>
        <v>1.3452913905837649</v>
      </c>
      <c r="D38" s="3">
        <f ca="1">PRODUCT('Rendements indices_+1'!D$2:D38)</f>
        <v>0.87384929427592772</v>
      </c>
      <c r="E38" s="3">
        <f ca="1">PRODUCT('Rendements indices_+1'!E$2:E38)</f>
        <v>1.0087565353549119</v>
      </c>
      <c r="F38" s="3">
        <f ca="1">PRODUCT('Rendements indices_+1'!F$2:F38)</f>
        <v>1.307247669410009</v>
      </c>
      <c r="G38" s="3">
        <f ca="1">PRODUCT('Rendements indices_+1'!G$2:G38)</f>
        <v>1.1126903715686738</v>
      </c>
      <c r="H38" s="3">
        <f ca="1">PRODUCT('Rendements indices_+1'!H$2:H38)</f>
        <v>1.4691825794544355</v>
      </c>
      <c r="I38" s="3">
        <f ca="1">PRODUCT('Rendements indices_+1'!I$2:I38)</f>
        <v>1.2222592181644631</v>
      </c>
      <c r="J38" s="3">
        <f>PRODUCT('Rendements indices_+1'!J$2:J38)</f>
        <v>0</v>
      </c>
      <c r="K38" s="3">
        <f ca="1">PRODUCT('Rendements indices_+1'!K$2:K38)</f>
        <v>1.1845840218913366</v>
      </c>
      <c r="L38" s="3">
        <f>PRODUCT('Rendements indices_+1'!L$2:L38)</f>
        <v>0</v>
      </c>
      <c r="M38" s="3">
        <f>PRODUCT('Rendements indices_+1'!M$2:M38)</f>
        <v>0</v>
      </c>
      <c r="N38" s="3">
        <f>PRODUCT('Rendements indices_+1'!N$2:N38)</f>
        <v>0</v>
      </c>
      <c r="O38" s="3">
        <f ca="1">PRODUCT('Rendements indices_+1'!O$2:O38)</f>
        <v>1.0516222860984801</v>
      </c>
      <c r="P38" s="3">
        <f>PRODUCT('Rendements indices_+1'!P$2:P38)</f>
        <v>0</v>
      </c>
      <c r="Q38" s="3">
        <f ca="1">PRODUCT('Rendements indices_+1'!Q$2:Q38)</f>
        <v>1.1620494769468712</v>
      </c>
      <c r="R38" s="3">
        <f>PRODUCT('Rendements indices_+1'!R$2:R38)</f>
        <v>0</v>
      </c>
      <c r="S38" s="3">
        <f>PRODUCT('Rendements indices_+1'!S$2:S38)</f>
        <v>0</v>
      </c>
      <c r="T38" s="3">
        <f>PRODUCT('Rendements indices_+1'!T$2:T38)</f>
        <v>0</v>
      </c>
      <c r="U38" s="3">
        <f>PRODUCT('Rendements indices_+1'!U$2:U38)</f>
        <v>0</v>
      </c>
      <c r="V38" s="3">
        <f>PRODUCT('Rendements indices_+1'!V$2:V38)</f>
        <v>0</v>
      </c>
      <c r="W38" s="3">
        <f>PRODUCT('Rendements indices_+1'!W$2:W38)</f>
        <v>0</v>
      </c>
      <c r="X38" s="3">
        <f>PRODUCT('Rendements indices_+1'!X$2:X38)</f>
        <v>0</v>
      </c>
      <c r="Y38" s="3">
        <f ca="1">PRODUCT('Rendements indices_+1'!AB$2:AB38)</f>
        <v>1.109063611589066</v>
      </c>
      <c r="Z38" s="7"/>
    </row>
    <row r="39" spans="1:26" x14ac:dyDescent="0.25">
      <c r="A39" s="2">
        <v>39141</v>
      </c>
      <c r="B39" s="3">
        <f ca="1">PRODUCT('Rendements indices_+1'!B$2:B39)</f>
        <v>0.92211235983247175</v>
      </c>
      <c r="C39" s="3">
        <f ca="1">PRODUCT('Rendements indices_+1'!C$2:C39)</f>
        <v>1.4260088740187908</v>
      </c>
      <c r="D39" s="3">
        <f ca="1">PRODUCT('Rendements indices_+1'!D$2:D39)</f>
        <v>0.87384929427592772</v>
      </c>
      <c r="E39" s="3">
        <f ca="1">PRODUCT('Rendements indices_+1'!E$2:E39)</f>
        <v>1.0591943621226576</v>
      </c>
      <c r="F39" s="3">
        <f ca="1">PRODUCT('Rendements indices_+1'!F$2:F39)</f>
        <v>1.2418852859395084</v>
      </c>
      <c r="G39" s="3">
        <f ca="1">PRODUCT('Rendements indices_+1'!G$2:G39)</f>
        <v>1.0904365641373004</v>
      </c>
      <c r="H39" s="3">
        <f ca="1">PRODUCT('Rendements indices_+1'!H$2:H39)</f>
        <v>1.5426417084271573</v>
      </c>
      <c r="I39" s="3">
        <f ca="1">PRODUCT('Rendements indices_+1'!I$2:I39)</f>
        <v>1.2222592181644631</v>
      </c>
      <c r="J39" s="3">
        <f>PRODUCT('Rendements indices_+1'!J$2:J39)</f>
        <v>0</v>
      </c>
      <c r="K39" s="3">
        <f ca="1">PRODUCT('Rendements indices_+1'!K$2:K39)</f>
        <v>1.1608923414535099</v>
      </c>
      <c r="L39" s="3">
        <f>PRODUCT('Rendements indices_+1'!L$2:L39)</f>
        <v>0</v>
      </c>
      <c r="M39" s="3">
        <f>PRODUCT('Rendements indices_+1'!M$2:M39)</f>
        <v>0</v>
      </c>
      <c r="N39" s="3">
        <f>PRODUCT('Rendements indices_+1'!N$2:N39)</f>
        <v>0</v>
      </c>
      <c r="O39" s="3">
        <f ca="1">PRODUCT('Rendements indices_+1'!O$2:O39)</f>
        <v>1.0516222860984801</v>
      </c>
      <c r="P39" s="3">
        <f>PRODUCT('Rendements indices_+1'!P$2:P39)</f>
        <v>0</v>
      </c>
      <c r="Q39" s="3">
        <f ca="1">PRODUCT('Rendements indices_+1'!Q$2:Q39)</f>
        <v>1.2085314560247462</v>
      </c>
      <c r="R39" s="3">
        <f>PRODUCT('Rendements indices_+1'!R$2:R39)</f>
        <v>0</v>
      </c>
      <c r="S39" s="3">
        <f>PRODUCT('Rendements indices_+1'!S$2:S39)</f>
        <v>0</v>
      </c>
      <c r="T39" s="3">
        <f>PRODUCT('Rendements indices_+1'!T$2:T39)</f>
        <v>0</v>
      </c>
      <c r="U39" s="3">
        <f>PRODUCT('Rendements indices_+1'!U$2:U39)</f>
        <v>0</v>
      </c>
      <c r="V39" s="3">
        <f>PRODUCT('Rendements indices_+1'!V$2:V39)</f>
        <v>0</v>
      </c>
      <c r="W39" s="3">
        <f>PRODUCT('Rendements indices_+1'!W$2:W39)</f>
        <v>0</v>
      </c>
      <c r="X39" s="3">
        <f>PRODUCT('Rendements indices_+1'!X$2:X39)</f>
        <v>0</v>
      </c>
      <c r="Y39" s="3">
        <f ca="1">PRODUCT('Rendements indices_+1'!AB$2:AB39)</f>
        <v>1.0868823393572846</v>
      </c>
      <c r="Z39" s="7"/>
    </row>
    <row r="40" spans="1:26" x14ac:dyDescent="0.25">
      <c r="A40" s="2">
        <v>39171</v>
      </c>
      <c r="B40" s="3">
        <f ca="1">PRODUCT('Rendements indices_+1'!B$2:B40)</f>
        <v>0.90367011263582231</v>
      </c>
      <c r="C40" s="3">
        <f ca="1">PRODUCT('Rendements indices_+1'!C$2:C40)</f>
        <v>1.4402689627589789</v>
      </c>
      <c r="D40" s="3">
        <f ca="1">PRODUCT('Rendements indices_+1'!D$2:D40)</f>
        <v>0.85637230839040912</v>
      </c>
      <c r="E40" s="3">
        <f ca="1">PRODUCT('Rendements indices_+1'!E$2:E40)</f>
        <v>1.0803782493651108</v>
      </c>
      <c r="F40" s="3">
        <f ca="1">PRODUCT('Rendements indices_+1'!F$2:F40)</f>
        <v>1.2667229916582987</v>
      </c>
      <c r="G40" s="3">
        <f ca="1">PRODUCT('Rendements indices_+1'!G$2:G40)</f>
        <v>1.1013409297786734</v>
      </c>
      <c r="H40" s="3">
        <f ca="1">PRODUCT('Rendements indices_+1'!H$2:H40)</f>
        <v>1.5426417084271573</v>
      </c>
      <c r="I40" s="3">
        <f ca="1">PRODUCT('Rendements indices_+1'!I$2:I40)</f>
        <v>1.295594771254331</v>
      </c>
      <c r="J40" s="3">
        <f>PRODUCT('Rendements indices_+1'!J$2:J40)</f>
        <v>0</v>
      </c>
      <c r="K40" s="3">
        <f ca="1">PRODUCT('Rendements indices_+1'!K$2:K40)</f>
        <v>1.1725012648680451</v>
      </c>
      <c r="L40" s="3">
        <f>PRODUCT('Rendements indices_+1'!L$2:L40)</f>
        <v>0</v>
      </c>
      <c r="M40" s="3">
        <f>PRODUCT('Rendements indices_+1'!M$2:M40)</f>
        <v>0</v>
      </c>
      <c r="N40" s="3">
        <f>PRODUCT('Rendements indices_+1'!N$2:N40)</f>
        <v>0</v>
      </c>
      <c r="O40" s="3">
        <f ca="1">PRODUCT('Rendements indices_+1'!O$2:O40)</f>
        <v>0.999041171793556</v>
      </c>
      <c r="P40" s="3">
        <f>PRODUCT('Rendements indices_+1'!P$2:P40)</f>
        <v>0</v>
      </c>
      <c r="Q40" s="3">
        <f ca="1">PRODUCT('Rendements indices_+1'!Q$2:Q40)</f>
        <v>1.2085314560247462</v>
      </c>
      <c r="R40" s="3">
        <f>PRODUCT('Rendements indices_+1'!R$2:R40)</f>
        <v>0</v>
      </c>
      <c r="S40" s="3">
        <f>PRODUCT('Rendements indices_+1'!S$2:S40)</f>
        <v>0</v>
      </c>
      <c r="T40" s="3">
        <f>PRODUCT('Rendements indices_+1'!T$2:T40)</f>
        <v>0</v>
      </c>
      <c r="U40" s="3">
        <f>PRODUCT('Rendements indices_+1'!U$2:U40)</f>
        <v>0</v>
      </c>
      <c r="V40" s="3">
        <f>PRODUCT('Rendements indices_+1'!V$2:V40)</f>
        <v>0</v>
      </c>
      <c r="W40" s="3">
        <f>PRODUCT('Rendements indices_+1'!W$2:W40)</f>
        <v>0</v>
      </c>
      <c r="X40" s="3">
        <f>PRODUCT('Rendements indices_+1'!X$2:X40)</f>
        <v>0</v>
      </c>
      <c r="Y40" s="3">
        <f ca="1">PRODUCT('Rendements indices_+1'!AB$2:AB40)</f>
        <v>1.1412264563251489</v>
      </c>
      <c r="Z40" s="7"/>
    </row>
    <row r="41" spans="1:26" x14ac:dyDescent="0.25">
      <c r="A41" s="2">
        <v>39202</v>
      </c>
      <c r="B41" s="3">
        <f ca="1">PRODUCT('Rendements indices_+1'!B$2:B41)</f>
        <v>0.8765600092567476</v>
      </c>
      <c r="C41" s="3">
        <f ca="1">PRODUCT('Rendements indices_+1'!C$2:C41)</f>
        <v>1.497879721269338</v>
      </c>
      <c r="D41" s="3">
        <f ca="1">PRODUCT('Rendements indices_+1'!D$2:D41)</f>
        <v>0.83924486222260097</v>
      </c>
      <c r="E41" s="3">
        <f ca="1">PRODUCT('Rendements indices_+1'!E$2:E41)</f>
        <v>1.0911820318587619</v>
      </c>
      <c r="F41" s="3">
        <f ca="1">PRODUCT('Rendements indices_+1'!F$2:F41)</f>
        <v>1.3173919113246306</v>
      </c>
      <c r="G41" s="3">
        <f ca="1">PRODUCT('Rendements indices_+1'!G$2:G41)</f>
        <v>1.1453945669698204</v>
      </c>
      <c r="H41" s="3">
        <f ca="1">PRODUCT('Rendements indices_+1'!H$2:H41)</f>
        <v>1.5734945425957005</v>
      </c>
      <c r="I41" s="3">
        <f ca="1">PRODUCT('Rendements indices_+1'!I$2:I41)</f>
        <v>1.3215066666794175</v>
      </c>
      <c r="J41" s="3">
        <f>PRODUCT('Rendements indices_+1'!J$2:J41)</f>
        <v>0</v>
      </c>
      <c r="K41" s="3">
        <f ca="1">PRODUCT('Rendements indices_+1'!K$2:K41)</f>
        <v>1.1256012142733232</v>
      </c>
      <c r="L41" s="3">
        <f>PRODUCT('Rendements indices_+1'!L$2:L41)</f>
        <v>0</v>
      </c>
      <c r="M41" s="3">
        <f>PRODUCT('Rendements indices_+1'!M$2:M41)</f>
        <v>0</v>
      </c>
      <c r="N41" s="3">
        <f>PRODUCT('Rendements indices_+1'!N$2:N41)</f>
        <v>0</v>
      </c>
      <c r="O41" s="3">
        <f ca="1">PRODUCT('Rendements indices_+1'!O$2:O41)</f>
        <v>1.019021995229427</v>
      </c>
      <c r="P41" s="3">
        <f>PRODUCT('Rendements indices_+1'!P$2:P41)</f>
        <v>0</v>
      </c>
      <c r="Q41" s="3">
        <f ca="1">PRODUCT('Rendements indices_+1'!Q$2:Q41)</f>
        <v>1.1722755123440038</v>
      </c>
      <c r="R41" s="3">
        <f>PRODUCT('Rendements indices_+1'!R$2:R41)</f>
        <v>0</v>
      </c>
      <c r="S41" s="3">
        <f>PRODUCT('Rendements indices_+1'!S$2:S41)</f>
        <v>0</v>
      </c>
      <c r="T41" s="3">
        <f>PRODUCT('Rendements indices_+1'!T$2:T41)</f>
        <v>0</v>
      </c>
      <c r="U41" s="3">
        <f>PRODUCT('Rendements indices_+1'!U$2:U41)</f>
        <v>0</v>
      </c>
      <c r="V41" s="3">
        <f>PRODUCT('Rendements indices_+1'!V$2:V41)</f>
        <v>0</v>
      </c>
      <c r="W41" s="3">
        <f>PRODUCT('Rendements indices_+1'!W$2:W41)</f>
        <v>0</v>
      </c>
      <c r="X41" s="3">
        <f>PRODUCT('Rendements indices_+1'!X$2:X41)</f>
        <v>0</v>
      </c>
      <c r="Y41" s="3">
        <f ca="1">PRODUCT('Rendements indices_+1'!AB$2:AB41)</f>
        <v>1.1640509854516519</v>
      </c>
      <c r="Z41" s="7"/>
    </row>
    <row r="42" spans="1:26" x14ac:dyDescent="0.25">
      <c r="A42" s="2">
        <v>39233</v>
      </c>
      <c r="B42" s="3">
        <f ca="1">PRODUCT('Rendements indices_+1'!B$2:B42)</f>
        <v>0.85902880907161261</v>
      </c>
      <c r="C42" s="3">
        <f ca="1">PRODUCT('Rendements indices_+1'!C$2:C42)</f>
        <v>1.5577949101201116</v>
      </c>
      <c r="D42" s="3">
        <f ca="1">PRODUCT('Rendements indices_+1'!D$2:D42)</f>
        <v>0.88120710533373103</v>
      </c>
      <c r="E42" s="3">
        <f ca="1">PRODUCT('Rendements indices_+1'!E$2:E42)</f>
        <v>1.0366229302658239</v>
      </c>
      <c r="F42" s="3">
        <f ca="1">PRODUCT('Rendements indices_+1'!F$2:F42)</f>
        <v>1.2646962348716453</v>
      </c>
      <c r="G42" s="3">
        <f ca="1">PRODUCT('Rendements indices_+1'!G$2:G42)</f>
        <v>1.2026642953183115</v>
      </c>
      <c r="H42" s="3">
        <f ca="1">PRODUCT('Rendements indices_+1'!H$2:H42)</f>
        <v>1.4948198154659154</v>
      </c>
      <c r="I42" s="3">
        <f ca="1">PRODUCT('Rendements indices_+1'!I$2:I42)</f>
        <v>1.3082916000126232</v>
      </c>
      <c r="J42" s="3">
        <f>PRODUCT('Rendements indices_+1'!J$2:J42)</f>
        <v>0</v>
      </c>
      <c r="K42" s="3">
        <f ca="1">PRODUCT('Rendements indices_+1'!K$2:K42)</f>
        <v>1.1931372871297226</v>
      </c>
      <c r="L42" s="3">
        <f>PRODUCT('Rendements indices_+1'!L$2:L42)</f>
        <v>0</v>
      </c>
      <c r="M42" s="3">
        <f>PRODUCT('Rendements indices_+1'!M$2:M42)</f>
        <v>0</v>
      </c>
      <c r="N42" s="3">
        <f>PRODUCT('Rendements indices_+1'!N$2:N42)</f>
        <v>0</v>
      </c>
      <c r="O42" s="3">
        <f ca="1">PRODUCT('Rendements indices_+1'!O$2:O42)</f>
        <v>0.96807089546795566</v>
      </c>
      <c r="P42" s="3">
        <f>PRODUCT('Rendements indices_+1'!P$2:P42)</f>
        <v>0</v>
      </c>
      <c r="Q42" s="3">
        <f ca="1">PRODUCT('Rendements indices_+1'!Q$2:Q42)</f>
        <v>1.1488300020971238</v>
      </c>
      <c r="R42" s="3">
        <f>PRODUCT('Rendements indices_+1'!R$2:R42)</f>
        <v>0</v>
      </c>
      <c r="S42" s="3">
        <f>PRODUCT('Rendements indices_+1'!S$2:S42)</f>
        <v>0</v>
      </c>
      <c r="T42" s="3">
        <f>PRODUCT('Rendements indices_+1'!T$2:T42)</f>
        <v>0</v>
      </c>
      <c r="U42" s="3">
        <f>PRODUCT('Rendements indices_+1'!U$2:U42)</f>
        <v>0</v>
      </c>
      <c r="V42" s="3">
        <f>PRODUCT('Rendements indices_+1'!V$2:V42)</f>
        <v>0</v>
      </c>
      <c r="W42" s="3">
        <f>PRODUCT('Rendements indices_+1'!W$2:W42)</f>
        <v>0</v>
      </c>
      <c r="X42" s="3">
        <f>PRODUCT('Rendements indices_+1'!X$2:X42)</f>
        <v>0</v>
      </c>
      <c r="Y42" s="3">
        <f ca="1">PRODUCT('Rendements indices_+1'!AB$2:AB42)</f>
        <v>1.1756914953061683</v>
      </c>
      <c r="Z42" s="7"/>
    </row>
    <row r="43" spans="1:26" x14ac:dyDescent="0.25">
      <c r="A43" s="2">
        <v>39263</v>
      </c>
      <c r="B43" s="3">
        <f ca="1">PRODUCT('Rendements indices_+1'!B$2:B43)</f>
        <v>0.85043852098089645</v>
      </c>
      <c r="C43" s="3">
        <f ca="1">PRODUCT('Rendements indices_+1'!C$2:C43)</f>
        <v>1.5733728592213128</v>
      </c>
      <c r="D43" s="3">
        <f ca="1">PRODUCT('Rendements indices_+1'!D$2:D43)</f>
        <v>0.91645538954708028</v>
      </c>
      <c r="E43" s="3">
        <f ca="1">PRODUCT('Rendements indices_+1'!E$2:E43)</f>
        <v>1.0884540767791151</v>
      </c>
      <c r="F43" s="3">
        <f ca="1">PRODUCT('Rendements indices_+1'!F$2:F43)</f>
        <v>1.2899901595690781</v>
      </c>
      <c r="G43" s="3">
        <f ca="1">PRODUCT('Rendements indices_+1'!G$2:G43)</f>
        <v>1.2267175812246778</v>
      </c>
      <c r="H43" s="3">
        <f ca="1">PRODUCT('Rendements indices_+1'!H$2:H43)</f>
        <v>1.5695608062392112</v>
      </c>
      <c r="I43" s="3">
        <f ca="1">PRODUCT('Rendements indices_+1'!I$2:I43)</f>
        <v>1.3344574320128757</v>
      </c>
      <c r="J43" s="3">
        <f>PRODUCT('Rendements indices_+1'!J$2:J43)</f>
        <v>0</v>
      </c>
      <c r="K43" s="3">
        <f ca="1">PRODUCT('Rendements indices_+1'!K$2:K43)</f>
        <v>1.217000032872317</v>
      </c>
      <c r="L43" s="3">
        <f>PRODUCT('Rendements indices_+1'!L$2:L43)</f>
        <v>0</v>
      </c>
      <c r="M43" s="3">
        <f>PRODUCT('Rendements indices_+1'!M$2:M43)</f>
        <v>0</v>
      </c>
      <c r="N43" s="3">
        <f>PRODUCT('Rendements indices_+1'!N$2:N43)</f>
        <v>0</v>
      </c>
      <c r="O43" s="3">
        <f ca="1">PRODUCT('Rendements indices_+1'!O$2:O43)</f>
        <v>0.92934805964923739</v>
      </c>
      <c r="P43" s="3">
        <f>PRODUCT('Rendements indices_+1'!P$2:P43)</f>
        <v>0</v>
      </c>
      <c r="Q43" s="3">
        <f ca="1">PRODUCT('Rendements indices_+1'!Q$2:Q43)</f>
        <v>1.11436510203421</v>
      </c>
      <c r="R43" s="3">
        <f>PRODUCT('Rendements indices_+1'!R$2:R43)</f>
        <v>0</v>
      </c>
      <c r="S43" s="3">
        <f>PRODUCT('Rendements indices_+1'!S$2:S43)</f>
        <v>0</v>
      </c>
      <c r="T43" s="3">
        <f>PRODUCT('Rendements indices_+1'!T$2:T43)</f>
        <v>0</v>
      </c>
      <c r="U43" s="3">
        <f>PRODUCT('Rendements indices_+1'!U$2:U43)</f>
        <v>0</v>
      </c>
      <c r="V43" s="3">
        <f>PRODUCT('Rendements indices_+1'!V$2:V43)</f>
        <v>0</v>
      </c>
      <c r="W43" s="3">
        <f>PRODUCT('Rendements indices_+1'!W$2:W43)</f>
        <v>0</v>
      </c>
      <c r="X43" s="3">
        <f>PRODUCT('Rendements indices_+1'!X$2:X43)</f>
        <v>0</v>
      </c>
      <c r="Y43" s="3">
        <f ca="1">PRODUCT('Rendements indices_+1'!AB$2:AB43)</f>
        <v>1.1639345803531067</v>
      </c>
      <c r="Z43" s="7"/>
    </row>
    <row r="44" spans="1:26" x14ac:dyDescent="0.25">
      <c r="A44" s="2">
        <v>39294</v>
      </c>
      <c r="B44" s="3">
        <f ca="1">PRODUCT('Rendements indices_+1'!B$2:B44)</f>
        <v>0.83342975056127855</v>
      </c>
      <c r="C44" s="3">
        <f ca="1">PRODUCT('Rendements indices_+1'!C$2:C44)</f>
        <v>1.6205740449979522</v>
      </c>
      <c r="D44" s="3">
        <f ca="1">PRODUCT('Rendements indices_+1'!D$2:D44)</f>
        <v>0.90729083565160951</v>
      </c>
      <c r="E44" s="3">
        <f ca="1">PRODUCT('Rendements indices_+1'!E$2:E44)</f>
        <v>1.0449159137079505</v>
      </c>
      <c r="F44" s="3">
        <f ca="1">PRODUCT('Rendements indices_+1'!F$2:F44)</f>
        <v>1.367389569143223</v>
      </c>
      <c r="G44" s="3">
        <f ca="1">PRODUCT('Rendements indices_+1'!G$2:G44)</f>
        <v>1.1899160537879374</v>
      </c>
      <c r="H44" s="3">
        <f ca="1">PRODUCT('Rendements indices_+1'!H$2:H44)</f>
        <v>1.5067783739896428</v>
      </c>
      <c r="I44" s="3">
        <f ca="1">PRODUCT('Rendements indices_+1'!I$2:I44)</f>
        <v>1.2944237090524895</v>
      </c>
      <c r="J44" s="3">
        <f>PRODUCT('Rendements indices_+1'!J$2:J44)</f>
        <v>0</v>
      </c>
      <c r="K44" s="3">
        <f ca="1">PRODUCT('Rendements indices_+1'!K$2:K44)</f>
        <v>1.2535100338584866</v>
      </c>
      <c r="L44" s="3">
        <f>PRODUCT('Rendements indices_+1'!L$2:L44)</f>
        <v>0</v>
      </c>
      <c r="M44" s="3">
        <f>PRODUCT('Rendements indices_+1'!M$2:M44)</f>
        <v>0</v>
      </c>
      <c r="N44" s="3">
        <f>PRODUCT('Rendements indices_+1'!N$2:N44)</f>
        <v>0</v>
      </c>
      <c r="O44" s="3">
        <f ca="1">PRODUCT('Rendements indices_+1'!O$2:O44)</f>
        <v>0.96652198203520689</v>
      </c>
      <c r="P44" s="3">
        <f>PRODUCT('Rendements indices_+1'!P$2:P44)</f>
        <v>0</v>
      </c>
      <c r="Q44" s="3">
        <f ca="1">PRODUCT('Rendements indices_+1'!Q$2:Q44)</f>
        <v>1.0809341489731836</v>
      </c>
      <c r="R44" s="3">
        <f>PRODUCT('Rendements indices_+1'!R$2:R44)</f>
        <v>0</v>
      </c>
      <c r="S44" s="3">
        <f>PRODUCT('Rendements indices_+1'!S$2:S44)</f>
        <v>0</v>
      </c>
      <c r="T44" s="3">
        <f>PRODUCT('Rendements indices_+1'!T$2:T44)</f>
        <v>0</v>
      </c>
      <c r="U44" s="3">
        <f>PRODUCT('Rendements indices_+1'!U$2:U44)</f>
        <v>0</v>
      </c>
      <c r="V44" s="3">
        <f>PRODUCT('Rendements indices_+1'!V$2:V44)</f>
        <v>0</v>
      </c>
      <c r="W44" s="3">
        <f>PRODUCT('Rendements indices_+1'!W$2:W44)</f>
        <v>0</v>
      </c>
      <c r="X44" s="3">
        <f>PRODUCT('Rendements indices_+1'!X$2:X44)</f>
        <v>0</v>
      </c>
      <c r="Y44" s="3">
        <f ca="1">PRODUCT('Rendements indices_+1'!AB$2:AB44)</f>
        <v>1.2337706551742931</v>
      </c>
      <c r="Z44" s="7"/>
    </row>
    <row r="45" spans="1:26" x14ac:dyDescent="0.25">
      <c r="A45" s="2">
        <v>39325</v>
      </c>
      <c r="B45" s="3">
        <f ca="1">PRODUCT('Rendements indices_+1'!B$2:B45)</f>
        <v>0.85009834557250419</v>
      </c>
      <c r="C45" s="3">
        <f ca="1">PRODUCT('Rendements indices_+1'!C$2:C45)</f>
        <v>1.6205740449979522</v>
      </c>
      <c r="D45" s="3">
        <f ca="1">PRODUCT('Rendements indices_+1'!D$2:D45)</f>
        <v>0.93450956072115776</v>
      </c>
      <c r="E45" s="3">
        <f ca="1">PRODUCT('Rendements indices_+1'!E$2:E45)</f>
        <v>1.0135684362967119</v>
      </c>
      <c r="F45" s="3">
        <f ca="1">PRODUCT('Rendements indices_+1'!F$2:F45)</f>
        <v>1.3400417777603584</v>
      </c>
      <c r="G45" s="3">
        <f ca="1">PRODUCT('Rendements indices_+1'!G$2:G45)</f>
        <v>1.2256135354015756</v>
      </c>
      <c r="H45" s="3">
        <f ca="1">PRODUCT('Rendements indices_+1'!H$2:H45)</f>
        <v>1.5821172926891249</v>
      </c>
      <c r="I45" s="3">
        <f ca="1">PRODUCT('Rendements indices_+1'!I$2:I45)</f>
        <v>1.3591448945051141</v>
      </c>
      <c r="J45" s="3">
        <f>PRODUCT('Rendements indices_+1'!J$2:J45)</f>
        <v>0</v>
      </c>
      <c r="K45" s="3">
        <f ca="1">PRODUCT('Rendements indices_+1'!K$2:K45)</f>
        <v>1.3287206358899959</v>
      </c>
      <c r="L45" s="3">
        <f>PRODUCT('Rendements indices_+1'!L$2:L45)</f>
        <v>0</v>
      </c>
      <c r="M45" s="3">
        <f>PRODUCT('Rendements indices_+1'!M$2:M45)</f>
        <v>0</v>
      </c>
      <c r="N45" s="3">
        <f>PRODUCT('Rendements indices_+1'!N$2:N45)</f>
        <v>0</v>
      </c>
      <c r="O45" s="3">
        <f ca="1">PRODUCT('Rendements indices_+1'!O$2:O45)</f>
        <v>0.92786110275379863</v>
      </c>
      <c r="P45" s="3">
        <f>PRODUCT('Rendements indices_+1'!P$2:P45)</f>
        <v>0</v>
      </c>
      <c r="Q45" s="3">
        <f ca="1">PRODUCT('Rendements indices_+1'!Q$2:Q45)</f>
        <v>1.0485061245039882</v>
      </c>
      <c r="R45" s="3">
        <f>PRODUCT('Rendements indices_+1'!R$2:R45)</f>
        <v>0</v>
      </c>
      <c r="S45" s="3">
        <f>PRODUCT('Rendements indices_+1'!S$2:S45)</f>
        <v>0</v>
      </c>
      <c r="T45" s="3">
        <f>PRODUCT('Rendements indices_+1'!T$2:T45)</f>
        <v>0</v>
      </c>
      <c r="U45" s="3">
        <f>PRODUCT('Rendements indices_+1'!U$2:U45)</f>
        <v>0</v>
      </c>
      <c r="V45" s="3">
        <f>PRODUCT('Rendements indices_+1'!V$2:V45)</f>
        <v>0</v>
      </c>
      <c r="W45" s="3">
        <f>PRODUCT('Rendements indices_+1'!W$2:W45)</f>
        <v>0</v>
      </c>
      <c r="X45" s="3">
        <f>PRODUCT('Rendements indices_+1'!X$2:X45)</f>
        <v>0</v>
      </c>
      <c r="Y45" s="3">
        <f ca="1">PRODUCT('Rendements indices_+1'!AB$2:AB45)</f>
        <v>1.2090952420708072</v>
      </c>
      <c r="Z45" s="7"/>
    </row>
    <row r="46" spans="1:26" x14ac:dyDescent="0.25">
      <c r="A46" s="2">
        <v>39353</v>
      </c>
      <c r="B46" s="3">
        <f ca="1">PRODUCT('Rendements indices_+1'!B$2:B46)</f>
        <v>0.82459539520532898</v>
      </c>
      <c r="C46" s="3">
        <f ca="1">PRODUCT('Rendements indices_+1'!C$2:C46)</f>
        <v>1.6691912663478907</v>
      </c>
      <c r="D46" s="3">
        <f ca="1">PRODUCT('Rendements indices_+1'!D$2:D46)</f>
        <v>0.96254484754279257</v>
      </c>
      <c r="E46" s="3">
        <f ca="1">PRODUCT('Rendements indices_+1'!E$2:E46)</f>
        <v>1.0338398050226461</v>
      </c>
      <c r="F46" s="3">
        <f ca="1">PRODUCT('Rendements indices_+1'!F$2:F46)</f>
        <v>1.3802430310931693</v>
      </c>
      <c r="G46" s="3">
        <f ca="1">PRODUCT('Rendements indices_+1'!G$2:G46)</f>
        <v>1.2868942121716545</v>
      </c>
      <c r="H46" s="3">
        <f ca="1">PRODUCT('Rendements indices_+1'!H$2:H46)</f>
        <v>1.6454019843966901</v>
      </c>
      <c r="I46" s="3">
        <f ca="1">PRODUCT('Rendements indices_+1'!I$2:I46)</f>
        <v>1.3727363434501652</v>
      </c>
      <c r="J46" s="3">
        <f>PRODUCT('Rendements indices_+1'!J$2:J46)</f>
        <v>0</v>
      </c>
      <c r="K46" s="3">
        <f ca="1">PRODUCT('Rendements indices_+1'!K$2:K46)</f>
        <v>1.262284604095496</v>
      </c>
      <c r="L46" s="3">
        <f>PRODUCT('Rendements indices_+1'!L$2:L46)</f>
        <v>0</v>
      </c>
      <c r="M46" s="3">
        <f>PRODUCT('Rendements indices_+1'!M$2:M46)</f>
        <v>0</v>
      </c>
      <c r="N46" s="3">
        <f>PRODUCT('Rendements indices_+1'!N$2:N46)</f>
        <v>0</v>
      </c>
      <c r="O46" s="3">
        <f ca="1">PRODUCT('Rendements indices_+1'!O$2:O46)</f>
        <v>0.88146804761610864</v>
      </c>
      <c r="P46" s="3">
        <f>PRODUCT('Rendements indices_+1'!P$2:P46)</f>
        <v>0</v>
      </c>
      <c r="Q46" s="3">
        <f ca="1">PRODUCT('Rendements indices_+1'!Q$2:Q46)</f>
        <v>1.0065658795238286</v>
      </c>
      <c r="R46" s="3">
        <f>PRODUCT('Rendements indices_+1'!R$2:R46)</f>
        <v>0</v>
      </c>
      <c r="S46" s="3">
        <f>PRODUCT('Rendements indices_+1'!S$2:S46)</f>
        <v>0</v>
      </c>
      <c r="T46" s="3">
        <f>PRODUCT('Rendements indices_+1'!T$2:T46)</f>
        <v>0</v>
      </c>
      <c r="U46" s="3">
        <f>PRODUCT('Rendements indices_+1'!U$2:U46)</f>
        <v>0</v>
      </c>
      <c r="V46" s="3">
        <f>PRODUCT('Rendements indices_+1'!V$2:V46)</f>
        <v>0</v>
      </c>
      <c r="W46" s="3">
        <f>PRODUCT('Rendements indices_+1'!W$2:W46)</f>
        <v>0</v>
      </c>
      <c r="X46" s="3">
        <f>PRODUCT('Rendements indices_+1'!X$2:X46)</f>
        <v>0</v>
      </c>
      <c r="Y46" s="3">
        <f ca="1">PRODUCT('Rendements indices_+1'!AB$2:AB46)</f>
        <v>1.1486404799672667</v>
      </c>
      <c r="Z46" s="7"/>
    </row>
    <row r="47" spans="1:26" x14ac:dyDescent="0.25">
      <c r="A47" s="2">
        <v>39386</v>
      </c>
      <c r="B47" s="3">
        <f ca="1">PRODUCT('Rendements indices_+1'!B$2:B47)</f>
        <v>0.79161157939711579</v>
      </c>
      <c r="C47" s="3">
        <f ca="1">PRODUCT('Rendements indices_+1'!C$2:C47)</f>
        <v>1.6858831790113697</v>
      </c>
      <c r="D47" s="3">
        <f ca="1">PRODUCT('Rendements indices_+1'!D$2:D47)</f>
        <v>0.96254484754279257</v>
      </c>
      <c r="E47" s="3">
        <f ca="1">PRODUCT('Rendements indices_+1'!E$2:E47)</f>
        <v>1.0338398050226461</v>
      </c>
      <c r="F47" s="3">
        <f ca="1">PRODUCT('Rendements indices_+1'!F$2:F47)</f>
        <v>1.4630576129587596</v>
      </c>
      <c r="G47" s="3">
        <f ca="1">PRODUCT('Rendements indices_+1'!G$2:G47)</f>
        <v>1.2740252700499379</v>
      </c>
      <c r="H47" s="3">
        <f ca="1">PRODUCT('Rendements indices_+1'!H$2:H47)</f>
        <v>1.5631318851768554</v>
      </c>
      <c r="I47" s="3">
        <f ca="1">PRODUCT('Rendements indices_+1'!I$2:I47)</f>
        <v>1.3864637068846668</v>
      </c>
      <c r="J47" s="3">
        <f>PRODUCT('Rendements indices_+1'!J$2:J47)</f>
        <v>0</v>
      </c>
      <c r="K47" s="3">
        <f ca="1">PRODUCT('Rendements indices_+1'!K$2:K47)</f>
        <v>1.274907450136451</v>
      </c>
      <c r="L47" s="3">
        <f>PRODUCT('Rendements indices_+1'!L$2:L47)</f>
        <v>0</v>
      </c>
      <c r="M47" s="3">
        <f>PRODUCT('Rendements indices_+1'!M$2:M47)</f>
        <v>0</v>
      </c>
      <c r="N47" s="3">
        <f>PRODUCT('Rendements indices_+1'!N$2:N47)</f>
        <v>0</v>
      </c>
      <c r="O47" s="3">
        <f ca="1">PRODUCT('Rendements indices_+1'!O$2:O47)</f>
        <v>0.85502400618762531</v>
      </c>
      <c r="P47" s="3">
        <f>PRODUCT('Rendements indices_+1'!P$2:P47)</f>
        <v>0</v>
      </c>
      <c r="Q47" s="3">
        <f ca="1">PRODUCT('Rendements indices_+1'!Q$2:Q47)</f>
        <v>1.0568941735000201</v>
      </c>
      <c r="R47" s="3">
        <f>PRODUCT('Rendements indices_+1'!R$2:R47)</f>
        <v>0</v>
      </c>
      <c r="S47" s="3">
        <f>PRODUCT('Rendements indices_+1'!S$2:S47)</f>
        <v>0</v>
      </c>
      <c r="T47" s="3">
        <f>PRODUCT('Rendements indices_+1'!T$2:T47)</f>
        <v>0</v>
      </c>
      <c r="U47" s="3">
        <f>PRODUCT('Rendements indices_+1'!U$2:U47)</f>
        <v>0</v>
      </c>
      <c r="V47" s="3">
        <f>PRODUCT('Rendements indices_+1'!V$2:V47)</f>
        <v>0</v>
      </c>
      <c r="W47" s="3">
        <f>PRODUCT('Rendements indices_+1'!W$2:W47)</f>
        <v>0</v>
      </c>
      <c r="X47" s="3">
        <f>PRODUCT('Rendements indices_+1'!X$2:X47)</f>
        <v>0</v>
      </c>
      <c r="Y47" s="3">
        <f ca="1">PRODUCT('Rendements indices_+1'!AB$2:AB47)</f>
        <v>1.1141812655682486</v>
      </c>
      <c r="Z47" s="7"/>
    </row>
    <row r="48" spans="1:26" x14ac:dyDescent="0.25">
      <c r="A48" s="2">
        <v>39416</v>
      </c>
      <c r="B48" s="3">
        <f ca="1">PRODUCT('Rendements indices_+1'!B$2:B48)</f>
        <v>0.76786323201520235</v>
      </c>
      <c r="C48" s="3">
        <f ca="1">PRODUCT('Rendements indices_+1'!C$2:C48)</f>
        <v>1.6015890200608012</v>
      </c>
      <c r="D48" s="3">
        <f ca="1">PRODUCT('Rendements indices_+1'!D$2:D48)</f>
        <v>0.95291939906736467</v>
      </c>
      <c r="E48" s="3">
        <f ca="1">PRODUCT('Rendements indices_+1'!E$2:E48)</f>
        <v>0.99248621282174021</v>
      </c>
      <c r="F48" s="3">
        <f ca="1">PRODUCT('Rendements indices_+1'!F$2:F48)</f>
        <v>1.5508410697362853</v>
      </c>
      <c r="G48" s="3">
        <f ca="1">PRODUCT('Rendements indices_+1'!G$2:G48)</f>
        <v>1.3249862808519355</v>
      </c>
      <c r="H48" s="3">
        <f ca="1">PRODUCT('Rendements indices_+1'!H$2:H48)</f>
        <v>1.5162379286215497</v>
      </c>
      <c r="I48" s="3">
        <f ca="1">PRODUCT('Rendements indices_+1'!I$2:I48)</f>
        <v>1.3171405215404335</v>
      </c>
      <c r="J48" s="3">
        <f>PRODUCT('Rendements indices_+1'!J$2:J48)</f>
        <v>0</v>
      </c>
      <c r="K48" s="3">
        <f ca="1">PRODUCT('Rendements indices_+1'!K$2:K48)</f>
        <v>1.3386528226432737</v>
      </c>
      <c r="L48" s="3">
        <f>PRODUCT('Rendements indices_+1'!L$2:L48)</f>
        <v>0</v>
      </c>
      <c r="M48" s="3">
        <f>PRODUCT('Rendements indices_+1'!M$2:M48)</f>
        <v>0</v>
      </c>
      <c r="N48" s="3">
        <f>PRODUCT('Rendements indices_+1'!N$2:N48)</f>
        <v>0</v>
      </c>
      <c r="O48" s="3">
        <f ca="1">PRODUCT('Rendements indices_+1'!O$2:O48)</f>
        <v>0.82082304594012023</v>
      </c>
      <c r="P48" s="3">
        <f>PRODUCT('Rendements indices_+1'!P$2:P48)</f>
        <v>0</v>
      </c>
      <c r="Q48" s="3">
        <f ca="1">PRODUCT('Rendements indices_+1'!Q$2:Q48)</f>
        <v>1.0674631152350202</v>
      </c>
      <c r="R48" s="3">
        <f>PRODUCT('Rendements indices_+1'!R$2:R48)</f>
        <v>0</v>
      </c>
      <c r="S48" s="3">
        <f>PRODUCT('Rendements indices_+1'!S$2:S48)</f>
        <v>0</v>
      </c>
      <c r="T48" s="3">
        <f>PRODUCT('Rendements indices_+1'!T$2:T48)</f>
        <v>0</v>
      </c>
      <c r="U48" s="3">
        <f>PRODUCT('Rendements indices_+1'!U$2:U48)</f>
        <v>0</v>
      </c>
      <c r="V48" s="3">
        <f>PRODUCT('Rendements indices_+1'!V$2:V48)</f>
        <v>0</v>
      </c>
      <c r="W48" s="3">
        <f>PRODUCT('Rendements indices_+1'!W$2:W48)</f>
        <v>0</v>
      </c>
      <c r="X48" s="3">
        <f>PRODUCT('Rendements indices_+1'!X$2:X48)</f>
        <v>0</v>
      </c>
      <c r="Y48" s="3">
        <f ca="1">PRODUCT('Rendements indices_+1'!AB$2:AB48)</f>
        <v>1.080755827601201</v>
      </c>
      <c r="Z48" s="7"/>
    </row>
    <row r="49" spans="1:26" x14ac:dyDescent="0.25">
      <c r="A49" s="2">
        <v>39447</v>
      </c>
      <c r="B49" s="3">
        <f ca="1">PRODUCT('Rendements indices_+1'!B$2:B49)</f>
        <v>0.80625639361596246</v>
      </c>
      <c r="C49" s="3">
        <f ca="1">PRODUCT('Rendements indices_+1'!C$2:C49)</f>
        <v>1.6656525808632332</v>
      </c>
      <c r="D49" s="3">
        <f ca="1">PRODUCT('Rendements indices_+1'!D$2:D49)</f>
        <v>0.93386101108601738</v>
      </c>
      <c r="E49" s="3">
        <f ca="1">PRODUCT('Rendements indices_+1'!E$2:E49)</f>
        <v>1.0222607992063923</v>
      </c>
      <c r="F49" s="3">
        <f ca="1">PRODUCT('Rendements indices_+1'!F$2:F49)</f>
        <v>1.5508410697362853</v>
      </c>
      <c r="G49" s="3">
        <f ca="1">PRODUCT('Rendements indices_+1'!G$2:G49)</f>
        <v>1.2852366924263774</v>
      </c>
      <c r="H49" s="3">
        <f ca="1">PRODUCT('Rendements indices_+1'!H$2:H49)</f>
        <v>1.4707507907629032</v>
      </c>
      <c r="I49" s="3">
        <f ca="1">PRODUCT('Rendements indices_+1'!I$2:I49)</f>
        <v>1.3434833319712423</v>
      </c>
      <c r="J49" s="3">
        <f>PRODUCT('Rendements indices_+1'!J$2:J49)</f>
        <v>0</v>
      </c>
      <c r="K49" s="3">
        <f ca="1">PRODUCT('Rendements indices_+1'!K$2:K49)</f>
        <v>1.4055854637754375</v>
      </c>
      <c r="L49" s="3">
        <f>PRODUCT('Rendements indices_+1'!L$2:L49)</f>
        <v>0</v>
      </c>
      <c r="M49" s="3">
        <f>PRODUCT('Rendements indices_+1'!M$2:M49)</f>
        <v>0</v>
      </c>
      <c r="N49" s="3">
        <f>PRODUCT('Rendements indices_+1'!N$2:N49)</f>
        <v>0</v>
      </c>
      <c r="O49" s="3">
        <f ca="1">PRODUCT('Rendements indices_+1'!O$2:O49)</f>
        <v>0.81261481548071901</v>
      </c>
      <c r="P49" s="3">
        <f>PRODUCT('Rendements indices_+1'!P$2:P49)</f>
        <v>0</v>
      </c>
      <c r="Q49" s="3">
        <f ca="1">PRODUCT('Rendements indices_+1'!Q$2:Q49)</f>
        <v>1.1208362709967714</v>
      </c>
      <c r="R49" s="3">
        <f>PRODUCT('Rendements indices_+1'!R$2:R49)</f>
        <v>0</v>
      </c>
      <c r="S49" s="3">
        <f>PRODUCT('Rendements indices_+1'!S$2:S49)</f>
        <v>0</v>
      </c>
      <c r="T49" s="3">
        <f>PRODUCT('Rendements indices_+1'!T$2:T49)</f>
        <v>0</v>
      </c>
      <c r="U49" s="3">
        <f>PRODUCT('Rendements indices_+1'!U$2:U49)</f>
        <v>0</v>
      </c>
      <c r="V49" s="3">
        <f>PRODUCT('Rendements indices_+1'!V$2:V49)</f>
        <v>0</v>
      </c>
      <c r="W49" s="3">
        <f>PRODUCT('Rendements indices_+1'!W$2:W49)</f>
        <v>0</v>
      </c>
      <c r="X49" s="3">
        <f>PRODUCT('Rendements indices_+1'!X$2:X49)</f>
        <v>0</v>
      </c>
      <c r="Y49" s="3">
        <f ca="1">PRODUCT('Rendements indices_+1'!AB$2:AB49)</f>
        <v>1.1239860607052492</v>
      </c>
      <c r="Z49" s="7"/>
    </row>
    <row r="50" spans="1:26" x14ac:dyDescent="0.25">
      <c r="A50" s="2">
        <v>39478</v>
      </c>
      <c r="B50" s="3">
        <f ca="1">PRODUCT('Rendements indices_+1'!B$2:B50)</f>
        <v>0.80625639361596246</v>
      </c>
      <c r="C50" s="3">
        <f ca="1">PRODUCT('Rendements indices_+1'!C$2:C50)</f>
        <v>1.7655917357150273</v>
      </c>
      <c r="D50" s="3">
        <f ca="1">PRODUCT('Rendements indices_+1'!D$2:D50)</f>
        <v>0.90584518075343679</v>
      </c>
      <c r="E50" s="3">
        <f ca="1">PRODUCT('Rendements indices_+1'!E$2:E50)</f>
        <v>1.0427060151905203</v>
      </c>
      <c r="F50" s="3">
        <f ca="1">PRODUCT('Rendements indices_+1'!F$2:F50)</f>
        <v>1.6283831232230996</v>
      </c>
      <c r="G50" s="3">
        <f ca="1">PRODUCT('Rendements indices_+1'!G$2:G50)</f>
        <v>1.2723843255021137</v>
      </c>
      <c r="H50" s="3">
        <f ca="1">PRODUCT('Rendements indices_+1'!H$2:H50)</f>
        <v>1.441335774947645</v>
      </c>
      <c r="I50" s="3">
        <f ca="1">PRODUCT('Rendements indices_+1'!I$2:I50)</f>
        <v>1.3837878319303796</v>
      </c>
      <c r="J50" s="3">
        <f>PRODUCT('Rendements indices_+1'!J$2:J50)</f>
        <v>0</v>
      </c>
      <c r="K50" s="3">
        <f ca="1">PRODUCT('Rendements indices_+1'!K$2:K50)</f>
        <v>1.3774737544999287</v>
      </c>
      <c r="L50" s="3">
        <f>PRODUCT('Rendements indices_+1'!L$2:L50)</f>
        <v>0</v>
      </c>
      <c r="M50" s="3">
        <f>PRODUCT('Rendements indices_+1'!M$2:M50)</f>
        <v>0</v>
      </c>
      <c r="N50" s="3">
        <f>PRODUCT('Rendements indices_+1'!N$2:N50)</f>
        <v>0</v>
      </c>
      <c r="O50" s="3">
        <f ca="1">PRODUCT('Rendements indices_+1'!O$2:O50)</f>
        <v>0.82074096363552618</v>
      </c>
      <c r="P50" s="3">
        <f>PRODUCT('Rendements indices_+1'!P$2:P50)</f>
        <v>0</v>
      </c>
      <c r="Q50" s="3">
        <f ca="1">PRODUCT('Rendements indices_+1'!Q$2:Q50)</f>
        <v>1.1880864472565777</v>
      </c>
      <c r="R50" s="3">
        <f>PRODUCT('Rendements indices_+1'!R$2:R50)</f>
        <v>0</v>
      </c>
      <c r="S50" s="3">
        <f>PRODUCT('Rendements indices_+1'!S$2:S50)</f>
        <v>0</v>
      </c>
      <c r="T50" s="3">
        <f>PRODUCT('Rendements indices_+1'!T$2:T50)</f>
        <v>0</v>
      </c>
      <c r="U50" s="3">
        <f>PRODUCT('Rendements indices_+1'!U$2:U50)</f>
        <v>0</v>
      </c>
      <c r="V50" s="3">
        <f>PRODUCT('Rendements indices_+1'!V$2:V50)</f>
        <v>0</v>
      </c>
      <c r="W50" s="3">
        <f>PRODUCT('Rendements indices_+1'!W$2:W50)</f>
        <v>0</v>
      </c>
      <c r="X50" s="3">
        <f>PRODUCT('Rendements indices_+1'!X$2:X50)</f>
        <v>0</v>
      </c>
      <c r="Y50" s="3">
        <f ca="1">PRODUCT('Rendements indices_+1'!AB$2:AB50)</f>
        <v>1.0790266182770392</v>
      </c>
      <c r="Z50" s="7"/>
    </row>
    <row r="51" spans="1:26" x14ac:dyDescent="0.25">
      <c r="A51" s="2">
        <v>39507</v>
      </c>
      <c r="B51" s="3">
        <f ca="1">PRODUCT('Rendements indices_+1'!B$2:B51)</f>
        <v>0.78206870180748356</v>
      </c>
      <c r="C51" s="3">
        <f ca="1">PRODUCT('Rendements indices_+1'!C$2:C51)</f>
        <v>1.871527239857929</v>
      </c>
      <c r="D51" s="3">
        <f ca="1">PRODUCT('Rendements indices_+1'!D$2:D51)</f>
        <v>0.91490363256097118</v>
      </c>
      <c r="E51" s="3">
        <f ca="1">PRODUCT('Rendements indices_+1'!E$2:E51)</f>
        <v>1.0739871956462359</v>
      </c>
      <c r="F51" s="3">
        <f ca="1">PRODUCT('Rendements indices_+1'!F$2:F51)</f>
        <v>1.6446669544553307</v>
      </c>
      <c r="G51" s="3">
        <f ca="1">PRODUCT('Rendements indices_+1'!G$2:G51)</f>
        <v>1.2851081687571348</v>
      </c>
      <c r="H51" s="3">
        <f ca="1">PRODUCT('Rendements indices_+1'!H$2:H51)</f>
        <v>1.470162490446598</v>
      </c>
      <c r="I51" s="3">
        <f ca="1">PRODUCT('Rendements indices_+1'!I$2:I51)</f>
        <v>1.3422741969724681</v>
      </c>
      <c r="J51" s="3">
        <f>PRODUCT('Rendements indices_+1'!J$2:J51)</f>
        <v>0</v>
      </c>
      <c r="K51" s="3">
        <f ca="1">PRODUCT('Rendements indices_+1'!K$2:K51)</f>
        <v>1.3223748043199315</v>
      </c>
      <c r="L51" s="3">
        <f>PRODUCT('Rendements indices_+1'!L$2:L51)</f>
        <v>0</v>
      </c>
      <c r="M51" s="3">
        <f>PRODUCT('Rendements indices_+1'!M$2:M51)</f>
        <v>0</v>
      </c>
      <c r="N51" s="3">
        <f>PRODUCT('Rendements indices_+1'!N$2:N51)</f>
        <v>0</v>
      </c>
      <c r="O51" s="3">
        <f ca="1">PRODUCT('Rendements indices_+1'!O$2:O51)</f>
        <v>0.77970391545374984</v>
      </c>
      <c r="P51" s="3">
        <f>PRODUCT('Rendements indices_+1'!P$2:P51)</f>
        <v>0</v>
      </c>
      <c r="Q51" s="3">
        <f ca="1">PRODUCT('Rendements indices_+1'!Q$2:Q51)</f>
        <v>1.1286821248937489</v>
      </c>
      <c r="R51" s="3">
        <f>PRODUCT('Rendements indices_+1'!R$2:R51)</f>
        <v>0</v>
      </c>
      <c r="S51" s="3">
        <f>PRODUCT('Rendements indices_+1'!S$2:S51)</f>
        <v>0</v>
      </c>
      <c r="T51" s="3">
        <f>PRODUCT('Rendements indices_+1'!T$2:T51)</f>
        <v>0</v>
      </c>
      <c r="U51" s="3">
        <f>PRODUCT('Rendements indices_+1'!U$2:U51)</f>
        <v>0</v>
      </c>
      <c r="V51" s="3">
        <f>PRODUCT('Rendements indices_+1'!V$2:V51)</f>
        <v>0</v>
      </c>
      <c r="W51" s="3">
        <f>PRODUCT('Rendements indices_+1'!W$2:W51)</f>
        <v>0</v>
      </c>
      <c r="X51" s="3">
        <f>PRODUCT('Rendements indices_+1'!X$2:X51)</f>
        <v>0</v>
      </c>
      <c r="Y51" s="3">
        <f ca="1">PRODUCT('Rendements indices_+1'!AB$2:AB51)</f>
        <v>1.1006071506425799</v>
      </c>
      <c r="Z51" s="7"/>
    </row>
    <row r="52" spans="1:26" x14ac:dyDescent="0.25">
      <c r="A52" s="2">
        <v>39538</v>
      </c>
      <c r="B52" s="3">
        <f ca="1">PRODUCT('Rendements indices_+1'!B$2:B52)</f>
        <v>0.78206870180748356</v>
      </c>
      <c r="C52" s="3">
        <f ca="1">PRODUCT('Rendements indices_+1'!C$2:C52)</f>
        <v>1.8340966950607704</v>
      </c>
      <c r="D52" s="3">
        <f ca="1">PRODUCT('Rendements indices_+1'!D$2:D52)</f>
        <v>0.86915845093292254</v>
      </c>
      <c r="E52" s="3">
        <f ca="1">PRODUCT('Rendements indices_+1'!E$2:E52)</f>
        <v>1.1276865554285478</v>
      </c>
      <c r="F52" s="3">
        <f ca="1">PRODUCT('Rendements indices_+1'!F$2:F52)</f>
        <v>1.7433469717226506</v>
      </c>
      <c r="G52" s="3">
        <f ca="1">PRODUCT('Rendements indices_+1'!G$2:G52)</f>
        <v>1.220852760319278</v>
      </c>
      <c r="H52" s="3">
        <f ca="1">PRODUCT('Rendements indices_+1'!H$2:H52)</f>
        <v>1.4113559908287341</v>
      </c>
      <c r="I52" s="3">
        <f ca="1">PRODUCT('Rendements indices_+1'!I$2:I52)</f>
        <v>1.3691196809119175</v>
      </c>
      <c r="J52" s="3">
        <f>PRODUCT('Rendements indices_+1'!J$2:J52)</f>
        <v>0</v>
      </c>
      <c r="K52" s="3">
        <f ca="1">PRODUCT('Rendements indices_+1'!K$2:K52)</f>
        <v>1.3091510562767321</v>
      </c>
      <c r="L52" s="3">
        <f>PRODUCT('Rendements indices_+1'!L$2:L52)</f>
        <v>0</v>
      </c>
      <c r="M52" s="3">
        <f>PRODUCT('Rendements indices_+1'!M$2:M52)</f>
        <v>0</v>
      </c>
      <c r="N52" s="3">
        <f>PRODUCT('Rendements indices_+1'!N$2:N52)</f>
        <v>0</v>
      </c>
      <c r="O52" s="3">
        <f ca="1">PRODUCT('Rendements indices_+1'!O$2:O52)</f>
        <v>0.81089207207189984</v>
      </c>
      <c r="P52" s="3">
        <f>PRODUCT('Rendements indices_+1'!P$2:P52)</f>
        <v>0</v>
      </c>
      <c r="Q52" s="3">
        <f ca="1">PRODUCT('Rendements indices_+1'!Q$2:Q52)</f>
        <v>1.1173953036448114</v>
      </c>
      <c r="R52" s="3">
        <f>PRODUCT('Rendements indices_+1'!R$2:R52)</f>
        <v>0</v>
      </c>
      <c r="S52" s="3">
        <f>PRODUCT('Rendements indices_+1'!S$2:S52)</f>
        <v>0</v>
      </c>
      <c r="T52" s="3">
        <f>PRODUCT('Rendements indices_+1'!T$2:T52)</f>
        <v>0</v>
      </c>
      <c r="U52" s="3">
        <f>PRODUCT('Rendements indices_+1'!U$2:U52)</f>
        <v>0</v>
      </c>
      <c r="V52" s="3">
        <f>PRODUCT('Rendements indices_+1'!V$2:V52)</f>
        <v>0</v>
      </c>
      <c r="W52" s="3">
        <f>PRODUCT('Rendements indices_+1'!W$2:W52)</f>
        <v>0</v>
      </c>
      <c r="X52" s="3">
        <f>PRODUCT('Rendements indices_+1'!X$2:X52)</f>
        <v>0</v>
      </c>
      <c r="Y52" s="3">
        <f ca="1">PRODUCT('Rendements indices_+1'!AB$2:AB52)</f>
        <v>1.1666435796811347</v>
      </c>
      <c r="Z52" s="7"/>
    </row>
    <row r="53" spans="1:26" x14ac:dyDescent="0.25">
      <c r="A53" s="2">
        <v>39568</v>
      </c>
      <c r="B53" s="3">
        <f ca="1">PRODUCT('Rendements indices_+1'!B$2:B53)</f>
        <v>0.82117213689785773</v>
      </c>
      <c r="C53" s="3">
        <f ca="1">PRODUCT('Rendements indices_+1'!C$2:C53)</f>
        <v>1.8707786289619859</v>
      </c>
      <c r="D53" s="3">
        <f ca="1">PRODUCT('Rendements indices_+1'!D$2:D53)</f>
        <v>0.84308369740493483</v>
      </c>
      <c r="E53" s="3">
        <f ca="1">PRODUCT('Rendements indices_+1'!E$2:E53)</f>
        <v>1.0825790932114059</v>
      </c>
      <c r="F53" s="3">
        <f ca="1">PRODUCT('Rendements indices_+1'!F$2:F53)</f>
        <v>1.7433469717226506</v>
      </c>
      <c r="G53" s="3">
        <f ca="1">PRODUCT('Rendements indices_+1'!G$2:G53)</f>
        <v>1.2086442327160853</v>
      </c>
      <c r="H53" s="3">
        <f ca="1">PRODUCT('Rendements indices_+1'!H$2:H53)</f>
        <v>1.4395831106453088</v>
      </c>
      <c r="I53" s="3">
        <f ca="1">PRODUCT('Rendements indices_+1'!I$2:I53)</f>
        <v>1.4238844681483942</v>
      </c>
      <c r="J53" s="3">
        <f>PRODUCT('Rendements indices_+1'!J$2:J53)</f>
        <v>0</v>
      </c>
      <c r="K53" s="3">
        <f ca="1">PRODUCT('Rendements indices_+1'!K$2:K53)</f>
        <v>1.26987652458843</v>
      </c>
      <c r="L53" s="3">
        <f>PRODUCT('Rendements indices_+1'!L$2:L53)</f>
        <v>0</v>
      </c>
      <c r="M53" s="3">
        <f>PRODUCT('Rendements indices_+1'!M$2:M53)</f>
        <v>0</v>
      </c>
      <c r="N53" s="3">
        <f>PRODUCT('Rendements indices_+1'!N$2:N53)</f>
        <v>0</v>
      </c>
      <c r="O53" s="3">
        <f ca="1">PRODUCT('Rendements indices_+1'!O$2:O53)</f>
        <v>0.77845638918902382</v>
      </c>
      <c r="P53" s="3">
        <f>PRODUCT('Rendements indices_+1'!P$2:P53)</f>
        <v>0</v>
      </c>
      <c r="Q53" s="3">
        <f ca="1">PRODUCT('Rendements indices_+1'!Q$2:Q53)</f>
        <v>1.083873444535467</v>
      </c>
      <c r="R53" s="3">
        <f>PRODUCT('Rendements indices_+1'!R$2:R53)</f>
        <v>0</v>
      </c>
      <c r="S53" s="3">
        <f>PRODUCT('Rendements indices_+1'!S$2:S53)</f>
        <v>0</v>
      </c>
      <c r="T53" s="3">
        <f>PRODUCT('Rendements indices_+1'!T$2:T53)</f>
        <v>0</v>
      </c>
      <c r="U53" s="3">
        <f>PRODUCT('Rendements indices_+1'!U$2:U53)</f>
        <v>0</v>
      </c>
      <c r="V53" s="3">
        <f>PRODUCT('Rendements indices_+1'!V$2:V53)</f>
        <v>0</v>
      </c>
      <c r="W53" s="3">
        <f>PRODUCT('Rendements indices_+1'!W$2:W53)</f>
        <v>0</v>
      </c>
      <c r="X53" s="3">
        <f>PRODUCT('Rendements indices_+1'!X$2:X53)</f>
        <v>0</v>
      </c>
      <c r="Y53" s="3">
        <f ca="1">PRODUCT('Rendements indices_+1'!AB$2:AB53)</f>
        <v>1.236642194462003</v>
      </c>
      <c r="Z53" s="7"/>
    </row>
    <row r="54" spans="1:26" x14ac:dyDescent="0.25">
      <c r="A54" s="2">
        <v>39599</v>
      </c>
      <c r="B54" s="3">
        <f ca="1">PRODUCT('Rendements indices_+1'!B$2:B54)</f>
        <v>0.86223074374275066</v>
      </c>
      <c r="C54" s="3">
        <f ca="1">PRODUCT('Rendements indices_+1'!C$2:C54)</f>
        <v>1.9643175604100853</v>
      </c>
      <c r="D54" s="3">
        <f ca="1">PRODUCT('Rendements indices_+1'!D$2:D54)</f>
        <v>0.88523788227518163</v>
      </c>
      <c r="E54" s="3">
        <f ca="1">PRODUCT('Rendements indices_+1'!E$2:E54)</f>
        <v>1.0609275113471777</v>
      </c>
      <c r="F54" s="3">
        <f ca="1">PRODUCT('Rendements indices_+1'!F$2:F54)</f>
        <v>1.7084800322881977</v>
      </c>
      <c r="G54" s="3">
        <f ca="1">PRODUCT('Rendements indices_+1'!G$2:G54)</f>
        <v>1.2086442327160853</v>
      </c>
      <c r="H54" s="3">
        <f ca="1">PRODUCT('Rendements indices_+1'!H$2:H54)</f>
        <v>1.5115622661775743</v>
      </c>
      <c r="I54" s="3">
        <f ca="1">PRODUCT('Rendements indices_+1'!I$2:I54)</f>
        <v>1.4381233128298783</v>
      </c>
      <c r="J54" s="3">
        <f>PRODUCT('Rendements indices_+1'!J$2:J54)</f>
        <v>0</v>
      </c>
      <c r="K54" s="3">
        <f ca="1">PRODUCT('Rendements indices_+1'!K$2:K54)</f>
        <v>1.2571777593425457</v>
      </c>
      <c r="L54" s="3">
        <f>PRODUCT('Rendements indices_+1'!L$2:L54)</f>
        <v>0</v>
      </c>
      <c r="M54" s="3">
        <f>PRODUCT('Rendements indices_+1'!M$2:M54)</f>
        <v>0</v>
      </c>
      <c r="N54" s="3">
        <f>PRODUCT('Rendements indices_+1'!N$2:N54)</f>
        <v>0</v>
      </c>
      <c r="O54" s="3">
        <f ca="1">PRODUCT('Rendements indices_+1'!O$2:O54)</f>
        <v>0.78624095308091402</v>
      </c>
      <c r="P54" s="3">
        <f>PRODUCT('Rendements indices_+1'!P$2:P54)</f>
        <v>0</v>
      </c>
      <c r="Q54" s="3">
        <f ca="1">PRODUCT('Rendements indices_+1'!Q$2:Q54)</f>
        <v>1.083873444535467</v>
      </c>
      <c r="R54" s="3">
        <f>PRODUCT('Rendements indices_+1'!R$2:R54)</f>
        <v>0</v>
      </c>
      <c r="S54" s="3">
        <f>PRODUCT('Rendements indices_+1'!S$2:S54)</f>
        <v>0</v>
      </c>
      <c r="T54" s="3">
        <f>PRODUCT('Rendements indices_+1'!T$2:T54)</f>
        <v>0</v>
      </c>
      <c r="U54" s="3">
        <f>PRODUCT('Rendements indices_+1'!U$2:U54)</f>
        <v>0</v>
      </c>
      <c r="V54" s="3">
        <f>PRODUCT('Rendements indices_+1'!V$2:V54)</f>
        <v>0</v>
      </c>
      <c r="W54" s="3">
        <f>PRODUCT('Rendements indices_+1'!W$2:W54)</f>
        <v>0</v>
      </c>
      <c r="X54" s="3">
        <f>PRODUCT('Rendements indices_+1'!X$2:X54)</f>
        <v>0</v>
      </c>
      <c r="Y54" s="3">
        <f ca="1">PRODUCT('Rendements indices_+1'!AB$2:AB54)</f>
        <v>1.273741460295863</v>
      </c>
      <c r="Z54" s="7"/>
    </row>
    <row r="55" spans="1:26" x14ac:dyDescent="0.25">
      <c r="A55" s="2">
        <v>39629</v>
      </c>
      <c r="B55" s="3">
        <f ca="1">PRODUCT('Rendements indices_+1'!B$2:B55)</f>
        <v>0.86223074374275066</v>
      </c>
      <c r="C55" s="3">
        <f ca="1">PRODUCT('Rendements indices_+1'!C$2:C55)</f>
        <v>2.023247087222388</v>
      </c>
      <c r="D55" s="3">
        <f ca="1">PRODUCT('Rendements indices_+1'!D$2:D55)</f>
        <v>0.89409026109793344</v>
      </c>
      <c r="E55" s="3">
        <f ca="1">PRODUCT('Rendements indices_+1'!E$2:E55)</f>
        <v>1.0821460615741212</v>
      </c>
      <c r="F55" s="3">
        <f ca="1">PRODUCT('Rendements indices_+1'!F$2:F55)</f>
        <v>1.7084800322881977</v>
      </c>
      <c r="G55" s="3">
        <f ca="1">PRODUCT('Rendements indices_+1'!G$2:G55)</f>
        <v>1.2690764443518896</v>
      </c>
      <c r="H55" s="3">
        <f ca="1">PRODUCT('Rendements indices_+1'!H$2:H55)</f>
        <v>1.52667788883935</v>
      </c>
      <c r="I55" s="3">
        <f ca="1">PRODUCT('Rendements indices_+1'!I$2:I55)</f>
        <v>1.4093608465732808</v>
      </c>
      <c r="J55" s="3">
        <f>PRODUCT('Rendements indices_+1'!J$2:J55)</f>
        <v>0</v>
      </c>
      <c r="K55" s="3">
        <f ca="1">PRODUCT('Rendements indices_+1'!K$2:K55)</f>
        <v>1.2948930921228221</v>
      </c>
      <c r="L55" s="3">
        <f>PRODUCT('Rendements indices_+1'!L$2:L55)</f>
        <v>0</v>
      </c>
      <c r="M55" s="3">
        <f>PRODUCT('Rendements indices_+1'!M$2:M55)</f>
        <v>0</v>
      </c>
      <c r="N55" s="3">
        <f>PRODUCT('Rendements indices_+1'!N$2:N55)</f>
        <v>0</v>
      </c>
      <c r="O55" s="3">
        <f ca="1">PRODUCT('Rendements indices_+1'!O$2:O55)</f>
        <v>0.77051613401929575</v>
      </c>
      <c r="P55" s="3">
        <f>PRODUCT('Rendements indices_+1'!P$2:P55)</f>
        <v>0</v>
      </c>
      <c r="Q55" s="3">
        <f ca="1">PRODUCT('Rendements indices_+1'!Q$2:Q55)</f>
        <v>1.051357241199403</v>
      </c>
      <c r="R55" s="3">
        <f>PRODUCT('Rendements indices_+1'!R$2:R55)</f>
        <v>0</v>
      </c>
      <c r="S55" s="3">
        <f>PRODUCT('Rendements indices_+1'!S$2:S55)</f>
        <v>0</v>
      </c>
      <c r="T55" s="3">
        <f>PRODUCT('Rendements indices_+1'!T$2:T55)</f>
        <v>0</v>
      </c>
      <c r="U55" s="3">
        <f>PRODUCT('Rendements indices_+1'!U$2:U55)</f>
        <v>0</v>
      </c>
      <c r="V55" s="3">
        <f>PRODUCT('Rendements indices_+1'!V$2:V55)</f>
        <v>0</v>
      </c>
      <c r="W55" s="3">
        <f>PRODUCT('Rendements indices_+1'!W$2:W55)</f>
        <v>0</v>
      </c>
      <c r="X55" s="3">
        <f>PRODUCT('Rendements indices_+1'!X$2:X55)</f>
        <v>0</v>
      </c>
      <c r="Y55" s="3">
        <f ca="1">PRODUCT('Rendements indices_+1'!AB$2:AB55)</f>
        <v>1.2100543872810698</v>
      </c>
      <c r="Z55" s="7"/>
    </row>
    <row r="56" spans="1:26" x14ac:dyDescent="0.25">
      <c r="A56" s="2">
        <v>39660</v>
      </c>
      <c r="B56" s="3">
        <f ca="1">PRODUCT('Rendements indices_+1'!B$2:B56)</f>
        <v>0.90534228092988822</v>
      </c>
      <c r="C56" s="3">
        <f ca="1">PRODUCT('Rendements indices_+1'!C$2:C56)</f>
        <v>2.0030146163501641</v>
      </c>
      <c r="D56" s="3">
        <f ca="1">PRODUCT('Rendements indices_+1'!D$2:D56)</f>
        <v>0.92985387154185084</v>
      </c>
      <c r="E56" s="3">
        <f ca="1">PRODUCT('Rendements indices_+1'!E$2:E56)</f>
        <v>1.0388602191111562</v>
      </c>
      <c r="F56" s="3">
        <f ca="1">PRODUCT('Rendements indices_+1'!F$2:F56)</f>
        <v>1.7768192335797257</v>
      </c>
      <c r="G56" s="3">
        <f ca="1">PRODUCT('Rendements indices_+1'!G$2:G56)</f>
        <v>1.2817672087954084</v>
      </c>
      <c r="H56" s="3">
        <f ca="1">PRODUCT('Rendements indices_+1'!H$2:H56)</f>
        <v>1.5724782255045304</v>
      </c>
      <c r="I56" s="3">
        <f ca="1">PRODUCT('Rendements indices_+1'!I$2:I56)</f>
        <v>1.4516416719704792</v>
      </c>
      <c r="J56" s="3">
        <f>PRODUCT('Rendements indices_+1'!J$2:J56)</f>
        <v>0</v>
      </c>
      <c r="K56" s="3">
        <f ca="1">PRODUCT('Rendements indices_+1'!K$2:K56)</f>
        <v>1.2819441612015938</v>
      </c>
      <c r="L56" s="3">
        <f>PRODUCT('Rendements indices_+1'!L$2:L56)</f>
        <v>0</v>
      </c>
      <c r="M56" s="3">
        <f>PRODUCT('Rendements indices_+1'!M$2:M56)</f>
        <v>0</v>
      </c>
      <c r="N56" s="3">
        <f>PRODUCT('Rendements indices_+1'!N$2:N56)</f>
        <v>0</v>
      </c>
      <c r="O56" s="3">
        <f ca="1">PRODUCT('Rendements indices_+1'!O$2:O56)</f>
        <v>0.80904194072026059</v>
      </c>
      <c r="P56" s="3">
        <f>PRODUCT('Rendements indices_+1'!P$2:P56)</f>
        <v>0</v>
      </c>
      <c r="Q56" s="3">
        <f ca="1">PRODUCT('Rendements indices_+1'!Q$2:Q56)</f>
        <v>1.0198165239634209</v>
      </c>
      <c r="R56" s="3">
        <f>PRODUCT('Rendements indices_+1'!R$2:R56)</f>
        <v>0</v>
      </c>
      <c r="S56" s="3">
        <f>PRODUCT('Rendements indices_+1'!S$2:S56)</f>
        <v>0</v>
      </c>
      <c r="T56" s="3">
        <f>PRODUCT('Rendements indices_+1'!T$2:T56)</f>
        <v>0</v>
      </c>
      <c r="U56" s="3">
        <f>PRODUCT('Rendements indices_+1'!U$2:U56)</f>
        <v>0</v>
      </c>
      <c r="V56" s="3">
        <f>PRODUCT('Rendements indices_+1'!V$2:V56)</f>
        <v>0</v>
      </c>
      <c r="W56" s="3">
        <f>PRODUCT('Rendements indices_+1'!W$2:W56)</f>
        <v>0</v>
      </c>
      <c r="X56" s="3">
        <f>PRODUCT('Rendements indices_+1'!X$2:X56)</f>
        <v>0</v>
      </c>
      <c r="Y56" s="3">
        <f ca="1">PRODUCT('Rendements indices_+1'!AB$2:AB56)</f>
        <v>1.2705571066451233</v>
      </c>
      <c r="Z56" s="7"/>
    </row>
    <row r="57" spans="1:26" x14ac:dyDescent="0.25">
      <c r="A57" s="2">
        <v>39689</v>
      </c>
      <c r="B57" s="3">
        <f ca="1">PRODUCT('Rendements indices_+1'!B$2:B57)</f>
        <v>0.95966281778568152</v>
      </c>
      <c r="C57" s="3">
        <f ca="1">PRODUCT('Rendements indices_+1'!C$2:C57)</f>
        <v>2.0831352010041706</v>
      </c>
      <c r="D57" s="3">
        <f ca="1">PRODUCT('Rendements indices_+1'!D$2:D57)</f>
        <v>0.90195825539559527</v>
      </c>
      <c r="E57" s="3">
        <f ca="1">PRODUCT('Rendements indices_+1'!E$2:E57)</f>
        <v>0.99730581034670995</v>
      </c>
      <c r="F57" s="3">
        <f ca="1">PRODUCT('Rendements indices_+1'!F$2:F57)</f>
        <v>1.7235146565723338</v>
      </c>
      <c r="G57" s="3">
        <f ca="1">PRODUCT('Rendements indices_+1'!G$2:G57)</f>
        <v>1.2817672087954084</v>
      </c>
      <c r="H57" s="3">
        <f ca="1">PRODUCT('Rendements indices_+1'!H$2:H57)</f>
        <v>1.6668269190348024</v>
      </c>
      <c r="I57" s="3">
        <f ca="1">PRODUCT('Rendements indices_+1'!I$2:I57)</f>
        <v>1.4371252552507745</v>
      </c>
      <c r="J57" s="3">
        <f>PRODUCT('Rendements indices_+1'!J$2:J57)</f>
        <v>0</v>
      </c>
      <c r="K57" s="3">
        <f ca="1">PRODUCT('Rendements indices_+1'!K$2:K57)</f>
        <v>1.3332219276496575</v>
      </c>
      <c r="L57" s="3">
        <f>PRODUCT('Rendements indices_+1'!L$2:L57)</f>
        <v>0</v>
      </c>
      <c r="M57" s="3">
        <f>PRODUCT('Rendements indices_+1'!M$2:M57)</f>
        <v>0</v>
      </c>
      <c r="N57" s="3">
        <f>PRODUCT('Rendements indices_+1'!N$2:N57)</f>
        <v>0</v>
      </c>
      <c r="O57" s="3">
        <f ca="1">PRODUCT('Rendements indices_+1'!O$2:O57)</f>
        <v>0.80095152131305802</v>
      </c>
      <c r="P57" s="3">
        <f>PRODUCT('Rendements indices_+1'!P$2:P57)</f>
        <v>0</v>
      </c>
      <c r="Q57" s="3">
        <f ca="1">PRODUCT('Rendements indices_+1'!Q$2:Q57)</f>
        <v>1.0300146892030551</v>
      </c>
      <c r="R57" s="3">
        <f>PRODUCT('Rendements indices_+1'!R$2:R57)</f>
        <v>0</v>
      </c>
      <c r="S57" s="3">
        <f>PRODUCT('Rendements indices_+1'!S$2:S57)</f>
        <v>0</v>
      </c>
      <c r="T57" s="3">
        <f>PRODUCT('Rendements indices_+1'!T$2:T57)</f>
        <v>0</v>
      </c>
      <c r="U57" s="3">
        <f>PRODUCT('Rendements indices_+1'!U$2:U57)</f>
        <v>0</v>
      </c>
      <c r="V57" s="3">
        <f>PRODUCT('Rendements indices_+1'!V$2:V57)</f>
        <v>0</v>
      </c>
      <c r="W57" s="3">
        <f>PRODUCT('Rendements indices_+1'!W$2:W57)</f>
        <v>0</v>
      </c>
      <c r="X57" s="3">
        <f>PRODUCT('Rendements indices_+1'!X$2:X57)</f>
        <v>0</v>
      </c>
      <c r="Y57" s="3">
        <f ca="1">PRODUCT('Rendements indices_+1'!AB$2:AB57)</f>
        <v>1.2959682487780257</v>
      </c>
      <c r="Z57" s="7"/>
    </row>
    <row r="58" spans="1:26" x14ac:dyDescent="0.25">
      <c r="A58" s="2">
        <v>39721</v>
      </c>
      <c r="B58" s="3">
        <f ca="1">PRODUCT('Rendements indices_+1'!B$2:B58)</f>
        <v>0.99804933049710887</v>
      </c>
      <c r="C58" s="3">
        <f ca="1">PRODUCT('Rendements indices_+1'!C$2:C58)</f>
        <v>2.0414724969840869</v>
      </c>
      <c r="D58" s="3">
        <f ca="1">PRODUCT('Rendements indices_+1'!D$2:D58)</f>
        <v>0.91999742050350719</v>
      </c>
      <c r="E58" s="3">
        <f ca="1">PRODUCT('Rendements indices_+1'!E$2:E58)</f>
        <v>1.0371980427605785</v>
      </c>
      <c r="F58" s="3">
        <f ca="1">PRODUCT('Rendements indices_+1'!F$2:F58)</f>
        <v>1.6890443634408872</v>
      </c>
      <c r="G58" s="3">
        <f ca="1">PRODUCT('Rendements indices_+1'!G$2:G58)</f>
        <v>1.2433141925315461</v>
      </c>
      <c r="H58" s="3">
        <f ca="1">PRODUCT('Rendements indices_+1'!H$2:H58)</f>
        <v>1.7501682649865427</v>
      </c>
      <c r="I58" s="3">
        <f ca="1">PRODUCT('Rendements indices_+1'!I$2:I58)</f>
        <v>1.4371252552507745</v>
      </c>
      <c r="J58" s="3">
        <f>PRODUCT('Rendements indices_+1'!J$2:J58)</f>
        <v>0</v>
      </c>
      <c r="K58" s="3">
        <f ca="1">PRODUCT('Rendements indices_+1'!K$2:K58)</f>
        <v>1.2798930505436712</v>
      </c>
      <c r="L58" s="3">
        <f>PRODUCT('Rendements indices_+1'!L$2:L58)</f>
        <v>0</v>
      </c>
      <c r="M58" s="3">
        <f>PRODUCT('Rendements indices_+1'!M$2:M58)</f>
        <v>0</v>
      </c>
      <c r="N58" s="3">
        <f>PRODUCT('Rendements indices_+1'!N$2:N58)</f>
        <v>0</v>
      </c>
      <c r="O58" s="3">
        <f ca="1">PRODUCT('Rendements indices_+1'!O$2:O58)</f>
        <v>0.84099909737871092</v>
      </c>
      <c r="P58" s="3">
        <f>PRODUCT('Rendements indices_+1'!P$2:P58)</f>
        <v>0</v>
      </c>
      <c r="Q58" s="3">
        <f ca="1">PRODUCT('Rendements indices_+1'!Q$2:Q58)</f>
        <v>1.0815154236632079</v>
      </c>
      <c r="R58" s="3">
        <f>PRODUCT('Rendements indices_+1'!R$2:R58)</f>
        <v>0</v>
      </c>
      <c r="S58" s="3">
        <f>PRODUCT('Rendements indices_+1'!S$2:S58)</f>
        <v>0</v>
      </c>
      <c r="T58" s="3">
        <f>PRODUCT('Rendements indices_+1'!T$2:T58)</f>
        <v>0</v>
      </c>
      <c r="U58" s="3">
        <f>PRODUCT('Rendements indices_+1'!U$2:U58)</f>
        <v>0</v>
      </c>
      <c r="V58" s="3">
        <f>PRODUCT('Rendements indices_+1'!V$2:V58)</f>
        <v>0</v>
      </c>
      <c r="W58" s="3">
        <f>PRODUCT('Rendements indices_+1'!W$2:W58)</f>
        <v>0</v>
      </c>
      <c r="X58" s="3">
        <f>PRODUCT('Rendements indices_+1'!X$2:X58)</f>
        <v>0</v>
      </c>
      <c r="Y58" s="3">
        <f ca="1">PRODUCT('Rendements indices_+1'!AB$2:AB58)</f>
        <v>1.3607666612169271</v>
      </c>
      <c r="Z58" s="7"/>
    </row>
    <row r="59" spans="1:26" x14ac:dyDescent="0.25">
      <c r="A59" s="2">
        <v>39752</v>
      </c>
      <c r="B59" s="3">
        <f ca="1">PRODUCT('Rendements indices_+1'!B$2:B59)</f>
        <v>1.0379713037169933</v>
      </c>
      <c r="C59" s="3">
        <f ca="1">PRODUCT('Rendements indices_+1'!C$2:C59)</f>
        <v>2.1639608468031324</v>
      </c>
      <c r="D59" s="3">
        <f ca="1">PRODUCT('Rendements indices_+1'!D$2:D59)</f>
        <v>0.91079744629847215</v>
      </c>
      <c r="E59" s="3">
        <f ca="1">PRODUCT('Rendements indices_+1'!E$2:E59)</f>
        <v>0.98533814062254954</v>
      </c>
      <c r="F59" s="3">
        <f ca="1">PRODUCT('Rendements indices_+1'!F$2:F59)</f>
        <v>1.6383730325376604</v>
      </c>
      <c r="G59" s="3">
        <f ca="1">PRODUCT('Rendements indices_+1'!G$2:G59)</f>
        <v>1.3179130440834388</v>
      </c>
      <c r="H59" s="3">
        <f ca="1">PRODUCT('Rendements indices_+1'!H$2:H59)</f>
        <v>1.7501682649865427</v>
      </c>
      <c r="I59" s="3">
        <f ca="1">PRODUCT('Rendements indices_+1'!I$2:I59)</f>
        <v>1.4514965078032822</v>
      </c>
      <c r="J59" s="3">
        <f>PRODUCT('Rendements indices_+1'!J$2:J59)</f>
        <v>0</v>
      </c>
      <c r="K59" s="3">
        <f ca="1">PRODUCT('Rendements indices_+1'!K$2:K59)</f>
        <v>1.241496259027361</v>
      </c>
      <c r="L59" s="3">
        <f>PRODUCT('Rendements indices_+1'!L$2:L59)</f>
        <v>0</v>
      </c>
      <c r="M59" s="3">
        <f>PRODUCT('Rendements indices_+1'!M$2:M59)</f>
        <v>0</v>
      </c>
      <c r="N59" s="3">
        <f>PRODUCT('Rendements indices_+1'!N$2:N59)</f>
        <v>0</v>
      </c>
      <c r="O59" s="3">
        <f ca="1">PRODUCT('Rendements indices_+1'!O$2:O59)</f>
        <v>0.83258910640492378</v>
      </c>
      <c r="P59" s="3">
        <f>PRODUCT('Rendements indices_+1'!P$2:P59)</f>
        <v>0</v>
      </c>
      <c r="Q59" s="3">
        <f ca="1">PRODUCT('Rendements indices_+1'!Q$2:Q59)</f>
        <v>1.0598851151899438</v>
      </c>
      <c r="R59" s="3">
        <f>PRODUCT('Rendements indices_+1'!R$2:R59)</f>
        <v>0</v>
      </c>
      <c r="S59" s="3">
        <f>PRODUCT('Rendements indices_+1'!S$2:S59)</f>
        <v>0</v>
      </c>
      <c r="T59" s="3">
        <f>PRODUCT('Rendements indices_+1'!T$2:T59)</f>
        <v>0</v>
      </c>
      <c r="U59" s="3">
        <f>PRODUCT('Rendements indices_+1'!U$2:U59)</f>
        <v>0</v>
      </c>
      <c r="V59" s="3">
        <f>PRODUCT('Rendements indices_+1'!V$2:V59)</f>
        <v>0</v>
      </c>
      <c r="W59" s="3">
        <f>PRODUCT('Rendements indices_+1'!W$2:W59)</f>
        <v>0</v>
      </c>
      <c r="X59" s="3">
        <f>PRODUCT('Rendements indices_+1'!X$2:X59)</f>
        <v>0</v>
      </c>
      <c r="Y59" s="3">
        <f ca="1">PRODUCT('Rendements indices_+1'!AB$2:AB59)</f>
        <v>1.3471589946047577</v>
      </c>
      <c r="Z59" s="7"/>
    </row>
    <row r="60" spans="1:26" x14ac:dyDescent="0.25">
      <c r="A60" s="2">
        <v>39782</v>
      </c>
      <c r="B60" s="3">
        <f ca="1">PRODUCT('Rendements indices_+1'!B$2:B60)</f>
        <v>1.0379713037169933</v>
      </c>
      <c r="C60" s="3">
        <f ca="1">PRODUCT('Rendements indices_+1'!C$2:C60)</f>
        <v>2.0557628044629759</v>
      </c>
      <c r="D60" s="3">
        <f ca="1">PRODUCT('Rendements indices_+1'!D$2:D60)</f>
        <v>0.87436554844653325</v>
      </c>
      <c r="E60" s="3">
        <f ca="1">PRODUCT('Rendements indices_+1'!E$2:E60)</f>
        <v>1.014898284841226</v>
      </c>
      <c r="F60" s="3">
        <f ca="1">PRODUCT('Rendements indices_+1'!F$2:F60)</f>
        <v>1.6383730325376604</v>
      </c>
      <c r="G60" s="3">
        <f ca="1">PRODUCT('Rendements indices_+1'!G$2:G60)</f>
        <v>1.2520173918792668</v>
      </c>
      <c r="H60" s="3">
        <f ca="1">PRODUCT('Rendements indices_+1'!H$2:H60)</f>
        <v>1.8551783608857353</v>
      </c>
      <c r="I60" s="3">
        <f ca="1">PRODUCT('Rendements indices_+1'!I$2:I60)</f>
        <v>1.4950414030373806</v>
      </c>
      <c r="J60" s="3">
        <f>PRODUCT('Rendements indices_+1'!J$2:J60)</f>
        <v>0</v>
      </c>
      <c r="K60" s="3">
        <f ca="1">PRODUCT('Rendements indices_+1'!K$2:K60)</f>
        <v>1.278741146798182</v>
      </c>
      <c r="L60" s="3">
        <f>PRODUCT('Rendements indices_+1'!L$2:L60)</f>
        <v>0</v>
      </c>
      <c r="M60" s="3">
        <f>PRODUCT('Rendements indices_+1'!M$2:M60)</f>
        <v>0</v>
      </c>
      <c r="N60" s="3">
        <f>PRODUCT('Rendements indices_+1'!N$2:N60)</f>
        <v>0</v>
      </c>
      <c r="O60" s="3">
        <f ca="1">PRODUCT('Rendements indices_+1'!O$2:O60)</f>
        <v>0.8159373242768253</v>
      </c>
      <c r="P60" s="3">
        <f>PRODUCT('Rendements indices_+1'!P$2:P60)</f>
        <v>0</v>
      </c>
      <c r="Q60" s="3">
        <f ca="1">PRODUCT('Rendements indices_+1'!Q$2:Q60)</f>
        <v>1.1234782221013404</v>
      </c>
      <c r="R60" s="3">
        <f>PRODUCT('Rendements indices_+1'!R$2:R60)</f>
        <v>0</v>
      </c>
      <c r="S60" s="3">
        <f>PRODUCT('Rendements indices_+1'!S$2:S60)</f>
        <v>0</v>
      </c>
      <c r="T60" s="3">
        <f>PRODUCT('Rendements indices_+1'!T$2:T60)</f>
        <v>0</v>
      </c>
      <c r="U60" s="3">
        <f>PRODUCT('Rendements indices_+1'!U$2:U60)</f>
        <v>0</v>
      </c>
      <c r="V60" s="3">
        <f>PRODUCT('Rendements indices_+1'!V$2:V60)</f>
        <v>0</v>
      </c>
      <c r="W60" s="3">
        <f>PRODUCT('Rendements indices_+1'!W$2:W60)</f>
        <v>0</v>
      </c>
      <c r="X60" s="3">
        <f>PRODUCT('Rendements indices_+1'!X$2:X60)</f>
        <v>0</v>
      </c>
      <c r="Y60" s="3">
        <f ca="1">PRODUCT('Rendements indices_+1'!AB$2:AB60)</f>
        <v>1.4010453543889481</v>
      </c>
      <c r="Z60" s="7"/>
    </row>
    <row r="61" spans="1:26" x14ac:dyDescent="0.25">
      <c r="A61" s="2">
        <v>39813</v>
      </c>
      <c r="B61" s="3">
        <f ca="1">PRODUCT('Rendements indices_+1'!B$2:B61)</f>
        <v>1.089869868902843</v>
      </c>
      <c r="C61" s="3">
        <f ca="1">PRODUCT('Rendements indices_+1'!C$2:C61)</f>
        <v>2.1379933166414951</v>
      </c>
      <c r="D61" s="3">
        <f ca="1">PRODUCT('Rendements indices_+1'!D$2:D61)</f>
        <v>0.83939092650867186</v>
      </c>
      <c r="E61" s="3">
        <f ca="1">PRODUCT('Rendements indices_+1'!E$2:E61)</f>
        <v>1.0757921819316996</v>
      </c>
      <c r="F61" s="3">
        <f ca="1">PRODUCT('Rendements indices_+1'!F$2:F61)</f>
        <v>1.6711404931884137</v>
      </c>
      <c r="G61" s="3">
        <f ca="1">PRODUCT('Rendements indices_+1'!G$2:G61)</f>
        <v>1.2520173918792668</v>
      </c>
      <c r="H61" s="3">
        <f ca="1">PRODUCT('Rendements indices_+1'!H$2:H61)</f>
        <v>1.8180747936680206</v>
      </c>
      <c r="I61" s="3">
        <f ca="1">PRODUCT('Rendements indices_+1'!I$2:I61)</f>
        <v>1.5249422310981282</v>
      </c>
      <c r="J61" s="3">
        <f>PRODUCT('Rendements indices_+1'!J$2:J61)</f>
        <v>0</v>
      </c>
      <c r="K61" s="3">
        <f ca="1">PRODUCT('Rendements indices_+1'!K$2:K61)</f>
        <v>1.3043159697341455</v>
      </c>
      <c r="L61" s="3">
        <f>PRODUCT('Rendements indices_+1'!L$2:L61)</f>
        <v>0</v>
      </c>
      <c r="M61" s="3">
        <f>PRODUCT('Rendements indices_+1'!M$2:M61)</f>
        <v>0</v>
      </c>
      <c r="N61" s="3">
        <f>PRODUCT('Rendements indices_+1'!N$2:N61)</f>
        <v>0</v>
      </c>
      <c r="O61" s="3">
        <f ca="1">PRODUCT('Rendements indices_+1'!O$2:O61)</f>
        <v>0.79961857779128875</v>
      </c>
      <c r="P61" s="3">
        <f>PRODUCT('Rendements indices_+1'!P$2:P61)</f>
        <v>0</v>
      </c>
      <c r="Q61" s="3">
        <f ca="1">PRODUCT('Rendements indices_+1'!Q$2:Q61)</f>
        <v>1.0897738754383002</v>
      </c>
      <c r="R61" s="3">
        <f>PRODUCT('Rendements indices_+1'!R$2:R61)</f>
        <v>0</v>
      </c>
      <c r="S61" s="3">
        <f>PRODUCT('Rendements indices_+1'!S$2:S61)</f>
        <v>0</v>
      </c>
      <c r="T61" s="3">
        <f>PRODUCT('Rendements indices_+1'!T$2:T61)</f>
        <v>0</v>
      </c>
      <c r="U61" s="3">
        <f>PRODUCT('Rendements indices_+1'!U$2:U61)</f>
        <v>0</v>
      </c>
      <c r="V61" s="3">
        <f>PRODUCT('Rendements indices_+1'!V$2:V61)</f>
        <v>0</v>
      </c>
      <c r="W61" s="3">
        <f>PRODUCT('Rendements indices_+1'!W$2:W61)</f>
        <v>0</v>
      </c>
      <c r="X61" s="3">
        <f>PRODUCT('Rendements indices_+1'!X$2:X61)</f>
        <v>0</v>
      </c>
      <c r="Y61" s="3">
        <f ca="1">PRODUCT('Rendements indices_+1'!AB$2:AB61)</f>
        <v>1.3309930866695006</v>
      </c>
      <c r="Z61" s="7"/>
    </row>
    <row r="62" spans="1:26" x14ac:dyDescent="0.25">
      <c r="A62" s="2">
        <v>39844</v>
      </c>
      <c r="B62" s="3">
        <f ca="1">PRODUCT('Rendements indices_+1'!B$2:B62)</f>
        <v>1.0571737728357578</v>
      </c>
      <c r="C62" s="3">
        <f ca="1">PRODUCT('Rendements indices_+1'!C$2:C62)</f>
        <v>2.0952334503086649</v>
      </c>
      <c r="D62" s="3">
        <f ca="1">PRODUCT('Rendements indices_+1'!D$2:D62)</f>
        <v>0.88136047283410546</v>
      </c>
      <c r="E62" s="3">
        <f ca="1">PRODUCT('Rendements indices_+1'!E$2:E62)</f>
        <v>1.0542763382930656</v>
      </c>
      <c r="F62" s="3">
        <f ca="1">PRODUCT('Rendements indices_+1'!F$2:F62)</f>
        <v>1.6377176833246454</v>
      </c>
      <c r="G62" s="3">
        <f ca="1">PRODUCT('Rendements indices_+1'!G$2:G62)</f>
        <v>1.239497217960474</v>
      </c>
      <c r="H62" s="3">
        <f ca="1">PRODUCT('Rendements indices_+1'!H$2:H62)</f>
        <v>1.8180747936680206</v>
      </c>
      <c r="I62" s="3">
        <f ca="1">PRODUCT('Rendements indices_+1'!I$2:I62)</f>
        <v>1.5096928087871468</v>
      </c>
      <c r="J62" s="3">
        <f>PRODUCT('Rendements indices_+1'!J$2:J62)</f>
        <v>0</v>
      </c>
      <c r="K62" s="3">
        <f ca="1">PRODUCT('Rendements indices_+1'!K$2:K62)</f>
        <v>1.2782296503394626</v>
      </c>
      <c r="L62" s="3">
        <f>PRODUCT('Rendements indices_+1'!L$2:L62)</f>
        <v>0</v>
      </c>
      <c r="M62" s="3">
        <f>PRODUCT('Rendements indices_+1'!M$2:M62)</f>
        <v>0</v>
      </c>
      <c r="N62" s="3">
        <f>PRODUCT('Rendements indices_+1'!N$2:N62)</f>
        <v>0</v>
      </c>
      <c r="O62" s="3">
        <f ca="1">PRODUCT('Rendements indices_+1'!O$2:O62)</f>
        <v>0.75963764890172425</v>
      </c>
      <c r="P62" s="3">
        <f>PRODUCT('Rendements indices_+1'!P$2:P62)</f>
        <v>0</v>
      </c>
      <c r="Q62" s="3">
        <f ca="1">PRODUCT('Rendements indices_+1'!Q$2:Q62)</f>
        <v>1.0897738754383002</v>
      </c>
      <c r="R62" s="3">
        <f>PRODUCT('Rendements indices_+1'!R$2:R62)</f>
        <v>0</v>
      </c>
      <c r="S62" s="3">
        <f>PRODUCT('Rendements indices_+1'!S$2:S62)</f>
        <v>0</v>
      </c>
      <c r="T62" s="3">
        <f>PRODUCT('Rendements indices_+1'!T$2:T62)</f>
        <v>0</v>
      </c>
      <c r="U62" s="3">
        <f>PRODUCT('Rendements indices_+1'!U$2:U62)</f>
        <v>0</v>
      </c>
      <c r="V62" s="3">
        <f>PRODUCT('Rendements indices_+1'!V$2:V62)</f>
        <v>0</v>
      </c>
      <c r="W62" s="3">
        <f>PRODUCT('Rendements indices_+1'!W$2:W62)</f>
        <v>0</v>
      </c>
      <c r="X62" s="3">
        <f>PRODUCT('Rendements indices_+1'!X$2:X62)</f>
        <v>0</v>
      </c>
      <c r="Y62" s="3">
        <f ca="1">PRODUCT('Rendements indices_+1'!AB$2:AB62)</f>
        <v>1.3975427410029757</v>
      </c>
      <c r="Z62" s="7"/>
    </row>
    <row r="63" spans="1:26" x14ac:dyDescent="0.25">
      <c r="A63" s="2">
        <v>39872</v>
      </c>
      <c r="B63" s="3">
        <f ca="1">PRODUCT('Rendements indices_+1'!B$2:B63)</f>
        <v>1.0466020351074001</v>
      </c>
      <c r="C63" s="3">
        <f ca="1">PRODUCT('Rendements indices_+1'!C$2:C63)</f>
        <v>2.1580904538179251</v>
      </c>
      <c r="D63" s="3">
        <f ca="1">PRODUCT('Rendements indices_+1'!D$2:D63)</f>
        <v>0.90780128701912866</v>
      </c>
      <c r="E63" s="3">
        <f ca="1">PRODUCT('Rendements indices_+1'!E$2:E63)</f>
        <v>1.1069901552077188</v>
      </c>
      <c r="F63" s="3">
        <f ca="1">PRODUCT('Rendements indices_+1'!F$2:F63)</f>
        <v>1.5885861528249059</v>
      </c>
      <c r="G63" s="3">
        <f ca="1">PRODUCT('Rendements indices_+1'!G$2:G63)</f>
        <v>1.1775223570624502</v>
      </c>
      <c r="H63" s="3">
        <f ca="1">PRODUCT('Rendements indices_+1'!H$2:H63)</f>
        <v>1.9089785333514218</v>
      </c>
      <c r="I63" s="3">
        <f ca="1">PRODUCT('Rendements indices_+1'!I$2:I63)</f>
        <v>1.4945958806992754</v>
      </c>
      <c r="J63" s="3">
        <f>PRODUCT('Rendements indices_+1'!J$2:J63)</f>
        <v>0</v>
      </c>
      <c r="K63" s="3">
        <f ca="1">PRODUCT('Rendements indices_+1'!K$2:K63)</f>
        <v>1.265447353836068</v>
      </c>
      <c r="L63" s="3">
        <f>PRODUCT('Rendements indices_+1'!L$2:L63)</f>
        <v>0</v>
      </c>
      <c r="M63" s="3">
        <f>PRODUCT('Rendements indices_+1'!M$2:M63)</f>
        <v>0</v>
      </c>
      <c r="N63" s="3">
        <f>PRODUCT('Rendements indices_+1'!N$2:N63)</f>
        <v>0</v>
      </c>
      <c r="O63" s="3">
        <f ca="1">PRODUCT('Rendements indices_+1'!O$2:O63)</f>
        <v>0.74444489592368979</v>
      </c>
      <c r="P63" s="3">
        <f>PRODUCT('Rendements indices_+1'!P$2:P63)</f>
        <v>0</v>
      </c>
      <c r="Q63" s="3">
        <f ca="1">PRODUCT('Rendements indices_+1'!Q$2:Q63)</f>
        <v>1.1333648304558321</v>
      </c>
      <c r="R63" s="3">
        <f>PRODUCT('Rendements indices_+1'!R$2:R63)</f>
        <v>0</v>
      </c>
      <c r="S63" s="3">
        <f>PRODUCT('Rendements indices_+1'!S$2:S63)</f>
        <v>0</v>
      </c>
      <c r="T63" s="3">
        <f>PRODUCT('Rendements indices_+1'!T$2:T63)</f>
        <v>0</v>
      </c>
      <c r="U63" s="3">
        <f>PRODUCT('Rendements indices_+1'!U$2:U63)</f>
        <v>0</v>
      </c>
      <c r="V63" s="3">
        <f>PRODUCT('Rendements indices_+1'!V$2:V63)</f>
        <v>0</v>
      </c>
      <c r="W63" s="3">
        <f>PRODUCT('Rendements indices_+1'!W$2:W63)</f>
        <v>0</v>
      </c>
      <c r="X63" s="3">
        <f>PRODUCT('Rendements indices_+1'!X$2:X63)</f>
        <v>0</v>
      </c>
      <c r="Y63" s="3">
        <f ca="1">PRODUCT('Rendements indices_+1'!AB$2:AB63)</f>
        <v>1.4115181684130054</v>
      </c>
      <c r="Z63" s="7"/>
    </row>
    <row r="64" spans="1:26" x14ac:dyDescent="0.25">
      <c r="A64" s="2">
        <v>39903</v>
      </c>
      <c r="B64" s="3">
        <f ca="1">PRODUCT('Rendements indices_+1'!B$2:B64)</f>
        <v>1.0675340758095482</v>
      </c>
      <c r="C64" s="3">
        <f ca="1">PRODUCT('Rendements indices_+1'!C$2:C64)</f>
        <v>2.1149286447415667</v>
      </c>
      <c r="D64" s="3">
        <f ca="1">PRODUCT('Rendements indices_+1'!D$2:D64)</f>
        <v>0.88056724840855483</v>
      </c>
      <c r="E64" s="3">
        <f ca="1">PRODUCT('Rendements indices_+1'!E$2:E64)</f>
        <v>1.06271054899941</v>
      </c>
      <c r="F64" s="3">
        <f ca="1">PRODUCT('Rendements indices_+1'!F$2:F64)</f>
        <v>1.5091568451836606</v>
      </c>
      <c r="G64" s="3">
        <f ca="1">PRODUCT('Rendements indices_+1'!G$2:G64)</f>
        <v>1.1421966863505766</v>
      </c>
      <c r="H64" s="3">
        <f ca="1">PRODUCT('Rendements indices_+1'!H$2:H64)</f>
        <v>1.9471581040184502</v>
      </c>
      <c r="I64" s="3">
        <f ca="1">PRODUCT('Rendements indices_+1'!I$2:I64)</f>
        <v>1.4348120454713043</v>
      </c>
      <c r="J64" s="3">
        <f>PRODUCT('Rendements indices_+1'!J$2:J64)</f>
        <v>0</v>
      </c>
      <c r="K64" s="3">
        <f ca="1">PRODUCT('Rendements indices_+1'!K$2:K64)</f>
        <v>1.2401384067593466</v>
      </c>
      <c r="L64" s="3">
        <f>PRODUCT('Rendements indices_+1'!L$2:L64)</f>
        <v>0</v>
      </c>
      <c r="M64" s="3">
        <f>PRODUCT('Rendements indices_+1'!M$2:M64)</f>
        <v>0</v>
      </c>
      <c r="N64" s="3">
        <f>PRODUCT('Rendements indices_+1'!N$2:N64)</f>
        <v>0</v>
      </c>
      <c r="O64" s="3">
        <f ca="1">PRODUCT('Rendements indices_+1'!O$2:O64)</f>
        <v>0.7667782428014005</v>
      </c>
      <c r="P64" s="3">
        <f>PRODUCT('Rendements indices_+1'!P$2:P64)</f>
        <v>0</v>
      </c>
      <c r="Q64" s="3">
        <f ca="1">PRODUCT('Rendements indices_+1'!Q$2:Q64)</f>
        <v>1.0880302372375987</v>
      </c>
      <c r="R64" s="3">
        <f>PRODUCT('Rendements indices_+1'!R$2:R64)</f>
        <v>0</v>
      </c>
      <c r="S64" s="3">
        <f>PRODUCT('Rendements indices_+1'!S$2:S64)</f>
        <v>0</v>
      </c>
      <c r="T64" s="3">
        <f>PRODUCT('Rendements indices_+1'!T$2:T64)</f>
        <v>0</v>
      </c>
      <c r="U64" s="3">
        <f>PRODUCT('Rendements indices_+1'!U$2:U64)</f>
        <v>0</v>
      </c>
      <c r="V64" s="3">
        <f>PRODUCT('Rendements indices_+1'!V$2:V64)</f>
        <v>0</v>
      </c>
      <c r="W64" s="3">
        <f>PRODUCT('Rendements indices_+1'!W$2:W64)</f>
        <v>0</v>
      </c>
      <c r="X64" s="3">
        <f>PRODUCT('Rendements indices_+1'!X$2:X64)</f>
        <v>0</v>
      </c>
      <c r="Y64" s="3">
        <f ca="1">PRODUCT('Rendements indices_+1'!AB$2:AB64)</f>
        <v>1.4820940768336557</v>
      </c>
      <c r="Z64" s="7"/>
    </row>
    <row r="65" spans="1:26" x14ac:dyDescent="0.25">
      <c r="A65" s="2">
        <v>39933</v>
      </c>
      <c r="B65" s="3">
        <f ca="1">PRODUCT('Rendements indices_+1'!B$2:B65)</f>
        <v>1.0248327127771661</v>
      </c>
      <c r="C65" s="3">
        <f ca="1">PRODUCT('Rendements indices_+1'!C$2:C65)</f>
        <v>2.0514807853993196</v>
      </c>
      <c r="D65" s="3">
        <f ca="1">PRODUCT('Rendements indices_+1'!D$2:D65)</f>
        <v>0.88056724840855483</v>
      </c>
      <c r="E65" s="3">
        <f ca="1">PRODUCT('Rendements indices_+1'!E$2:E65)</f>
        <v>1.0414563380194217</v>
      </c>
      <c r="F65" s="3">
        <f ca="1">PRODUCT('Rendements indices_+1'!F$2:F65)</f>
        <v>1.5846146874428437</v>
      </c>
      <c r="G65" s="3">
        <f ca="1">PRODUCT('Rendements indices_+1'!G$2:G65)</f>
        <v>1.1993065206681055</v>
      </c>
      <c r="H65" s="3">
        <f ca="1">PRODUCT('Rendements indices_+1'!H$2:H65)</f>
        <v>1.9471581040184502</v>
      </c>
      <c r="I65" s="3">
        <f ca="1">PRODUCT('Rendements indices_+1'!I$2:I65)</f>
        <v>1.4778564068354434</v>
      </c>
      <c r="J65" s="3">
        <f>PRODUCT('Rendements indices_+1'!J$2:J65)</f>
        <v>0</v>
      </c>
      <c r="K65" s="3">
        <f ca="1">PRODUCT('Rendements indices_+1'!K$2:K65)</f>
        <v>1.2897439430297206</v>
      </c>
      <c r="L65" s="3">
        <f>PRODUCT('Rendements indices_+1'!L$2:L65)</f>
        <v>0</v>
      </c>
      <c r="M65" s="3">
        <f>PRODUCT('Rendements indices_+1'!M$2:M65)</f>
        <v>0</v>
      </c>
      <c r="N65" s="3">
        <f>PRODUCT('Rendements indices_+1'!N$2:N65)</f>
        <v>0</v>
      </c>
      <c r="O65" s="3">
        <f ca="1">PRODUCT('Rendements indices_+1'!O$2:O65)</f>
        <v>0.80511715494147051</v>
      </c>
      <c r="P65" s="3">
        <f>PRODUCT('Rendements indices_+1'!P$2:P65)</f>
        <v>0</v>
      </c>
      <c r="Q65" s="3">
        <f ca="1">PRODUCT('Rendements indices_+1'!Q$2:Q65)</f>
        <v>1.0553893301204706</v>
      </c>
      <c r="R65" s="3">
        <f>PRODUCT('Rendements indices_+1'!R$2:R65)</f>
        <v>0</v>
      </c>
      <c r="S65" s="3">
        <f>PRODUCT('Rendements indices_+1'!S$2:S65)</f>
        <v>0</v>
      </c>
      <c r="T65" s="3">
        <f>PRODUCT('Rendements indices_+1'!T$2:T65)</f>
        <v>0</v>
      </c>
      <c r="U65" s="3">
        <f>PRODUCT('Rendements indices_+1'!U$2:U65)</f>
        <v>0</v>
      </c>
      <c r="V65" s="3">
        <f>PRODUCT('Rendements indices_+1'!V$2:V65)</f>
        <v>0</v>
      </c>
      <c r="W65" s="3">
        <f>PRODUCT('Rendements indices_+1'!W$2:W65)</f>
        <v>0</v>
      </c>
      <c r="X65" s="3">
        <f>PRODUCT('Rendements indices_+1'!X$2:X65)</f>
        <v>0</v>
      </c>
      <c r="Y65" s="3">
        <f ca="1">PRODUCT('Rendements indices_+1'!AB$2:AB65)</f>
        <v>1.4524521952969824</v>
      </c>
      <c r="Z65" s="7"/>
    </row>
    <row r="66" spans="1:26" x14ac:dyDescent="0.25">
      <c r="A66" s="2">
        <v>39964</v>
      </c>
      <c r="B66" s="3">
        <f ca="1">PRODUCT('Rendements indices_+1'!B$2:B66)</f>
        <v>0.99408773139385109</v>
      </c>
      <c r="C66" s="3">
        <f ca="1">PRODUCT('Rendements indices_+1'!C$2:C66)</f>
        <v>2.0925104011073059</v>
      </c>
      <c r="D66" s="3">
        <f ca="1">PRODUCT('Rendements indices_+1'!D$2:D66)</f>
        <v>0.93340128331306815</v>
      </c>
      <c r="E66" s="3">
        <f ca="1">PRODUCT('Rendements indices_+1'!E$2:E66)</f>
        <v>1.0102126478788391</v>
      </c>
      <c r="F66" s="3">
        <f ca="1">PRODUCT('Rendements indices_+1'!F$2:F66)</f>
        <v>1.5687685405684153</v>
      </c>
      <c r="G66" s="3">
        <f ca="1">PRODUCT('Rendements indices_+1'!G$2:G66)</f>
        <v>1.2712649119081918</v>
      </c>
      <c r="H66" s="3">
        <f ca="1">PRODUCT('Rendements indices_+1'!H$2:H66)</f>
        <v>1.8498001988175277</v>
      </c>
      <c r="I66" s="3">
        <f ca="1">PRODUCT('Rendements indices_+1'!I$2:I66)</f>
        <v>1.4926349709037978</v>
      </c>
      <c r="J66" s="3">
        <f>PRODUCT('Rendements indices_+1'!J$2:J66)</f>
        <v>0</v>
      </c>
      <c r="K66" s="3">
        <f ca="1">PRODUCT('Rendements indices_+1'!K$2:K66)</f>
        <v>1.367128579611504</v>
      </c>
      <c r="L66" s="3">
        <f>PRODUCT('Rendements indices_+1'!L$2:L66)</f>
        <v>0</v>
      </c>
      <c r="M66" s="3">
        <f>PRODUCT('Rendements indices_+1'!M$2:M66)</f>
        <v>0</v>
      </c>
      <c r="N66" s="3">
        <f>PRODUCT('Rendements indices_+1'!N$2:N66)</f>
        <v>0</v>
      </c>
      <c r="O66" s="3">
        <f ca="1">PRODUCT('Rendements indices_+1'!O$2:O66)</f>
        <v>0.82927066958971463</v>
      </c>
      <c r="P66" s="3">
        <f>PRODUCT('Rendements indices_+1'!P$2:P66)</f>
        <v>0</v>
      </c>
      <c r="Q66" s="3">
        <f ca="1">PRODUCT('Rendements indices_+1'!Q$2:Q66)</f>
        <v>1.0976049033252895</v>
      </c>
      <c r="R66" s="3">
        <f>PRODUCT('Rendements indices_+1'!R$2:R66)</f>
        <v>0</v>
      </c>
      <c r="S66" s="3">
        <f>PRODUCT('Rendements indices_+1'!S$2:S66)</f>
        <v>0</v>
      </c>
      <c r="T66" s="3">
        <f>PRODUCT('Rendements indices_+1'!T$2:T66)</f>
        <v>0</v>
      </c>
      <c r="U66" s="3">
        <f>PRODUCT('Rendements indices_+1'!U$2:U66)</f>
        <v>0</v>
      </c>
      <c r="V66" s="3">
        <f>PRODUCT('Rendements indices_+1'!V$2:V66)</f>
        <v>0</v>
      </c>
      <c r="W66" s="3">
        <f>PRODUCT('Rendements indices_+1'!W$2:W66)</f>
        <v>0</v>
      </c>
      <c r="X66" s="3">
        <f>PRODUCT('Rendements indices_+1'!X$2:X66)</f>
        <v>0</v>
      </c>
      <c r="Y66" s="3">
        <f ca="1">PRODUCT('Rendements indices_+1'!AB$2:AB66)</f>
        <v>1.4234031513910428</v>
      </c>
      <c r="Z66" s="7"/>
    </row>
    <row r="67" spans="1:26" x14ac:dyDescent="0.25">
      <c r="A67" s="2">
        <v>39994</v>
      </c>
      <c r="B67" s="3">
        <f ca="1">PRODUCT('Rendements indices_+1'!B$2:B67)</f>
        <v>1.0139694860217281</v>
      </c>
      <c r="C67" s="3">
        <f ca="1">PRODUCT('Rendements indices_+1'!C$2:C67)</f>
        <v>2.155285713140525</v>
      </c>
      <c r="D67" s="3">
        <f ca="1">PRODUCT('Rendements indices_+1'!D$2:D67)</f>
        <v>0.92406727047993742</v>
      </c>
      <c r="E67" s="3">
        <f ca="1">PRODUCT('Rendements indices_+1'!E$2:E67)</f>
        <v>0.97990626844247397</v>
      </c>
      <c r="F67" s="3">
        <f ca="1">PRODUCT('Rendements indices_+1'!F$2:F67)</f>
        <v>1.4903301135399944</v>
      </c>
      <c r="G67" s="3">
        <f ca="1">PRODUCT('Rendements indices_+1'!G$2:G67)</f>
        <v>1.2077016663127822</v>
      </c>
      <c r="H67" s="3">
        <f ca="1">PRODUCT('Rendements indices_+1'!H$2:H67)</f>
        <v>1.7943061928530017</v>
      </c>
      <c r="I67" s="3">
        <f ca="1">PRODUCT('Rendements indices_+1'!I$2:I67)</f>
        <v>1.5374140200309119</v>
      </c>
      <c r="J67" s="3">
        <f>PRODUCT('Rendements indices_+1'!J$2:J67)</f>
        <v>0</v>
      </c>
      <c r="K67" s="3">
        <f ca="1">PRODUCT('Rendements indices_+1'!K$2:K67)</f>
        <v>1.4081424369998492</v>
      </c>
      <c r="L67" s="3">
        <f ca="1">PRODUCT('Rendements indices_+1'!L$2:L67)</f>
        <v>1.04</v>
      </c>
      <c r="M67" s="3">
        <f>PRODUCT('Rendements indices_+1'!M$2:M67)</f>
        <v>0</v>
      </c>
      <c r="N67" s="3">
        <f>PRODUCT('Rendements indices_+1'!N$2:N67)</f>
        <v>0</v>
      </c>
      <c r="O67" s="3">
        <f ca="1">PRODUCT('Rendements indices_+1'!O$2:O67)</f>
        <v>0.85414878967740604</v>
      </c>
      <c r="P67" s="3">
        <f>PRODUCT('Rendements indices_+1'!P$2:P67)</f>
        <v>0</v>
      </c>
      <c r="Q67" s="3">
        <f ca="1">PRODUCT('Rendements indices_+1'!Q$2:Q67)</f>
        <v>1.042724658159025</v>
      </c>
      <c r="R67" s="3">
        <f>PRODUCT('Rendements indices_+1'!R$2:R67)</f>
        <v>0</v>
      </c>
      <c r="S67" s="3">
        <f>PRODUCT('Rendements indices_+1'!S$2:S67)</f>
        <v>0</v>
      </c>
      <c r="T67" s="3">
        <f>PRODUCT('Rendements indices_+1'!T$2:T67)</f>
        <v>0</v>
      </c>
      <c r="U67" s="3">
        <f>PRODUCT('Rendements indices_+1'!U$2:U67)</f>
        <v>0</v>
      </c>
      <c r="V67" s="3">
        <f>PRODUCT('Rendements indices_+1'!V$2:V67)</f>
        <v>0</v>
      </c>
      <c r="W67" s="3">
        <f>PRODUCT('Rendements indices_+1'!W$2:W67)</f>
        <v>0</v>
      </c>
      <c r="X67" s="3">
        <f>PRODUCT('Rendements indices_+1'!X$2:X67)</f>
        <v>0</v>
      </c>
      <c r="Y67" s="3">
        <f ca="1">PRODUCT('Rendements indices_+1'!AB$2:AB67)</f>
        <v>1.3522329938214905</v>
      </c>
      <c r="Z67" s="7"/>
    </row>
    <row r="68" spans="1:26" x14ac:dyDescent="0.25">
      <c r="A68" s="2">
        <v>40025</v>
      </c>
      <c r="B68" s="3">
        <f ca="1">PRODUCT('Rendements indices_+1'!B$2:B68)</f>
        <v>1.0443885706023799</v>
      </c>
      <c r="C68" s="3">
        <f ca="1">PRODUCT('Rendements indices_+1'!C$2:C68)</f>
        <v>2.2414971416661462</v>
      </c>
      <c r="D68" s="3">
        <f ca="1">PRODUCT('Rendements indices_+1'!D$2:D68)</f>
        <v>0.87786390695594052</v>
      </c>
      <c r="E68" s="3">
        <f ca="1">PRODUCT('Rendements indices_+1'!E$2:E68)</f>
        <v>1.0093034564957482</v>
      </c>
      <c r="F68" s="3">
        <f ca="1">PRODUCT('Rendements indices_+1'!F$2:F68)</f>
        <v>1.5797499203523941</v>
      </c>
      <c r="G68" s="3">
        <f ca="1">PRODUCT('Rendements indices_+1'!G$2:G68)</f>
        <v>1.1593935996602709</v>
      </c>
      <c r="H68" s="3">
        <f ca="1">PRODUCT('Rendements indices_+1'!H$2:H68)</f>
        <v>1.7584200689959417</v>
      </c>
      <c r="I68" s="3">
        <f ca="1">PRODUCT('Rendements indices_+1'!I$2:I68)</f>
        <v>1.6142847210324576</v>
      </c>
      <c r="J68" s="3">
        <f>PRODUCT('Rendements indices_+1'!J$2:J68)</f>
        <v>0</v>
      </c>
      <c r="K68" s="3">
        <f ca="1">PRODUCT('Rendements indices_+1'!K$2:K68)</f>
        <v>1.3799795882598522</v>
      </c>
      <c r="L68" s="3">
        <f ca="1">PRODUCT('Rendements indices_+1'!L$2:L68)</f>
        <v>1.0296000000000001</v>
      </c>
      <c r="M68" s="3">
        <f ca="1">PRODUCT('Rendements indices_+1'!M$2:M68)</f>
        <v>1.03</v>
      </c>
      <c r="N68" s="3">
        <f ca="1">PRODUCT('Rendements indices_+1'!N$2:N68)</f>
        <v>1</v>
      </c>
      <c r="O68" s="3">
        <f ca="1">PRODUCT('Rendements indices_+1'!O$2:O68)</f>
        <v>0.81998283809030981</v>
      </c>
      <c r="P68" s="3">
        <f>PRODUCT('Rendements indices_+1'!P$2:P68)</f>
        <v>0</v>
      </c>
      <c r="Q68" s="3">
        <f ca="1">PRODUCT('Rendements indices_+1'!Q$2:Q68)</f>
        <v>0.99058842525107371</v>
      </c>
      <c r="R68" s="3">
        <f>PRODUCT('Rendements indices_+1'!R$2:R68)</f>
        <v>0</v>
      </c>
      <c r="S68" s="3">
        <f>PRODUCT('Rendements indices_+1'!S$2:S68)</f>
        <v>0</v>
      </c>
      <c r="T68" s="3">
        <f>PRODUCT('Rendements indices_+1'!T$2:T68)</f>
        <v>0</v>
      </c>
      <c r="U68" s="3">
        <f>PRODUCT('Rendements indices_+1'!U$2:U68)</f>
        <v>0</v>
      </c>
      <c r="V68" s="3">
        <f>PRODUCT('Rendements indices_+1'!V$2:V68)</f>
        <v>0</v>
      </c>
      <c r="W68" s="3">
        <f>PRODUCT('Rendements indices_+1'!W$2:W68)</f>
        <v>0</v>
      </c>
      <c r="X68" s="3">
        <f>PRODUCT('Rendements indices_+1'!X$2:X68)</f>
        <v>0</v>
      </c>
      <c r="Y68" s="3">
        <f ca="1">PRODUCT('Rendements indices_+1'!AB$2:AB68)</f>
        <v>1.3387106638832755</v>
      </c>
      <c r="Z68" s="7"/>
    </row>
    <row r="69" spans="1:26" x14ac:dyDescent="0.25">
      <c r="A69" s="2">
        <v>40056</v>
      </c>
      <c r="B69" s="3">
        <f ca="1">PRODUCT('Rendements indices_+1'!B$2:B69)</f>
        <v>1.0652763420144276</v>
      </c>
      <c r="C69" s="3">
        <f ca="1">PRODUCT('Rendements indices_+1'!C$2:C69)</f>
        <v>2.1966671988328232</v>
      </c>
      <c r="D69" s="3">
        <f ca="1">PRODUCT('Rendements indices_+1'!D$2:D69)</f>
        <v>0.93053574137329698</v>
      </c>
      <c r="E69" s="3">
        <f ca="1">PRODUCT('Rendements indices_+1'!E$2:E69)</f>
        <v>1.0395825601906206</v>
      </c>
      <c r="F69" s="3">
        <f ca="1">PRODUCT('Rendements indices_+1'!F$2:F69)</f>
        <v>1.611344918759442</v>
      </c>
      <c r="G69" s="3">
        <f ca="1">PRODUCT('Rendements indices_+1'!G$2:G69)</f>
        <v>1.1362057276670654</v>
      </c>
      <c r="H69" s="3">
        <f ca="1">PRODUCT('Rendements indices_+1'!H$2:H69)</f>
        <v>1.846341072445739</v>
      </c>
      <c r="I69" s="3">
        <f ca="1">PRODUCT('Rendements indices_+1'!I$2:I69)</f>
        <v>1.6949989570840804</v>
      </c>
      <c r="J69" s="3">
        <f>PRODUCT('Rendements indices_+1'!J$2:J69)</f>
        <v>0</v>
      </c>
      <c r="K69" s="3">
        <f ca="1">PRODUCT('Rendements indices_+1'!K$2:K69)</f>
        <v>1.4627783635554434</v>
      </c>
      <c r="L69" s="3">
        <f ca="1">PRODUCT('Rendements indices_+1'!L$2:L69)</f>
        <v>0.99871200000000004</v>
      </c>
      <c r="M69" s="3">
        <f ca="1">PRODUCT('Rendements indices_+1'!M$2:M69)</f>
        <v>1.0609</v>
      </c>
      <c r="N69" s="3">
        <f ca="1">PRODUCT('Rendements indices_+1'!N$2:N69)</f>
        <v>0.99</v>
      </c>
      <c r="O69" s="3">
        <f ca="1">PRODUCT('Rendements indices_+1'!O$2:O69)</f>
        <v>0.85278215161392223</v>
      </c>
      <c r="P69" s="3">
        <f>PRODUCT('Rendements indices_+1'!P$2:P69)</f>
        <v>0</v>
      </c>
      <c r="Q69" s="3">
        <f ca="1">PRODUCT('Rendements indices_+1'!Q$2:Q69)</f>
        <v>0.94105900398851994</v>
      </c>
      <c r="R69" s="3">
        <f>PRODUCT('Rendements indices_+1'!R$2:R69)</f>
        <v>0</v>
      </c>
      <c r="S69" s="3">
        <f>PRODUCT('Rendements indices_+1'!S$2:S69)</f>
        <v>0</v>
      </c>
      <c r="T69" s="3">
        <f>PRODUCT('Rendements indices_+1'!T$2:T69)</f>
        <v>0</v>
      </c>
      <c r="U69" s="3">
        <f>PRODUCT('Rendements indices_+1'!U$2:U69)</f>
        <v>0</v>
      </c>
      <c r="V69" s="3">
        <f>PRODUCT('Rendements indices_+1'!V$2:V69)</f>
        <v>0</v>
      </c>
      <c r="W69" s="3">
        <f>PRODUCT('Rendements indices_+1'!W$2:W69)</f>
        <v>0</v>
      </c>
      <c r="X69" s="3">
        <f>PRODUCT('Rendements indices_+1'!X$2:X69)</f>
        <v>0</v>
      </c>
      <c r="Y69" s="3">
        <f ca="1">PRODUCT('Rendements indices_+1'!AB$2:AB69)</f>
        <v>1.3253235572444428</v>
      </c>
      <c r="Z69" s="7"/>
    </row>
    <row r="70" spans="1:26" x14ac:dyDescent="0.25">
      <c r="A70" s="2">
        <v>40086</v>
      </c>
      <c r="B70" s="3">
        <f ca="1">PRODUCT('Rendements indices_+1'!B$2:B70)</f>
        <v>1.0972346322748605</v>
      </c>
      <c r="C70" s="3">
        <f ca="1">PRODUCT('Rendements indices_+1'!C$2:C70)</f>
        <v>2.1747005268444948</v>
      </c>
      <c r="D70" s="3">
        <f ca="1">PRODUCT('Rendements indices_+1'!D$2:D70)</f>
        <v>0.98636788585569479</v>
      </c>
      <c r="E70" s="3">
        <f ca="1">PRODUCT('Rendements indices_+1'!E$2:E70)</f>
        <v>1.0915616882001515</v>
      </c>
      <c r="F70" s="3">
        <f ca="1">PRODUCT('Rendements indices_+1'!F$2:F70)</f>
        <v>1.6919121646974142</v>
      </c>
      <c r="G70" s="3">
        <f ca="1">PRODUCT('Rendements indices_+1'!G$2:G70)</f>
        <v>1.1702918994970775</v>
      </c>
      <c r="H70" s="3">
        <f ca="1">PRODUCT('Rendements indices_+1'!H$2:H70)</f>
        <v>1.8094142509968241</v>
      </c>
      <c r="I70" s="3">
        <f ca="1">PRODUCT('Rendements indices_+1'!I$2:I70)</f>
        <v>1.6271989988007172</v>
      </c>
      <c r="J70" s="3">
        <f>PRODUCT('Rendements indices_+1'!J$2:J70)</f>
        <v>0</v>
      </c>
      <c r="K70" s="3">
        <f ca="1">PRODUCT('Rendements indices_+1'!K$2:K70)</f>
        <v>1.4774061471909978</v>
      </c>
      <c r="L70" s="3">
        <f ca="1">PRODUCT('Rendements indices_+1'!L$2:L70)</f>
        <v>1.0586347200000001</v>
      </c>
      <c r="M70" s="3">
        <f ca="1">PRODUCT('Rendements indices_+1'!M$2:M70)</f>
        <v>1.0184639999999998</v>
      </c>
      <c r="N70" s="3">
        <f ca="1">PRODUCT('Rendements indices_+1'!N$2:N70)</f>
        <v>1.0296000000000001</v>
      </c>
      <c r="O70" s="3">
        <f ca="1">PRODUCT('Rendements indices_+1'!O$2:O70)</f>
        <v>0.89542125919461835</v>
      </c>
      <c r="P70" s="3">
        <f>PRODUCT('Rendements indices_+1'!P$2:P70)</f>
        <v>0</v>
      </c>
      <c r="Q70" s="3">
        <f ca="1">PRODUCT('Rendements indices_+1'!Q$2:Q70)</f>
        <v>0.95046959402840514</v>
      </c>
      <c r="R70" s="3">
        <f>PRODUCT('Rendements indices_+1'!R$2:R70)</f>
        <v>0</v>
      </c>
      <c r="S70" s="3">
        <f>PRODUCT('Rendements indices_+1'!S$2:S70)</f>
        <v>0</v>
      </c>
      <c r="T70" s="3">
        <f>PRODUCT('Rendements indices_+1'!T$2:T70)</f>
        <v>0</v>
      </c>
      <c r="U70" s="3">
        <f>PRODUCT('Rendements indices_+1'!U$2:U70)</f>
        <v>0</v>
      </c>
      <c r="V70" s="3">
        <f>PRODUCT('Rendements indices_+1'!V$2:V70)</f>
        <v>0</v>
      </c>
      <c r="W70" s="3">
        <f>PRODUCT('Rendements indices_+1'!W$2:W70)</f>
        <v>0</v>
      </c>
      <c r="X70" s="3">
        <f>PRODUCT('Rendements indices_+1'!X$2:X70)</f>
        <v>0</v>
      </c>
      <c r="Y70" s="3">
        <f ca="1">PRODUCT('Rendements indices_+1'!AB$2:AB70)</f>
        <v>1.3650832639617763</v>
      </c>
      <c r="Z70" s="7"/>
    </row>
    <row r="71" spans="1:26" x14ac:dyDescent="0.25">
      <c r="A71" s="2">
        <v>40117</v>
      </c>
      <c r="B71" s="3">
        <f ca="1">PRODUCT('Rendements indices_+1'!B$2:B71)</f>
        <v>1.0862622859521118</v>
      </c>
      <c r="C71" s="3">
        <f ca="1">PRODUCT('Rendements indices_+1'!C$2:C71)</f>
        <v>2.0877125057707149</v>
      </c>
      <c r="D71" s="3">
        <f ca="1">PRODUCT('Rendements indices_+1'!D$2:D71)</f>
        <v>0.93704949156291006</v>
      </c>
      <c r="E71" s="3">
        <f ca="1">PRODUCT('Rendements indices_+1'!E$2:E71)</f>
        <v>1.0697304544361486</v>
      </c>
      <c r="F71" s="3">
        <f ca="1">PRODUCT('Rendements indices_+1'!F$2:F71)</f>
        <v>1.6411547997564917</v>
      </c>
      <c r="G71" s="3">
        <f ca="1">PRODUCT('Rendements indices_+1'!G$2:G71)</f>
        <v>1.1819948184920483</v>
      </c>
      <c r="H71" s="3">
        <f ca="1">PRODUCT('Rendements indices_+1'!H$2:H71)</f>
        <v>1.8094142509968241</v>
      </c>
      <c r="I71" s="3">
        <f ca="1">PRODUCT('Rendements indices_+1'!I$2:I71)</f>
        <v>1.6434709887887244</v>
      </c>
      <c r="J71" s="3">
        <f>PRODUCT('Rendements indices_+1'!J$2:J71)</f>
        <v>0</v>
      </c>
      <c r="K71" s="3">
        <f ca="1">PRODUCT('Rendements indices_+1'!K$2:K71)</f>
        <v>1.5069542701348178</v>
      </c>
      <c r="L71" s="3">
        <f ca="1">PRODUCT('Rendements indices_+1'!L$2:L71)</f>
        <v>1.0374620256000002</v>
      </c>
      <c r="M71" s="3">
        <f ca="1">PRODUCT('Rendements indices_+1'!M$2:M71)</f>
        <v>1.0184639999999998</v>
      </c>
      <c r="N71" s="3">
        <f ca="1">PRODUCT('Rendements indices_+1'!N$2:N71)</f>
        <v>0.97811999999999999</v>
      </c>
      <c r="O71" s="3">
        <f ca="1">PRODUCT('Rendements indices_+1'!O$2:O71)</f>
        <v>0.93123810956240316</v>
      </c>
      <c r="P71" s="3">
        <f>PRODUCT('Rendements indices_+1'!P$2:P71)</f>
        <v>0</v>
      </c>
      <c r="Q71" s="3">
        <f ca="1">PRODUCT('Rendements indices_+1'!Q$2:Q71)</f>
        <v>0.91245081026726893</v>
      </c>
      <c r="R71" s="3">
        <f>PRODUCT('Rendements indices_+1'!R$2:R71)</f>
        <v>0</v>
      </c>
      <c r="S71" s="3">
        <f>PRODUCT('Rendements indices_+1'!S$2:S71)</f>
        <v>0</v>
      </c>
      <c r="T71" s="3">
        <f>PRODUCT('Rendements indices_+1'!T$2:T71)</f>
        <v>0</v>
      </c>
      <c r="U71" s="3">
        <f>PRODUCT('Rendements indices_+1'!U$2:U71)</f>
        <v>0</v>
      </c>
      <c r="V71" s="3">
        <f>PRODUCT('Rendements indices_+1'!V$2:V71)</f>
        <v>0</v>
      </c>
      <c r="W71" s="3">
        <f>PRODUCT('Rendements indices_+1'!W$2:W71)</f>
        <v>0</v>
      </c>
      <c r="X71" s="3">
        <f>PRODUCT('Rendements indices_+1'!X$2:X71)</f>
        <v>0</v>
      </c>
      <c r="Y71" s="3">
        <f ca="1">PRODUCT('Rendements indices_+1'!AB$2:AB71)</f>
        <v>1.4333374271598651</v>
      </c>
      <c r="Z71" s="7"/>
    </row>
    <row r="72" spans="1:26" x14ac:dyDescent="0.25">
      <c r="A72" s="2">
        <v>40147</v>
      </c>
      <c r="B72" s="3">
        <f ca="1">PRODUCT('Rendements indices_+1'!B$2:B72)</f>
        <v>1.0319491716545062</v>
      </c>
      <c r="C72" s="3">
        <f ca="1">PRODUCT('Rendements indices_+1'!C$2:C72)</f>
        <v>2.0459582556553007</v>
      </c>
      <c r="D72" s="3">
        <f ca="1">PRODUCT('Rendements indices_+1'!D$2:D72)</f>
        <v>0.9464199864785392</v>
      </c>
      <c r="E72" s="3">
        <f ca="1">PRODUCT('Rendements indices_+1'!E$2:E72)</f>
        <v>1.1018223680692329</v>
      </c>
      <c r="F72" s="3">
        <f ca="1">PRODUCT('Rendements indices_+1'!F$2:F72)</f>
        <v>1.7396240877418814</v>
      </c>
      <c r="G72" s="3">
        <f ca="1">PRODUCT('Rendements indices_+1'!G$2:G72)</f>
        <v>1.2410945594166509</v>
      </c>
      <c r="H72" s="3">
        <f ca="1">PRODUCT('Rendements indices_+1'!H$2:H72)</f>
        <v>1.7732259659768876</v>
      </c>
      <c r="I72" s="3">
        <f ca="1">PRODUCT('Rendements indices_+1'!I$2:I72)</f>
        <v>1.6106015690129498</v>
      </c>
      <c r="J72" s="3">
        <f>PRODUCT('Rendements indices_+1'!J$2:J72)</f>
        <v>0</v>
      </c>
      <c r="K72" s="3">
        <f ca="1">PRODUCT('Rendements indices_+1'!K$2:K72)</f>
        <v>1.5521628982388622</v>
      </c>
      <c r="L72" s="3">
        <f ca="1">PRODUCT('Rendements indices_+1'!L$2:L72)</f>
        <v>0.99596354457600023</v>
      </c>
      <c r="M72" s="3">
        <f ca="1">PRODUCT('Rendements indices_+1'!M$2:M72)</f>
        <v>1.0286486399999999</v>
      </c>
      <c r="N72" s="3">
        <f ca="1">PRODUCT('Rendements indices_+1'!N$2:N72)</f>
        <v>0.93899519999999992</v>
      </c>
      <c r="O72" s="3">
        <f ca="1">PRODUCT('Rendements indices_+1'!O$2:O72)</f>
        <v>0.94055049065802721</v>
      </c>
      <c r="P72" s="3">
        <f>PRODUCT('Rendements indices_+1'!P$2:P72)</f>
        <v>0</v>
      </c>
      <c r="Q72" s="3">
        <f ca="1">PRODUCT('Rendements indices_+1'!Q$2:Q72)</f>
        <v>0.88507728595925084</v>
      </c>
      <c r="R72" s="3">
        <f>PRODUCT('Rendements indices_+1'!R$2:R72)</f>
        <v>0</v>
      </c>
      <c r="S72" s="3">
        <f>PRODUCT('Rendements indices_+1'!S$2:S72)</f>
        <v>0</v>
      </c>
      <c r="T72" s="3">
        <f>PRODUCT('Rendements indices_+1'!T$2:T72)</f>
        <v>0</v>
      </c>
      <c r="U72" s="3">
        <f>PRODUCT('Rendements indices_+1'!U$2:U72)</f>
        <v>0</v>
      </c>
      <c r="V72" s="3">
        <f>PRODUCT('Rendements indices_+1'!V$2:V72)</f>
        <v>0</v>
      </c>
      <c r="W72" s="3">
        <f>PRODUCT('Rendements indices_+1'!W$2:W72)</f>
        <v>0</v>
      </c>
      <c r="X72" s="3">
        <f>PRODUCT('Rendements indices_+1'!X$2:X72)</f>
        <v>0</v>
      </c>
      <c r="Y72" s="3">
        <f ca="1">PRODUCT('Rendements indices_+1'!AB$2:AB72)</f>
        <v>1.4763375499746612</v>
      </c>
      <c r="Z72" s="7"/>
    </row>
    <row r="73" spans="1:26" x14ac:dyDescent="0.25">
      <c r="A73" s="2">
        <v>40178</v>
      </c>
      <c r="B73" s="3">
        <f ca="1">PRODUCT('Rendements indices_+1'!B$2:B73)</f>
        <v>1.0319491716545062</v>
      </c>
      <c r="C73" s="3">
        <f ca="1">PRODUCT('Rendements indices_+1'!C$2:C73)</f>
        <v>2.0459582556553007</v>
      </c>
      <c r="D73" s="3">
        <f ca="1">PRODUCT('Rendements indices_+1'!D$2:D73)</f>
        <v>0.98427678593768075</v>
      </c>
      <c r="E73" s="3">
        <f ca="1">PRODUCT('Rendements indices_+1'!E$2:E73)</f>
        <v>1.0577494733464636</v>
      </c>
      <c r="F73" s="3">
        <f ca="1">PRODUCT('Rendements indices_+1'!F$2:F73)</f>
        <v>1.7222278468644625</v>
      </c>
      <c r="G73" s="3">
        <f ca="1">PRODUCT('Rendements indices_+1'!G$2:G73)</f>
        <v>1.2038617226341513</v>
      </c>
      <c r="H73" s="3">
        <f ca="1">PRODUCT('Rendements indices_+1'!H$2:H73)</f>
        <v>1.7377614466573499</v>
      </c>
      <c r="I73" s="3">
        <f ca="1">PRODUCT('Rendements indices_+1'!I$2:I73)</f>
        <v>1.6911316474635973</v>
      </c>
      <c r="J73" s="3">
        <f>PRODUCT('Rendements indices_+1'!J$2:J73)</f>
        <v>0</v>
      </c>
      <c r="K73" s="3">
        <f ca="1">PRODUCT('Rendements indices_+1'!K$2:K73)</f>
        <v>1.6142494141684167</v>
      </c>
      <c r="L73" s="3">
        <f ca="1">PRODUCT('Rendements indices_+1'!L$2:L73)</f>
        <v>1.0457617218048003</v>
      </c>
      <c r="M73" s="3">
        <f ca="1">PRODUCT('Rendements indices_+1'!M$2:M73)</f>
        <v>1.0697945856</v>
      </c>
      <c r="N73" s="3">
        <f ca="1">PRODUCT('Rendements indices_+1'!N$2:N73)</f>
        <v>0.96716505599999991</v>
      </c>
      <c r="O73" s="3">
        <f ca="1">PRODUCT('Rendements indices_+1'!O$2:O73)</f>
        <v>0.91233397593828636</v>
      </c>
      <c r="P73" s="3">
        <f>PRODUCT('Rendements indices_+1'!P$2:P73)</f>
        <v>0</v>
      </c>
      <c r="Q73" s="3">
        <f ca="1">PRODUCT('Rendements indices_+1'!Q$2:Q73)</f>
        <v>0.90277883167843587</v>
      </c>
      <c r="R73" s="3">
        <f>PRODUCT('Rendements indices_+1'!R$2:R73)</f>
        <v>0</v>
      </c>
      <c r="S73" s="3">
        <f>PRODUCT('Rendements indices_+1'!S$2:S73)</f>
        <v>0</v>
      </c>
      <c r="T73" s="3">
        <f>PRODUCT('Rendements indices_+1'!T$2:T73)</f>
        <v>0</v>
      </c>
      <c r="U73" s="3">
        <f>PRODUCT('Rendements indices_+1'!U$2:U73)</f>
        <v>0</v>
      </c>
      <c r="V73" s="3">
        <f>PRODUCT('Rendements indices_+1'!V$2:V73)</f>
        <v>0</v>
      </c>
      <c r="W73" s="3">
        <f>PRODUCT('Rendements indices_+1'!W$2:W73)</f>
        <v>0</v>
      </c>
      <c r="X73" s="3">
        <f>PRODUCT('Rendements indices_+1'!X$2:X73)</f>
        <v>0</v>
      </c>
      <c r="Y73" s="3">
        <f ca="1">PRODUCT('Rendements indices_+1'!AB$2:AB73)</f>
        <v>1.4615741744749144</v>
      </c>
      <c r="Z73" s="7"/>
    </row>
    <row r="74" spans="1:26" x14ac:dyDescent="0.25">
      <c r="A74" s="2">
        <v>40209</v>
      </c>
      <c r="B74" s="3">
        <f ca="1">PRODUCT('Rendements indices_+1'!B$2:B74)</f>
        <v>1.0525881550875964</v>
      </c>
      <c r="C74" s="3">
        <f ca="1">PRODUCT('Rendements indices_+1'!C$2:C74)</f>
        <v>1.9436603428725354</v>
      </c>
      <c r="D74" s="3">
        <f ca="1">PRODUCT('Rendements indices_+1'!D$2:D74)</f>
        <v>0.95474848235955034</v>
      </c>
      <c r="E74" s="3">
        <f ca="1">PRODUCT('Rendements indices_+1'!E$2:E74)</f>
        <v>1.0048619996791404</v>
      </c>
      <c r="F74" s="3">
        <f ca="1">PRODUCT('Rendements indices_+1'!F$2:F74)</f>
        <v>1.7222278468644625</v>
      </c>
      <c r="G74" s="3">
        <f ca="1">PRODUCT('Rendements indices_+1'!G$2:G74)</f>
        <v>1.1797844881814683</v>
      </c>
      <c r="H74" s="3">
        <f ca="1">PRODUCT('Rendements indices_+1'!H$2:H74)</f>
        <v>1.7377614466573499</v>
      </c>
      <c r="I74" s="3">
        <f ca="1">PRODUCT('Rendements indices_+1'!I$2:I74)</f>
        <v>1.6911316474635973</v>
      </c>
      <c r="J74" s="3">
        <f>PRODUCT('Rendements indices_+1'!J$2:J74)</f>
        <v>0</v>
      </c>
      <c r="K74" s="3">
        <f ca="1">PRODUCT('Rendements indices_+1'!K$2:K74)</f>
        <v>1.7111043790185219</v>
      </c>
      <c r="L74" s="3">
        <f ca="1">PRODUCT('Rendements indices_+1'!L$2:L74)</f>
        <v>1.0353041045867524</v>
      </c>
      <c r="M74" s="3">
        <f ca="1">PRODUCT('Rendements indices_+1'!M$2:M74)</f>
        <v>1.1339822607359999</v>
      </c>
      <c r="N74" s="3">
        <f ca="1">PRODUCT('Rendements indices_+1'!N$2:N74)</f>
        <v>0.91880680319999986</v>
      </c>
      <c r="O74" s="3">
        <f ca="1">PRODUCT('Rendements indices_+1'!O$2:O74)</f>
        <v>0.93058065545705215</v>
      </c>
      <c r="P74" s="3">
        <f>PRODUCT('Rendements indices_+1'!P$2:P74)</f>
        <v>0</v>
      </c>
      <c r="Q74" s="3">
        <f ca="1">PRODUCT('Rendements indices_+1'!Q$2:Q74)</f>
        <v>0.86666767841129844</v>
      </c>
      <c r="R74" s="3">
        <f>PRODUCT('Rendements indices_+1'!R$2:R74)</f>
        <v>0</v>
      </c>
      <c r="S74" s="3">
        <f>PRODUCT('Rendements indices_+1'!S$2:S74)</f>
        <v>0</v>
      </c>
      <c r="T74" s="3">
        <f>PRODUCT('Rendements indices_+1'!T$2:T74)</f>
        <v>0</v>
      </c>
      <c r="U74" s="3">
        <f>PRODUCT('Rendements indices_+1'!U$2:U74)</f>
        <v>0</v>
      </c>
      <c r="V74" s="3">
        <f>PRODUCT('Rendements indices_+1'!V$2:V74)</f>
        <v>0</v>
      </c>
      <c r="W74" s="3">
        <f>PRODUCT('Rendements indices_+1'!W$2:W74)</f>
        <v>0</v>
      </c>
      <c r="X74" s="3">
        <f>PRODUCT('Rendements indices_+1'!X$2:X74)</f>
        <v>0</v>
      </c>
      <c r="Y74" s="3">
        <f ca="1">PRODUCT('Rendements indices_+1'!AB$2:AB74)</f>
        <v>1.4615741744749144</v>
      </c>
      <c r="Z74" s="7"/>
    </row>
    <row r="75" spans="1:26" x14ac:dyDescent="0.25">
      <c r="A75" s="2">
        <v>40237</v>
      </c>
      <c r="B75" s="3">
        <f ca="1">PRODUCT('Rendements indices_+1'!B$2:B75)</f>
        <v>1.0420622735367204</v>
      </c>
      <c r="C75" s="3">
        <f ca="1">PRODUCT('Rendements indices_+1'!C$2:C75)</f>
        <v>1.8464773257289087</v>
      </c>
      <c r="D75" s="3">
        <f ca="1">PRODUCT('Rendements indices_+1'!D$2:D75)</f>
        <v>0.9356535127123593</v>
      </c>
      <c r="E75" s="3">
        <f ca="1">PRODUCT('Rendements indices_+1'!E$2:E75)</f>
        <v>1.0350078596695147</v>
      </c>
      <c r="F75" s="3">
        <f ca="1">PRODUCT('Rendements indices_+1'!F$2:F75)</f>
        <v>1.6361164545212392</v>
      </c>
      <c r="G75" s="3">
        <f ca="1">PRODUCT('Rendements indices_+1'!G$2:G75)</f>
        <v>1.1561887984178389</v>
      </c>
      <c r="H75" s="3">
        <f ca="1">PRODUCT('Rendements indices_+1'!H$2:H75)</f>
        <v>1.6856286032576293</v>
      </c>
      <c r="I75" s="3">
        <f ca="1">PRODUCT('Rendements indices_+1'!I$2:I75)</f>
        <v>1.6573090145143254</v>
      </c>
      <c r="J75" s="3">
        <f>PRODUCT('Rendements indices_+1'!J$2:J75)</f>
        <v>0</v>
      </c>
      <c r="K75" s="3">
        <f ca="1">PRODUCT('Rendements indices_+1'!K$2:K75)</f>
        <v>1.6255491600675958</v>
      </c>
      <c r="L75" s="3">
        <f ca="1">PRODUCT('Rendements indices_+1'!L$2:L75)</f>
        <v>1.0560101866784875</v>
      </c>
      <c r="M75" s="3">
        <f ca="1">PRODUCT('Rendements indices_+1'!M$2:M75)</f>
        <v>1.1566619059507199</v>
      </c>
      <c r="N75" s="3">
        <f ca="1">PRODUCT('Rendements indices_+1'!N$2:N75)</f>
        <v>0.94637100729599988</v>
      </c>
      <c r="O75" s="3">
        <f ca="1">PRODUCT('Rendements indices_+1'!O$2:O75)</f>
        <v>0.96780388167533427</v>
      </c>
      <c r="P75" s="3">
        <f>PRODUCT('Rendements indices_+1'!P$2:P75)</f>
        <v>0</v>
      </c>
      <c r="Q75" s="3">
        <f ca="1">PRODUCT('Rendements indices_+1'!Q$2:Q75)</f>
        <v>0.9100010623318634</v>
      </c>
      <c r="R75" s="3">
        <f>PRODUCT('Rendements indices_+1'!R$2:R75)</f>
        <v>0</v>
      </c>
      <c r="S75" s="3">
        <f>PRODUCT('Rendements indices_+1'!S$2:S75)</f>
        <v>0</v>
      </c>
      <c r="T75" s="3">
        <f>PRODUCT('Rendements indices_+1'!T$2:T75)</f>
        <v>0</v>
      </c>
      <c r="U75" s="3">
        <f>PRODUCT('Rendements indices_+1'!U$2:U75)</f>
        <v>0</v>
      </c>
      <c r="V75" s="3">
        <f>PRODUCT('Rendements indices_+1'!V$2:V75)</f>
        <v>0</v>
      </c>
      <c r="W75" s="3">
        <f>PRODUCT('Rendements indices_+1'!W$2:W75)</f>
        <v>0</v>
      </c>
      <c r="X75" s="3">
        <f>PRODUCT('Rendements indices_+1'!X$2:X75)</f>
        <v>0</v>
      </c>
      <c r="Y75" s="3">
        <f ca="1">PRODUCT('Rendements indices_+1'!AB$2:AB75)</f>
        <v>1.4615741744749144</v>
      </c>
      <c r="Z75" s="7"/>
    </row>
    <row r="76" spans="1:26" x14ac:dyDescent="0.25">
      <c r="A76" s="2">
        <v>40268</v>
      </c>
      <c r="B76" s="3">
        <f ca="1">PRODUCT('Rendements indices_+1'!B$2:B76)</f>
        <v>1.0837447644781892</v>
      </c>
      <c r="C76" s="3">
        <f ca="1">PRODUCT('Rendements indices_+1'!C$2:C76)</f>
        <v>1.9388011920153543</v>
      </c>
      <c r="D76" s="3">
        <f ca="1">PRODUCT('Rendements indices_+1'!D$2:D76)</f>
        <v>0.89822737220386495</v>
      </c>
      <c r="E76" s="3">
        <f ca="1">PRODUCT('Rendements indices_+1'!E$2:E76)</f>
        <v>1.0246577810728195</v>
      </c>
      <c r="F76" s="3">
        <f ca="1">PRODUCT('Rendements indices_+1'!F$2:F76)</f>
        <v>1.668838783611664</v>
      </c>
      <c r="G76" s="3">
        <f ca="1">PRODUCT('Rendements indices_+1'!G$2:G76)</f>
        <v>1.098379358496947</v>
      </c>
      <c r="H76" s="3">
        <f ca="1">PRODUCT('Rendements indices_+1'!H$2:H76)</f>
        <v>1.7530537473879346</v>
      </c>
      <c r="I76" s="3">
        <f ca="1">PRODUCT('Rendements indices_+1'!I$2:I76)</f>
        <v>1.6407359243691821</v>
      </c>
      <c r="J76" s="3">
        <f>PRODUCT('Rendements indices_+1'!J$2:J76)</f>
        <v>0</v>
      </c>
      <c r="K76" s="3">
        <f ca="1">PRODUCT('Rendements indices_+1'!K$2:K76)</f>
        <v>1.6255491600675958</v>
      </c>
      <c r="L76" s="3">
        <f ca="1">PRODUCT('Rendements indices_+1'!L$2:L76)</f>
        <v>1.0243298810781327</v>
      </c>
      <c r="M76" s="3">
        <f ca="1">PRODUCT('Rendements indices_+1'!M$2:M76)</f>
        <v>1.2029283821887489</v>
      </c>
      <c r="N76" s="3">
        <f ca="1">PRODUCT('Rendements indices_+1'!N$2:N76)</f>
        <v>1.00315326773376</v>
      </c>
      <c r="O76" s="3">
        <f ca="1">PRODUCT('Rendements indices_+1'!O$2:O76)</f>
        <v>0.98715995930884093</v>
      </c>
      <c r="P76" s="3">
        <f>PRODUCT('Rendements indices_+1'!P$2:P76)</f>
        <v>0</v>
      </c>
      <c r="Q76" s="3">
        <f ca="1">PRODUCT('Rendements indices_+1'!Q$2:Q76)</f>
        <v>0.94640110482513795</v>
      </c>
      <c r="R76" s="3">
        <f>PRODUCT('Rendements indices_+1'!R$2:R76)</f>
        <v>0</v>
      </c>
      <c r="S76" s="3">
        <f>PRODUCT('Rendements indices_+1'!S$2:S76)</f>
        <v>0</v>
      </c>
      <c r="T76" s="3">
        <f>PRODUCT('Rendements indices_+1'!T$2:T76)</f>
        <v>0</v>
      </c>
      <c r="U76" s="3">
        <f>PRODUCT('Rendements indices_+1'!U$2:U76)</f>
        <v>0</v>
      </c>
      <c r="V76" s="3">
        <f>PRODUCT('Rendements indices_+1'!V$2:V76)</f>
        <v>0</v>
      </c>
      <c r="W76" s="3">
        <f>PRODUCT('Rendements indices_+1'!W$2:W76)</f>
        <v>0</v>
      </c>
      <c r="X76" s="3">
        <f>PRODUCT('Rendements indices_+1'!X$2:X76)</f>
        <v>0</v>
      </c>
      <c r="Y76" s="3">
        <f ca="1">PRODUCT('Rendements indices_+1'!AB$2:AB76)</f>
        <v>1.5200371414539111</v>
      </c>
      <c r="Z76" s="7"/>
    </row>
    <row r="77" spans="1:26" x14ac:dyDescent="0.25">
      <c r="A77" s="2">
        <v>40298</v>
      </c>
      <c r="B77" s="3">
        <f ca="1">PRODUCT('Rendements indices_+1'!B$2:B77)</f>
        <v>1.0295575262542798</v>
      </c>
      <c r="C77" s="3">
        <f ca="1">PRODUCT('Rendements indices_+1'!C$2:C77)</f>
        <v>1.8806371562548936</v>
      </c>
      <c r="D77" s="3">
        <f ca="1">PRODUCT('Rendements indices_+1'!D$2:D77)</f>
        <v>0.9341564670920196</v>
      </c>
      <c r="E77" s="3">
        <f ca="1">PRODUCT('Rendements indices_+1'!E$2:E77)</f>
        <v>1.0758906701264606</v>
      </c>
      <c r="F77" s="3">
        <f ca="1">PRODUCT('Rendements indices_+1'!F$2:F77)</f>
        <v>1.7022155592838975</v>
      </c>
      <c r="G77" s="3">
        <f ca="1">PRODUCT('Rendements indices_+1'!G$2:G77)</f>
        <v>1.1423145328368249</v>
      </c>
      <c r="H77" s="3">
        <f ca="1">PRODUCT('Rendements indices_+1'!H$2:H77)</f>
        <v>1.8407064347573314</v>
      </c>
      <c r="I77" s="3">
        <f ca="1">PRODUCT('Rendements indices_+1'!I$2:I77)</f>
        <v>1.7063653613439496</v>
      </c>
      <c r="J77" s="3">
        <f>PRODUCT('Rendements indices_+1'!J$2:J77)</f>
        <v>0</v>
      </c>
      <c r="K77" s="3">
        <f ca="1">PRODUCT('Rendements indices_+1'!K$2:K77)</f>
        <v>1.5442717020642158</v>
      </c>
      <c r="L77" s="3">
        <f ca="1">PRODUCT('Rendements indices_+1'!L$2:L77)</f>
        <v>1.034573179888914</v>
      </c>
      <c r="M77" s="3">
        <f ca="1">PRODUCT('Rendements indices_+1'!M$2:M77)</f>
        <v>1.2630748012981863</v>
      </c>
      <c r="N77" s="3">
        <f ca="1">PRODUCT('Rendements indices_+1'!N$2:N77)</f>
        <v>0.95299560434707198</v>
      </c>
      <c r="O77" s="3">
        <f ca="1">PRODUCT('Rendements indices_+1'!O$2:O77)</f>
        <v>1.0069031584950177</v>
      </c>
      <c r="P77" s="3">
        <f>PRODUCT('Rendements indices_+1'!P$2:P77)</f>
        <v>0</v>
      </c>
      <c r="Q77" s="3">
        <f ca="1">PRODUCT('Rendements indices_+1'!Q$2:Q77)</f>
        <v>0.89908104958388102</v>
      </c>
      <c r="R77" s="3">
        <f>PRODUCT('Rendements indices_+1'!R$2:R77)</f>
        <v>0</v>
      </c>
      <c r="S77" s="3">
        <f>PRODUCT('Rendements indices_+1'!S$2:S77)</f>
        <v>0</v>
      </c>
      <c r="T77" s="3">
        <f>PRODUCT('Rendements indices_+1'!T$2:T77)</f>
        <v>0</v>
      </c>
      <c r="U77" s="3">
        <f>PRODUCT('Rendements indices_+1'!U$2:U77)</f>
        <v>0</v>
      </c>
      <c r="V77" s="3">
        <f>PRODUCT('Rendements indices_+1'!V$2:V77)</f>
        <v>0</v>
      </c>
      <c r="W77" s="3">
        <f>PRODUCT('Rendements indices_+1'!W$2:W77)</f>
        <v>0</v>
      </c>
      <c r="X77" s="3">
        <f>PRODUCT('Rendements indices_+1'!X$2:X77)</f>
        <v>0</v>
      </c>
      <c r="Y77" s="3">
        <f ca="1">PRODUCT('Rendements indices_+1'!AB$2:AB77)</f>
        <v>1.4440352843812154</v>
      </c>
      <c r="Z77" s="7"/>
    </row>
    <row r="78" spans="1:26" x14ac:dyDescent="0.25">
      <c r="A78" s="2">
        <v>40329</v>
      </c>
      <c r="B78" s="3">
        <f ca="1">PRODUCT('Rendements indices_+1'!B$2:B78)</f>
        <v>1.0295575262542798</v>
      </c>
      <c r="C78" s="3">
        <f ca="1">PRODUCT('Rendements indices_+1'!C$2:C78)</f>
        <v>1.8242180415672467</v>
      </c>
      <c r="D78" s="3">
        <f ca="1">PRODUCT('Rendements indices_+1'!D$2:D78)</f>
        <v>0.95283959643385996</v>
      </c>
      <c r="E78" s="3">
        <f ca="1">PRODUCT('Rendements indices_+1'!E$2:E78)</f>
        <v>1.0220961366201375</v>
      </c>
      <c r="F78" s="3">
        <f ca="1">PRODUCT('Rendements indices_+1'!F$2:F78)</f>
        <v>1.6681712480982194</v>
      </c>
      <c r="G78" s="3">
        <f ca="1">PRODUCT('Rendements indices_+1'!G$2:G78)</f>
        <v>1.1765839688219297</v>
      </c>
      <c r="H78" s="3">
        <f ca="1">PRODUCT('Rendements indices_+1'!H$2:H78)</f>
        <v>1.8959276278000514</v>
      </c>
      <c r="I78" s="3">
        <f ca="1">PRODUCT('Rendements indices_+1'!I$2:I78)</f>
        <v>1.7746199757977077</v>
      </c>
      <c r="J78" s="3">
        <f>PRODUCT('Rendements indices_+1'!J$2:J78)</f>
        <v>0</v>
      </c>
      <c r="K78" s="3">
        <f ca="1">PRODUCT('Rendements indices_+1'!K$2:K78)</f>
        <v>1.559714419084858</v>
      </c>
      <c r="L78" s="3">
        <f ca="1">PRODUCT('Rendements indices_+1'!L$2:L78)</f>
        <v>1.0242274480900249</v>
      </c>
      <c r="M78" s="3">
        <f ca="1">PRODUCT('Rendements indices_+1'!M$2:M78)</f>
        <v>1.2504440532852044</v>
      </c>
      <c r="N78" s="3">
        <f ca="1">PRODUCT('Rendements indices_+1'!N$2:N78)</f>
        <v>0.98158547247748418</v>
      </c>
      <c r="O78" s="3">
        <f ca="1">PRODUCT('Rendements indices_+1'!O$2:O78)</f>
        <v>1.0673173480047187</v>
      </c>
      <c r="P78" s="3">
        <f>PRODUCT('Rendements indices_+1'!P$2:P78)</f>
        <v>0</v>
      </c>
      <c r="Q78" s="3">
        <f ca="1">PRODUCT('Rendements indices_+1'!Q$2:Q78)</f>
        <v>0.91706267057555868</v>
      </c>
      <c r="R78" s="3">
        <f>PRODUCT('Rendements indices_+1'!R$2:R78)</f>
        <v>0</v>
      </c>
      <c r="S78" s="3">
        <f>PRODUCT('Rendements indices_+1'!S$2:S78)</f>
        <v>0</v>
      </c>
      <c r="T78" s="3">
        <f>PRODUCT('Rendements indices_+1'!T$2:T78)</f>
        <v>0</v>
      </c>
      <c r="U78" s="3">
        <f>PRODUCT('Rendements indices_+1'!U$2:U78)</f>
        <v>0</v>
      </c>
      <c r="V78" s="3">
        <f>PRODUCT('Rendements indices_+1'!V$2:V78)</f>
        <v>0</v>
      </c>
      <c r="W78" s="3">
        <f>PRODUCT('Rendements indices_+1'!W$2:W78)</f>
        <v>0</v>
      </c>
      <c r="X78" s="3">
        <f>PRODUCT('Rendements indices_+1'!X$2:X78)</f>
        <v>0</v>
      </c>
      <c r="Y78" s="3">
        <f ca="1">PRODUCT('Rendements indices_+1'!AB$2:AB78)</f>
        <v>1.4151545786935911</v>
      </c>
      <c r="Z78" s="7"/>
    </row>
    <row r="79" spans="1:26" x14ac:dyDescent="0.25">
      <c r="A79" s="2">
        <v>40359</v>
      </c>
      <c r="B79" s="3">
        <f ca="1">PRODUCT('Rendements indices_+1'!B$2:B79)</f>
        <v>1.0295575262542798</v>
      </c>
      <c r="C79" s="3">
        <f ca="1">PRODUCT('Rendements indices_+1'!C$2:C79)</f>
        <v>1.7330071394888842</v>
      </c>
      <c r="D79" s="3">
        <f ca="1">PRODUCT('Rendements indices_+1'!D$2:D79)</f>
        <v>0.95283959643385996</v>
      </c>
      <c r="E79" s="3">
        <f ca="1">PRODUCT('Rendements indices_+1'!E$2:E79)</f>
        <v>1.0834219048173459</v>
      </c>
      <c r="F79" s="3">
        <f ca="1">PRODUCT('Rendements indices_+1'!F$2:F79)</f>
        <v>1.7682615229841125</v>
      </c>
      <c r="G79" s="3">
        <f ca="1">PRODUCT('Rendements indices_+1'!G$2:G79)</f>
        <v>1.1883498085101489</v>
      </c>
      <c r="H79" s="3">
        <f ca="1">PRODUCT('Rendements indices_+1'!H$2:H79)</f>
        <v>1.876968351522051</v>
      </c>
      <c r="I79" s="3">
        <f ca="1">PRODUCT('Rendements indices_+1'!I$2:I79)</f>
        <v>1.7036351767657993</v>
      </c>
      <c r="J79" s="3">
        <f>PRODUCT('Rendements indices_+1'!J$2:J79)</f>
        <v>0</v>
      </c>
      <c r="K79" s="3">
        <f ca="1">PRODUCT('Rendements indices_+1'!K$2:K79)</f>
        <v>1.559714419084858</v>
      </c>
      <c r="L79" s="3">
        <f ca="1">PRODUCT('Rendements indices_+1'!L$2:L79)</f>
        <v>1.0447119970518253</v>
      </c>
      <c r="M79" s="3">
        <f ca="1">PRODUCT('Rendements indices_+1'!M$2:M79)</f>
        <v>1.2879573748837605</v>
      </c>
      <c r="N79" s="3">
        <f ca="1">PRODUCT('Rendements indices_+1'!N$2:N79)</f>
        <v>0.99140132720225904</v>
      </c>
      <c r="O79" s="3">
        <f ca="1">PRODUCT('Rendements indices_+1'!O$2:O79)</f>
        <v>1.0566441745246715</v>
      </c>
      <c r="P79" s="3">
        <f>PRODUCT('Rendements indices_+1'!P$2:P79)</f>
        <v>0</v>
      </c>
      <c r="Q79" s="3">
        <f ca="1">PRODUCT('Rendements indices_+1'!Q$2:Q79)</f>
        <v>0.91706267057555868</v>
      </c>
      <c r="R79" s="3">
        <f>PRODUCT('Rendements indices_+1'!R$2:R79)</f>
        <v>0</v>
      </c>
      <c r="S79" s="3">
        <f>PRODUCT('Rendements indices_+1'!S$2:S79)</f>
        <v>0</v>
      </c>
      <c r="T79" s="3">
        <f>PRODUCT('Rendements indices_+1'!T$2:T79)</f>
        <v>0</v>
      </c>
      <c r="U79" s="3">
        <f>PRODUCT('Rendements indices_+1'!U$2:U79)</f>
        <v>0</v>
      </c>
      <c r="V79" s="3">
        <f>PRODUCT('Rendements indices_+1'!V$2:V79)</f>
        <v>0</v>
      </c>
      <c r="W79" s="3">
        <f>PRODUCT('Rendements indices_+1'!W$2:W79)</f>
        <v>0</v>
      </c>
      <c r="X79" s="3">
        <f>PRODUCT('Rendements indices_+1'!X$2:X79)</f>
        <v>0</v>
      </c>
      <c r="Y79" s="3">
        <f ca="1">PRODUCT('Rendements indices_+1'!AB$2:AB79)</f>
        <v>1.3585483955458473</v>
      </c>
      <c r="Z79" s="7"/>
    </row>
    <row r="80" spans="1:26" x14ac:dyDescent="0.25">
      <c r="A80" s="2">
        <v>40390</v>
      </c>
      <c r="B80" s="3">
        <f ca="1">PRODUCT('Rendements indices_+1'!B$2:B80)</f>
        <v>1.0192619509917369</v>
      </c>
      <c r="C80" s="3">
        <f ca="1">PRODUCT('Rendements indices_+1'!C$2:C80)</f>
        <v>1.7676672822786619</v>
      </c>
      <c r="D80" s="3">
        <f ca="1">PRODUCT('Rendements indices_+1'!D$2:D80)</f>
        <v>0.96236799239819859</v>
      </c>
      <c r="E80" s="3">
        <f ca="1">PRODUCT('Rendements indices_+1'!E$2:E80)</f>
        <v>1.1375930000582133</v>
      </c>
      <c r="F80" s="3">
        <f ca="1">PRODUCT('Rendements indices_+1'!F$2:F80)</f>
        <v>1.8743572143631595</v>
      </c>
      <c r="G80" s="3">
        <f ca="1">PRODUCT('Rendements indices_+1'!G$2:G80)</f>
        <v>1.259650797020758</v>
      </c>
      <c r="H80" s="3">
        <f ca="1">PRODUCT('Rendements indices_+1'!H$2:H80)</f>
        <v>1.876968351522051</v>
      </c>
      <c r="I80" s="3">
        <f ca="1">PRODUCT('Rendements indices_+1'!I$2:I80)</f>
        <v>1.7547442320687734</v>
      </c>
      <c r="J80" s="3">
        <f ca="1">PRODUCT('Rendements indices_+1'!J$2:J80)</f>
        <v>1.05</v>
      </c>
      <c r="K80" s="3">
        <f ca="1">PRODUCT('Rendements indices_+1'!K$2:K80)</f>
        <v>1.6221029958482522</v>
      </c>
      <c r="L80" s="3">
        <f ca="1">PRODUCT('Rendements indices_+1'!L$2:L80)</f>
        <v>1.0238177571107887</v>
      </c>
      <c r="M80" s="3">
        <f ca="1">PRODUCT('Rendements indices_+1'!M$2:M80)</f>
        <v>1.3652348173767861</v>
      </c>
      <c r="N80" s="3">
        <f ca="1">PRODUCT('Rendements indices_+1'!N$2:N80)</f>
        <v>0.95174527411416865</v>
      </c>
      <c r="O80" s="3">
        <f ca="1">PRODUCT('Rendements indices_+1'!O$2:O80)</f>
        <v>1.0566441745246715</v>
      </c>
      <c r="P80" s="3">
        <f>PRODUCT('Rendements indices_+1'!P$2:P80)</f>
        <v>0</v>
      </c>
      <c r="Q80" s="3">
        <f ca="1">PRODUCT('Rendements indices_+1'!Q$2:Q80)</f>
        <v>0.91706267057555868</v>
      </c>
      <c r="R80" s="3">
        <f>PRODUCT('Rendements indices_+1'!R$2:R80)</f>
        <v>0</v>
      </c>
      <c r="S80" s="3">
        <f>PRODUCT('Rendements indices_+1'!S$2:S80)</f>
        <v>0</v>
      </c>
      <c r="T80" s="3">
        <f>PRODUCT('Rendements indices_+1'!T$2:T80)</f>
        <v>0</v>
      </c>
      <c r="U80" s="3">
        <f>PRODUCT('Rendements indices_+1'!U$2:U80)</f>
        <v>0</v>
      </c>
      <c r="V80" s="3">
        <f>PRODUCT('Rendements indices_+1'!V$2:V80)</f>
        <v>0</v>
      </c>
      <c r="W80" s="3">
        <f>PRODUCT('Rendements indices_+1'!W$2:W80)</f>
        <v>0</v>
      </c>
      <c r="X80" s="3">
        <f>PRODUCT('Rendements indices_+1'!X$2:X80)</f>
        <v>0</v>
      </c>
      <c r="Y80" s="3">
        <f ca="1">PRODUCT('Rendements indices_+1'!AB$2:AB80)</f>
        <v>1.4400612992785982</v>
      </c>
      <c r="Z80" s="7"/>
    </row>
    <row r="81" spans="1:26" x14ac:dyDescent="0.25">
      <c r="A81" s="2">
        <v>40421</v>
      </c>
      <c r="B81" s="3">
        <f ca="1">PRODUCT('Rendements indices_+1'!B$2:B81)</f>
        <v>0.9784914729520674</v>
      </c>
      <c r="C81" s="3">
        <f ca="1">PRODUCT('Rendements indices_+1'!C$2:C81)</f>
        <v>1.8206973007470217</v>
      </c>
      <c r="D81" s="3">
        <f ca="1">PRODUCT('Rendements indices_+1'!D$2:D81)</f>
        <v>0.98161535224616259</v>
      </c>
      <c r="E81" s="3">
        <f ca="1">PRODUCT('Rendements indices_+1'!E$2:E81)</f>
        <v>1.1262170700576311</v>
      </c>
      <c r="F81" s="3">
        <f ca="1">PRODUCT('Rendements indices_+1'!F$2:F81)</f>
        <v>1.9305879307940543</v>
      </c>
      <c r="G81" s="3">
        <f ca="1">PRODUCT('Rendements indices_+1'!G$2:G81)</f>
        <v>1.3100368289015885</v>
      </c>
      <c r="H81" s="3">
        <f ca="1">PRODUCT('Rendements indices_+1'!H$2:H81)</f>
        <v>1.8206593009763894</v>
      </c>
      <c r="I81" s="3">
        <f ca="1">PRODUCT('Rendements indices_+1'!I$2:I81)</f>
        <v>1.7722916743894612</v>
      </c>
      <c r="J81" s="3">
        <f ca="1">PRODUCT('Rendements indices_+1'!J$2:J81)</f>
        <v>1.0605</v>
      </c>
      <c r="K81" s="3">
        <f ca="1">PRODUCT('Rendements indices_+1'!K$2:K81)</f>
        <v>1.6545450557652173</v>
      </c>
      <c r="L81" s="3">
        <f ca="1">PRODUCT('Rendements indices_+1'!L$2:L81)</f>
        <v>1.0647704673952203</v>
      </c>
      <c r="M81" s="3">
        <f ca="1">PRODUCT('Rendements indices_+1'!M$2:M81)</f>
        <v>1.3515824692030183</v>
      </c>
      <c r="N81" s="3">
        <f ca="1">PRODUCT('Rendements indices_+1'!N$2:N81)</f>
        <v>0.93271036863188528</v>
      </c>
      <c r="O81" s="3">
        <f ca="1">PRODUCT('Rendements indices_+1'!O$2:O81)</f>
        <v>1.0566441745246715</v>
      </c>
      <c r="P81" s="3">
        <f>PRODUCT('Rendements indices_+1'!P$2:P81)</f>
        <v>0</v>
      </c>
      <c r="Q81" s="3">
        <f ca="1">PRODUCT('Rendements indices_+1'!Q$2:Q81)</f>
        <v>0.91706267057555868</v>
      </c>
      <c r="R81" s="3">
        <f>PRODUCT('Rendements indices_+1'!R$2:R81)</f>
        <v>0</v>
      </c>
      <c r="S81" s="3">
        <f>PRODUCT('Rendements indices_+1'!S$2:S81)</f>
        <v>0</v>
      </c>
      <c r="T81" s="3">
        <f>PRODUCT('Rendements indices_+1'!T$2:T81)</f>
        <v>0</v>
      </c>
      <c r="U81" s="3">
        <f>PRODUCT('Rendements indices_+1'!U$2:U81)</f>
        <v>0</v>
      </c>
      <c r="V81" s="3">
        <f>PRODUCT('Rendements indices_+1'!V$2:V81)</f>
        <v>0</v>
      </c>
      <c r="W81" s="3">
        <f>PRODUCT('Rendements indices_+1'!W$2:W81)</f>
        <v>0</v>
      </c>
      <c r="X81" s="3">
        <f>PRODUCT('Rendements indices_+1'!X$2:X81)</f>
        <v>0</v>
      </c>
      <c r="Y81" s="3">
        <f ca="1">PRODUCT('Rendements indices_+1'!AB$2:AB81)</f>
        <v>1.4976637512497422</v>
      </c>
      <c r="Z81" s="7"/>
    </row>
    <row r="82" spans="1:26" x14ac:dyDescent="0.25">
      <c r="A82" s="2">
        <v>40451</v>
      </c>
      <c r="B82" s="3">
        <f ca="1">PRODUCT('Rendements indices_+1'!B$2:B82)</f>
        <v>0.9980613024111088</v>
      </c>
      <c r="C82" s="3">
        <f ca="1">PRODUCT('Rendements indices_+1'!C$2:C82)</f>
        <v>1.8935251927769026</v>
      </c>
      <c r="D82" s="3">
        <f ca="1">PRODUCT('Rendements indices_+1'!D$2:D82)</f>
        <v>0.98161535224616259</v>
      </c>
      <c r="E82" s="3">
        <f ca="1">PRODUCT('Rendements indices_+1'!E$2:E82)</f>
        <v>1.0699062165547495</v>
      </c>
      <c r="F82" s="3">
        <f ca="1">PRODUCT('Rendements indices_+1'!F$2:F82)</f>
        <v>1.9885055687178761</v>
      </c>
      <c r="G82" s="3">
        <f ca="1">PRODUCT('Rendements indices_+1'!G$2:G82)</f>
        <v>1.3231371971906043</v>
      </c>
      <c r="H82" s="3">
        <f ca="1">PRODUCT('Rendements indices_+1'!H$2:H82)</f>
        <v>1.893485673015445</v>
      </c>
      <c r="I82" s="3">
        <f ca="1">PRODUCT('Rendements indices_+1'!I$2:I82)</f>
        <v>1.7545687576455666</v>
      </c>
      <c r="J82" s="3">
        <f ca="1">PRODUCT('Rendements indices_+1'!J$2:J82)</f>
        <v>1.071105</v>
      </c>
      <c r="K82" s="3">
        <f ca="1">PRODUCT('Rendements indices_+1'!K$2:K82)</f>
        <v>1.5718178029769563</v>
      </c>
      <c r="L82" s="3">
        <f ca="1">PRODUCT('Rendements indices_+1'!L$2:L82)</f>
        <v>1.0328273533733636</v>
      </c>
      <c r="M82" s="3">
        <f ca="1">PRODUCT('Rendements indices_+1'!M$2:M82)</f>
        <v>1.4056457679711392</v>
      </c>
      <c r="N82" s="3">
        <f ca="1">PRODUCT('Rendements indices_+1'!N$2:N82)</f>
        <v>0.97001878337716074</v>
      </c>
      <c r="O82" s="3">
        <f ca="1">PRODUCT('Rendements indices_+1'!O$2:O82)</f>
        <v>1.0566441745246715</v>
      </c>
      <c r="P82" s="3">
        <f>PRODUCT('Rendements indices_+1'!P$2:P82)</f>
        <v>0</v>
      </c>
      <c r="Q82" s="3">
        <f ca="1">PRODUCT('Rendements indices_+1'!Q$2:Q82)</f>
        <v>0.95374517739858111</v>
      </c>
      <c r="R82" s="3">
        <f>PRODUCT('Rendements indices_+1'!R$2:R82)</f>
        <v>0</v>
      </c>
      <c r="S82" s="3">
        <f>PRODUCT('Rendements indices_+1'!S$2:S82)</f>
        <v>0</v>
      </c>
      <c r="T82" s="3">
        <f>PRODUCT('Rendements indices_+1'!T$2:T82)</f>
        <v>0</v>
      </c>
      <c r="U82" s="3">
        <f>PRODUCT('Rendements indices_+1'!U$2:U82)</f>
        <v>0</v>
      </c>
      <c r="V82" s="3">
        <f>PRODUCT('Rendements indices_+1'!V$2:V82)</f>
        <v>0</v>
      </c>
      <c r="W82" s="3">
        <f>PRODUCT('Rendements indices_+1'!W$2:W82)</f>
        <v>0</v>
      </c>
      <c r="X82" s="3">
        <f>PRODUCT('Rendements indices_+1'!X$2:X82)</f>
        <v>0</v>
      </c>
      <c r="Y82" s="3">
        <f ca="1">PRODUCT('Rendements indices_+1'!AB$2:AB82)</f>
        <v>1.4677104762247473</v>
      </c>
      <c r="Z82" s="7"/>
    </row>
    <row r="83" spans="1:26" x14ac:dyDescent="0.25">
      <c r="A83" s="2">
        <v>40482</v>
      </c>
      <c r="B83" s="3">
        <f ca="1">PRODUCT('Rendements indices_+1'!B$2:B83)</f>
        <v>0.96811946333877552</v>
      </c>
      <c r="C83" s="3">
        <f ca="1">PRODUCT('Rendements indices_+1'!C$2:C83)</f>
        <v>1.9692662004879788</v>
      </c>
      <c r="D83" s="3">
        <f ca="1">PRODUCT('Rendements indices_+1'!D$2:D83)</f>
        <v>0.94235073815631609</v>
      </c>
      <c r="E83" s="3">
        <f ca="1">PRODUCT('Rendements indices_+1'!E$2:E83)</f>
        <v>1.1127024652169395</v>
      </c>
      <c r="F83" s="3">
        <f ca="1">PRODUCT('Rendements indices_+1'!F$2:F83)</f>
        <v>2.0282756800922335</v>
      </c>
      <c r="G83" s="3">
        <f ca="1">PRODUCT('Rendements indices_+1'!G$2:G83)</f>
        <v>1.2702117093029801</v>
      </c>
      <c r="H83" s="3">
        <f ca="1">PRODUCT('Rendements indices_+1'!H$2:H83)</f>
        <v>1.969225099936063</v>
      </c>
      <c r="I83" s="3">
        <f ca="1">PRODUCT('Rendements indices_+1'!I$2:I83)</f>
        <v>1.6843860073397439</v>
      </c>
      <c r="J83" s="3">
        <f ca="1">PRODUCT('Rendements indices_+1'!J$2:J83)</f>
        <v>1.0496828999999999</v>
      </c>
      <c r="K83" s="3">
        <f ca="1">PRODUCT('Rendements indices_+1'!K$2:K83)</f>
        <v>1.5089450908578779</v>
      </c>
      <c r="L83" s="3">
        <f ca="1">PRODUCT('Rendements indices_+1'!L$2:L83)</f>
        <v>0.9811859857046954</v>
      </c>
      <c r="M83" s="3">
        <f ca="1">PRODUCT('Rendements indices_+1'!M$2:M83)</f>
        <v>1.4478151410102733</v>
      </c>
      <c r="N83" s="3">
        <f ca="1">PRODUCT('Rendements indices_+1'!N$2:N83)</f>
        <v>1.0282199103797904</v>
      </c>
      <c r="O83" s="3">
        <f ca="1">PRODUCT('Rendements indices_+1'!O$2:O83)</f>
        <v>1.0566441745246715</v>
      </c>
      <c r="P83" s="3">
        <f>PRODUCT('Rendements indices_+1'!P$2:P83)</f>
        <v>0</v>
      </c>
      <c r="Q83" s="3">
        <f ca="1">PRODUCT('Rendements indices_+1'!Q$2:Q83)</f>
        <v>0.9728200809465527</v>
      </c>
      <c r="R83" s="3">
        <f>PRODUCT('Rendements indices_+1'!R$2:R83)</f>
        <v>0</v>
      </c>
      <c r="S83" s="3">
        <f>PRODUCT('Rendements indices_+1'!S$2:S83)</f>
        <v>0</v>
      </c>
      <c r="T83" s="3">
        <f>PRODUCT('Rendements indices_+1'!T$2:T83)</f>
        <v>0</v>
      </c>
      <c r="U83" s="3">
        <f>PRODUCT('Rendements indices_+1'!U$2:U83)</f>
        <v>0</v>
      </c>
      <c r="V83" s="3">
        <f>PRODUCT('Rendements indices_+1'!V$2:V83)</f>
        <v>0</v>
      </c>
      <c r="W83" s="3">
        <f>PRODUCT('Rendements indices_+1'!W$2:W83)</f>
        <v>0</v>
      </c>
      <c r="X83" s="3">
        <f>PRODUCT('Rendements indices_+1'!X$2:X83)</f>
        <v>0</v>
      </c>
      <c r="Y83" s="3">
        <f ca="1">PRODUCT('Rendements indices_+1'!AB$2:AB83)</f>
        <v>1.4530333714624997</v>
      </c>
      <c r="Z83" s="7"/>
    </row>
    <row r="84" spans="1:26" x14ac:dyDescent="0.25">
      <c r="A84" s="2">
        <v>40512</v>
      </c>
      <c r="B84" s="3">
        <f ca="1">PRODUCT('Rendements indices_+1'!B$2:B84)</f>
        <v>0.99716304723893878</v>
      </c>
      <c r="C84" s="3">
        <f ca="1">PRODUCT('Rendements indices_+1'!C$2:C84)</f>
        <v>1.9101882144733395</v>
      </c>
      <c r="D84" s="3">
        <f ca="1">PRODUCT('Rendements indices_+1'!D$2:D84)</f>
        <v>0.89523320124850025</v>
      </c>
      <c r="E84" s="3">
        <f ca="1">PRODUCT('Rendements indices_+1'!E$2:E84)</f>
        <v>1.0904484159126007</v>
      </c>
      <c r="F84" s="3">
        <f ca="1">PRODUCT('Rendements indices_+1'!F$2:F84)</f>
        <v>2.0282756800922335</v>
      </c>
      <c r="G84" s="3">
        <f ca="1">PRODUCT('Rendements indices_+1'!G$2:G84)</f>
        <v>1.2448074751169205</v>
      </c>
      <c r="H84" s="3">
        <f ca="1">PRODUCT('Rendements indices_+1'!H$2:H84)</f>
        <v>2.0479941039335054</v>
      </c>
      <c r="I84" s="3">
        <f ca="1">PRODUCT('Rendements indices_+1'!I$2:I84)</f>
        <v>1.7180737274865387</v>
      </c>
      <c r="J84" s="3">
        <f ca="1">PRODUCT('Rendements indices_+1'!J$2:J84)</f>
        <v>1.0181924129999997</v>
      </c>
      <c r="K84" s="3">
        <f ca="1">PRODUCT('Rendements indices_+1'!K$2:K84)</f>
        <v>1.433497836314984</v>
      </c>
      <c r="L84" s="3">
        <f ca="1">PRODUCT('Rendements indices_+1'!L$2:L84)</f>
        <v>0.96156226599060146</v>
      </c>
      <c r="M84" s="3">
        <f ca="1">PRODUCT('Rendements indices_+1'!M$2:M84)</f>
        <v>1.4912495952405815</v>
      </c>
      <c r="N84" s="3">
        <f ca="1">PRODUCT('Rendements indices_+1'!N$2:N84)</f>
        <v>1.0693487067949821</v>
      </c>
      <c r="O84" s="3">
        <f ca="1">PRODUCT('Rendements indices_+1'!O$2:O84)</f>
        <v>1.0566441745246715</v>
      </c>
      <c r="P84" s="3">
        <f>PRODUCT('Rendements indices_+1'!P$2:P84)</f>
        <v>0</v>
      </c>
      <c r="Q84" s="3">
        <f ca="1">PRODUCT('Rendements indices_+1'!Q$2:Q84)</f>
        <v>1.0020046833749494</v>
      </c>
      <c r="R84" s="3">
        <f>PRODUCT('Rendements indices_+1'!R$2:R84)</f>
        <v>0</v>
      </c>
      <c r="S84" s="3">
        <f>PRODUCT('Rendements indices_+1'!S$2:S84)</f>
        <v>0</v>
      </c>
      <c r="T84" s="3">
        <f>PRODUCT('Rendements indices_+1'!T$2:T84)</f>
        <v>0</v>
      </c>
      <c r="U84" s="3">
        <f>PRODUCT('Rendements indices_+1'!U$2:U84)</f>
        <v>0</v>
      </c>
      <c r="V84" s="3">
        <f>PRODUCT('Rendements indices_+1'!V$2:V84)</f>
        <v>0</v>
      </c>
      <c r="W84" s="3">
        <f>PRODUCT('Rendements indices_+1'!W$2:W84)</f>
        <v>0</v>
      </c>
      <c r="X84" s="3">
        <f>PRODUCT('Rendements indices_+1'!X$2:X84)</f>
        <v>0</v>
      </c>
      <c r="Y84" s="3">
        <f ca="1">PRODUCT('Rendements indices_+1'!AB$2:AB84)</f>
        <v>1.4094423703186247</v>
      </c>
      <c r="Z84" s="7"/>
    </row>
    <row r="85" spans="1:26" x14ac:dyDescent="0.25">
      <c r="A85" s="2">
        <v>40543</v>
      </c>
      <c r="B85" s="3">
        <f ca="1">PRODUCT('Rendements indices_+1'!B$2:B85)</f>
        <v>1.0171063081837175</v>
      </c>
      <c r="C85" s="3">
        <f ca="1">PRODUCT('Rendements indices_+1'!C$2:C85)</f>
        <v>1.929290096618073</v>
      </c>
      <c r="D85" s="3">
        <f ca="1">PRODUCT('Rendements indices_+1'!D$2:D85)</f>
        <v>0.92209019728595532</v>
      </c>
      <c r="E85" s="3">
        <f ca="1">PRODUCT('Rendements indices_+1'!E$2:E85)</f>
        <v>1.1340663525491048</v>
      </c>
      <c r="F85" s="3">
        <f ca="1">PRODUCT('Rendements indices_+1'!F$2:F85)</f>
        <v>2.1499722208977676</v>
      </c>
      <c r="G85" s="3">
        <f ca="1">PRODUCT('Rendements indices_+1'!G$2:G85)</f>
        <v>1.2323594003657512</v>
      </c>
      <c r="H85" s="3">
        <f ca="1">PRODUCT('Rendements indices_+1'!H$2:H85)</f>
        <v>2.1503938091301809</v>
      </c>
      <c r="I85" s="3">
        <f ca="1">PRODUCT('Rendements indices_+1'!I$2:I85)</f>
        <v>1.7180737274865387</v>
      </c>
      <c r="J85" s="3">
        <f ca="1">PRODUCT('Rendements indices_+1'!J$2:J85)</f>
        <v>1.0487381853899997</v>
      </c>
      <c r="K85" s="3">
        <f ca="1">PRODUCT('Rendements indices_+1'!K$2:K85)</f>
        <v>1.4621677930412837</v>
      </c>
      <c r="L85" s="3">
        <f ca="1">PRODUCT('Rendements indices_+1'!L$2:L85)</f>
        <v>0.97117788865050747</v>
      </c>
      <c r="M85" s="3">
        <f ca="1">PRODUCT('Rendements indices_+1'!M$2:M85)</f>
        <v>1.5658120750026108</v>
      </c>
      <c r="N85" s="3">
        <f ca="1">PRODUCT('Rendements indices_+1'!N$2:N85)</f>
        <v>1.0586552197270322</v>
      </c>
      <c r="O85" s="3">
        <f ca="1">PRODUCT('Rendements indices_+1'!O$2:O85)</f>
        <v>1.0566441745246715</v>
      </c>
      <c r="P85" s="3">
        <f>PRODUCT('Rendements indices_+1'!P$2:P85)</f>
        <v>0</v>
      </c>
      <c r="Q85" s="3">
        <f ca="1">PRODUCT('Rendements indices_+1'!Q$2:Q85)</f>
        <v>1.0621249643774464</v>
      </c>
      <c r="R85" s="3">
        <f>PRODUCT('Rendements indices_+1'!R$2:R85)</f>
        <v>0</v>
      </c>
      <c r="S85" s="3">
        <f>PRODUCT('Rendements indices_+1'!S$2:S85)</f>
        <v>0</v>
      </c>
      <c r="T85" s="3">
        <f>PRODUCT('Rendements indices_+1'!T$2:T85)</f>
        <v>0</v>
      </c>
      <c r="U85" s="3">
        <f>PRODUCT('Rendements indices_+1'!U$2:U85)</f>
        <v>0</v>
      </c>
      <c r="V85" s="3">
        <f>PRODUCT('Rendements indices_+1'!V$2:V85)</f>
        <v>0</v>
      </c>
      <c r="W85" s="3">
        <f>PRODUCT('Rendements indices_+1'!W$2:W85)</f>
        <v>0</v>
      </c>
      <c r="X85" s="3">
        <f>PRODUCT('Rendements indices_+1'!X$2:X85)</f>
        <v>0</v>
      </c>
      <c r="Y85" s="3">
        <f ca="1">PRODUCT('Rendements indices_+1'!AB$2:AB85)</f>
        <v>1.4658200651313698</v>
      </c>
      <c r="Z85" s="7"/>
    </row>
    <row r="86" spans="1:26" x14ac:dyDescent="0.25">
      <c r="A86" s="2">
        <v>40574</v>
      </c>
      <c r="B86" s="3">
        <f ca="1">PRODUCT('Rendements indices_+1'!B$2:B86)</f>
        <v>1.0679616235929035</v>
      </c>
      <c r="C86" s="3">
        <f ca="1">PRODUCT('Rendements indices_+1'!C$2:C86)</f>
        <v>2.006461700482796</v>
      </c>
      <c r="D86" s="3">
        <f ca="1">PRODUCT('Rendements indices_+1'!D$2:D86)</f>
        <v>0.90364839334023617</v>
      </c>
      <c r="E86" s="3">
        <f ca="1">PRODUCT('Rendements indices_+1'!E$2:E86)</f>
        <v>1.1000443619726317</v>
      </c>
      <c r="F86" s="3">
        <f ca="1">PRODUCT('Rendements indices_+1'!F$2:F86)</f>
        <v>2.192971665315723</v>
      </c>
      <c r="G86" s="3">
        <f ca="1">PRODUCT('Rendements indices_+1'!G$2:G86)</f>
        <v>1.1707414303474637</v>
      </c>
      <c r="H86" s="3">
        <f ca="1">PRODUCT('Rendements indices_+1'!H$2:H86)</f>
        <v>2.2794174376779917</v>
      </c>
      <c r="I86" s="3">
        <f ca="1">PRODUCT('Rendements indices_+1'!I$2:I86)</f>
        <v>1.7180737274865387</v>
      </c>
      <c r="J86" s="3">
        <f ca="1">PRODUCT('Rendements indices_+1'!J$2:J86)</f>
        <v>1.0487381853899997</v>
      </c>
      <c r="K86" s="3">
        <f ca="1">PRODUCT('Rendements indices_+1'!K$2:K86)</f>
        <v>1.4036810813196323</v>
      </c>
      <c r="L86" s="3">
        <f ca="1">PRODUCT('Rendements indices_+1'!L$2:L86)</f>
        <v>1.0003132253100226</v>
      </c>
      <c r="M86" s="3">
        <f ca="1">PRODUCT('Rendements indices_+1'!M$2:M86)</f>
        <v>1.6127864372526892</v>
      </c>
      <c r="N86" s="3">
        <f ca="1">PRODUCT('Rendements indices_+1'!N$2:N86)</f>
        <v>1.0374821153324916</v>
      </c>
      <c r="O86" s="3">
        <f ca="1">PRODUCT('Rendements indices_+1'!O$2:O86)</f>
        <v>1.0566441745246715</v>
      </c>
      <c r="P86" s="3">
        <f>PRODUCT('Rendements indices_+1'!P$2:P86)</f>
        <v>0</v>
      </c>
      <c r="Q86" s="3">
        <f ca="1">PRODUCT('Rendements indices_+1'!Q$2:Q86)</f>
        <v>1.0833674636649953</v>
      </c>
      <c r="R86" s="3">
        <f>PRODUCT('Rendements indices_+1'!R$2:R86)</f>
        <v>0</v>
      </c>
      <c r="S86" s="3">
        <f>PRODUCT('Rendements indices_+1'!S$2:S86)</f>
        <v>0</v>
      </c>
      <c r="T86" s="3">
        <f>PRODUCT('Rendements indices_+1'!T$2:T86)</f>
        <v>0</v>
      </c>
      <c r="U86" s="3">
        <f>PRODUCT('Rendements indices_+1'!U$2:U86)</f>
        <v>0</v>
      </c>
      <c r="V86" s="3">
        <f>PRODUCT('Rendements indices_+1'!V$2:V86)</f>
        <v>0</v>
      </c>
      <c r="W86" s="3">
        <f>PRODUCT('Rendements indices_+1'!W$2:W86)</f>
        <v>0</v>
      </c>
      <c r="X86" s="3">
        <f>PRODUCT('Rendements indices_+1'!X$2:X86)</f>
        <v>0</v>
      </c>
      <c r="Y86" s="3">
        <f ca="1">PRODUCT('Rendements indices_+1'!AB$2:AB86)</f>
        <v>1.5391110683879383</v>
      </c>
      <c r="Z86" s="7"/>
    </row>
    <row r="87" spans="1:26" x14ac:dyDescent="0.25">
      <c r="A87" s="2">
        <v>40602</v>
      </c>
      <c r="B87" s="3">
        <f ca="1">PRODUCT('Rendements indices_+1'!B$2:B87)</f>
        <v>1.0359227748851163</v>
      </c>
      <c r="C87" s="3">
        <f ca="1">PRODUCT('Rendements indices_+1'!C$2:C87)</f>
        <v>1.9462678494683121</v>
      </c>
      <c r="D87" s="3">
        <f ca="1">PRODUCT('Rendements indices_+1'!D$2:D87)</f>
        <v>0.95786729694065043</v>
      </c>
      <c r="E87" s="3">
        <f ca="1">PRODUCT('Rendements indices_+1'!E$2:E87)</f>
        <v>1.1000443619726317</v>
      </c>
      <c r="F87" s="3">
        <f ca="1">PRODUCT('Rendements indices_+1'!F$2:F87)</f>
        <v>2.3245499652346666</v>
      </c>
      <c r="G87" s="3">
        <f ca="1">PRODUCT('Rendements indices_+1'!G$2:G87)</f>
        <v>1.2292785018648369</v>
      </c>
      <c r="H87" s="3">
        <f ca="1">PRODUCT('Rendements indices_+1'!H$2:H87)</f>
        <v>2.3933883095618915</v>
      </c>
      <c r="I87" s="3">
        <f ca="1">PRODUCT('Rendements indices_+1'!I$2:I87)</f>
        <v>1.7008929902116734</v>
      </c>
      <c r="J87" s="3">
        <f ca="1">PRODUCT('Rendements indices_+1'!J$2:J87)</f>
        <v>1.0906877128055998</v>
      </c>
      <c r="K87" s="3">
        <f ca="1">PRODUCT('Rendements indices_+1'!K$2:K87)</f>
        <v>1.4036810813196323</v>
      </c>
      <c r="L87" s="3">
        <f ca="1">PRODUCT('Rendements indices_+1'!L$2:L87)</f>
        <v>0.97030382855072195</v>
      </c>
      <c r="M87" s="3">
        <f ca="1">PRODUCT('Rendements indices_+1'!M$2:M87)</f>
        <v>1.5644028441351086</v>
      </c>
      <c r="N87" s="3">
        <f ca="1">PRODUCT('Rendements indices_+1'!N$2:N87)</f>
        <v>1.0271072941791666</v>
      </c>
      <c r="O87" s="3">
        <f ca="1">PRODUCT('Rendements indices_+1'!O$2:O87)</f>
        <v>1.0566441745246715</v>
      </c>
      <c r="P87" s="3">
        <f>PRODUCT('Rendements indices_+1'!P$2:P87)</f>
        <v>0</v>
      </c>
      <c r="Q87" s="3">
        <f ca="1">PRODUCT('Rendements indices_+1'!Q$2:Q87)</f>
        <v>1.1375358368482451</v>
      </c>
      <c r="R87" s="3">
        <f>PRODUCT('Rendements indices_+1'!R$2:R87)</f>
        <v>0</v>
      </c>
      <c r="S87" s="3">
        <f>PRODUCT('Rendements indices_+1'!S$2:S87)</f>
        <v>0</v>
      </c>
      <c r="T87" s="3">
        <f>PRODUCT('Rendements indices_+1'!T$2:T87)</f>
        <v>0</v>
      </c>
      <c r="U87" s="3">
        <f>PRODUCT('Rendements indices_+1'!U$2:U87)</f>
        <v>0</v>
      </c>
      <c r="V87" s="3">
        <f>PRODUCT('Rendements indices_+1'!V$2:V87)</f>
        <v>0</v>
      </c>
      <c r="W87" s="3">
        <f>PRODUCT('Rendements indices_+1'!W$2:W87)</f>
        <v>0</v>
      </c>
      <c r="X87" s="3">
        <f>PRODUCT('Rendements indices_+1'!X$2:X87)</f>
        <v>0</v>
      </c>
      <c r="Y87" s="3">
        <f ca="1">PRODUCT('Rendements indices_+1'!AB$2:AB87)</f>
        <v>1.6314577324912147</v>
      </c>
      <c r="Z87" s="7"/>
    </row>
    <row r="88" spans="1:26" x14ac:dyDescent="0.25">
      <c r="A88" s="2">
        <v>40633</v>
      </c>
      <c r="B88" s="3">
        <f ca="1">PRODUCT('Rendements indices_+1'!B$2:B88)</f>
        <v>1.0048450916385627</v>
      </c>
      <c r="C88" s="3">
        <f ca="1">PRODUCT('Rendements indices_+1'!C$2:C88)</f>
        <v>2.0046558849523617</v>
      </c>
      <c r="D88" s="3">
        <f ca="1">PRODUCT('Rendements indices_+1'!D$2:D88)</f>
        <v>1.0057606617876831</v>
      </c>
      <c r="E88" s="3">
        <f ca="1">PRODUCT('Rendements indices_+1'!E$2:E88)</f>
        <v>1.0780434747331791</v>
      </c>
      <c r="F88" s="3">
        <f ca="1">PRODUCT('Rendements indices_+1'!F$2:F88)</f>
        <v>2.3477954648870134</v>
      </c>
      <c r="G88" s="3">
        <f ca="1">PRODUCT('Rendements indices_+1'!G$2:G88)</f>
        <v>1.2538640719021337</v>
      </c>
      <c r="H88" s="3">
        <f ca="1">PRODUCT('Rendements indices_+1'!H$2:H88)</f>
        <v>2.3933883095618915</v>
      </c>
      <c r="I88" s="3">
        <f ca="1">PRODUCT('Rendements indices_+1'!I$2:I88)</f>
        <v>1.6498662005053231</v>
      </c>
      <c r="J88" s="3">
        <f ca="1">PRODUCT('Rendements indices_+1'!J$2:J88)</f>
        <v>1.1015945899336559</v>
      </c>
      <c r="K88" s="3">
        <f ca="1">PRODUCT('Rendements indices_+1'!K$2:K88)</f>
        <v>1.4457915137592212</v>
      </c>
      <c r="L88" s="3">
        <f ca="1">PRODUCT('Rendements indices_+1'!L$2:L88)</f>
        <v>0.97030382855072195</v>
      </c>
      <c r="M88" s="3">
        <f ca="1">PRODUCT('Rendements indices_+1'!M$2:M88)</f>
        <v>1.5644028441351086</v>
      </c>
      <c r="N88" s="3">
        <f ca="1">PRODUCT('Rendements indices_+1'!N$2:N88)</f>
        <v>0.98602300241199992</v>
      </c>
      <c r="O88" s="3">
        <f ca="1">PRODUCT('Rendements indices_+1'!O$2:O88)</f>
        <v>1.0566441745246715</v>
      </c>
      <c r="P88" s="3">
        <f>PRODUCT('Rendements indices_+1'!P$2:P88)</f>
        <v>0</v>
      </c>
      <c r="Q88" s="3">
        <f ca="1">PRODUCT('Rendements indices_+1'!Q$2:Q88)</f>
        <v>1.1375358368482451</v>
      </c>
      <c r="R88" s="3">
        <f>PRODUCT('Rendements indices_+1'!R$2:R88)</f>
        <v>0</v>
      </c>
      <c r="S88" s="3">
        <f>PRODUCT('Rendements indices_+1'!S$2:S88)</f>
        <v>0</v>
      </c>
      <c r="T88" s="3">
        <f>PRODUCT('Rendements indices_+1'!T$2:T88)</f>
        <v>0</v>
      </c>
      <c r="U88" s="3">
        <f>PRODUCT('Rendements indices_+1'!U$2:U88)</f>
        <v>0</v>
      </c>
      <c r="V88" s="3">
        <f>PRODUCT('Rendements indices_+1'!V$2:V88)</f>
        <v>0</v>
      </c>
      <c r="W88" s="3">
        <f ca="1">PRODUCT('Rendements indices_+1'!W$2:W88)</f>
        <v>0.97</v>
      </c>
      <c r="X88" s="3">
        <f>PRODUCT('Rendements indices_+1'!X$2:X88)</f>
        <v>0</v>
      </c>
      <c r="Y88" s="3">
        <f ca="1">PRODUCT('Rendements indices_+1'!AB$2:AB88)</f>
        <v>1.6804014644659513</v>
      </c>
      <c r="Z88" s="7"/>
    </row>
    <row r="89" spans="1:26" x14ac:dyDescent="0.25">
      <c r="A89" s="2">
        <v>40663</v>
      </c>
      <c r="B89" s="3">
        <f ca="1">PRODUCT('Rendements indices_+1'!B$2:B89)</f>
        <v>1.0651357971368764</v>
      </c>
      <c r="C89" s="3">
        <f ca="1">PRODUCT('Rendements indices_+1'!C$2:C89)</f>
        <v>2.0046558849523617</v>
      </c>
      <c r="D89" s="3">
        <f ca="1">PRODUCT('Rendements indices_+1'!D$2:D89)</f>
        <v>0.98564544855192937</v>
      </c>
      <c r="E89" s="3">
        <f ca="1">PRODUCT('Rendements indices_+1'!E$2:E89)</f>
        <v>1.0349217357438518</v>
      </c>
      <c r="F89" s="3">
        <f ca="1">PRODUCT('Rendements indices_+1'!F$2:F89)</f>
        <v>2.3477954648870134</v>
      </c>
      <c r="G89" s="3">
        <f ca="1">PRODUCT('Rendements indices_+1'!G$2:G89)</f>
        <v>1.3165572754972403</v>
      </c>
      <c r="H89" s="3">
        <f ca="1">PRODUCT('Rendements indices_+1'!H$2:H89)</f>
        <v>2.2976527771794157</v>
      </c>
      <c r="I89" s="3">
        <f ca="1">PRODUCT('Rendements indices_+1'!I$2:I89)</f>
        <v>1.5838715524851101</v>
      </c>
      <c r="J89" s="3">
        <f ca="1">PRODUCT('Rendements indices_+1'!J$2:J89)</f>
        <v>1.0465148604369729</v>
      </c>
      <c r="K89" s="3">
        <f ca="1">PRODUCT('Rendements indices_+1'!K$2:K89)</f>
        <v>1.4602494288968135</v>
      </c>
      <c r="L89" s="3">
        <f ca="1">PRODUCT('Rendements indices_+1'!L$2:L89)</f>
        <v>0.97030382855072195</v>
      </c>
      <c r="M89" s="3">
        <f ca="1">PRODUCT('Rendements indices_+1'!M$2:M89)</f>
        <v>1.5018267303697042</v>
      </c>
      <c r="N89" s="3">
        <f ca="1">PRODUCT('Rendements indices_+1'!N$2:N89)</f>
        <v>1.04518438255672</v>
      </c>
      <c r="O89" s="3">
        <f ca="1">PRODUCT('Rendements indices_+1'!O$2:O89)</f>
        <v>1.0566441745246715</v>
      </c>
      <c r="P89" s="3">
        <f>PRODUCT('Rendements indices_+1'!P$2:P89)</f>
        <v>0</v>
      </c>
      <c r="Q89" s="3">
        <f ca="1">PRODUCT('Rendements indices_+1'!Q$2:Q89)</f>
        <v>1.0920344033743152</v>
      </c>
      <c r="R89" s="3">
        <f>PRODUCT('Rendements indices_+1'!R$2:R89)</f>
        <v>0</v>
      </c>
      <c r="S89" s="3">
        <f>PRODUCT('Rendements indices_+1'!S$2:S89)</f>
        <v>0</v>
      </c>
      <c r="T89" s="3">
        <f>PRODUCT('Rendements indices_+1'!T$2:T89)</f>
        <v>0</v>
      </c>
      <c r="U89" s="3">
        <f>PRODUCT('Rendements indices_+1'!U$2:U89)</f>
        <v>0</v>
      </c>
      <c r="V89" s="3">
        <f>PRODUCT('Rendements indices_+1'!V$2:V89)</f>
        <v>0</v>
      </c>
      <c r="W89" s="3">
        <f ca="1">PRODUCT('Rendements indices_+1'!W$2:W89)</f>
        <v>0.99909999999999999</v>
      </c>
      <c r="X89" s="3">
        <f>PRODUCT('Rendements indices_+1'!X$2:X89)</f>
        <v>0</v>
      </c>
      <c r="Y89" s="3">
        <f ca="1">PRODUCT('Rendements indices_+1'!AB$2:AB89)</f>
        <v>1.6131854058873132</v>
      </c>
      <c r="Z89" s="7"/>
    </row>
    <row r="90" spans="1:26" x14ac:dyDescent="0.25">
      <c r="A90" s="2">
        <v>40694</v>
      </c>
      <c r="B90" s="3">
        <f ca="1">PRODUCT('Rendements indices_+1'!B$2:B90)</f>
        <v>1.1077412290223516</v>
      </c>
      <c r="C90" s="3">
        <f ca="1">PRODUCT('Rendements indices_+1'!C$2:C90)</f>
        <v>1.9645627672533144</v>
      </c>
      <c r="D90" s="3">
        <f ca="1">PRODUCT('Rendements indices_+1'!D$2:D90)</f>
        <v>0.96593253958089076</v>
      </c>
      <c r="E90" s="3">
        <f ca="1">PRODUCT('Rendements indices_+1'!E$2:E90)</f>
        <v>1.0038740836715363</v>
      </c>
      <c r="F90" s="3">
        <f ca="1">PRODUCT('Rendements indices_+1'!F$2:F90)</f>
        <v>2.441707283482494</v>
      </c>
      <c r="G90" s="3">
        <f ca="1">PRODUCT('Rendements indices_+1'!G$2:G90)</f>
        <v>1.3165572754972403</v>
      </c>
      <c r="H90" s="3">
        <f ca="1">PRODUCT('Rendements indices_+1'!H$2:H90)</f>
        <v>2.182770138320445</v>
      </c>
      <c r="I90" s="3">
        <f ca="1">PRODUCT('Rendements indices_+1'!I$2:I90)</f>
        <v>1.6630651301093657</v>
      </c>
      <c r="J90" s="3">
        <f ca="1">PRODUCT('Rendements indices_+1'!J$2:J90)</f>
        <v>1.0674451576457125</v>
      </c>
      <c r="K90" s="3">
        <f ca="1">PRODUCT('Rendements indices_+1'!K$2:K90)</f>
        <v>1.5186594060526861</v>
      </c>
      <c r="L90" s="3">
        <f ca="1">PRODUCT('Rendements indices_+1'!L$2:L90)</f>
        <v>1.0091159816927509</v>
      </c>
      <c r="M90" s="3">
        <f ca="1">PRODUCT('Rendements indices_+1'!M$2:M90)</f>
        <v>1.486808463066007</v>
      </c>
      <c r="N90" s="3">
        <f ca="1">PRODUCT('Rendements indices_+1'!N$2:N90)</f>
        <v>1.0033770072544512</v>
      </c>
      <c r="O90" s="3">
        <f ca="1">PRODUCT('Rendements indices_+1'!O$2:O90)</f>
        <v>1.0566441745246715</v>
      </c>
      <c r="P90" s="3">
        <f>PRODUCT('Rendements indices_+1'!P$2:P90)</f>
        <v>0</v>
      </c>
      <c r="Q90" s="3">
        <f ca="1">PRODUCT('Rendements indices_+1'!Q$2:Q90)</f>
        <v>1.1247954354755447</v>
      </c>
      <c r="R90" s="3">
        <f>PRODUCT('Rendements indices_+1'!R$2:R90)</f>
        <v>0</v>
      </c>
      <c r="S90" s="3">
        <f>PRODUCT('Rendements indices_+1'!S$2:S90)</f>
        <v>0</v>
      </c>
      <c r="T90" s="3">
        <f>PRODUCT('Rendements indices_+1'!T$2:T90)</f>
        <v>0</v>
      </c>
      <c r="U90" s="3">
        <f>PRODUCT('Rendements indices_+1'!U$2:U90)</f>
        <v>0</v>
      </c>
      <c r="V90" s="3">
        <f>PRODUCT('Rendements indices_+1'!V$2:V90)</f>
        <v>0</v>
      </c>
      <c r="W90" s="3">
        <f ca="1">PRODUCT('Rendements indices_+1'!W$2:W90)</f>
        <v>1.0590459999999999</v>
      </c>
      <c r="X90" s="3">
        <f>PRODUCT('Rendements indices_+1'!X$2:X90)</f>
        <v>0</v>
      </c>
      <c r="Y90" s="3">
        <f ca="1">PRODUCT('Rendements indices_+1'!AB$2:AB90)</f>
        <v>1.6454491140050596</v>
      </c>
      <c r="Z90" s="7"/>
    </row>
    <row r="91" spans="1:26" x14ac:dyDescent="0.25">
      <c r="A91" s="2">
        <v>40724</v>
      </c>
      <c r="B91" s="3">
        <f ca="1">PRODUCT('Rendements indices_+1'!B$2:B91)</f>
        <v>1.1409734658930222</v>
      </c>
      <c r="C91" s="3">
        <f ca="1">PRODUCT('Rendements indices_+1'!C$2:C91)</f>
        <v>1.9449171395807812</v>
      </c>
      <c r="D91" s="3">
        <f ca="1">PRODUCT('Rendements indices_+1'!D$2:D91)</f>
        <v>1.0142291665599354</v>
      </c>
      <c r="E91" s="3">
        <f ca="1">PRODUCT('Rendements indices_+1'!E$2:E91)</f>
        <v>0.98379660199810559</v>
      </c>
      <c r="F91" s="3">
        <f ca="1">PRODUCT('Rendements indices_+1'!F$2:F91)</f>
        <v>2.3440389921431941</v>
      </c>
      <c r="G91" s="3">
        <f ca="1">PRODUCT('Rendements indices_+1'!G$2:G91)</f>
        <v>1.3428884210071852</v>
      </c>
      <c r="H91" s="3">
        <f ca="1">PRODUCT('Rendements indices_+1'!H$2:H91)</f>
        <v>2.1609424369372405</v>
      </c>
      <c r="I91" s="3">
        <f ca="1">PRODUCT('Rendements indices_+1'!I$2:I91)</f>
        <v>1.7462183866148342</v>
      </c>
      <c r="J91" s="3">
        <f ca="1">PRODUCT('Rendements indices_+1'!J$2:J91)</f>
        <v>1.0247473513398839</v>
      </c>
      <c r="K91" s="3">
        <f ca="1">PRODUCT('Rendements indices_+1'!K$2:K91)</f>
        <v>1.5642191882342666</v>
      </c>
      <c r="L91" s="3">
        <f ca="1">PRODUCT('Rendements indices_+1'!L$2:L91)</f>
        <v>0.99902482187582331</v>
      </c>
      <c r="M91" s="3">
        <f ca="1">PRODUCT('Rendements indices_+1'!M$2:M91)</f>
        <v>1.4273361245433667</v>
      </c>
      <c r="N91" s="3">
        <f ca="1">PRODUCT('Rendements indices_+1'!N$2:N91)</f>
        <v>1.0134107773269958</v>
      </c>
      <c r="O91" s="3">
        <f ca="1">PRODUCT('Rendements indices_+1'!O$2:O91)</f>
        <v>1.0566441745246715</v>
      </c>
      <c r="P91" s="3">
        <f>PRODUCT('Rendements indices_+1'!P$2:P91)</f>
        <v>0</v>
      </c>
      <c r="Q91" s="3">
        <f ca="1">PRODUCT('Rendements indices_+1'!Q$2:Q91)</f>
        <v>1.1697872528945665</v>
      </c>
      <c r="R91" s="3">
        <f>PRODUCT('Rendements indices_+1'!R$2:R91)</f>
        <v>0</v>
      </c>
      <c r="S91" s="3">
        <f>PRODUCT('Rendements indices_+1'!S$2:S91)</f>
        <v>0</v>
      </c>
      <c r="T91" s="3">
        <f>PRODUCT('Rendements indices_+1'!T$2:T91)</f>
        <v>0</v>
      </c>
      <c r="U91" s="3">
        <f>PRODUCT('Rendements indices_+1'!U$2:U91)</f>
        <v>0</v>
      </c>
      <c r="V91" s="3">
        <f>PRODUCT('Rendements indices_+1'!V$2:V91)</f>
        <v>0</v>
      </c>
      <c r="W91" s="3">
        <f ca="1">PRODUCT('Rendements indices_+1'!W$2:W91)</f>
        <v>1.0272746199999998</v>
      </c>
      <c r="X91" s="3">
        <f>PRODUCT('Rendements indices_+1'!X$2:X91)</f>
        <v>0</v>
      </c>
      <c r="Y91" s="3">
        <f ca="1">PRODUCT('Rendements indices_+1'!AB$2:AB91)</f>
        <v>1.628994622865009</v>
      </c>
      <c r="Z91" s="7"/>
    </row>
    <row r="92" spans="1:26" x14ac:dyDescent="0.25">
      <c r="A92" s="2">
        <v>40755</v>
      </c>
      <c r="B92" s="3">
        <f ca="1">PRODUCT('Rendements indices_+1'!B$2:B92)</f>
        <v>1.1067442619162315</v>
      </c>
      <c r="C92" s="3">
        <f ca="1">PRODUCT('Rendements indices_+1'!C$2:C92)</f>
        <v>1.9254679681849733</v>
      </c>
      <c r="D92" s="3">
        <f ca="1">PRODUCT('Rendements indices_+1'!D$2:D92)</f>
        <v>1.0040868748943361</v>
      </c>
      <c r="E92" s="3">
        <f ca="1">PRODUCT('Rendements indices_+1'!E$2:E92)</f>
        <v>1.0034725340380677</v>
      </c>
      <c r="F92" s="3">
        <f ca="1">PRODUCT('Rendements indices_+1'!F$2:F92)</f>
        <v>2.2268370425360344</v>
      </c>
      <c r="G92" s="3">
        <f ca="1">PRODUCT('Rendements indices_+1'!G$2:G92)</f>
        <v>1.356317305217257</v>
      </c>
      <c r="H92" s="3">
        <f ca="1">PRODUCT('Rendements indices_+1'!H$2:H92)</f>
        <v>2.2689895587841025</v>
      </c>
      <c r="I92" s="3">
        <f ca="1">PRODUCT('Rendements indices_+1'!I$2:I92)</f>
        <v>1.781142754347131</v>
      </c>
      <c r="J92" s="3">
        <f ca="1">PRODUCT('Rendements indices_+1'!J$2:J92)</f>
        <v>1.0759847189068781</v>
      </c>
      <c r="K92" s="3">
        <f ca="1">PRODUCT('Rendements indices_+1'!K$2:K92)</f>
        <v>1.5172926125872386</v>
      </c>
      <c r="L92" s="3">
        <f ca="1">PRODUCT('Rendements indices_+1'!L$2:L92)</f>
        <v>1.0190053183133398</v>
      </c>
      <c r="M92" s="3">
        <f ca="1">PRODUCT('Rendements indices_+1'!M$2:M92)</f>
        <v>1.3987894020524994</v>
      </c>
      <c r="N92" s="3">
        <f ca="1">PRODUCT('Rendements indices_+1'!N$2:N92)</f>
        <v>0.96274023846064594</v>
      </c>
      <c r="O92" s="3">
        <f ca="1">PRODUCT('Rendements indices_+1'!O$2:O92)</f>
        <v>1.0566441745246715</v>
      </c>
      <c r="P92" s="3">
        <f>PRODUCT('Rendements indices_+1'!P$2:P92)</f>
        <v>0</v>
      </c>
      <c r="Q92" s="3">
        <f ca="1">PRODUCT('Rendements indices_+1'!Q$2:Q92)</f>
        <v>1.111297890249838</v>
      </c>
      <c r="R92" s="3">
        <f>PRODUCT('Rendements indices_+1'!R$2:R92)</f>
        <v>0</v>
      </c>
      <c r="S92" s="3">
        <f>PRODUCT('Rendements indices_+1'!S$2:S92)</f>
        <v>0</v>
      </c>
      <c r="T92" s="3">
        <f>PRODUCT('Rendements indices_+1'!T$2:T92)</f>
        <v>0</v>
      </c>
      <c r="U92" s="3">
        <f>PRODUCT('Rendements indices_+1'!U$2:U92)</f>
        <v>0</v>
      </c>
      <c r="V92" s="3">
        <f>PRODUCT('Rendements indices_+1'!V$2:V92)</f>
        <v>0</v>
      </c>
      <c r="W92" s="3">
        <f ca="1">PRODUCT('Rendements indices_+1'!W$2:W92)</f>
        <v>1.0375473661999999</v>
      </c>
      <c r="X92" s="3">
        <f>PRODUCT('Rendements indices_+1'!X$2:X92)</f>
        <v>0</v>
      </c>
      <c r="Y92" s="3">
        <f ca="1">PRODUCT('Rendements indices_+1'!AB$2:AB92)</f>
        <v>1.5801247841790587</v>
      </c>
      <c r="Z92" s="7"/>
    </row>
    <row r="93" spans="1:26" x14ac:dyDescent="0.25">
      <c r="A93" s="2">
        <v>40786</v>
      </c>
      <c r="B93" s="3">
        <f ca="1">PRODUCT('Rendements indices_+1'!B$2:B93)</f>
        <v>1.1620814750120432</v>
      </c>
      <c r="C93" s="3">
        <f ca="1">PRODUCT('Rendements indices_+1'!C$2:C93)</f>
        <v>1.9062132885031235</v>
      </c>
      <c r="D93" s="3">
        <f ca="1">PRODUCT('Rendements indices_+1'!D$2:D93)</f>
        <v>0.99404600614539274</v>
      </c>
      <c r="E93" s="3">
        <f ca="1">PRODUCT('Rendements indices_+1'!E$2:E93)</f>
        <v>1.0536461607399712</v>
      </c>
      <c r="F93" s="3">
        <f ca="1">PRODUCT('Rendements indices_+1'!F$2:F93)</f>
        <v>2.1377635608345931</v>
      </c>
      <c r="G93" s="3">
        <f ca="1">PRODUCT('Rendements indices_+1'!G$2:G93)</f>
        <v>1.3156277860607393</v>
      </c>
      <c r="H93" s="3">
        <f ca="1">PRODUCT('Rendements indices_+1'!H$2:H93)</f>
        <v>2.2009198720205791</v>
      </c>
      <c r="I93" s="3">
        <f ca="1">PRODUCT('Rendements indices_+1'!I$2:I93)</f>
        <v>1.8523884645210162</v>
      </c>
      <c r="J93" s="3">
        <f ca="1">PRODUCT('Rendements indices_+1'!J$2:J93)</f>
        <v>1.1297839548522219</v>
      </c>
      <c r="K93" s="3">
        <f ca="1">PRODUCT('Rendements indices_+1'!K$2:K93)</f>
        <v>1.5476384648389834</v>
      </c>
      <c r="L93" s="3">
        <f ca="1">PRODUCT('Rendements indices_+1'!L$2:L93)</f>
        <v>0.98843515876393961</v>
      </c>
      <c r="M93" s="3">
        <f ca="1">PRODUCT('Rendements indices_+1'!M$2:M93)</f>
        <v>1.4267651900935494</v>
      </c>
      <c r="N93" s="3">
        <f ca="1">PRODUCT('Rendements indices_+1'!N$2:N93)</f>
        <v>0.98199504322985887</v>
      </c>
      <c r="O93" s="3">
        <f ca="1">PRODUCT('Rendements indices_+1'!O$2:O93)</f>
        <v>1.0566441745246715</v>
      </c>
      <c r="P93" s="3">
        <f>PRODUCT('Rendements indices_+1'!P$2:P93)</f>
        <v>0</v>
      </c>
      <c r="Q93" s="3">
        <f ca="1">PRODUCT('Rendements indices_+1'!Q$2:Q93)</f>
        <v>1.1446368269573333</v>
      </c>
      <c r="R93" s="3">
        <f>PRODUCT('Rendements indices_+1'!R$2:R93)</f>
        <v>0</v>
      </c>
      <c r="S93" s="3">
        <f>PRODUCT('Rendements indices_+1'!S$2:S93)</f>
        <v>0</v>
      </c>
      <c r="T93" s="3">
        <f>PRODUCT('Rendements indices_+1'!T$2:T93)</f>
        <v>0</v>
      </c>
      <c r="U93" s="3">
        <f>PRODUCT('Rendements indices_+1'!U$2:U93)</f>
        <v>0</v>
      </c>
      <c r="V93" s="3">
        <f>PRODUCT('Rendements indices_+1'!V$2:V93)</f>
        <v>0</v>
      </c>
      <c r="W93" s="3">
        <f ca="1">PRODUCT('Rendements indices_+1'!W$2:W93)</f>
        <v>1.079049260848</v>
      </c>
      <c r="X93" s="3">
        <f>PRODUCT('Rendements indices_+1'!X$2:X93)</f>
        <v>0</v>
      </c>
      <c r="Y93" s="3">
        <f ca="1">PRODUCT('Rendements indices_+1'!AB$2:AB93)</f>
        <v>1.6749322712298023</v>
      </c>
      <c r="Z93" s="7"/>
    </row>
    <row r="94" spans="1:26" x14ac:dyDescent="0.25">
      <c r="A94" s="2">
        <v>40816</v>
      </c>
      <c r="B94" s="3">
        <f ca="1">PRODUCT('Rendements indices_+1'!B$2:B94)</f>
        <v>1.1620814750120432</v>
      </c>
      <c r="C94" s="3">
        <f ca="1">PRODUCT('Rendements indices_+1'!C$2:C94)</f>
        <v>1.9062132885031235</v>
      </c>
      <c r="D94" s="3">
        <f ca="1">PRODUCT('Rendements indices_+1'!D$2:D94)</f>
        <v>1.0139269262683006</v>
      </c>
      <c r="E94" s="3">
        <f ca="1">PRODUCT('Rendements indices_+1'!E$2:E94)</f>
        <v>1.1063284687769699</v>
      </c>
      <c r="F94" s="3">
        <f ca="1">PRODUCT('Rendements indices_+1'!F$2:F94)</f>
        <v>2.073630654009555</v>
      </c>
      <c r="G94" s="3">
        <f ca="1">PRODUCT('Rendements indices_+1'!G$2:G94)</f>
        <v>1.3156277860607393</v>
      </c>
      <c r="H94" s="3">
        <f ca="1">PRODUCT('Rendements indices_+1'!H$2:H94)</f>
        <v>2.2669474681811965</v>
      </c>
      <c r="I94" s="3">
        <f ca="1">PRODUCT('Rendements indices_+1'!I$2:I94)</f>
        <v>1.7968168105853857</v>
      </c>
      <c r="J94" s="3">
        <f ca="1">PRODUCT('Rendements indices_+1'!J$2:J94)</f>
        <v>1.1523796339492665</v>
      </c>
      <c r="K94" s="3">
        <f ca="1">PRODUCT('Rendements indices_+1'!K$2:K94)</f>
        <v>1.5476384648389834</v>
      </c>
      <c r="L94" s="3">
        <f ca="1">PRODUCT('Rendements indices_+1'!L$2:L94)</f>
        <v>0.98843515876393961</v>
      </c>
      <c r="M94" s="3">
        <f ca="1">PRODUCT('Rendements indices_+1'!M$2:M94)</f>
        <v>1.5123711014991625</v>
      </c>
      <c r="N94" s="3">
        <f ca="1">PRODUCT('Rendements indices_+1'!N$2:N94)</f>
        <v>0.93289529106836588</v>
      </c>
      <c r="O94" s="3">
        <f ca="1">PRODUCT('Rendements indices_+1'!O$2:O94)</f>
        <v>1.0566441745246715</v>
      </c>
      <c r="P94" s="3">
        <f>PRODUCT('Rendements indices_+1'!P$2:P94)</f>
        <v>0</v>
      </c>
      <c r="Q94" s="3">
        <f ca="1">PRODUCT('Rendements indices_+1'!Q$2:Q94)</f>
        <v>1.1446368269573333</v>
      </c>
      <c r="R94" s="3">
        <f>PRODUCT('Rendements indices_+1'!R$2:R94)</f>
        <v>0</v>
      </c>
      <c r="S94" s="3">
        <f>PRODUCT('Rendements indices_+1'!S$2:S94)</f>
        <v>0</v>
      </c>
      <c r="T94" s="3">
        <f>PRODUCT('Rendements indices_+1'!T$2:T94)</f>
        <v>0</v>
      </c>
      <c r="U94" s="3">
        <f>PRODUCT('Rendements indices_+1'!U$2:U94)</f>
        <v>0</v>
      </c>
      <c r="V94" s="3">
        <f>PRODUCT('Rendements indices_+1'!V$2:V94)</f>
        <v>0</v>
      </c>
      <c r="W94" s="3">
        <f ca="1">PRODUCT('Rendements indices_+1'!W$2:W94)</f>
        <v>1.11142073867344</v>
      </c>
      <c r="X94" s="3">
        <f>PRODUCT('Rendements indices_+1'!X$2:X94)</f>
        <v>0</v>
      </c>
      <c r="Y94" s="3">
        <f ca="1">PRODUCT('Rendements indices_+1'!AB$2:AB94)</f>
        <v>1.6749322712298023</v>
      </c>
      <c r="Z94" s="7"/>
    </row>
    <row r="95" spans="1:26" x14ac:dyDescent="0.25">
      <c r="A95" s="2">
        <v>40847</v>
      </c>
      <c r="B95" s="3">
        <f ca="1">PRODUCT('Rendements indices_+1'!B$2:B95)</f>
        <v>1.1272190307616818</v>
      </c>
      <c r="C95" s="3">
        <f ca="1">PRODUCT('Rendements indices_+1'!C$2:C95)</f>
        <v>1.8109026240779673</v>
      </c>
      <c r="D95" s="3">
        <f ca="1">PRODUCT('Rendements indices_+1'!D$2:D95)</f>
        <v>0.99364838774293462</v>
      </c>
      <c r="E95" s="3">
        <f ca="1">PRODUCT('Rendements indices_+1'!E$2:E95)</f>
        <v>1.139518322840279</v>
      </c>
      <c r="F95" s="3">
        <f ca="1">PRODUCT('Rendements indices_+1'!F$2:F95)</f>
        <v>2.0114217343892684</v>
      </c>
      <c r="G95" s="3">
        <f ca="1">PRODUCT('Rendements indices_+1'!G$2:G95)</f>
        <v>1.2498463967577023</v>
      </c>
      <c r="H95" s="3">
        <f ca="1">PRODUCT('Rendements indices_+1'!H$2:H95)</f>
        <v>2.2896169428630087</v>
      </c>
      <c r="I95" s="3">
        <f ca="1">PRODUCT('Rendements indices_+1'!I$2:I95)</f>
        <v>1.8686894830088012</v>
      </c>
      <c r="J95" s="3">
        <f ca="1">PRODUCT('Rendements indices_+1'!J$2:J95)</f>
        <v>1.0947606522518032</v>
      </c>
      <c r="K95" s="3">
        <f ca="1">PRODUCT('Rendements indices_+1'!K$2:K95)</f>
        <v>1.6250203880809326</v>
      </c>
      <c r="L95" s="3">
        <f ca="1">PRODUCT('Rendements indices_+1'!L$2:L95)</f>
        <v>0.99831951035157906</v>
      </c>
      <c r="M95" s="3">
        <f ca="1">PRODUCT('Rendements indices_+1'!M$2:M95)</f>
        <v>1.4518762574391959</v>
      </c>
      <c r="N95" s="3">
        <f ca="1">PRODUCT('Rendements indices_+1'!N$2:N95)</f>
        <v>0.92356633815768219</v>
      </c>
      <c r="O95" s="3">
        <f ca="1">PRODUCT('Rendements indices_+1'!O$2:O95)</f>
        <v>1.0566441745246715</v>
      </c>
      <c r="P95" s="3">
        <f>PRODUCT('Rendements indices_+1'!P$2:P95)</f>
        <v>0</v>
      </c>
      <c r="Q95" s="3">
        <f ca="1">PRODUCT('Rendements indices_+1'!Q$2:Q95)</f>
        <v>1.1446368269573333</v>
      </c>
      <c r="R95" s="3">
        <f>PRODUCT('Rendements indices_+1'!R$2:R95)</f>
        <v>0</v>
      </c>
      <c r="S95" s="3">
        <f>PRODUCT('Rendements indices_+1'!S$2:S95)</f>
        <v>0</v>
      </c>
      <c r="T95" s="3">
        <f>PRODUCT('Rendements indices_+1'!T$2:T95)</f>
        <v>0</v>
      </c>
      <c r="U95" s="3">
        <f>PRODUCT('Rendements indices_+1'!U$2:U95)</f>
        <v>0</v>
      </c>
      <c r="V95" s="3">
        <f>PRODUCT('Rendements indices_+1'!V$2:V95)</f>
        <v>0</v>
      </c>
      <c r="W95" s="3">
        <f ca="1">PRODUCT('Rendements indices_+1'!W$2:W95)</f>
        <v>1.1781059829938465</v>
      </c>
      <c r="X95" s="3">
        <f>PRODUCT('Rendements indices_+1'!X$2:X95)</f>
        <v>0</v>
      </c>
      <c r="Y95" s="3">
        <f ca="1">PRODUCT('Rendements indices_+1'!AB$2:AB95)</f>
        <v>1.5911856576683121</v>
      </c>
      <c r="Z95" s="7"/>
    </row>
    <row r="96" spans="1:26" x14ac:dyDescent="0.25">
      <c r="A96" s="2">
        <v>40877</v>
      </c>
      <c r="B96" s="3">
        <f ca="1">PRODUCT('Rendements indices_+1'!B$2:B96)</f>
        <v>1.1948521726073829</v>
      </c>
      <c r="C96" s="3">
        <f ca="1">PRODUCT('Rendements indices_+1'!C$2:C96)</f>
        <v>1.9195567815226455</v>
      </c>
      <c r="D96" s="3">
        <f ca="1">PRODUCT('Rendements indices_+1'!D$2:D96)</f>
        <v>0.96383893611064653</v>
      </c>
      <c r="E96" s="3">
        <f ca="1">PRODUCT('Rendements indices_+1'!E$2:E96)</f>
        <v>1.1737038725254874</v>
      </c>
      <c r="F96" s="3">
        <f ca="1">PRODUCT('Rendements indices_+1'!F$2:F96)</f>
        <v>2.0918786037648394</v>
      </c>
      <c r="G96" s="3">
        <f ca="1">PRODUCT('Rendements indices_+1'!G$2:G96)</f>
        <v>1.2873417886604335</v>
      </c>
      <c r="H96" s="3">
        <f ca="1">PRODUCT('Rendements indices_+1'!H$2:H96)</f>
        <v>2.2896169428630087</v>
      </c>
      <c r="I96" s="3">
        <f ca="1">PRODUCT('Rendements indices_+1'!I$2:I96)</f>
        <v>1.8686894830088012</v>
      </c>
      <c r="J96" s="3">
        <f ca="1">PRODUCT('Rendements indices_+1'!J$2:J96)</f>
        <v>1.1604462913869114</v>
      </c>
      <c r="K96" s="3">
        <f ca="1">PRODUCT('Rendements indices_+1'!K$2:K96)</f>
        <v>1.69002120360417</v>
      </c>
      <c r="L96" s="3">
        <f ca="1">PRODUCT('Rendements indices_+1'!L$2:L96)</f>
        <v>1.0282690956621265</v>
      </c>
      <c r="M96" s="3">
        <f ca="1">PRODUCT('Rendements indices_+1'!M$2:M96)</f>
        <v>1.5099513077367639</v>
      </c>
      <c r="N96" s="3">
        <f ca="1">PRODUCT('Rendements indices_+1'!N$2:N96)</f>
        <v>0.94203766492083585</v>
      </c>
      <c r="O96" s="3">
        <f ca="1">PRODUCT('Rendements indices_+1'!O$2:O96)</f>
        <v>1.0566441745246715</v>
      </c>
      <c r="P96" s="3">
        <f>PRODUCT('Rendements indices_+1'!P$2:P96)</f>
        <v>0</v>
      </c>
      <c r="Q96" s="3">
        <f ca="1">PRODUCT('Rendements indices_+1'!Q$2:Q96)</f>
        <v>1.1789759317660533</v>
      </c>
      <c r="R96" s="3">
        <f>PRODUCT('Rendements indices_+1'!R$2:R96)</f>
        <v>0</v>
      </c>
      <c r="S96" s="3">
        <f>PRODUCT('Rendements indices_+1'!S$2:S96)</f>
        <v>0</v>
      </c>
      <c r="T96" s="3">
        <f>PRODUCT('Rendements indices_+1'!T$2:T96)</f>
        <v>0</v>
      </c>
      <c r="U96" s="3">
        <f>PRODUCT('Rendements indices_+1'!U$2:U96)</f>
        <v>0</v>
      </c>
      <c r="V96" s="3">
        <f>PRODUCT('Rendements indices_+1'!V$2:V96)</f>
        <v>0</v>
      </c>
      <c r="W96" s="3">
        <f ca="1">PRODUCT('Rendements indices_+1'!W$2:W96)</f>
        <v>1.2370112821435388</v>
      </c>
      <c r="X96" s="3">
        <f>PRODUCT('Rendements indices_+1'!X$2:X96)</f>
        <v>0</v>
      </c>
      <c r="Y96" s="3">
        <f ca="1">PRODUCT('Rendements indices_+1'!AB$2:AB96)</f>
        <v>1.5593619445149458</v>
      </c>
      <c r="Z96" s="7"/>
    </row>
    <row r="97" spans="1:26" x14ac:dyDescent="0.25">
      <c r="A97" s="2">
        <v>40908</v>
      </c>
      <c r="B97" s="3">
        <f ca="1">PRODUCT('Rendements indices_+1'!B$2:B97)</f>
        <v>1.2068006943334566</v>
      </c>
      <c r="C97" s="3">
        <f ca="1">PRODUCT('Rendements indices_+1'!C$2:C97)</f>
        <v>1.9963390527835514</v>
      </c>
      <c r="D97" s="3">
        <f ca="1">PRODUCT('Rendements indices_+1'!D$2:D97)</f>
        <v>0.97347732547175303</v>
      </c>
      <c r="E97" s="3">
        <f ca="1">PRODUCT('Rendements indices_+1'!E$2:E97)</f>
        <v>1.2206520274265069</v>
      </c>
      <c r="F97" s="3">
        <f ca="1">PRODUCT('Rendements indices_+1'!F$2:F97)</f>
        <v>2.175553747915433</v>
      </c>
      <c r="G97" s="3">
        <f ca="1">PRODUCT('Rendements indices_+1'!G$2:G97)</f>
        <v>1.3645822959800595</v>
      </c>
      <c r="H97" s="3">
        <f ca="1">PRODUCT('Rendements indices_+1'!H$2:H97)</f>
        <v>2.2896169428630087</v>
      </c>
      <c r="I97" s="3">
        <f ca="1">PRODUCT('Rendements indices_+1'!I$2:I97)</f>
        <v>1.9434370623291533</v>
      </c>
      <c r="J97" s="3">
        <f ca="1">PRODUCT('Rendements indices_+1'!J$2:J97)</f>
        <v>1.1372373655591732</v>
      </c>
      <c r="K97" s="3">
        <f ca="1">PRODUCT('Rendements indices_+1'!K$2:K97)</f>
        <v>1.7745222637843785</v>
      </c>
      <c r="L97" s="3">
        <f ca="1">PRODUCT('Rendements indices_+1'!L$2:L97)</f>
        <v>1.007703713748884</v>
      </c>
      <c r="M97" s="3">
        <f ca="1">PRODUCT('Rendements indices_+1'!M$2:M97)</f>
        <v>1.5099513077367639</v>
      </c>
      <c r="N97" s="3">
        <f ca="1">PRODUCT('Rendements indices_+1'!N$2:N97)</f>
        <v>0.89493578167479404</v>
      </c>
      <c r="O97" s="3">
        <f ca="1">PRODUCT('Rendements indices_+1'!O$2:O97)</f>
        <v>1.0566441745246715</v>
      </c>
      <c r="P97" s="3">
        <f>PRODUCT('Rendements indices_+1'!P$2:P97)</f>
        <v>0</v>
      </c>
      <c r="Q97" s="3">
        <f ca="1">PRODUCT('Rendements indices_+1'!Q$2:Q97)</f>
        <v>1.1318168944954112</v>
      </c>
      <c r="R97" s="3">
        <f>PRODUCT('Rendements indices_+1'!R$2:R97)</f>
        <v>0</v>
      </c>
      <c r="S97" s="3">
        <f>PRODUCT('Rendements indices_+1'!S$2:S97)</f>
        <v>0</v>
      </c>
      <c r="T97" s="3">
        <f>PRODUCT('Rendements indices_+1'!T$2:T97)</f>
        <v>0</v>
      </c>
      <c r="U97" s="3">
        <f>PRODUCT('Rendements indices_+1'!U$2:U97)</f>
        <v>0</v>
      </c>
      <c r="V97" s="3">
        <f>PRODUCT('Rendements indices_+1'!V$2:V97)</f>
        <v>0</v>
      </c>
      <c r="W97" s="3">
        <f ca="1">PRODUCT('Rendements indices_+1'!W$2:W97)</f>
        <v>1.2864917334292805</v>
      </c>
      <c r="X97" s="3">
        <f>PRODUCT('Rendements indices_+1'!X$2:X97)</f>
        <v>0</v>
      </c>
      <c r="Y97" s="3">
        <f ca="1">PRODUCT('Rendements indices_+1'!AB$2:AB97)</f>
        <v>1.6529236611858427</v>
      </c>
      <c r="Z97" s="7"/>
    </row>
    <row r="98" spans="1:26" x14ac:dyDescent="0.25">
      <c r="A98" s="2">
        <v>40939</v>
      </c>
      <c r="B98" s="3">
        <f ca="1">PRODUCT('Rendements indices_+1'!B$2:B98)</f>
        <v>1.1826646804467875</v>
      </c>
      <c r="C98" s="3">
        <f ca="1">PRODUCT('Rendements indices_+1'!C$2:C98)</f>
        <v>2.0761926148948935</v>
      </c>
      <c r="D98" s="3">
        <f ca="1">PRODUCT('Rendements indices_+1'!D$2:D98)</f>
        <v>0.95400777896231792</v>
      </c>
      <c r="E98" s="3">
        <f ca="1">PRODUCT('Rendements indices_+1'!E$2:E98)</f>
        <v>1.2572715882493022</v>
      </c>
      <c r="F98" s="3">
        <f ca="1">PRODUCT('Rendements indices_+1'!F$2:F98)</f>
        <v>2.306086972790359</v>
      </c>
      <c r="G98" s="3">
        <f ca="1">PRODUCT('Rendements indices_+1'!G$2:G98)</f>
        <v>1.3782281189398602</v>
      </c>
      <c r="H98" s="3">
        <f ca="1">PRODUCT('Rendements indices_+1'!H$2:H98)</f>
        <v>2.198032265148488</v>
      </c>
      <c r="I98" s="3">
        <f ca="1">PRODUCT('Rendements indices_+1'!I$2:I98)</f>
        <v>2.0406089154456111</v>
      </c>
      <c r="J98" s="3">
        <f ca="1">PRODUCT('Rendements indices_+1'!J$2:J98)</f>
        <v>1.0803754972812145</v>
      </c>
      <c r="K98" s="3">
        <f ca="1">PRODUCT('Rendements indices_+1'!K$2:K98)</f>
        <v>1.6857961505951595</v>
      </c>
      <c r="L98" s="3">
        <f ca="1">PRODUCT('Rendements indices_+1'!L$2:L98)</f>
        <v>0.97747260233641742</v>
      </c>
      <c r="M98" s="3">
        <f ca="1">PRODUCT('Rendements indices_+1'!M$2:M98)</f>
        <v>1.5854488731236021</v>
      </c>
      <c r="N98" s="3">
        <f ca="1">PRODUCT('Rendements indices_+1'!N$2:N98)</f>
        <v>0.93968257075853379</v>
      </c>
      <c r="O98" s="3">
        <f ca="1">PRODUCT('Rendements indices_+1'!O$2:O98)</f>
        <v>1.0566441745246715</v>
      </c>
      <c r="P98" s="3">
        <f>PRODUCT('Rendements indices_+1'!P$2:P98)</f>
        <v>0</v>
      </c>
      <c r="Q98" s="3">
        <f ca="1">PRODUCT('Rendements indices_+1'!Q$2:Q98)</f>
        <v>1.1544532323853194</v>
      </c>
      <c r="R98" s="3">
        <f>PRODUCT('Rendements indices_+1'!R$2:R98)</f>
        <v>0</v>
      </c>
      <c r="S98" s="3">
        <f>PRODUCT('Rendements indices_+1'!S$2:S98)</f>
        <v>0</v>
      </c>
      <c r="T98" s="3">
        <f>PRODUCT('Rendements indices_+1'!T$2:T98)</f>
        <v>0</v>
      </c>
      <c r="U98" s="3">
        <f>PRODUCT('Rendements indices_+1'!U$2:U98)</f>
        <v>0</v>
      </c>
      <c r="V98" s="3">
        <f>PRODUCT('Rendements indices_+1'!V$2:V98)</f>
        <v>0</v>
      </c>
      <c r="W98" s="3">
        <f ca="1">PRODUCT('Rendements indices_+1'!W$2:W98)</f>
        <v>1.2864917334292805</v>
      </c>
      <c r="X98" s="3">
        <f>PRODUCT('Rendements indices_+1'!X$2:X98)</f>
        <v>0</v>
      </c>
      <c r="Y98" s="3">
        <f ca="1">PRODUCT('Rendements indices_+1'!AB$2:AB98)</f>
        <v>1.6529236611858427</v>
      </c>
      <c r="Z98" s="7"/>
    </row>
    <row r="99" spans="1:26" x14ac:dyDescent="0.25">
      <c r="A99" s="2">
        <v>40968</v>
      </c>
      <c r="B99" s="3">
        <f ca="1">PRODUCT('Rendements indices_+1'!B$2:B99)</f>
        <v>1.1708380336423196</v>
      </c>
      <c r="C99" s="3">
        <f ca="1">PRODUCT('Rendements indices_+1'!C$2:C99)</f>
        <v>2.0139068364480468</v>
      </c>
      <c r="D99" s="3">
        <f ca="1">PRODUCT('Rendements indices_+1'!D$2:D99)</f>
        <v>1.0112482457000571</v>
      </c>
      <c r="E99" s="3">
        <f ca="1">PRODUCT('Rendements indices_+1'!E$2:E99)</f>
        <v>1.3201351676617674</v>
      </c>
      <c r="F99" s="3">
        <f ca="1">PRODUCT('Rendements indices_+1'!F$2:F99)</f>
        <v>2.3291478425182626</v>
      </c>
      <c r="G99" s="3">
        <f ca="1">PRODUCT('Rendements indices_+1'!G$2:G99)</f>
        <v>1.419574962508056</v>
      </c>
      <c r="H99" s="3">
        <f ca="1">PRODUCT('Rendements indices_+1'!H$2:H99)</f>
        <v>2.0881306518910634</v>
      </c>
      <c r="I99" s="3">
        <f ca="1">PRODUCT('Rendements indices_+1'!I$2:I99)</f>
        <v>2.1018271829089796</v>
      </c>
      <c r="J99" s="3">
        <f ca="1">PRODUCT('Rendements indices_+1'!J$2:J99)</f>
        <v>1.047964232362778</v>
      </c>
      <c r="K99" s="3">
        <f ca="1">PRODUCT('Rendements indices_+1'!K$2:K99)</f>
        <v>1.7700859581249175</v>
      </c>
      <c r="L99" s="3">
        <f ca="1">PRODUCT('Rendements indices_+1'!L$2:L99)</f>
        <v>1.0165715064298741</v>
      </c>
      <c r="M99" s="3">
        <f ca="1">PRODUCT('Rendements indices_+1'!M$2:M99)</f>
        <v>1.6488668280485461</v>
      </c>
      <c r="N99" s="3">
        <f ca="1">PRODUCT('Rendements indices_+1'!N$2:N99)</f>
        <v>0.95847622217370443</v>
      </c>
      <c r="O99" s="3">
        <f ca="1">PRODUCT('Rendements indices_+1'!O$2:O99)</f>
        <v>1.0566441745246715</v>
      </c>
      <c r="P99" s="3">
        <f>PRODUCT('Rendements indices_+1'!P$2:P99)</f>
        <v>0</v>
      </c>
      <c r="Q99" s="3">
        <f ca="1">PRODUCT('Rendements indices_+1'!Q$2:Q99)</f>
        <v>1.2121758940045855</v>
      </c>
      <c r="R99" s="3">
        <f>PRODUCT('Rendements indices_+1'!R$2:R99)</f>
        <v>0</v>
      </c>
      <c r="S99" s="3">
        <f>PRODUCT('Rendements indices_+1'!S$2:S99)</f>
        <v>0</v>
      </c>
      <c r="T99" s="3">
        <f>PRODUCT('Rendements indices_+1'!T$2:T99)</f>
        <v>0</v>
      </c>
      <c r="U99" s="3">
        <f>PRODUCT('Rendements indices_+1'!U$2:U99)</f>
        <v>0</v>
      </c>
      <c r="V99" s="3">
        <f>PRODUCT('Rendements indices_+1'!V$2:V99)</f>
        <v>0</v>
      </c>
      <c r="W99" s="3">
        <f ca="1">PRODUCT('Rendements indices_+1'!W$2:W99)</f>
        <v>1.3379514027664516</v>
      </c>
      <c r="X99" s="3">
        <f>PRODUCT('Rendements indices_+1'!X$2:X99)</f>
        <v>0</v>
      </c>
      <c r="Y99" s="3">
        <f ca="1">PRODUCT('Rendements indices_+1'!AB$2:AB99)</f>
        <v>1.6529236611858427</v>
      </c>
      <c r="Z99" s="7"/>
    </row>
    <row r="100" spans="1:26" x14ac:dyDescent="0.25">
      <c r="A100" s="2">
        <v>40999</v>
      </c>
      <c r="B100" s="3">
        <f ca="1">PRODUCT('Rendements indices_+1'!B$2:B100)</f>
        <v>1.1474212729694733</v>
      </c>
      <c r="C100" s="3">
        <f ca="1">PRODUCT('Rendements indices_+1'!C$2:C100)</f>
        <v>2.0340459048125274</v>
      </c>
      <c r="D100" s="3">
        <f ca="1">PRODUCT('Rendements indices_+1'!D$2:D100)</f>
        <v>0.97079831587205478</v>
      </c>
      <c r="E100" s="3">
        <f ca="1">PRODUCT('Rendements indices_+1'!E$2:E100)</f>
        <v>1.2805311126319143</v>
      </c>
      <c r="F100" s="3">
        <f ca="1">PRODUCT('Rendements indices_+1'!F$2:F100)</f>
        <v>2.4223137562189931</v>
      </c>
      <c r="G100" s="3">
        <f ca="1">PRODUCT('Rendements indices_+1'!G$2:G100)</f>
        <v>1.4053792128829754</v>
      </c>
      <c r="H100" s="3">
        <f ca="1">PRODUCT('Rendements indices_+1'!H$2:H100)</f>
        <v>2.1716558779667059</v>
      </c>
      <c r="I100" s="3">
        <f ca="1">PRODUCT('Rendements indices_+1'!I$2:I100)</f>
        <v>2.1438637265671594</v>
      </c>
      <c r="J100" s="3">
        <f ca="1">PRODUCT('Rendements indices_+1'!J$2:J100)</f>
        <v>1.0898828016572892</v>
      </c>
      <c r="K100" s="3">
        <f ca="1">PRODUCT('Rendements indices_+1'!K$2:K100)</f>
        <v>1.71698337938117</v>
      </c>
      <c r="L100" s="3">
        <f ca="1">PRODUCT('Rendements indices_+1'!L$2:L100)</f>
        <v>1.0165715064298741</v>
      </c>
      <c r="M100" s="3">
        <f ca="1">PRODUCT('Rendements indices_+1'!M$2:M100)</f>
        <v>1.7313101694509736</v>
      </c>
      <c r="N100" s="3">
        <f ca="1">PRODUCT('Rendements indices_+1'!N$2:N100)</f>
        <v>1.0159847955041268</v>
      </c>
      <c r="O100" s="3">
        <f ca="1">PRODUCT('Rendements indices_+1'!O$2:O100)</f>
        <v>1.0566441745246715</v>
      </c>
      <c r="P100" s="3">
        <f>PRODUCT('Rendements indices_+1'!P$2:P100)</f>
        <v>0</v>
      </c>
      <c r="Q100" s="3">
        <f ca="1">PRODUCT('Rendements indices_+1'!Q$2:Q100)</f>
        <v>1.2849064476448606</v>
      </c>
      <c r="R100" s="3">
        <f>PRODUCT('Rendements indices_+1'!R$2:R100)</f>
        <v>0</v>
      </c>
      <c r="S100" s="3">
        <f>PRODUCT('Rendements indices_+1'!S$2:S100)</f>
        <v>0</v>
      </c>
      <c r="T100" s="3">
        <f>PRODUCT('Rendements indices_+1'!T$2:T100)</f>
        <v>0</v>
      </c>
      <c r="U100" s="3">
        <f>PRODUCT('Rendements indices_+1'!U$2:U100)</f>
        <v>0</v>
      </c>
      <c r="V100" s="3">
        <f>PRODUCT('Rendements indices_+1'!V$2:V100)</f>
        <v>0</v>
      </c>
      <c r="W100" s="3">
        <f ca="1">PRODUCT('Rendements indices_+1'!W$2:W100)</f>
        <v>1.2710538326281291</v>
      </c>
      <c r="X100" s="3">
        <f>PRODUCT('Rendements indices_+1'!X$2:X100)</f>
        <v>0</v>
      </c>
      <c r="Y100" s="3">
        <f ca="1">PRODUCT('Rendements indices_+1'!AB$2:AB100)</f>
        <v>1.6859821344095596</v>
      </c>
      <c r="Z100" s="7"/>
    </row>
    <row r="101" spans="1:26" x14ac:dyDescent="0.25">
      <c r="A101" s="2">
        <v>41029</v>
      </c>
      <c r="B101" s="3">
        <f ca="1">PRODUCT('Rendements indices_+1'!B$2:B101)</f>
        <v>1.2047923366179469</v>
      </c>
      <c r="C101" s="3">
        <f ca="1">PRODUCT('Rendements indices_+1'!C$2:C101)</f>
        <v>1.9323436095719009</v>
      </c>
      <c r="D101" s="3">
        <f ca="1">PRODUCT('Rendements indices_+1'!D$2:D101)</f>
        <v>0.93196638323717251</v>
      </c>
      <c r="E101" s="3">
        <f ca="1">PRODUCT('Rendements indices_+1'!E$2:E101)</f>
        <v>1.331752357137191</v>
      </c>
      <c r="F101" s="3">
        <f ca="1">PRODUCT('Rendements indices_+1'!F$2:F101)</f>
        <v>2.3980906186568034</v>
      </c>
      <c r="G101" s="3">
        <f ca="1">PRODUCT('Rendements indices_+1'!G$2:G101)</f>
        <v>1.3351102522388265</v>
      </c>
      <c r="H101" s="3">
        <f ca="1">PRODUCT('Rendements indices_+1'!H$2:H101)</f>
        <v>2.2802386718650411</v>
      </c>
      <c r="I101" s="3">
        <f ca="1">PRODUCT('Rendements indices_+1'!I$2:I101)</f>
        <v>2.1009864520358161</v>
      </c>
      <c r="J101" s="3">
        <f ca="1">PRODUCT('Rendements indices_+1'!J$2:J101)</f>
        <v>1.1552757697567266</v>
      </c>
      <c r="K101" s="3">
        <f ca="1">PRODUCT('Rendements indices_+1'!K$2:K101)</f>
        <v>1.8028325483502285</v>
      </c>
      <c r="L101" s="3">
        <f ca="1">PRODUCT('Rendements indices_+1'!L$2:L101)</f>
        <v>1.0064057913655755</v>
      </c>
      <c r="M101" s="3">
        <f ca="1">PRODUCT('Rendements indices_+1'!M$2:M101)</f>
        <v>1.7659363728399931</v>
      </c>
      <c r="N101" s="3">
        <f ca="1">PRODUCT('Rendements indices_+1'!N$2:N101)</f>
        <v>0.99566509959404426</v>
      </c>
      <c r="O101" s="3">
        <f ca="1">PRODUCT('Rendements indices_+1'!O$2:O101)</f>
        <v>1.0566441745246715</v>
      </c>
      <c r="P101" s="3">
        <f>PRODUCT('Rendements indices_+1'!P$2:P101)</f>
        <v>0</v>
      </c>
      <c r="Q101" s="3">
        <f ca="1">PRODUCT('Rendements indices_+1'!Q$2:Q101)</f>
        <v>1.2463592542155149</v>
      </c>
      <c r="R101" s="3">
        <f>PRODUCT('Rendements indices_+1'!R$2:R101)</f>
        <v>0</v>
      </c>
      <c r="S101" s="3">
        <f>PRODUCT('Rendements indices_+1'!S$2:S101)</f>
        <v>0</v>
      </c>
      <c r="T101" s="3">
        <f>PRODUCT('Rendements indices_+1'!T$2:T101)</f>
        <v>0</v>
      </c>
      <c r="U101" s="3">
        <f>PRODUCT('Rendements indices_+1'!U$2:U101)</f>
        <v>0</v>
      </c>
      <c r="V101" s="3">
        <f>PRODUCT('Rendements indices_+1'!V$2:V101)</f>
        <v>0</v>
      </c>
      <c r="W101" s="3">
        <f ca="1">PRODUCT('Rendements indices_+1'!W$2:W101)</f>
        <v>1.2964749092806918</v>
      </c>
      <c r="X101" s="3">
        <f>PRODUCT('Rendements indices_+1'!X$2:X101)</f>
        <v>0</v>
      </c>
      <c r="Y101" s="3">
        <f ca="1">PRODUCT('Rendements indices_+1'!AB$2:AB101)</f>
        <v>1.7197017770977507</v>
      </c>
      <c r="Z101" s="7"/>
    </row>
    <row r="102" spans="1:26" x14ac:dyDescent="0.25">
      <c r="A102" s="2">
        <v>41060</v>
      </c>
      <c r="B102" s="3">
        <f ca="1">PRODUCT('Rendements indices_+1'!B$2:B102)</f>
        <v>1.1806964898855881</v>
      </c>
      <c r="C102" s="3">
        <f ca="1">PRODUCT('Rendements indices_+1'!C$2:C102)</f>
        <v>1.970990481763339</v>
      </c>
      <c r="D102" s="3">
        <f ca="1">PRODUCT('Rendements indices_+1'!D$2:D102)</f>
        <v>0.95992537473428774</v>
      </c>
      <c r="E102" s="3">
        <f ca="1">PRODUCT('Rendements indices_+1'!E$2:E102)</f>
        <v>1.3051173099944471</v>
      </c>
      <c r="F102" s="3">
        <f ca="1">PRODUCT('Rendements indices_+1'!F$2:F102)</f>
        <v>2.5179951495896438</v>
      </c>
      <c r="G102" s="3">
        <f ca="1">PRODUCT('Rendements indices_+1'!G$2:G102)</f>
        <v>1.2683547396268851</v>
      </c>
      <c r="H102" s="3">
        <f ca="1">PRODUCT('Rendements indices_+1'!H$2:H102)</f>
        <v>2.2118315117090899</v>
      </c>
      <c r="I102" s="3">
        <f ca="1">PRODUCT('Rendements indices_+1'!I$2:I102)</f>
        <v>2.1850259101172487</v>
      </c>
      <c r="J102" s="3">
        <f ca="1">PRODUCT('Rendements indices_+1'!J$2:J102)</f>
        <v>1.1899340428494285</v>
      </c>
      <c r="K102" s="3">
        <f ca="1">PRODUCT('Rendements indices_+1'!K$2:K102)</f>
        <v>1.8569175248007355</v>
      </c>
      <c r="L102" s="3">
        <f ca="1">PRODUCT('Rendements indices_+1'!L$2:L102)</f>
        <v>1.0466620230201986</v>
      </c>
      <c r="M102" s="3">
        <f ca="1">PRODUCT('Rendements indices_+1'!M$2:M102)</f>
        <v>1.6776395541979934</v>
      </c>
      <c r="N102" s="3">
        <f ca="1">PRODUCT('Rendements indices_+1'!N$2:N102)</f>
        <v>1.035491703577806</v>
      </c>
      <c r="O102" s="3">
        <f ca="1">PRODUCT('Rendements indices_+1'!O$2:O102)</f>
        <v>1.0566441745246715</v>
      </c>
      <c r="P102" s="3">
        <f>PRODUCT('Rendements indices_+1'!P$2:P102)</f>
        <v>0</v>
      </c>
      <c r="Q102" s="3">
        <f ca="1">PRODUCT('Rendements indices_+1'!Q$2:Q102)</f>
        <v>1.2837500318419803</v>
      </c>
      <c r="R102" s="3">
        <f>PRODUCT('Rendements indices_+1'!R$2:R102)</f>
        <v>0</v>
      </c>
      <c r="S102" s="3">
        <f>PRODUCT('Rendements indices_+1'!S$2:S102)</f>
        <v>0</v>
      </c>
      <c r="T102" s="3">
        <f>PRODUCT('Rendements indices_+1'!T$2:T102)</f>
        <v>0</v>
      </c>
      <c r="U102" s="3">
        <f>PRODUCT('Rendements indices_+1'!U$2:U102)</f>
        <v>0</v>
      </c>
      <c r="V102" s="3">
        <f>PRODUCT('Rendements indices_+1'!V$2:V102)</f>
        <v>0</v>
      </c>
      <c r="W102" s="3">
        <f ca="1">PRODUCT('Rendements indices_+1'!W$2:W102)</f>
        <v>1.3612986547447263</v>
      </c>
      <c r="X102" s="3">
        <f>PRODUCT('Rendements indices_+1'!X$2:X102)</f>
        <v>0</v>
      </c>
      <c r="Y102" s="3">
        <f ca="1">PRODUCT('Rendements indices_+1'!AB$2:AB102)</f>
        <v>1.8228838837236159</v>
      </c>
      <c r="Z102" s="7"/>
    </row>
    <row r="103" spans="1:26" x14ac:dyDescent="0.25">
      <c r="A103" s="2">
        <v>41090</v>
      </c>
      <c r="B103" s="3">
        <f ca="1">PRODUCT('Rendements indices_+1'!B$2:B103)</f>
        <v>1.192503454784444</v>
      </c>
      <c r="C103" s="3">
        <f ca="1">PRODUCT('Rendements indices_+1'!C$2:C103)</f>
        <v>1.970990481763339</v>
      </c>
      <c r="D103" s="3">
        <f ca="1">PRODUCT('Rendements indices_+1'!D$2:D103)</f>
        <v>0.91192910599757326</v>
      </c>
      <c r="E103" s="3">
        <f ca="1">PRODUCT('Rendements indices_+1'!E$2:E103)</f>
        <v>1.3442708292942804</v>
      </c>
      <c r="F103" s="3">
        <f ca="1">PRODUCT('Rendements indices_+1'!F$2:F103)</f>
        <v>2.4424552951019542</v>
      </c>
      <c r="G103" s="3">
        <f ca="1">PRODUCT('Rendements indices_+1'!G$2:G103)</f>
        <v>1.3064053818156915</v>
      </c>
      <c r="H103" s="3">
        <f ca="1">PRODUCT('Rendements indices_+1'!H$2:H103)</f>
        <v>2.2339498268261808</v>
      </c>
      <c r="I103" s="3">
        <f ca="1">PRODUCT('Rendements indices_+1'!I$2:I103)</f>
        <v>2.1413253919149038</v>
      </c>
      <c r="J103" s="3">
        <f ca="1">PRODUCT('Rendements indices_+1'!J$2:J103)</f>
        <v>1.2375314045634056</v>
      </c>
      <c r="K103" s="3">
        <f ca="1">PRODUCT('Rendements indices_+1'!K$2:K103)</f>
        <v>1.8754867000487427</v>
      </c>
      <c r="L103" s="3">
        <f ca="1">PRODUCT('Rendements indices_+1'!L$2:L103)</f>
        <v>1.0257287825597947</v>
      </c>
      <c r="M103" s="3">
        <f ca="1">PRODUCT('Rendements indices_+1'!M$2:M103)</f>
        <v>1.6944159497399733</v>
      </c>
      <c r="N103" s="3">
        <f ca="1">PRODUCT('Rendements indices_+1'!N$2:N103)</f>
        <v>0.98371711839891562</v>
      </c>
      <c r="O103" s="3">
        <f ca="1">PRODUCT('Rendements indices_+1'!O$2:O103)</f>
        <v>1.0566441745246715</v>
      </c>
      <c r="P103" s="3">
        <f>PRODUCT('Rendements indices_+1'!P$2:P103)</f>
        <v>0</v>
      </c>
      <c r="Q103" s="3">
        <f ca="1">PRODUCT('Rendements indices_+1'!Q$2:Q103)</f>
        <v>1.3607750337524993</v>
      </c>
      <c r="R103" s="3">
        <f>PRODUCT('Rendements indices_+1'!R$2:R103)</f>
        <v>0</v>
      </c>
      <c r="S103" s="3">
        <f>PRODUCT('Rendements indices_+1'!S$2:S103)</f>
        <v>0</v>
      </c>
      <c r="T103" s="3">
        <f>PRODUCT('Rendements indices_+1'!T$2:T103)</f>
        <v>0</v>
      </c>
      <c r="U103" s="3">
        <f>PRODUCT('Rendements indices_+1'!U$2:U103)</f>
        <v>0</v>
      </c>
      <c r="V103" s="3">
        <f>PRODUCT('Rendements indices_+1'!V$2:V103)</f>
        <v>0</v>
      </c>
      <c r="W103" s="3">
        <f ca="1">PRODUCT('Rendements indices_+1'!W$2:W103)</f>
        <v>1.4021376143870681</v>
      </c>
      <c r="X103" s="3">
        <f>PRODUCT('Rendements indices_+1'!X$2:X103)</f>
        <v>0</v>
      </c>
      <c r="Y103" s="3">
        <f ca="1">PRODUCT('Rendements indices_+1'!AB$2:AB103)</f>
        <v>1.9322569167470329</v>
      </c>
      <c r="Z103" s="7"/>
    </row>
    <row r="104" spans="1:26" x14ac:dyDescent="0.25">
      <c r="A104" s="2">
        <v>41121</v>
      </c>
      <c r="B104" s="3">
        <f ca="1">PRODUCT('Rendements indices_+1'!B$2:B104)</f>
        <v>1.2521286275236663</v>
      </c>
      <c r="C104" s="3">
        <f ca="1">PRODUCT('Rendements indices_+1'!C$2:C104)</f>
        <v>2.0104102913986059</v>
      </c>
      <c r="D104" s="3">
        <f ca="1">PRODUCT('Rendements indices_+1'!D$2:D104)</f>
        <v>0.93928697917750048</v>
      </c>
      <c r="E104" s="3">
        <f ca="1">PRODUCT('Rendements indices_+1'!E$2:E104)</f>
        <v>1.4249270790519373</v>
      </c>
      <c r="F104" s="3">
        <f ca="1">PRODUCT('Rendements indices_+1'!F$2:F104)</f>
        <v>2.4668798480529737</v>
      </c>
      <c r="G104" s="3">
        <f ca="1">PRODUCT('Rendements indices_+1'!G$2:G104)</f>
        <v>1.3194694356338486</v>
      </c>
      <c r="H104" s="3">
        <f ca="1">PRODUCT('Rendements indices_+1'!H$2:H104)</f>
        <v>2.3456473181674902</v>
      </c>
      <c r="I104" s="3">
        <f ca="1">PRODUCT('Rendements indices_+1'!I$2:I104)</f>
        <v>2.2055651536723508</v>
      </c>
      <c r="J104" s="3">
        <f ca="1">PRODUCT('Rendements indices_+1'!J$2:J104)</f>
        <v>1.2994079747915759</v>
      </c>
      <c r="K104" s="3">
        <f ca="1">PRODUCT('Rendements indices_+1'!K$2:K104)</f>
        <v>1.9692610350511799</v>
      </c>
      <c r="L104" s="3">
        <f ca="1">PRODUCT('Rendements indices_+1'!L$2:L104)</f>
        <v>1.0154714947341967</v>
      </c>
      <c r="M104" s="3">
        <f ca="1">PRODUCT('Rendements indices_+1'!M$2:M104)</f>
        <v>1.7791367472269721</v>
      </c>
      <c r="N104" s="3">
        <f ca="1">PRODUCT('Rendements indices_+1'!N$2:N104)</f>
        <v>1.0033914607668939</v>
      </c>
      <c r="O104" s="3">
        <f ca="1">PRODUCT('Rendements indices_+1'!O$2:O104)</f>
        <v>1.0566441745246715</v>
      </c>
      <c r="P104" s="3">
        <f>PRODUCT('Rendements indices_+1'!P$2:P104)</f>
        <v>0</v>
      </c>
      <c r="Q104" s="3">
        <f ca="1">PRODUCT('Rendements indices_+1'!Q$2:Q104)</f>
        <v>1.3743827840900242</v>
      </c>
      <c r="R104" s="3">
        <f>PRODUCT('Rendements indices_+1'!R$2:R104)</f>
        <v>0</v>
      </c>
      <c r="S104" s="3">
        <f>PRODUCT('Rendements indices_+1'!S$2:S104)</f>
        <v>0</v>
      </c>
      <c r="T104" s="3">
        <f>PRODUCT('Rendements indices_+1'!T$2:T104)</f>
        <v>0</v>
      </c>
      <c r="U104" s="3">
        <f>PRODUCT('Rendements indices_+1'!U$2:U104)</f>
        <v>0</v>
      </c>
      <c r="V104" s="3">
        <f>PRODUCT('Rendements indices_+1'!V$2:V104)</f>
        <v>0</v>
      </c>
      <c r="W104" s="3">
        <f ca="1">PRODUCT('Rendements indices_+1'!W$2:W104)</f>
        <v>1.4582231189625507</v>
      </c>
      <c r="X104" s="3">
        <f>PRODUCT('Rendements indices_+1'!X$2:X104)</f>
        <v>0</v>
      </c>
      <c r="Y104" s="3">
        <f ca="1">PRODUCT('Rendements indices_+1'!AB$2:AB104)</f>
        <v>1.9515794859145033</v>
      </c>
      <c r="Z104" s="7"/>
    </row>
    <row r="105" spans="1:26" x14ac:dyDescent="0.25">
      <c r="A105" s="2">
        <v>41152</v>
      </c>
      <c r="B105" s="3">
        <f ca="1">PRODUCT('Rendements indices_+1'!B$2:B105)</f>
        <v>1.2396073412484296</v>
      </c>
      <c r="C105" s="3">
        <f ca="1">PRODUCT('Rendements indices_+1'!C$2:C105)</f>
        <v>2.0104102913986059</v>
      </c>
      <c r="D105" s="3">
        <f ca="1">PRODUCT('Rendements indices_+1'!D$2:D105)</f>
        <v>0.9768584583446005</v>
      </c>
      <c r="E105" s="3">
        <f ca="1">PRODUCT('Rendements indices_+1'!E$2:E105)</f>
        <v>1.5104227037950535</v>
      </c>
      <c r="F105" s="3">
        <f ca="1">PRODUCT('Rendements indices_+1'!F$2:F105)</f>
        <v>2.417542251091914</v>
      </c>
      <c r="G105" s="3">
        <f ca="1">PRODUCT('Rendements indices_+1'!G$2:G105)</f>
        <v>1.279885352564833</v>
      </c>
      <c r="H105" s="3">
        <f ca="1">PRODUCT('Rendements indices_+1'!H$2:H105)</f>
        <v>2.4863861572575399</v>
      </c>
      <c r="I105" s="3">
        <f ca="1">PRODUCT('Rendements indices_+1'!I$2:I105)</f>
        <v>2.2496764567457981</v>
      </c>
      <c r="J105" s="3">
        <f ca="1">PRODUCT('Rendements indices_+1'!J$2:J105)</f>
        <v>1.2994079747915759</v>
      </c>
      <c r="K105" s="3">
        <f ca="1">PRODUCT('Rendements indices_+1'!K$2:K105)</f>
        <v>2.0086462557522036</v>
      </c>
      <c r="L105" s="3">
        <f ca="1">PRODUCT('Rendements indices_+1'!L$2:L105)</f>
        <v>1.0256262096815387</v>
      </c>
      <c r="M105" s="3">
        <f ca="1">PRODUCT('Rendements indices_+1'!M$2:M105)</f>
        <v>1.7613453797547023</v>
      </c>
      <c r="N105" s="3">
        <f ca="1">PRODUCT('Rendements indices_+1'!N$2:N105)</f>
        <v>1.0033914607668939</v>
      </c>
      <c r="O105" s="3">
        <f ca="1">PRODUCT('Rendements indices_+1'!O$2:O105)</f>
        <v>1.0566441745246715</v>
      </c>
      <c r="P105" s="3">
        <f>PRODUCT('Rendements indices_+1'!P$2:P105)</f>
        <v>0</v>
      </c>
      <c r="Q105" s="3">
        <f ca="1">PRODUCT('Rendements indices_+1'!Q$2:Q105)</f>
        <v>1.3331513005673234</v>
      </c>
      <c r="R105" s="3">
        <f>PRODUCT('Rendements indices_+1'!R$2:R105)</f>
        <v>0</v>
      </c>
      <c r="S105" s="3">
        <f>PRODUCT('Rendements indices_+1'!S$2:S105)</f>
        <v>0</v>
      </c>
      <c r="T105" s="3">
        <f>PRODUCT('Rendements indices_+1'!T$2:T105)</f>
        <v>0</v>
      </c>
      <c r="U105" s="3">
        <f>PRODUCT('Rendements indices_+1'!U$2:U105)</f>
        <v>0</v>
      </c>
      <c r="V105" s="3">
        <f>PRODUCT('Rendements indices_+1'!V$2:V105)</f>
        <v>0</v>
      </c>
      <c r="W105" s="3">
        <f ca="1">PRODUCT('Rendements indices_+1'!W$2:W105)</f>
        <v>1.3853119630144231</v>
      </c>
      <c r="X105" s="3">
        <f>PRODUCT('Rendements indices_+1'!X$2:X105)</f>
        <v>0</v>
      </c>
      <c r="Y105" s="3">
        <f ca="1">PRODUCT('Rendements indices_+1'!AB$2:AB105)</f>
        <v>1.873516306477923</v>
      </c>
      <c r="Z105" s="7"/>
    </row>
    <row r="106" spans="1:26" x14ac:dyDescent="0.25">
      <c r="A106" s="2">
        <v>41182</v>
      </c>
      <c r="B106" s="3">
        <f ca="1">PRODUCT('Rendements indices_+1'!B$2:B106)</f>
        <v>1.3139837817233355</v>
      </c>
      <c r="C106" s="3">
        <f ca="1">PRODUCT('Rendements indices_+1'!C$2:C106)</f>
        <v>2.1109308059685365</v>
      </c>
      <c r="D106" s="3">
        <f ca="1">PRODUCT('Rendements indices_+1'!D$2:D106)</f>
        <v>1.0061642120949386</v>
      </c>
      <c r="E106" s="3">
        <f ca="1">PRODUCT('Rendements indices_+1'!E$2:E106)</f>
        <v>1.5104227037950535</v>
      </c>
      <c r="F106" s="3">
        <f ca="1">PRODUCT('Rendements indices_+1'!F$2:F106)</f>
        <v>2.4417176736028332</v>
      </c>
      <c r="G106" s="3">
        <f ca="1">PRODUCT('Rendements indices_+1'!G$2:G106)</f>
        <v>1.318281913141778</v>
      </c>
      <c r="H106" s="3">
        <f ca="1">PRODUCT('Rendements indices_+1'!H$2:H106)</f>
        <v>2.6107054651204171</v>
      </c>
      <c r="I106" s="3">
        <f ca="1">PRODUCT('Rendements indices_+1'!I$2:I106)</f>
        <v>2.2046829276108819</v>
      </c>
      <c r="J106" s="3">
        <f ca="1">PRODUCT('Rendements indices_+1'!J$2:J106)</f>
        <v>1.2474316557999128</v>
      </c>
      <c r="K106" s="3">
        <f ca="1">PRODUCT('Rendements indices_+1'!K$2:K106)</f>
        <v>2.0086462557522036</v>
      </c>
      <c r="L106" s="3">
        <f ca="1">PRODUCT('Rendements indices_+1'!L$2:L106)</f>
        <v>1.0871637822624312</v>
      </c>
      <c r="M106" s="3">
        <f ca="1">PRODUCT('Rendements indices_+1'!M$2:M106)</f>
        <v>1.7965722873497965</v>
      </c>
      <c r="N106" s="3">
        <f ca="1">PRODUCT('Rendements indices_+1'!N$2:N106)</f>
        <v>1.0033914607668939</v>
      </c>
      <c r="O106" s="3">
        <f ca="1">PRODUCT('Rendements indices_+1'!O$2:O106)</f>
        <v>1.0566441745246715</v>
      </c>
      <c r="P106" s="3">
        <f>PRODUCT('Rendements indices_+1'!P$2:P106)</f>
        <v>0</v>
      </c>
      <c r="Q106" s="3">
        <f ca="1">PRODUCT('Rendements indices_+1'!Q$2:Q106)</f>
        <v>1.3064882745559769</v>
      </c>
      <c r="R106" s="3">
        <f>PRODUCT('Rendements indices_+1'!R$2:R106)</f>
        <v>0</v>
      </c>
      <c r="S106" s="3">
        <f>PRODUCT('Rendements indices_+1'!S$2:S106)</f>
        <v>0</v>
      </c>
      <c r="T106" s="3">
        <f>PRODUCT('Rendements indices_+1'!T$2:T106)</f>
        <v>0</v>
      </c>
      <c r="U106" s="3">
        <f>PRODUCT('Rendements indices_+1'!U$2:U106)</f>
        <v>0</v>
      </c>
      <c r="V106" s="3">
        <f>PRODUCT('Rendements indices_+1'!V$2:V106)</f>
        <v>0</v>
      </c>
      <c r="W106" s="3">
        <f ca="1">PRODUCT('Rendements indices_+1'!W$2:W106)</f>
        <v>1.440724441535</v>
      </c>
      <c r="X106" s="3">
        <f>PRODUCT('Rendements indices_+1'!X$2:X106)</f>
        <v>0</v>
      </c>
      <c r="Y106" s="3">
        <f ca="1">PRODUCT('Rendements indices_+1'!AB$2:AB106)</f>
        <v>1.9859272848665985</v>
      </c>
      <c r="Z106" s="7"/>
    </row>
    <row r="107" spans="1:26" x14ac:dyDescent="0.25">
      <c r="A107" s="2">
        <v>41213</v>
      </c>
      <c r="B107" s="3">
        <f ca="1">PRODUCT('Rendements indices_+1'!B$2:B107)</f>
        <v>1.366543132992269</v>
      </c>
      <c r="C107" s="3">
        <f ca="1">PRODUCT('Rendements indices_+1'!C$2:C107)</f>
        <v>2.1109308059685365</v>
      </c>
      <c r="D107" s="3">
        <f ca="1">PRODUCT('Rendements indices_+1'!D$2:D107)</f>
        <v>1.0564724226996856</v>
      </c>
      <c r="E107" s="3">
        <f ca="1">PRODUCT('Rendements indices_+1'!E$2:E107)</f>
        <v>1.4500057956432513</v>
      </c>
      <c r="F107" s="3">
        <f ca="1">PRODUCT('Rendements indices_+1'!F$2:F107)</f>
        <v>2.5638035572829749</v>
      </c>
      <c r="G107" s="3">
        <f ca="1">PRODUCT('Rendements indices_+1'!G$2:G107)</f>
        <v>1.2787334557475247</v>
      </c>
      <c r="H107" s="3">
        <f ca="1">PRODUCT('Rendements indices_+1'!H$2:H107)</f>
        <v>2.5323843011668044</v>
      </c>
      <c r="I107" s="3">
        <f ca="1">PRODUCT('Rendements indices_+1'!I$2:I107)</f>
        <v>2.2046829276108819</v>
      </c>
      <c r="J107" s="3">
        <f ca="1">PRODUCT('Rendements indices_+1'!J$2:J107)</f>
        <v>1.3098032385899085</v>
      </c>
      <c r="K107" s="3">
        <f ca="1">PRODUCT('Rendements indices_+1'!K$2:K107)</f>
        <v>2.0889921059822916</v>
      </c>
      <c r="L107" s="3">
        <f ca="1">PRODUCT('Rendements indices_+1'!L$2:L107)</f>
        <v>1.0762921444398068</v>
      </c>
      <c r="M107" s="3">
        <f ca="1">PRODUCT('Rendements indices_+1'!M$2:M107)</f>
        <v>1.7067436729823064</v>
      </c>
      <c r="N107" s="3">
        <f ca="1">PRODUCT('Rendements indices_+1'!N$2:N107)</f>
        <v>1.0435271191975697</v>
      </c>
      <c r="O107" s="3">
        <f ca="1">PRODUCT('Rendements indices_+1'!O$2:O107)</f>
        <v>1.0566441745246715</v>
      </c>
      <c r="P107" s="3">
        <f>PRODUCT('Rendements indices_+1'!P$2:P107)</f>
        <v>0</v>
      </c>
      <c r="Q107" s="3">
        <f ca="1">PRODUCT('Rendements indices_+1'!Q$2:Q107)</f>
        <v>1.3326180400470966</v>
      </c>
      <c r="R107" s="3">
        <f>PRODUCT('Rendements indices_+1'!R$2:R107)</f>
        <v>0</v>
      </c>
      <c r="S107" s="3">
        <f>PRODUCT('Rendements indices_+1'!S$2:S107)</f>
        <v>0</v>
      </c>
      <c r="T107" s="3">
        <f>PRODUCT('Rendements indices_+1'!T$2:T107)</f>
        <v>0</v>
      </c>
      <c r="U107" s="3">
        <f>PRODUCT('Rendements indices_+1'!U$2:U107)</f>
        <v>0</v>
      </c>
      <c r="V107" s="3">
        <f>PRODUCT('Rendements indices_+1'!V$2:V107)</f>
        <v>0</v>
      </c>
      <c r="W107" s="3">
        <f ca="1">PRODUCT('Rendements indices_+1'!W$2:W107)</f>
        <v>1.5127606636117501</v>
      </c>
      <c r="X107" s="3">
        <f>PRODUCT('Rendements indices_+1'!X$2:X107)</f>
        <v>0</v>
      </c>
      <c r="Y107" s="3">
        <f ca="1">PRODUCT('Rendements indices_+1'!AB$2:AB107)</f>
        <v>2.0852236491099285</v>
      </c>
      <c r="Z107" s="7"/>
    </row>
    <row r="108" spans="1:26" x14ac:dyDescent="0.25">
      <c r="A108" s="2">
        <v>41243</v>
      </c>
      <c r="B108" s="3">
        <f ca="1">PRODUCT('Rendements indices_+1'!B$2:B108)</f>
        <v>1.3118814076725782</v>
      </c>
      <c r="C108" s="3">
        <f ca="1">PRODUCT('Rendements indices_+1'!C$2:C108)</f>
        <v>2.0687121898491658</v>
      </c>
      <c r="D108" s="3">
        <f ca="1">PRODUCT('Rendements indices_+1'!D$2:D108)</f>
        <v>1.0670371469266824</v>
      </c>
      <c r="E108" s="3">
        <f ca="1">PRODUCT('Rendements indices_+1'!E$2:E108)</f>
        <v>1.4210056797303863</v>
      </c>
      <c r="F108" s="3">
        <f ca="1">PRODUCT('Rendements indices_+1'!F$2:F108)</f>
        <v>2.6407176640014645</v>
      </c>
      <c r="G108" s="3">
        <f ca="1">PRODUCT('Rendements indices_+1'!G$2:G108)</f>
        <v>1.2787334557475247</v>
      </c>
      <c r="H108" s="3">
        <f ca="1">PRODUCT('Rendements indices_+1'!H$2:H108)</f>
        <v>2.6590035162251446</v>
      </c>
      <c r="I108" s="3">
        <f ca="1">PRODUCT('Rendements indices_+1'!I$2:I108)</f>
        <v>2.1385424397825554</v>
      </c>
      <c r="J108" s="3">
        <f ca="1">PRODUCT('Rendements indices_+1'!J$2:J108)</f>
        <v>1.3229012709758077</v>
      </c>
      <c r="K108" s="3">
        <f ca="1">PRODUCT('Rendements indices_+1'!K$2:K108)</f>
        <v>2.2143316323412292</v>
      </c>
      <c r="L108" s="3">
        <f ca="1">PRODUCT('Rendements indices_+1'!L$2:L108)</f>
        <v>1.0762921444398068</v>
      </c>
      <c r="M108" s="3">
        <f ca="1">PRODUCT('Rendements indices_+1'!M$2:M108)</f>
        <v>1.7579459831717756</v>
      </c>
      <c r="N108" s="3">
        <f ca="1">PRODUCT('Rendements indices_+1'!N$2:N108)</f>
        <v>1.0226565768136182</v>
      </c>
      <c r="O108" s="3">
        <f ca="1">PRODUCT('Rendements indices_+1'!O$2:O108)</f>
        <v>1.0566441745246715</v>
      </c>
      <c r="P108" s="3">
        <f>PRODUCT('Rendements indices_+1'!P$2:P108)</f>
        <v>0</v>
      </c>
      <c r="Q108" s="3">
        <f ca="1">PRODUCT('Rendements indices_+1'!Q$2:Q108)</f>
        <v>1.3192918596466257</v>
      </c>
      <c r="R108" s="3">
        <f>PRODUCT('Rendements indices_+1'!R$2:R108)</f>
        <v>0</v>
      </c>
      <c r="S108" s="3">
        <f>PRODUCT('Rendements indices_+1'!S$2:S108)</f>
        <v>0</v>
      </c>
      <c r="T108" s="3">
        <f>PRODUCT('Rendements indices_+1'!T$2:T108)</f>
        <v>0</v>
      </c>
      <c r="U108" s="3">
        <f>PRODUCT('Rendements indices_+1'!U$2:U108)</f>
        <v>0</v>
      </c>
      <c r="V108" s="3">
        <f>PRODUCT('Rendements indices_+1'!V$2:V108)</f>
        <v>0</v>
      </c>
      <c r="W108" s="3">
        <f ca="1">PRODUCT('Rendements indices_+1'!W$2:W108)</f>
        <v>1.5581434835201027</v>
      </c>
      <c r="X108" s="3">
        <f>PRODUCT('Rendements indices_+1'!X$2:X108)</f>
        <v>0</v>
      </c>
      <c r="Y108" s="3">
        <f ca="1">PRODUCT('Rendements indices_+1'!AB$2:AB108)</f>
        <v>2.1060758856010278</v>
      </c>
      <c r="Z108" s="7"/>
    </row>
    <row r="109" spans="1:26" x14ac:dyDescent="0.25">
      <c r="A109" s="2">
        <v>41274</v>
      </c>
      <c r="B109" s="3">
        <f ca="1">PRODUCT('Rendements indices_+1'!B$2:B109)</f>
        <v>1.3118814076725782</v>
      </c>
      <c r="C109" s="3">
        <f ca="1">PRODUCT('Rendements indices_+1'!C$2:C109)</f>
        <v>2.0066508241536907</v>
      </c>
      <c r="D109" s="3">
        <f ca="1">PRODUCT('Rendements indices_+1'!D$2:D109)</f>
        <v>1.1203890042730165</v>
      </c>
      <c r="E109" s="3">
        <f ca="1">PRODUCT('Rendements indices_+1'!E$2:E109)</f>
        <v>1.3641654525411708</v>
      </c>
      <c r="F109" s="3">
        <f ca="1">PRODUCT('Rendements indices_+1'!F$2:F109)</f>
        <v>2.5614961340814206</v>
      </c>
      <c r="G109" s="3">
        <f ca="1">PRODUCT('Rendements indices_+1'!G$2:G109)</f>
        <v>1.2531587866325742</v>
      </c>
      <c r="H109" s="3">
        <f ca="1">PRODUCT('Rendements indices_+1'!H$2:H109)</f>
        <v>2.7653636568741504</v>
      </c>
      <c r="I109" s="3">
        <f ca="1">PRODUCT('Rendements indices_+1'!I$2:I109)</f>
        <v>2.0743861665890786</v>
      </c>
      <c r="J109" s="3">
        <f ca="1">PRODUCT('Rendements indices_+1'!J$2:J109)</f>
        <v>1.3361302836855657</v>
      </c>
      <c r="K109" s="3">
        <f ca="1">PRODUCT('Rendements indices_+1'!K$2:K109)</f>
        <v>2.258618264988054</v>
      </c>
      <c r="L109" s="3">
        <f ca="1">PRODUCT('Rendements indices_+1'!L$2:L109)</f>
        <v>1.0547663015510107</v>
      </c>
      <c r="M109" s="3">
        <f ca="1">PRODUCT('Rendements indices_+1'!M$2:M109)</f>
        <v>1.7052076036766224</v>
      </c>
      <c r="N109" s="3">
        <f ca="1">PRODUCT('Rendements indices_+1'!N$2:N109)</f>
        <v>1.0328831425817544</v>
      </c>
      <c r="O109" s="3">
        <f ca="1">PRODUCT('Rendements indices_+1'!O$2:O109)</f>
        <v>1.0566441745246715</v>
      </c>
      <c r="P109" s="3">
        <f>PRODUCT('Rendements indices_+1'!P$2:P109)</f>
        <v>0</v>
      </c>
      <c r="Q109" s="3">
        <f ca="1">PRODUCT('Rendements indices_+1'!Q$2:Q109)</f>
        <v>1.2665201852607606</v>
      </c>
      <c r="R109" s="3">
        <f>PRODUCT('Rendements indices_+1'!R$2:R109)</f>
        <v>0</v>
      </c>
      <c r="S109" s="3">
        <f>PRODUCT('Rendements indices_+1'!S$2:S109)</f>
        <v>0</v>
      </c>
      <c r="T109" s="3">
        <f>PRODUCT('Rendements indices_+1'!T$2:T109)</f>
        <v>0</v>
      </c>
      <c r="U109" s="3">
        <f>PRODUCT('Rendements indices_+1'!U$2:U109)</f>
        <v>0</v>
      </c>
      <c r="V109" s="3">
        <f>PRODUCT('Rendements indices_+1'!V$2:V109)</f>
        <v>0</v>
      </c>
      <c r="W109" s="3">
        <f ca="1">PRODUCT('Rendements indices_+1'!W$2:W109)</f>
        <v>1.6204692228609068</v>
      </c>
      <c r="X109" s="3">
        <f>PRODUCT('Rendements indices_+1'!X$2:X109)</f>
        <v>0</v>
      </c>
      <c r="Y109" s="3">
        <f ca="1">PRODUCT('Rendements indices_+1'!AB$2:AB109)</f>
        <v>2.0007720913209761</v>
      </c>
      <c r="Z109" s="7"/>
    </row>
    <row r="110" spans="1:26" x14ac:dyDescent="0.25">
      <c r="A110" s="2">
        <v>41305</v>
      </c>
      <c r="B110" s="3">
        <f ca="1">PRODUCT('Rendements indices_+1'!B$2:B110)</f>
        <v>1.3512378499027555</v>
      </c>
      <c r="C110" s="3">
        <f ca="1">PRODUCT('Rendements indices_+1'!C$2:C110)</f>
        <v>2.0869168571198382</v>
      </c>
      <c r="D110" s="3">
        <f ca="1">PRODUCT('Rendements indices_+1'!D$2:D110)</f>
        <v>1.1091851142302862</v>
      </c>
      <c r="E110" s="3">
        <f ca="1">PRODUCT('Rendements indices_+1'!E$2:E110)</f>
        <v>1.3368821434903473</v>
      </c>
      <c r="F110" s="3">
        <f ca="1">PRODUCT('Rendements indices_+1'!F$2:F110)</f>
        <v>2.4846512500589779</v>
      </c>
      <c r="G110" s="3">
        <f ca="1">PRODUCT('Rendements indices_+1'!G$2:G110)</f>
        <v>1.2531587866325742</v>
      </c>
      <c r="H110" s="3">
        <f ca="1">PRODUCT('Rendements indices_+1'!H$2:H110)</f>
        <v>2.7653636568741504</v>
      </c>
      <c r="I110" s="3">
        <f ca="1">PRODUCT('Rendements indices_+1'!I$2:I110)</f>
        <v>1.9706668582596245</v>
      </c>
      <c r="J110" s="3">
        <f ca="1">PRODUCT('Rendements indices_+1'!J$2:J110)</f>
        <v>1.2960463751749987</v>
      </c>
      <c r="K110" s="3">
        <f ca="1">PRODUCT('Rendements indices_+1'!K$2:K110)</f>
        <v>2.2134458996882929</v>
      </c>
      <c r="L110" s="3">
        <f ca="1">PRODUCT('Rendements indices_+1'!L$2:L110)</f>
        <v>1.0969569536130512</v>
      </c>
      <c r="M110" s="3">
        <f ca="1">PRODUCT('Rendements indices_+1'!M$2:M110)</f>
        <v>1.756363831786921</v>
      </c>
      <c r="N110" s="3">
        <f ca="1">PRODUCT('Rendements indices_+1'!N$2:N110)</f>
        <v>1.0535408054333895</v>
      </c>
      <c r="O110" s="3">
        <f ca="1">PRODUCT('Rendements indices_+1'!O$2:O110)</f>
        <v>1.0566441745246715</v>
      </c>
      <c r="P110" s="3">
        <f>PRODUCT('Rendements indices_+1'!P$2:P110)</f>
        <v>0</v>
      </c>
      <c r="Q110" s="3">
        <f ca="1">PRODUCT('Rendements indices_+1'!Q$2:Q110)</f>
        <v>1.2538549834081529</v>
      </c>
      <c r="R110" s="3">
        <f>PRODUCT('Rendements indices_+1'!R$2:R110)</f>
        <v>0</v>
      </c>
      <c r="S110" s="3">
        <f>PRODUCT('Rendements indices_+1'!S$2:S110)</f>
        <v>0</v>
      </c>
      <c r="T110" s="3">
        <f>PRODUCT('Rendements indices_+1'!T$2:T110)</f>
        <v>0</v>
      </c>
      <c r="U110" s="3">
        <f>PRODUCT('Rendements indices_+1'!U$2:U110)</f>
        <v>0</v>
      </c>
      <c r="V110" s="3">
        <f>PRODUCT('Rendements indices_+1'!V$2:V110)</f>
        <v>0</v>
      </c>
      <c r="W110" s="3">
        <f ca="1">PRODUCT('Rendements indices_+1'!W$2:W110)</f>
        <v>1.6852879917753432</v>
      </c>
      <c r="X110" s="3">
        <f>PRODUCT('Rendements indices_+1'!X$2:X110)</f>
        <v>0</v>
      </c>
      <c r="Y110" s="3">
        <f ca="1">PRODUCT('Rendements indices_+1'!AB$2:AB110)</f>
        <v>2.1208184168002346</v>
      </c>
      <c r="Z110" s="7"/>
    </row>
    <row r="111" spans="1:26" x14ac:dyDescent="0.25">
      <c r="A111" s="2">
        <v>41333</v>
      </c>
      <c r="B111" s="3">
        <f ca="1">PRODUCT('Rendements indices_+1'!B$2:B111)</f>
        <v>1.3107007144056728</v>
      </c>
      <c r="C111" s="3">
        <f ca="1">PRODUCT('Rendements indices_+1'!C$2:C111)</f>
        <v>2.1286551942622349</v>
      </c>
      <c r="D111" s="3">
        <f ca="1">PRODUCT('Rendements indices_+1'!D$2:D111)</f>
        <v>1.1424606676571949</v>
      </c>
      <c r="E111" s="3">
        <f ca="1">PRODUCT('Rendements indices_+1'!E$2:E111)</f>
        <v>1.2967756791856369</v>
      </c>
      <c r="F111" s="3">
        <f ca="1">PRODUCT('Rendements indices_+1'!F$2:F111)</f>
        <v>2.4349582250577981</v>
      </c>
      <c r="G111" s="3">
        <f ca="1">PRODUCT('Rendements indices_+1'!G$2:G111)</f>
        <v>1.3283483138305288</v>
      </c>
      <c r="H111" s="3">
        <f ca="1">PRODUCT('Rendements indices_+1'!H$2:H111)</f>
        <v>2.6270954740304426</v>
      </c>
      <c r="I111" s="3">
        <f ca="1">PRODUCT('Rendements indices_+1'!I$2:I111)</f>
        <v>1.9903735268422207</v>
      </c>
      <c r="J111" s="3">
        <f ca="1">PRODUCT('Rendements indices_+1'!J$2:J111)</f>
        <v>1.2571649839197487</v>
      </c>
      <c r="K111" s="3">
        <f ca="1">PRODUCT('Rendements indices_+1'!K$2:K111)</f>
        <v>2.3019837356758246</v>
      </c>
      <c r="L111" s="3">
        <f ca="1">PRODUCT('Rendements indices_+1'!L$2:L111)</f>
        <v>1.0530786754685291</v>
      </c>
      <c r="M111" s="3">
        <f ca="1">PRODUCT('Rendements indices_+1'!M$2:M111)</f>
        <v>1.8441820233762671</v>
      </c>
      <c r="N111" s="3">
        <f ca="1">PRODUCT('Rendements indices_+1'!N$2:N111)</f>
        <v>1.0324699893247216</v>
      </c>
      <c r="O111" s="3">
        <f ca="1">PRODUCT('Rendements indices_+1'!O$2:O111)</f>
        <v>1.0566441745246715</v>
      </c>
      <c r="P111" s="3">
        <f>PRODUCT('Rendements indices_+1'!P$2:P111)</f>
        <v>0</v>
      </c>
      <c r="Q111" s="3">
        <f ca="1">PRODUCT('Rendements indices_+1'!Q$2:Q111)</f>
        <v>1.2037007840718268</v>
      </c>
      <c r="R111" s="3">
        <f>PRODUCT('Rendements indices_+1'!R$2:R111)</f>
        <v>0</v>
      </c>
      <c r="S111" s="3">
        <f>PRODUCT('Rendements indices_+1'!S$2:S111)</f>
        <v>0</v>
      </c>
      <c r="T111" s="3">
        <f>PRODUCT('Rendements indices_+1'!T$2:T111)</f>
        <v>0</v>
      </c>
      <c r="U111" s="3">
        <f>PRODUCT('Rendements indices_+1'!U$2:U111)</f>
        <v>0</v>
      </c>
      <c r="V111" s="3">
        <f>PRODUCT('Rendements indices_+1'!V$2:V111)</f>
        <v>0</v>
      </c>
      <c r="W111" s="3">
        <f ca="1">PRODUCT('Rendements indices_+1'!W$2:W111)</f>
        <v>1.6852879917753432</v>
      </c>
      <c r="X111" s="3">
        <f>PRODUCT('Rendements indices_+1'!X$2:X111)</f>
        <v>0</v>
      </c>
      <c r="Y111" s="3">
        <f ca="1">PRODUCT('Rendements indices_+1'!AB$2:AB111)</f>
        <v>2.1632347851362392</v>
      </c>
      <c r="Z111" s="7"/>
    </row>
    <row r="112" spans="1:26" x14ac:dyDescent="0.25">
      <c r="A112" s="2">
        <v>41364</v>
      </c>
      <c r="B112" s="3">
        <f ca="1">PRODUCT('Rendements indices_+1'!B$2:B112)</f>
        <v>1.2844867001175593</v>
      </c>
      <c r="C112" s="3">
        <f ca="1">PRODUCT('Rendements indices_+1'!C$2:C112)</f>
        <v>2.0222224345491231</v>
      </c>
      <c r="D112" s="3">
        <f ca="1">PRODUCT('Rendements indices_+1'!D$2:D112)</f>
        <v>1.096762240950907</v>
      </c>
      <c r="E112" s="3">
        <f ca="1">PRODUCT('Rendements indices_+1'!E$2:E112)</f>
        <v>1.3227111927693496</v>
      </c>
      <c r="F112" s="3">
        <f ca="1">PRODUCT('Rendements indices_+1'!F$2:F112)</f>
        <v>2.337559896055486</v>
      </c>
      <c r="G112" s="3">
        <f ca="1">PRODUCT('Rendements indices_+1'!G$2:G112)</f>
        <v>1.3681987632454446</v>
      </c>
      <c r="H112" s="3">
        <f ca="1">PRODUCT('Rendements indices_+1'!H$2:H112)</f>
        <v>2.6270954740304426</v>
      </c>
      <c r="I112" s="3">
        <f ca="1">PRODUCT('Rendements indices_+1'!I$2:I112)</f>
        <v>2.0301809973790652</v>
      </c>
      <c r="J112" s="3">
        <f ca="1">PRODUCT('Rendements indices_+1'!J$2:J112)</f>
        <v>1.3074515832765388</v>
      </c>
      <c r="K112" s="3">
        <f ca="1">PRODUCT('Rendements indices_+1'!K$2:K112)</f>
        <v>2.2789638983190663</v>
      </c>
      <c r="L112" s="3">
        <f ca="1">PRODUCT('Rendements indices_+1'!L$2:L112)</f>
        <v>1.0214863152044731</v>
      </c>
      <c r="M112" s="3">
        <f ca="1">PRODUCT('Rendements indices_+1'!M$2:M112)</f>
        <v>1.8072983829087417</v>
      </c>
      <c r="N112" s="3">
        <f ca="1">PRODUCT('Rendements indices_+1'!N$2:N112)</f>
        <v>0.98084648985848544</v>
      </c>
      <c r="O112" s="3">
        <f ca="1">PRODUCT('Rendements indices_+1'!O$2:O112)</f>
        <v>1.0566441745246715</v>
      </c>
      <c r="P112" s="3">
        <f>PRODUCT('Rendements indices_+1'!P$2:P112)</f>
        <v>0</v>
      </c>
      <c r="Q112" s="3">
        <f ca="1">PRODUCT('Rendements indices_+1'!Q$2:Q112)</f>
        <v>1.1796267683903903</v>
      </c>
      <c r="R112" s="3">
        <f>PRODUCT('Rendements indices_+1'!R$2:R112)</f>
        <v>0</v>
      </c>
      <c r="S112" s="3">
        <f>PRODUCT('Rendements indices_+1'!S$2:S112)</f>
        <v>0</v>
      </c>
      <c r="T112" s="3">
        <f>PRODUCT('Rendements indices_+1'!T$2:T112)</f>
        <v>0</v>
      </c>
      <c r="U112" s="3">
        <f>PRODUCT('Rendements indices_+1'!U$2:U112)</f>
        <v>0</v>
      </c>
      <c r="V112" s="3">
        <f>PRODUCT('Rendements indices_+1'!V$2:V112)</f>
        <v>0</v>
      </c>
      <c r="W112" s="3">
        <f ca="1">PRODUCT('Rendements indices_+1'!W$2:W112)</f>
        <v>1.6684351118575897</v>
      </c>
      <c r="X112" s="3">
        <f>PRODUCT('Rendements indices_+1'!X$2:X112)</f>
        <v>0</v>
      </c>
      <c r="Y112" s="3">
        <f ca="1">PRODUCT('Rendements indices_+1'!AB$2:AB112)</f>
        <v>2.1632347851362392</v>
      </c>
      <c r="Z112" s="7"/>
    </row>
    <row r="113" spans="1:26" x14ac:dyDescent="0.25">
      <c r="A113" s="2">
        <v>41394</v>
      </c>
      <c r="B113" s="3">
        <f ca="1">PRODUCT('Rendements indices_+1'!B$2:B113)</f>
        <v>1.2331072321128569</v>
      </c>
      <c r="C113" s="3">
        <f ca="1">PRODUCT('Rendements indices_+1'!C$2:C113)</f>
        <v>1.9615557615126493</v>
      </c>
      <c r="D113" s="3">
        <f ca="1">PRODUCT('Rendements indices_+1'!D$2:D113)</f>
        <v>1.1516003529984524</v>
      </c>
      <c r="E113" s="3">
        <f ca="1">PRODUCT('Rendements indices_+1'!E$2:E113)</f>
        <v>1.4020738643355106</v>
      </c>
      <c r="F113" s="3">
        <f ca="1">PRODUCT('Rendements indices_+1'!F$2:F113)</f>
        <v>2.2674330991738212</v>
      </c>
      <c r="G113" s="3">
        <f ca="1">PRODUCT('Rendements indices_+1'!G$2:G113)</f>
        <v>1.3681987632454446</v>
      </c>
      <c r="H113" s="3">
        <f ca="1">PRODUCT('Rendements indices_+1'!H$2:H113)</f>
        <v>2.7847212024722694</v>
      </c>
      <c r="I113" s="3">
        <f ca="1">PRODUCT('Rendements indices_+1'!I$2:I113)</f>
        <v>2.0301809973790652</v>
      </c>
      <c r="J113" s="3">
        <f ca="1">PRODUCT('Rendements indices_+1'!J$2:J113)</f>
        <v>1.3205260991093042</v>
      </c>
      <c r="K113" s="3">
        <f ca="1">PRODUCT('Rendements indices_+1'!K$2:K113)</f>
        <v>2.3017535373022571</v>
      </c>
      <c r="L113" s="3">
        <f ca="1">PRODUCT('Rendements indices_+1'!L$2:L113)</f>
        <v>1.0725606309646969</v>
      </c>
      <c r="M113" s="3">
        <f ca="1">PRODUCT('Rendements indices_+1'!M$2:M113)</f>
        <v>1.8072983829087417</v>
      </c>
      <c r="N113" s="3">
        <f ca="1">PRODUCT('Rendements indices_+1'!N$2:N113)</f>
        <v>0.96122956006131566</v>
      </c>
      <c r="O113" s="3">
        <f ca="1">PRODUCT('Rendements indices_+1'!O$2:O113)</f>
        <v>1.0566441745246715</v>
      </c>
      <c r="P113" s="3">
        <f>PRODUCT('Rendements indices_+1'!P$2:P113)</f>
        <v>0</v>
      </c>
      <c r="Q113" s="3">
        <f ca="1">PRODUCT('Rendements indices_+1'!Q$2:Q113)</f>
        <v>1.1206454299708708</v>
      </c>
      <c r="R113" s="3">
        <f>PRODUCT('Rendements indices_+1'!R$2:R113)</f>
        <v>0</v>
      </c>
      <c r="S113" s="3">
        <f>PRODUCT('Rendements indices_+1'!S$2:S113)</f>
        <v>0</v>
      </c>
      <c r="T113" s="3">
        <f>PRODUCT('Rendements indices_+1'!T$2:T113)</f>
        <v>0</v>
      </c>
      <c r="U113" s="3">
        <f>PRODUCT('Rendements indices_+1'!U$2:U113)</f>
        <v>0</v>
      </c>
      <c r="V113" s="3">
        <f>PRODUCT('Rendements indices_+1'!V$2:V113)</f>
        <v>0</v>
      </c>
      <c r="W113" s="3">
        <f ca="1">PRODUCT('Rendements indices_+1'!W$2:W113)</f>
        <v>1.6684351118575897</v>
      </c>
      <c r="X113" s="3">
        <f>PRODUCT('Rendements indices_+1'!X$2:X113)</f>
        <v>0</v>
      </c>
      <c r="Y113" s="3">
        <f ca="1">PRODUCT('Rendements indices_+1'!AB$2:AB113)</f>
        <v>2.1848671329876015</v>
      </c>
      <c r="Z113" s="7"/>
    </row>
    <row r="114" spans="1:26" x14ac:dyDescent="0.25">
      <c r="A114" s="2">
        <v>41425</v>
      </c>
      <c r="B114" s="3">
        <f ca="1">PRODUCT('Rendements indices_+1'!B$2:B114)</f>
        <v>1.2331072321128569</v>
      </c>
      <c r="C114" s="3">
        <f ca="1">PRODUCT('Rendements indices_+1'!C$2:C114)</f>
        <v>1.8830935310521433</v>
      </c>
      <c r="D114" s="3">
        <f ca="1">PRODUCT('Rendements indices_+1'!D$2:D114)</f>
        <v>1.1746323600584214</v>
      </c>
      <c r="E114" s="3">
        <f ca="1">PRODUCT('Rendements indices_+1'!E$2:E114)</f>
        <v>1.3319701711187351</v>
      </c>
      <c r="F114" s="3">
        <f ca="1">PRODUCT('Rendements indices_+1'!F$2:F114)</f>
        <v>2.3127817611572978</v>
      </c>
      <c r="G114" s="3">
        <f ca="1">PRODUCT('Rendements indices_+1'!G$2:G114)</f>
        <v>1.3818807508778992</v>
      </c>
      <c r="H114" s="3">
        <f ca="1">PRODUCT('Rendements indices_+1'!H$2:H114)</f>
        <v>2.6733323543733785</v>
      </c>
      <c r="I114" s="3">
        <f ca="1">PRODUCT('Rendements indices_+1'!I$2:I114)</f>
        <v>1.9489737574839026</v>
      </c>
      <c r="J114" s="3">
        <f ca="1">PRODUCT('Rendements indices_+1'!J$2:J114)</f>
        <v>1.3337313601003973</v>
      </c>
      <c r="K114" s="3">
        <f ca="1">PRODUCT('Rendements indices_+1'!K$2:K114)</f>
        <v>2.2096833958101665</v>
      </c>
      <c r="L114" s="3">
        <f ca="1">PRODUCT('Rendements indices_+1'!L$2:L114)</f>
        <v>1.1154630562032848</v>
      </c>
      <c r="M114" s="3">
        <f ca="1">PRODUCT('Rendements indices_+1'!M$2:M114)</f>
        <v>1.7169334637633045</v>
      </c>
      <c r="N114" s="3">
        <f ca="1">PRODUCT('Rendements indices_+1'!N$2:N114)</f>
        <v>0.922780377658863</v>
      </c>
      <c r="O114" s="3">
        <f ca="1">PRODUCT('Rendements indices_+1'!O$2:O114)</f>
        <v>1.0566441745246715</v>
      </c>
      <c r="P114" s="3">
        <f>PRODUCT('Rendements indices_+1'!P$2:P114)</f>
        <v>0</v>
      </c>
      <c r="Q114" s="3">
        <f ca="1">PRODUCT('Rendements indices_+1'!Q$2:Q114)</f>
        <v>1.1654712471697057</v>
      </c>
      <c r="R114" s="3">
        <f>PRODUCT('Rendements indices_+1'!R$2:R114)</f>
        <v>0</v>
      </c>
      <c r="S114" s="3">
        <f>PRODUCT('Rendements indices_+1'!S$2:S114)</f>
        <v>0</v>
      </c>
      <c r="T114" s="3">
        <f>PRODUCT('Rendements indices_+1'!T$2:T114)</f>
        <v>0</v>
      </c>
      <c r="U114" s="3">
        <f>PRODUCT('Rendements indices_+1'!U$2:U114)</f>
        <v>0</v>
      </c>
      <c r="V114" s="3">
        <f>PRODUCT('Rendements indices_+1'!V$2:V114)</f>
        <v>0</v>
      </c>
      <c r="W114" s="3">
        <f ca="1">PRODUCT('Rendements indices_+1'!W$2:W114)</f>
        <v>1.618382058501862</v>
      </c>
      <c r="X114" s="3">
        <f>PRODUCT('Rendements indices_+1'!X$2:X114)</f>
        <v>0</v>
      </c>
      <c r="Y114" s="3">
        <f ca="1">PRODUCT('Rendements indices_+1'!AB$2:AB114)</f>
        <v>2.2941104896369815</v>
      </c>
      <c r="Z114" s="7"/>
    </row>
    <row r="115" spans="1:26" x14ac:dyDescent="0.25">
      <c r="A115" s="2">
        <v>41455</v>
      </c>
      <c r="B115" s="3">
        <f ca="1">PRODUCT('Rendements indices_+1'!B$2:B115)</f>
        <v>1.2824315213973712</v>
      </c>
      <c r="C115" s="3">
        <f ca="1">PRODUCT('Rendements indices_+1'!C$2:C115)</f>
        <v>1.958417272294229</v>
      </c>
      <c r="D115" s="3">
        <f ca="1">PRODUCT('Rendements indices_+1'!D$2:D115)</f>
        <v>1.1746323600584214</v>
      </c>
      <c r="E115" s="3">
        <f ca="1">PRODUCT('Rendements indices_+1'!E$2:E115)</f>
        <v>1.3186504694075476</v>
      </c>
      <c r="F115" s="3">
        <f ca="1">PRODUCT('Rendements indices_+1'!F$2:F115)</f>
        <v>2.4052930316035899</v>
      </c>
      <c r="G115" s="3">
        <f ca="1">PRODUCT('Rendements indices_+1'!G$2:G115)</f>
        <v>1.4371559809130152</v>
      </c>
      <c r="H115" s="3">
        <f ca="1">PRODUCT('Rendements indices_+1'!H$2:H115)</f>
        <v>2.6733323543733785</v>
      </c>
      <c r="I115" s="3">
        <f ca="1">PRODUCT('Rendements indices_+1'!I$2:I115)</f>
        <v>1.8710148071845465</v>
      </c>
      <c r="J115" s="3">
        <f ca="1">PRODUCT('Rendements indices_+1'!J$2:J115)</f>
        <v>1.2670447920953773</v>
      </c>
      <c r="K115" s="3">
        <f ca="1">PRODUCT('Rendements indices_+1'!K$2:K115)</f>
        <v>2.1875865618520649</v>
      </c>
      <c r="L115" s="3">
        <f ca="1">PRODUCT('Rendements indices_+1'!L$2:L115)</f>
        <v>1.1154630562032848</v>
      </c>
      <c r="M115" s="3">
        <f ca="1">PRODUCT('Rendements indices_+1'!M$2:M115)</f>
        <v>1.7169334637633045</v>
      </c>
      <c r="N115" s="3">
        <f ca="1">PRODUCT('Rendements indices_+1'!N$2:N115)</f>
        <v>0.96891939654180614</v>
      </c>
      <c r="O115" s="3">
        <f ca="1">PRODUCT('Rendements indices_+1'!O$2:O115)</f>
        <v>1.0566441745246715</v>
      </c>
      <c r="P115" s="3">
        <f>PRODUCT('Rendements indices_+1'!P$2:P115)</f>
        <v>0</v>
      </c>
      <c r="Q115" s="3">
        <f ca="1">PRODUCT('Rendements indices_+1'!Q$2:Q115)</f>
        <v>1.1538165346980087</v>
      </c>
      <c r="R115" s="3">
        <f>PRODUCT('Rendements indices_+1'!R$2:R115)</f>
        <v>0</v>
      </c>
      <c r="S115" s="3">
        <f>PRODUCT('Rendements indices_+1'!S$2:S115)</f>
        <v>0</v>
      </c>
      <c r="T115" s="3">
        <f>PRODUCT('Rendements indices_+1'!T$2:T115)</f>
        <v>0</v>
      </c>
      <c r="U115" s="3">
        <f>PRODUCT('Rendements indices_+1'!U$2:U115)</f>
        <v>0</v>
      </c>
      <c r="V115" s="3">
        <f>PRODUCT('Rendements indices_+1'!V$2:V115)</f>
        <v>0</v>
      </c>
      <c r="W115" s="3">
        <f ca="1">PRODUCT('Rendements indices_+1'!W$2:W115)</f>
        <v>1.5536467761617874</v>
      </c>
      <c r="X115" s="3">
        <f>PRODUCT('Rendements indices_+1'!X$2:X115)</f>
        <v>0</v>
      </c>
      <c r="Y115" s="3">
        <f ca="1">PRODUCT('Rendements indices_+1'!AB$2:AB115)</f>
        <v>2.3399926994297213</v>
      </c>
      <c r="Z115" s="7"/>
    </row>
    <row r="116" spans="1:26" x14ac:dyDescent="0.25">
      <c r="A116" s="2">
        <v>41486</v>
      </c>
      <c r="B116" s="3">
        <f ca="1">PRODUCT('Rendements indices_+1'!B$2:B116)</f>
        <v>1.2311342605414763</v>
      </c>
      <c r="C116" s="3">
        <f ca="1">PRODUCT('Rendements indices_+1'!C$2:C116)</f>
        <v>2.0171697904630559</v>
      </c>
      <c r="D116" s="3">
        <f ca="1">PRODUCT('Rendements indices_+1'!D$2:D116)</f>
        <v>1.1863786836590056</v>
      </c>
      <c r="E116" s="3">
        <f ca="1">PRODUCT('Rendements indices_+1'!E$2:E116)</f>
        <v>1.3582099834897741</v>
      </c>
      <c r="F116" s="3">
        <f ca="1">PRODUCT('Rendements indices_+1'!F$2:F116)</f>
        <v>2.4533988922356618</v>
      </c>
      <c r="G116" s="3">
        <f ca="1">PRODUCT('Rendements indices_+1'!G$2:G116)</f>
        <v>1.4802706603404057</v>
      </c>
      <c r="H116" s="3">
        <f ca="1">PRODUCT('Rendements indices_+1'!H$2:H116)</f>
        <v>2.7000656779171122</v>
      </c>
      <c r="I116" s="3">
        <f ca="1">PRODUCT('Rendements indices_+1'!I$2:I116)</f>
        <v>1.777464066825319</v>
      </c>
      <c r="J116" s="3">
        <f ca="1">PRODUCT('Rendements indices_+1'!J$2:J116)</f>
        <v>1.3430674796211</v>
      </c>
      <c r="K116" s="3">
        <f ca="1">PRODUCT('Rendements indices_+1'!K$2:K116)</f>
        <v>2.1875865618520649</v>
      </c>
      <c r="L116" s="3">
        <f ca="1">PRODUCT('Rendements indices_+1'!L$2:L116)</f>
        <v>1.0931537950792192</v>
      </c>
      <c r="M116" s="3">
        <f ca="1">PRODUCT('Rendements indices_+1'!M$2:M116)</f>
        <v>1.6482561252127723</v>
      </c>
      <c r="N116" s="3">
        <f ca="1">PRODUCT('Rendements indices_+1'!N$2:N116)</f>
        <v>1.0076761724034784</v>
      </c>
      <c r="O116" s="3">
        <f ca="1">PRODUCT('Rendements indices_+1'!O$2:O116)</f>
        <v>1.0566441745246715</v>
      </c>
      <c r="P116" s="3">
        <f>PRODUCT('Rendements indices_+1'!P$2:P116)</f>
        <v>0</v>
      </c>
      <c r="Q116" s="3">
        <f ca="1">PRODUCT('Rendements indices_+1'!Q$2:Q116)</f>
        <v>1.1999691960859291</v>
      </c>
      <c r="R116" s="3">
        <f>PRODUCT('Rendements indices_+1'!R$2:R116)</f>
        <v>0</v>
      </c>
      <c r="S116" s="3">
        <f>PRODUCT('Rendements indices_+1'!S$2:S116)</f>
        <v>0</v>
      </c>
      <c r="T116" s="3">
        <f>PRODUCT('Rendements indices_+1'!T$2:T116)</f>
        <v>0</v>
      </c>
      <c r="U116" s="3">
        <f>PRODUCT('Rendements indices_+1'!U$2:U116)</f>
        <v>0</v>
      </c>
      <c r="V116" s="3">
        <f>PRODUCT('Rendements indices_+1'!V$2:V116)</f>
        <v>0</v>
      </c>
      <c r="W116" s="3">
        <f ca="1">PRODUCT('Rendements indices_+1'!W$2:W116)</f>
        <v>1.6468655827314946</v>
      </c>
      <c r="X116" s="3">
        <f>PRODUCT('Rendements indices_+1'!X$2:X116)</f>
        <v>0</v>
      </c>
      <c r="Y116" s="3">
        <f ca="1">PRODUCT('Rendements indices_+1'!AB$2:AB116)</f>
        <v>2.4803922613955049</v>
      </c>
      <c r="Z116" s="7"/>
    </row>
    <row r="117" spans="1:26" x14ac:dyDescent="0.25">
      <c r="A117" s="2">
        <v>41517</v>
      </c>
      <c r="B117" s="3">
        <f ca="1">PRODUCT('Rendements indices_+1'!B$2:B117)</f>
        <v>1.2065115753306468</v>
      </c>
      <c r="C117" s="3">
        <f ca="1">PRODUCT('Rendements indices_+1'!C$2:C117)</f>
        <v>2.0776848841769477</v>
      </c>
      <c r="D117" s="3">
        <f ca="1">PRODUCT('Rendements indices_+1'!D$2:D117)</f>
        <v>1.1745148968224155</v>
      </c>
      <c r="E117" s="3">
        <f ca="1">PRODUCT('Rendements indices_+1'!E$2:E117)</f>
        <v>1.2902994843152853</v>
      </c>
      <c r="F117" s="3">
        <f ca="1">PRODUCT('Rendements indices_+1'!F$2:F117)</f>
        <v>2.4779328811580186</v>
      </c>
      <c r="G117" s="3">
        <f ca="1">PRODUCT('Rendements indices_+1'!G$2:G117)</f>
        <v>1.4802706603404057</v>
      </c>
      <c r="H117" s="3">
        <f ca="1">PRODUCT('Rendements indices_+1'!H$2:H117)</f>
        <v>2.7000656779171122</v>
      </c>
      <c r="I117" s="3">
        <f ca="1">PRODUCT('Rendements indices_+1'!I$2:I117)</f>
        <v>1.7063655041523063</v>
      </c>
      <c r="J117" s="3">
        <f ca="1">PRODUCT('Rendements indices_+1'!J$2:J117)</f>
        <v>1.3833595040097331</v>
      </c>
      <c r="K117" s="3">
        <f ca="1">PRODUCT('Rendements indices_+1'!K$2:K117)</f>
        <v>2.2094624274705854</v>
      </c>
      <c r="L117" s="3">
        <f ca="1">PRODUCT('Rendements indices_+1'!L$2:L117)</f>
        <v>1.1040853330300113</v>
      </c>
      <c r="M117" s="3">
        <f ca="1">PRODUCT('Rendements indices_+1'!M$2:M117)</f>
        <v>1.6647386864649001</v>
      </c>
      <c r="N117" s="3">
        <f ca="1">PRODUCT('Rendements indices_+1'!N$2:N117)</f>
        <v>1.0580599810236524</v>
      </c>
      <c r="O117" s="3">
        <f ca="1">PRODUCT('Rendements indices_+1'!O$2:O117)</f>
        <v>1.0566441745246715</v>
      </c>
      <c r="P117" s="3">
        <f ca="1">PRODUCT('Rendements indices_+1'!P$2:P117)</f>
        <v>1.03</v>
      </c>
      <c r="Q117" s="3">
        <f ca="1">PRODUCT('Rendements indices_+1'!Q$2:Q117)</f>
        <v>1.1879695041250697</v>
      </c>
      <c r="R117" s="3">
        <f>PRODUCT('Rendements indices_+1'!R$2:R117)</f>
        <v>0</v>
      </c>
      <c r="S117" s="3">
        <f>PRODUCT('Rendements indices_+1'!S$2:S117)</f>
        <v>0</v>
      </c>
      <c r="T117" s="3">
        <f>PRODUCT('Rendements indices_+1'!T$2:T117)</f>
        <v>0</v>
      </c>
      <c r="U117" s="3">
        <f>PRODUCT('Rendements indices_+1'!U$2:U117)</f>
        <v>0</v>
      </c>
      <c r="V117" s="3">
        <f>PRODUCT('Rendements indices_+1'!V$2:V117)</f>
        <v>0</v>
      </c>
      <c r="W117" s="3">
        <f ca="1">PRODUCT('Rendements indices_+1'!W$2:W117)</f>
        <v>1.6798028943861245</v>
      </c>
      <c r="X117" s="3">
        <f>PRODUCT('Rendements indices_+1'!X$2:X117)</f>
        <v>0</v>
      </c>
      <c r="Y117" s="3">
        <f ca="1">PRODUCT('Rendements indices_+1'!AB$2:AB117)</f>
        <v>2.4307844161675947</v>
      </c>
      <c r="Z117" s="7"/>
    </row>
    <row r="118" spans="1:26" x14ac:dyDescent="0.25">
      <c r="A118" s="2">
        <v>41547</v>
      </c>
      <c r="B118" s="3">
        <f ca="1">PRODUCT('Rendements indices_+1'!B$2:B118)</f>
        <v>1.1703162280707273</v>
      </c>
      <c r="C118" s="3">
        <f ca="1">PRODUCT('Rendements indices_+1'!C$2:C118)</f>
        <v>1.9945774888098697</v>
      </c>
      <c r="D118" s="3">
        <f ca="1">PRODUCT('Rendements indices_+1'!D$2:D118)</f>
        <v>1.1627697478541914</v>
      </c>
      <c r="E118" s="3">
        <f ca="1">PRODUCT('Rendements indices_+1'!E$2:E118)</f>
        <v>1.3290084688447439</v>
      </c>
      <c r="F118" s="3">
        <f ca="1">PRODUCT('Rendements indices_+1'!F$2:F118)</f>
        <v>2.5027122099695989</v>
      </c>
      <c r="G118" s="3">
        <f ca="1">PRODUCT('Rendements indices_+1'!G$2:G118)</f>
        <v>1.4210598339267895</v>
      </c>
      <c r="H118" s="3">
        <f ca="1">PRODUCT('Rendements indices_+1'!H$2:H118)</f>
        <v>2.7270663346962833</v>
      </c>
      <c r="I118" s="3">
        <f ca="1">PRODUCT('Rendements indices_+1'!I$2:I118)</f>
        <v>1.7916837793599216</v>
      </c>
      <c r="J118" s="3">
        <f ca="1">PRODUCT('Rendements indices_+1'!J$2:J118)</f>
        <v>1.3556923139295385</v>
      </c>
      <c r="K118" s="3">
        <f ca="1">PRODUCT('Rendements indices_+1'!K$2:K118)</f>
        <v>2.1431785546464677</v>
      </c>
      <c r="L118" s="3">
        <f ca="1">PRODUCT('Rendements indices_+1'!L$2:L118)</f>
        <v>1.0820036263694111</v>
      </c>
      <c r="M118" s="3">
        <f ca="1">PRODUCT('Rendements indices_+1'!M$2:M118)</f>
        <v>1.7646230076527942</v>
      </c>
      <c r="N118" s="3">
        <f ca="1">PRODUCT('Rendements indices_+1'!N$2:N118)</f>
        <v>1.0474793812134158</v>
      </c>
      <c r="O118" s="3">
        <f ca="1">PRODUCT('Rendements indices_+1'!O$2:O118)</f>
        <v>1.0566441745246715</v>
      </c>
      <c r="P118" s="3">
        <f ca="1">PRODUCT('Rendements indices_+1'!P$2:P118)</f>
        <v>1.03</v>
      </c>
      <c r="Q118" s="3">
        <f ca="1">PRODUCT('Rendements indices_+1'!Q$2:Q118)</f>
        <v>1.1998491991663205</v>
      </c>
      <c r="R118" s="3">
        <f>PRODUCT('Rendements indices_+1'!R$2:R118)</f>
        <v>0</v>
      </c>
      <c r="S118" s="3">
        <f>PRODUCT('Rendements indices_+1'!S$2:S118)</f>
        <v>0</v>
      </c>
      <c r="T118" s="3">
        <f>PRODUCT('Rendements indices_+1'!T$2:T118)</f>
        <v>0</v>
      </c>
      <c r="U118" s="3">
        <f>PRODUCT('Rendements indices_+1'!U$2:U118)</f>
        <v>0</v>
      </c>
      <c r="V118" s="3">
        <f>PRODUCT('Rendements indices_+1'!V$2:V118)</f>
        <v>0</v>
      </c>
      <c r="W118" s="3">
        <f ca="1">PRODUCT('Rendements indices_+1'!W$2:W118)</f>
        <v>1.7637930391054308</v>
      </c>
      <c r="X118" s="3">
        <f>PRODUCT('Rendements indices_+1'!X$2:X118)</f>
        <v>0</v>
      </c>
      <c r="Y118" s="3">
        <f ca="1">PRODUCT('Rendements indices_+1'!AB$2:AB118)</f>
        <v>2.4064765720059187</v>
      </c>
      <c r="Z118" s="7"/>
    </row>
    <row r="119" spans="1:26" x14ac:dyDescent="0.25">
      <c r="A119" s="2">
        <v>41578</v>
      </c>
      <c r="B119" s="3">
        <f ca="1">PRODUCT('Rendements indices_+1'!B$2:B119)</f>
        <v>1.1235035789478982</v>
      </c>
      <c r="C119" s="3">
        <f ca="1">PRODUCT('Rendements indices_+1'!C$2:C119)</f>
        <v>1.9546859390336724</v>
      </c>
      <c r="D119" s="3">
        <f ca="1">PRODUCT('Rendements indices_+1'!D$2:D119)</f>
        <v>1.1743974453327333</v>
      </c>
      <c r="E119" s="3">
        <f ca="1">PRODUCT('Rendements indices_+1'!E$2:E119)</f>
        <v>1.3290084688447439</v>
      </c>
      <c r="F119" s="3">
        <f ca="1">PRODUCT('Rendements indices_+1'!F$2:F119)</f>
        <v>2.4026037215708147</v>
      </c>
      <c r="G119" s="3">
        <f ca="1">PRODUCT('Rendements indices_+1'!G$2:G119)</f>
        <v>1.4068492355875215</v>
      </c>
      <c r="H119" s="3">
        <f ca="1">PRODUCT('Rendements indices_+1'!H$2:H119)</f>
        <v>2.6997956713493205</v>
      </c>
      <c r="I119" s="3">
        <f ca="1">PRODUCT('Rendements indices_+1'!I$2:I119)</f>
        <v>1.82751745494712</v>
      </c>
      <c r="J119" s="3">
        <f ca="1">PRODUCT('Rendements indices_+1'!J$2:J119)</f>
        <v>1.4099200064867201</v>
      </c>
      <c r="K119" s="3">
        <f ca="1">PRODUCT('Rendements indices_+1'!K$2:K119)</f>
        <v>2.1003149835535382</v>
      </c>
      <c r="L119" s="3">
        <f ca="1">PRODUCT('Rendements indices_+1'!L$2:L119)</f>
        <v>1.0928236626331052</v>
      </c>
      <c r="M119" s="3">
        <f ca="1">PRODUCT('Rendements indices_+1'!M$2:M119)</f>
        <v>1.7469767775762663</v>
      </c>
      <c r="N119" s="3">
        <f ca="1">PRODUCT('Rendements indices_+1'!N$2:N119)</f>
        <v>1.068428968837684</v>
      </c>
      <c r="O119" s="3">
        <f ca="1">PRODUCT('Rendements indices_+1'!O$2:O119)</f>
        <v>1.0566441745246715</v>
      </c>
      <c r="P119" s="3">
        <f ca="1">PRODUCT('Rendements indices_+1'!P$2:P119)</f>
        <v>1.0609</v>
      </c>
      <c r="Q119" s="3">
        <f ca="1">PRODUCT('Rendements indices_+1'!Q$2:Q119)</f>
        <v>1.1998491991663205</v>
      </c>
      <c r="R119" s="3">
        <f>PRODUCT('Rendements indices_+1'!R$2:R119)</f>
        <v>0</v>
      </c>
      <c r="S119" s="3">
        <f>PRODUCT('Rendements indices_+1'!S$2:S119)</f>
        <v>0</v>
      </c>
      <c r="T119" s="3">
        <f>PRODUCT('Rendements indices_+1'!T$2:T119)</f>
        <v>0</v>
      </c>
      <c r="U119" s="3">
        <f>PRODUCT('Rendements indices_+1'!U$2:U119)</f>
        <v>0</v>
      </c>
      <c r="V119" s="3">
        <f>PRODUCT('Rendements indices_+1'!V$2:V119)</f>
        <v>0</v>
      </c>
      <c r="W119" s="3">
        <f ca="1">PRODUCT('Rendements indices_+1'!W$2:W119)</f>
        <v>1.8167068302785938</v>
      </c>
      <c r="X119" s="3">
        <f>PRODUCT('Rendements indices_+1'!X$2:X119)</f>
        <v>0</v>
      </c>
      <c r="Y119" s="3">
        <f ca="1">PRODUCT('Rendements indices_+1'!AB$2:AB119)</f>
        <v>2.4546061034460371</v>
      </c>
      <c r="Z119" s="7"/>
    </row>
    <row r="120" spans="1:26" x14ac:dyDescent="0.25">
      <c r="A120" s="2">
        <v>41608</v>
      </c>
      <c r="B120" s="3">
        <f ca="1">PRODUCT('Rendements indices_+1'!B$2:B120)</f>
        <v>1.0673284000005032</v>
      </c>
      <c r="C120" s="3">
        <f ca="1">PRODUCT('Rendements indices_+1'!C$2:C120)</f>
        <v>1.9937796578143459</v>
      </c>
      <c r="D120" s="3">
        <f ca="1">PRODUCT('Rendements indices_+1'!D$2:D120)</f>
        <v>1.2213733431460427</v>
      </c>
      <c r="E120" s="3">
        <f ca="1">PRODUCT('Rendements indices_+1'!E$2:E120)</f>
        <v>1.3157183841562965</v>
      </c>
      <c r="F120" s="3">
        <f ca="1">PRODUCT('Rendements indices_+1'!F$2:F120)</f>
        <v>2.3305256099236904</v>
      </c>
      <c r="G120" s="3">
        <f ca="1">PRODUCT('Rendements indices_+1'!G$2:G120)</f>
        <v>1.3365067738081453</v>
      </c>
      <c r="H120" s="3">
        <f ca="1">PRODUCT('Rendements indices_+1'!H$2:H120)</f>
        <v>2.7267936280628136</v>
      </c>
      <c r="I120" s="3">
        <f ca="1">PRODUCT('Rendements indices_+1'!I$2:I120)</f>
        <v>1.8092422803976489</v>
      </c>
      <c r="J120" s="3">
        <f ca="1">PRODUCT('Rendements indices_+1'!J$2:J120)</f>
        <v>1.3817216063569857</v>
      </c>
      <c r="K120" s="3">
        <f ca="1">PRODUCT('Rendements indices_+1'!K$2:K120)</f>
        <v>2.1213181333890736</v>
      </c>
      <c r="L120" s="3">
        <f ca="1">PRODUCT('Rendements indices_+1'!L$2:L120)</f>
        <v>1.1474648457647605</v>
      </c>
      <c r="M120" s="3">
        <f ca="1">PRODUCT('Rendements indices_+1'!M$2:M120)</f>
        <v>1.8168558486793172</v>
      </c>
      <c r="N120" s="3">
        <f ca="1">PRODUCT('Rendements indices_+1'!N$2:N120)</f>
        <v>1.132534706967945</v>
      </c>
      <c r="O120" s="3">
        <f ca="1">PRODUCT('Rendements indices_+1'!O$2:O120)</f>
        <v>1.0566441745246715</v>
      </c>
      <c r="P120" s="3">
        <f ca="1">PRODUCT('Rendements indices_+1'!P$2:P120)</f>
        <v>1.0184639999999998</v>
      </c>
      <c r="Q120" s="3">
        <f ca="1">PRODUCT('Rendements indices_+1'!Q$2:Q120)</f>
        <v>1.1878507071746573</v>
      </c>
      <c r="R120" s="3">
        <f>PRODUCT('Rendements indices_+1'!R$2:R120)</f>
        <v>0</v>
      </c>
      <c r="S120" s="3">
        <f>PRODUCT('Rendements indices_+1'!S$2:S120)</f>
        <v>0</v>
      </c>
      <c r="T120" s="3">
        <f>PRODUCT('Rendements indices_+1'!T$2:T120)</f>
        <v>0</v>
      </c>
      <c r="U120" s="3">
        <f>PRODUCT('Rendements indices_+1'!U$2:U120)</f>
        <v>0</v>
      </c>
      <c r="V120" s="3">
        <f>PRODUCT('Rendements indices_+1'!V$2:V120)</f>
        <v>0</v>
      </c>
      <c r="W120" s="3">
        <f ca="1">PRODUCT('Rendements indices_+1'!W$2:W120)</f>
        <v>1.9257092400953095</v>
      </c>
      <c r="X120" s="3">
        <f>PRODUCT('Rendements indices_+1'!X$2:X120)</f>
        <v>0</v>
      </c>
      <c r="Y120" s="3">
        <f ca="1">PRODUCT('Rendements indices_+1'!AB$2:AB120)</f>
        <v>2.4546061034460371</v>
      </c>
      <c r="Z120" s="7"/>
    </row>
    <row r="121" spans="1:26" x14ac:dyDescent="0.25">
      <c r="A121" s="2">
        <v>41639</v>
      </c>
      <c r="B121" s="3">
        <f ca="1">PRODUCT('Rendements indices_+1'!B$2:B121)</f>
        <v>1.035308548000488</v>
      </c>
      <c r="C121" s="3">
        <f ca="1">PRODUCT('Rendements indices_+1'!C$2:C121)</f>
        <v>2.0336552509706327</v>
      </c>
      <c r="D121" s="3">
        <f ca="1">PRODUCT('Rendements indices_+1'!D$2:D121)</f>
        <v>1.258014543440424</v>
      </c>
      <c r="E121" s="3">
        <f ca="1">PRODUCT('Rendements indices_+1'!E$2:E121)</f>
        <v>1.3815043033641115</v>
      </c>
      <c r="F121" s="3">
        <f ca="1">PRODUCT('Rendements indices_+1'!F$2:F121)</f>
        <v>2.2373045855267426</v>
      </c>
      <c r="G121" s="3">
        <f ca="1">PRODUCT('Rendements indices_+1'!G$2:G121)</f>
        <v>1.3498718415462267</v>
      </c>
      <c r="H121" s="3">
        <f ca="1">PRODUCT('Rendements indices_+1'!H$2:H121)</f>
        <v>2.6449898192209291</v>
      </c>
      <c r="I121" s="3">
        <f ca="1">PRODUCT('Rendements indices_+1'!I$2:I121)</f>
        <v>1.7549650119857194</v>
      </c>
      <c r="J121" s="3">
        <f ca="1">PRODUCT('Rendements indices_+1'!J$2:J121)</f>
        <v>1.450807686674835</v>
      </c>
      <c r="K121" s="3">
        <f ca="1">PRODUCT('Rendements indices_+1'!K$2:K121)</f>
        <v>2.184957677390746</v>
      </c>
      <c r="L121" s="3">
        <f ca="1">PRODUCT('Rendements indices_+1'!L$2:L121)</f>
        <v>1.193363439595351</v>
      </c>
      <c r="M121" s="3">
        <f ca="1">PRODUCT('Rendements indices_+1'!M$2:M121)</f>
        <v>1.9258671996000762</v>
      </c>
      <c r="N121" s="3">
        <f ca="1">PRODUCT('Rendements indices_+1'!N$2:N121)</f>
        <v>1.0872333186892271</v>
      </c>
      <c r="O121" s="3">
        <f ca="1">PRODUCT('Rendements indices_+1'!O$2:O121)</f>
        <v>1.0566441745246715</v>
      </c>
      <c r="P121" s="3">
        <f ca="1">PRODUCT('Rendements indices_+1'!P$2:P121)</f>
        <v>0.9879100799999998</v>
      </c>
      <c r="Q121" s="3">
        <f ca="1">PRODUCT('Rendements indices_+1'!Q$2:Q121)</f>
        <v>1.199729214246404</v>
      </c>
      <c r="R121" s="3">
        <f>PRODUCT('Rendements indices_+1'!R$2:R121)</f>
        <v>0</v>
      </c>
      <c r="S121" s="3">
        <f>PRODUCT('Rendements indices_+1'!S$2:S121)</f>
        <v>0</v>
      </c>
      <c r="T121" s="3">
        <f>PRODUCT('Rendements indices_+1'!T$2:T121)</f>
        <v>0</v>
      </c>
      <c r="U121" s="3">
        <f>PRODUCT('Rendements indices_+1'!U$2:U121)</f>
        <v>0</v>
      </c>
      <c r="V121" s="3">
        <f>PRODUCT('Rendements indices_+1'!V$2:V121)</f>
        <v>0</v>
      </c>
      <c r="W121" s="3">
        <f ca="1">PRODUCT('Rendements indices_+1'!W$2:W121)</f>
        <v>1.9064521476943563</v>
      </c>
      <c r="X121" s="3">
        <f>PRODUCT('Rendements indices_+1'!X$2:X121)</f>
        <v>0</v>
      </c>
      <c r="Y121" s="3">
        <f ca="1">PRODUCT('Rendements indices_+1'!AB$2:AB121)</f>
        <v>2.5527903475838789</v>
      </c>
      <c r="Z121" s="7"/>
    </row>
    <row r="122" spans="1:26" x14ac:dyDescent="0.25">
      <c r="A122" s="2">
        <v>41670</v>
      </c>
      <c r="B122" s="3">
        <f ca="1">PRODUCT('Rendements indices_+1'!B$2:B122)</f>
        <v>1.0870739754005125</v>
      </c>
      <c r="C122" s="3">
        <f ca="1">PRODUCT('Rendements indices_+1'!C$2:C122)</f>
        <v>2.0539918034803391</v>
      </c>
      <c r="D122" s="3">
        <f ca="1">PRODUCT('Rendements indices_+1'!D$2:D122)</f>
        <v>1.2957549797436367</v>
      </c>
      <c r="E122" s="3">
        <f ca="1">PRODUCT('Rendements indices_+1'!E$2:E122)</f>
        <v>1.326244131229547</v>
      </c>
      <c r="F122" s="3">
        <f ca="1">PRODUCT('Rendements indices_+1'!F$2:F122)</f>
        <v>2.1925584938162079</v>
      </c>
      <c r="G122" s="3">
        <f ca="1">PRODUCT('Rendements indices_+1'!G$2:G122)</f>
        <v>1.2958769678843776</v>
      </c>
      <c r="H122" s="3">
        <f ca="1">PRODUCT('Rendements indices_+1'!H$2:H122)</f>
        <v>2.6714397174131386</v>
      </c>
      <c r="I122" s="3">
        <f ca="1">PRODUCT('Rendements indices_+1'!I$2:I122)</f>
        <v>1.6847664115062906</v>
      </c>
      <c r="J122" s="3">
        <f ca="1">PRODUCT('Rendements indices_+1'!J$2:J122)</f>
        <v>1.4072834560745899</v>
      </c>
      <c r="K122" s="3">
        <f ca="1">PRODUCT('Rendements indices_+1'!K$2:K122)</f>
        <v>2.1194089470690236</v>
      </c>
      <c r="L122" s="3">
        <f ca="1">PRODUCT('Rendements indices_+1'!L$2:L122)</f>
        <v>1.1814298051993974</v>
      </c>
      <c r="M122" s="3">
        <f ca="1">PRODUCT('Rendements indices_+1'!M$2:M122)</f>
        <v>1.9451258715960771</v>
      </c>
      <c r="N122" s="3">
        <f ca="1">PRODUCT('Rendements indices_+1'!N$2:N122)</f>
        <v>1.0328716527547657</v>
      </c>
      <c r="O122" s="3">
        <f ca="1">PRODUCT('Rendements indices_+1'!O$2:O122)</f>
        <v>1.0566441745246715</v>
      </c>
      <c r="P122" s="3">
        <f ca="1">PRODUCT('Rendements indices_+1'!P$2:P122)</f>
        <v>1.0274264831999997</v>
      </c>
      <c r="Q122" s="3">
        <f ca="1">PRODUCT('Rendements indices_+1'!Q$2:Q122)</f>
        <v>1.1397427535340838</v>
      </c>
      <c r="R122" s="3">
        <f>PRODUCT('Rendements indices_+1'!R$2:R122)</f>
        <v>0</v>
      </c>
      <c r="S122" s="3">
        <f>PRODUCT('Rendements indices_+1'!S$2:S122)</f>
        <v>0</v>
      </c>
      <c r="T122" s="3">
        <f>PRODUCT('Rendements indices_+1'!T$2:T122)</f>
        <v>0</v>
      </c>
      <c r="U122" s="3">
        <f>PRODUCT('Rendements indices_+1'!U$2:U122)</f>
        <v>0</v>
      </c>
      <c r="V122" s="3">
        <f>PRODUCT('Rendements indices_+1'!V$2:V122)</f>
        <v>0</v>
      </c>
      <c r="W122" s="3">
        <f ca="1">PRODUCT('Rendements indices_+1'!W$2:W122)</f>
        <v>1.8301940617865819</v>
      </c>
      <c r="X122" s="3">
        <f>PRODUCT('Rendements indices_+1'!X$2:X122)</f>
        <v>0</v>
      </c>
      <c r="Y122" s="3">
        <f ca="1">PRODUCT('Rendements indices_+1'!AB$2:AB122)</f>
        <v>2.5017345406322011</v>
      </c>
      <c r="Z122" s="7"/>
    </row>
    <row r="123" spans="1:26" x14ac:dyDescent="0.25">
      <c r="A123" s="2">
        <v>41698</v>
      </c>
      <c r="B123" s="3">
        <f ca="1">PRODUCT('Rendements indices_+1'!B$2:B123)</f>
        <v>1.1305569344165332</v>
      </c>
      <c r="C123" s="3">
        <f ca="1">PRODUCT('Rendements indices_+1'!C$2:C123)</f>
        <v>2.0334518854455355</v>
      </c>
      <c r="D123" s="3">
        <f ca="1">PRODUCT('Rendements indices_+1'!D$2:D123)</f>
        <v>1.3346276291359458</v>
      </c>
      <c r="E123" s="3">
        <f ca="1">PRODUCT('Rendements indices_+1'!E$2:E123)</f>
        <v>1.3792938964787289</v>
      </c>
      <c r="F123" s="3">
        <f ca="1">PRODUCT('Rendements indices_+1'!F$2:F123)</f>
        <v>2.1487073239398837</v>
      </c>
      <c r="G123" s="3">
        <f ca="1">PRODUCT('Rendements indices_+1'!G$2:G123)</f>
        <v>1.2570006588478462</v>
      </c>
      <c r="H123" s="3">
        <f ca="1">PRODUCT('Rendements indices_+1'!H$2:H123)</f>
        <v>2.8317261004579271</v>
      </c>
      <c r="I123" s="3">
        <f ca="1">PRODUCT('Rendements indices_+1'!I$2:I123)</f>
        <v>1.7690047320816051</v>
      </c>
      <c r="J123" s="3">
        <f ca="1">PRODUCT('Rendements indices_+1'!J$2:J123)</f>
        <v>1.4495019597568277</v>
      </c>
      <c r="K123" s="3">
        <f ca="1">PRODUCT('Rendements indices_+1'!K$2:K123)</f>
        <v>2.140603036539714</v>
      </c>
      <c r="L123" s="3">
        <f ca="1">PRODUCT('Rendements indices_+1'!L$2:L123)</f>
        <v>1.2168726993553793</v>
      </c>
      <c r="M123" s="3">
        <f ca="1">PRODUCT('Rendements indices_+1'!M$2:M123)</f>
        <v>1.9840283890279986</v>
      </c>
      <c r="N123" s="3">
        <f ca="1">PRODUCT('Rendements indices_+1'!N$2:N123)</f>
        <v>1.0432003692823133</v>
      </c>
      <c r="O123" s="3">
        <f ca="1">PRODUCT('Rendements indices_+1'!O$2:O123)</f>
        <v>1.0566441745246715</v>
      </c>
      <c r="P123" s="3">
        <f ca="1">PRODUCT('Rendements indices_+1'!P$2:P123)</f>
        <v>0.99660368870399973</v>
      </c>
      <c r="Q123" s="3">
        <f ca="1">PRODUCT('Rendements indices_+1'!Q$2:Q123)</f>
        <v>1.1853324636754472</v>
      </c>
      <c r="R123" s="3">
        <f>PRODUCT('Rendements indices_+1'!R$2:R123)</f>
        <v>0</v>
      </c>
      <c r="S123" s="3">
        <f>PRODUCT('Rendements indices_+1'!S$2:S123)</f>
        <v>0</v>
      </c>
      <c r="T123" s="3">
        <f>PRODUCT('Rendements indices_+1'!T$2:T123)</f>
        <v>0</v>
      </c>
      <c r="U123" s="3">
        <f>PRODUCT('Rendements indices_+1'!U$2:U123)</f>
        <v>0</v>
      </c>
      <c r="V123" s="3">
        <f>PRODUCT('Rendements indices_+1'!V$2:V123)</f>
        <v>0</v>
      </c>
      <c r="W123" s="3">
        <f ca="1">PRODUCT('Rendements indices_+1'!W$2:W123)</f>
        <v>1.8301940617865819</v>
      </c>
      <c r="X123" s="3">
        <f>PRODUCT('Rendements indices_+1'!X$2:X123)</f>
        <v>0</v>
      </c>
      <c r="Y123" s="3">
        <f ca="1">PRODUCT('Rendements indices_+1'!AB$2:AB123)</f>
        <v>2.5017345406322011</v>
      </c>
      <c r="Z123" s="7"/>
    </row>
    <row r="124" spans="1:26" x14ac:dyDescent="0.25">
      <c r="A124" s="2">
        <v>41729</v>
      </c>
      <c r="B124" s="3">
        <f ca="1">PRODUCT('Rendements indices_+1'!B$2:B124)</f>
        <v>1.1305569344165332</v>
      </c>
      <c r="C124" s="3">
        <f ca="1">PRODUCT('Rendements indices_+1'!C$2:C124)</f>
        <v>2.0537864042999909</v>
      </c>
      <c r="D124" s="3">
        <f ca="1">PRODUCT('Rendements indices_+1'!D$2:D124)</f>
        <v>1.3880127343013837</v>
      </c>
      <c r="E124" s="3">
        <f ca="1">PRODUCT('Rendements indices_+1'!E$2:E124)</f>
        <v>1.3930868354435162</v>
      </c>
      <c r="F124" s="3">
        <f ca="1">PRODUCT('Rendements indices_+1'!F$2:F124)</f>
        <v>2.1916814704186813</v>
      </c>
      <c r="G124" s="3">
        <f ca="1">PRODUCT('Rendements indices_+1'!G$2:G124)</f>
        <v>1.2192906390824108</v>
      </c>
      <c r="H124" s="3">
        <f ca="1">PRODUCT('Rendements indices_+1'!H$2:H124)</f>
        <v>2.8883606224670855</v>
      </c>
      <c r="I124" s="3">
        <f ca="1">PRODUCT('Rendements indices_+1'!I$2:I124)</f>
        <v>1.7336246374399731</v>
      </c>
      <c r="J124" s="3">
        <f ca="1">PRODUCT('Rendements indices_+1'!J$2:J124)</f>
        <v>1.4350069401592593</v>
      </c>
      <c r="K124" s="3">
        <f ca="1">PRODUCT('Rendements indices_+1'!K$2:K124)</f>
        <v>2.0335728847127283</v>
      </c>
      <c r="L124" s="3">
        <f ca="1">PRODUCT('Rendements indices_+1'!L$2:L124)</f>
        <v>1.1681977913811641</v>
      </c>
      <c r="M124" s="3">
        <f ca="1">PRODUCT('Rendements indices_+1'!M$2:M124)</f>
        <v>1.9046672534668785</v>
      </c>
      <c r="N124" s="3">
        <f ca="1">PRODUCT('Rendements indices_+1'!N$2:N124)</f>
        <v>1.0536323729751365</v>
      </c>
      <c r="O124" s="3">
        <f ca="1">PRODUCT('Rendements indices_+1'!O$2:O124)</f>
        <v>1.0566441745246715</v>
      </c>
      <c r="P124" s="3">
        <f ca="1">PRODUCT('Rendements indices_+1'!P$2:P124)</f>
        <v>0.96670557804287971</v>
      </c>
      <c r="Q124" s="3">
        <f ca="1">PRODUCT('Rendements indices_+1'!Q$2:Q124)</f>
        <v>1.1379191651284293</v>
      </c>
      <c r="R124" s="3">
        <f>PRODUCT('Rendements indices_+1'!R$2:R124)</f>
        <v>0</v>
      </c>
      <c r="S124" s="3">
        <f>PRODUCT('Rendements indices_+1'!S$2:S124)</f>
        <v>0</v>
      </c>
      <c r="T124" s="3">
        <f>PRODUCT('Rendements indices_+1'!T$2:T124)</f>
        <v>0</v>
      </c>
      <c r="U124" s="3">
        <f>PRODUCT('Rendements indices_+1'!U$2:U124)</f>
        <v>0</v>
      </c>
      <c r="V124" s="3">
        <f>PRODUCT('Rendements indices_+1'!V$2:V124)</f>
        <v>0</v>
      </c>
      <c r="W124" s="3">
        <f ca="1">PRODUCT('Rendements indices_+1'!W$2:W124)</f>
        <v>1.8301940617865819</v>
      </c>
      <c r="X124" s="3">
        <f>PRODUCT('Rendements indices_+1'!X$2:X124)</f>
        <v>0</v>
      </c>
      <c r="Y124" s="3">
        <f ca="1">PRODUCT('Rendements indices_+1'!AB$2:AB124)</f>
        <v>2.3766478136005911</v>
      </c>
      <c r="Z124" s="7"/>
    </row>
    <row r="125" spans="1:26" x14ac:dyDescent="0.25">
      <c r="A125" s="2">
        <v>41759</v>
      </c>
      <c r="B125" s="3">
        <f ca="1">PRODUCT('Rendements indices_+1'!B$2:B125)</f>
        <v>1.1983903504815252</v>
      </c>
      <c r="C125" s="3">
        <f ca="1">PRODUCT('Rendements indices_+1'!C$2:C125)</f>
        <v>1.9510970840849913</v>
      </c>
      <c r="D125" s="3">
        <f ca="1">PRODUCT('Rendements indices_+1'!D$2:D125)</f>
        <v>1.3602524796153561</v>
      </c>
      <c r="E125" s="3">
        <f ca="1">PRODUCT('Rendements indices_+1'!E$2:E125)</f>
        <v>1.3234324936713404</v>
      </c>
      <c r="F125" s="3">
        <f ca="1">PRODUCT('Rendements indices_+1'!F$2:F125)</f>
        <v>2.1916814704186813</v>
      </c>
      <c r="G125" s="3">
        <f ca="1">PRODUCT('Rendements indices_+1'!G$2:G125)</f>
        <v>1.1827119199099383</v>
      </c>
      <c r="H125" s="3">
        <f ca="1">PRODUCT('Rendements indices_+1'!H$2:H125)</f>
        <v>3.03277865359044</v>
      </c>
      <c r="I125" s="3">
        <f ca="1">PRODUCT('Rendements indices_+1'!I$2:I125)</f>
        <v>1.7336246374399731</v>
      </c>
      <c r="J125" s="3">
        <f ca="1">PRODUCT('Rendements indices_+1'!J$2:J125)</f>
        <v>1.4493570095608519</v>
      </c>
      <c r="K125" s="3">
        <f ca="1">PRODUCT('Rendements indices_+1'!K$2:K125)</f>
        <v>2.013237155865601</v>
      </c>
      <c r="L125" s="3">
        <f ca="1">PRODUCT('Rendements indices_+1'!L$2:L125)</f>
        <v>1.2266076809502224</v>
      </c>
      <c r="M125" s="3">
        <f ca="1">PRODUCT('Rendements indices_+1'!M$2:M125)</f>
        <v>1.847527235862872</v>
      </c>
      <c r="N125" s="3">
        <f ca="1">PRODUCT('Rendements indices_+1'!N$2:N125)</f>
        <v>1.0325597255156338</v>
      </c>
      <c r="O125" s="3">
        <f ca="1">PRODUCT('Rendements indices_+1'!O$2:O125)</f>
        <v>1.0566441745246715</v>
      </c>
      <c r="P125" s="3">
        <f ca="1">PRODUCT('Rendements indices_+1'!P$2:P125)</f>
        <v>0.99570674538416615</v>
      </c>
      <c r="Q125" s="3">
        <f ca="1">PRODUCT('Rendements indices_+1'!Q$2:Q125)</f>
        <v>1.1720567400822821</v>
      </c>
      <c r="R125" s="3">
        <f>PRODUCT('Rendements indices_+1'!R$2:R125)</f>
        <v>0</v>
      </c>
      <c r="S125" s="3">
        <f>PRODUCT('Rendements indices_+1'!S$2:S125)</f>
        <v>0</v>
      </c>
      <c r="T125" s="3">
        <f>PRODUCT('Rendements indices_+1'!T$2:T125)</f>
        <v>0</v>
      </c>
      <c r="U125" s="3">
        <f>PRODUCT('Rendements indices_+1'!U$2:U125)</f>
        <v>0</v>
      </c>
      <c r="V125" s="3">
        <f>PRODUCT('Rendements indices_+1'!V$2:V125)</f>
        <v>0</v>
      </c>
      <c r="W125" s="3">
        <f ca="1">PRODUCT('Rendements indices_+1'!W$2:W125)</f>
        <v>1.811892121168716</v>
      </c>
      <c r="X125" s="3">
        <f>PRODUCT('Rendements indices_+1'!X$2:X125)</f>
        <v>0</v>
      </c>
      <c r="Y125" s="3">
        <f ca="1">PRODUCT('Rendements indices_+1'!AB$2:AB125)</f>
        <v>2.3291148573285794</v>
      </c>
      <c r="Z125" s="7"/>
    </row>
    <row r="126" spans="1:26" x14ac:dyDescent="0.25">
      <c r="A126" s="2">
        <v>41790</v>
      </c>
      <c r="B126" s="3">
        <f ca="1">PRODUCT('Rendements indices_+1'!B$2:B126)</f>
        <v>1.2103742539863405</v>
      </c>
      <c r="C126" s="3">
        <f ca="1">PRODUCT('Rendements indices_+1'!C$2:C126)</f>
        <v>1.9510970840849913</v>
      </c>
      <c r="D126" s="3">
        <f ca="1">PRODUCT('Rendements indices_+1'!D$2:D126)</f>
        <v>1.3874575292076632</v>
      </c>
      <c r="E126" s="3">
        <f ca="1">PRODUCT('Rendements indices_+1'!E$2:E126)</f>
        <v>1.3101981687346269</v>
      </c>
      <c r="F126" s="3">
        <f ca="1">PRODUCT('Rendements indices_+1'!F$2:F126)</f>
        <v>2.1697646557144945</v>
      </c>
      <c r="G126" s="3">
        <f ca="1">PRODUCT('Rendements indices_+1'!G$2:G126)</f>
        <v>1.1827119199099383</v>
      </c>
      <c r="H126" s="3">
        <f ca="1">PRODUCT('Rendements indices_+1'!H$2:H126)</f>
        <v>3.1540897997340576</v>
      </c>
      <c r="I126" s="3">
        <f ca="1">PRODUCT('Rendements indices_+1'!I$2:I126)</f>
        <v>1.802969622937572</v>
      </c>
      <c r="J126" s="3">
        <f ca="1">PRODUCT('Rendements indices_+1'!J$2:J126)</f>
        <v>1.3768891590828092</v>
      </c>
      <c r="K126" s="3">
        <f ca="1">PRODUCT('Rendements indices_+1'!K$2:K126)</f>
        <v>1.912575298072321</v>
      </c>
      <c r="L126" s="3">
        <f ca="1">PRODUCT('Rendements indices_+1'!L$2:L126)</f>
        <v>1.2511398345692268</v>
      </c>
      <c r="M126" s="3">
        <f ca="1">PRODUCT('Rendements indices_+1'!M$2:M126)</f>
        <v>1.9399035976560157</v>
      </c>
      <c r="N126" s="3">
        <f ca="1">PRODUCT('Rendements indices_+1'!N$2:N126)</f>
        <v>1.0532109200259465</v>
      </c>
      <c r="O126" s="3">
        <f ca="1">PRODUCT('Rendements indices_+1'!O$2:O126)</f>
        <v>1.0566441745246715</v>
      </c>
      <c r="P126" s="3">
        <f ca="1">PRODUCT('Rendements indices_+1'!P$2:P126)</f>
        <v>1.0156208802918494</v>
      </c>
      <c r="Q126" s="3">
        <f ca="1">PRODUCT('Rendements indices_+1'!Q$2:Q126)</f>
        <v>1.1603361726814594</v>
      </c>
      <c r="R126" s="3">
        <f>PRODUCT('Rendements indices_+1'!R$2:R126)</f>
        <v>0</v>
      </c>
      <c r="S126" s="3">
        <f>PRODUCT('Rendements indices_+1'!S$2:S126)</f>
        <v>0</v>
      </c>
      <c r="T126" s="3">
        <f>PRODUCT('Rendements indices_+1'!T$2:T126)</f>
        <v>0</v>
      </c>
      <c r="U126" s="3">
        <f>PRODUCT('Rendements indices_+1'!U$2:U126)</f>
        <v>0</v>
      </c>
      <c r="V126" s="3">
        <f>PRODUCT('Rendements indices_+1'!V$2:V126)</f>
        <v>0</v>
      </c>
      <c r="W126" s="3">
        <f ca="1">PRODUCT('Rendements indices_+1'!W$2:W126)</f>
        <v>1.7212975151102801</v>
      </c>
      <c r="X126" s="3">
        <f>PRODUCT('Rendements indices_+1'!X$2:X126)</f>
        <v>0</v>
      </c>
      <c r="Y126" s="3">
        <f ca="1">PRODUCT('Rendements indices_+1'!AB$2:AB126)</f>
        <v>2.2825325601820077</v>
      </c>
      <c r="Z126" s="7"/>
    </row>
    <row r="127" spans="1:26" x14ac:dyDescent="0.25">
      <c r="A127" s="2">
        <v>41820</v>
      </c>
      <c r="B127" s="3">
        <f ca="1">PRODUCT('Rendements indices_+1'!B$2:B127)</f>
        <v>1.1498555412870235</v>
      </c>
      <c r="C127" s="3">
        <f ca="1">PRODUCT('Rendements indices_+1'!C$2:C127)</f>
        <v>1.9706080549258411</v>
      </c>
      <c r="D127" s="3">
        <f ca="1">PRODUCT('Rendements indices_+1'!D$2:D127)</f>
        <v>1.4152066797918166</v>
      </c>
      <c r="E127" s="3">
        <f ca="1">PRODUCT('Rendements indices_+1'!E$2:E127)</f>
        <v>1.2708922236725881</v>
      </c>
      <c r="F127" s="3">
        <f ca="1">PRODUCT('Rendements indices_+1'!F$2:F127)</f>
        <v>2.0612764229287697</v>
      </c>
      <c r="G127" s="3">
        <f ca="1">PRODUCT('Rendements indices_+1'!G$2:G127)</f>
        <v>1.1590576815117395</v>
      </c>
      <c r="H127" s="3">
        <f ca="1">PRODUCT('Rendements indices_+1'!H$2:H127)</f>
        <v>3.28025339172342</v>
      </c>
      <c r="I127" s="3">
        <f ca="1">PRODUCT('Rendements indices_+1'!I$2:I127)</f>
        <v>1.7849399267081962</v>
      </c>
      <c r="J127" s="3">
        <f ca="1">PRODUCT('Rendements indices_+1'!J$2:J127)</f>
        <v>1.4181958338552936</v>
      </c>
      <c r="K127" s="3">
        <f ca="1">PRODUCT('Rendements indices_+1'!K$2:K127)</f>
        <v>1.8169465331687049</v>
      </c>
      <c r="L127" s="3">
        <f ca="1">PRODUCT('Rendements indices_+1'!L$2:L127)</f>
        <v>1.3262082246433806</v>
      </c>
      <c r="M127" s="3">
        <f ca="1">PRODUCT('Rendements indices_+1'!M$2:M127)</f>
        <v>1.9399035976560157</v>
      </c>
      <c r="N127" s="3">
        <f ca="1">PRODUCT('Rendements indices_+1'!N$2:N127)</f>
        <v>1.0532109200259465</v>
      </c>
      <c r="O127" s="3">
        <f ca="1">PRODUCT('Rendements indices_+1'!O$2:O127)</f>
        <v>1.0566441745246715</v>
      </c>
      <c r="P127" s="3">
        <f ca="1">PRODUCT('Rendements indices_+1'!P$2:P127)</f>
        <v>0.97499604508017534</v>
      </c>
      <c r="Q127" s="3">
        <f ca="1">PRODUCT('Rendements indices_+1'!Q$2:Q127)</f>
        <v>1.1487328109546449</v>
      </c>
      <c r="R127" s="3">
        <f>PRODUCT('Rendements indices_+1'!R$2:R127)</f>
        <v>0</v>
      </c>
      <c r="S127" s="3">
        <f>PRODUCT('Rendements indices_+1'!S$2:S127)</f>
        <v>0</v>
      </c>
      <c r="T127" s="3">
        <f>PRODUCT('Rendements indices_+1'!T$2:T127)</f>
        <v>0</v>
      </c>
      <c r="U127" s="3">
        <f>PRODUCT('Rendements indices_+1'!U$2:U127)</f>
        <v>0</v>
      </c>
      <c r="V127" s="3">
        <f>PRODUCT('Rendements indices_+1'!V$2:V127)</f>
        <v>0</v>
      </c>
      <c r="W127" s="3">
        <f ca="1">PRODUCT('Rendements indices_+1'!W$2:W127)</f>
        <v>1.6524456145058688</v>
      </c>
      <c r="X127" s="3">
        <f>PRODUCT('Rendements indices_+1'!X$2:X127)</f>
        <v>0</v>
      </c>
      <c r="Y127" s="3">
        <f ca="1">PRODUCT('Rendements indices_+1'!AB$2:AB127)</f>
        <v>2.2368819089783676</v>
      </c>
      <c r="Z127" s="7"/>
    </row>
    <row r="128" spans="1:26" x14ac:dyDescent="0.25">
      <c r="A128" s="2">
        <v>41851</v>
      </c>
      <c r="B128" s="3">
        <f ca="1">PRODUCT('Rendements indices_+1'!B$2:B128)</f>
        <v>1.172852652112764</v>
      </c>
      <c r="C128" s="3">
        <f ca="1">PRODUCT('Rendements indices_+1'!C$2:C128)</f>
        <v>2.0100202160243579</v>
      </c>
      <c r="D128" s="3">
        <f ca="1">PRODUCT('Rendements indices_+1'!D$2:D128)</f>
        <v>1.5001190805793256</v>
      </c>
      <c r="E128" s="3">
        <f ca="1">PRODUCT('Rendements indices_+1'!E$2:E128)</f>
        <v>1.2327654569624105</v>
      </c>
      <c r="F128" s="3">
        <f ca="1">PRODUCT('Rendements indices_+1'!F$2:F128)</f>
        <v>1.9582126017823311</v>
      </c>
      <c r="G128" s="3">
        <f ca="1">PRODUCT('Rendements indices_+1'!G$2:G128)</f>
        <v>1.1358765278815046</v>
      </c>
      <c r="H128" s="3">
        <f ca="1">PRODUCT('Rendements indices_+1'!H$2:H128)</f>
        <v>3.3786609934751226</v>
      </c>
      <c r="I128" s="3">
        <f ca="1">PRODUCT('Rendements indices_+1'!I$2:I128)</f>
        <v>1.7670905274411142</v>
      </c>
      <c r="J128" s="3">
        <f ca="1">PRODUCT('Rendements indices_+1'!J$2:J128)</f>
        <v>1.3614680005010817</v>
      </c>
      <c r="K128" s="3">
        <f ca="1">PRODUCT('Rendements indices_+1'!K$2:K128)</f>
        <v>1.7624381371736437</v>
      </c>
      <c r="L128" s="3">
        <f ca="1">PRODUCT('Rendements indices_+1'!L$2:L128)</f>
        <v>1.4057807181219835</v>
      </c>
      <c r="M128" s="3">
        <f ca="1">PRODUCT('Rendements indices_+1'!M$2:M128)</f>
        <v>2.0368987775388168</v>
      </c>
      <c r="N128" s="3">
        <f ca="1">PRODUCT('Rendements indices_+1'!N$2:N128)</f>
        <v>1.0532109200259465</v>
      </c>
      <c r="O128" s="3">
        <f ca="1">PRODUCT('Rendements indices_+1'!O$2:O128)</f>
        <v>1.0566441745246715</v>
      </c>
      <c r="P128" s="3">
        <f ca="1">PRODUCT('Rendements indices_+1'!P$2:P128)</f>
        <v>0.97499604508017534</v>
      </c>
      <c r="Q128" s="3">
        <f ca="1">PRODUCT('Rendements indices_+1'!Q$2:Q128)</f>
        <v>1.1142708266260055</v>
      </c>
      <c r="R128" s="3">
        <f>PRODUCT('Rendements indices_+1'!R$2:R128)</f>
        <v>0</v>
      </c>
      <c r="S128" s="3">
        <f>PRODUCT('Rendements indices_+1'!S$2:S128)</f>
        <v>0</v>
      </c>
      <c r="T128" s="3">
        <f>PRODUCT('Rendements indices_+1'!T$2:T128)</f>
        <v>0</v>
      </c>
      <c r="U128" s="3">
        <f>PRODUCT('Rendements indices_+1'!U$2:U128)</f>
        <v>0</v>
      </c>
      <c r="V128" s="3">
        <f>PRODUCT('Rendements indices_+1'!V$2:V128)</f>
        <v>0</v>
      </c>
      <c r="W128" s="3">
        <f ca="1">PRODUCT('Rendements indices_+1'!W$2:W128)</f>
        <v>1.751592351376221</v>
      </c>
      <c r="X128" s="3">
        <f>PRODUCT('Rendements indices_+1'!X$2:X128)</f>
        <v>0</v>
      </c>
      <c r="Y128" s="3">
        <f ca="1">PRODUCT('Rendements indices_+1'!AB$2:AB128)</f>
        <v>2.3263571853375025</v>
      </c>
      <c r="Z128" s="7"/>
    </row>
    <row r="129" spans="1:26" x14ac:dyDescent="0.25">
      <c r="A129" s="2">
        <v>41882</v>
      </c>
      <c r="B129" s="3">
        <f ca="1">PRODUCT('Rendements indices_+1'!B$2:B129)</f>
        <v>1.1611241255916365</v>
      </c>
      <c r="C129" s="3">
        <f ca="1">PRODUCT('Rendements indices_+1'!C$2:C129)</f>
        <v>2.110521226825576</v>
      </c>
      <c r="D129" s="3">
        <f ca="1">PRODUCT('Rendements indices_+1'!D$2:D129)</f>
        <v>1.4401143173561526</v>
      </c>
      <c r="E129" s="3">
        <f ca="1">PRODUCT('Rendements indices_+1'!E$2:E129)</f>
        <v>1.2820760752409068</v>
      </c>
      <c r="F129" s="3">
        <f ca="1">PRODUCT('Rendements indices_+1'!F$2:F129)</f>
        <v>1.9386304757645079</v>
      </c>
      <c r="G129" s="3">
        <f ca="1">PRODUCT('Rendements indices_+1'!G$2:G129)</f>
        <v>1.2040291195543948</v>
      </c>
      <c r="H129" s="3">
        <f ca="1">PRODUCT('Rendements indices_+1'!H$2:H129)</f>
        <v>3.3110877736056201</v>
      </c>
      <c r="I129" s="3">
        <f ca="1">PRODUCT('Rendements indices_+1'!I$2:I129)</f>
        <v>1.6787360010690584</v>
      </c>
      <c r="J129" s="3">
        <f ca="1">PRODUCT('Rendements indices_+1'!J$2:J129)</f>
        <v>1.3886973605111035</v>
      </c>
      <c r="K129" s="3">
        <f ca="1">PRODUCT('Rendements indices_+1'!K$2:K129)</f>
        <v>1.8681844254040625</v>
      </c>
      <c r="L129" s="3">
        <f ca="1">PRODUCT('Rendements indices_+1'!L$2:L129)</f>
        <v>1.3917229109407636</v>
      </c>
      <c r="M129" s="3">
        <f ca="1">PRODUCT('Rendements indices_+1'!M$2:M129)</f>
        <v>2.1387437164157577</v>
      </c>
      <c r="N129" s="3">
        <f ca="1">PRODUCT('Rendements indices_+1'!N$2:N129)</f>
        <v>1.0110824832249086</v>
      </c>
      <c r="O129" s="3">
        <f ca="1">PRODUCT('Rendements indices_+1'!O$2:O129)</f>
        <v>1.0566441745246715</v>
      </c>
      <c r="P129" s="3">
        <f ca="1">PRODUCT('Rendements indices_+1'!P$2:P129)</f>
        <v>0.94574616372777009</v>
      </c>
      <c r="Q129" s="3">
        <f ca="1">PRODUCT('Rendements indices_+1'!Q$2:Q129)</f>
        <v>1.0808427018272253</v>
      </c>
      <c r="R129" s="3">
        <f>PRODUCT('Rendements indices_+1'!R$2:R129)</f>
        <v>0</v>
      </c>
      <c r="S129" s="3">
        <f>PRODUCT('Rendements indices_+1'!S$2:S129)</f>
        <v>0</v>
      </c>
      <c r="T129" s="3">
        <f>PRODUCT('Rendements indices_+1'!T$2:T129)</f>
        <v>0</v>
      </c>
      <c r="U129" s="3">
        <f>PRODUCT('Rendements indices_+1'!U$2:U129)</f>
        <v>0</v>
      </c>
      <c r="V129" s="3">
        <f>PRODUCT('Rendements indices_+1'!V$2:V129)</f>
        <v>0</v>
      </c>
      <c r="W129" s="3">
        <f ca="1">PRODUCT('Rendements indices_+1'!W$2:W129)</f>
        <v>1.7340764278624587</v>
      </c>
      <c r="X129" s="3">
        <f>PRODUCT('Rendements indices_+1'!X$2:X129)</f>
        <v>0</v>
      </c>
      <c r="Y129" s="3">
        <f ca="1">PRODUCT('Rendements indices_+1'!AB$2:AB129)</f>
        <v>2.3728843290442527</v>
      </c>
      <c r="Z129" s="7"/>
    </row>
    <row r="130" spans="1:26" x14ac:dyDescent="0.25">
      <c r="A130" s="2">
        <v>41912</v>
      </c>
      <c r="B130" s="3">
        <f ca="1">PRODUCT('Rendements indices_+1'!B$2:B130)</f>
        <v>1.2307915731271346</v>
      </c>
      <c r="C130" s="3">
        <f ca="1">PRODUCT('Rendements indices_+1'!C$2:C130)</f>
        <v>2.1738368636303433</v>
      </c>
      <c r="D130" s="3">
        <f ca="1">PRODUCT('Rendements indices_+1'!D$2:D130)</f>
        <v>1.5265211763975217</v>
      </c>
      <c r="E130" s="3">
        <f ca="1">PRODUCT('Rendements indices_+1'!E$2:E130)</f>
        <v>1.320538357498134</v>
      </c>
      <c r="F130" s="3">
        <f ca="1">PRODUCT('Rendements indices_+1'!F$2:F130)</f>
        <v>1.8610852567339276</v>
      </c>
      <c r="G130" s="3">
        <f ca="1">PRODUCT('Rendements indices_+1'!G$2:G130)</f>
        <v>1.1919888283588509</v>
      </c>
      <c r="H130" s="3">
        <f ca="1">PRODUCT('Rendements indices_+1'!H$2:H130)</f>
        <v>3.1455333849253391</v>
      </c>
      <c r="I130" s="3">
        <f ca="1">PRODUCT('Rendements indices_+1'!I$2:I130)</f>
        <v>1.6955233610797491</v>
      </c>
      <c r="J130" s="3">
        <f ca="1">PRODUCT('Rendements indices_+1'!J$2:J130)</f>
        <v>1.4303582813264366</v>
      </c>
      <c r="K130" s="3">
        <f ca="1">PRODUCT('Rendements indices_+1'!K$2:K130)</f>
        <v>1.8868662696581031</v>
      </c>
      <c r="L130" s="3">
        <f ca="1">PRODUCT('Rendements indices_+1'!L$2:L130)</f>
        <v>1.4334745982689865</v>
      </c>
      <c r="M130" s="3">
        <f ca="1">PRODUCT('Rendements indices_+1'!M$2:M130)</f>
        <v>2.0959688420874425</v>
      </c>
      <c r="N130" s="3">
        <f ca="1">PRODUCT('Rendements indices_+1'!N$2:N130)</f>
        <v>0.99086083356041033</v>
      </c>
      <c r="O130" s="3">
        <f ca="1">PRODUCT('Rendements indices_+1'!O$2:O130)</f>
        <v>1.0566441745246715</v>
      </c>
      <c r="P130" s="3">
        <f ca="1">PRODUCT('Rendements indices_+1'!P$2:P130)</f>
        <v>0.99303347191415869</v>
      </c>
      <c r="Q130" s="3">
        <f ca="1">PRODUCT('Rendements indices_+1'!Q$2:Q130)</f>
        <v>1.0916511288454975</v>
      </c>
      <c r="R130" s="3">
        <f>PRODUCT('Rendements indices_+1'!R$2:R130)</f>
        <v>0</v>
      </c>
      <c r="S130" s="3">
        <f>PRODUCT('Rendements indices_+1'!S$2:S130)</f>
        <v>0</v>
      </c>
      <c r="T130" s="3">
        <f>PRODUCT('Rendements indices_+1'!T$2:T130)</f>
        <v>0</v>
      </c>
      <c r="U130" s="3">
        <f>PRODUCT('Rendements indices_+1'!U$2:U130)</f>
        <v>0</v>
      </c>
      <c r="V130" s="3">
        <f>PRODUCT('Rendements indices_+1'!V$2:V130)</f>
        <v>0</v>
      </c>
      <c r="W130" s="3">
        <f ca="1">PRODUCT('Rendements indices_+1'!W$2:W130)</f>
        <v>1.8034394849769571</v>
      </c>
      <c r="X130" s="3">
        <f>PRODUCT('Rendements indices_+1'!X$2:X130)</f>
        <v>0</v>
      </c>
      <c r="Y130" s="3">
        <f ca="1">PRODUCT('Rendements indices_+1'!AB$2:AB130)</f>
        <v>2.4203420156251378</v>
      </c>
      <c r="Z130" s="7"/>
    </row>
    <row r="131" spans="1:26" x14ac:dyDescent="0.25">
      <c r="A131" s="2">
        <v>41943</v>
      </c>
      <c r="B131" s="3">
        <f ca="1">PRODUCT('Rendements indices_+1'!B$2:B131)</f>
        <v>1.2677153203209486</v>
      </c>
      <c r="C131" s="3">
        <f ca="1">PRODUCT('Rendements indices_+1'!C$2:C131)</f>
        <v>2.108621757721433</v>
      </c>
      <c r="D131" s="3">
        <f ca="1">PRODUCT('Rendements indices_+1'!D$2:D131)</f>
        <v>1.5570515999254722</v>
      </c>
      <c r="E131" s="3">
        <f ca="1">PRODUCT('Rendements indices_+1'!E$2:E131)</f>
        <v>1.2545114396232273</v>
      </c>
      <c r="F131" s="3">
        <f ca="1">PRODUCT('Rendements indices_+1'!F$2:F131)</f>
        <v>1.7680309938972312</v>
      </c>
      <c r="G131" s="3">
        <f ca="1">PRODUCT('Rendements indices_+1'!G$2:G131)</f>
        <v>1.2158286049260278</v>
      </c>
      <c r="H131" s="3">
        <f ca="1">PRODUCT('Rendements indices_+1'!H$2:H131)</f>
        <v>3.2713547203223525</v>
      </c>
      <c r="I131" s="3">
        <f ca="1">PRODUCT('Rendements indices_+1'!I$2:I131)</f>
        <v>1.763344295522939</v>
      </c>
      <c r="J131" s="3">
        <f ca="1">PRODUCT('Rendements indices_+1'!J$2:J131)</f>
        <v>1.4732690297662296</v>
      </c>
      <c r="K131" s="3">
        <f ca="1">PRODUCT('Rendements indices_+1'!K$2:K131)</f>
        <v>1.83026028156836</v>
      </c>
      <c r="L131" s="3">
        <f ca="1">PRODUCT('Rendements indices_+1'!L$2:L131)</f>
        <v>1.4191398522862966</v>
      </c>
      <c r="M131" s="3">
        <f ca="1">PRODUCT('Rendements indices_+1'!M$2:M131)</f>
        <v>2.1378882189291915</v>
      </c>
      <c r="N131" s="3">
        <f ca="1">PRODUCT('Rendements indices_+1'!N$2:N131)</f>
        <v>0.96113500855359801</v>
      </c>
      <c r="O131" s="3">
        <f ca="1">PRODUCT('Rendements indices_+1'!O$2:O131)</f>
        <v>1.0566441745246715</v>
      </c>
      <c r="P131" s="3">
        <f ca="1">PRODUCT('Rendements indices_+1'!P$2:P131)</f>
        <v>1.0327548107907252</v>
      </c>
      <c r="Q131" s="3">
        <f ca="1">PRODUCT('Rendements indices_+1'!Q$2:Q131)</f>
        <v>1.0916511288454975</v>
      </c>
      <c r="R131" s="3">
        <f>PRODUCT('Rendements indices_+1'!R$2:R131)</f>
        <v>0</v>
      </c>
      <c r="S131" s="3">
        <f>PRODUCT('Rendements indices_+1'!S$2:S131)</f>
        <v>0</v>
      </c>
      <c r="T131" s="3">
        <f>PRODUCT('Rendements indices_+1'!T$2:T131)</f>
        <v>0</v>
      </c>
      <c r="U131" s="3">
        <f>PRODUCT('Rendements indices_+1'!U$2:U131)</f>
        <v>0</v>
      </c>
      <c r="V131" s="3">
        <f>PRODUCT('Rendements indices_+1'!V$2:V131)</f>
        <v>0</v>
      </c>
      <c r="W131" s="3">
        <f ca="1">PRODUCT('Rendements indices_+1'!W$2:W131)</f>
        <v>1.7854050901271874</v>
      </c>
      <c r="X131" s="3">
        <f>PRODUCT('Rendements indices_+1'!X$2:X131)</f>
        <v>0</v>
      </c>
      <c r="Y131" s="3">
        <f ca="1">PRODUCT('Rendements indices_+1'!AB$2:AB131)</f>
        <v>2.4203420156251378</v>
      </c>
      <c r="Z131" s="7"/>
    </row>
    <row r="132" spans="1:26" x14ac:dyDescent="0.25">
      <c r="A132" s="2">
        <v>41973</v>
      </c>
      <c r="B132" s="3">
        <f ca="1">PRODUCT('Rendements indices_+1'!B$2:B132)</f>
        <v>1.2550381671177391</v>
      </c>
      <c r="C132" s="3">
        <f ca="1">PRODUCT('Rendements indices_+1'!C$2:C132)</f>
        <v>2.235139063184719</v>
      </c>
      <c r="D132" s="3">
        <f ca="1">PRODUCT('Rendements indices_+1'!D$2:D132)</f>
        <v>1.5103400519277079</v>
      </c>
      <c r="E132" s="3">
        <f ca="1">PRODUCT('Rendements indices_+1'!E$2:E132)</f>
        <v>1.2168760964345304</v>
      </c>
      <c r="F132" s="3">
        <f ca="1">PRODUCT('Rendements indices_+1'!F$2:F132)</f>
        <v>1.7149900640803142</v>
      </c>
      <c r="G132" s="3">
        <f ca="1">PRODUCT('Rendements indices_+1'!G$2:G132)</f>
        <v>1.1671954607289867</v>
      </c>
      <c r="H132" s="3">
        <f ca="1">PRODUCT('Rendements indices_+1'!H$2:H132)</f>
        <v>3.1405005315094585</v>
      </c>
      <c r="I132" s="3">
        <f ca="1">PRODUCT('Rendements indices_+1'!I$2:I132)</f>
        <v>1.763344295522939</v>
      </c>
      <c r="J132" s="3">
        <f ca="1">PRODUCT('Rendements indices_+1'!J$2:J132)</f>
        <v>1.5174671006592166</v>
      </c>
      <c r="K132" s="3">
        <f ca="1">PRODUCT('Rendements indices_+1'!K$2:K132)</f>
        <v>1.7570498703056254</v>
      </c>
      <c r="L132" s="3">
        <f ca="1">PRODUCT('Rendements indices_+1'!L$2:L132)</f>
        <v>1.3907570552405706</v>
      </c>
      <c r="M132" s="3">
        <f ca="1">PRODUCT('Rendements indices_+1'!M$2:M132)</f>
        <v>2.0737515723613158</v>
      </c>
      <c r="N132" s="3">
        <f ca="1">PRODUCT('Rendements indices_+1'!N$2:N132)</f>
        <v>0.98035770872466999</v>
      </c>
      <c r="O132" s="3">
        <f ca="1">PRODUCT('Rendements indices_+1'!O$2:O132)</f>
        <v>1.0566441745246715</v>
      </c>
      <c r="P132" s="3">
        <f ca="1">PRODUCT('Rendements indices_+1'!P$2:P132)</f>
        <v>1.0430823588986324</v>
      </c>
      <c r="Q132" s="3">
        <f ca="1">PRODUCT('Rendements indices_+1'!Q$2:Q132)</f>
        <v>1.0589015949801326</v>
      </c>
      <c r="R132" s="3">
        <f>PRODUCT('Rendements indices_+1'!R$2:R132)</f>
        <v>0</v>
      </c>
      <c r="S132" s="3">
        <f>PRODUCT('Rendements indices_+1'!S$2:S132)</f>
        <v>0</v>
      </c>
      <c r="T132" s="3">
        <f>PRODUCT('Rendements indices_+1'!T$2:T132)</f>
        <v>0</v>
      </c>
      <c r="U132" s="3">
        <f>PRODUCT('Rendements indices_+1'!U$2:U132)</f>
        <v>0</v>
      </c>
      <c r="V132" s="3">
        <f>PRODUCT('Rendements indices_+1'!V$2:V132)</f>
        <v>0</v>
      </c>
      <c r="W132" s="3">
        <f ca="1">PRODUCT('Rendements indices_+1'!W$2:W132)</f>
        <v>1.7675510392259155</v>
      </c>
      <c r="X132" s="3">
        <f>PRODUCT('Rendements indices_+1'!X$2:X132)</f>
        <v>0</v>
      </c>
      <c r="Y132" s="3">
        <f ca="1">PRODUCT('Rendements indices_+1'!AB$2:AB132)</f>
        <v>2.4687488559376405</v>
      </c>
      <c r="Z132" s="7"/>
    </row>
    <row r="133" spans="1:26" x14ac:dyDescent="0.25">
      <c r="A133" s="2">
        <v>42004</v>
      </c>
      <c r="B133" s="3">
        <f ca="1">PRODUCT('Rendements indices_+1'!B$2:B133)</f>
        <v>1.317790075473626</v>
      </c>
      <c r="C133" s="3">
        <f ca="1">PRODUCT('Rendements indices_+1'!C$2:C133)</f>
        <v>2.1680848912891775</v>
      </c>
      <c r="D133" s="3">
        <f ca="1">PRODUCT('Rendements indices_+1'!D$2:D133)</f>
        <v>1.5556502534855392</v>
      </c>
      <c r="E133" s="3">
        <f ca="1">PRODUCT('Rendements indices_+1'!E$2:E133)</f>
        <v>1.1925385745058399</v>
      </c>
      <c r="F133" s="3">
        <f ca="1">PRODUCT('Rendements indices_+1'!F$2:F133)</f>
        <v>1.7664397660027236</v>
      </c>
      <c r="G133" s="3">
        <f ca="1">PRODUCT('Rendements indices_+1'!G$2:G133)</f>
        <v>1.1321795969071171</v>
      </c>
      <c r="H133" s="3">
        <f ca="1">PRODUCT('Rendements indices_+1'!H$2:H133)</f>
        <v>3.2033105421396479</v>
      </c>
      <c r="I133" s="3">
        <f ca="1">PRODUCT('Rendements indices_+1'!I$2:I133)</f>
        <v>1.8338780673438566</v>
      </c>
      <c r="J133" s="3">
        <f ca="1">PRODUCT('Rendements indices_+1'!J$2:J133)</f>
        <v>1.5629911136789931</v>
      </c>
      <c r="K133" s="3">
        <f ca="1">PRODUCT('Rendements indices_+1'!K$2:K133)</f>
        <v>1.6691973767903441</v>
      </c>
      <c r="L133" s="3">
        <f ca="1">PRODUCT('Rendements indices_+1'!L$2:L133)</f>
        <v>1.3907570552405706</v>
      </c>
      <c r="M133" s="3">
        <f ca="1">PRODUCT('Rendements indices_+1'!M$2:M133)</f>
        <v>2.0115390251904763</v>
      </c>
      <c r="N133" s="3">
        <f ca="1">PRODUCT('Rendements indices_+1'!N$2:N133)</f>
        <v>0.98035770872466999</v>
      </c>
      <c r="O133" s="3">
        <f ca="1">PRODUCT('Rendements indices_+1'!O$2:O133)</f>
        <v>1.0566441745246715</v>
      </c>
      <c r="P133" s="3">
        <f ca="1">PRODUCT('Rendements indices_+1'!P$2:P133)</f>
        <v>1.0848056532545778</v>
      </c>
      <c r="Q133" s="3">
        <f ca="1">PRODUCT('Rendements indices_+1'!Q$2:Q133)</f>
        <v>1.1224356906789406</v>
      </c>
      <c r="R133" s="3">
        <f>PRODUCT('Rendements indices_+1'!R$2:R133)</f>
        <v>0</v>
      </c>
      <c r="S133" s="3">
        <f>PRODUCT('Rendements indices_+1'!S$2:S133)</f>
        <v>0</v>
      </c>
      <c r="T133" s="3">
        <f>PRODUCT('Rendements indices_+1'!T$2:T133)</f>
        <v>0</v>
      </c>
      <c r="U133" s="3">
        <f>PRODUCT('Rendements indices_+1'!U$2:U133)</f>
        <v>0</v>
      </c>
      <c r="V133" s="3">
        <f>PRODUCT('Rendements indices_+1'!V$2:V133)</f>
        <v>0</v>
      </c>
      <c r="W133" s="3">
        <f ca="1">PRODUCT('Rendements indices_+1'!W$2:W133)</f>
        <v>1.6968489976568788</v>
      </c>
      <c r="X133" s="3">
        <f>PRODUCT('Rendements indices_+1'!X$2:X133)</f>
        <v>0</v>
      </c>
      <c r="Y133" s="3">
        <f ca="1">PRODUCT('Rendements indices_+1'!AB$2:AB133)</f>
        <v>2.616873787293899</v>
      </c>
      <c r="Z133" s="7"/>
    </row>
    <row r="134" spans="1:26" x14ac:dyDescent="0.25">
      <c r="A134" s="2">
        <v>42034</v>
      </c>
      <c r="B134" s="3">
        <f ca="1">PRODUCT('Rendements indices_+1'!B$2:B134)</f>
        <v>1.2914342739641536</v>
      </c>
      <c r="C134" s="3">
        <f ca="1">PRODUCT('Rendements indices_+1'!C$2:C134)</f>
        <v>2.2764891358536365</v>
      </c>
      <c r="D134" s="3">
        <f ca="1">PRODUCT('Rendements indices_+1'!D$2:D134)</f>
        <v>1.4778677408112622</v>
      </c>
      <c r="E134" s="3">
        <f ca="1">PRODUCT('Rendements indices_+1'!E$2:E134)</f>
        <v>1.1925385745058399</v>
      </c>
      <c r="F134" s="3">
        <f ca="1">PRODUCT('Rendements indices_+1'!F$2:F134)</f>
        <v>1.7841041636627508</v>
      </c>
      <c r="G134" s="3">
        <f ca="1">PRODUCT('Rendements indices_+1'!G$2:G134)</f>
        <v>1.1661449848143306</v>
      </c>
      <c r="H134" s="3">
        <f ca="1">PRODUCT('Rendements indices_+1'!H$2:H134)</f>
        <v>3.2033105421396479</v>
      </c>
      <c r="I134" s="3">
        <f ca="1">PRODUCT('Rendements indices_+1'!I$2:I134)</f>
        <v>1.8522168480172951</v>
      </c>
      <c r="J134" s="3">
        <f ca="1">PRODUCT('Rendements indices_+1'!J$2:J134)</f>
        <v>1.6567705804997328</v>
      </c>
      <c r="K134" s="3">
        <f ca="1">PRODUCT('Rendements indices_+1'!K$2:K134)</f>
        <v>1.6024294817187303</v>
      </c>
      <c r="L134" s="3">
        <f ca="1">PRODUCT('Rendements indices_+1'!L$2:L134)</f>
        <v>1.3212192024785421</v>
      </c>
      <c r="M134" s="3">
        <f ca="1">PRODUCT('Rendements indices_+1'!M$2:M134)</f>
        <v>1.9310774641828572</v>
      </c>
      <c r="N134" s="3">
        <f ca="1">PRODUCT('Rendements indices_+1'!N$2:N134)</f>
        <v>1.0097684399864102</v>
      </c>
      <c r="O134" s="3">
        <f ca="1">PRODUCT('Rendements indices_+1'!O$2:O134)</f>
        <v>1.0566441745246715</v>
      </c>
      <c r="P134" s="3">
        <f ca="1">PRODUCT('Rendements indices_+1'!P$2:P134)</f>
        <v>1.0739575967220321</v>
      </c>
      <c r="Q134" s="3">
        <f ca="1">PRODUCT('Rendements indices_+1'!Q$2:Q134)</f>
        <v>1.1448844044925195</v>
      </c>
      <c r="R134" s="3">
        <f>PRODUCT('Rendements indices_+1'!R$2:R134)</f>
        <v>0</v>
      </c>
      <c r="S134" s="3">
        <f>PRODUCT('Rendements indices_+1'!S$2:S134)</f>
        <v>0</v>
      </c>
      <c r="T134" s="3">
        <f>PRODUCT('Rendements indices_+1'!T$2:T134)</f>
        <v>0</v>
      </c>
      <c r="U134" s="3">
        <f>PRODUCT('Rendements indices_+1'!U$2:U134)</f>
        <v>0</v>
      </c>
      <c r="V134" s="3">
        <f>PRODUCT('Rendements indices_+1'!V$2:V134)</f>
        <v>0</v>
      </c>
      <c r="W134" s="3">
        <f ca="1">PRODUCT('Rendements indices_+1'!W$2:W134)</f>
        <v>1.6120065477740348</v>
      </c>
      <c r="X134" s="3">
        <f>PRODUCT('Rendements indices_+1'!X$2:X134)</f>
        <v>0</v>
      </c>
      <c r="Y134" s="3">
        <f ca="1">PRODUCT('Rendements indices_+1'!AB$2:AB134)</f>
        <v>2.7477174766585941</v>
      </c>
      <c r="Z134" s="7"/>
    </row>
    <row r="135" spans="1:26" x14ac:dyDescent="0.25">
      <c r="A135" s="2">
        <v>42062</v>
      </c>
      <c r="B135" s="3">
        <f ca="1">PRODUCT('Rendements indices_+1'!B$2:B135)</f>
        <v>1.2914342739641536</v>
      </c>
      <c r="C135" s="3">
        <f ca="1">PRODUCT('Rendements indices_+1'!C$2:C135)</f>
        <v>2.2537242444951002</v>
      </c>
      <c r="D135" s="3">
        <f ca="1">PRODUCT('Rendements indices_+1'!D$2:D135)</f>
        <v>1.4187530311788117</v>
      </c>
      <c r="E135" s="3">
        <f ca="1">PRODUCT('Rendements indices_+1'!E$2:E135)</f>
        <v>1.1448370315256062</v>
      </c>
      <c r="F135" s="3">
        <f ca="1">PRODUCT('Rendements indices_+1'!F$2:F135)</f>
        <v>1.7662631220261233</v>
      </c>
      <c r="G135" s="3">
        <f ca="1">PRODUCT('Rendements indices_+1'!G$2:G135)</f>
        <v>1.1894678845106172</v>
      </c>
      <c r="H135" s="3">
        <f ca="1">PRODUCT('Rendements indices_+1'!H$2:H135)</f>
        <v>3.1072112258754583</v>
      </c>
      <c r="I135" s="3">
        <f ca="1">PRODUCT('Rendements indices_+1'!I$2:I135)</f>
        <v>1.7781281740966033</v>
      </c>
      <c r="J135" s="3">
        <f ca="1">PRODUCT('Rendements indices_+1'!J$2:J135)</f>
        <v>1.6402028746947355</v>
      </c>
      <c r="K135" s="3">
        <f ca="1">PRODUCT('Rendements indices_+1'!K$2:K135)</f>
        <v>1.5703808920843556</v>
      </c>
      <c r="L135" s="3">
        <f ca="1">PRODUCT('Rendements indices_+1'!L$2:L135)</f>
        <v>1.3608557785528983</v>
      </c>
      <c r="M135" s="3">
        <f ca="1">PRODUCT('Rendements indices_+1'!M$2:M135)</f>
        <v>2.0469421120338289</v>
      </c>
      <c r="N135" s="3">
        <f ca="1">PRODUCT('Rendements indices_+1'!N$2:N135)</f>
        <v>0.98957307118668192</v>
      </c>
      <c r="O135" s="3">
        <f ca="1">PRODUCT('Rendements indices_+1'!O$2:O135)</f>
        <v>1.0566441745246715</v>
      </c>
      <c r="P135" s="3">
        <f ca="1">PRODUCT('Rendements indices_+1'!P$2:P135)</f>
        <v>1.1169159005909133</v>
      </c>
      <c r="Q135" s="3">
        <f ca="1">PRODUCT('Rendements indices_+1'!Q$2:Q135)</f>
        <v>1.1563332485374447</v>
      </c>
      <c r="R135" s="3">
        <f>PRODUCT('Rendements indices_+1'!R$2:R135)</f>
        <v>0</v>
      </c>
      <c r="S135" s="3">
        <f>PRODUCT('Rendements indices_+1'!S$2:S135)</f>
        <v>0</v>
      </c>
      <c r="T135" s="3">
        <f>PRODUCT('Rendements indices_+1'!T$2:T135)</f>
        <v>0</v>
      </c>
      <c r="U135" s="3">
        <f>PRODUCT('Rendements indices_+1'!U$2:U135)</f>
        <v>0</v>
      </c>
      <c r="V135" s="3">
        <f>PRODUCT('Rendements indices_+1'!V$2:V135)</f>
        <v>0</v>
      </c>
      <c r="W135" s="3">
        <f ca="1">PRODUCT('Rendements indices_+1'!W$2:W135)</f>
        <v>1.6281266132517751</v>
      </c>
      <c r="X135" s="3">
        <f>PRODUCT('Rendements indices_+1'!X$2:X135)</f>
        <v>0</v>
      </c>
      <c r="Y135" s="3">
        <f ca="1">PRODUCT('Rendements indices_+1'!AB$2:AB135)</f>
        <v>2.692763127125422</v>
      </c>
      <c r="Z135" s="7"/>
    </row>
    <row r="136" spans="1:26" x14ac:dyDescent="0.25">
      <c r="A136" s="2">
        <v>42094</v>
      </c>
      <c r="B136" s="3">
        <f ca="1">PRODUCT('Rendements indices_+1'!B$2:B136)</f>
        <v>1.2914342739641536</v>
      </c>
      <c r="C136" s="3">
        <f ca="1">PRODUCT('Rendements indices_+1'!C$2:C136)</f>
        <v>2.1410380322703451</v>
      </c>
      <c r="D136" s="3">
        <f ca="1">PRODUCT('Rendements indices_+1'!D$2:D136)</f>
        <v>1.4329405614905999</v>
      </c>
      <c r="E136" s="3">
        <f ca="1">PRODUCT('Rendements indices_+1'!E$2:E136)</f>
        <v>1.2020788831018865</v>
      </c>
      <c r="F136" s="3">
        <f ca="1">PRODUCT('Rendements indices_+1'!F$2:F136)</f>
        <v>1.8722389093476908</v>
      </c>
      <c r="G136" s="3">
        <f ca="1">PRODUCT('Rendements indices_+1'!G$2:G136)</f>
        <v>1.2251519210459358</v>
      </c>
      <c r="H136" s="3">
        <f ca="1">PRODUCT('Rendements indices_+1'!H$2:H136)</f>
        <v>3.2936438994279857</v>
      </c>
      <c r="I136" s="3">
        <f ca="1">PRODUCT('Rendements indices_+1'!I$2:I136)</f>
        <v>1.8492533010604675</v>
      </c>
      <c r="J136" s="3">
        <f ca="1">PRODUCT('Rendements indices_+1'!J$2:J136)</f>
        <v>1.7386150471764197</v>
      </c>
      <c r="K136" s="3">
        <f ca="1">PRODUCT('Rendements indices_+1'!K$2:K136)</f>
        <v>1.6174923188468864</v>
      </c>
      <c r="L136" s="3">
        <f ca="1">PRODUCT('Rendements indices_+1'!L$2:L136)</f>
        <v>1.4288985674805432</v>
      </c>
      <c r="M136" s="3">
        <f ca="1">PRODUCT('Rendements indices_+1'!M$2:M136)</f>
        <v>2.1492892176355203</v>
      </c>
      <c r="N136" s="3">
        <f ca="1">PRODUCT('Rendements indices_+1'!N$2:N136)</f>
        <v>0.9994688018985487</v>
      </c>
      <c r="O136" s="3">
        <f ca="1">PRODUCT('Rendements indices_+1'!O$2:O136)</f>
        <v>1.0566441745246715</v>
      </c>
      <c r="P136" s="3">
        <f ca="1">PRODUCT('Rendements indices_+1'!P$2:P136)</f>
        <v>1.172761695620459</v>
      </c>
      <c r="Q136" s="3">
        <f ca="1">PRODUCT('Rendements indices_+1'!Q$2:Q136)</f>
        <v>1.2025865784789425</v>
      </c>
      <c r="R136" s="3">
        <f ca="1">PRODUCT('Rendements indices_+1'!R$2:R136)</f>
        <v>0.95</v>
      </c>
      <c r="S136" s="3">
        <f>PRODUCT('Rendements indices_+1'!S$2:S136)</f>
        <v>0</v>
      </c>
      <c r="T136" s="3">
        <f>PRODUCT('Rendements indices_+1'!T$2:T136)</f>
        <v>0</v>
      </c>
      <c r="U136" s="3">
        <f>PRODUCT('Rendements indices_+1'!U$2:U136)</f>
        <v>0</v>
      </c>
      <c r="V136" s="3">
        <f>PRODUCT('Rendements indices_+1'!V$2:V136)</f>
        <v>0</v>
      </c>
      <c r="W136" s="3">
        <f ca="1">PRODUCT('Rendements indices_+1'!W$2:W136)</f>
        <v>1.6281266132517751</v>
      </c>
      <c r="X136" s="3">
        <f>PRODUCT('Rendements indices_+1'!X$2:X136)</f>
        <v>0</v>
      </c>
      <c r="Y136" s="3">
        <f ca="1">PRODUCT('Rendements indices_+1'!AB$2:AB136)</f>
        <v>2.692763127125422</v>
      </c>
      <c r="Z136" s="7"/>
    </row>
    <row r="137" spans="1:26" x14ac:dyDescent="0.25">
      <c r="A137" s="2">
        <v>42124</v>
      </c>
      <c r="B137" s="3">
        <f ca="1">PRODUCT('Rendements indices_+1'!B$2:B137)</f>
        <v>1.3689203304020028</v>
      </c>
      <c r="C137" s="3">
        <f ca="1">PRODUCT('Rendements indices_+1'!C$2:C137)</f>
        <v>2.0339861306568277</v>
      </c>
      <c r="D137" s="3">
        <f ca="1">PRODUCT('Rendements indices_+1'!D$2:D137)</f>
        <v>1.4329405614905999</v>
      </c>
      <c r="E137" s="3">
        <f ca="1">PRODUCT('Rendements indices_+1'!E$2:E137)</f>
        <v>1.2020788831018865</v>
      </c>
      <c r="F137" s="3">
        <f ca="1">PRODUCT('Rendements indices_+1'!F$2:F137)</f>
        <v>1.8160717420672601</v>
      </c>
      <c r="G137" s="3">
        <f ca="1">PRODUCT('Rendements indices_+1'!G$2:G137)</f>
        <v>1.1638943249936391</v>
      </c>
      <c r="H137" s="3">
        <f ca="1">PRODUCT('Rendements indices_+1'!H$2:H137)</f>
        <v>3.1289617044565863</v>
      </c>
      <c r="I137" s="3">
        <f ca="1">PRODUCT('Rendements indices_+1'!I$2:I137)</f>
        <v>1.7752831690180486</v>
      </c>
      <c r="J137" s="3">
        <f ca="1">PRODUCT('Rendements indices_+1'!J$2:J137)</f>
        <v>1.8255457995352407</v>
      </c>
      <c r="K137" s="3">
        <f ca="1">PRODUCT('Rendements indices_+1'!K$2:K137)</f>
        <v>1.5851424724699485</v>
      </c>
      <c r="L137" s="3">
        <f ca="1">PRODUCT('Rendements indices_+1'!L$2:L137)</f>
        <v>1.457476538830154</v>
      </c>
      <c r="M137" s="3">
        <f ca="1">PRODUCT('Rendements indices_+1'!M$2:M137)</f>
        <v>2.1063034332828097</v>
      </c>
      <c r="N137" s="3">
        <f ca="1">PRODUCT('Rendements indices_+1'!N$2:N137)</f>
        <v>1.0594369300124618</v>
      </c>
      <c r="O137" s="3">
        <f ca="1">PRODUCT('Rendements indices_+1'!O$2:O137)</f>
        <v>1.0566441745246715</v>
      </c>
      <c r="P137" s="3">
        <f ca="1">PRODUCT('Rendements indices_+1'!P$2:P137)</f>
        <v>1.172761695620459</v>
      </c>
      <c r="Q137" s="3">
        <f ca="1">PRODUCT('Rendements indices_+1'!Q$2:Q137)</f>
        <v>1.1544831153397848</v>
      </c>
      <c r="R137" s="3">
        <f ca="1">PRODUCT('Rendements indices_+1'!R$2:R137)</f>
        <v>0.98799999999999999</v>
      </c>
      <c r="S137" s="3">
        <f>PRODUCT('Rendements indices_+1'!S$2:S137)</f>
        <v>0</v>
      </c>
      <c r="T137" s="3">
        <f>PRODUCT('Rendements indices_+1'!T$2:T137)</f>
        <v>0</v>
      </c>
      <c r="U137" s="3">
        <f>PRODUCT('Rendements indices_+1'!U$2:U137)</f>
        <v>0</v>
      </c>
      <c r="V137" s="3">
        <f>PRODUCT('Rendements indices_+1'!V$2:V137)</f>
        <v>0</v>
      </c>
      <c r="W137" s="3">
        <f ca="1">PRODUCT('Rendements indices_+1'!W$2:W137)</f>
        <v>1.5630015487217039</v>
      </c>
      <c r="X137" s="3">
        <f>PRODUCT('Rendements indices_+1'!X$2:X137)</f>
        <v>0</v>
      </c>
      <c r="Y137" s="3">
        <f ca="1">PRODUCT('Rendements indices_+1'!AB$2:AB137)</f>
        <v>2.7735460209391847</v>
      </c>
      <c r="Z137" s="7"/>
    </row>
    <row r="138" spans="1:26" x14ac:dyDescent="0.25">
      <c r="A138" s="2">
        <v>42153</v>
      </c>
      <c r="B138" s="3">
        <f ca="1">PRODUCT('Rendements indices_+1'!B$2:B138)</f>
        <v>1.3004743138819026</v>
      </c>
      <c r="C138" s="3">
        <f ca="1">PRODUCT('Rendements indices_+1'!C$2:C138)</f>
        <v>2.1560252984962376</v>
      </c>
      <c r="D138" s="3">
        <f ca="1">PRODUCT('Rendements indices_+1'!D$2:D138)</f>
        <v>1.5189169951800359</v>
      </c>
      <c r="E138" s="3">
        <f ca="1">PRODUCT('Rendements indices_+1'!E$2:E138)</f>
        <v>1.153995727777811</v>
      </c>
      <c r="F138" s="3">
        <f ca="1">PRODUCT('Rendements indices_+1'!F$2:F138)</f>
        <v>1.9068753291706231</v>
      </c>
      <c r="G138" s="3">
        <f ca="1">PRODUCT('Rendements indices_+1'!G$2:G138)</f>
        <v>1.1522553817437027</v>
      </c>
      <c r="H138" s="3">
        <f ca="1">PRODUCT('Rendements indices_+1'!H$2:H138)</f>
        <v>3.0350928533228885</v>
      </c>
      <c r="I138" s="3">
        <f ca="1">PRODUCT('Rendements indices_+1'!I$2:I138)</f>
        <v>1.7752831690180486</v>
      </c>
      <c r="J138" s="3">
        <f ca="1">PRODUCT('Rendements indices_+1'!J$2:J138)</f>
        <v>1.7342685095584784</v>
      </c>
      <c r="K138" s="3">
        <f ca="1">PRODUCT('Rendements indices_+1'!K$2:K138)</f>
        <v>1.6643995960934461</v>
      </c>
      <c r="L138" s="3">
        <f ca="1">PRODUCT('Rendements indices_+1'!L$2:L138)</f>
        <v>1.4137522426652493</v>
      </c>
      <c r="M138" s="3">
        <f ca="1">PRODUCT('Rendements indices_+1'!M$2:M138)</f>
        <v>2.148429501948466</v>
      </c>
      <c r="N138" s="3">
        <f ca="1">PRODUCT('Rendements indices_+1'!N$2:N138)</f>
        <v>1.1230031458132095</v>
      </c>
      <c r="O138" s="3">
        <f ca="1">PRODUCT('Rendements indices_+1'!O$2:O138)</f>
        <v>1.0566441745246715</v>
      </c>
      <c r="P138" s="3">
        <f ca="1">PRODUCT('Rendements indices_+1'!P$2:P138)</f>
        <v>1.1375788447518451</v>
      </c>
      <c r="Q138" s="3">
        <f ca="1">PRODUCT('Rendements indices_+1'!Q$2:Q138)</f>
        <v>1.1429382841863869</v>
      </c>
      <c r="R138" s="3">
        <f ca="1">PRODUCT('Rendements indices_+1'!R$2:R138)</f>
        <v>0.99787999999999999</v>
      </c>
      <c r="S138" s="3">
        <f>PRODUCT('Rendements indices_+1'!S$2:S138)</f>
        <v>0</v>
      </c>
      <c r="T138" s="3">
        <f>PRODUCT('Rendements indices_+1'!T$2:T138)</f>
        <v>0</v>
      </c>
      <c r="U138" s="3">
        <f>PRODUCT('Rendements indices_+1'!U$2:U138)</f>
        <v>0</v>
      </c>
      <c r="V138" s="3">
        <f>PRODUCT('Rendements indices_+1'!V$2:V138)</f>
        <v>0</v>
      </c>
      <c r="W138" s="3">
        <f ca="1">PRODUCT('Rendements indices_+1'!W$2:W138)</f>
        <v>1.6255216106705721</v>
      </c>
      <c r="X138" s="3">
        <f>PRODUCT('Rendements indices_+1'!X$2:X138)</f>
        <v>0</v>
      </c>
      <c r="Y138" s="3">
        <f ca="1">PRODUCT('Rendements indices_+1'!AB$2:AB138)</f>
        <v>2.7180751005204011</v>
      </c>
      <c r="Z138" s="7"/>
    </row>
    <row r="139" spans="1:26" x14ac:dyDescent="0.25">
      <c r="A139" s="2">
        <v>42185</v>
      </c>
      <c r="B139" s="3">
        <f ca="1">PRODUCT('Rendements indices_+1'!B$2:B139)</f>
        <v>1.3134790570207215</v>
      </c>
      <c r="C139" s="3">
        <f ca="1">PRODUCT('Rendements indices_+1'!C$2:C139)</f>
        <v>2.2422663104360874</v>
      </c>
      <c r="D139" s="3">
        <f ca="1">PRODUCT('Rendements indices_+1'!D$2:D139)</f>
        <v>1.4733494853246347</v>
      </c>
      <c r="E139" s="3">
        <f ca="1">PRODUCT('Rendements indices_+1'!E$2:E139)</f>
        <v>1.0962959413889204</v>
      </c>
      <c r="F139" s="3">
        <f ca="1">PRODUCT('Rendements indices_+1'!F$2:F139)</f>
        <v>2.0212878489208608</v>
      </c>
      <c r="G139" s="3">
        <f ca="1">PRODUCT('Rendements indices_+1'!G$2:G139)</f>
        <v>1.1176877202913915</v>
      </c>
      <c r="H139" s="3">
        <f ca="1">PRODUCT('Rendements indices_+1'!H$2:H139)</f>
        <v>2.9440400677232019</v>
      </c>
      <c r="I139" s="3">
        <f ca="1">PRODUCT('Rendements indices_+1'!I$2:I139)</f>
        <v>1.7930360007082291</v>
      </c>
      <c r="J139" s="3">
        <f ca="1">PRODUCT('Rendements indices_+1'!J$2:J139)</f>
        <v>1.7169258244628935</v>
      </c>
      <c r="K139" s="3">
        <f ca="1">PRODUCT('Rendements indices_+1'!K$2:K139)</f>
        <v>1.6477556001325115</v>
      </c>
      <c r="L139" s="3">
        <f ca="1">PRODUCT('Rendements indices_+1'!L$2:L139)</f>
        <v>1.4844398547985118</v>
      </c>
      <c r="M139" s="3">
        <f ca="1">PRODUCT('Rendements indices_+1'!M$2:M139)</f>
        <v>2.1054609119094967</v>
      </c>
      <c r="N139" s="3">
        <f ca="1">PRODUCT('Rendements indices_+1'!N$2:N139)</f>
        <v>1.1454632087294736</v>
      </c>
      <c r="O139" s="3">
        <f ca="1">PRODUCT('Rendements indices_+1'!O$2:O139)</f>
        <v>1.0566441745246715</v>
      </c>
      <c r="P139" s="3">
        <f ca="1">PRODUCT('Rendements indices_+1'!P$2:P139)</f>
        <v>1.0806999025142527</v>
      </c>
      <c r="Q139" s="3">
        <f ca="1">PRODUCT('Rendements indices_+1'!Q$2:Q139)</f>
        <v>1.1886558155538425</v>
      </c>
      <c r="R139" s="3">
        <f ca="1">PRODUCT('Rendements indices_+1'!R$2:R139)</f>
        <v>0.99787999999999999</v>
      </c>
      <c r="S139" s="3">
        <f>PRODUCT('Rendements indices_+1'!S$2:S139)</f>
        <v>0</v>
      </c>
      <c r="T139" s="3">
        <f>PRODUCT('Rendements indices_+1'!T$2:T139)</f>
        <v>0</v>
      </c>
      <c r="U139" s="3">
        <f>PRODUCT('Rendements indices_+1'!U$2:U139)</f>
        <v>0</v>
      </c>
      <c r="V139" s="3">
        <f>PRODUCT('Rendements indices_+1'!V$2:V139)</f>
        <v>0</v>
      </c>
      <c r="W139" s="3">
        <f ca="1">PRODUCT('Rendements indices_+1'!W$2:W139)</f>
        <v>1.6092663945638663</v>
      </c>
      <c r="X139" s="3">
        <f>PRODUCT('Rendements indices_+1'!X$2:X139)</f>
        <v>0</v>
      </c>
      <c r="Y139" s="3">
        <f ca="1">PRODUCT('Rendements indices_+1'!AB$2:AB139)</f>
        <v>2.6093520964995851</v>
      </c>
      <c r="Z139" s="7"/>
    </row>
    <row r="140" spans="1:26" x14ac:dyDescent="0.25">
      <c r="A140" s="2">
        <v>42216</v>
      </c>
      <c r="B140" s="3">
        <f ca="1">PRODUCT('Rendements indices_+1'!B$2:B140)</f>
        <v>1.3791530098717577</v>
      </c>
      <c r="C140" s="3">
        <f ca="1">PRODUCT('Rendements indices_+1'!C$2:C140)</f>
        <v>2.2422663104360874</v>
      </c>
      <c r="D140" s="3">
        <f ca="1">PRODUCT('Rendements indices_+1'!D$2:D140)</f>
        <v>1.5322834647376202</v>
      </c>
      <c r="E140" s="3">
        <f ca="1">PRODUCT('Rendements indices_+1'!E$2:E140)</f>
        <v>1.1620736978722557</v>
      </c>
      <c r="F140" s="3">
        <f ca="1">PRODUCT('Rendements indices_+1'!F$2:F140)</f>
        <v>2.0010749704316519</v>
      </c>
      <c r="G140" s="3">
        <f ca="1">PRODUCT('Rendements indices_+1'!G$2:G140)</f>
        <v>1.1512183519001333</v>
      </c>
      <c r="H140" s="3">
        <f ca="1">PRODUCT('Rendements indices_+1'!H$2:H140)</f>
        <v>3.0912420711093622</v>
      </c>
      <c r="I140" s="3">
        <f ca="1">PRODUCT('Rendements indices_+1'!I$2:I140)</f>
        <v>1.7033842006728175</v>
      </c>
      <c r="J140" s="3">
        <f ca="1">PRODUCT('Rendements indices_+1'!J$2:J140)</f>
        <v>1.7856028574414093</v>
      </c>
      <c r="K140" s="3">
        <f ca="1">PRODUCT('Rendements indices_+1'!K$2:K140)</f>
        <v>1.7301433801391373</v>
      </c>
      <c r="L140" s="3">
        <f ca="1">PRODUCT('Rendements indices_+1'!L$2:L140)</f>
        <v>1.499284253346497</v>
      </c>
      <c r="M140" s="3">
        <f ca="1">PRODUCT('Rendements indices_+1'!M$2:M140)</f>
        <v>2.0422970845522119</v>
      </c>
      <c r="N140" s="3">
        <f ca="1">PRODUCT('Rendements indices_+1'!N$2:N140)</f>
        <v>1.2027363691659474</v>
      </c>
      <c r="O140" s="3">
        <f ca="1">PRODUCT('Rendements indices_+1'!O$2:O140)</f>
        <v>1.0566441745246715</v>
      </c>
      <c r="P140" s="3">
        <f ca="1">PRODUCT('Rendements indices_+1'!P$2:P140)</f>
        <v>1.0374719064136826</v>
      </c>
      <c r="Q140" s="3">
        <f ca="1">PRODUCT('Rendements indices_+1'!Q$2:Q140)</f>
        <v>1.2480886063315346</v>
      </c>
      <c r="R140" s="3">
        <f ca="1">PRODUCT('Rendements indices_+1'!R$2:R140)</f>
        <v>0.97792239999999997</v>
      </c>
      <c r="S140" s="3">
        <f>PRODUCT('Rendements indices_+1'!S$2:S140)</f>
        <v>0</v>
      </c>
      <c r="T140" s="3">
        <f>PRODUCT('Rendements indices_+1'!T$2:T140)</f>
        <v>0</v>
      </c>
      <c r="U140" s="3">
        <f>PRODUCT('Rendements indices_+1'!U$2:U140)</f>
        <v>0</v>
      </c>
      <c r="V140" s="3">
        <f>PRODUCT('Rendements indices_+1'!V$2:V140)</f>
        <v>0</v>
      </c>
      <c r="W140" s="3">
        <f ca="1">PRODUCT('Rendements indices_+1'!W$2:W140)</f>
        <v>1.6897297142920598</v>
      </c>
      <c r="X140" s="3">
        <f>PRODUCT('Rendements indices_+1'!X$2:X140)</f>
        <v>0</v>
      </c>
      <c r="Y140" s="3">
        <f ca="1">PRODUCT('Rendements indices_+1'!AB$2:AB140)</f>
        <v>2.5310715336045977</v>
      </c>
      <c r="Z140" s="7"/>
    </row>
    <row r="141" spans="1:26" x14ac:dyDescent="0.25">
      <c r="A141" s="2">
        <v>42247</v>
      </c>
      <c r="B141" s="3">
        <f ca="1">PRODUCT('Rendements indices_+1'!B$2:B141)</f>
        <v>1.3239868894768874</v>
      </c>
      <c r="C141" s="3">
        <f ca="1">PRODUCT('Rendements indices_+1'!C$2:C141)</f>
        <v>2.2422663104360874</v>
      </c>
      <c r="D141" s="3">
        <f ca="1">PRODUCT('Rendements indices_+1'!D$2:D141)</f>
        <v>1.5169606300902441</v>
      </c>
      <c r="E141" s="3">
        <f ca="1">PRODUCT('Rendements indices_+1'!E$2:E141)</f>
        <v>1.2317981197445911</v>
      </c>
      <c r="F141" s="3">
        <f ca="1">PRODUCT('Rendements indices_+1'!F$2:F141)</f>
        <v>1.9210319716143858</v>
      </c>
      <c r="G141" s="3">
        <f ca="1">PRODUCT('Rendements indices_+1'!G$2:G141)</f>
        <v>1.1857549024571374</v>
      </c>
      <c r="H141" s="3">
        <f ca="1">PRODUCT('Rendements indices_+1'!H$2:H141)</f>
        <v>3.2148917539537369</v>
      </c>
      <c r="I141" s="3">
        <f ca="1">PRODUCT('Rendements indices_+1'!I$2:I141)</f>
        <v>1.6693165166593611</v>
      </c>
      <c r="J141" s="3">
        <f ca="1">PRODUCT('Rendements indices_+1'!J$2:J141)</f>
        <v>1.87488300031348</v>
      </c>
      <c r="K141" s="3">
        <f ca="1">PRODUCT('Rendements indices_+1'!K$2:K141)</f>
        <v>1.8166505491460943</v>
      </c>
      <c r="L141" s="3">
        <f ca="1">PRODUCT('Rendements indices_+1'!L$2:L141)</f>
        <v>1.529269938413427</v>
      </c>
      <c r="M141" s="3">
        <f ca="1">PRODUCT('Rendements indices_+1'!M$2:M141)</f>
        <v>2.1035659970887783</v>
      </c>
      <c r="N141" s="3">
        <f ca="1">PRODUCT('Rendements indices_+1'!N$2:N141)</f>
        <v>1.2147637328576069</v>
      </c>
      <c r="O141" s="3">
        <f ca="1">PRODUCT('Rendements indices_+1'!O$2:O141)</f>
        <v>1.0566441745246715</v>
      </c>
      <c r="P141" s="3">
        <f ca="1">PRODUCT('Rendements indices_+1'!P$2:P141)</f>
        <v>1.0893455017343667</v>
      </c>
      <c r="Q141" s="3">
        <f ca="1">PRODUCT('Rendements indices_+1'!Q$2:Q141)</f>
        <v>1.2605694923948501</v>
      </c>
      <c r="R141" s="3">
        <f ca="1">PRODUCT('Rendements indices_+1'!R$2:R141)</f>
        <v>0.95836395199999991</v>
      </c>
      <c r="S141" s="3">
        <f>PRODUCT('Rendements indices_+1'!S$2:S141)</f>
        <v>0</v>
      </c>
      <c r="T141" s="3">
        <f>PRODUCT('Rendements indices_+1'!T$2:T141)</f>
        <v>0</v>
      </c>
      <c r="U141" s="3">
        <f>PRODUCT('Rendements indices_+1'!U$2:U141)</f>
        <v>0</v>
      </c>
      <c r="V141" s="3">
        <f>PRODUCT('Rendements indices_+1'!V$2:V141)</f>
        <v>0</v>
      </c>
      <c r="W141" s="3">
        <f ca="1">PRODUCT('Rendements indices_+1'!W$2:W141)</f>
        <v>1.7066270114349804</v>
      </c>
      <c r="X141" s="3">
        <f>PRODUCT('Rendements indices_+1'!X$2:X141)</f>
        <v>0</v>
      </c>
      <c r="Y141" s="3">
        <f ca="1">PRODUCT('Rendements indices_+1'!AB$2:AB141)</f>
        <v>2.6829358256208735</v>
      </c>
      <c r="Z141" s="7"/>
    </row>
    <row r="142" spans="1:26" x14ac:dyDescent="0.25">
      <c r="A142" s="2">
        <v>42277</v>
      </c>
      <c r="B142" s="3">
        <f ca="1">PRODUCT('Rendements indices_+1'!B$2:B142)</f>
        <v>1.3372267583716562</v>
      </c>
      <c r="C142" s="3">
        <f ca="1">PRODUCT('Rendements indices_+1'!C$2:C142)</f>
        <v>2.2422663104360874</v>
      </c>
      <c r="D142" s="3">
        <f ca="1">PRODUCT('Rendements indices_+1'!D$2:D142)</f>
        <v>1.5928086615947563</v>
      </c>
      <c r="E142" s="3">
        <f ca="1">PRODUCT('Rendements indices_+1'!E$2:E142)</f>
        <v>1.2317981197445911</v>
      </c>
      <c r="F142" s="3">
        <f ca="1">PRODUCT('Rendements indices_+1'!F$2:F142)</f>
        <v>1.9210319716143858</v>
      </c>
      <c r="G142" s="3">
        <f ca="1">PRODUCT('Rendements indices_+1'!G$2:G142)</f>
        <v>1.1620398044079947</v>
      </c>
      <c r="H142" s="3">
        <f ca="1">PRODUCT('Rendements indices_+1'!H$2:H142)</f>
        <v>3.2791895890328115</v>
      </c>
      <c r="I142" s="3">
        <f ca="1">PRODUCT('Rendements indices_+1'!I$2:I142)</f>
        <v>1.7027028469925483</v>
      </c>
      <c r="J142" s="3">
        <f ca="1">PRODUCT('Rendements indices_+1'!J$2:J142)</f>
        <v>1.9873759803322888</v>
      </c>
      <c r="K142" s="3">
        <f ca="1">PRODUCT('Rendements indices_+1'!K$2:K142)</f>
        <v>1.907483076603399</v>
      </c>
      <c r="L142" s="3">
        <f ca="1">PRODUCT('Rendements indices_+1'!L$2:L142)</f>
        <v>1.483391840261024</v>
      </c>
      <c r="M142" s="3">
        <f ca="1">PRODUCT('Rendements indices_+1'!M$2:M142)</f>
        <v>2.145637317030554</v>
      </c>
      <c r="N142" s="3">
        <f ca="1">PRODUCT('Rendements indices_+1'!N$2:N142)</f>
        <v>1.1540255462147264</v>
      </c>
      <c r="O142" s="3">
        <f ca="1">PRODUCT('Rendements indices_+1'!O$2:O142)</f>
        <v>1.0566441745246715</v>
      </c>
      <c r="P142" s="3">
        <f ca="1">PRODUCT('Rendements indices_+1'!P$2:P142)</f>
        <v>1.0348782266476484</v>
      </c>
      <c r="Q142" s="3">
        <f ca="1">PRODUCT('Rendements indices_+1'!Q$2:Q142)</f>
        <v>1.2227524076230045</v>
      </c>
      <c r="R142" s="3">
        <f ca="1">PRODUCT('Rendements indices_+1'!R$2:R142)</f>
        <v>0.92002939391999983</v>
      </c>
      <c r="S142" s="3">
        <f>PRODUCT('Rendements indices_+1'!S$2:S142)</f>
        <v>0</v>
      </c>
      <c r="T142" s="3">
        <f>PRODUCT('Rendements indices_+1'!T$2:T142)</f>
        <v>0</v>
      </c>
      <c r="U142" s="3">
        <f>PRODUCT('Rendements indices_+1'!U$2:U142)</f>
        <v>0</v>
      </c>
      <c r="V142" s="3">
        <f>PRODUCT('Rendements indices_+1'!V$2:V142)</f>
        <v>0</v>
      </c>
      <c r="W142" s="3">
        <f ca="1">PRODUCT('Rendements indices_+1'!W$2:W142)</f>
        <v>1.6212956608632314</v>
      </c>
      <c r="X142" s="3">
        <f>PRODUCT('Rendements indices_+1'!X$2:X142)</f>
        <v>0</v>
      </c>
      <c r="Y142" s="3">
        <f ca="1">PRODUCT('Rendements indices_+1'!AB$2:AB142)</f>
        <v>2.6292771091084561</v>
      </c>
      <c r="Z142" s="7"/>
    </row>
    <row r="143" spans="1:26" x14ac:dyDescent="0.25">
      <c r="A143" s="2">
        <v>42308</v>
      </c>
      <c r="B143" s="3">
        <f ca="1">PRODUCT('Rendements indices_+1'!B$2:B143)</f>
        <v>1.3372267583716562</v>
      </c>
      <c r="C143" s="3">
        <f ca="1">PRODUCT('Rendements indices_+1'!C$2:C143)</f>
        <v>2.1974209842273655</v>
      </c>
      <c r="D143" s="3">
        <f ca="1">PRODUCT('Rendements indices_+1'!D$2:D143)</f>
        <v>1.6724490946744941</v>
      </c>
      <c r="E143" s="3">
        <f ca="1">PRODUCT('Rendements indices_+1'!E$2:E143)</f>
        <v>1.1948441761522532</v>
      </c>
      <c r="F143" s="3">
        <f ca="1">PRODUCT('Rendements indices_+1'!F$2:F143)</f>
        <v>1.9210319716143858</v>
      </c>
      <c r="G143" s="3">
        <f ca="1">PRODUCT('Rendements indices_+1'!G$2:G143)</f>
        <v>1.115558212231675</v>
      </c>
      <c r="H143" s="3">
        <f ca="1">PRODUCT('Rendements indices_+1'!H$2:H143)</f>
        <v>3.2136057972521552</v>
      </c>
      <c r="I143" s="3">
        <f ca="1">PRODUCT('Rendements indices_+1'!I$2:I143)</f>
        <v>1.7197298754624737</v>
      </c>
      <c r="J143" s="3">
        <f ca="1">PRODUCT('Rendements indices_+1'!J$2:J143)</f>
        <v>2.0469972597422577</v>
      </c>
      <c r="K143" s="3">
        <f ca="1">PRODUCT('Rendements indices_+1'!K$2:K143)</f>
        <v>1.888408245837365</v>
      </c>
      <c r="L143" s="3">
        <f ca="1">PRODUCT('Rendements indices_+1'!L$2:L143)</f>
        <v>1.4685579218584137</v>
      </c>
      <c r="M143" s="3">
        <f ca="1">PRODUCT('Rendements indices_+1'!M$2:M143)</f>
        <v>2.2529191828820818</v>
      </c>
      <c r="N143" s="3">
        <f ca="1">PRODUCT('Rendements indices_+1'!N$2:N143)</f>
        <v>1.09632426890399</v>
      </c>
      <c r="O143" s="3">
        <f ca="1">PRODUCT('Rendements indices_+1'!O$2:O143)</f>
        <v>1.0566441745246715</v>
      </c>
      <c r="P143" s="3">
        <f ca="1">PRODUCT('Rendements indices_+1'!P$2:P143)</f>
        <v>1.0038318798482189</v>
      </c>
      <c r="Q143" s="3">
        <f ca="1">PRODUCT('Rendements indices_+1'!Q$2:Q143)</f>
        <v>1.2472074557754647</v>
      </c>
      <c r="R143" s="3">
        <f ca="1">PRODUCT('Rendements indices_+1'!R$2:R143)</f>
        <v>0.89242851210239982</v>
      </c>
      <c r="S143" s="3">
        <f>PRODUCT('Rendements indices_+1'!S$2:S143)</f>
        <v>0</v>
      </c>
      <c r="T143" s="3">
        <f>PRODUCT('Rendements indices_+1'!T$2:T143)</f>
        <v>0</v>
      </c>
      <c r="U143" s="3">
        <f>PRODUCT('Rendements indices_+1'!U$2:U143)</f>
        <v>0</v>
      </c>
      <c r="V143" s="3">
        <f>PRODUCT('Rendements indices_+1'!V$2:V143)</f>
        <v>0</v>
      </c>
      <c r="W143" s="3">
        <f ca="1">PRODUCT('Rendements indices_+1'!W$2:W143)</f>
        <v>1.605082704254599</v>
      </c>
      <c r="X143" s="3">
        <f>PRODUCT('Rendements indices_+1'!X$2:X143)</f>
        <v>0</v>
      </c>
      <c r="Y143" s="3">
        <f ca="1">PRODUCT('Rendements indices_+1'!AB$2:AB143)</f>
        <v>2.7870337356549637</v>
      </c>
      <c r="Z143" s="7"/>
    </row>
    <row r="144" spans="1:26" x14ac:dyDescent="0.25">
      <c r="A144" s="2">
        <v>42338</v>
      </c>
      <c r="B144" s="3">
        <f ca="1">PRODUCT('Rendements indices_+1'!B$2:B144)</f>
        <v>1.3639712935390893</v>
      </c>
      <c r="C144" s="3">
        <f ca="1">PRODUCT('Rendements indices_+1'!C$2:C144)</f>
        <v>2.3072920334387339</v>
      </c>
      <c r="D144" s="3">
        <f ca="1">PRODUCT('Rendements indices_+1'!D$2:D144)</f>
        <v>1.6891735856212391</v>
      </c>
      <c r="E144" s="3">
        <f ca="1">PRODUCT('Rendements indices_+1'!E$2:E144)</f>
        <v>1.1828957343907307</v>
      </c>
      <c r="F144" s="3">
        <f ca="1">PRODUCT('Rendements indices_+1'!F$2:F144)</f>
        <v>1.8249803730336664</v>
      </c>
      <c r="G144" s="3">
        <f ca="1">PRODUCT('Rendements indices_+1'!G$2:G144)</f>
        <v>1.0820914658647247</v>
      </c>
      <c r="H144" s="3">
        <f ca="1">PRODUCT('Rendements indices_+1'!H$2:H144)</f>
        <v>3.2778779131971985</v>
      </c>
      <c r="I144" s="3">
        <f ca="1">PRODUCT('Rendements indices_+1'!I$2:I144)</f>
        <v>1.8229136679902223</v>
      </c>
      <c r="J144" s="3">
        <f ca="1">PRODUCT('Rendements indices_+1'!J$2:J144)</f>
        <v>2.0265272871448352</v>
      </c>
      <c r="K144" s="3">
        <f ca="1">PRODUCT('Rendements indices_+1'!K$2:K144)</f>
        <v>2.0017127405876072</v>
      </c>
      <c r="L144" s="3">
        <f ca="1">PRODUCT('Rendements indices_+1'!L$2:L144)</f>
        <v>1.4685579218584137</v>
      </c>
      <c r="M144" s="3">
        <f ca="1">PRODUCT('Rendements indices_+1'!M$2:M144)</f>
        <v>2.230389991053261</v>
      </c>
      <c r="N144" s="3">
        <f ca="1">PRODUCT('Rendements indices_+1'!N$2:N144)</f>
        <v>1.0743977835259102</v>
      </c>
      <c r="O144" s="3">
        <f ca="1">PRODUCT('Rendements indices_+1'!O$2:O144)</f>
        <v>1.0566441745246715</v>
      </c>
      <c r="P144" s="3">
        <f ca="1">PRODUCT('Rendements indices_+1'!P$2:P144)</f>
        <v>1.0038318798482189</v>
      </c>
      <c r="Q144" s="3">
        <f ca="1">PRODUCT('Rendements indices_+1'!Q$2:Q144)</f>
        <v>1.2097912321022006</v>
      </c>
      <c r="R144" s="3">
        <f ca="1">PRODUCT('Rendements indices_+1'!R$2:R144)</f>
        <v>0.90135279722342387</v>
      </c>
      <c r="S144" s="3">
        <f>PRODUCT('Rendements indices_+1'!S$2:S144)</f>
        <v>0</v>
      </c>
      <c r="T144" s="3">
        <f>PRODUCT('Rendements indices_+1'!T$2:T144)</f>
        <v>0</v>
      </c>
      <c r="U144" s="3">
        <f>PRODUCT('Rendements indices_+1'!U$2:U144)</f>
        <v>0</v>
      </c>
      <c r="V144" s="3">
        <f>PRODUCT('Rendements indices_+1'!V$2:V144)</f>
        <v>0</v>
      </c>
      <c r="W144" s="3">
        <f ca="1">PRODUCT('Rendements indices_+1'!W$2:W144)</f>
        <v>1.572981050169507</v>
      </c>
      <c r="X144" s="3">
        <f>PRODUCT('Rendements indices_+1'!X$2:X144)</f>
        <v>0</v>
      </c>
      <c r="Y144" s="3">
        <f ca="1">PRODUCT('Rendements indices_+1'!AB$2:AB144)</f>
        <v>2.9542557597942616</v>
      </c>
      <c r="Z144" s="7"/>
    </row>
    <row r="145" spans="1:26" x14ac:dyDescent="0.25">
      <c r="A145" s="2">
        <v>42369</v>
      </c>
      <c r="B145" s="3">
        <f ca="1">PRODUCT('Rendements indices_+1'!B$2:B145)</f>
        <v>1.3639712935390893</v>
      </c>
      <c r="C145" s="3">
        <f ca="1">PRODUCT('Rendements indices_+1'!C$2:C145)</f>
        <v>2.3072920334387339</v>
      </c>
      <c r="D145" s="3">
        <f ca="1">PRODUCT('Rendements indices_+1'!D$2:D145)</f>
        <v>1.6216066421963895</v>
      </c>
      <c r="E145" s="3">
        <f ca="1">PRODUCT('Rendements indices_+1'!E$2:E145)</f>
        <v>1.1237509476711942</v>
      </c>
      <c r="F145" s="3">
        <f ca="1">PRODUCT('Rendements indices_+1'!F$2:F145)</f>
        <v>1.8797297842246765</v>
      </c>
      <c r="G145" s="3">
        <f ca="1">PRODUCT('Rendements indices_+1'!G$2:G145)</f>
        <v>1.0820914658647247</v>
      </c>
      <c r="H145" s="3">
        <f ca="1">PRODUCT('Rendements indices_+1'!H$2:H145)</f>
        <v>3.2778779131971985</v>
      </c>
      <c r="I145" s="3">
        <f ca="1">PRODUCT('Rendements indices_+1'!I$2:I145)</f>
        <v>1.9322884880696356</v>
      </c>
      <c r="J145" s="3">
        <f ca="1">PRODUCT('Rendements indices_+1'!J$2:J145)</f>
        <v>2.1278536515020772</v>
      </c>
      <c r="K145" s="3">
        <f ca="1">PRODUCT('Rendements indices_+1'!K$2:K145)</f>
        <v>1.9016271035582266</v>
      </c>
      <c r="L145" s="3">
        <f ca="1">PRODUCT('Rendements indices_+1'!L$2:L145)</f>
        <v>1.4538723426398297</v>
      </c>
      <c r="M145" s="3">
        <f ca="1">PRODUCT('Rendements indices_+1'!M$2:M145)</f>
        <v>2.2080860911427282</v>
      </c>
      <c r="N145" s="3">
        <f ca="1">PRODUCT('Rendements indices_+1'!N$2:N145)</f>
        <v>1.0314218721848738</v>
      </c>
      <c r="O145" s="3">
        <f ca="1">PRODUCT('Rendements indices_+1'!O$2:O145)</f>
        <v>1.0566441745246715</v>
      </c>
      <c r="P145" s="3">
        <f ca="1">PRODUCT('Rendements indices_+1'!P$2:P145)</f>
        <v>1.0239085174451832</v>
      </c>
      <c r="Q145" s="3">
        <f ca="1">PRODUCT('Rendements indices_+1'!Q$2:Q145)</f>
        <v>1.2581828813862888</v>
      </c>
      <c r="R145" s="3">
        <f ca="1">PRODUCT('Rendements indices_+1'!R$2:R145)</f>
        <v>0.91036632519565808</v>
      </c>
      <c r="S145" s="3">
        <f>PRODUCT('Rendements indices_+1'!S$2:S145)</f>
        <v>0</v>
      </c>
      <c r="T145" s="3">
        <f>PRODUCT('Rendements indices_+1'!T$2:T145)</f>
        <v>0</v>
      </c>
      <c r="U145" s="3">
        <f>PRODUCT('Rendements indices_+1'!U$2:U145)</f>
        <v>0</v>
      </c>
      <c r="V145" s="3">
        <f>PRODUCT('Rendements indices_+1'!V$2:V145)</f>
        <v>0</v>
      </c>
      <c r="W145" s="3">
        <f ca="1">PRODUCT('Rendements indices_+1'!W$2:W145)</f>
        <v>1.5887108606712019</v>
      </c>
      <c r="X145" s="3">
        <f>PRODUCT('Rendements indices_+1'!X$2:X145)</f>
        <v>0</v>
      </c>
      <c r="Y145" s="3">
        <f ca="1">PRODUCT('Rendements indices_+1'!AB$2:AB145)</f>
        <v>3.1315111053819176</v>
      </c>
      <c r="Z145" s="7"/>
    </row>
    <row r="146" spans="1:26" x14ac:dyDescent="0.25">
      <c r="A146" s="2">
        <v>42398</v>
      </c>
      <c r="B146" s="3">
        <f ca="1">PRODUCT('Rendements indices_+1'!B$2:B146)</f>
        <v>1.3912507194098711</v>
      </c>
      <c r="C146" s="3">
        <f ca="1">PRODUCT('Rendements indices_+1'!C$2:C146)</f>
        <v>2.3995837147762833</v>
      </c>
      <c r="D146" s="3">
        <f ca="1">PRODUCT('Rendements indices_+1'!D$2:D146)</f>
        <v>1.6702548414622813</v>
      </c>
      <c r="E146" s="3">
        <f ca="1">PRODUCT('Rendements indices_+1'!E$2:E146)</f>
        <v>1.1462259666246182</v>
      </c>
      <c r="F146" s="3">
        <f ca="1">PRODUCT('Rendements indices_+1'!F$2:F146)</f>
        <v>1.7857432950134426</v>
      </c>
      <c r="G146" s="3">
        <f ca="1">PRODUCT('Rendements indices_+1'!G$2:G146)</f>
        <v>1.1361960391579611</v>
      </c>
      <c r="H146" s="3">
        <f ca="1">PRODUCT('Rendements indices_+1'!H$2:H146)</f>
        <v>3.1467627966693104</v>
      </c>
      <c r="I146" s="3">
        <f ca="1">PRODUCT('Rendements indices_+1'!I$2:I146)</f>
        <v>1.8743198334275464</v>
      </c>
      <c r="J146" s="3">
        <f ca="1">PRODUCT('Rendements indices_+1'!J$2:J146)</f>
        <v>2.2555248705922017</v>
      </c>
      <c r="K146" s="3">
        <f ca="1">PRODUCT('Rendements indices_+1'!K$2:K146)</f>
        <v>1.9586759166649734</v>
      </c>
      <c r="L146" s="3">
        <f ca="1">PRODUCT('Rendements indices_+1'!L$2:L146)</f>
        <v>1.4538723426398297</v>
      </c>
      <c r="M146" s="3">
        <f ca="1">PRODUCT('Rendements indices_+1'!M$2:M146)</f>
        <v>2.1418435084084462</v>
      </c>
      <c r="N146" s="3">
        <f ca="1">PRODUCT('Rendements indices_+1'!N$2:N146)</f>
        <v>1.0417360909067226</v>
      </c>
      <c r="O146" s="3">
        <f ca="1">PRODUCT('Rendements indices_+1'!O$2:O146)</f>
        <v>1.0566441745246715</v>
      </c>
      <c r="P146" s="3">
        <f ca="1">PRODUCT('Rendements indices_+1'!P$2:P146)</f>
        <v>1.0239085174451832</v>
      </c>
      <c r="Q146" s="3">
        <f ca="1">PRODUCT('Rendements indices_+1'!Q$2:Q146)</f>
        <v>1.1952737373169742</v>
      </c>
      <c r="R146" s="3">
        <f ca="1">PRODUCT('Rendements indices_+1'!R$2:R146)</f>
        <v>0.90126266194370153</v>
      </c>
      <c r="S146" s="3">
        <f>PRODUCT('Rendements indices_+1'!S$2:S146)</f>
        <v>0</v>
      </c>
      <c r="T146" s="3">
        <f>PRODUCT('Rendements indices_+1'!T$2:T146)</f>
        <v>0</v>
      </c>
      <c r="U146" s="3">
        <f>PRODUCT('Rendements indices_+1'!U$2:U146)</f>
        <v>0</v>
      </c>
      <c r="V146" s="3">
        <f>PRODUCT('Rendements indices_+1'!V$2:V146)</f>
        <v>0</v>
      </c>
      <c r="W146" s="3">
        <f ca="1">PRODUCT('Rendements indices_+1'!W$2:W146)</f>
        <v>1.5410495348510658</v>
      </c>
      <c r="X146" s="3">
        <f>PRODUCT('Rendements indices_+1'!X$2:X146)</f>
        <v>0</v>
      </c>
      <c r="Y146" s="3">
        <f ca="1">PRODUCT('Rendements indices_+1'!AB$2:AB146)</f>
        <v>2.9749355501128214</v>
      </c>
      <c r="Z146" s="7"/>
    </row>
    <row r="147" spans="1:26" x14ac:dyDescent="0.25">
      <c r="A147" s="2">
        <v>42429</v>
      </c>
      <c r="B147" s="3">
        <f ca="1">PRODUCT('Rendements indices_+1'!B$2:B147)</f>
        <v>1.4608132553803648</v>
      </c>
      <c r="C147" s="3">
        <f ca="1">PRODUCT('Rendements indices_+1'!C$2:C147)</f>
        <v>2.3275962033329947</v>
      </c>
      <c r="D147" s="3">
        <f ca="1">PRODUCT('Rendements indices_+1'!D$2:D147)</f>
        <v>1.5867420993891672</v>
      </c>
      <c r="E147" s="3">
        <f ca="1">PRODUCT('Rendements indices_+1'!E$2:E147)</f>
        <v>1.1003769279596334</v>
      </c>
      <c r="F147" s="3">
        <f ca="1">PRODUCT('Rendements indices_+1'!F$2:F147)</f>
        <v>1.8571730268139803</v>
      </c>
      <c r="G147" s="3">
        <f ca="1">PRODUCT('Rendements indices_+1'!G$2:G147)</f>
        <v>1.1930058411158593</v>
      </c>
      <c r="H147" s="3">
        <f ca="1">PRODUCT('Rendements indices_+1'!H$2:H147)</f>
        <v>3.2411656805693898</v>
      </c>
      <c r="I147" s="3">
        <f ca="1">PRODUCT('Rendements indices_+1'!I$2:I147)</f>
        <v>1.9680358250989238</v>
      </c>
      <c r="J147" s="3">
        <f ca="1">PRODUCT('Rendements indices_+1'!J$2:J147)</f>
        <v>2.2555248705922017</v>
      </c>
      <c r="K147" s="3">
        <f ca="1">PRODUCT('Rendements indices_+1'!K$2:K147)</f>
        <v>1.9586759166649734</v>
      </c>
      <c r="L147" s="3">
        <f ca="1">PRODUCT('Rendements indices_+1'!L$2:L147)</f>
        <v>1.5265659597718213</v>
      </c>
      <c r="M147" s="3">
        <f ca="1">PRODUCT('Rendements indices_+1'!M$2:M147)</f>
        <v>2.270354118912953</v>
      </c>
      <c r="N147" s="3">
        <f ca="1">PRODUCT('Rendements indices_+1'!N$2:N147)</f>
        <v>1.0834055345429916</v>
      </c>
      <c r="O147" s="3">
        <f ca="1">PRODUCT('Rendements indices_+1'!O$2:O147)</f>
        <v>1.0566441745246715</v>
      </c>
      <c r="P147" s="3">
        <f ca="1">PRODUCT('Rendements indices_+1'!P$2:P147)</f>
        <v>1.0136694322707314</v>
      </c>
      <c r="Q147" s="3">
        <f ca="1">PRODUCT('Rendements indices_+1'!Q$2:Q147)</f>
        <v>1.207226474690144</v>
      </c>
      <c r="R147" s="3">
        <f ca="1">PRODUCT('Rendements indices_+1'!R$2:R147)</f>
        <v>0.91027528856313855</v>
      </c>
      <c r="S147" s="3">
        <f>PRODUCT('Rendements indices_+1'!S$2:S147)</f>
        <v>0</v>
      </c>
      <c r="T147" s="3">
        <f>PRODUCT('Rendements indices_+1'!T$2:T147)</f>
        <v>0</v>
      </c>
      <c r="U147" s="3">
        <f>PRODUCT('Rendements indices_+1'!U$2:U147)</f>
        <v>0</v>
      </c>
      <c r="V147" s="3">
        <f>PRODUCT('Rendements indices_+1'!V$2:V147)</f>
        <v>0</v>
      </c>
      <c r="W147" s="3">
        <f ca="1">PRODUCT('Rendements indices_+1'!W$2:W147)</f>
        <v>1.5564600301995763</v>
      </c>
      <c r="X147" s="3">
        <f>PRODUCT('Rendements indices_+1'!X$2:X147)</f>
        <v>0</v>
      </c>
      <c r="Y147" s="3">
        <f ca="1">PRODUCT('Rendements indices_+1'!AB$2:AB147)</f>
        <v>3.064183616616206</v>
      </c>
      <c r="Z147" s="7"/>
    </row>
    <row r="148" spans="1:26" x14ac:dyDescent="0.25">
      <c r="A148" s="2">
        <v>42460</v>
      </c>
      <c r="B148" s="3">
        <f ca="1">PRODUCT('Rendements indices_+1'!B$2:B148)</f>
        <v>1.5484620507031868</v>
      </c>
      <c r="C148" s="3">
        <f ca="1">PRODUCT('Rendements indices_+1'!C$2:C148)</f>
        <v>2.2577683172330048</v>
      </c>
      <c r="D148" s="3">
        <f ca="1">PRODUCT('Rendements indices_+1'!D$2:D148)</f>
        <v>1.5550072574013838</v>
      </c>
      <c r="E148" s="3">
        <f ca="1">PRODUCT('Rendements indices_+1'!E$2:E148)</f>
        <v>1.0453580815616517</v>
      </c>
      <c r="F148" s="3">
        <f ca="1">PRODUCT('Rendements indices_+1'!F$2:F148)</f>
        <v>1.9314599478865395</v>
      </c>
      <c r="G148" s="3">
        <f ca="1">PRODUCT('Rendements indices_+1'!G$2:G148)</f>
        <v>1.1691457242935421</v>
      </c>
      <c r="H148" s="3">
        <f ca="1">PRODUCT('Rendements indices_+1'!H$2:H148)</f>
        <v>3.3708123077921655</v>
      </c>
      <c r="I148" s="3">
        <f ca="1">PRODUCT('Rendements indices_+1'!I$2:I148)</f>
        <v>1.9089947503459561</v>
      </c>
      <c r="J148" s="3">
        <f ca="1">PRODUCT('Rendements indices_+1'!J$2:J148)</f>
        <v>2.2555248705922017</v>
      </c>
      <c r="K148" s="3">
        <f ca="1">PRODUCT('Rendements indices_+1'!K$2:K148)</f>
        <v>1.8999156391650243</v>
      </c>
      <c r="L148" s="3">
        <f ca="1">PRODUCT('Rendements indices_+1'!L$2:L148)</f>
        <v>1.511300300174103</v>
      </c>
      <c r="M148" s="3">
        <f ca="1">PRODUCT('Rendements indices_+1'!M$2:M148)</f>
        <v>2.3384647424803418</v>
      </c>
      <c r="N148" s="3">
        <f ca="1">PRODUCT('Rendements indices_+1'!N$2:N148)</f>
        <v>1.1159077005792815</v>
      </c>
      <c r="O148" s="3">
        <f ca="1">PRODUCT('Rendements indices_+1'!O$2:O148)</f>
        <v>1.0566441745246715</v>
      </c>
      <c r="P148" s="3">
        <f ca="1">PRODUCT('Rendements indices_+1'!P$2:P148)</f>
        <v>1.0744895982069753</v>
      </c>
      <c r="Q148" s="3">
        <f ca="1">PRODUCT('Rendements indices_+1'!Q$2:Q148)</f>
        <v>1.1468651509556367</v>
      </c>
      <c r="R148" s="3">
        <f ca="1">PRODUCT('Rendements indices_+1'!R$2:R148)</f>
        <v>0.87386427702061298</v>
      </c>
      <c r="S148" s="3">
        <f>PRODUCT('Rendements indices_+1'!S$2:S148)</f>
        <v>0</v>
      </c>
      <c r="T148" s="3">
        <f>PRODUCT('Rendements indices_+1'!T$2:T148)</f>
        <v>0</v>
      </c>
      <c r="U148" s="3">
        <f>PRODUCT('Rendements indices_+1'!U$2:U148)</f>
        <v>0</v>
      </c>
      <c r="V148" s="3">
        <f>PRODUCT('Rendements indices_+1'!V$2:V148)</f>
        <v>0</v>
      </c>
      <c r="W148" s="3">
        <f ca="1">PRODUCT('Rendements indices_+1'!W$2:W148)</f>
        <v>1.4786370286895976</v>
      </c>
      <c r="X148" s="3">
        <f>PRODUCT('Rendements indices_+1'!X$2:X148)</f>
        <v>0</v>
      </c>
      <c r="Y148" s="3">
        <f ca="1">PRODUCT('Rendements indices_+1'!AB$2:AB148)</f>
        <v>2.9109744357853957</v>
      </c>
      <c r="Z148" s="7"/>
    </row>
    <row r="149" spans="1:26" x14ac:dyDescent="0.25">
      <c r="A149" s="2">
        <v>42489</v>
      </c>
      <c r="B149" s="3">
        <f ca="1">PRODUCT('Rendements indices_+1'!B$2:B149)</f>
        <v>1.5174928096891229</v>
      </c>
      <c r="C149" s="3">
        <f ca="1">PRODUCT('Rendements indices_+1'!C$2:C149)</f>
        <v>2.2351906340606749</v>
      </c>
      <c r="D149" s="3">
        <f ca="1">PRODUCT('Rendements indices_+1'!D$2:D149)</f>
        <v>1.5239071122533561</v>
      </c>
      <c r="E149" s="3">
        <f ca="1">PRODUCT('Rendements indices_+1'!E$2:E149)</f>
        <v>0.99309017748356898</v>
      </c>
      <c r="F149" s="3">
        <f ca="1">PRODUCT('Rendements indices_+1'!F$2:F149)</f>
        <v>1.8735161494499433</v>
      </c>
      <c r="G149" s="3">
        <f ca="1">PRODUCT('Rendements indices_+1'!G$2:G149)</f>
        <v>1.1457628098076713</v>
      </c>
      <c r="H149" s="3">
        <f ca="1">PRODUCT('Rendements indices_+1'!H$2:H149)</f>
        <v>3.303396061636322</v>
      </c>
      <c r="I149" s="3">
        <f ca="1">PRODUCT('Rendements indices_+1'!I$2:I149)</f>
        <v>1.9089947503459561</v>
      </c>
      <c r="J149" s="3">
        <f ca="1">PRODUCT('Rendements indices_+1'!J$2:J149)</f>
        <v>2.1878591244744356</v>
      </c>
      <c r="K149" s="3">
        <f ca="1">PRODUCT('Rendements indices_+1'!K$2:K149)</f>
        <v>1.8049198572067731</v>
      </c>
      <c r="L149" s="3">
        <f ca="1">PRODUCT('Rendements indices_+1'!L$2:L149)</f>
        <v>1.541526306177585</v>
      </c>
      <c r="M149" s="3">
        <f ca="1">PRODUCT('Rendements indices_+1'!M$2:M149)</f>
        <v>2.3150800950555381</v>
      </c>
      <c r="N149" s="3">
        <f ca="1">PRODUCT('Rendements indices_+1'!N$2:N149)</f>
        <v>1.0824304695619029</v>
      </c>
      <c r="O149" s="3">
        <f ca="1">PRODUCT('Rendements indices_+1'!O$2:O149)</f>
        <v>1.0566441745246715</v>
      </c>
      <c r="P149" s="3">
        <f ca="1">PRODUCT('Rendements indices_+1'!P$2:P149)</f>
        <v>1.138958974099394</v>
      </c>
      <c r="Q149" s="3">
        <f ca="1">PRODUCT('Rendements indices_+1'!Q$2:Q149)</f>
        <v>1.2042084085034186</v>
      </c>
      <c r="R149" s="3">
        <f ca="1">PRODUCT('Rendements indices_+1'!R$2:R149)</f>
        <v>0.86512563425040689</v>
      </c>
      <c r="S149" s="3">
        <f ca="1">PRODUCT('Rendements indices_+1'!S$2:S149)</f>
        <v>1.01</v>
      </c>
      <c r="T149" s="3">
        <f ca="1">PRODUCT('Rendements indices_+1'!T$2:T149)</f>
        <v>1.02</v>
      </c>
      <c r="U149" s="3">
        <f>PRODUCT('Rendements indices_+1'!U$2:U149)</f>
        <v>0</v>
      </c>
      <c r="V149" s="3">
        <f>PRODUCT('Rendements indices_+1'!V$2:V149)</f>
        <v>0</v>
      </c>
      <c r="W149" s="3">
        <f ca="1">PRODUCT('Rendements indices_+1'!W$2:W149)</f>
        <v>1.4638506584027016</v>
      </c>
      <c r="X149" s="3">
        <f>PRODUCT('Rendements indices_+1'!X$2:X149)</f>
        <v>0</v>
      </c>
      <c r="Y149" s="3">
        <f ca="1">PRODUCT('Rendements indices_+1'!AB$2:AB149)</f>
        <v>2.7945354583539799</v>
      </c>
      <c r="Z149" s="7"/>
    </row>
    <row r="150" spans="1:26" x14ac:dyDescent="0.25">
      <c r="A150" s="2">
        <v>42521</v>
      </c>
      <c r="B150" s="3">
        <f ca="1">PRODUCT('Rendements indices_+1'!B$2:B150)</f>
        <v>1.4719680253984493</v>
      </c>
      <c r="C150" s="3">
        <f ca="1">PRODUCT('Rendements indices_+1'!C$2:C150)</f>
        <v>2.3245982594231021</v>
      </c>
      <c r="D150" s="3">
        <f ca="1">PRODUCT('Rendements indices_+1'!D$2:D150)</f>
        <v>1.5696243256209568</v>
      </c>
      <c r="E150" s="3">
        <f ca="1">PRODUCT('Rendements indices_+1'!E$2:E150)</f>
        <v>0.94343566860939054</v>
      </c>
      <c r="F150" s="3">
        <f ca="1">PRODUCT('Rendements indices_+1'!F$2:F150)</f>
        <v>1.817310664966445</v>
      </c>
      <c r="G150" s="3">
        <f ca="1">PRODUCT('Rendements indices_+1'!G$2:G150)</f>
        <v>1.1113899255134412</v>
      </c>
      <c r="H150" s="3">
        <f ca="1">PRODUCT('Rendements indices_+1'!H$2:H150)</f>
        <v>3.5015998253345018</v>
      </c>
      <c r="I150" s="3">
        <f ca="1">PRODUCT('Rendements indices_+1'!I$2:I150)</f>
        <v>1.8135450128286583</v>
      </c>
      <c r="J150" s="3">
        <f ca="1">PRODUCT('Rendements indices_+1'!J$2:J150)</f>
        <v>2.3191306719429021</v>
      </c>
      <c r="K150" s="3">
        <f ca="1">PRODUCT('Rendements indices_+1'!K$2:K150)</f>
        <v>1.8771166514950441</v>
      </c>
      <c r="L150" s="3">
        <f ca="1">PRODUCT('Rendements indices_+1'!L$2:L150)</f>
        <v>1.5877720953629126</v>
      </c>
      <c r="M150" s="3">
        <f ca="1">PRODUCT('Rendements indices_+1'!M$2:M150)</f>
        <v>2.361381696956649</v>
      </c>
      <c r="N150" s="3">
        <f ca="1">PRODUCT('Rendements indices_+1'!N$2:N150)</f>
        <v>1.1040790789531409</v>
      </c>
      <c r="O150" s="3">
        <f ca="1">PRODUCT('Rendements indices_+1'!O$2:O150)</f>
        <v>1.0566441745246715</v>
      </c>
      <c r="P150" s="3">
        <f ca="1">PRODUCT('Rendements indices_+1'!P$2:P150)</f>
        <v>1.1845173330633698</v>
      </c>
      <c r="Q150" s="3">
        <f ca="1">PRODUCT('Rendements indices_+1'!Q$2:Q150)</f>
        <v>1.1439979880782476</v>
      </c>
      <c r="R150" s="3">
        <f ca="1">PRODUCT('Rendements indices_+1'!R$2:R150)</f>
        <v>0.87377689059291097</v>
      </c>
      <c r="S150" s="3">
        <f ca="1">PRODUCT('Rendements indices_+1'!S$2:S150)</f>
        <v>0.96960000000000002</v>
      </c>
      <c r="T150" s="3">
        <f ca="1">PRODUCT('Rendements indices_+1'!T$2:T150)</f>
        <v>1.02</v>
      </c>
      <c r="U150" s="3">
        <f>PRODUCT('Rendements indices_+1'!U$2:U150)</f>
        <v>0</v>
      </c>
      <c r="V150" s="3">
        <f>PRODUCT('Rendements indices_+1'!V$2:V150)</f>
        <v>0</v>
      </c>
      <c r="W150" s="3">
        <f ca="1">PRODUCT('Rendements indices_+1'!W$2:W150)</f>
        <v>1.4931276715707555</v>
      </c>
      <c r="X150" s="3">
        <f>PRODUCT('Rendements indices_+1'!X$2:X150)</f>
        <v>0</v>
      </c>
      <c r="Y150" s="3">
        <f ca="1">PRODUCT('Rendements indices_+1'!AB$2:AB150)</f>
        <v>2.7945354583539799</v>
      </c>
      <c r="Z150" s="7"/>
    </row>
    <row r="151" spans="1:26" x14ac:dyDescent="0.25">
      <c r="A151" s="2">
        <v>42551</v>
      </c>
      <c r="B151" s="3">
        <f ca="1">PRODUCT('Rendements indices_+1'!B$2:B151)</f>
        <v>1.5602861069223564</v>
      </c>
      <c r="C151" s="3">
        <f ca="1">PRODUCT('Rendements indices_+1'!C$2:C151)</f>
        <v>2.2083683464519468</v>
      </c>
      <c r="D151" s="3">
        <f ca="1">PRODUCT('Rendements indices_+1'!D$2:D151)</f>
        <v>1.5539280823647472</v>
      </c>
      <c r="E151" s="3">
        <f ca="1">PRODUCT('Rendements indices_+1'!E$2:E151)</f>
        <v>0.93400131192329661</v>
      </c>
      <c r="F151" s="3">
        <f ca="1">PRODUCT('Rendements indices_+1'!F$2:F151)</f>
        <v>1.8900030915651029</v>
      </c>
      <c r="G151" s="3">
        <f ca="1">PRODUCT('Rendements indices_+1'!G$2:G151)</f>
        <v>1.0558204292377691</v>
      </c>
      <c r="H151" s="3">
        <f ca="1">PRODUCT('Rendements indices_+1'!H$2:H151)</f>
        <v>3.6416638183478818</v>
      </c>
      <c r="I151" s="3">
        <f ca="1">PRODUCT('Rendements indices_+1'!I$2:I151)</f>
        <v>1.8679513632135181</v>
      </c>
      <c r="J151" s="3">
        <f ca="1">PRODUCT('Rendements indices_+1'!J$2:J151)</f>
        <v>2.4582785122594766</v>
      </c>
      <c r="K151" s="3">
        <f ca="1">PRODUCT('Rendements indices_+1'!K$2:K151)</f>
        <v>1.9897436505847468</v>
      </c>
      <c r="L151" s="3">
        <f ca="1">PRODUCT('Rendements indices_+1'!L$2:L151)</f>
        <v>1.524261211548396</v>
      </c>
      <c r="M151" s="3">
        <f ca="1">PRODUCT('Rendements indices_+1'!M$2:M151)</f>
        <v>2.3849955139262153</v>
      </c>
      <c r="N151" s="3">
        <f ca="1">PRODUCT('Rendements indices_+1'!N$2:N151)</f>
        <v>1.0488751250054837</v>
      </c>
      <c r="O151" s="3">
        <f ca="1">PRODUCT('Rendements indices_+1'!O$2:O151)</f>
        <v>1.0566441745246715</v>
      </c>
      <c r="P151" s="3">
        <f ca="1">PRODUCT('Rendements indices_+1'!P$2:P151)</f>
        <v>1.2318980263859047</v>
      </c>
      <c r="Q151" s="3">
        <f ca="1">PRODUCT('Rendements indices_+1'!Q$2:Q151)</f>
        <v>1.1325580081974651</v>
      </c>
      <c r="R151" s="3">
        <f ca="1">PRODUCT('Rendements indices_+1'!R$2:R151)</f>
        <v>0.86503912168698183</v>
      </c>
      <c r="S151" s="3">
        <f ca="1">PRODUCT('Rendements indices_+1'!S$2:S151)</f>
        <v>0.93081599999999998</v>
      </c>
      <c r="T151" s="3">
        <f ca="1">PRODUCT('Rendements indices_+1'!T$2:T151)</f>
        <v>1.0608</v>
      </c>
      <c r="U151" s="3">
        <f>PRODUCT('Rendements indices_+1'!U$2:U151)</f>
        <v>0</v>
      </c>
      <c r="V151" s="3">
        <f>PRODUCT('Rendements indices_+1'!V$2:V151)</f>
        <v>0</v>
      </c>
      <c r="W151" s="3">
        <f ca="1">PRODUCT('Rendements indices_+1'!W$2:W151)</f>
        <v>1.508058948286463</v>
      </c>
      <c r="X151" s="3">
        <f>PRODUCT('Rendements indices_+1'!X$2:X151)</f>
        <v>0</v>
      </c>
      <c r="Y151" s="3">
        <f ca="1">PRODUCT('Rendements indices_+1'!AB$2:AB151)</f>
        <v>2.7945354583539799</v>
      </c>
      <c r="Z151" s="7"/>
    </row>
    <row r="152" spans="1:26" x14ac:dyDescent="0.25">
      <c r="A152" s="2">
        <v>42580</v>
      </c>
      <c r="B152" s="3">
        <f ca="1">PRODUCT('Rendements indices_+1'!B$2:B152)</f>
        <v>1.6383004122684743</v>
      </c>
      <c r="C152" s="3">
        <f ca="1">PRODUCT('Rendements indices_+1'!C$2:C152)</f>
        <v>2.1862846629874273</v>
      </c>
      <c r="D152" s="3">
        <f ca="1">PRODUCT('Rendements indices_+1'!D$2:D152)</f>
        <v>1.4917709590701573</v>
      </c>
      <c r="E152" s="3">
        <f ca="1">PRODUCT('Rendements indices_+1'!E$2:E152)</f>
        <v>0.99004139063869445</v>
      </c>
      <c r="F152" s="3">
        <f ca="1">PRODUCT('Rendements indices_+1'!F$2:F152)</f>
        <v>1.908903122480754</v>
      </c>
      <c r="G152" s="3">
        <f ca="1">PRODUCT('Rendements indices_+1'!G$2:G152)</f>
        <v>1.0241458163606361</v>
      </c>
      <c r="H152" s="3">
        <f ca="1">PRODUCT('Rendements indices_+1'!H$2:H152)</f>
        <v>3.7144970947148397</v>
      </c>
      <c r="I152" s="3">
        <f ca="1">PRODUCT('Rendements indices_+1'!I$2:I152)</f>
        <v>1.8866308768456532</v>
      </c>
      <c r="J152" s="3">
        <f ca="1">PRODUCT('Rendements indices_+1'!J$2:J152)</f>
        <v>2.5811924378724505</v>
      </c>
      <c r="K152" s="3">
        <f ca="1">PRODUCT('Rendements indices_+1'!K$2:K152)</f>
        <v>2.1091282696198319</v>
      </c>
      <c r="L152" s="3">
        <f ca="1">PRODUCT('Rendements indices_+1'!L$2:L152)</f>
        <v>1.5699890478948479</v>
      </c>
      <c r="M152" s="3">
        <f ca="1">PRODUCT('Rendements indices_+1'!M$2:M152)</f>
        <v>2.2657457382299047</v>
      </c>
      <c r="N152" s="3">
        <f ca="1">PRODUCT('Rendements indices_+1'!N$2:N152)</f>
        <v>0.99643136875520955</v>
      </c>
      <c r="O152" s="3">
        <f ca="1">PRODUCT('Rendements indices_+1'!O$2:O152)</f>
        <v>1.0566441745246715</v>
      </c>
      <c r="P152" s="3">
        <f ca="1">PRODUCT('Rendements indices_+1'!P$2:P152)</f>
        <v>1.2811739474413411</v>
      </c>
      <c r="Q152" s="3">
        <f ca="1">PRODUCT('Rendements indices_+1'!Q$2:Q152)</f>
        <v>1.0759301077875918</v>
      </c>
      <c r="R152" s="3">
        <f ca="1">PRODUCT('Rendements indices_+1'!R$2:R152)</f>
        <v>0.84773833925324216</v>
      </c>
      <c r="S152" s="3">
        <f ca="1">PRODUCT('Rendements indices_+1'!S$2:S152)</f>
        <v>0.92150783999999997</v>
      </c>
      <c r="T152" s="3">
        <f ca="1">PRODUCT('Rendements indices_+1'!T$2:T152)</f>
        <v>1.0608</v>
      </c>
      <c r="U152" s="3">
        <f>PRODUCT('Rendements indices_+1'!U$2:U152)</f>
        <v>0</v>
      </c>
      <c r="V152" s="3">
        <f>PRODUCT('Rendements indices_+1'!V$2:V152)</f>
        <v>0</v>
      </c>
      <c r="W152" s="3">
        <f ca="1">PRODUCT('Rendements indices_+1'!W$2:W152)</f>
        <v>1.4929783588035983</v>
      </c>
      <c r="X152" s="3">
        <f>PRODUCT('Rendements indices_+1'!X$2:X152)</f>
        <v>0</v>
      </c>
      <c r="Y152" s="3">
        <f ca="1">PRODUCT('Rendements indices_+1'!AB$2:AB152)</f>
        <v>2.7665901037704401</v>
      </c>
      <c r="Z152" s="7"/>
    </row>
    <row r="153" spans="1:26" x14ac:dyDescent="0.25">
      <c r="A153" s="2">
        <v>42613</v>
      </c>
      <c r="B153" s="3">
        <f ca="1">PRODUCT('Rendements indices_+1'!B$2:B153)</f>
        <v>1.654683416391159</v>
      </c>
      <c r="C153" s="3">
        <f ca="1">PRODUCT('Rendements indices_+1'!C$2:C153)</f>
        <v>2.0988332764679303</v>
      </c>
      <c r="D153" s="3">
        <f ca="1">PRODUCT('Rendements indices_+1'!D$2:D153)</f>
        <v>1.4470178302980525</v>
      </c>
      <c r="E153" s="3">
        <f ca="1">PRODUCT('Rendements indices_+1'!E$2:E153)</f>
        <v>0.97024056282592053</v>
      </c>
      <c r="F153" s="3">
        <f ca="1">PRODUCT('Rendements indices_+1'!F$2:F153)</f>
        <v>1.9470811849303691</v>
      </c>
      <c r="G153" s="3">
        <f ca="1">PRODUCT('Rendements indices_+1'!G$2:G153)</f>
        <v>1.0855945653422743</v>
      </c>
      <c r="H153" s="3">
        <f ca="1">PRODUCT('Rendements indices_+1'!H$2:H153)</f>
        <v>3.8259320075562848</v>
      </c>
      <c r="I153" s="3">
        <f ca="1">PRODUCT('Rendements indices_+1'!I$2:I153)</f>
        <v>1.7922993330033705</v>
      </c>
      <c r="J153" s="3">
        <f ca="1">PRODUCT('Rendements indices_+1'!J$2:J153)</f>
        <v>2.5295685891150015</v>
      </c>
      <c r="K153" s="3">
        <f ca="1">PRODUCT('Rendements indices_+1'!K$2:K153)</f>
        <v>2.1091282696198319</v>
      </c>
      <c r="L153" s="3">
        <f ca="1">PRODUCT('Rendements indices_+1'!L$2:L153)</f>
        <v>1.6484885002895904</v>
      </c>
      <c r="M153" s="3">
        <f ca="1">PRODUCT('Rendements indices_+1'!M$2:M153)</f>
        <v>2.2204308234653065</v>
      </c>
      <c r="N153" s="3">
        <f ca="1">PRODUCT('Rendements indices_+1'!N$2:N153)</f>
        <v>0.99643136875520955</v>
      </c>
      <c r="O153" s="3">
        <f ca="1">PRODUCT('Rendements indices_+1'!O$2:O153)</f>
        <v>1.0566441745246715</v>
      </c>
      <c r="P153" s="3">
        <f ca="1">PRODUCT('Rendements indices_+1'!P$2:P153)</f>
        <v>1.2427387290181009</v>
      </c>
      <c r="Q153" s="3">
        <f ca="1">PRODUCT('Rendements indices_+1'!Q$2:Q153)</f>
        <v>1.0866894088654677</v>
      </c>
      <c r="R153" s="3">
        <f ca="1">PRODUCT('Rendements indices_+1'!R$2:R153)</f>
        <v>0.8392609558607097</v>
      </c>
      <c r="S153" s="3">
        <f ca="1">PRODUCT('Rendements indices_+1'!S$2:S153)</f>
        <v>0.8938626047999999</v>
      </c>
      <c r="T153" s="3">
        <f ca="1">PRODUCT('Rendements indices_+1'!T$2:T153)</f>
        <v>1.103232</v>
      </c>
      <c r="U153" s="3">
        <f>PRODUCT('Rendements indices_+1'!U$2:U153)</f>
        <v>0</v>
      </c>
      <c r="V153" s="3">
        <f>PRODUCT('Rendements indices_+1'!V$2:V153)</f>
        <v>0</v>
      </c>
      <c r="W153" s="3">
        <f ca="1">PRODUCT('Rendements indices_+1'!W$2:W153)</f>
        <v>1.4332592244514544</v>
      </c>
      <c r="X153" s="3">
        <f>PRODUCT('Rendements indices_+1'!X$2:X153)</f>
        <v>0</v>
      </c>
      <c r="Y153" s="3">
        <f ca="1">PRODUCT('Rendements indices_+1'!AB$2:AB153)</f>
        <v>2.6835924006573268</v>
      </c>
      <c r="Z153" s="7"/>
    </row>
    <row r="154" spans="1:26" x14ac:dyDescent="0.25">
      <c r="A154" s="2">
        <v>42643</v>
      </c>
      <c r="B154" s="3">
        <f ca="1">PRODUCT('Rendements indices_+1'!B$2:B154)</f>
        <v>1.7208707530468055</v>
      </c>
      <c r="C154" s="3">
        <f ca="1">PRODUCT('Rendements indices_+1'!C$2:C154)</f>
        <v>1.9938916126445336</v>
      </c>
      <c r="D154" s="3">
        <f ca="1">PRODUCT('Rendements indices_+1'!D$2:D154)</f>
        <v>1.5193687218129552</v>
      </c>
      <c r="E154" s="3">
        <f ca="1">PRODUCT('Rendements indices_+1'!E$2:E154)</f>
        <v>0.98964537408243891</v>
      </c>
      <c r="F154" s="3">
        <f ca="1">PRODUCT('Rendements indices_+1'!F$2:F154)</f>
        <v>1.9276103730810654</v>
      </c>
      <c r="G154" s="3">
        <f ca="1">PRODUCT('Rendements indices_+1'!G$2:G154)</f>
        <v>1.0747386196888515</v>
      </c>
      <c r="H154" s="3">
        <f ca="1">PRODUCT('Rendements indices_+1'!H$2:H154)</f>
        <v>3.9024506477074108</v>
      </c>
      <c r="I154" s="3">
        <f ca="1">PRODUCT('Rendements indices_+1'!I$2:I154)</f>
        <v>1.8819142996535392</v>
      </c>
      <c r="J154" s="3">
        <f ca="1">PRODUCT('Rendements indices_+1'!J$2:J154)</f>
        <v>2.6813427044619016</v>
      </c>
      <c r="K154" s="3">
        <f ca="1">PRODUCT('Rendements indices_+1'!K$2:K154)</f>
        <v>2.0880369869236337</v>
      </c>
      <c r="L154" s="3">
        <f ca="1">PRODUCT('Rendements indices_+1'!L$2:L154)</f>
        <v>1.714428040301174</v>
      </c>
      <c r="M154" s="3">
        <f ca="1">PRODUCT('Rendements indices_+1'!M$2:M154)</f>
        <v>2.3314523646385719</v>
      </c>
      <c r="N154" s="3">
        <f ca="1">PRODUCT('Rendements indices_+1'!N$2:N154)</f>
        <v>1.0562172508805221</v>
      </c>
      <c r="O154" s="3">
        <f ca="1">PRODUCT('Rendements indices_+1'!O$2:O154)</f>
        <v>1.0566441745246715</v>
      </c>
      <c r="P154" s="3">
        <f ca="1">PRODUCT('Rendements indices_+1'!P$2:P154)</f>
        <v>1.2427387290181009</v>
      </c>
      <c r="Q154" s="3">
        <f ca="1">PRODUCT('Rendements indices_+1'!Q$2:Q154)</f>
        <v>1.0432218325108489</v>
      </c>
      <c r="R154" s="3">
        <f ca="1">PRODUCT('Rendements indices_+1'!R$2:R154)</f>
        <v>0.8560461749779239</v>
      </c>
      <c r="S154" s="3">
        <f ca="1">PRODUCT('Rendements indices_+1'!S$2:S154)</f>
        <v>0.88492397875199991</v>
      </c>
      <c r="T154" s="3">
        <f ca="1">PRODUCT('Rendements indices_+1'!T$2:T154)</f>
        <v>1.0591027200000001</v>
      </c>
      <c r="U154" s="3">
        <f>PRODUCT('Rendements indices_+1'!U$2:U154)</f>
        <v>0</v>
      </c>
      <c r="V154" s="3">
        <f>PRODUCT('Rendements indices_+1'!V$2:V154)</f>
        <v>0</v>
      </c>
      <c r="W154" s="3">
        <f ca="1">PRODUCT('Rendements indices_+1'!W$2:W154)</f>
        <v>1.4045940399624253</v>
      </c>
      <c r="X154" s="3">
        <f>PRODUCT('Rendements indices_+1'!X$2:X154)</f>
        <v>0</v>
      </c>
      <c r="Y154" s="3">
        <f ca="1">PRODUCT('Rendements indices_+1'!AB$2:AB154)</f>
        <v>2.7372642486704732</v>
      </c>
      <c r="Z154" s="7"/>
    </row>
    <row r="155" spans="1:26" x14ac:dyDescent="0.25">
      <c r="A155" s="2">
        <v>42674</v>
      </c>
      <c r="B155" s="3">
        <f ca="1">PRODUCT('Rendements indices_+1'!B$2:B155)</f>
        <v>1.8241229982296139</v>
      </c>
      <c r="C155" s="3">
        <f ca="1">PRODUCT('Rendements indices_+1'!C$2:C155)</f>
        <v>1.9938916126445336</v>
      </c>
      <c r="D155" s="3">
        <f ca="1">PRODUCT('Rendements indices_+1'!D$2:D155)</f>
        <v>1.5041750345948257</v>
      </c>
      <c r="E155" s="3">
        <f ca="1">PRODUCT('Rendements indices_+1'!E$2:E155)</f>
        <v>1.019334735304912</v>
      </c>
      <c r="F155" s="3">
        <f ca="1">PRODUCT('Rendements indices_+1'!F$2:F155)</f>
        <v>1.9854386842734975</v>
      </c>
      <c r="G155" s="3">
        <f ca="1">PRODUCT('Rendements indices_+1'!G$2:G155)</f>
        <v>1.0962333920826286</v>
      </c>
      <c r="H155" s="3">
        <f ca="1">PRODUCT('Rendements indices_+1'!H$2:H155)</f>
        <v>3.7463526217991143</v>
      </c>
      <c r="I155" s="3">
        <f ca="1">PRODUCT('Rendements indices_+1'!I$2:I155)</f>
        <v>1.9760100146362163</v>
      </c>
      <c r="J155" s="3">
        <f ca="1">PRODUCT('Rendements indices_+1'!J$2:J155)</f>
        <v>2.7081561315065206</v>
      </c>
      <c r="K155" s="3">
        <f ca="1">PRODUCT('Rendements indices_+1'!K$2:K155)</f>
        <v>2.1924388362698153</v>
      </c>
      <c r="L155" s="3">
        <f ca="1">PRODUCT('Rendements indices_+1'!L$2:L155)</f>
        <v>1.6801394794951505</v>
      </c>
      <c r="M155" s="3">
        <f ca="1">PRODUCT('Rendements indices_+1'!M$2:M155)</f>
        <v>2.2848233173458006</v>
      </c>
      <c r="N155" s="3">
        <f ca="1">PRODUCT('Rendements indices_+1'!N$2:N155)</f>
        <v>1.0667794233893273</v>
      </c>
      <c r="O155" s="3">
        <f ca="1">PRODUCT('Rendements indices_+1'!O$2:O155)</f>
        <v>1.0566441745246715</v>
      </c>
      <c r="P155" s="3">
        <f ca="1">PRODUCT('Rendements indices_+1'!P$2:P155)</f>
        <v>1.2924482781788249</v>
      </c>
      <c r="Q155" s="3">
        <f ca="1">PRODUCT('Rendements indices_+1'!Q$2:Q155)</f>
        <v>1.0849507058112828</v>
      </c>
      <c r="R155" s="3">
        <f ca="1">PRODUCT('Rendements indices_+1'!R$2:R155)</f>
        <v>0.83892525147836539</v>
      </c>
      <c r="S155" s="3">
        <f ca="1">PRODUCT('Rendements indices_+1'!S$2:S155)</f>
        <v>0.88492397875199991</v>
      </c>
      <c r="T155" s="3">
        <f ca="1">PRODUCT('Rendements indices_+1'!T$2:T155)</f>
        <v>1.0591027200000001</v>
      </c>
      <c r="U155" s="3">
        <f>PRODUCT('Rendements indices_+1'!U$2:U155)</f>
        <v>0</v>
      </c>
      <c r="V155" s="3">
        <f>PRODUCT('Rendements indices_+1'!V$2:V155)</f>
        <v>0</v>
      </c>
      <c r="W155" s="3">
        <f ca="1">PRODUCT('Rendements indices_+1'!W$2:W155)</f>
        <v>1.390548099562801</v>
      </c>
      <c r="X155" s="3">
        <f>PRODUCT('Rendements indices_+1'!X$2:X155)</f>
        <v>0</v>
      </c>
      <c r="Y155" s="3">
        <f ca="1">PRODUCT('Rendements indices_+1'!AB$2:AB155)</f>
        <v>2.7920095336438826</v>
      </c>
      <c r="Z155" s="7"/>
    </row>
    <row r="156" spans="1:26" x14ac:dyDescent="0.25">
      <c r="A156" s="2">
        <v>42704</v>
      </c>
      <c r="B156" s="3">
        <f ca="1">PRODUCT('Rendements indices_+1'!B$2:B156)</f>
        <v>1.8423642282119099</v>
      </c>
      <c r="C156" s="3">
        <f ca="1">PRODUCT('Rendements indices_+1'!C$2:C156)</f>
        <v>2.0935861932767605</v>
      </c>
      <c r="D156" s="3">
        <f ca="1">PRODUCT('Rendements indices_+1'!D$2:D156)</f>
        <v>1.5342585352867222</v>
      </c>
      <c r="E156" s="3">
        <f ca="1">PRODUCT('Rendements indices_+1'!E$2:E156)</f>
        <v>1.0804948194232069</v>
      </c>
      <c r="F156" s="3">
        <f ca="1">PRODUCT('Rendements indices_+1'!F$2:F156)</f>
        <v>2.0450018448017024</v>
      </c>
      <c r="G156" s="3">
        <f ca="1">PRODUCT('Rendements indices_+1'!G$2:G156)</f>
        <v>1.1400827277659338</v>
      </c>
      <c r="H156" s="3">
        <f ca="1">PRODUCT('Rendements indices_+1'!H$2:H156)</f>
        <v>3.7838161480171055</v>
      </c>
      <c r="I156" s="3">
        <f ca="1">PRODUCT('Rendements indices_+1'!I$2:I156)</f>
        <v>1.9167297141971298</v>
      </c>
      <c r="J156" s="3">
        <f ca="1">PRODUCT('Rendements indices_+1'!J$2:J156)</f>
        <v>2.6269114475613247</v>
      </c>
      <c r="K156" s="3">
        <f ca="1">PRODUCT('Rendements indices_+1'!K$2:K156)</f>
        <v>2.2143632246325136</v>
      </c>
      <c r="L156" s="3">
        <f ca="1">PRODUCT('Rendements indices_+1'!L$2:L156)</f>
        <v>1.7641464534699081</v>
      </c>
      <c r="M156" s="3">
        <f ca="1">PRODUCT('Rendements indices_+1'!M$2:M156)</f>
        <v>2.2619750841723425</v>
      </c>
      <c r="N156" s="3">
        <f ca="1">PRODUCT('Rendements indices_+1'!N$2:N156)</f>
        <v>1.0881150118571139</v>
      </c>
      <c r="O156" s="3">
        <f ca="1">PRODUCT('Rendements indices_+1'!O$2:O156)</f>
        <v>1.0566441745246715</v>
      </c>
      <c r="P156" s="3">
        <f ca="1">PRODUCT('Rendements indices_+1'!P$2:P156)</f>
        <v>1.3182972437424014</v>
      </c>
      <c r="Q156" s="3">
        <f ca="1">PRODUCT('Rendements indices_+1'!Q$2:Q156)</f>
        <v>1.0415526775788315</v>
      </c>
      <c r="R156" s="3">
        <f ca="1">PRODUCT('Rendements indices_+1'!R$2:R156)</f>
        <v>0.87248226153750008</v>
      </c>
      <c r="S156" s="3">
        <f ca="1">PRODUCT('Rendements indices_+1'!S$2:S156)</f>
        <v>0.88492397875199991</v>
      </c>
      <c r="T156" s="3">
        <f ca="1">PRODUCT('Rendements indices_+1'!T$2:T156)</f>
        <v>1.1014668288</v>
      </c>
      <c r="U156" s="3">
        <f>PRODUCT('Rendements indices_+1'!U$2:U156)</f>
        <v>0</v>
      </c>
      <c r="V156" s="3">
        <f>PRODUCT('Rendements indices_+1'!V$2:V156)</f>
        <v>0</v>
      </c>
      <c r="W156" s="3">
        <f ca="1">PRODUCT('Rendements indices_+1'!W$2:W156)</f>
        <v>1.4183590615540571</v>
      </c>
      <c r="X156" s="3">
        <f>PRODUCT('Rendements indices_+1'!X$2:X156)</f>
        <v>0</v>
      </c>
      <c r="Y156" s="3">
        <f ca="1">PRODUCT('Rendements indices_+1'!AB$2:AB156)</f>
        <v>2.7640894383074439</v>
      </c>
      <c r="Z156" s="7"/>
    </row>
    <row r="157" spans="1:26" x14ac:dyDescent="0.25">
      <c r="A157" s="2">
        <v>42734</v>
      </c>
      <c r="B157" s="3">
        <f ca="1">PRODUCT('Rendements indices_+1'!B$2:B157)</f>
        <v>1.9160587973403864</v>
      </c>
      <c r="C157" s="3">
        <f ca="1">PRODUCT('Rendements indices_+1'!C$2:C157)</f>
        <v>2.1563937790750636</v>
      </c>
      <c r="D157" s="3">
        <f ca="1">PRODUCT('Rendements indices_+1'!D$2:D157)</f>
        <v>1.4575456085223859</v>
      </c>
      <c r="E157" s="3">
        <f ca="1">PRODUCT('Rendements indices_+1'!E$2:E157)</f>
        <v>1.1453245085885995</v>
      </c>
      <c r="F157" s="3">
        <f ca="1">PRODUCT('Rendements indices_+1'!F$2:F157)</f>
        <v>2.1472519370417875</v>
      </c>
      <c r="G157" s="3">
        <f ca="1">PRODUCT('Rendements indices_+1'!G$2:G157)</f>
        <v>1.1970868641542305</v>
      </c>
      <c r="H157" s="3">
        <f ca="1">PRODUCT('Rendements indices_+1'!H$2:H157)</f>
        <v>3.6703016635765922</v>
      </c>
      <c r="I157" s="3">
        <f ca="1">PRODUCT('Rendements indices_+1'!I$2:I157)</f>
        <v>1.8400605256292446</v>
      </c>
      <c r="J157" s="3">
        <f ca="1">PRODUCT('Rendements indices_+1'!J$2:J157)</f>
        <v>2.6531805620369378</v>
      </c>
      <c r="K157" s="3">
        <f ca="1">PRODUCT('Rendements indices_+1'!K$2:K157)</f>
        <v>2.3029377536178144</v>
      </c>
      <c r="L157" s="3">
        <f ca="1">PRODUCT('Rendements indices_+1'!L$2:L157)</f>
        <v>1.6935805953311116</v>
      </c>
      <c r="M157" s="3">
        <f ca="1">PRODUCT('Rendements indices_+1'!M$2:M157)</f>
        <v>2.2393553333306189</v>
      </c>
      <c r="N157" s="3">
        <f ca="1">PRODUCT('Rendements indices_+1'!N$2:N157)</f>
        <v>1.0881150118571139</v>
      </c>
      <c r="O157" s="3">
        <f ca="1">PRODUCT('Rendements indices_+1'!O$2:O157)</f>
        <v>1.0566441745246715</v>
      </c>
      <c r="P157" s="3">
        <f ca="1">PRODUCT('Rendements indices_+1'!P$2:P157)</f>
        <v>1.2919312988675533</v>
      </c>
      <c r="Q157" s="3">
        <f ca="1">PRODUCT('Rendements indices_+1'!Q$2:Q157)</f>
        <v>1.0103060972514666</v>
      </c>
      <c r="R157" s="3">
        <f ca="1">PRODUCT('Rendements indices_+1'!R$2:R157)</f>
        <v>0.87248226153750008</v>
      </c>
      <c r="S157" s="3">
        <f ca="1">PRODUCT('Rendements indices_+1'!S$2:S157)</f>
        <v>0.84067777981439984</v>
      </c>
      <c r="T157" s="3">
        <f ca="1">PRODUCT('Rendements indices_+1'!T$2:T157)</f>
        <v>1.15654017024</v>
      </c>
      <c r="U157" s="3">
        <f>PRODUCT('Rendements indices_+1'!U$2:U157)</f>
        <v>0</v>
      </c>
      <c r="V157" s="3">
        <f>PRODUCT('Rendements indices_+1'!V$2:V157)</f>
        <v>0</v>
      </c>
      <c r="W157" s="3">
        <f ca="1">PRODUCT('Rendements indices_+1'!W$2:W157)</f>
        <v>1.4467262427851382</v>
      </c>
      <c r="X157" s="3">
        <f>PRODUCT('Rendements indices_+1'!X$2:X157)</f>
        <v>0</v>
      </c>
      <c r="Y157" s="3">
        <f ca="1">PRODUCT('Rendements indices_+1'!AB$2:AB157)</f>
        <v>2.7364485439243693</v>
      </c>
      <c r="Z157" s="7"/>
    </row>
    <row r="158" spans="1:26" x14ac:dyDescent="0.25">
      <c r="A158" s="2">
        <v>42766</v>
      </c>
      <c r="B158" s="3">
        <f ca="1">PRODUCT('Rendements indices_+1'!B$2:B158)</f>
        <v>1.9160587973403864</v>
      </c>
      <c r="C158" s="3">
        <f ca="1">PRODUCT('Rendements indices_+1'!C$2:C158)</f>
        <v>2.2642134680288168</v>
      </c>
      <c r="D158" s="3">
        <f ca="1">PRODUCT('Rendements indices_+1'!D$2:D158)</f>
        <v>1.5012719767780576</v>
      </c>
      <c r="E158" s="3">
        <f ca="1">PRODUCT('Rendements indices_+1'!E$2:E158)</f>
        <v>1.2140439791039155</v>
      </c>
      <c r="F158" s="3">
        <f ca="1">PRODUCT('Rendements indices_+1'!F$2:F158)</f>
        <v>2.0613618595601158</v>
      </c>
      <c r="G158" s="3">
        <f ca="1">PRODUCT('Rendements indices_+1'!G$2:G158)</f>
        <v>1.2329994700788574</v>
      </c>
      <c r="H158" s="3">
        <f ca="1">PRODUCT('Rendements indices_+1'!H$2:H158)</f>
        <v>3.6703016635765922</v>
      </c>
      <c r="I158" s="3">
        <f ca="1">PRODUCT('Rendements indices_+1'!I$2:I158)</f>
        <v>1.7848587098603672</v>
      </c>
      <c r="J158" s="3">
        <f ca="1">PRODUCT('Rendements indices_+1'!J$2:J158)</f>
        <v>2.600116950796199</v>
      </c>
      <c r="K158" s="3">
        <f ca="1">PRODUCT('Rendements indices_+1'!K$2:K158)</f>
        <v>2.3259671311539925</v>
      </c>
      <c r="L158" s="3">
        <f ca="1">PRODUCT('Rendements indices_+1'!L$2:L158)</f>
        <v>1.6766447893778005</v>
      </c>
      <c r="M158" s="3">
        <f ca="1">PRODUCT('Rendements indices_+1'!M$2:M158)</f>
        <v>2.3065359933305376</v>
      </c>
      <c r="N158" s="3">
        <f ca="1">PRODUCT('Rendements indices_+1'!N$2:N158)</f>
        <v>1.0881150118571139</v>
      </c>
      <c r="O158" s="3">
        <f ca="1">PRODUCT('Rendements indices_+1'!O$2:O158)</f>
        <v>1.0566441745246715</v>
      </c>
      <c r="P158" s="3">
        <f ca="1">PRODUCT('Rendements indices_+1'!P$2:P158)</f>
        <v>1.2660926728902022</v>
      </c>
      <c r="Q158" s="3">
        <f ca="1">PRODUCT('Rendements indices_+1'!Q$2:Q158)</f>
        <v>0.99009997530643723</v>
      </c>
      <c r="R158" s="3">
        <f ca="1">PRODUCT('Rendements indices_+1'!R$2:R158)</f>
        <v>0.87248226153750008</v>
      </c>
      <c r="S158" s="3">
        <f ca="1">PRODUCT('Rendements indices_+1'!S$2:S158)</f>
        <v>0.82386422421811178</v>
      </c>
      <c r="T158" s="3">
        <f ca="1">PRODUCT('Rendements indices_+1'!T$2:T158)</f>
        <v>1.2259325804544001</v>
      </c>
      <c r="U158" s="3">
        <f>PRODUCT('Rendements indices_+1'!U$2:U158)</f>
        <v>0</v>
      </c>
      <c r="V158" s="3">
        <f>PRODUCT('Rendements indices_+1'!V$2:V158)</f>
        <v>0</v>
      </c>
      <c r="W158" s="3">
        <f ca="1">PRODUCT('Rendements indices_+1'!W$2:W158)</f>
        <v>1.5335298173522465</v>
      </c>
      <c r="X158" s="3">
        <f>PRODUCT('Rendements indices_+1'!X$2:X158)</f>
        <v>0</v>
      </c>
      <c r="Y158" s="3">
        <f ca="1">PRODUCT('Rendements indices_+1'!AB$2:AB158)</f>
        <v>2.9006354565598316</v>
      </c>
      <c r="Z158" s="7"/>
    </row>
    <row r="159" spans="1:26" x14ac:dyDescent="0.25">
      <c r="A159" s="2">
        <v>42794</v>
      </c>
      <c r="B159" s="3">
        <f ca="1">PRODUCT('Rendements indices_+1'!B$2:B159)</f>
        <v>1.9735405612605981</v>
      </c>
      <c r="C159" s="3">
        <f ca="1">PRODUCT('Rendements indices_+1'!C$2:C159)</f>
        <v>2.2189291986682407</v>
      </c>
      <c r="D159" s="3">
        <f ca="1">PRODUCT('Rendements indices_+1'!D$2:D159)</f>
        <v>1.4712465372424963</v>
      </c>
      <c r="E159" s="3">
        <f ca="1">PRODUCT('Rendements indices_+1'!E$2:E159)</f>
        <v>1.1776226597307979</v>
      </c>
      <c r="F159" s="3">
        <f ca="1">PRODUCT('Rendements indices_+1'!F$2:F159)</f>
        <v>1.9582937665821099</v>
      </c>
      <c r="G159" s="3">
        <f ca="1">PRODUCT('Rendements indices_+1'!G$2:G159)</f>
        <v>1.2946494435828002</v>
      </c>
      <c r="H159" s="3">
        <f ca="1">PRODUCT('Rendements indices_+1'!H$2:H159)</f>
        <v>3.6335986469408263</v>
      </c>
      <c r="I159" s="3">
        <f ca="1">PRODUCT('Rendements indices_+1'!I$2:I159)</f>
        <v>1.7134643614659524</v>
      </c>
      <c r="J159" s="3">
        <f ca="1">PRODUCT('Rendements indices_+1'!J$2:J159)</f>
        <v>2.6781204593200849</v>
      </c>
      <c r="K159" s="3">
        <f ca="1">PRODUCT('Rendements indices_+1'!K$2:K159)</f>
        <v>2.3027074598424524</v>
      </c>
      <c r="L159" s="3">
        <f ca="1">PRODUCT('Rendements indices_+1'!L$2:L159)</f>
        <v>1.7437105809529125</v>
      </c>
      <c r="M159" s="3">
        <f ca="1">PRODUCT('Rendements indices_+1'!M$2:M159)</f>
        <v>2.2604052734639266</v>
      </c>
      <c r="N159" s="3">
        <f ca="1">PRODUCT('Rendements indices_+1'!N$2:N159)</f>
        <v>1.0554715615014005</v>
      </c>
      <c r="O159" s="3">
        <f ca="1">PRODUCT('Rendements indices_+1'!O$2:O159)</f>
        <v>1.0566441745246715</v>
      </c>
      <c r="P159" s="3">
        <f ca="1">PRODUCT('Rendements indices_+1'!P$2:P159)</f>
        <v>1.2660926728902022</v>
      </c>
      <c r="Q159" s="3">
        <f ca="1">PRODUCT('Rendements indices_+1'!Q$2:Q159)</f>
        <v>0.98019897555337288</v>
      </c>
      <c r="R159" s="3">
        <f ca="1">PRODUCT('Rendements indices_+1'!R$2:R159)</f>
        <v>0.87248226153750008</v>
      </c>
      <c r="S159" s="3">
        <f ca="1">PRODUCT('Rendements indices_+1'!S$2:S159)</f>
        <v>0.81562558197593071</v>
      </c>
      <c r="T159" s="3">
        <f ca="1">PRODUCT('Rendements indices_+1'!T$2:T159)</f>
        <v>1.2627105578680322</v>
      </c>
      <c r="U159" s="3">
        <f>PRODUCT('Rendements indices_+1'!U$2:U159)</f>
        <v>0</v>
      </c>
      <c r="V159" s="3">
        <f>PRODUCT('Rendements indices_+1'!V$2:V159)</f>
        <v>0</v>
      </c>
      <c r="W159" s="3">
        <f ca="1">PRODUCT('Rendements indices_+1'!W$2:W159)</f>
        <v>1.5642004136992915</v>
      </c>
      <c r="X159" s="3">
        <f>PRODUCT('Rendements indices_+1'!X$2:X159)</f>
        <v>0</v>
      </c>
      <c r="Y159" s="3">
        <f ca="1">PRODUCT('Rendements indices_+1'!AB$2:AB159)</f>
        <v>2.9586481656910282</v>
      </c>
      <c r="Z159" s="7"/>
    </row>
    <row r="160" spans="1:26" x14ac:dyDescent="0.25">
      <c r="A160" s="2">
        <v>42825</v>
      </c>
      <c r="B160" s="3">
        <f ca="1">PRODUCT('Rendements indices_+1'!B$2:B160)</f>
        <v>1.9143343444227801</v>
      </c>
      <c r="C160" s="3">
        <f ca="1">PRODUCT('Rendements indices_+1'!C$2:C160)</f>
        <v>2.3520649505883351</v>
      </c>
      <c r="D160" s="3">
        <f ca="1">PRODUCT('Rendements indices_+1'!D$2:D160)</f>
        <v>1.4271091411252215</v>
      </c>
      <c r="E160" s="3">
        <f ca="1">PRODUCT('Rendements indices_+1'!E$2:E160)</f>
        <v>1.2129513395227218</v>
      </c>
      <c r="F160" s="3">
        <f ca="1">PRODUCT('Rendements indices_+1'!F$2:F160)</f>
        <v>1.9582937665821099</v>
      </c>
      <c r="G160" s="3">
        <f ca="1">PRODUCT('Rendements indices_+1'!G$2:G160)</f>
        <v>1.2558099602753161</v>
      </c>
      <c r="H160" s="3">
        <f ca="1">PRODUCT('Rendements indices_+1'!H$2:H160)</f>
        <v>3.7426066063490513</v>
      </c>
      <c r="I160" s="3">
        <f ca="1">PRODUCT('Rendements indices_+1'!I$2:I160)</f>
        <v>1.7477336486952715</v>
      </c>
      <c r="J160" s="3">
        <f ca="1">PRODUCT('Rendements indices_+1'!J$2:J160)</f>
        <v>2.6245580501336834</v>
      </c>
      <c r="K160" s="3">
        <f ca="1">PRODUCT('Rendements indices_+1'!K$2:K160)</f>
        <v>2.4408699074329996</v>
      </c>
      <c r="L160" s="3">
        <f ca="1">PRODUCT('Rendements indices_+1'!L$2:L160)</f>
        <v>1.6565250519052668</v>
      </c>
      <c r="M160" s="3">
        <f ca="1">PRODUCT('Rendements indices_+1'!M$2:M160)</f>
        <v>2.2604052734639266</v>
      </c>
      <c r="N160" s="3">
        <f ca="1">PRODUCT('Rendements indices_+1'!N$2:N160)</f>
        <v>1.0660262771164146</v>
      </c>
      <c r="O160" s="3">
        <f ca="1">PRODUCT('Rendements indices_+1'!O$2:O160)</f>
        <v>1.0566441745246715</v>
      </c>
      <c r="P160" s="3">
        <f ca="1">PRODUCT('Rendements indices_+1'!P$2:P160)</f>
        <v>1.3293973065347124</v>
      </c>
      <c r="Q160" s="3">
        <f ca="1">PRODUCT('Rendements indices_+1'!Q$2:Q160)</f>
        <v>1.009604944819974</v>
      </c>
      <c r="R160" s="3">
        <f ca="1">PRODUCT('Rendements indices_+1'!R$2:R160)</f>
        <v>0.87248226153750008</v>
      </c>
      <c r="S160" s="3">
        <f ca="1">PRODUCT('Rendements indices_+1'!S$2:S160)</f>
        <v>0.8074693261561714</v>
      </c>
      <c r="T160" s="3">
        <f ca="1">PRODUCT('Rendements indices_+1'!T$2:T160)</f>
        <v>1.2248292411319912</v>
      </c>
      <c r="U160" s="3">
        <f>PRODUCT('Rendements indices_+1'!U$2:U160)</f>
        <v>0</v>
      </c>
      <c r="V160" s="3">
        <f>PRODUCT('Rendements indices_+1'!V$2:V160)</f>
        <v>0</v>
      </c>
      <c r="W160" s="3">
        <f ca="1">PRODUCT('Rendements indices_+1'!W$2:W160)</f>
        <v>1.5016323971513199</v>
      </c>
      <c r="X160" s="3">
        <f>PRODUCT('Rendements indices_+1'!X$2:X160)</f>
        <v>0</v>
      </c>
      <c r="Y160" s="3">
        <f ca="1">PRODUCT('Rendements indices_+1'!AB$2:AB160)</f>
        <v>3.0769940923186696</v>
      </c>
      <c r="Z160" s="7"/>
    </row>
    <row r="161" spans="1:26" x14ac:dyDescent="0.25">
      <c r="A161" s="2">
        <v>42853</v>
      </c>
      <c r="B161" s="3">
        <f ca="1">PRODUCT('Rendements indices_+1'!B$2:B161)</f>
        <v>1.9334776878670079</v>
      </c>
      <c r="C161" s="3">
        <f ca="1">PRODUCT('Rendements indices_+1'!C$2:C161)</f>
        <v>2.4461475486118687</v>
      </c>
      <c r="D161" s="3">
        <f ca="1">PRODUCT('Rendements indices_+1'!D$2:D161)</f>
        <v>1.4128380497139692</v>
      </c>
      <c r="E161" s="3">
        <f ca="1">PRODUCT('Rendements indices_+1'!E$2:E161)</f>
        <v>1.2250808529179491</v>
      </c>
      <c r="F161" s="3">
        <f ca="1">PRODUCT('Rendements indices_+1'!F$2:F161)</f>
        <v>1.8799620159188253</v>
      </c>
      <c r="G161" s="3">
        <f ca="1">PRODUCT('Rendements indices_+1'!G$2:G161)</f>
        <v>1.318600458289082</v>
      </c>
      <c r="H161" s="3">
        <f ca="1">PRODUCT('Rendements indices_+1'!H$2:H161)</f>
        <v>3.5929023420950892</v>
      </c>
      <c r="I161" s="3">
        <f ca="1">PRODUCT('Rendements indices_+1'!I$2:I161)</f>
        <v>1.6778243027474606</v>
      </c>
      <c r="J161" s="3">
        <f ca="1">PRODUCT('Rendements indices_+1'!J$2:J161)</f>
        <v>2.7295403721390308</v>
      </c>
      <c r="K161" s="3">
        <f ca="1">PRODUCT('Rendements indices_+1'!K$2:K161)</f>
        <v>2.4896873055816595</v>
      </c>
      <c r="L161" s="3">
        <f ca="1">PRODUCT('Rendements indices_+1'!L$2:L161)</f>
        <v>1.5736987993100033</v>
      </c>
      <c r="M161" s="3">
        <f ca="1">PRODUCT('Rendements indices_+1'!M$2:M161)</f>
        <v>2.3734255371371229</v>
      </c>
      <c r="N161" s="3">
        <f ca="1">PRODUCT('Rendements indices_+1'!N$2:N161)</f>
        <v>1.0766865398875787</v>
      </c>
      <c r="O161" s="3">
        <f ca="1">PRODUCT('Rendements indices_+1'!O$2:O161)</f>
        <v>1.0566441745246715</v>
      </c>
      <c r="P161" s="3">
        <f ca="1">PRODUCT('Rendements indices_+1'!P$2:P161)</f>
        <v>1.3958671718614482</v>
      </c>
      <c r="Q161" s="3">
        <f ca="1">PRODUCT('Rendements indices_+1'!Q$2:Q161)</f>
        <v>0.96922074702717498</v>
      </c>
      <c r="R161" s="3">
        <f ca="1">PRODUCT('Rendements indices_+1'!R$2:R161)</f>
        <v>0.87248226153750008</v>
      </c>
      <c r="S161" s="3">
        <f ca="1">PRODUCT('Rendements indices_+1'!S$2:S161)</f>
        <v>0.79939463289460966</v>
      </c>
      <c r="T161" s="3">
        <f ca="1">PRODUCT('Rendements indices_+1'!T$2:T161)</f>
        <v>1.2248292411319912</v>
      </c>
      <c r="U161" s="3">
        <f>PRODUCT('Rendements indices_+1'!U$2:U161)</f>
        <v>0</v>
      </c>
      <c r="V161" s="3">
        <f>PRODUCT('Rendements indices_+1'!V$2:V161)</f>
        <v>0</v>
      </c>
      <c r="W161" s="3">
        <f ca="1">PRODUCT('Rendements indices_+1'!W$2:W161)</f>
        <v>1.4866160731798066</v>
      </c>
      <c r="X161" s="3">
        <f>PRODUCT('Rendements indices_+1'!X$2:X161)</f>
        <v>0</v>
      </c>
      <c r="Y161" s="3">
        <f ca="1">PRODUCT('Rendements indices_+1'!AB$2:AB161)</f>
        <v>3.0154542104722961</v>
      </c>
      <c r="Z161" s="7"/>
    </row>
    <row r="162" spans="1:26" x14ac:dyDescent="0.25">
      <c r="A162" s="2">
        <v>42886</v>
      </c>
      <c r="B162" s="3">
        <f ca="1">PRODUCT('Rendements indices_+1'!B$2:B162)</f>
        <v>1.8948081341096676</v>
      </c>
      <c r="C162" s="3">
        <f ca="1">PRODUCT('Rendements indices_+1'!C$2:C162)</f>
        <v>2.4216860731257501</v>
      </c>
      <c r="D162" s="3">
        <f ca="1">PRODUCT('Rendements indices_+1'!D$2:D162)</f>
        <v>1.4693515717025281</v>
      </c>
      <c r="E162" s="3">
        <f ca="1">PRODUCT('Rendements indices_+1'!E$2:E162)</f>
        <v>1.1638268102720517</v>
      </c>
      <c r="F162" s="3">
        <f ca="1">PRODUCT('Rendements indices_+1'!F$2:F162)</f>
        <v>1.8799620159188253</v>
      </c>
      <c r="G162" s="3">
        <f ca="1">PRODUCT('Rendements indices_+1'!G$2:G162)</f>
        <v>1.318600458289082</v>
      </c>
      <c r="H162" s="3">
        <f ca="1">PRODUCT('Rendements indices_+1'!H$2:H162)</f>
        <v>3.736618435778893</v>
      </c>
      <c r="I162" s="3">
        <f ca="1">PRODUCT('Rendements indices_+1'!I$2:I162)</f>
        <v>1.5939330876100875</v>
      </c>
      <c r="J162" s="3">
        <f ca="1">PRODUCT('Rendements indices_+1'!J$2:J162)</f>
        <v>2.8387219870245919</v>
      </c>
      <c r="K162" s="3">
        <f ca="1">PRODUCT('Rendements indices_+1'!K$2:K162)</f>
        <v>2.4896873055816595</v>
      </c>
      <c r="L162" s="3">
        <f ca="1">PRODUCT('Rendements indices_+1'!L$2:L162)</f>
        <v>1.5422248233238032</v>
      </c>
      <c r="M162" s="3">
        <f ca="1">PRODUCT('Rendements indices_+1'!M$2:M162)</f>
        <v>2.2784885156516377</v>
      </c>
      <c r="N162" s="3">
        <f ca="1">PRODUCT('Rendements indices_+1'!N$2:N162)</f>
        <v>1.1089871360842061</v>
      </c>
      <c r="O162" s="3">
        <f ca="1">PRODUCT('Rendements indices_+1'!O$2:O162)</f>
        <v>1.0566441745246715</v>
      </c>
      <c r="P162" s="3">
        <f ca="1">PRODUCT('Rendements indices_+1'!P$2:P162)</f>
        <v>1.3679498284242191</v>
      </c>
      <c r="Q162" s="3">
        <f ca="1">PRODUCT('Rendements indices_+1'!Q$2:Q162)</f>
        <v>0.98860516196771853</v>
      </c>
      <c r="R162" s="3">
        <f ca="1">PRODUCT('Rendements indices_+1'!R$2:R162)</f>
        <v>0.87248226153750008</v>
      </c>
      <c r="S162" s="3">
        <f ca="1">PRODUCT('Rendements indices_+1'!S$2:S162)</f>
        <v>0.83137041821039404</v>
      </c>
      <c r="T162" s="3">
        <f ca="1">PRODUCT('Rendements indices_+1'!T$2:T162)</f>
        <v>1.261574118365951</v>
      </c>
      <c r="U162" s="3">
        <f>PRODUCT('Rendements indices_+1'!U$2:U162)</f>
        <v>0</v>
      </c>
      <c r="V162" s="3">
        <f>PRODUCT('Rendements indices_+1'!V$2:V162)</f>
        <v>0</v>
      </c>
      <c r="W162" s="3">
        <f ca="1">PRODUCT('Rendements indices_+1'!W$2:W162)</f>
        <v>1.5460807161069989</v>
      </c>
      <c r="X162" s="3">
        <f>PRODUCT('Rendements indices_+1'!X$2:X162)</f>
        <v>0</v>
      </c>
      <c r="Y162" s="3">
        <f ca="1">PRODUCT('Rendements indices_+1'!AB$2:AB162)</f>
        <v>3.1360723788911882</v>
      </c>
      <c r="Z162" s="7"/>
    </row>
    <row r="163" spans="1:26" x14ac:dyDescent="0.25">
      <c r="A163" s="2">
        <v>42916</v>
      </c>
      <c r="B163" s="3">
        <f ca="1">PRODUCT('Rendements indices_+1'!B$2:B163)</f>
        <v>2.0084966221562479</v>
      </c>
      <c r="C163" s="3">
        <f ca="1">PRODUCT('Rendements indices_+1'!C$2:C163)</f>
        <v>2.4701197945882654</v>
      </c>
      <c r="D163" s="3">
        <f ca="1">PRODUCT('Rendements indices_+1'!D$2:D163)</f>
        <v>1.4252710245514522</v>
      </c>
      <c r="E163" s="3">
        <f ca="1">PRODUCT('Rendements indices_+1'!E$2:E163)</f>
        <v>1.1987416145802132</v>
      </c>
      <c r="F163" s="3">
        <f ca="1">PRODUCT('Rendements indices_+1'!F$2:F163)</f>
        <v>1.9551604965555784</v>
      </c>
      <c r="G163" s="3">
        <f ca="1">PRODUCT('Rendements indices_+1'!G$2:G163)</f>
        <v>1.2922284491233003</v>
      </c>
      <c r="H163" s="3">
        <f ca="1">PRODUCT('Rendements indices_+1'!H$2:H163)</f>
        <v>3.6618860670633149</v>
      </c>
      <c r="I163" s="3">
        <f ca="1">PRODUCT('Rendements indices_+1'!I$2:I163)</f>
        <v>1.6258117493622892</v>
      </c>
      <c r="J163" s="3">
        <f ca="1">PRODUCT('Rendements indices_+1'!J$2:J163)</f>
        <v>2.9238836466353297</v>
      </c>
      <c r="K163" s="3">
        <f ca="1">PRODUCT('Rendements indices_+1'!K$2:K163)</f>
        <v>2.3900998133583928</v>
      </c>
      <c r="L163" s="3">
        <f ca="1">PRODUCT('Rendements indices_+1'!L$2:L163)</f>
        <v>1.5730693197902792</v>
      </c>
      <c r="M163" s="3">
        <f ca="1">PRODUCT('Rendements indices_+1'!M$2:M163)</f>
        <v>2.2329187453386048</v>
      </c>
      <c r="N163" s="3">
        <f ca="1">PRODUCT('Rendements indices_+1'!N$2:N163)</f>
        <v>1.097897264723364</v>
      </c>
      <c r="O163" s="3">
        <f ca="1">PRODUCT('Rendements indices_+1'!O$2:O163)</f>
        <v>1.0566441745246715</v>
      </c>
      <c r="P163" s="3">
        <f ca="1">PRODUCT('Rendements indices_+1'!P$2:P163)</f>
        <v>1.3269113335714924</v>
      </c>
      <c r="Q163" s="3">
        <f ca="1">PRODUCT('Rendements indices_+1'!Q$2:Q163)</f>
        <v>0.96883305872836412</v>
      </c>
      <c r="R163" s="3">
        <f ca="1">PRODUCT('Rendements indices_+1'!R$2:R163)</f>
        <v>0.87248226153750008</v>
      </c>
      <c r="S163" s="3">
        <f ca="1">PRODUCT('Rendements indices_+1'!S$2:S163)</f>
        <v>0.84799782657460188</v>
      </c>
      <c r="T163" s="3">
        <f ca="1">PRODUCT('Rendements indices_+1'!T$2:T163)</f>
        <v>1.1984954124476535</v>
      </c>
      <c r="U163" s="3">
        <f>PRODUCT('Rendements indices_+1'!U$2:U163)</f>
        <v>0</v>
      </c>
      <c r="V163" s="3">
        <f>PRODUCT('Rendements indices_+1'!V$2:V163)</f>
        <v>0</v>
      </c>
      <c r="W163" s="3">
        <f ca="1">PRODUCT('Rendements indices_+1'!W$2:W163)</f>
        <v>1.5460807161069989</v>
      </c>
      <c r="X163" s="3">
        <f>PRODUCT('Rendements indices_+1'!X$2:X163)</f>
        <v>0</v>
      </c>
      <c r="Y163" s="3">
        <f ca="1">PRODUCT('Rendements indices_+1'!AB$2:AB163)</f>
        <v>3.0419902075244525</v>
      </c>
      <c r="Z163" s="7"/>
    </row>
    <row r="164" spans="1:26" x14ac:dyDescent="0.25">
      <c r="A164" s="2">
        <v>42947</v>
      </c>
      <c r="B164" s="3">
        <f ca="1">PRODUCT('Rendements indices_+1'!B$2:B164)</f>
        <v>2.048666554599373</v>
      </c>
      <c r="C164" s="3">
        <f ca="1">PRODUCT('Rendements indices_+1'!C$2:C164)</f>
        <v>2.4701197945882654</v>
      </c>
      <c r="D164" s="3">
        <f ca="1">PRODUCT('Rendements indices_+1'!D$2:D164)</f>
        <v>1.3825128938149085</v>
      </c>
      <c r="E164" s="3">
        <f ca="1">PRODUCT('Rendements indices_+1'!E$2:E164)</f>
        <v>1.2586786953092239</v>
      </c>
      <c r="F164" s="3">
        <f ca="1">PRODUCT('Rendements indices_+1'!F$2:F164)</f>
        <v>1.9747121015211342</v>
      </c>
      <c r="G164" s="3">
        <f ca="1">PRODUCT('Rendements indices_+1'!G$2:G164)</f>
        <v>1.2922284491233003</v>
      </c>
      <c r="H164" s="3">
        <f ca="1">PRODUCT('Rendements indices_+1'!H$2:H164)</f>
        <v>3.5154106243807823</v>
      </c>
      <c r="I164" s="3">
        <f ca="1">PRODUCT('Rendements indices_+1'!I$2:I164)</f>
        <v>1.5607792793877977</v>
      </c>
      <c r="J164" s="3">
        <f ca="1">PRODUCT('Rendements indices_+1'!J$2:J164)</f>
        <v>2.9531224831016831</v>
      </c>
      <c r="K164" s="3">
        <f ca="1">PRODUCT('Rendements indices_+1'!K$2:K164)</f>
        <v>2.4857038058927285</v>
      </c>
      <c r="L164" s="3">
        <f ca="1">PRODUCT('Rendements indices_+1'!L$2:L164)</f>
        <v>1.6359920925818905</v>
      </c>
      <c r="M164" s="3">
        <f ca="1">PRODUCT('Rendements indices_+1'!M$2:M164)</f>
        <v>2.2105895578852186</v>
      </c>
      <c r="N164" s="3">
        <f ca="1">PRODUCT('Rendements indices_+1'!N$2:N164)</f>
        <v>1.0430024014871957</v>
      </c>
      <c r="O164" s="3">
        <f ca="1">PRODUCT('Rendements indices_+1'!O$2:O164)</f>
        <v>1.0566441745246715</v>
      </c>
      <c r="P164" s="3">
        <f ca="1">PRODUCT('Rendements indices_+1'!P$2:P164)</f>
        <v>1.2738348802286326</v>
      </c>
      <c r="Q164" s="3">
        <f ca="1">PRODUCT('Rendements indices_+1'!Q$2:Q164)</f>
        <v>0.92039140579194589</v>
      </c>
      <c r="R164" s="3">
        <f ca="1">PRODUCT('Rendements indices_+1'!R$2:R164)</f>
        <v>0.87248226153750008</v>
      </c>
      <c r="S164" s="3">
        <f ca="1">PRODUCT('Rendements indices_+1'!S$2:S164)</f>
        <v>0.83103787004310981</v>
      </c>
      <c r="T164" s="3">
        <f ca="1">PRODUCT('Rendements indices_+1'!T$2:T164)</f>
        <v>1.1625405500742239</v>
      </c>
      <c r="U164" s="3">
        <f>PRODUCT('Rendements indices_+1'!U$2:U164)</f>
        <v>0</v>
      </c>
      <c r="V164" s="3">
        <f>PRODUCT('Rendements indices_+1'!V$2:V164)</f>
        <v>0</v>
      </c>
      <c r="W164" s="3">
        <f ca="1">PRODUCT('Rendements indices_+1'!W$2:W164)</f>
        <v>1.5151591017848589</v>
      </c>
      <c r="X164" s="3">
        <f>PRODUCT('Rendements indices_+1'!X$2:X164)</f>
        <v>0</v>
      </c>
      <c r="Y164" s="3">
        <f ca="1">PRODUCT('Rendements indices_+1'!AB$2:AB164)</f>
        <v>2.8898906971482297</v>
      </c>
      <c r="Z164" s="7"/>
    </row>
    <row r="165" spans="1:26" x14ac:dyDescent="0.25">
      <c r="A165" s="2">
        <v>42978</v>
      </c>
      <c r="B165" s="3">
        <f ca="1">PRODUCT('Rendements indices_+1'!B$2:B165)</f>
        <v>1.9667198924153979</v>
      </c>
      <c r="C165" s="3">
        <f ca="1">PRODUCT('Rendements indices_+1'!C$2:C165)</f>
        <v>2.4454185966423827</v>
      </c>
      <c r="D165" s="3">
        <f ca="1">PRODUCT('Rendements indices_+1'!D$2:D165)</f>
        <v>1.3686877648767595</v>
      </c>
      <c r="E165" s="3">
        <f ca="1">PRODUCT('Rendements indices_+1'!E$2:E165)</f>
        <v>1.208331547496855</v>
      </c>
      <c r="F165" s="3">
        <f ca="1">PRODUCT('Rendements indices_+1'!F$2:F165)</f>
        <v>2.0339534645667681</v>
      </c>
      <c r="G165" s="3">
        <f ca="1">PRODUCT('Rendements indices_+1'!G$2:G165)</f>
        <v>1.3697621560706983</v>
      </c>
      <c r="H165" s="3">
        <f ca="1">PRODUCT('Rendements indices_+1'!H$2:H165)</f>
        <v>3.4451024118931666</v>
      </c>
      <c r="I165" s="3">
        <f ca="1">PRODUCT('Rendements indices_+1'!I$2:I165)</f>
        <v>1.4983481082122858</v>
      </c>
      <c r="J165" s="3">
        <f ca="1">PRODUCT('Rendements indices_+1'!J$2:J165)</f>
        <v>2.9235912582706662</v>
      </c>
      <c r="K165" s="3">
        <f ca="1">PRODUCT('Rendements indices_+1'!K$2:K165)</f>
        <v>2.3862756536570191</v>
      </c>
      <c r="L165" s="3">
        <f ca="1">PRODUCT('Rendements indices_+1'!L$2:L165)</f>
        <v>1.6359920925818905</v>
      </c>
      <c r="M165" s="3">
        <f ca="1">PRODUCT('Rendements indices_+1'!M$2:M165)</f>
        <v>2.1221659755698097</v>
      </c>
      <c r="N165" s="3">
        <f ca="1">PRODUCT('Rendements indices_+1'!N$2:N165)</f>
        <v>1.0847224975466836</v>
      </c>
      <c r="O165" s="3">
        <f ca="1">PRODUCT('Rendements indices_+1'!O$2:O165)</f>
        <v>1.0566441745246715</v>
      </c>
      <c r="P165" s="3">
        <f ca="1">PRODUCT('Rendements indices_+1'!P$2:P165)</f>
        <v>1.3375266242400643</v>
      </c>
      <c r="Q165" s="3">
        <f ca="1">PRODUCT('Rendements indices_+1'!Q$2:Q165)</f>
        <v>0.90198357767610693</v>
      </c>
      <c r="R165" s="3">
        <f ca="1">PRODUCT('Rendements indices_+1'!R$2:R165)</f>
        <v>0.87248226153750008</v>
      </c>
      <c r="S165" s="3">
        <f ca="1">PRODUCT('Rendements indices_+1'!S$2:S165)</f>
        <v>0.81441711264224759</v>
      </c>
      <c r="T165" s="3">
        <f ca="1">PRODUCT('Rendements indices_+1'!T$2:T165)</f>
        <v>1.1509151445734815</v>
      </c>
      <c r="U165" s="3">
        <f>PRODUCT('Rendements indices_+1'!U$2:U165)</f>
        <v>0</v>
      </c>
      <c r="V165" s="3">
        <f>PRODUCT('Rendements indices_+1'!V$2:V165)</f>
        <v>0</v>
      </c>
      <c r="W165" s="3">
        <f ca="1">PRODUCT('Rendements indices_+1'!W$2:W165)</f>
        <v>1.4394011466956158</v>
      </c>
      <c r="X165" s="3">
        <f>PRODUCT('Rendements indices_+1'!X$2:X165)</f>
        <v>0</v>
      </c>
      <c r="Y165" s="3">
        <f ca="1">PRODUCT('Rendements indices_+1'!AB$2:AB165)</f>
        <v>2.8031939762337825</v>
      </c>
      <c r="Z165" s="7"/>
    </row>
    <row r="166" spans="1:26" x14ac:dyDescent="0.25">
      <c r="A166" s="2">
        <v>43007</v>
      </c>
      <c r="B166" s="3">
        <f ca="1">PRODUCT('Rendements indices_+1'!B$2:B166)</f>
        <v>1.9863870913395518</v>
      </c>
      <c r="C166" s="3">
        <f ca="1">PRODUCT('Rendements indices_+1'!C$2:C166)</f>
        <v>2.3720560387431111</v>
      </c>
      <c r="D166" s="3">
        <f ca="1">PRODUCT('Rendements indices_+1'!D$2:D166)</f>
        <v>1.4508090307693651</v>
      </c>
      <c r="E166" s="3">
        <f ca="1">PRODUCT('Rendements indices_+1'!E$2:E166)</f>
        <v>1.2324981784467921</v>
      </c>
      <c r="F166" s="3">
        <f ca="1">PRODUCT('Rendements indices_+1'!F$2:F166)</f>
        <v>2.0949720685037714</v>
      </c>
      <c r="G166" s="3">
        <f ca="1">PRODUCT('Rendements indices_+1'!G$2:G166)</f>
        <v>1.3971573991921122</v>
      </c>
      <c r="H166" s="3">
        <f ca="1">PRODUCT('Rendements indices_+1'!H$2:H166)</f>
        <v>3.5484554842499616</v>
      </c>
      <c r="I166" s="3">
        <f ca="1">PRODUCT('Rendements indices_+1'!I$2:I166)</f>
        <v>1.5283150703765316</v>
      </c>
      <c r="J166" s="3">
        <f ca="1">PRODUCT('Rendements indices_+1'!J$2:J166)</f>
        <v>3.0112989960187861</v>
      </c>
      <c r="K166" s="3">
        <f ca="1">PRODUCT('Rendements indices_+1'!K$2:K166)</f>
        <v>2.4340011667301593</v>
      </c>
      <c r="L166" s="3">
        <f ca="1">PRODUCT('Rendements indices_+1'!L$2:L166)</f>
        <v>1.6032722507302526</v>
      </c>
      <c r="M166" s="3">
        <f ca="1">PRODUCT('Rendements indices_+1'!M$2:M166)</f>
        <v>2.0585009963027154</v>
      </c>
      <c r="N166" s="3">
        <f ca="1">PRODUCT('Rendements indices_+1'!N$2:N166)</f>
        <v>1.1064169474976173</v>
      </c>
      <c r="O166" s="3">
        <f ca="1">PRODUCT('Rendements indices_+1'!O$2:O166)</f>
        <v>1.0566441745246715</v>
      </c>
      <c r="P166" s="3">
        <f ca="1">PRODUCT('Rendements indices_+1'!P$2:P166)</f>
        <v>1.4044029554520676</v>
      </c>
      <c r="Q166" s="3">
        <f ca="1">PRODUCT('Rendements indices_+1'!Q$2:Q166)</f>
        <v>0.87492407034582365</v>
      </c>
      <c r="R166" s="3">
        <f ca="1">PRODUCT('Rendements indices_+1'!R$2:R166)</f>
        <v>0.87248226153750008</v>
      </c>
      <c r="S166" s="3">
        <f ca="1">PRODUCT('Rendements indices_+1'!S$2:S166)</f>
        <v>0.84699379714793754</v>
      </c>
      <c r="T166" s="3">
        <f ca="1">PRODUCT('Rendements indices_+1'!T$2:T166)</f>
        <v>1.1048785387905422</v>
      </c>
      <c r="U166" s="3">
        <f>PRODUCT('Rendements indices_+1'!U$2:U166)</f>
        <v>0</v>
      </c>
      <c r="V166" s="3">
        <f>PRODUCT('Rendements indices_+1'!V$2:V166)</f>
        <v>0</v>
      </c>
      <c r="W166" s="3">
        <f ca="1">PRODUCT('Rendements indices_+1'!W$2:W166)</f>
        <v>1.5257652154973529</v>
      </c>
      <c r="X166" s="3">
        <f>PRODUCT('Rendements indices_+1'!X$2:X166)</f>
        <v>0</v>
      </c>
      <c r="Y166" s="3">
        <f ca="1">PRODUCT('Rendements indices_+1'!AB$2:AB166)</f>
        <v>2.7190981569467692</v>
      </c>
      <c r="Z166" s="7"/>
    </row>
    <row r="167" spans="1:26" x14ac:dyDescent="0.25">
      <c r="A167" s="2">
        <v>43039</v>
      </c>
      <c r="B167" s="3">
        <f ca="1">PRODUCT('Rendements indices_+1'!B$2:B167)</f>
        <v>1.9267954785993653</v>
      </c>
      <c r="C167" s="3">
        <f ca="1">PRODUCT('Rendements indices_+1'!C$2:C167)</f>
        <v>2.4669382802928355</v>
      </c>
      <c r="D167" s="3">
        <f ca="1">PRODUCT('Rendements indices_+1'!D$2:D167)</f>
        <v>1.4653171210770588</v>
      </c>
      <c r="E167" s="3">
        <f ca="1">PRODUCT('Rendements indices_+1'!E$2:E167)</f>
        <v>1.2078482148778562</v>
      </c>
      <c r="F167" s="3">
        <f ca="1">PRODUCT('Rendements indices_+1'!F$2:F167)</f>
        <v>2.1787709512439224</v>
      </c>
      <c r="G167" s="3">
        <f ca="1">PRODUCT('Rendements indices_+1'!G$2:G167)</f>
        <v>1.4111289731840333</v>
      </c>
      <c r="H167" s="3">
        <f ca="1">PRODUCT('Rendements indices_+1'!H$2:H167)</f>
        <v>3.4420018197224627</v>
      </c>
      <c r="I167" s="3">
        <f ca="1">PRODUCT('Rendements indices_+1'!I$2:I167)</f>
        <v>1.589447673191593</v>
      </c>
      <c r="J167" s="3">
        <f ca="1">PRODUCT('Rendements indices_+1'!J$2:J167)</f>
        <v>2.8908470361780347</v>
      </c>
      <c r="K167" s="3">
        <f ca="1">PRODUCT('Rendements indices_+1'!K$2:K167)</f>
        <v>2.5800412367339689</v>
      </c>
      <c r="L167" s="3">
        <f ca="1">PRODUCT('Rendements indices_+1'!L$2:L167)</f>
        <v>1.6834358632667652</v>
      </c>
      <c r="M167" s="3">
        <f ca="1">PRODUCT('Rendements indices_+1'!M$2:M167)</f>
        <v>2.0996710162287697</v>
      </c>
      <c r="N167" s="3">
        <f ca="1">PRODUCT('Rendements indices_+1'!N$2:N167)</f>
        <v>1.0510961001227364</v>
      </c>
      <c r="O167" s="3">
        <f ca="1">PRODUCT('Rendements indices_+1'!O$2:O167)</f>
        <v>1.0566441745246715</v>
      </c>
      <c r="P167" s="3">
        <f ca="1">PRODUCT('Rendements indices_+1'!P$2:P167)</f>
        <v>1.3341828076794642</v>
      </c>
      <c r="Q167" s="3">
        <f ca="1">PRODUCT('Rendements indices_+1'!Q$2:Q167)</f>
        <v>0.86617482964236536</v>
      </c>
      <c r="R167" s="3">
        <f ca="1">PRODUCT('Rendements indices_+1'!R$2:R167)</f>
        <v>0.87248226153750008</v>
      </c>
      <c r="S167" s="3">
        <f ca="1">PRODUCT('Rendements indices_+1'!S$2:S167)</f>
        <v>0.84699379714793754</v>
      </c>
      <c r="T167" s="3">
        <f ca="1">PRODUCT('Rendements indices_+1'!T$2:T167)</f>
        <v>1.0606833972389205</v>
      </c>
      <c r="U167" s="3">
        <f>PRODUCT('Rendements indices_+1'!U$2:U167)</f>
        <v>0</v>
      </c>
      <c r="V167" s="3">
        <f>PRODUCT('Rendements indices_+1'!V$2:V167)</f>
        <v>0</v>
      </c>
      <c r="W167" s="3">
        <f ca="1">PRODUCT('Rendements indices_+1'!W$2:W167)</f>
        <v>1.5257652154973529</v>
      </c>
      <c r="X167" s="3">
        <f>PRODUCT('Rendements indices_+1'!X$2:X167)</f>
        <v>0</v>
      </c>
      <c r="Y167" s="3">
        <f ca="1">PRODUCT('Rendements indices_+1'!AB$2:AB167)</f>
        <v>2.7462891385162367</v>
      </c>
      <c r="Z167" s="7"/>
    </row>
    <row r="168" spans="1:26" x14ac:dyDescent="0.25">
      <c r="A168" s="2">
        <v>43069</v>
      </c>
      <c r="B168" s="3">
        <f ca="1">PRODUCT('Rendements indices_+1'!B$2:B168)</f>
        <v>1.9845993429573463</v>
      </c>
      <c r="C168" s="3">
        <f ca="1">PRODUCT('Rendements indices_+1'!C$2:C168)</f>
        <v>2.4916076630957638</v>
      </c>
      <c r="D168" s="3">
        <f ca="1">PRODUCT('Rendements indices_+1'!D$2:D168)</f>
        <v>1.4799702922878295</v>
      </c>
      <c r="E168" s="3">
        <f ca="1">PRODUCT('Rendements indices_+1'!E$2:E168)</f>
        <v>1.2803191077705276</v>
      </c>
      <c r="F168" s="3">
        <f ca="1">PRODUCT('Rendements indices_+1'!F$2:F168)</f>
        <v>2.2005586607563616</v>
      </c>
      <c r="G168" s="3">
        <f ca="1">PRODUCT('Rendements indices_+1'!G$2:G168)</f>
        <v>1.4111289731840333</v>
      </c>
      <c r="H168" s="3">
        <f ca="1">PRODUCT('Rendements indices_+1'!H$2:H168)</f>
        <v>3.4764218379196872</v>
      </c>
      <c r="I168" s="3">
        <f ca="1">PRODUCT('Rendements indices_+1'!I$2:I168)</f>
        <v>1.6371311033873408</v>
      </c>
      <c r="J168" s="3">
        <f ca="1">PRODUCT('Rendements indices_+1'!J$2:J168)</f>
        <v>2.7463046843691328</v>
      </c>
      <c r="K168" s="3">
        <f ca="1">PRODUCT('Rendements indices_+1'!K$2:K168)</f>
        <v>2.7348437109380073</v>
      </c>
      <c r="L168" s="3">
        <f ca="1">PRODUCT('Rendements indices_+1'!L$2:L168)</f>
        <v>1.7171045805321006</v>
      </c>
      <c r="M168" s="3">
        <f ca="1">PRODUCT('Rendements indices_+1'!M$2:M168)</f>
        <v>2.0576775959041944</v>
      </c>
      <c r="N168" s="3">
        <f ca="1">PRODUCT('Rendements indices_+1'!N$2:N168)</f>
        <v>1.1141618661301005</v>
      </c>
      <c r="O168" s="3">
        <f ca="1">PRODUCT('Rendements indices_+1'!O$2:O168)</f>
        <v>1.0566441745246715</v>
      </c>
      <c r="P168" s="3">
        <f ca="1">PRODUCT('Rendements indices_+1'!P$2:P168)</f>
        <v>1.4142337761402322</v>
      </c>
      <c r="Q168" s="3">
        <f ca="1">PRODUCT('Rendements indices_+1'!Q$2:Q168)</f>
        <v>0.90948357112448364</v>
      </c>
      <c r="R168" s="3">
        <f ca="1">PRODUCT('Rendements indices_+1'!R$2:R168)</f>
        <v>0.87248226153750008</v>
      </c>
      <c r="S168" s="3">
        <f ca="1">PRODUCT('Rendements indices_+1'!S$2:S168)</f>
        <v>0.8639336730908963</v>
      </c>
      <c r="T168" s="3">
        <f ca="1">PRODUCT('Rendements indices_+1'!T$2:T168)</f>
        <v>1.0076492273769744</v>
      </c>
      <c r="U168" s="3">
        <f>PRODUCT('Rendements indices_+1'!U$2:U168)</f>
        <v>0</v>
      </c>
      <c r="V168" s="3">
        <f>PRODUCT('Rendements indices_+1'!V$2:V168)</f>
        <v>0</v>
      </c>
      <c r="W168" s="3">
        <f ca="1">PRODUCT('Rendements indices_+1'!W$2:W168)</f>
        <v>1.6020534762722205</v>
      </c>
      <c r="X168" s="3">
        <f>PRODUCT('Rendements indices_+1'!X$2:X168)</f>
        <v>0</v>
      </c>
      <c r="Y168" s="3">
        <f ca="1">PRODUCT('Rendements indices_+1'!AB$2:AB168)</f>
        <v>2.8012149212865616</v>
      </c>
      <c r="Z168" s="7"/>
    </row>
    <row r="169" spans="1:26" x14ac:dyDescent="0.25">
      <c r="A169" s="2">
        <v>43098</v>
      </c>
      <c r="B169" s="3">
        <f ca="1">PRODUCT('Rendements indices_+1'!B$2:B169)</f>
        <v>1.9647533495277729</v>
      </c>
      <c r="C169" s="3">
        <f ca="1">PRODUCT('Rendements indices_+1'!C$2:C169)</f>
        <v>2.3919433565719332</v>
      </c>
      <c r="D169" s="3">
        <f ca="1">PRODUCT('Rendements indices_+1'!D$2:D169)</f>
        <v>1.5095696981335862</v>
      </c>
      <c r="E169" s="3">
        <f ca="1">PRODUCT('Rendements indices_+1'!E$2:E169)</f>
        <v>1.2547127256151169</v>
      </c>
      <c r="F169" s="3">
        <f ca="1">PRODUCT('Rendements indices_+1'!F$2:F169)</f>
        <v>2.3325921804017433</v>
      </c>
      <c r="G169" s="3">
        <f ca="1">PRODUCT('Rendements indices_+1'!G$2:G169)</f>
        <v>1.4252402629158736</v>
      </c>
      <c r="H169" s="3">
        <f ca="1">PRODUCT('Rendements indices_+1'!H$2:H169)</f>
        <v>3.6154787114364746</v>
      </c>
      <c r="I169" s="3">
        <f ca="1">PRODUCT('Rendements indices_+1'!I$2:I169)</f>
        <v>1.5552745482179737</v>
      </c>
      <c r="J169" s="3">
        <f ca="1">PRODUCT('Rendements indices_+1'!J$2:J169)</f>
        <v>2.9110829654312811</v>
      </c>
      <c r="K169" s="3">
        <f ca="1">PRODUCT('Rendements indices_+1'!K$2:K169)</f>
        <v>2.5981015253911068</v>
      </c>
      <c r="L169" s="3">
        <f ca="1">PRODUCT('Rendements indices_+1'!L$2:L169)</f>
        <v>1.6999335347267797</v>
      </c>
      <c r="M169" s="3">
        <f ca="1">PRODUCT('Rendements indices_+1'!M$2:M169)</f>
        <v>2.0165240439861103</v>
      </c>
      <c r="N169" s="3">
        <f ca="1">PRODUCT('Rendements indices_+1'!N$2:N169)</f>
        <v>1.1141618661301005</v>
      </c>
      <c r="O169" s="3">
        <f ca="1">PRODUCT('Rendements indices_+1'!O$2:O169)</f>
        <v>1.0566441745246715</v>
      </c>
      <c r="P169" s="3">
        <f ca="1">PRODUCT('Rendements indices_+1'!P$2:P169)</f>
        <v>1.4849454649472438</v>
      </c>
      <c r="Q169" s="3">
        <f ca="1">PRODUCT('Rendements indices_+1'!Q$2:Q169)</f>
        <v>0.93676807825821817</v>
      </c>
      <c r="R169" s="3">
        <f ca="1">PRODUCT('Rendements indices_+1'!R$2:R169)</f>
        <v>0.87248226153750008</v>
      </c>
      <c r="S169" s="3">
        <f ca="1">PRODUCT('Rendements indices_+1'!S$2:S169)</f>
        <v>0.82937632616726042</v>
      </c>
      <c r="T169" s="3">
        <f ca="1">PRODUCT('Rendements indices_+1'!T$2:T169)</f>
        <v>0.98749624282943482</v>
      </c>
      <c r="U169" s="3">
        <f>PRODUCT('Rendements indices_+1'!U$2:U169)</f>
        <v>0</v>
      </c>
      <c r="V169" s="3">
        <f>PRODUCT('Rendements indices_+1'!V$2:V169)</f>
        <v>0</v>
      </c>
      <c r="W169" s="3">
        <f ca="1">PRODUCT('Rendements indices_+1'!W$2:W169)</f>
        <v>1.5539918719840538</v>
      </c>
      <c r="X169" s="3">
        <f>PRODUCT('Rendements indices_+1'!X$2:X169)</f>
        <v>0</v>
      </c>
      <c r="Y169" s="3">
        <f ca="1">PRODUCT('Rendements indices_+1'!AB$2:AB169)</f>
        <v>2.6611541752222334</v>
      </c>
      <c r="Z169" s="7"/>
    </row>
    <row r="170" spans="1:26" x14ac:dyDescent="0.25">
      <c r="A170" s="2">
        <v>43131</v>
      </c>
      <c r="B170" s="3">
        <f ca="1">PRODUCT('Rendements indices_+1'!B$2:B170)</f>
        <v>1.9647533495277729</v>
      </c>
      <c r="C170" s="3">
        <f ca="1">PRODUCT('Rendements indices_+1'!C$2:C170)</f>
        <v>2.5115405244005302</v>
      </c>
      <c r="D170" s="3">
        <f ca="1">PRODUCT('Rendements indices_+1'!D$2:D170)</f>
        <v>1.4793783041709145</v>
      </c>
      <c r="E170" s="3">
        <f ca="1">PRODUCT('Rendements indices_+1'!E$2:E170)</f>
        <v>1.3049012346397217</v>
      </c>
      <c r="F170" s="3">
        <f ca="1">PRODUCT('Rendements indices_+1'!F$2:F170)</f>
        <v>2.2392884931856734</v>
      </c>
      <c r="G170" s="3">
        <f ca="1">PRODUCT('Rendements indices_+1'!G$2:G170)</f>
        <v>1.5107546786908261</v>
      </c>
      <c r="H170" s="3">
        <f ca="1">PRODUCT('Rendements indices_+1'!H$2:H170)</f>
        <v>3.7239430727795688</v>
      </c>
      <c r="I170" s="3">
        <f ca="1">PRODUCT('Rendements indices_+1'!I$2:I170)</f>
        <v>1.539721802735794</v>
      </c>
      <c r="J170" s="3">
        <f ca="1">PRODUCT('Rendements indices_+1'!J$2:J170)</f>
        <v>3.0275262840485326</v>
      </c>
      <c r="K170" s="3">
        <f ca="1">PRODUCT('Rendements indices_+1'!K$2:K170)</f>
        <v>2.7020255864067511</v>
      </c>
      <c r="L170" s="3">
        <f ca="1">PRODUCT('Rendements indices_+1'!L$2:L170)</f>
        <v>1.8019295468103866</v>
      </c>
      <c r="M170" s="3">
        <f ca="1">PRODUCT('Rendements indices_+1'!M$2:M170)</f>
        <v>2.0366892844259716</v>
      </c>
      <c r="N170" s="3">
        <f ca="1">PRODUCT('Rendements indices_+1'!N$2:N170)</f>
        <v>1.1810115780979065</v>
      </c>
      <c r="O170" s="3">
        <f ca="1">PRODUCT('Rendements indices_+1'!O$2:O170)</f>
        <v>1.0566441745246715</v>
      </c>
      <c r="P170" s="3">
        <f ca="1">PRODUCT('Rendements indices_+1'!P$2:P170)</f>
        <v>1.4700960102977714</v>
      </c>
      <c r="Q170" s="3">
        <f ca="1">PRODUCT('Rendements indices_+1'!Q$2:Q170)</f>
        <v>0.94613575904080038</v>
      </c>
      <c r="R170" s="3">
        <f ca="1">PRODUCT('Rendements indices_+1'!R$2:R170)</f>
        <v>0.87248226153750008</v>
      </c>
      <c r="S170" s="3">
        <f ca="1">PRODUCT('Rendements indices_+1'!S$2:S170)</f>
        <v>0.83767008942893306</v>
      </c>
      <c r="T170" s="3">
        <f ca="1">PRODUCT('Rendements indices_+1'!T$2:T170)</f>
        <v>0.98749624282943482</v>
      </c>
      <c r="U170" s="3">
        <f>PRODUCT('Rendements indices_+1'!U$2:U170)</f>
        <v>0</v>
      </c>
      <c r="V170" s="3">
        <f>PRODUCT('Rendements indices_+1'!V$2:V170)</f>
        <v>0</v>
      </c>
      <c r="W170" s="3">
        <f ca="1">PRODUCT('Rendements indices_+1'!W$2:W170)</f>
        <v>1.6316914655832566</v>
      </c>
      <c r="X170" s="3">
        <f>PRODUCT('Rendements indices_+1'!X$2:X170)</f>
        <v>0</v>
      </c>
      <c r="Y170" s="3">
        <f ca="1">PRODUCT('Rendements indices_+1'!AB$2:AB170)</f>
        <v>2.6611541752222334</v>
      </c>
      <c r="Z170" s="7"/>
    </row>
    <row r="171" spans="1:26" x14ac:dyDescent="0.25">
      <c r="A171" s="2">
        <v>43159</v>
      </c>
      <c r="B171" s="3">
        <f ca="1">PRODUCT('Rendements indices_+1'!B$2:B171)</f>
        <v>2.0826385504994396</v>
      </c>
      <c r="C171" s="3">
        <f ca="1">PRODUCT('Rendements indices_+1'!C$2:C171)</f>
        <v>2.4110789034245088</v>
      </c>
      <c r="D171" s="3">
        <f ca="1">PRODUCT('Rendements indices_+1'!D$2:D171)</f>
        <v>1.523759653296042</v>
      </c>
      <c r="E171" s="3">
        <f ca="1">PRODUCT('Rendements indices_+1'!E$2:E171)</f>
        <v>1.26575419760053</v>
      </c>
      <c r="F171" s="3">
        <f ca="1">PRODUCT('Rendements indices_+1'!F$2:F171)</f>
        <v>2.2840742630493867</v>
      </c>
      <c r="G171" s="3">
        <f ca="1">PRODUCT('Rendements indices_+1'!G$2:G171)</f>
        <v>1.4352169447562848</v>
      </c>
      <c r="H171" s="3">
        <f ca="1">PRODUCT('Rendements indices_+1'!H$2:H171)</f>
        <v>3.9473796571463433</v>
      </c>
      <c r="I171" s="3">
        <f ca="1">PRODUCT('Rendements indices_+1'!I$2:I171)</f>
        <v>1.5089273666810781</v>
      </c>
      <c r="J171" s="3">
        <f ca="1">PRODUCT('Rendements indices_+1'!J$2:J171)</f>
        <v>3.2091778610914448</v>
      </c>
      <c r="K171" s="3">
        <f ca="1">PRODUCT('Rendements indices_+1'!K$2:K171)</f>
        <v>2.5669243070864134</v>
      </c>
      <c r="L171" s="3">
        <f ca="1">PRODUCT('Rendements indices_+1'!L$2:L171)</f>
        <v>1.7118330694698671</v>
      </c>
      <c r="M171" s="3">
        <f ca="1">PRODUCT('Rendements indices_+1'!M$2:M171)</f>
        <v>2.0977899629587506</v>
      </c>
      <c r="N171" s="3">
        <f ca="1">PRODUCT('Rendements indices_+1'!N$2:N171)</f>
        <v>1.1692014623169273</v>
      </c>
      <c r="O171" s="3">
        <f ca="1">PRODUCT('Rendements indices_+1'!O$2:O171)</f>
        <v>1.0566441745246715</v>
      </c>
      <c r="P171" s="3">
        <f ca="1">PRODUCT('Rendements indices_+1'!P$2:P171)</f>
        <v>1.4406940900918159</v>
      </c>
      <c r="Q171" s="3">
        <f ca="1">PRODUCT('Rendements indices_+1'!Q$2:Q171)</f>
        <v>1.0029039045832484</v>
      </c>
      <c r="R171" s="3">
        <f ca="1">PRODUCT('Rendements indices_+1'!R$2:R171)</f>
        <v>0.87248226153750008</v>
      </c>
      <c r="S171" s="3">
        <f ca="1">PRODUCT('Rendements indices_+1'!S$2:S171)</f>
        <v>0.87117689300609047</v>
      </c>
      <c r="T171" s="3">
        <f ca="1">PRODUCT('Rendements indices_+1'!T$2:T171)</f>
        <v>0.97762128040114049</v>
      </c>
      <c r="U171" s="3">
        <f>PRODUCT('Rendements indices_+1'!U$2:U171)</f>
        <v>0</v>
      </c>
      <c r="V171" s="3">
        <f>PRODUCT('Rendements indices_+1'!V$2:V171)</f>
        <v>0</v>
      </c>
      <c r="W171" s="3">
        <f ca="1">PRODUCT('Rendements indices_+1'!W$2:W171)</f>
        <v>1.5664238069599263</v>
      </c>
      <c r="X171" s="3">
        <f>PRODUCT('Rendements indices_+1'!X$2:X171)</f>
        <v>0</v>
      </c>
      <c r="Y171" s="3">
        <f ca="1">PRODUCT('Rendements indices_+1'!AB$2:AB171)</f>
        <v>2.7143772587266781</v>
      </c>
      <c r="Z171" s="7"/>
    </row>
    <row r="172" spans="1:26" x14ac:dyDescent="0.25">
      <c r="A172" s="2">
        <v>43189</v>
      </c>
      <c r="B172" s="3">
        <f ca="1">PRODUCT('Rendements indices_+1'!B$2:B172)</f>
        <v>2.1242913215094283</v>
      </c>
      <c r="C172" s="3">
        <f ca="1">PRODUCT('Rendements indices_+1'!C$2:C172)</f>
        <v>2.4351896924587537</v>
      </c>
      <c r="D172" s="3">
        <f ca="1">PRODUCT('Rendements indices_+1'!D$2:D172)</f>
        <v>1.4780468636971607</v>
      </c>
      <c r="E172" s="3">
        <f ca="1">PRODUCT('Rendements indices_+1'!E$2:E172)</f>
        <v>1.3290419074805566</v>
      </c>
      <c r="F172" s="3">
        <f ca="1">PRODUCT('Rendements indices_+1'!F$2:F172)</f>
        <v>2.3525964909408685</v>
      </c>
      <c r="G172" s="3">
        <f ca="1">PRODUCT('Rendements indices_+1'!G$2:G172)</f>
        <v>1.4926256225465362</v>
      </c>
      <c r="H172" s="3">
        <f ca="1">PRODUCT('Rendements indices_+1'!H$2:H172)</f>
        <v>3.750010674289026</v>
      </c>
      <c r="I172" s="3">
        <f ca="1">PRODUCT('Rendements indices_+1'!I$2:I172)</f>
        <v>1.4636595456806456</v>
      </c>
      <c r="J172" s="3">
        <f ca="1">PRODUCT('Rendements indices_+1'!J$2:J172)</f>
        <v>3.305453196924188</v>
      </c>
      <c r="K172" s="3">
        <f ca="1">PRODUCT('Rendements indices_+1'!K$2:K172)</f>
        <v>2.4899165778738208</v>
      </c>
      <c r="L172" s="3">
        <f ca="1">PRODUCT('Rendements indices_+1'!L$2:L172)</f>
        <v>1.8145430536380593</v>
      </c>
      <c r="M172" s="3">
        <f ca="1">PRODUCT('Rendements indices_+1'!M$2:M172)</f>
        <v>2.0138783644404006</v>
      </c>
      <c r="N172" s="3">
        <f ca="1">PRODUCT('Rendements indices_+1'!N$2:N172)</f>
        <v>1.1224334038242503</v>
      </c>
      <c r="O172" s="3">
        <f ca="1">PRODUCT('Rendements indices_+1'!O$2:O172)</f>
        <v>1.0566441745246715</v>
      </c>
      <c r="P172" s="3">
        <f ca="1">PRODUCT('Rendements indices_+1'!P$2:P172)</f>
        <v>1.4118802082899795</v>
      </c>
      <c r="Q172" s="3">
        <f ca="1">PRODUCT('Rendements indices_+1'!Q$2:Q172)</f>
        <v>0.96278774839991843</v>
      </c>
      <c r="R172" s="3">
        <f ca="1">PRODUCT('Rendements indices_+1'!R$2:R172)</f>
        <v>0.87248226153750008</v>
      </c>
      <c r="S172" s="3">
        <f ca="1">PRODUCT('Rendements indices_+1'!S$2:S172)</f>
        <v>0.90602396872633417</v>
      </c>
      <c r="T172" s="3">
        <f ca="1">PRODUCT('Rendements indices_+1'!T$2:T172)</f>
        <v>0.93851642918509481</v>
      </c>
      <c r="U172" s="3">
        <f>PRODUCT('Rendements indices_+1'!U$2:U172)</f>
        <v>0</v>
      </c>
      <c r="V172" s="3">
        <f>PRODUCT('Rendements indices_+1'!V$2:V172)</f>
        <v>0</v>
      </c>
      <c r="W172" s="3">
        <f ca="1">PRODUCT('Rendements indices_+1'!W$2:W172)</f>
        <v>1.5350953308207278</v>
      </c>
      <c r="X172" s="3">
        <f>PRODUCT('Rendements indices_+1'!X$2:X172)</f>
        <v>0</v>
      </c>
      <c r="Y172" s="3">
        <f ca="1">PRODUCT('Rendements indices_+1'!AB$2:AB172)</f>
        <v>2.7143772587266781</v>
      </c>
      <c r="Z172" s="7"/>
    </row>
    <row r="173" spans="1:26" x14ac:dyDescent="0.25">
      <c r="A173" s="2">
        <v>43220</v>
      </c>
      <c r="B173" s="3">
        <f ca="1">PRODUCT('Rendements indices_+1'!B$2:B173)</f>
        <v>2.1242913215094283</v>
      </c>
      <c r="C173" s="3">
        <f ca="1">PRODUCT('Rendements indices_+1'!C$2:C173)</f>
        <v>2.3377821047604033</v>
      </c>
      <c r="D173" s="3">
        <f ca="1">PRODUCT('Rendements indices_+1'!D$2:D173)</f>
        <v>1.4189249891492741</v>
      </c>
      <c r="E173" s="3">
        <f ca="1">PRODUCT('Rendements indices_+1'!E$2:E173)</f>
        <v>1.3556227456301677</v>
      </c>
      <c r="F173" s="3">
        <f ca="1">PRODUCT('Rendements indices_+1'!F$2:F173)</f>
        <v>2.2584926313032336</v>
      </c>
      <c r="G173" s="3">
        <f ca="1">PRODUCT('Rendements indices_+1'!G$2:G173)</f>
        <v>1.4478468538701401</v>
      </c>
      <c r="H173" s="3">
        <f ca="1">PRODUCT('Rendements indices_+1'!H$2:H173)</f>
        <v>3.7125105675461358</v>
      </c>
      <c r="I173" s="3">
        <f ca="1">PRODUCT('Rendements indices_+1'!I$2:I173)</f>
        <v>1.3904765683966132</v>
      </c>
      <c r="J173" s="3">
        <f ca="1">PRODUCT('Rendements indices_+1'!J$2:J173)</f>
        <v>3.1732350690472204</v>
      </c>
      <c r="K173" s="3">
        <f ca="1">PRODUCT('Rendements indices_+1'!K$2:K173)</f>
        <v>2.3654207489801298</v>
      </c>
      <c r="L173" s="3">
        <f ca="1">PRODUCT('Rendements indices_+1'!L$2:L173)</f>
        <v>1.8508339147108206</v>
      </c>
      <c r="M173" s="3">
        <f ca="1">PRODUCT('Rendements indices_+1'!M$2:M173)</f>
        <v>2.1145722826624209</v>
      </c>
      <c r="N173" s="3">
        <f ca="1">PRODUCT('Rendements indices_+1'!N$2:N173)</f>
        <v>1.0999847357477652</v>
      </c>
      <c r="O173" s="3">
        <f ca="1">PRODUCT('Rendements indices_+1'!O$2:O173)</f>
        <v>1.0566441745246715</v>
      </c>
      <c r="P173" s="3">
        <f ca="1">PRODUCT('Rendements indices_+1'!P$2:P173)</f>
        <v>1.3977614062070798</v>
      </c>
      <c r="Q173" s="3">
        <f ca="1">PRODUCT('Rendements indices_+1'!Q$2:Q173)</f>
        <v>0.93390411594792089</v>
      </c>
      <c r="R173" s="3">
        <f ca="1">PRODUCT('Rendements indices_+1'!R$2:R173)</f>
        <v>0.87248226153750008</v>
      </c>
      <c r="S173" s="3">
        <f ca="1">PRODUCT('Rendements indices_+1'!S$2:S173)</f>
        <v>0.92414444810086083</v>
      </c>
      <c r="T173" s="3">
        <f ca="1">PRODUCT('Rendements indices_+1'!T$2:T173)</f>
        <v>0.99482741493620053</v>
      </c>
      <c r="U173" s="3">
        <f>PRODUCT('Rendements indices_+1'!U$2:U173)</f>
        <v>0</v>
      </c>
      <c r="V173" s="3">
        <f>PRODUCT('Rendements indices_+1'!V$2:V173)</f>
        <v>0</v>
      </c>
      <c r="W173" s="3">
        <f ca="1">PRODUCT('Rendements indices_+1'!W$2:W173)</f>
        <v>1.5350953308207278</v>
      </c>
      <c r="X173" s="3">
        <f>PRODUCT('Rendements indices_+1'!X$2:X173)</f>
        <v>0</v>
      </c>
      <c r="Y173" s="3">
        <f ca="1">PRODUCT('Rendements indices_+1'!AB$2:AB173)</f>
        <v>2.7958085764884784</v>
      </c>
      <c r="Z173" s="7"/>
    </row>
    <row r="174" spans="1:26" x14ac:dyDescent="0.25">
      <c r="A174" s="2">
        <v>43251</v>
      </c>
      <c r="B174" s="3">
        <f ca="1">PRODUCT('Rendements indices_+1'!B$2:B174)</f>
        <v>2.08180549507924</v>
      </c>
      <c r="C174" s="3">
        <f ca="1">PRODUCT('Rendements indices_+1'!C$2:C174)</f>
        <v>2.3144042837127992</v>
      </c>
      <c r="D174" s="3">
        <f ca="1">PRODUCT('Rendements indices_+1'!D$2:D174)</f>
        <v>1.3479787396918104</v>
      </c>
      <c r="E174" s="3">
        <f ca="1">PRODUCT('Rendements indices_+1'!E$2:E174)</f>
        <v>1.3962914279990728</v>
      </c>
      <c r="F174" s="3">
        <f ca="1">PRODUCT('Rendements indices_+1'!F$2:F174)</f>
        <v>2.2810775576162658</v>
      </c>
      <c r="G174" s="3">
        <f ca="1">PRODUCT('Rendements indices_+1'!G$2:G174)</f>
        <v>1.4768037909475429</v>
      </c>
      <c r="H174" s="3">
        <f ca="1">PRODUCT('Rendements indices_+1'!H$2:H174)</f>
        <v>3.6382603561952132</v>
      </c>
      <c r="I174" s="3">
        <f ca="1">PRODUCT('Rendements indices_+1'!I$2:I174)</f>
        <v>1.3904765683966132</v>
      </c>
      <c r="J174" s="3">
        <f ca="1">PRODUCT('Rendements indices_+1'!J$2:J174)</f>
        <v>3.236699770428165</v>
      </c>
      <c r="K174" s="3">
        <f ca="1">PRODUCT('Rendements indices_+1'!K$2:K174)</f>
        <v>2.4836917864291364</v>
      </c>
      <c r="L174" s="3">
        <f ca="1">PRODUCT('Rendements indices_+1'!L$2:L174)</f>
        <v>1.7953088972694959</v>
      </c>
      <c r="M174" s="3">
        <f ca="1">PRODUCT('Rendements indices_+1'!M$2:M174)</f>
        <v>2.0722808370091723</v>
      </c>
      <c r="N174" s="3">
        <f ca="1">PRODUCT('Rendements indices_+1'!N$2:N174)</f>
        <v>1.0889848883902875</v>
      </c>
      <c r="O174" s="3">
        <f ca="1">PRODUCT('Rendements indices_+1'!O$2:O174)</f>
        <v>1.0566441745246715</v>
      </c>
      <c r="P174" s="3">
        <f ca="1">PRODUCT('Rendements indices_+1'!P$2:P174)</f>
        <v>1.3558285640208674</v>
      </c>
      <c r="Q174" s="3">
        <f ca="1">PRODUCT('Rendements indices_+1'!Q$2:Q174)</f>
        <v>0.96192123942635854</v>
      </c>
      <c r="R174" s="3">
        <f ca="1">PRODUCT('Rendements indices_+1'!R$2:R174)</f>
        <v>0.87248226153750008</v>
      </c>
      <c r="S174" s="3">
        <f ca="1">PRODUCT('Rendements indices_+1'!S$2:S174)</f>
        <v>0.95186878154388666</v>
      </c>
      <c r="T174" s="3">
        <f ca="1">PRODUCT('Rendements indices_+1'!T$2:T174)</f>
        <v>1.0545170598323725</v>
      </c>
      <c r="U174" s="3">
        <f ca="1">PRODUCT('Rendements indices_+1'!U$2:U174)</f>
        <v>0.98</v>
      </c>
      <c r="V174" s="3">
        <f>PRODUCT('Rendements indices_+1'!V$2:V174)</f>
        <v>0</v>
      </c>
      <c r="W174" s="3">
        <f ca="1">PRODUCT('Rendements indices_+1'!W$2:W174)</f>
        <v>1.5811481907453497</v>
      </c>
      <c r="X174" s="3">
        <f>PRODUCT('Rendements indices_+1'!X$2:X174)</f>
        <v>0</v>
      </c>
      <c r="Y174" s="3">
        <f ca="1">PRODUCT('Rendements indices_+1'!AB$2:AB174)</f>
        <v>2.9635570910777873</v>
      </c>
      <c r="Z174" s="7"/>
    </row>
    <row r="175" spans="1:26" x14ac:dyDescent="0.25">
      <c r="A175" s="2">
        <v>43280</v>
      </c>
      <c r="B175" s="3">
        <f ca="1">PRODUCT('Rendements indices_+1'!B$2:B175)</f>
        <v>2.1234416049808247</v>
      </c>
      <c r="C175" s="3">
        <f ca="1">PRODUCT('Rendements indices_+1'!C$2:C175)</f>
        <v>2.4532685407355674</v>
      </c>
      <c r="D175" s="3">
        <f ca="1">PRODUCT('Rendements indices_+1'!D$2:D175)</f>
        <v>1.3614585270887285</v>
      </c>
      <c r="E175" s="3">
        <f ca="1">PRODUCT('Rendements indices_+1'!E$2:E175)</f>
        <v>1.3823285137190822</v>
      </c>
      <c r="F175" s="3">
        <f ca="1">PRODUCT('Rendements indices_+1'!F$2:F175)</f>
        <v>2.417942211073242</v>
      </c>
      <c r="G175" s="3">
        <f ca="1">PRODUCT('Rendements indices_+1'!G$2:G175)</f>
        <v>1.4915718288570183</v>
      </c>
      <c r="H175" s="3">
        <f ca="1">PRODUCT('Rendements indices_+1'!H$2:H175)</f>
        <v>3.601877752633261</v>
      </c>
      <c r="I175" s="3">
        <f ca="1">PRODUCT('Rendements indices_+1'!I$2:I175)</f>
        <v>1.3487622713447147</v>
      </c>
      <c r="J175" s="3">
        <f ca="1">PRODUCT('Rendements indices_+1'!J$2:J175)</f>
        <v>3.3661677612452916</v>
      </c>
      <c r="K175" s="3">
        <f ca="1">PRODUCT('Rendements indices_+1'!K$2:K175)</f>
        <v>2.3595071971076793</v>
      </c>
      <c r="L175" s="3">
        <f ca="1">PRODUCT('Rendements indices_+1'!L$2:L175)</f>
        <v>1.7773558082968011</v>
      </c>
      <c r="M175" s="3">
        <f ca="1">PRODUCT('Rendements indices_+1'!M$2:M175)</f>
        <v>2.0930036453792642</v>
      </c>
      <c r="N175" s="3">
        <f ca="1">PRODUCT('Rendements indices_+1'!N$2:N175)</f>
        <v>1.045425492854676</v>
      </c>
      <c r="O175" s="3">
        <f ca="1">PRODUCT('Rendements indices_+1'!O$2:O175)</f>
        <v>1.0566441745246715</v>
      </c>
      <c r="P175" s="3">
        <f ca="1">PRODUCT('Rendements indices_+1'!P$2:P175)</f>
        <v>1.3965034209414935</v>
      </c>
      <c r="Q175" s="3">
        <f ca="1">PRODUCT('Rendements indices_+1'!Q$2:Q175)</f>
        <v>0.95230202703209499</v>
      </c>
      <c r="R175" s="3">
        <f ca="1">PRODUCT('Rendements indices_+1'!R$2:R175)</f>
        <v>0.87248226153750008</v>
      </c>
      <c r="S175" s="3">
        <f ca="1">PRODUCT('Rendements indices_+1'!S$2:S175)</f>
        <v>0.91379403028213113</v>
      </c>
      <c r="T175" s="3">
        <f ca="1">PRODUCT('Rendements indices_+1'!T$2:T175)</f>
        <v>1.0228815480374014</v>
      </c>
      <c r="U175" s="3">
        <f ca="1">PRODUCT('Rendements indices_+1'!U$2:U175)</f>
        <v>0.96039999999999992</v>
      </c>
      <c r="V175" s="3">
        <f>PRODUCT('Rendements indices_+1'!V$2:V175)</f>
        <v>0</v>
      </c>
      <c r="W175" s="3">
        <f ca="1">PRODUCT('Rendements indices_+1'!W$2:W175)</f>
        <v>1.5495252269304427</v>
      </c>
      <c r="X175" s="3">
        <f>PRODUCT('Rendements indices_+1'!X$2:X175)</f>
        <v>0</v>
      </c>
      <c r="Y175" s="3">
        <f ca="1">PRODUCT('Rendements indices_+1'!AB$2:AB175)</f>
        <v>3.1413705165424548</v>
      </c>
      <c r="Z175" s="7"/>
    </row>
    <row r="176" spans="1:26" x14ac:dyDescent="0.25">
      <c r="A176" s="2">
        <v>43312</v>
      </c>
      <c r="B176" s="3">
        <f ca="1">PRODUCT('Rendements indices_+1'!B$2:B176)</f>
        <v>2.0597383568313998</v>
      </c>
      <c r="C176" s="3">
        <f ca="1">PRODUCT('Rendements indices_+1'!C$2:C176)</f>
        <v>2.3306051136987889</v>
      </c>
      <c r="D176" s="3">
        <f ca="1">PRODUCT('Rendements indices_+1'!D$2:D176)</f>
        <v>1.3886876976305031</v>
      </c>
      <c r="E176" s="3">
        <f ca="1">PRODUCT('Rendements indices_+1'!E$2:E176)</f>
        <v>1.4514449394050364</v>
      </c>
      <c r="F176" s="3">
        <f ca="1">PRODUCT('Rendements indices_+1'!F$2:F176)</f>
        <v>2.5146598995161717</v>
      </c>
      <c r="G176" s="3">
        <f ca="1">PRODUCT('Rendements indices_+1'!G$2:G176)</f>
        <v>1.4319089557027376</v>
      </c>
      <c r="H176" s="3">
        <f ca="1">PRODUCT('Rendements indices_+1'!H$2:H176)</f>
        <v>3.7099340852122591</v>
      </c>
      <c r="I176" s="3">
        <f ca="1">PRODUCT('Rendements indices_+1'!I$2:I176)</f>
        <v>1.3487622713447147</v>
      </c>
      <c r="J176" s="3">
        <f ca="1">PRODUCT('Rendements indices_+1'!J$2:J176)</f>
        <v>3.5008144716951035</v>
      </c>
      <c r="K176" s="3">
        <f ca="1">PRODUCT('Rendements indices_+1'!K$2:K176)</f>
        <v>2.4538874849919865</v>
      </c>
      <c r="L176" s="3">
        <f ca="1">PRODUCT('Rendements indices_+1'!L$2:L176)</f>
        <v>1.8662235987116411</v>
      </c>
      <c r="M176" s="3">
        <f ca="1">PRODUCT('Rendements indices_+1'!M$2:M176)</f>
        <v>2.1348637182868497</v>
      </c>
      <c r="N176" s="3">
        <f ca="1">PRODUCT('Rendements indices_+1'!N$2:N176)</f>
        <v>1.0767882576403163</v>
      </c>
      <c r="O176" s="3">
        <f ca="1">PRODUCT('Rendements indices_+1'!O$2:O176)</f>
        <v>1.0566441745246715</v>
      </c>
      <c r="P176" s="3">
        <f ca="1">PRODUCT('Rendements indices_+1'!P$2:P176)</f>
        <v>1.3825383867320786</v>
      </c>
      <c r="Q176" s="3">
        <f ca="1">PRODUCT('Rendements indices_+1'!Q$2:Q176)</f>
        <v>0.91420994595081118</v>
      </c>
      <c r="R176" s="3">
        <f ca="1">PRODUCT('Rendements indices_+1'!R$2:R176)</f>
        <v>0.87248226153750008</v>
      </c>
      <c r="S176" s="3">
        <f ca="1">PRODUCT('Rendements indices_+1'!S$2:S176)</f>
        <v>0.89551814967648846</v>
      </c>
      <c r="T176" s="3">
        <f ca="1">PRODUCT('Rendements indices_+1'!T$2:T176)</f>
        <v>1.0637968099588975</v>
      </c>
      <c r="U176" s="3">
        <f ca="1">PRODUCT('Rendements indices_+1'!U$2:U176)</f>
        <v>0.94119199999999992</v>
      </c>
      <c r="V176" s="3">
        <f>PRODUCT('Rendements indices_+1'!V$2:V176)</f>
        <v>0</v>
      </c>
      <c r="W176" s="3">
        <f ca="1">PRODUCT('Rendements indices_+1'!W$2:W176)</f>
        <v>1.6115062360076604</v>
      </c>
      <c r="X176" s="3">
        <f>PRODUCT('Rendements indices_+1'!X$2:X176)</f>
        <v>0</v>
      </c>
      <c r="Y176" s="3">
        <f ca="1">PRODUCT('Rendements indices_+1'!AB$2:AB176)</f>
        <v>3.2670253372041529</v>
      </c>
      <c r="Z176" s="7"/>
    </row>
    <row r="177" spans="1:26" x14ac:dyDescent="0.25">
      <c r="A177" s="2">
        <v>43343</v>
      </c>
      <c r="B177" s="3">
        <f ca="1">PRODUCT('Rendements indices_+1'!B$2:B177)</f>
        <v>2.1009331239680278</v>
      </c>
      <c r="C177" s="3">
        <f ca="1">PRODUCT('Rendements indices_+1'!C$2:C177)</f>
        <v>2.260686960287825</v>
      </c>
      <c r="D177" s="3">
        <f ca="1">PRODUCT('Rendements indices_+1'!D$2:D177)</f>
        <v>1.3192533127489778</v>
      </c>
      <c r="E177" s="3">
        <f ca="1">PRODUCT('Rendements indices_+1'!E$2:E177)</f>
        <v>1.4514449394050364</v>
      </c>
      <c r="F177" s="3">
        <f ca="1">PRODUCT('Rendements indices_+1'!F$2:F177)</f>
        <v>2.6655394934871421</v>
      </c>
      <c r="G177" s="3">
        <f ca="1">PRODUCT('Rendements indices_+1'!G$2:G177)</f>
        <v>1.4462280452597649</v>
      </c>
      <c r="H177" s="3">
        <f ca="1">PRODUCT('Rendements indices_+1'!H$2:H177)</f>
        <v>3.8583314486207496</v>
      </c>
      <c r="I177" s="3">
        <f ca="1">PRODUCT('Rendements indices_+1'!I$2:I177)</f>
        <v>1.3622498940581618</v>
      </c>
      <c r="J177" s="3">
        <f ca="1">PRODUCT('Rendements indices_+1'!J$2:J177)</f>
        <v>3.6058389058459568</v>
      </c>
      <c r="K177" s="3">
        <f ca="1">PRODUCT('Rendements indices_+1'!K$2:K177)</f>
        <v>2.3557319855923069</v>
      </c>
      <c r="L177" s="3">
        <f ca="1">PRODUCT('Rendements indices_+1'!L$2:L177)</f>
        <v>1.9222103066729903</v>
      </c>
      <c r="M177" s="3">
        <f ca="1">PRODUCT('Rendements indices_+1'!M$2:M177)</f>
        <v>2.2416069042011921</v>
      </c>
      <c r="N177" s="3">
        <f ca="1">PRODUCT('Rendements indices_+1'!N$2:N177)</f>
        <v>1.0767882576403163</v>
      </c>
      <c r="O177" s="3">
        <f ca="1">PRODUCT('Rendements indices_+1'!O$2:O177)</f>
        <v>1.0566441745246715</v>
      </c>
      <c r="P177" s="3">
        <f ca="1">PRODUCT('Rendements indices_+1'!P$2:P177)</f>
        <v>1.354887618997437</v>
      </c>
      <c r="Q177" s="3">
        <f ca="1">PRODUCT('Rendements indices_+1'!Q$2:Q177)</f>
        <v>0.9324941448698274</v>
      </c>
      <c r="R177" s="3">
        <f ca="1">PRODUCT('Rendements indices_+1'!R$2:R177)</f>
        <v>0.87248226153750008</v>
      </c>
      <c r="S177" s="3">
        <f ca="1">PRODUCT('Rendements indices_+1'!S$2:S177)</f>
        <v>0.94924923865707778</v>
      </c>
      <c r="T177" s="3">
        <f ca="1">PRODUCT('Rendements indices_+1'!T$2:T177)</f>
        <v>1.0425208737597196</v>
      </c>
      <c r="U177" s="3">
        <f ca="1">PRODUCT('Rendements indices_+1'!U$2:U177)</f>
        <v>0.90354431999999985</v>
      </c>
      <c r="V177" s="3">
        <f>PRODUCT('Rendements indices_+1'!V$2:V177)</f>
        <v>0</v>
      </c>
      <c r="W177" s="3">
        <f ca="1">PRODUCT('Rendements indices_+1'!W$2:W177)</f>
        <v>1.6598514230878902</v>
      </c>
      <c r="X177" s="3">
        <f>PRODUCT('Rendements indices_+1'!X$2:X177)</f>
        <v>0</v>
      </c>
      <c r="Y177" s="3">
        <f ca="1">PRODUCT('Rendements indices_+1'!AB$2:AB177)</f>
        <v>3.4630468574364022</v>
      </c>
      <c r="Z177" s="7"/>
    </row>
    <row r="178" spans="1:26" x14ac:dyDescent="0.25">
      <c r="A178" s="2">
        <v>43371</v>
      </c>
      <c r="B178" s="3">
        <f ca="1">PRODUCT('Rendements indices_+1'!B$2:B178)</f>
        <v>2.2269891114061098</v>
      </c>
      <c r="C178" s="3">
        <f ca="1">PRODUCT('Rendements indices_+1'!C$2:C178)</f>
        <v>2.3511144386993381</v>
      </c>
      <c r="D178" s="3">
        <f ca="1">PRODUCT('Rendements indices_+1'!D$2:D178)</f>
        <v>1.2796757133665084</v>
      </c>
      <c r="E178" s="3">
        <f ca="1">PRODUCT('Rendements indices_+1'!E$2:E178)</f>
        <v>1.4369304900109861</v>
      </c>
      <c r="F178" s="3">
        <f ca="1">PRODUCT('Rendements indices_+1'!F$2:F178)</f>
        <v>2.532262518812785</v>
      </c>
      <c r="G178" s="3">
        <f ca="1">PRODUCT('Rendements indices_+1'!G$2:G178)</f>
        <v>1.3739166429967766</v>
      </c>
      <c r="H178" s="3">
        <f ca="1">PRODUCT('Rendements indices_+1'!H$2:H178)</f>
        <v>3.7811648196483345</v>
      </c>
      <c r="I178" s="3">
        <f ca="1">PRODUCT('Rendements indices_+1'!I$2:I178)</f>
        <v>1.4439848877016515</v>
      </c>
      <c r="J178" s="3">
        <f ca="1">PRODUCT('Rendements indices_+1'!J$2:J178)</f>
        <v>3.8221892401967144</v>
      </c>
      <c r="K178" s="3">
        <f ca="1">PRODUCT('Rendements indices_+1'!K$2:K178)</f>
        <v>2.3557319855923069</v>
      </c>
      <c r="L178" s="3">
        <f ca="1">PRODUCT('Rendements indices_+1'!L$2:L178)</f>
        <v>1.8453218944060705</v>
      </c>
      <c r="M178" s="3">
        <f ca="1">PRODUCT('Rendements indices_+1'!M$2:M178)</f>
        <v>2.3761033184532638</v>
      </c>
      <c r="N178" s="3">
        <f ca="1">PRODUCT('Rendements indices_+1'!N$2:N178)</f>
        <v>1.0767882576403163</v>
      </c>
      <c r="O178" s="3">
        <f ca="1">PRODUCT('Rendements indices_+1'!O$2:O178)</f>
        <v>1.0566441745246715</v>
      </c>
      <c r="P178" s="3">
        <f ca="1">PRODUCT('Rendements indices_+1'!P$2:P178)</f>
        <v>1.2871432380475651</v>
      </c>
      <c r="Q178" s="3">
        <f ca="1">PRODUCT('Rendements indices_+1'!Q$2:Q178)</f>
        <v>0.94181908631852573</v>
      </c>
      <c r="R178" s="3">
        <f ca="1">PRODUCT('Rendements indices_+1'!R$2:R178)</f>
        <v>0.87248226153750008</v>
      </c>
      <c r="S178" s="3">
        <f ca="1">PRODUCT('Rendements indices_+1'!S$2:S178)</f>
        <v>0.95874173104364857</v>
      </c>
      <c r="T178" s="3">
        <f ca="1">PRODUCT('Rendements indices_+1'!T$2:T178)</f>
        <v>1.0737964999725111</v>
      </c>
      <c r="U178" s="3">
        <f ca="1">PRODUCT('Rendements indices_+1'!U$2:U178)</f>
        <v>0.86740254719999987</v>
      </c>
      <c r="V178" s="3">
        <f>PRODUCT('Rendements indices_+1'!V$2:V178)</f>
        <v>0</v>
      </c>
      <c r="W178" s="3">
        <f ca="1">PRODUCT('Rendements indices_+1'!W$2:W178)</f>
        <v>1.7428439942422849</v>
      </c>
      <c r="X178" s="3">
        <f>PRODUCT('Rendements indices_+1'!X$2:X178)</f>
        <v>0</v>
      </c>
      <c r="Y178" s="3">
        <f ca="1">PRODUCT('Rendements indices_+1'!AB$2:AB178)</f>
        <v>3.6361992003082224</v>
      </c>
      <c r="Z178" s="7"/>
    </row>
    <row r="179" spans="1:26" x14ac:dyDescent="0.25">
      <c r="A179" s="2">
        <v>43404</v>
      </c>
      <c r="B179" s="3">
        <f ca="1">PRODUCT('Rendements indices_+1'!B$2:B179)</f>
        <v>2.1601794380639263</v>
      </c>
      <c r="C179" s="3">
        <f ca="1">PRODUCT('Rendements indices_+1'!C$2:C179)</f>
        <v>2.3981367274733247</v>
      </c>
      <c r="D179" s="3">
        <f ca="1">PRODUCT('Rendements indices_+1'!D$2:D179)</f>
        <v>1.356456256168499</v>
      </c>
      <c r="E179" s="3">
        <f ca="1">PRODUCT('Rendements indices_+1'!E$2:E179)</f>
        <v>1.5231463194116452</v>
      </c>
      <c r="F179" s="3">
        <f ca="1">PRODUCT('Rendements indices_+1'!F$2:F179)</f>
        <v>2.506939893624657</v>
      </c>
      <c r="G179" s="3">
        <f ca="1">PRODUCT('Rendements indices_+1'!G$2:G179)</f>
        <v>1.3464383101368411</v>
      </c>
      <c r="H179" s="3">
        <f ca="1">PRODUCT('Rendements indices_+1'!H$2:H179)</f>
        <v>3.7055415232553677</v>
      </c>
      <c r="I179" s="3">
        <f ca="1">PRODUCT('Rendements indices_+1'!I$2:I179)</f>
        <v>1.3862254921935853</v>
      </c>
      <c r="J179" s="3">
        <f ca="1">PRODUCT('Rendements indices_+1'!J$2:J179)</f>
        <v>3.975076809804583</v>
      </c>
      <c r="K179" s="3">
        <f ca="1">PRODUCT('Rendements indices_+1'!K$2:K179)</f>
        <v>2.4735185848719223</v>
      </c>
      <c r="L179" s="3">
        <f ca="1">PRODUCT('Rendements indices_+1'!L$2:L179)</f>
        <v>1.9560412080704348</v>
      </c>
      <c r="M179" s="3">
        <f ca="1">PRODUCT('Rendements indices_+1'!M$2:M179)</f>
        <v>2.4473864180068619</v>
      </c>
      <c r="N179" s="3">
        <f ca="1">PRODUCT('Rendements indices_+1'!N$2:N179)</f>
        <v>1.0444846099111067</v>
      </c>
      <c r="O179" s="3">
        <f ca="1">PRODUCT('Rendements indices_+1'!O$2:O179)</f>
        <v>1.0566441745246715</v>
      </c>
      <c r="P179" s="3">
        <f ca="1">PRODUCT('Rendements indices_+1'!P$2:P179)</f>
        <v>1.3386289675694678</v>
      </c>
      <c r="Q179" s="3">
        <f ca="1">PRODUCT('Rendements indices_+1'!Q$2:Q179)</f>
        <v>0.9794918497712668</v>
      </c>
      <c r="R179" s="3">
        <f ca="1">PRODUCT('Rendements indices_+1'!R$2:R179)</f>
        <v>0.87248226153750008</v>
      </c>
      <c r="S179" s="3">
        <f ca="1">PRODUCT('Rendements indices_+1'!S$2:S179)</f>
        <v>1.006678817595831</v>
      </c>
      <c r="T179" s="3">
        <f ca="1">PRODUCT('Rendements indices_+1'!T$2:T179)</f>
        <v>1.0952724299719614</v>
      </c>
      <c r="U179" s="3">
        <f ca="1">PRODUCT('Rendements indices_+1'!U$2:U179)</f>
        <v>0.91077267455999988</v>
      </c>
      <c r="V179" s="3">
        <f>PRODUCT('Rendements indices_+1'!V$2:V179)</f>
        <v>0</v>
      </c>
      <c r="W179" s="3">
        <f ca="1">PRODUCT('Rendements indices_+1'!W$2:W179)</f>
        <v>1.7428439942422849</v>
      </c>
      <c r="X179" s="3">
        <f>PRODUCT('Rendements indices_+1'!X$2:X179)</f>
        <v>0</v>
      </c>
      <c r="Y179" s="3">
        <f ca="1">PRODUCT('Rendements indices_+1'!AB$2:AB179)</f>
        <v>3.8543711523267161</v>
      </c>
      <c r="Z179" s="7"/>
    </row>
    <row r="180" spans="1:26" x14ac:dyDescent="0.25">
      <c r="A180" s="2">
        <v>43434</v>
      </c>
      <c r="B180" s="3">
        <f ca="1">PRODUCT('Rendements indices_+1'!B$2:B180)</f>
        <v>2.0521704661607298</v>
      </c>
      <c r="C180" s="3">
        <f ca="1">PRODUCT('Rendements indices_+1'!C$2:C180)</f>
        <v>2.5420249311217242</v>
      </c>
      <c r="D180" s="3">
        <f ca="1">PRODUCT('Rendements indices_+1'!D$2:D180)</f>
        <v>1.342891693606814</v>
      </c>
      <c r="E180" s="3">
        <f ca="1">PRODUCT('Rendements indices_+1'!E$2:E180)</f>
        <v>1.4622204666351795</v>
      </c>
      <c r="F180" s="3">
        <f ca="1">PRODUCT('Rendements indices_+1'!F$2:F180)</f>
        <v>2.3815928989434241</v>
      </c>
      <c r="G180" s="3">
        <f ca="1">PRODUCT('Rendements indices_+1'!G$2:G180)</f>
        <v>1.3195095439341042</v>
      </c>
      <c r="H180" s="3">
        <f ca="1">PRODUCT('Rendements indices_+1'!H$2:H180)</f>
        <v>3.5943752775577065</v>
      </c>
      <c r="I180" s="3">
        <f ca="1">PRODUCT('Rendements indices_+1'!I$2:I180)</f>
        <v>1.4693990217252004</v>
      </c>
      <c r="J180" s="3">
        <f ca="1">PRODUCT('Rendements indices_+1'!J$2:J180)</f>
        <v>3.8955752736084914</v>
      </c>
      <c r="K180" s="3">
        <f ca="1">PRODUCT('Rendements indices_+1'!K$2:K180)</f>
        <v>2.6219296999642379</v>
      </c>
      <c r="L180" s="3">
        <f ca="1">PRODUCT('Rendements indices_+1'!L$2:L180)</f>
        <v>1.9364807959897303</v>
      </c>
      <c r="M180" s="3">
        <f ca="1">PRODUCT('Rendements indices_+1'!M$2:M180)</f>
        <v>2.5208080105470678</v>
      </c>
      <c r="N180" s="3">
        <f ca="1">PRODUCT('Rendements indices_+1'!N$2:N180)</f>
        <v>1.0862639943075509</v>
      </c>
      <c r="O180" s="3">
        <f ca="1">PRODUCT('Rendements indices_+1'!O$2:O180)</f>
        <v>1.0566441745246715</v>
      </c>
      <c r="P180" s="3">
        <f ca="1">PRODUCT('Rendements indices_+1'!P$2:P180)</f>
        <v>1.3654015469208571</v>
      </c>
      <c r="Q180" s="3">
        <f ca="1">PRODUCT('Rendements indices_+1'!Q$2:Q180)</f>
        <v>0.94031217578041604</v>
      </c>
      <c r="R180" s="3">
        <f ca="1">PRODUCT('Rendements indices_+1'!R$2:R180)</f>
        <v>0.87248226153750008</v>
      </c>
      <c r="S180" s="3">
        <f ca="1">PRODUCT('Rendements indices_+1'!S$2:S180)</f>
        <v>0.9966120294198727</v>
      </c>
      <c r="T180" s="3">
        <f ca="1">PRODUCT('Rendements indices_+1'!T$2:T180)</f>
        <v>1.0733669813725222</v>
      </c>
      <c r="U180" s="3">
        <f ca="1">PRODUCT('Rendements indices_+1'!U$2:U180)</f>
        <v>0.96541903503359994</v>
      </c>
      <c r="V180" s="3">
        <f>PRODUCT('Rendements indices_+1'!V$2:V180)</f>
        <v>0</v>
      </c>
      <c r="W180" s="3">
        <f ca="1">PRODUCT('Rendements indices_+1'!W$2:W180)</f>
        <v>1.6731302344725933</v>
      </c>
      <c r="X180" s="3">
        <f>PRODUCT('Rendements indices_+1'!X$2:X180)</f>
        <v>0</v>
      </c>
      <c r="Y180" s="3">
        <f ca="1">PRODUCT('Rendements indices_+1'!AB$2:AB180)</f>
        <v>3.7772837292801817</v>
      </c>
      <c r="Z180" s="7"/>
    </row>
    <row r="181" spans="1:26" x14ac:dyDescent="0.25">
      <c r="A181" s="2">
        <v>43465</v>
      </c>
      <c r="B181" s="3">
        <f ca="1">PRODUCT('Rendements indices_+1'!B$2:B181)</f>
        <v>1.9700836475143007</v>
      </c>
      <c r="C181" s="3">
        <f ca="1">PRODUCT('Rendements indices_+1'!C$2:C181)</f>
        <v>2.6691261776778106</v>
      </c>
      <c r="D181" s="3">
        <f ca="1">PRODUCT('Rendements indices_+1'!D$2:D181)</f>
        <v>1.2757471089264734</v>
      </c>
      <c r="E181" s="3">
        <f ca="1">PRODUCT('Rendements indices_+1'!E$2:E181)</f>
        <v>1.4183538526361241</v>
      </c>
      <c r="F181" s="3">
        <f ca="1">PRODUCT('Rendements indices_+1'!F$2:F181)</f>
        <v>2.3101451119751211</v>
      </c>
      <c r="G181" s="3">
        <f ca="1">PRODUCT('Rendements indices_+1'!G$2:G181)</f>
        <v>1.279924257616081</v>
      </c>
      <c r="H181" s="3">
        <f ca="1">PRODUCT('Rendements indices_+1'!H$2:H181)</f>
        <v>3.4865440192309753</v>
      </c>
      <c r="I181" s="3">
        <f ca="1">PRODUCT('Rendements indices_+1'!I$2:I181)</f>
        <v>1.5134809923769565</v>
      </c>
      <c r="J181" s="3">
        <f ca="1">PRODUCT('Rendements indices_+1'!J$2:J181)</f>
        <v>4.0513982845528309</v>
      </c>
      <c r="K181" s="3">
        <f ca="1">PRODUCT('Rendements indices_+1'!K$2:K181)</f>
        <v>2.5957104029645954</v>
      </c>
      <c r="L181" s="3">
        <f ca="1">PRODUCT('Rendements indices_+1'!L$2:L181)</f>
        <v>1.9945752198694222</v>
      </c>
      <c r="M181" s="3">
        <f ca="1">PRODUCT('Rendements indices_+1'!M$2:M181)</f>
        <v>2.6468484110744215</v>
      </c>
      <c r="N181" s="3">
        <f ca="1">PRODUCT('Rendements indices_+1'!N$2:N181)</f>
        <v>1.1079892741937021</v>
      </c>
      <c r="O181" s="3">
        <f ca="1">PRODUCT('Rendements indices_+1'!O$2:O181)</f>
        <v>1.0566441745246715</v>
      </c>
      <c r="P181" s="3">
        <f ca="1">PRODUCT('Rendements indices_+1'!P$2:P181)</f>
        <v>1.4063635933284828</v>
      </c>
      <c r="Q181" s="3">
        <f ca="1">PRODUCT('Rendements indices_+1'!Q$2:Q181)</f>
        <v>0.9215059322648077</v>
      </c>
      <c r="R181" s="3">
        <f ca="1">PRODUCT('Rendements indices_+1'!R$2:R181)</f>
        <v>0.87248226153750008</v>
      </c>
      <c r="S181" s="3">
        <f ca="1">PRODUCT('Rendements indices_+1'!S$2:S181)</f>
        <v>1.0265103903024688</v>
      </c>
      <c r="T181" s="3">
        <f ca="1">PRODUCT('Rendements indices_+1'!T$2:T181)</f>
        <v>1.0841006511862474</v>
      </c>
      <c r="U181" s="3">
        <f ca="1">PRODUCT('Rendements indices_+1'!U$2:U181)</f>
        <v>0.95576484468326395</v>
      </c>
      <c r="V181" s="3">
        <f>PRODUCT('Rendements indices_+1'!V$2:V181)</f>
        <v>0</v>
      </c>
      <c r="W181" s="3">
        <f ca="1">PRODUCT('Rendements indices_+1'!W$2:W181)</f>
        <v>1.7233241415067713</v>
      </c>
      <c r="X181" s="3">
        <f>PRODUCT('Rendements indices_+1'!X$2:X181)</f>
        <v>0</v>
      </c>
      <c r="Y181" s="3">
        <f ca="1">PRODUCT('Rendements indices_+1'!AB$2:AB181)</f>
        <v>3.6639652174017763</v>
      </c>
      <c r="Z181" s="7"/>
    </row>
    <row r="182" spans="1:26" x14ac:dyDescent="0.25">
      <c r="A182" s="2">
        <v>43496</v>
      </c>
      <c r="B182" s="3">
        <f ca="1">PRODUCT('Rendements indices_+1'!B$2:B182)</f>
        <v>1.9109811380888715</v>
      </c>
      <c r="C182" s="3">
        <f ca="1">PRODUCT('Rendements indices_+1'!C$2:C182)</f>
        <v>2.7491999630081452</v>
      </c>
      <c r="D182" s="3">
        <f ca="1">PRODUCT('Rendements indices_+1'!D$2:D182)</f>
        <v>1.2247172245694145</v>
      </c>
      <c r="E182" s="3">
        <f ca="1">PRODUCT('Rendements indices_+1'!E$2:E182)</f>
        <v>1.4467209296888466</v>
      </c>
      <c r="F182" s="3">
        <f ca="1">PRODUCT('Rendements indices_+1'!F$2:F182)</f>
        <v>2.3794494653343747</v>
      </c>
      <c r="G182" s="3">
        <f ca="1">PRODUCT('Rendements indices_+1'!G$2:G182)</f>
        <v>1.2415265298875986</v>
      </c>
      <c r="H182" s="3">
        <f ca="1">PRODUCT('Rendements indices_+1'!H$2:H182)</f>
        <v>3.3470822584617363</v>
      </c>
      <c r="I182" s="3">
        <f ca="1">PRODUCT('Rendements indices_+1'!I$2:I182)</f>
        <v>1.5437506122244957</v>
      </c>
      <c r="J182" s="3">
        <f ca="1">PRODUCT('Rendements indices_+1'!J$2:J182)</f>
        <v>4.1729402330894159</v>
      </c>
      <c r="K182" s="3">
        <f ca="1">PRODUCT('Rendements indices_+1'!K$2:K182)</f>
        <v>2.4918819868460114</v>
      </c>
      <c r="L182" s="3">
        <f ca="1">PRODUCT('Rendements indices_+1'!L$2:L182)</f>
        <v>1.9147922110746451</v>
      </c>
      <c r="M182" s="3">
        <f ca="1">PRODUCT('Rendements indices_+1'!M$2:M182)</f>
        <v>2.7527223475173983</v>
      </c>
      <c r="N182" s="3">
        <f ca="1">PRODUCT('Rendements indices_+1'!N$2:N182)</f>
        <v>1.052589810484017</v>
      </c>
      <c r="O182" s="3">
        <f ca="1">PRODUCT('Rendements indices_+1'!O$2:O182)</f>
        <v>1.0566441745246715</v>
      </c>
      <c r="P182" s="3">
        <f ca="1">PRODUCT('Rendements indices_+1'!P$2:P182)</f>
        <v>1.4344908651950525</v>
      </c>
      <c r="Q182" s="3">
        <f ca="1">PRODUCT('Rendements indices_+1'!Q$2:Q182)</f>
        <v>0.87543063565156731</v>
      </c>
      <c r="R182" s="3">
        <f ca="1">PRODUCT('Rendements indices_+1'!R$2:R182)</f>
        <v>0.87248226153750008</v>
      </c>
      <c r="S182" s="3">
        <f ca="1">PRODUCT('Rendements indices_+1'!S$2:S182)</f>
        <v>1.0162452863994442</v>
      </c>
      <c r="T182" s="3">
        <f ca="1">PRODUCT('Rendements indices_+1'!T$2:T182)</f>
        <v>1.029895618626935</v>
      </c>
      <c r="U182" s="3">
        <f ca="1">PRODUCT('Rendements indices_+1'!U$2:U182)</f>
        <v>0.99399543847059457</v>
      </c>
      <c r="V182" s="3">
        <f>PRODUCT('Rendements indices_+1'!V$2:V182)</f>
        <v>0</v>
      </c>
      <c r="W182" s="3">
        <f ca="1">PRODUCT('Rendements indices_+1'!W$2:W182)</f>
        <v>1.8094903485821099</v>
      </c>
      <c r="X182" s="3">
        <f>PRODUCT('Rendements indices_+1'!X$2:X182)</f>
        <v>0</v>
      </c>
      <c r="Y182" s="3">
        <f ca="1">PRODUCT('Rendements indices_+1'!AB$2:AB182)</f>
        <v>3.4807669565316872</v>
      </c>
      <c r="Z182" s="7"/>
    </row>
    <row r="183" spans="1:26" x14ac:dyDescent="0.25">
      <c r="A183" s="2">
        <v>43524</v>
      </c>
      <c r="B183" s="3">
        <f ca="1">PRODUCT('Rendements indices_+1'!B$2:B183)</f>
        <v>1.9300909494697602</v>
      </c>
      <c r="C183" s="3">
        <f ca="1">PRODUCT('Rendements indices_+1'!C$2:C183)</f>
        <v>2.8591679615284713</v>
      </c>
      <c r="D183" s="3">
        <f ca="1">PRODUCT('Rendements indices_+1'!D$2:D183)</f>
        <v>1.2614587413064968</v>
      </c>
      <c r="E183" s="3">
        <f ca="1">PRODUCT('Rendements indices_+1'!E$2:E183)</f>
        <v>1.3888520925012926</v>
      </c>
      <c r="F183" s="3">
        <f ca="1">PRODUCT('Rendements indices_+1'!F$2:F183)</f>
        <v>2.3318604760276873</v>
      </c>
      <c r="G183" s="3">
        <f ca="1">PRODUCT('Rendements indices_+1'!G$2:G183)</f>
        <v>1.2291112645887226</v>
      </c>
      <c r="H183" s="3">
        <f ca="1">PRODUCT('Rendements indices_+1'!H$2:H183)</f>
        <v>3.4474947262155884</v>
      </c>
      <c r="I183" s="3">
        <f ca="1">PRODUCT('Rendements indices_+1'!I$2:I183)</f>
        <v>1.5437506122244957</v>
      </c>
      <c r="J183" s="3">
        <f ca="1">PRODUCT('Rendements indices_+1'!J$2:J183)</f>
        <v>4.0477520260967337</v>
      </c>
      <c r="K183" s="3">
        <f ca="1">PRODUCT('Rendements indices_+1'!K$2:K183)</f>
        <v>2.6164760861883121</v>
      </c>
      <c r="L183" s="3">
        <f ca="1">PRODUCT('Rendements indices_+1'!L$2:L183)</f>
        <v>1.8764963668531522</v>
      </c>
      <c r="M183" s="3">
        <f ca="1">PRODUCT('Rendements indices_+1'!M$2:M183)</f>
        <v>2.7802495709925723</v>
      </c>
      <c r="N183" s="3">
        <f ca="1">PRODUCT('Rendements indices_+1'!N$2:N183)</f>
        <v>1.0210121161694965</v>
      </c>
      <c r="O183" s="3">
        <f ca="1">PRODUCT('Rendements indices_+1'!O$2:O183)</f>
        <v>1.0566441745246715</v>
      </c>
      <c r="P183" s="3">
        <f ca="1">PRODUCT('Rendements indices_+1'!P$2:P183)</f>
        <v>1.4201459565431021</v>
      </c>
      <c r="Q183" s="3">
        <f ca="1">PRODUCT('Rendements indices_+1'!Q$2:Q183)</f>
        <v>0.87543063565156731</v>
      </c>
      <c r="R183" s="3">
        <f ca="1">PRODUCT('Rendements indices_+1'!R$2:R183)</f>
        <v>0.87248226153750008</v>
      </c>
      <c r="S183" s="3">
        <f ca="1">PRODUCT('Rendements indices_+1'!S$2:S183)</f>
        <v>1.0568950978554221</v>
      </c>
      <c r="T183" s="3">
        <f ca="1">PRODUCT('Rendements indices_+1'!T$2:T183)</f>
        <v>1.0401945748132044</v>
      </c>
      <c r="U183" s="3">
        <f ca="1">PRODUCT('Rendements indices_+1'!U$2:U183)</f>
        <v>0.95423562093177072</v>
      </c>
      <c r="V183" s="3">
        <f>PRODUCT('Rendements indices_+1'!V$2:V183)</f>
        <v>0</v>
      </c>
      <c r="W183" s="3">
        <f ca="1">PRODUCT('Rendements indices_+1'!W$2:W183)</f>
        <v>1.7913954450962888</v>
      </c>
      <c r="X183" s="3">
        <f>PRODUCT('Rendements indices_+1'!X$2:X183)</f>
        <v>0</v>
      </c>
      <c r="Y183" s="3">
        <f ca="1">PRODUCT('Rendements indices_+1'!AB$2:AB183)</f>
        <v>3.3763439478357364</v>
      </c>
      <c r="Z183" s="7"/>
    </row>
    <row r="184" spans="1:26" x14ac:dyDescent="0.25">
      <c r="A184" s="2">
        <v>43553</v>
      </c>
      <c r="B184" s="3">
        <f ca="1">PRODUCT('Rendements indices_+1'!B$2:B184)</f>
        <v>2.0458964064379459</v>
      </c>
      <c r="C184" s="3">
        <f ca="1">PRODUCT('Rendements indices_+1'!C$2:C184)</f>
        <v>2.8877596411437558</v>
      </c>
      <c r="D184" s="3">
        <f ca="1">PRODUCT('Rendements indices_+1'!D$2:D184)</f>
        <v>1.2362295664803669</v>
      </c>
      <c r="E184" s="3">
        <f ca="1">PRODUCT('Rendements indices_+1'!E$2:E184)</f>
        <v>1.4444061762013443</v>
      </c>
      <c r="F184" s="3">
        <f ca="1">PRODUCT('Rendements indices_+1'!F$2:F184)</f>
        <v>2.4717721045893488</v>
      </c>
      <c r="G184" s="3">
        <f ca="1">PRODUCT('Rendements indices_+1'!G$2:G184)</f>
        <v>1.2659846025263843</v>
      </c>
      <c r="H184" s="3">
        <f ca="1">PRODUCT('Rendements indices_+1'!H$2:H184)</f>
        <v>3.654344409788524</v>
      </c>
      <c r="I184" s="3">
        <f ca="1">PRODUCT('Rendements indices_+1'!I$2:I184)</f>
        <v>1.4665630816132709</v>
      </c>
      <c r="J184" s="3">
        <f ca="1">PRODUCT('Rendements indices_+1'!J$2:J184)</f>
        <v>4.0477520260967337</v>
      </c>
      <c r="K184" s="3">
        <f ca="1">PRODUCT('Rendements indices_+1'!K$2:K184)</f>
        <v>2.4856522818788962</v>
      </c>
      <c r="L184" s="3">
        <f ca="1">PRODUCT('Rendements indices_+1'!L$2:L184)</f>
        <v>1.8014365121790261</v>
      </c>
      <c r="M184" s="3">
        <f ca="1">PRODUCT('Rendements indices_+1'!M$2:M184)</f>
        <v>2.6690395881528692</v>
      </c>
      <c r="N184" s="3">
        <f ca="1">PRODUCT('Rendements indices_+1'!N$2:N184)</f>
        <v>0.96996151036102163</v>
      </c>
      <c r="O184" s="3">
        <f ca="1">PRODUCT('Rendements indices_+1'!O$2:O184)</f>
        <v>1.0566441745246715</v>
      </c>
      <c r="P184" s="3">
        <f ca="1">PRODUCT('Rendements indices_+1'!P$2:P184)</f>
        <v>1.4911532543702573</v>
      </c>
      <c r="Q184" s="3">
        <f ca="1">PRODUCT('Rendements indices_+1'!Q$2:Q184)</f>
        <v>0.91044786107762998</v>
      </c>
      <c r="R184" s="3">
        <f ca="1">PRODUCT('Rendements indices_+1'!R$2:R184)</f>
        <v>0.87248226153750008</v>
      </c>
      <c r="S184" s="3">
        <f ca="1">PRODUCT('Rendements indices_+1'!S$2:S184)</f>
        <v>1.0251882449197594</v>
      </c>
      <c r="T184" s="3">
        <f ca="1">PRODUCT('Rendements indices_+1'!T$2:T184)</f>
        <v>1.0609984663094685</v>
      </c>
      <c r="U184" s="3">
        <f ca="1">PRODUCT('Rendements indices_+1'!U$2:U184)</f>
        <v>0.94469326472245296</v>
      </c>
      <c r="V184" s="3">
        <f>PRODUCT('Rendements indices_+1'!V$2:V184)</f>
        <v>0</v>
      </c>
      <c r="W184" s="3">
        <f ca="1">PRODUCT('Rendements indices_+1'!W$2:W184)</f>
        <v>1.755567536194363</v>
      </c>
      <c r="X184" s="3">
        <f>PRODUCT('Rendements indices_+1'!X$2:X184)</f>
        <v>0</v>
      </c>
      <c r="Y184" s="3">
        <f ca="1">PRODUCT('Rendements indices_+1'!AB$2:AB184)</f>
        <v>3.5113977057491659</v>
      </c>
      <c r="Z184" s="7"/>
    </row>
    <row r="185" spans="1:26" x14ac:dyDescent="0.25">
      <c r="A185" s="2">
        <v>43585</v>
      </c>
      <c r="B185" s="3">
        <f ca="1">PRODUCT('Rendements indices_+1'!B$2:B185)</f>
        <v>2.0663553705023254</v>
      </c>
      <c r="C185" s="3">
        <f ca="1">PRODUCT('Rendements indices_+1'!C$2:C185)</f>
        <v>3.0610252196123815</v>
      </c>
      <c r="D185" s="3">
        <f ca="1">PRODUCT('Rendements indices_+1'!D$2:D185)</f>
        <v>1.1744180881563484</v>
      </c>
      <c r="E185" s="3">
        <f ca="1">PRODUCT('Rendements indices_+1'!E$2:E185)</f>
        <v>1.4155180526773175</v>
      </c>
      <c r="F185" s="3">
        <f ca="1">PRODUCT('Rendements indices_+1'!F$2:F185)</f>
        <v>2.3729012204057747</v>
      </c>
      <c r="G185" s="3">
        <f ca="1">PRODUCT('Rendements indices_+1'!G$2:G185)</f>
        <v>1.291304294576912</v>
      </c>
      <c r="H185" s="3">
        <f ca="1">PRODUCT('Rendements indices_+1'!H$2:H185)</f>
        <v>3.5081706333969831</v>
      </c>
      <c r="I185" s="3">
        <f ca="1">PRODUCT('Rendements indices_+1'!I$2:I185)</f>
        <v>1.4372318199810055</v>
      </c>
      <c r="J185" s="3">
        <f ca="1">PRODUCT('Rendements indices_+1'!J$2:J185)</f>
        <v>4.2501396274015706</v>
      </c>
      <c r="K185" s="3">
        <f ca="1">PRODUCT('Rendements indices_+1'!K$2:K185)</f>
        <v>2.5602218503352629</v>
      </c>
      <c r="L185" s="3">
        <f ca="1">PRODUCT('Rendements indices_+1'!L$2:L185)</f>
        <v>1.9095227029097679</v>
      </c>
      <c r="M185" s="3">
        <f ca="1">PRODUCT('Rendements indices_+1'!M$2:M185)</f>
        <v>2.8291819634420414</v>
      </c>
      <c r="N185" s="3">
        <f ca="1">PRODUCT('Rendements indices_+1'!N$2:N185)</f>
        <v>0.93116304994658072</v>
      </c>
      <c r="O185" s="3">
        <f ca="1">PRODUCT('Rendements indices_+1'!O$2:O185)</f>
        <v>1.0566441745246715</v>
      </c>
      <c r="P185" s="3">
        <f ca="1">PRODUCT('Rendements indices_+1'!P$2:P185)</f>
        <v>1.5060647869139598</v>
      </c>
      <c r="Q185" s="3">
        <f ca="1">PRODUCT('Rendements indices_+1'!Q$2:Q185)</f>
        <v>0.92865681829918256</v>
      </c>
      <c r="R185" s="3">
        <f ca="1">PRODUCT('Rendements indices_+1'!R$2:R185)</f>
        <v>0.87248226153750008</v>
      </c>
      <c r="S185" s="3">
        <f ca="1">PRODUCT('Rendements indices_+1'!S$2:S185)</f>
        <v>0.9841807151229689</v>
      </c>
      <c r="T185" s="3">
        <f ca="1">PRODUCT('Rendements indices_+1'!T$2:T185)</f>
        <v>1.0397784969832791</v>
      </c>
      <c r="U185" s="3">
        <f ca="1">PRODUCT('Rendements indices_+1'!U$2:U185)</f>
        <v>1.0013748606058002</v>
      </c>
      <c r="V185" s="3">
        <f>PRODUCT('Rendements indices_+1'!V$2:V185)</f>
        <v>0</v>
      </c>
      <c r="W185" s="3">
        <f ca="1">PRODUCT('Rendements indices_+1'!W$2:W185)</f>
        <v>1.8257902376421375</v>
      </c>
      <c r="X185" s="3">
        <f>PRODUCT('Rendements indices_+1'!X$2:X185)</f>
        <v>0</v>
      </c>
      <c r="Y185" s="3">
        <f ca="1">PRODUCT('Rendements indices_+1'!AB$2:AB185)</f>
        <v>3.6869675910366242</v>
      </c>
      <c r="Z185" s="7"/>
    </row>
    <row r="186" spans="1:26" x14ac:dyDescent="0.25">
      <c r="A186" s="2">
        <v>43616</v>
      </c>
      <c r="B186" s="3">
        <f ca="1">PRODUCT('Rendements indices_+1'!B$2:B186)</f>
        <v>2.0870189242073489</v>
      </c>
      <c r="C186" s="3">
        <f ca="1">PRODUCT('Rendements indices_+1'!C$2:C186)</f>
        <v>2.9079739586317621</v>
      </c>
      <c r="D186" s="3">
        <f ca="1">PRODUCT('Rendements indices_+1'!D$2:D186)</f>
        <v>1.1744180881563484</v>
      </c>
      <c r="E186" s="3">
        <f ca="1">PRODUCT('Rendements indices_+1'!E$2:E186)</f>
        <v>1.5004491358379566</v>
      </c>
      <c r="F186" s="3">
        <f ca="1">PRODUCT('Rendements indices_+1'!F$2:F186)</f>
        <v>2.4915462814260634</v>
      </c>
      <c r="G186" s="3">
        <f ca="1">PRODUCT('Rendements indices_+1'!G$2:G186)</f>
        <v>1.2267390798480664</v>
      </c>
      <c r="H186" s="3">
        <f ca="1">PRODUCT('Rendements indices_+1'!H$2:H186)</f>
        <v>3.5081706333969831</v>
      </c>
      <c r="I186" s="3">
        <f ca="1">PRODUCT('Rendements indices_+1'!I$2:I186)</f>
        <v>1.5234657291798659</v>
      </c>
      <c r="J186" s="3">
        <f ca="1">PRODUCT('Rendements indices_+1'!J$2:J186)</f>
        <v>4.0801340423055077</v>
      </c>
      <c r="K186" s="3">
        <f ca="1">PRODUCT('Rendements indices_+1'!K$2:K186)</f>
        <v>2.6370285058453211</v>
      </c>
      <c r="L186" s="3">
        <f ca="1">PRODUCT('Rendements indices_+1'!L$2:L186)</f>
        <v>1.9286179299388655</v>
      </c>
      <c r="M186" s="3">
        <f ca="1">PRODUCT('Rendements indices_+1'!M$2:M186)</f>
        <v>2.9140574223453029</v>
      </c>
      <c r="N186" s="3">
        <f ca="1">PRODUCT('Rendements indices_+1'!N$2:N186)</f>
        <v>0.97772120244390981</v>
      </c>
      <c r="O186" s="3">
        <f ca="1">PRODUCT('Rendements indices_+1'!O$2:O186)</f>
        <v>1.0566441745246715</v>
      </c>
      <c r="P186" s="3">
        <f ca="1">PRODUCT('Rendements indices_+1'!P$2:P186)</f>
        <v>1.4759434911756806</v>
      </c>
      <c r="Q186" s="3">
        <f ca="1">PRODUCT('Rendements indices_+1'!Q$2:Q186)</f>
        <v>0.93794338648217435</v>
      </c>
      <c r="R186" s="3">
        <f ca="1">PRODUCT('Rendements indices_+1'!R$2:R186)</f>
        <v>0.87248226153750008</v>
      </c>
      <c r="S186" s="3">
        <f ca="1">PRODUCT('Rendements indices_+1'!S$2:S186)</f>
        <v>1.0235479437278876</v>
      </c>
      <c r="T186" s="3">
        <f ca="1">PRODUCT('Rendements indices_+1'!T$2:T186)</f>
        <v>1.1021652068022758</v>
      </c>
      <c r="U186" s="3">
        <f ca="1">PRODUCT('Rendements indices_+1'!U$2:U186)</f>
        <v>1.0514436036360901</v>
      </c>
      <c r="V186" s="3">
        <f>PRODUCT('Rendements indices_+1'!V$2:V186)</f>
        <v>0</v>
      </c>
      <c r="W186" s="3">
        <f ca="1">PRODUCT('Rendements indices_+1'!W$2:W186)</f>
        <v>1.8988218471478231</v>
      </c>
      <c r="X186" s="3">
        <f>PRODUCT('Rendements indices_+1'!X$2:X186)</f>
        <v>0</v>
      </c>
      <c r="Y186" s="3">
        <f ca="1">PRODUCT('Rendements indices_+1'!AB$2:AB186)</f>
        <v>3.7975766187677231</v>
      </c>
      <c r="Z186" s="7"/>
    </row>
    <row r="187" spans="1:26" x14ac:dyDescent="0.25">
      <c r="A187" s="2">
        <v>43644</v>
      </c>
      <c r="B187" s="3">
        <f ca="1">PRODUCT('Rendements indices_+1'!B$2:B187)</f>
        <v>2.0870189242073489</v>
      </c>
      <c r="C187" s="3">
        <f ca="1">PRODUCT('Rendements indices_+1'!C$2:C187)</f>
        <v>2.9952131773907151</v>
      </c>
      <c r="D187" s="3">
        <f ca="1">PRODUCT('Rendements indices_+1'!D$2:D187)</f>
        <v>1.1509297263932214</v>
      </c>
      <c r="E187" s="3">
        <f ca="1">PRODUCT('Rendements indices_+1'!E$2:E187)</f>
        <v>1.4254266790460588</v>
      </c>
      <c r="F187" s="3">
        <f ca="1">PRODUCT('Rendements indices_+1'!F$2:F187)</f>
        <v>2.6161235954973665</v>
      </c>
      <c r="G187" s="3">
        <f ca="1">PRODUCT('Rendements indices_+1'!G$2:G187)</f>
        <v>1.1654021258556631</v>
      </c>
      <c r="H187" s="3">
        <f ca="1">PRODUCT('Rendements indices_+1'!H$2:H187)</f>
        <v>3.6484974587328627</v>
      </c>
      <c r="I187" s="3">
        <f ca="1">PRODUCT('Rendements indices_+1'!I$2:I187)</f>
        <v>1.5844043583470606</v>
      </c>
      <c r="J187" s="3">
        <f ca="1">PRODUCT('Rendements indices_+1'!J$2:J187)</f>
        <v>4.161736723151618</v>
      </c>
      <c r="K187" s="3">
        <f ca="1">PRODUCT('Rendements indices_+1'!K$2:K187)</f>
        <v>2.7952502161960404</v>
      </c>
      <c r="L187" s="3">
        <f ca="1">PRODUCT('Rendements indices_+1'!L$2:L187)</f>
        <v>1.9479041092382541</v>
      </c>
      <c r="M187" s="3">
        <f ca="1">PRODUCT('Rendements indices_+1'!M$2:M187)</f>
        <v>3.088900867686021</v>
      </c>
      <c r="N187" s="3">
        <f ca="1">PRODUCT('Rendements indices_+1'!N$2:N187)</f>
        <v>0.98749841446834896</v>
      </c>
      <c r="O187" s="3">
        <f ca="1">PRODUCT('Rendements indices_+1'!O$2:O187)</f>
        <v>1.0566441745246715</v>
      </c>
      <c r="P187" s="3">
        <f ca="1">PRODUCT('Rendements indices_+1'!P$2:P187)</f>
        <v>1.5349812308227078</v>
      </c>
      <c r="Q187" s="3">
        <f ca="1">PRODUCT('Rendements indices_+1'!Q$2:Q187)</f>
        <v>0.9004256510228873</v>
      </c>
      <c r="R187" s="3">
        <f ca="1">PRODUCT('Rendements indices_+1'!R$2:R187)</f>
        <v>0.87248226153750008</v>
      </c>
      <c r="S187" s="3">
        <f ca="1">PRODUCT('Rendements indices_+1'!S$2:S187)</f>
        <v>0.98260602597877211</v>
      </c>
      <c r="T187" s="3">
        <f ca="1">PRODUCT('Rendements indices_+1'!T$2:T187)</f>
        <v>1.0580785985301848</v>
      </c>
      <c r="U187" s="3">
        <f ca="1">PRODUCT('Rendements indices_+1'!U$2:U187)</f>
        <v>1.0935013477815339</v>
      </c>
      <c r="V187" s="3">
        <f>PRODUCT('Rendements indices_+1'!V$2:V187)</f>
        <v>0</v>
      </c>
      <c r="W187" s="3">
        <f ca="1">PRODUCT('Rendements indices_+1'!W$2:W187)</f>
        <v>1.9747747210337361</v>
      </c>
      <c r="X187" s="3">
        <f>PRODUCT('Rendements indices_+1'!X$2:X187)</f>
        <v>0</v>
      </c>
      <c r="Y187" s="3">
        <f ca="1">PRODUCT('Rendements indices_+1'!AB$2:AB187)</f>
        <v>3.645673554017014</v>
      </c>
      <c r="Z187" s="7"/>
    </row>
    <row r="188" spans="1:26" x14ac:dyDescent="0.25">
      <c r="A188" s="2">
        <v>43677</v>
      </c>
      <c r="B188" s="3">
        <f ca="1">PRODUCT('Rendements indices_+1'!B$2:B188)</f>
        <v>2.0452785457232019</v>
      </c>
      <c r="C188" s="3">
        <f ca="1">PRODUCT('Rendements indices_+1'!C$2:C188)</f>
        <v>2.9353089138429009</v>
      </c>
      <c r="D188" s="3">
        <f ca="1">PRODUCT('Rendements indices_+1'!D$2:D188)</f>
        <v>1.1394204291292893</v>
      </c>
      <c r="E188" s="3">
        <f ca="1">PRODUCT('Rendements indices_+1'!E$2:E188)</f>
        <v>1.4824437462079012</v>
      </c>
      <c r="F188" s="3">
        <f ca="1">PRODUCT('Rendements indices_+1'!F$2:F188)</f>
        <v>2.5638011235874192</v>
      </c>
      <c r="G188" s="3">
        <f ca="1">PRODUCT('Rendements indices_+1'!G$2:G188)</f>
        <v>1.1420940833385498</v>
      </c>
      <c r="H188" s="3">
        <f ca="1">PRODUCT('Rendements indices_+1'!H$2:H188)</f>
        <v>3.6120124841455339</v>
      </c>
      <c r="I188" s="3">
        <f ca="1">PRODUCT('Rendements indices_+1'!I$2:I188)</f>
        <v>1.6636245762644137</v>
      </c>
      <c r="J188" s="3">
        <f ca="1">PRODUCT('Rendements indices_+1'!J$2:J188)</f>
        <v>4.0785019886885854</v>
      </c>
      <c r="K188" s="3">
        <f ca="1">PRODUCT('Rendements indices_+1'!K$2:K188)</f>
        <v>2.7952502161960404</v>
      </c>
      <c r="L188" s="3">
        <f ca="1">PRODUCT('Rendements indices_+1'!L$2:L188)</f>
        <v>1.8505089037763414</v>
      </c>
      <c r="M188" s="3">
        <f ca="1">PRODUCT('Rendements indices_+1'!M$2:M188)</f>
        <v>3.088900867686021</v>
      </c>
      <c r="N188" s="3">
        <f ca="1">PRODUCT('Rendements indices_+1'!N$2:N188)</f>
        <v>0.95787346203429846</v>
      </c>
      <c r="O188" s="3">
        <f ca="1">PRODUCT('Rendements indices_+1'!O$2:O188)</f>
        <v>1.0566441745246715</v>
      </c>
      <c r="P188" s="3">
        <f ca="1">PRODUCT('Rendements indices_+1'!P$2:P188)</f>
        <v>1.5656808554391619</v>
      </c>
      <c r="Q188" s="3">
        <f ca="1">PRODUCT('Rendements indices_+1'!Q$2:Q188)</f>
        <v>0.9364426770638028</v>
      </c>
      <c r="R188" s="3">
        <f ca="1">PRODUCT('Rendements indices_+1'!R$2:R188)</f>
        <v>0.87248226153750008</v>
      </c>
      <c r="S188" s="3">
        <f ca="1">PRODUCT('Rendements indices_+1'!S$2:S188)</f>
        <v>0.98260602597877211</v>
      </c>
      <c r="T188" s="3">
        <f ca="1">PRODUCT('Rendements indices_+1'!T$2:T188)</f>
        <v>1.1004017424713923</v>
      </c>
      <c r="U188" s="3">
        <f ca="1">PRODUCT('Rendements indices_+1'!U$2:U188)</f>
        <v>1.1044363612593493</v>
      </c>
      <c r="V188" s="3">
        <f>PRODUCT('Rendements indices_+1'!V$2:V188)</f>
        <v>0</v>
      </c>
      <c r="W188" s="3">
        <f ca="1">PRODUCT('Rendements indices_+1'!W$2:W188)</f>
        <v>2.0340179626647483</v>
      </c>
      <c r="X188" s="3">
        <f>PRODUCT('Rendements indices_+1'!X$2:X188)</f>
        <v>0</v>
      </c>
      <c r="Y188" s="3">
        <f ca="1">PRODUCT('Rendements indices_+1'!AB$2:AB188)</f>
        <v>3.7915004961776946</v>
      </c>
      <c r="Z188" s="7"/>
    </row>
    <row r="189" spans="1:26" x14ac:dyDescent="0.25">
      <c r="A189" s="2">
        <v>43707</v>
      </c>
      <c r="B189" s="3">
        <f ca="1">PRODUCT('Rendements indices_+1'!B$2:B189)</f>
        <v>1.9430146184370416</v>
      </c>
      <c r="C189" s="3">
        <f ca="1">PRODUCT('Rendements indices_+1'!C$2:C189)</f>
        <v>3.0820743595350462</v>
      </c>
      <c r="D189" s="3">
        <f ca="1">PRODUCT('Rendements indices_+1'!D$2:D189)</f>
        <v>1.1622088377118751</v>
      </c>
      <c r="E189" s="3">
        <f ca="1">PRODUCT('Rendements indices_+1'!E$2:E189)</f>
        <v>1.4379704338216641</v>
      </c>
      <c r="F189" s="3">
        <f ca="1">PRODUCT('Rendements indices_+1'!F$2:F189)</f>
        <v>2.640715157295042</v>
      </c>
      <c r="G189" s="3">
        <f ca="1">PRODUCT('Rendements indices_+1'!G$2:G189)</f>
        <v>1.1649359650053208</v>
      </c>
      <c r="H189" s="3">
        <f ca="1">PRODUCT('Rendements indices_+1'!H$2:H189)</f>
        <v>3.8287332331942663</v>
      </c>
      <c r="I189" s="3">
        <f ca="1">PRODUCT('Rendements indices_+1'!I$2:I189)</f>
        <v>1.6469883305017696</v>
      </c>
      <c r="J189" s="3">
        <f ca="1">PRODUCT('Rendements indices_+1'!J$2:J189)</f>
        <v>4.0785019886885854</v>
      </c>
      <c r="K189" s="3">
        <f ca="1">PRODUCT('Rendements indices_+1'!K$2:K189)</f>
        <v>2.8511552205199613</v>
      </c>
      <c r="L189" s="3">
        <f ca="1">PRODUCT('Rendements indices_+1'!L$2:L189)</f>
        <v>1.9615394380029219</v>
      </c>
      <c r="M189" s="3">
        <f ca="1">PRODUCT('Rendements indices_+1'!M$2:M189)</f>
        <v>3.2742349197471823</v>
      </c>
      <c r="N189" s="3">
        <f ca="1">PRODUCT('Rendements indices_+1'!N$2:N189)</f>
        <v>1.0153458697563564</v>
      </c>
      <c r="O189" s="3">
        <f ca="1">PRODUCT('Rendements indices_+1'!O$2:O189)</f>
        <v>1.0566441745246715</v>
      </c>
      <c r="P189" s="3">
        <f ca="1">PRODUCT('Rendements indices_+1'!P$2:P189)</f>
        <v>1.5969944725479452</v>
      </c>
      <c r="Q189" s="3">
        <f ca="1">PRODUCT('Rendements indices_+1'!Q$2:Q189)</f>
        <v>0.89898496998125066</v>
      </c>
      <c r="R189" s="3">
        <f ca="1">PRODUCT('Rendements indices_+1'!R$2:R189)</f>
        <v>0.87248226153750008</v>
      </c>
      <c r="S189" s="3">
        <f ca="1">PRODUCT('Rendements indices_+1'!S$2:S189)</f>
        <v>1.0022581464983475</v>
      </c>
      <c r="T189" s="3">
        <f ca="1">PRODUCT('Rendements indices_+1'!T$2:T189)</f>
        <v>1.0563856727725367</v>
      </c>
      <c r="U189" s="3">
        <f ca="1">PRODUCT('Rendements indices_+1'!U$2:U189)</f>
        <v>1.1044363612593493</v>
      </c>
      <c r="V189" s="3">
        <f>PRODUCT('Rendements indices_+1'!V$2:V189)</f>
        <v>0</v>
      </c>
      <c r="W189" s="3">
        <f ca="1">PRODUCT('Rendements indices_+1'!W$2:W189)</f>
        <v>2.0543581422913957</v>
      </c>
      <c r="X189" s="3">
        <f>PRODUCT('Rendements indices_+1'!X$2:X189)</f>
        <v>0</v>
      </c>
      <c r="Y189" s="3">
        <f ca="1">PRODUCT('Rendements indices_+1'!AB$2:AB189)</f>
        <v>3.8294155011394717</v>
      </c>
      <c r="Z189" s="7"/>
    </row>
    <row r="190" spans="1:26" x14ac:dyDescent="0.25">
      <c r="A190" s="2">
        <v>43738</v>
      </c>
      <c r="B190" s="3">
        <f ca="1">PRODUCT('Rendements indices_+1'!B$2:B190)</f>
        <v>1.962444764621412</v>
      </c>
      <c r="C190" s="3">
        <f ca="1">PRODUCT('Rendements indices_+1'!C$2:C190)</f>
        <v>3.0512536159396957</v>
      </c>
      <c r="D190" s="3">
        <f ca="1">PRODUCT('Rendements indices_+1'!D$2:D190)</f>
        <v>1.1157204842034001</v>
      </c>
      <c r="E190" s="3">
        <f ca="1">PRODUCT('Rendements indices_+1'!E$2:E190)</f>
        <v>1.3660719121305809</v>
      </c>
      <c r="F190" s="3">
        <f ca="1">PRODUCT('Rendements indices_+1'!F$2:F190)</f>
        <v>2.5086793994302896</v>
      </c>
      <c r="G190" s="3">
        <f ca="1">PRODUCT('Rendements indices_+1'!G$2:G190)</f>
        <v>1.1765853246553741</v>
      </c>
      <c r="H190" s="3">
        <f ca="1">PRODUCT('Rendements indices_+1'!H$2:H190)</f>
        <v>3.9053078978581515</v>
      </c>
      <c r="I190" s="3">
        <f ca="1">PRODUCT('Rendements indices_+1'!I$2:I190)</f>
        <v>1.564638913976681</v>
      </c>
      <c r="J190" s="3">
        <f ca="1">PRODUCT('Rendements indices_+1'!J$2:J190)</f>
        <v>3.9153619091410419</v>
      </c>
      <c r="K190" s="3">
        <f ca="1">PRODUCT('Rendements indices_+1'!K$2:K190)</f>
        <v>2.7656205639043625</v>
      </c>
      <c r="L190" s="3">
        <f ca="1">PRODUCT('Rendements indices_+1'!L$2:L190)</f>
        <v>1.9026932548628341</v>
      </c>
      <c r="M190" s="3">
        <f ca="1">PRODUCT('Rendements indices_+1'!M$2:M190)</f>
        <v>3.3724619673395977</v>
      </c>
      <c r="N190" s="3">
        <f ca="1">PRODUCT('Rendements indices_+1'!N$2:N190)</f>
        <v>0.98488549366366573</v>
      </c>
      <c r="O190" s="3">
        <f ca="1">PRODUCT('Rendements indices_+1'!O$2:O190)</f>
        <v>1.0566441745246715</v>
      </c>
      <c r="P190" s="3">
        <f ca="1">PRODUCT('Rendements indices_+1'!P$2:P190)</f>
        <v>1.5969944725479452</v>
      </c>
      <c r="Q190" s="3">
        <f ca="1">PRODUCT('Rendements indices_+1'!Q$2:Q190)</f>
        <v>0.85403572148218809</v>
      </c>
      <c r="R190" s="3">
        <f ca="1">PRODUCT('Rendements indices_+1'!R$2:R190)</f>
        <v>0.87248226153750008</v>
      </c>
      <c r="S190" s="3">
        <f ca="1">PRODUCT('Rendements indices_+1'!S$2:S190)</f>
        <v>0.9822129835683806</v>
      </c>
      <c r="T190" s="3">
        <f ca="1">PRODUCT('Rendements indices_+1'!T$2:T190)</f>
        <v>1.0458218160448114</v>
      </c>
      <c r="U190" s="3">
        <f ca="1">PRODUCT('Rendements indices_+1'!U$2:U190)</f>
        <v>1.1044363612593493</v>
      </c>
      <c r="V190" s="3">
        <f>PRODUCT('Rendements indices_+1'!V$2:V190)</f>
        <v>0</v>
      </c>
      <c r="W190" s="3">
        <f ca="1">PRODUCT('Rendements indices_+1'!W$2:W190)</f>
        <v>2.0543581422913957</v>
      </c>
      <c r="X190" s="3">
        <f>PRODUCT('Rendements indices_+1'!X$2:X190)</f>
        <v>0</v>
      </c>
      <c r="Y190" s="3">
        <f ca="1">PRODUCT('Rendements indices_+1'!AB$2:AB190)</f>
        <v>4.0591804312078406</v>
      </c>
      <c r="Z190" s="7"/>
    </row>
    <row r="191" spans="1:26" x14ac:dyDescent="0.25">
      <c r="A191" s="2">
        <v>43769</v>
      </c>
      <c r="B191" s="3">
        <f ca="1">PRODUCT('Rendements indices_+1'!B$2:B191)</f>
        <v>2.0409425552062688</v>
      </c>
      <c r="C191" s="3">
        <f ca="1">PRODUCT('Rendements indices_+1'!C$2:C191)</f>
        <v>3.2038162967366808</v>
      </c>
      <c r="D191" s="3">
        <f ca="1">PRODUCT('Rendements indices_+1'!D$2:D191)</f>
        <v>1.138034893887468</v>
      </c>
      <c r="E191" s="3">
        <f ca="1">PRODUCT('Rendements indices_+1'!E$2:E191)</f>
        <v>1.3933933503731926</v>
      </c>
      <c r="F191" s="3">
        <f ca="1">PRODUCT('Rendements indices_+1'!F$2:F191)</f>
        <v>2.5337661934245927</v>
      </c>
      <c r="G191" s="3">
        <f ca="1">PRODUCT('Rendements indices_+1'!G$2:G191)</f>
        <v>1.1177560584226054</v>
      </c>
      <c r="H191" s="3">
        <f ca="1">PRODUCT('Rendements indices_+1'!H$2:H191)</f>
        <v>3.9443609768367329</v>
      </c>
      <c r="I191" s="3">
        <f ca="1">PRODUCT('Rendements indices_+1'!I$2:I191)</f>
        <v>1.5176997465573805</v>
      </c>
      <c r="J191" s="3">
        <f ca="1">PRODUCT('Rendements indices_+1'!J$2:J191)</f>
        <v>4.1111300045980945</v>
      </c>
      <c r="K191" s="3">
        <f ca="1">PRODUCT('Rendements indices_+1'!K$2:K191)</f>
        <v>2.9315577977386242</v>
      </c>
      <c r="L191" s="3">
        <f ca="1">PRODUCT('Rendements indices_+1'!L$2:L191)</f>
        <v>1.8836663223142058</v>
      </c>
      <c r="M191" s="3">
        <f ca="1">PRODUCT('Rendements indices_+1'!M$2:M191)</f>
        <v>3.5410850657065778</v>
      </c>
      <c r="N191" s="3">
        <f ca="1">PRODUCT('Rendements indices_+1'!N$2:N191)</f>
        <v>0.98488549366366573</v>
      </c>
      <c r="O191" s="3">
        <f ca="1">PRODUCT('Rendements indices_+1'!O$2:O191)</f>
        <v>1.0566441745246715</v>
      </c>
      <c r="P191" s="3">
        <f ca="1">PRODUCT('Rendements indices_+1'!P$2:P191)</f>
        <v>1.5969944725479452</v>
      </c>
      <c r="Q191" s="3">
        <f ca="1">PRODUCT('Rendements indices_+1'!Q$2:Q191)</f>
        <v>0.90527786477111938</v>
      </c>
      <c r="R191" s="3">
        <f ca="1">PRODUCT('Rendements indices_+1'!R$2:R191)</f>
        <v>0.87248226153750008</v>
      </c>
      <c r="S191" s="3">
        <f ca="1">PRODUCT('Rendements indices_+1'!S$2:S191)</f>
        <v>0.95274659406132911</v>
      </c>
      <c r="T191" s="3">
        <f ca="1">PRODUCT('Rendements indices_+1'!T$2:T191)</f>
        <v>1.0249053797239152</v>
      </c>
      <c r="U191" s="3">
        <f ca="1">PRODUCT('Rendements indices_+1'!U$2:U191)</f>
        <v>1.1044363612593493</v>
      </c>
      <c r="V191" s="3">
        <f>PRODUCT('Rendements indices_+1'!V$2:V191)</f>
        <v>0</v>
      </c>
      <c r="W191" s="3">
        <f ca="1">PRODUCT('Rendements indices_+1'!W$2:W191)</f>
        <v>2.0543581422913957</v>
      </c>
      <c r="X191" s="3">
        <f>PRODUCT('Rendements indices_+1'!X$2:X191)</f>
        <v>0</v>
      </c>
      <c r="Y191" s="3">
        <f ca="1">PRODUCT('Rendements indices_+1'!AB$2:AB191)</f>
        <v>3.8968132139595268</v>
      </c>
      <c r="Z191" s="7"/>
    </row>
    <row r="192" spans="1:26" x14ac:dyDescent="0.25">
      <c r="A192" s="2">
        <v>43798</v>
      </c>
      <c r="B192" s="3">
        <f ca="1">PRODUCT('Rendements indices_+1'!B$2:B192)</f>
        <v>2.081761406310394</v>
      </c>
      <c r="C192" s="3">
        <f ca="1">PRODUCT('Rendements indices_+1'!C$2:C192)</f>
        <v>3.2038162967366808</v>
      </c>
      <c r="D192" s="3">
        <f ca="1">PRODUCT('Rendements indices_+1'!D$2:D192)</f>
        <v>1.1038938470708439</v>
      </c>
      <c r="E192" s="3">
        <f ca="1">PRODUCT('Rendements indices_+1'!E$2:E192)</f>
        <v>1.4630630178918522</v>
      </c>
      <c r="F192" s="3">
        <f ca="1">PRODUCT('Rendements indices_+1'!F$2:F192)</f>
        <v>2.4070778837533631</v>
      </c>
      <c r="G192" s="3">
        <f ca="1">PRODUCT('Rendements indices_+1'!G$2:G192)</f>
        <v>1.1512887401752836</v>
      </c>
      <c r="H192" s="3">
        <f ca="1">PRODUCT('Rendements indices_+1'!H$2:H192)</f>
        <v>4.1415790256785696</v>
      </c>
      <c r="I192" s="3">
        <f ca="1">PRODUCT('Rendements indices_+1'!I$2:I192)</f>
        <v>1.5784077364196758</v>
      </c>
      <c r="J192" s="3">
        <f ca="1">PRODUCT('Rendements indices_+1'!J$2:J192)</f>
        <v>4.1522413046440754</v>
      </c>
      <c r="K192" s="3">
        <f ca="1">PRODUCT('Rendements indices_+1'!K$2:K192)</f>
        <v>2.8436110638064656</v>
      </c>
      <c r="L192" s="3">
        <f ca="1">PRODUCT('Rendements indices_+1'!L$2:L192)</f>
        <v>1.9778496384299162</v>
      </c>
      <c r="M192" s="3">
        <f ca="1">PRODUCT('Rendements indices_+1'!M$2:M192)</f>
        <v>3.7535501696489728</v>
      </c>
      <c r="N192" s="3">
        <f ca="1">PRODUCT('Rendements indices_+1'!N$2:N192)</f>
        <v>1.0144320584735758</v>
      </c>
      <c r="O192" s="3">
        <f ca="1">PRODUCT('Rendements indices_+1'!O$2:O192)</f>
        <v>1.0566441745246715</v>
      </c>
      <c r="P192" s="3">
        <f ca="1">PRODUCT('Rendements indices_+1'!P$2:P192)</f>
        <v>1.5969944725479452</v>
      </c>
      <c r="Q192" s="3">
        <f ca="1">PRODUCT('Rendements indices_+1'!Q$2:Q192)</f>
        <v>0.89622508612340812</v>
      </c>
      <c r="R192" s="3">
        <f ca="1">PRODUCT('Rendements indices_+1'!R$2:R192)</f>
        <v>0.87248226153750008</v>
      </c>
      <c r="S192" s="3">
        <f ca="1">PRODUCT('Rendements indices_+1'!S$2:S192)</f>
        <v>0.95274659406132911</v>
      </c>
      <c r="T192" s="3">
        <f ca="1">PRODUCT('Rendements indices_+1'!T$2:T192)</f>
        <v>1.0146563259266761</v>
      </c>
      <c r="U192" s="3">
        <f ca="1">PRODUCT('Rendements indices_+1'!U$2:U192)</f>
        <v>1.1375694520971298</v>
      </c>
      <c r="V192" s="3">
        <f>PRODUCT('Rendements indices_+1'!V$2:V192)</f>
        <v>0</v>
      </c>
      <c r="W192" s="3">
        <f ca="1">PRODUCT('Rendements indices_+1'!W$2:W192)</f>
        <v>1.9721838165997398</v>
      </c>
      <c r="X192" s="3">
        <f>PRODUCT('Rendements indices_+1'!X$2:X192)</f>
        <v>0</v>
      </c>
      <c r="Y192" s="3">
        <f ca="1">PRODUCT('Rendements indices_+1'!AB$2:AB192)</f>
        <v>3.8968132139595268</v>
      </c>
      <c r="Z192" s="7"/>
    </row>
    <row r="193" spans="1:26" x14ac:dyDescent="0.25">
      <c r="A193" s="2">
        <v>43830</v>
      </c>
      <c r="B193" s="3">
        <f ca="1">PRODUCT('Rendements indices_+1'!B$2:B193)</f>
        <v>2.144214248499706</v>
      </c>
      <c r="C193" s="3">
        <f ca="1">PRODUCT('Rendements indices_+1'!C$2:C193)</f>
        <v>3.2038162967366808</v>
      </c>
      <c r="D193" s="3">
        <f ca="1">PRODUCT('Rendements indices_+1'!D$2:D193)</f>
        <v>1.1370106624829692</v>
      </c>
      <c r="E193" s="3">
        <f ca="1">PRODUCT('Rendements indices_+1'!E$2:E193)</f>
        <v>1.4045404971761781</v>
      </c>
      <c r="F193" s="3">
        <f ca="1">PRODUCT('Rendements indices_+1'!F$2:F193)</f>
        <v>2.4070778837533631</v>
      </c>
      <c r="G193" s="3">
        <f ca="1">PRODUCT('Rendements indices_+1'!G$2:G193)</f>
        <v>1.1973402897822949</v>
      </c>
      <c r="H193" s="3">
        <f ca="1">PRODUCT('Rendements indices_+1'!H$2:H193)</f>
        <v>4.1001632354217836</v>
      </c>
      <c r="I193" s="3">
        <f ca="1">PRODUCT('Rendements indices_+1'!I$2:I193)</f>
        <v>1.499487349598692</v>
      </c>
      <c r="J193" s="3">
        <f ca="1">PRODUCT('Rendements indices_+1'!J$2:J193)</f>
        <v>4.0276740655047529</v>
      </c>
      <c r="K193" s="3">
        <f ca="1">PRODUCT('Rendements indices_+1'!K$2:K193)</f>
        <v>2.8720471744445302</v>
      </c>
      <c r="L193" s="3">
        <f ca="1">PRODUCT('Rendements indices_+1'!L$2:L193)</f>
        <v>1.9185141492770188</v>
      </c>
      <c r="M193" s="3">
        <f ca="1">PRODUCT('Rendements indices_+1'!M$2:M193)</f>
        <v>3.5658726611665239</v>
      </c>
      <c r="N193" s="3">
        <f ca="1">PRODUCT('Rendements indices_+1'!N$2:N193)</f>
        <v>0.98399909671936847</v>
      </c>
      <c r="O193" s="3">
        <f ca="1">PRODUCT('Rendements indices_+1'!O$2:O193)</f>
        <v>1.0566441745246715</v>
      </c>
      <c r="P193" s="3">
        <f ca="1">PRODUCT('Rendements indices_+1'!P$2:P193)</f>
        <v>1.5969944725479452</v>
      </c>
      <c r="Q193" s="3">
        <f ca="1">PRODUCT('Rendements indices_+1'!Q$2:Q193)</f>
        <v>0.85141383181723762</v>
      </c>
      <c r="R193" s="3">
        <f ca="1">PRODUCT('Rendements indices_+1'!R$2:R193)</f>
        <v>0.87248226153750008</v>
      </c>
      <c r="S193" s="3">
        <f ca="1">PRODUCT('Rendements indices_+1'!S$2:S193)</f>
        <v>0.96227406000194238</v>
      </c>
      <c r="T193" s="3">
        <f ca="1">PRODUCT('Rendements indices_+1'!T$2:T193)</f>
        <v>1.06538914222301</v>
      </c>
      <c r="U193" s="3">
        <f ca="1">PRODUCT('Rendements indices_+1'!U$2:U193)</f>
        <v>1.183072230181015</v>
      </c>
      <c r="V193" s="3">
        <f>PRODUCT('Rendements indices_+1'!V$2:V193)</f>
        <v>0</v>
      </c>
      <c r="W193" s="3">
        <f ca="1">PRODUCT('Rendements indices_+1'!W$2:W193)</f>
        <v>1.9327401402677451</v>
      </c>
      <c r="X193" s="3">
        <f>PRODUCT('Rendements indices_+1'!X$2:X193)</f>
        <v>0</v>
      </c>
      <c r="Y193" s="3">
        <f ca="1">PRODUCT('Rendements indices_+1'!AB$2:AB193)</f>
        <v>4.0526857425179079</v>
      </c>
      <c r="Z193" s="7"/>
    </row>
    <row r="194" spans="1:26" x14ac:dyDescent="0.25">
      <c r="A194" s="2">
        <v>43861</v>
      </c>
      <c r="B194" s="3">
        <f ca="1">PRODUCT('Rendements indices_+1'!B$2:B194)</f>
        <v>2.1227721060147089</v>
      </c>
      <c r="C194" s="3">
        <f ca="1">PRODUCT('Rendements indices_+1'!C$2:C194)</f>
        <v>3.2358544597040475</v>
      </c>
      <c r="D194" s="3">
        <f ca="1">PRODUCT('Rendements indices_+1'!D$2:D194)</f>
        <v>1.1370106624829692</v>
      </c>
      <c r="E194" s="3">
        <f ca="1">PRODUCT('Rendements indices_+1'!E$2:E194)</f>
        <v>1.3904950922044164</v>
      </c>
      <c r="F194" s="3">
        <f ca="1">PRODUCT('Rendements indices_+1'!F$2:F194)</f>
        <v>2.5033609991034975</v>
      </c>
      <c r="G194" s="3">
        <f ca="1">PRODUCT('Rendements indices_+1'!G$2:G194)</f>
        <v>1.2093136926801178</v>
      </c>
      <c r="H194" s="3">
        <f ca="1">PRODUCT('Rendements indices_+1'!H$2:H194)</f>
        <v>3.8951550736506944</v>
      </c>
      <c r="I194" s="3">
        <f ca="1">PRODUCT('Rendements indices_+1'!I$2:I194)</f>
        <v>1.4395078556147443</v>
      </c>
      <c r="J194" s="3">
        <f ca="1">PRODUCT('Rendements indices_+1'!J$2:J194)</f>
        <v>4.1887810281249429</v>
      </c>
      <c r="K194" s="3">
        <f ca="1">PRODUCT('Rendements indices_+1'!K$2:K194)</f>
        <v>2.8720471744445302</v>
      </c>
      <c r="L194" s="3">
        <f ca="1">PRODUCT('Rendements indices_+1'!L$2:L194)</f>
        <v>1.8417735833059379</v>
      </c>
      <c r="M194" s="3">
        <f ca="1">PRODUCT('Rendements indices_+1'!M$2:M194)</f>
        <v>3.7085075676131849</v>
      </c>
      <c r="N194" s="3">
        <f ca="1">PRODUCT('Rendements indices_+1'!N$2:N194)</f>
        <v>0.97415910575217479</v>
      </c>
      <c r="O194" s="3">
        <f ca="1">PRODUCT('Rendements indices_+1'!O$2:O194)</f>
        <v>1.0566441745246715</v>
      </c>
      <c r="P194" s="3">
        <f ca="1">PRODUCT('Rendements indices_+1'!P$2:P194)</f>
        <v>1.5969944725479452</v>
      </c>
      <c r="Q194" s="3">
        <f ca="1">PRODUCT('Rendements indices_+1'!Q$2:Q194)</f>
        <v>0.89398452340809953</v>
      </c>
      <c r="R194" s="3">
        <f ca="1">PRODUCT('Rendements indices_+1'!R$2:R194)</f>
        <v>0.87248226153750008</v>
      </c>
      <c r="S194" s="3">
        <f ca="1">PRODUCT('Rendements indices_+1'!S$2:S194)</f>
        <v>1.020010503602059</v>
      </c>
      <c r="T194" s="3">
        <f ca="1">PRODUCT('Rendements indices_+1'!T$2:T194)</f>
        <v>1.1080047079119304</v>
      </c>
      <c r="U194" s="3">
        <f ca="1">PRODUCT('Rendements indices_+1'!U$2:U194)</f>
        <v>1.1594107855773947</v>
      </c>
      <c r="V194" s="3">
        <f>PRODUCT('Rendements indices_+1'!V$2:V194)</f>
        <v>0</v>
      </c>
      <c r="W194" s="3">
        <f ca="1">PRODUCT('Rendements indices_+1'!W$2:W194)</f>
        <v>2.010049745878455</v>
      </c>
      <c r="X194" s="3">
        <f>PRODUCT('Rendements indices_+1'!X$2:X194)</f>
        <v>0</v>
      </c>
      <c r="Y194" s="3">
        <f ca="1">PRODUCT('Rendements indices_+1'!AB$2:AB194)</f>
        <v>4.1742663147934449</v>
      </c>
      <c r="Z194" s="7"/>
    </row>
    <row r="195" spans="1:26" x14ac:dyDescent="0.25">
      <c r="A195" s="2">
        <v>43889</v>
      </c>
      <c r="B195" s="3">
        <f ca="1">PRODUCT('Rendements indices_+1'!B$2:B195)</f>
        <v>2.1864552691951502</v>
      </c>
      <c r="C195" s="3">
        <f ca="1">PRODUCT('Rendements indices_+1'!C$2:C195)</f>
        <v>3.4300057272862907</v>
      </c>
      <c r="D195" s="3">
        <f ca="1">PRODUCT('Rendements indices_+1'!D$2:D195)</f>
        <v>1.1256405558581395</v>
      </c>
      <c r="E195" s="3">
        <f ca="1">PRODUCT('Rendements indices_+1'!E$2:E195)</f>
        <v>1.3765901412823722</v>
      </c>
      <c r="F195" s="3">
        <f ca="1">PRODUCT('Rendements indices_+1'!F$2:F195)</f>
        <v>2.6535626590497077</v>
      </c>
      <c r="G195" s="3">
        <f ca="1">PRODUCT('Rendements indices_+1'!G$2:G195)</f>
        <v>1.1972205557533167</v>
      </c>
      <c r="H195" s="3">
        <f ca="1">PRODUCT('Rendements indices_+1'!H$2:H195)</f>
        <v>3.7393488707046663</v>
      </c>
      <c r="I195" s="3">
        <f ca="1">PRODUCT('Rendements indices_+1'!I$2:I195)</f>
        <v>1.3819275413901544</v>
      </c>
      <c r="J195" s="3">
        <f ca="1">PRODUCT('Rendements indices_+1'!J$2:J195)</f>
        <v>4.1050054075624436</v>
      </c>
      <c r="K195" s="3">
        <f ca="1">PRODUCT('Rendements indices_+1'!K$2:K195)</f>
        <v>3.0443700049112024</v>
      </c>
      <c r="L195" s="3">
        <f ca="1">PRODUCT('Rendements indices_+1'!L$2:L195)</f>
        <v>1.7496849041406408</v>
      </c>
      <c r="M195" s="3">
        <f ca="1">PRODUCT('Rendements indices_+1'!M$2:M195)</f>
        <v>3.8568478703177123</v>
      </c>
      <c r="N195" s="3">
        <f ca="1">PRODUCT('Rendements indices_+1'!N$2:N195)</f>
        <v>0.96441751469465309</v>
      </c>
      <c r="O195" s="3">
        <f ca="1">PRODUCT('Rendements indices_+1'!O$2:O195)</f>
        <v>1.0566441745246715</v>
      </c>
      <c r="P195" s="3">
        <f ca="1">PRODUCT('Rendements indices_+1'!P$2:P195)</f>
        <v>1.5969944725479452</v>
      </c>
      <c r="Q195" s="3">
        <f ca="1">PRODUCT('Rendements indices_+1'!Q$2:Q195)</f>
        <v>0.86716498770585648</v>
      </c>
      <c r="R195" s="3">
        <f ca="1">PRODUCT('Rendements indices_+1'!R$2:R195)</f>
        <v>0.87248226153750008</v>
      </c>
      <c r="S195" s="3">
        <f ca="1">PRODUCT('Rendements indices_+1'!S$2:S195)</f>
        <v>1.0098103985660385</v>
      </c>
      <c r="T195" s="3">
        <f ca="1">PRODUCT('Rendements indices_+1'!T$2:T195)</f>
        <v>1.1190847549910496</v>
      </c>
      <c r="U195" s="3">
        <f ca="1">PRODUCT('Rendements indices_+1'!U$2:U195)</f>
        <v>1.1246284620100728</v>
      </c>
      <c r="V195" s="3">
        <f>PRODUCT('Rendements indices_+1'!V$2:V195)</f>
        <v>0</v>
      </c>
      <c r="W195" s="3">
        <f ca="1">PRODUCT('Rendements indices_+1'!W$2:W195)</f>
        <v>1.9698487509608857</v>
      </c>
      <c r="X195" s="3">
        <f>PRODUCT('Rendements indices_+1'!X$2:X195)</f>
        <v>0</v>
      </c>
      <c r="Y195" s="3">
        <f ca="1">PRODUCT('Rendements indices_+1'!AB$2:AB195)</f>
        <v>4.0907809884975759</v>
      </c>
      <c r="Z195" s="7"/>
    </row>
    <row r="196" spans="1:26" x14ac:dyDescent="0.25">
      <c r="A196" s="2">
        <v>43921</v>
      </c>
      <c r="B196" s="3">
        <f ca="1">PRODUCT('Rendements indices_+1'!B$2:B196)</f>
        <v>2.2739134799629563</v>
      </c>
      <c r="C196" s="3">
        <f ca="1">PRODUCT('Rendements indices_+1'!C$2:C196)</f>
        <v>3.6015060136506052</v>
      </c>
      <c r="D196" s="3">
        <f ca="1">PRODUCT('Rendements indices_+1'!D$2:D196)</f>
        <v>1.1931789892096278</v>
      </c>
      <c r="E196" s="3">
        <f ca="1">PRODUCT('Rendements indices_+1'!E$2:E196)</f>
        <v>1.4316537469336672</v>
      </c>
      <c r="F196" s="3">
        <f ca="1">PRODUCT('Rendements indices_+1'!F$2:F196)</f>
        <v>2.6270270324592104</v>
      </c>
      <c r="G196" s="3">
        <f ca="1">PRODUCT('Rendements indices_+1'!G$2:G196)</f>
        <v>1.1373595279656508</v>
      </c>
      <c r="H196" s="3">
        <f ca="1">PRODUCT('Rendements indices_+1'!H$2:H196)</f>
        <v>3.9637098029469464</v>
      </c>
      <c r="I196" s="3">
        <f ca="1">PRODUCT('Rendements indices_+1'!I$2:I196)</f>
        <v>1.3681082659762529</v>
      </c>
      <c r="J196" s="3">
        <f ca="1">PRODUCT('Rendements indices_+1'!J$2:J196)</f>
        <v>3.8997551371843211</v>
      </c>
      <c r="K196" s="3">
        <f ca="1">PRODUCT('Rendements indices_+1'!K$2:K196)</f>
        <v>3.0139263048620903</v>
      </c>
      <c r="L196" s="3">
        <f ca="1">PRODUCT('Rendements indices_+1'!L$2:L196)</f>
        <v>1.6971943570164216</v>
      </c>
      <c r="M196" s="3">
        <f ca="1">PRODUCT('Rendements indices_+1'!M$2:M196)</f>
        <v>3.9725533064272436</v>
      </c>
      <c r="N196" s="3">
        <f ca="1">PRODUCT('Rendements indices_+1'!N$2:N196)</f>
        <v>1.0126383904293859</v>
      </c>
      <c r="O196" s="3">
        <f ca="1">PRODUCT('Rendements indices_+1'!O$2:O196)</f>
        <v>1.0566441745246715</v>
      </c>
      <c r="P196" s="3">
        <f ca="1">PRODUCT('Rendements indices_+1'!P$2:P196)</f>
        <v>1.5969944725479452</v>
      </c>
      <c r="Q196" s="3">
        <f ca="1">PRODUCT('Rendements indices_+1'!Q$2:Q196)</f>
        <v>0.88450828745997367</v>
      </c>
      <c r="R196" s="3">
        <f ca="1">PRODUCT('Rendements indices_+1'!R$2:R196)</f>
        <v>0.87248226153750008</v>
      </c>
      <c r="S196" s="3">
        <f ca="1">PRODUCT('Rendements indices_+1'!S$2:S196)</f>
        <v>0.97951608660905731</v>
      </c>
      <c r="T196" s="3">
        <f ca="1">PRODUCT('Rendements indices_+1'!T$2:T196)</f>
        <v>1.0631305172414971</v>
      </c>
      <c r="U196" s="3">
        <f ca="1">PRODUCT('Rendements indices_+1'!U$2:U196)</f>
        <v>1.1808598851105765</v>
      </c>
      <c r="V196" s="3">
        <f>PRODUCT('Rendements indices_+1'!V$2:V196)</f>
        <v>0</v>
      </c>
      <c r="W196" s="3">
        <f ca="1">PRODUCT('Rendements indices_+1'!W$2:W196)</f>
        <v>1.910753288432059</v>
      </c>
      <c r="X196" s="3">
        <f>PRODUCT('Rendements indices_+1'!X$2:X196)</f>
        <v>0</v>
      </c>
      <c r="Y196" s="3">
        <f ca="1">PRODUCT('Rendements indices_+1'!AB$2:AB196)</f>
        <v>4.1725966082675274</v>
      </c>
      <c r="Z196" s="7"/>
    </row>
    <row r="197" spans="1:26" x14ac:dyDescent="0.25">
      <c r="A197" s="2">
        <v>43951</v>
      </c>
      <c r="B197" s="3">
        <f ca="1">PRODUCT('Rendements indices_+1'!B$2:B197)</f>
        <v>2.2056960755640675</v>
      </c>
      <c r="C197" s="3">
        <f ca="1">PRODUCT('Rendements indices_+1'!C$2:C197)</f>
        <v>3.6375210737871111</v>
      </c>
      <c r="D197" s="3">
        <f ca="1">PRODUCT('Rendements indices_+1'!D$2:D197)</f>
        <v>1.1573836195333389</v>
      </c>
      <c r="E197" s="3">
        <f ca="1">PRODUCT('Rendements indices_+1'!E$2:E197)</f>
        <v>1.4173372094643306</v>
      </c>
      <c r="F197" s="3">
        <f ca="1">PRODUCT('Rendements indices_+1'!F$2:F197)</f>
        <v>2.6007567621346181</v>
      </c>
      <c r="G197" s="3">
        <f ca="1">PRODUCT('Rendements indices_+1'!G$2:G197)</f>
        <v>1.1942275043639334</v>
      </c>
      <c r="H197" s="3">
        <f ca="1">PRODUCT('Rendements indices_+1'!H$2:H197)</f>
        <v>4.0429839990058856</v>
      </c>
      <c r="I197" s="3">
        <f ca="1">PRODUCT('Rendements indices_+1'!I$2:I197)</f>
        <v>1.395470431295778</v>
      </c>
      <c r="J197" s="3">
        <f ca="1">PRODUCT('Rendements indices_+1'!J$2:J197)</f>
        <v>3.7047673803251047</v>
      </c>
      <c r="K197" s="3">
        <f ca="1">PRODUCT('Rendements indices_+1'!K$2:K197)</f>
        <v>3.0742048309593324</v>
      </c>
      <c r="L197" s="3">
        <f ca="1">PRODUCT('Rendements indices_+1'!L$2:L197)</f>
        <v>1.7650821312970786</v>
      </c>
      <c r="M197" s="3">
        <f ca="1">PRODUCT('Rendements indices_+1'!M$2:M197)</f>
        <v>4.0520043725557882</v>
      </c>
      <c r="N197" s="3">
        <f ca="1">PRODUCT('Rendements indices_+1'!N$2:N197)</f>
        <v>1.0430175421422674</v>
      </c>
      <c r="O197" s="3">
        <f ca="1">PRODUCT('Rendements indices_+1'!O$2:O197)</f>
        <v>1.0566441745246715</v>
      </c>
      <c r="P197" s="3">
        <f ca="1">PRODUCT('Rendements indices_+1'!P$2:P197)</f>
        <v>1.5969944725479452</v>
      </c>
      <c r="Q197" s="3">
        <f ca="1">PRODUCT('Rendements indices_+1'!Q$2:Q197)</f>
        <v>0.86681812171077421</v>
      </c>
      <c r="R197" s="3">
        <f ca="1">PRODUCT('Rendements indices_+1'!R$2:R197)</f>
        <v>0.87248226153750008</v>
      </c>
      <c r="S197" s="3">
        <f ca="1">PRODUCT('Rendements indices_+1'!S$2:S197)</f>
        <v>0.99910640834123843</v>
      </c>
      <c r="T197" s="3">
        <f ca="1">PRODUCT('Rendements indices_+1'!T$2:T197)</f>
        <v>1.0524992120690821</v>
      </c>
      <c r="U197" s="3">
        <f ca="1">PRODUCT('Rendements indices_+1'!U$2:U197)</f>
        <v>1.1218168908550477</v>
      </c>
      <c r="V197" s="3">
        <f>PRODUCT('Rendements indices_+1'!V$2:V197)</f>
        <v>0</v>
      </c>
      <c r="W197" s="3">
        <f ca="1">PRODUCT('Rendements indices_+1'!W$2:W197)</f>
        <v>1.9680758870850208</v>
      </c>
      <c r="X197" s="3">
        <f>PRODUCT('Rendements indices_+1'!X$2:X197)</f>
        <v>0</v>
      </c>
      <c r="Y197" s="3">
        <f ca="1">PRODUCT('Rendements indices_+1'!AB$2:AB197)</f>
        <v>4.3812264386809039</v>
      </c>
      <c r="Z197" s="7"/>
    </row>
    <row r="198" spans="1:26" x14ac:dyDescent="0.25">
      <c r="A198" s="2">
        <v>43980</v>
      </c>
      <c r="B198" s="3">
        <f ca="1">PRODUCT('Rendements indices_+1'!B$2:B198)</f>
        <v>2.0954112717858639</v>
      </c>
      <c r="C198" s="3">
        <f ca="1">PRODUCT('Rendements indices_+1'!C$2:C198)</f>
        <v>3.8193971274764666</v>
      </c>
      <c r="D198" s="3">
        <f ca="1">PRODUCT('Rendements indices_+1'!D$2:D198)</f>
        <v>1.1110882747520052</v>
      </c>
      <c r="E198" s="3">
        <f ca="1">PRODUCT('Rendements indices_+1'!E$2:E198)</f>
        <v>1.3748170931804007</v>
      </c>
      <c r="F198" s="3">
        <f ca="1">PRODUCT('Rendements indices_+1'!F$2:F198)</f>
        <v>2.5747491945132719</v>
      </c>
      <c r="G198" s="3">
        <f ca="1">PRODUCT('Rendements indices_+1'!G$2:G198)</f>
        <v>1.2300543294948514</v>
      </c>
      <c r="H198" s="3">
        <f ca="1">PRODUCT('Rendements indices_+1'!H$2:H198)</f>
        <v>3.9216944790357089</v>
      </c>
      <c r="I198" s="3">
        <f ca="1">PRODUCT('Rendements indices_+1'!I$2:I198)</f>
        <v>1.4512892485476092</v>
      </c>
      <c r="J198" s="3">
        <f ca="1">PRODUCT('Rendements indices_+1'!J$2:J198)</f>
        <v>3.9270534231446113</v>
      </c>
      <c r="K198" s="3">
        <f ca="1">PRODUCT('Rendements indices_+1'!K$2:K198)</f>
        <v>3.0742048309593324</v>
      </c>
      <c r="L198" s="3">
        <f ca="1">PRODUCT('Rendements indices_+1'!L$2:L198)</f>
        <v>1.8533362378619327</v>
      </c>
      <c r="M198" s="3">
        <f ca="1">PRODUCT('Rendements indices_+1'!M$2:M198)</f>
        <v>4.1735645037324618</v>
      </c>
      <c r="N198" s="3">
        <f ca="1">PRODUCT('Rendements indices_+1'!N$2:N198)</f>
        <v>1.1055985946708036</v>
      </c>
      <c r="O198" s="3">
        <f ca="1">PRODUCT('Rendements indices_+1'!O$2:O198)</f>
        <v>1.0566441745246715</v>
      </c>
      <c r="P198" s="3">
        <f ca="1">PRODUCT('Rendements indices_+1'!P$2:P198)</f>
        <v>1.5969944725479452</v>
      </c>
      <c r="Q198" s="3">
        <f ca="1">PRODUCT('Rendements indices_+1'!Q$2:Q198)</f>
        <v>0.86681812171077421</v>
      </c>
      <c r="R198" s="3">
        <f ca="1">PRODUCT('Rendements indices_+1'!R$2:R198)</f>
        <v>0.87248226153750008</v>
      </c>
      <c r="S198" s="3">
        <f ca="1">PRODUCT('Rendements indices_+1'!S$2:S198)</f>
        <v>1.0090974724246509</v>
      </c>
      <c r="T198" s="3">
        <f ca="1">PRODUCT('Rendements indices_+1'!T$2:T198)</f>
        <v>1.0419742199483912</v>
      </c>
      <c r="U198" s="3">
        <f ca="1">PRODUCT('Rendements indices_+1'!U$2:U198)</f>
        <v>1.1218168908550477</v>
      </c>
      <c r="V198" s="3">
        <f>PRODUCT('Rendements indices_+1'!V$2:V198)</f>
        <v>0</v>
      </c>
      <c r="W198" s="3">
        <f ca="1">PRODUCT('Rendements indices_+1'!W$2:W198)</f>
        <v>1.9090336104724701</v>
      </c>
      <c r="X198" s="3">
        <f>PRODUCT('Rendements indices_+1'!X$2:X198)</f>
        <v>0</v>
      </c>
      <c r="Y198" s="3">
        <f ca="1">PRODUCT('Rendements indices_+1'!AB$2:AB198)</f>
        <v>4.2059773811336676</v>
      </c>
      <c r="Z198" s="7"/>
    </row>
    <row r="199" spans="1:26" x14ac:dyDescent="0.25">
      <c r="A199" s="2">
        <v>44012</v>
      </c>
      <c r="B199" s="3">
        <f ca="1">PRODUCT('Rendements indices_+1'!B$2:B199)</f>
        <v>2.1582736099394397</v>
      </c>
      <c r="C199" s="3">
        <f ca="1">PRODUCT('Rendements indices_+1'!C$2:C199)</f>
        <v>3.8575910987512314</v>
      </c>
      <c r="D199" s="3">
        <f ca="1">PRODUCT('Rendements indices_+1'!D$2:D199)</f>
        <v>1.1221991574995254</v>
      </c>
      <c r="E199" s="3">
        <f ca="1">PRODUCT('Rendements indices_+1'!E$2:E199)</f>
        <v>1.3748170931804007</v>
      </c>
      <c r="F199" s="3">
        <f ca="1">PRODUCT('Rendements indices_+1'!F$2:F199)</f>
        <v>2.4717592267327411</v>
      </c>
      <c r="G199" s="3">
        <f ca="1">PRODUCT('Rendements indices_+1'!G$2:G199)</f>
        <v>1.1808521563150574</v>
      </c>
      <c r="H199" s="3">
        <f ca="1">PRODUCT('Rendements indices_+1'!H$2:H199)</f>
        <v>4.0393453134067805</v>
      </c>
      <c r="I199" s="3">
        <f ca="1">PRODUCT('Rendements indices_+1'!I$2:I199)</f>
        <v>1.4512892485476092</v>
      </c>
      <c r="J199" s="3">
        <f ca="1">PRODUCT('Rendements indices_+1'!J$2:J199)</f>
        <v>3.9270534231446113</v>
      </c>
      <c r="K199" s="3">
        <f ca="1">PRODUCT('Rendements indices_+1'!K$2:K199)</f>
        <v>3.1049468792689257</v>
      </c>
      <c r="L199" s="3">
        <f ca="1">PRODUCT('Rendements indices_+1'!L$2:L199)</f>
        <v>1.7977361507260747</v>
      </c>
      <c r="M199" s="3">
        <f ca="1">PRODUCT('Rendements indices_+1'!M$2:M199)</f>
        <v>4.2987714388444358</v>
      </c>
      <c r="N199" s="3">
        <f ca="1">PRODUCT('Rendements indices_+1'!N$2:N199)</f>
        <v>1.0945426087240955</v>
      </c>
      <c r="O199" s="3">
        <f ca="1">PRODUCT('Rendements indices_+1'!O$2:O199)</f>
        <v>1.0566441745246715</v>
      </c>
      <c r="P199" s="3">
        <f ca="1">PRODUCT('Rendements indices_+1'!P$2:P199)</f>
        <v>1.5969944725479452</v>
      </c>
      <c r="Q199" s="3">
        <f ca="1">PRODUCT('Rendements indices_+1'!Q$2:Q199)</f>
        <v>0.9014908465792052</v>
      </c>
      <c r="R199" s="3">
        <f ca="1">PRODUCT('Rendements indices_+1'!R$2:R199)</f>
        <v>0.87248226153750008</v>
      </c>
      <c r="S199" s="3">
        <f ca="1">PRODUCT('Rendements indices_+1'!S$2:S199)</f>
        <v>1.0696433207701299</v>
      </c>
      <c r="T199" s="3">
        <f ca="1">PRODUCT('Rendements indices_+1'!T$2:T199)</f>
        <v>1.0211347355494234</v>
      </c>
      <c r="U199" s="3">
        <f ca="1">PRODUCT('Rendements indices_+1'!U$2:U199)</f>
        <v>1.1779077353978</v>
      </c>
      <c r="V199" s="3">
        <f>PRODUCT('Rendements indices_+1'!V$2:V199)</f>
        <v>0</v>
      </c>
      <c r="W199" s="3">
        <f ca="1">PRODUCT('Rendements indices_+1'!W$2:W199)</f>
        <v>1.851762602158296</v>
      </c>
      <c r="X199" s="3">
        <f>PRODUCT('Rendements indices_+1'!X$2:X199)</f>
        <v>0</v>
      </c>
      <c r="Y199" s="3">
        <f ca="1">PRODUCT('Rendements indices_+1'!AB$2:AB199)</f>
        <v>4.2480371549450044</v>
      </c>
      <c r="Z199" s="7"/>
    </row>
    <row r="200" spans="1:26" x14ac:dyDescent="0.25">
      <c r="A200" s="2">
        <v>44043</v>
      </c>
      <c r="B200" s="3">
        <f ca="1">PRODUCT('Rendements indices_+1'!B$2:B200)</f>
        <v>2.071942665541862</v>
      </c>
      <c r="C200" s="3">
        <f ca="1">PRODUCT('Rendements indices_+1'!C$2:C200)</f>
        <v>3.7418633657886944</v>
      </c>
      <c r="D200" s="3">
        <f ca="1">PRODUCT('Rendements indices_+1'!D$2:D200)</f>
        <v>1.1558651322245113</v>
      </c>
      <c r="E200" s="3">
        <f ca="1">PRODUCT('Rendements indices_+1'!E$2:E200)</f>
        <v>1.3060762385213807</v>
      </c>
      <c r="F200" s="3">
        <f ca="1">PRODUCT('Rendements indices_+1'!F$2:F200)</f>
        <v>2.5211944112673961</v>
      </c>
      <c r="G200" s="3">
        <f ca="1">PRODUCT('Rendements indices_+1'!G$2:G200)</f>
        <v>1.1218095484993045</v>
      </c>
      <c r="H200" s="3">
        <f ca="1">PRODUCT('Rendements indices_+1'!H$2:H200)</f>
        <v>3.9585584071386446</v>
      </c>
      <c r="I200" s="3">
        <f ca="1">PRODUCT('Rendements indices_+1'!I$2:I200)</f>
        <v>1.5383666034604659</v>
      </c>
      <c r="J200" s="3">
        <f ca="1">PRODUCT('Rendements indices_+1'!J$2:J200)</f>
        <v>4.1626766285332879</v>
      </c>
      <c r="K200" s="3">
        <f ca="1">PRODUCT('Rendements indices_+1'!K$2:K200)</f>
        <v>3.0738974104762362</v>
      </c>
      <c r="L200" s="3">
        <f ca="1">PRODUCT('Rendements indices_+1'!L$2:L200)</f>
        <v>1.7977361507260747</v>
      </c>
      <c r="M200" s="3">
        <f ca="1">PRODUCT('Rendements indices_+1'!M$2:M200)</f>
        <v>4.4707222963982129</v>
      </c>
      <c r="N200" s="3">
        <f ca="1">PRODUCT('Rendements indices_+1'!N$2:N200)</f>
        <v>1.1273788869858183</v>
      </c>
      <c r="O200" s="3">
        <f ca="1">PRODUCT('Rendements indices_+1'!O$2:O200)</f>
        <v>1.0566441745246715</v>
      </c>
      <c r="P200" s="3">
        <f ca="1">PRODUCT('Rendements indices_+1'!P$2:P200)</f>
        <v>1.5969944725479452</v>
      </c>
      <c r="Q200" s="3">
        <f ca="1">PRODUCT('Rendements indices_+1'!Q$2:Q200)</f>
        <v>0.86543121271603696</v>
      </c>
      <c r="R200" s="3">
        <f ca="1">PRODUCT('Rendements indices_+1'!R$2:R200)</f>
        <v>0.87248226153750008</v>
      </c>
      <c r="S200" s="3">
        <f ca="1">PRODUCT('Rendements indices_+1'!S$2:S200)</f>
        <v>1.0803397539778312</v>
      </c>
      <c r="T200" s="3">
        <f ca="1">PRODUCT('Rendements indices_+1'!T$2:T200)</f>
        <v>1.0313460829049177</v>
      </c>
      <c r="U200" s="3">
        <f ca="1">PRODUCT('Rendements indices_+1'!U$2:U200)</f>
        <v>1.1543495806898441</v>
      </c>
      <c r="V200" s="3">
        <f>PRODUCT('Rendements indices_+1'!V$2:V200)</f>
        <v>0</v>
      </c>
      <c r="W200" s="3">
        <f ca="1">PRODUCT('Rendements indices_+1'!W$2:W200)</f>
        <v>1.8332449761367131</v>
      </c>
      <c r="X200" s="3">
        <f>PRODUCT('Rendements indices_+1'!X$2:X200)</f>
        <v>0</v>
      </c>
      <c r="Y200" s="3">
        <f ca="1">PRODUCT('Rendements indices_+1'!AB$2:AB200)</f>
        <v>4.0781156687472038</v>
      </c>
      <c r="Z200" s="7"/>
    </row>
    <row r="201" spans="1:26" x14ac:dyDescent="0.25">
      <c r="A201" s="2">
        <v>44074</v>
      </c>
      <c r="B201" s="3">
        <f ca="1">PRODUCT('Rendements indices_+1'!B$2:B201)</f>
        <v>1.9683455322647687</v>
      </c>
      <c r="C201" s="3">
        <f ca="1">PRODUCT('Rendements indices_+1'!C$2:C201)</f>
        <v>3.5921888311571464</v>
      </c>
      <c r="D201" s="3">
        <f ca="1">PRODUCT('Rendements indices_+1'!D$2:D201)</f>
        <v>1.1789824348690014</v>
      </c>
      <c r="E201" s="3">
        <f ca="1">PRODUCT('Rendements indices_+1'!E$2:E201)</f>
        <v>1.3321977632918083</v>
      </c>
      <c r="F201" s="3">
        <f ca="1">PRODUCT('Rendements indices_+1'!F$2:F201)</f>
        <v>2.3951346907040261</v>
      </c>
      <c r="G201" s="3">
        <f ca="1">PRODUCT('Rendements indices_+1'!G$2:G201)</f>
        <v>1.1779000259242698</v>
      </c>
      <c r="H201" s="3">
        <f ca="1">PRODUCT('Rendements indices_+1'!H$2:H201)</f>
        <v>4.1169007434241909</v>
      </c>
      <c r="I201" s="3">
        <f ca="1">PRODUCT('Rendements indices_+1'!I$2:I201)</f>
        <v>1.4768319393220473</v>
      </c>
      <c r="J201" s="3">
        <f ca="1">PRODUCT('Rendements indices_+1'!J$2:J201)</f>
        <v>4.2043033948186208</v>
      </c>
      <c r="K201" s="3">
        <f ca="1">PRODUCT('Rendements indices_+1'!K$2:K201)</f>
        <v>3.1661143327905235</v>
      </c>
      <c r="L201" s="3">
        <f ca="1">PRODUCT('Rendements indices_+1'!L$2:L201)</f>
        <v>1.9056003197696394</v>
      </c>
      <c r="M201" s="3">
        <f ca="1">PRODUCT('Rendements indices_+1'!M$2:M201)</f>
        <v>4.694258411218124</v>
      </c>
      <c r="N201" s="3">
        <f ca="1">PRODUCT('Rendements indices_+1'!N$2:N201)</f>
        <v>1.1837478313351093</v>
      </c>
      <c r="O201" s="3">
        <f ca="1">PRODUCT('Rendements indices_+1'!O$2:O201)</f>
        <v>1.0566441745246715</v>
      </c>
      <c r="P201" s="3">
        <f ca="1">PRODUCT('Rendements indices_+1'!P$2:P201)</f>
        <v>1.5969944725479452</v>
      </c>
      <c r="Q201" s="3">
        <f ca="1">PRODUCT('Rendements indices_+1'!Q$2:Q201)</f>
        <v>0.89139414909751813</v>
      </c>
      <c r="R201" s="3">
        <f ca="1">PRODUCT('Rendements indices_+1'!R$2:R201)</f>
        <v>0.87248226153750008</v>
      </c>
      <c r="S201" s="3">
        <f ca="1">PRODUCT('Rendements indices_+1'!S$2:S201)</f>
        <v>1.1451601392165012</v>
      </c>
      <c r="T201" s="3">
        <f ca="1">PRODUCT('Rendements indices_+1'!T$2:T201)</f>
        <v>1.0725999262211143</v>
      </c>
      <c r="U201" s="3">
        <f ca="1">PRODUCT('Rendements indices_+1'!U$2:U201)</f>
        <v>1.1889800681105394</v>
      </c>
      <c r="V201" s="3">
        <f>PRODUCT('Rendements indices_+1'!V$2:V201)</f>
        <v>0</v>
      </c>
      <c r="W201" s="3">
        <f ca="1">PRODUCT('Rendements indices_+1'!W$2:W201)</f>
        <v>1.8515774258980802</v>
      </c>
      <c r="X201" s="3">
        <f>PRODUCT('Rendements indices_+1'!X$2:X201)</f>
        <v>0</v>
      </c>
      <c r="Y201" s="3">
        <f ca="1">PRODUCT('Rendements indices_+1'!AB$2:AB201)</f>
        <v>4.241240295497092</v>
      </c>
      <c r="Z201" s="7"/>
    </row>
    <row r="202" spans="1:26" x14ac:dyDescent="0.25">
      <c r="A202" s="2">
        <v>44104</v>
      </c>
      <c r="B202" s="3">
        <f ca="1">PRODUCT('Rendements indices_+1'!B$2:B202)</f>
        <v>2.0077124429100643</v>
      </c>
      <c r="C202" s="3">
        <f ca="1">PRODUCT('Rendements indices_+1'!C$2:C202)</f>
        <v>3.4844231662224319</v>
      </c>
      <c r="D202" s="3">
        <f ca="1">PRODUCT('Rendements indices_+1'!D$2:D202)</f>
        <v>1.2143519079150715</v>
      </c>
      <c r="E202" s="3">
        <f ca="1">PRODUCT('Rendements indices_+1'!E$2:E202)</f>
        <v>1.3321977632918083</v>
      </c>
      <c r="F202" s="3">
        <f ca="1">PRODUCT('Rendements indices_+1'!F$2:F202)</f>
        <v>2.3711833437969858</v>
      </c>
      <c r="G202" s="3">
        <f ca="1">PRODUCT('Rendements indices_+1'!G$2:G202)</f>
        <v>1.1543420254057843</v>
      </c>
      <c r="H202" s="3">
        <f ca="1">PRODUCT('Rendements indices_+1'!H$2:H202)</f>
        <v>4.2815767731611585</v>
      </c>
      <c r="I202" s="3">
        <f ca="1">PRODUCT('Rendements indices_+1'!I$2:I202)</f>
        <v>1.4472953005356064</v>
      </c>
      <c r="J202" s="3">
        <f ca="1">PRODUCT('Rendements indices_+1'!J$2:J202)</f>
        <v>4.33043249666318</v>
      </c>
      <c r="K202" s="3">
        <f ca="1">PRODUCT('Rendements indices_+1'!K$2:K202)</f>
        <v>3.1977754761184287</v>
      </c>
      <c r="L202" s="3">
        <f ca="1">PRODUCT('Rendements indices_+1'!L$2:L202)</f>
        <v>1.9056003197696394</v>
      </c>
      <c r="M202" s="3">
        <f ca="1">PRODUCT('Rendements indices_+1'!M$2:M202)</f>
        <v>4.4595454906572174</v>
      </c>
      <c r="N202" s="3">
        <f ca="1">PRODUCT('Rendements indices_+1'!N$2:N202)</f>
        <v>1.136397918081705</v>
      </c>
      <c r="O202" s="3">
        <f ca="1">PRODUCT('Rendements indices_+1'!O$2:O202)</f>
        <v>1.0566441745246715</v>
      </c>
      <c r="P202" s="3">
        <f ca="1">PRODUCT('Rendements indices_+1'!P$2:P202)</f>
        <v>1.5969944725479452</v>
      </c>
      <c r="Q202" s="3">
        <f ca="1">PRODUCT('Rendements indices_+1'!Q$2:Q202)</f>
        <v>0.94487779804336924</v>
      </c>
      <c r="R202" s="3">
        <f ca="1">PRODUCT('Rendements indices_+1'!R$2:R202)</f>
        <v>0.87248226153750008</v>
      </c>
      <c r="S202" s="3">
        <f ca="1">PRODUCT('Rendements indices_+1'!S$2:S202)</f>
        <v>1.1451601392165012</v>
      </c>
      <c r="T202" s="3">
        <f ca="1">PRODUCT('Rendements indices_+1'!T$2:T202)</f>
        <v>1.1155039232699588</v>
      </c>
      <c r="U202" s="3">
        <f ca="1">PRODUCT('Rendements indices_+1'!U$2:U202)</f>
        <v>1.1770902674294339</v>
      </c>
      <c r="V202" s="3">
        <f>PRODUCT('Rendements indices_+1'!V$2:V202)</f>
        <v>0</v>
      </c>
      <c r="W202" s="3">
        <f ca="1">PRODUCT('Rendements indices_+1'!W$2:W202)</f>
        <v>1.962672071451965</v>
      </c>
      <c r="X202" s="3">
        <f>PRODUCT('Rendements indices_+1'!X$2:X202)</f>
        <v>0</v>
      </c>
      <c r="Y202" s="3">
        <f ca="1">PRODUCT('Rendements indices_+1'!AB$2:AB202)</f>
        <v>4.4108899073169763</v>
      </c>
      <c r="Z202" s="7"/>
    </row>
    <row r="203" spans="1:26" x14ac:dyDescent="0.25">
      <c r="A203" s="2">
        <v>44134</v>
      </c>
      <c r="B203" s="3">
        <f ca="1">PRODUCT('Rendements indices_+1'!B$2:B203)</f>
        <v>2.0679438161973662</v>
      </c>
      <c r="C203" s="3">
        <f ca="1">PRODUCT('Rendements indices_+1'!C$2:C203)</f>
        <v>3.6238000928713294</v>
      </c>
      <c r="D203" s="3">
        <f ca="1">PRODUCT('Rendements indices_+1'!D$2:D203)</f>
        <v>1.2143519079150715</v>
      </c>
      <c r="E203" s="3">
        <f ca="1">PRODUCT('Rendements indices_+1'!E$2:E203)</f>
        <v>1.3321977632918083</v>
      </c>
      <c r="F203" s="3">
        <f ca="1">PRODUCT('Rendements indices_+1'!F$2:F203)</f>
        <v>2.2526241766071364</v>
      </c>
      <c r="G203" s="3">
        <f ca="1">PRODUCT('Rendements indices_+1'!G$2:G203)</f>
        <v>1.2120591266760736</v>
      </c>
      <c r="H203" s="3">
        <f ca="1">PRODUCT('Rendements indices_+1'!H$2:H203)</f>
        <v>4.0674979345031002</v>
      </c>
      <c r="I203" s="3">
        <f ca="1">PRODUCT('Rendements indices_+1'!I$2:I203)</f>
        <v>1.3749305355088259</v>
      </c>
      <c r="J203" s="3">
        <f ca="1">PRODUCT('Rendements indices_+1'!J$2:J203)</f>
        <v>4.200519521763284</v>
      </c>
      <c r="K203" s="3">
        <f ca="1">PRODUCT('Rendements indices_+1'!K$2:K203)</f>
        <v>3.2297532308796129</v>
      </c>
      <c r="L203" s="3">
        <f ca="1">PRODUCT('Rendements indices_+1'!L$2:L203)</f>
        <v>2.019936338955818</v>
      </c>
      <c r="M203" s="3">
        <f ca="1">PRODUCT('Rendements indices_+1'!M$2:M203)</f>
        <v>4.4595454906572174</v>
      </c>
      <c r="N203" s="3">
        <f ca="1">PRODUCT('Rendements indices_+1'!N$2:N203)</f>
        <v>1.0909420013584368</v>
      </c>
      <c r="O203" s="3">
        <f ca="1">PRODUCT('Rendements indices_+1'!O$2:O203)</f>
        <v>1.0566441745246715</v>
      </c>
      <c r="P203" s="3">
        <f ca="1">PRODUCT('Rendements indices_+1'!P$2:P203)</f>
        <v>1.5969944725479452</v>
      </c>
      <c r="Q203" s="3">
        <f ca="1">PRODUCT('Rendements indices_+1'!Q$2:Q203)</f>
        <v>0.91653146410206809</v>
      </c>
      <c r="R203" s="3">
        <f ca="1">PRODUCT('Rendements indices_+1'!R$2:R203)</f>
        <v>0.87248226153750008</v>
      </c>
      <c r="S203" s="3">
        <f ca="1">PRODUCT('Rendements indices_+1'!S$2:S203)</f>
        <v>1.1909665447851612</v>
      </c>
      <c r="T203" s="3">
        <f ca="1">PRODUCT('Rendements indices_+1'!T$2:T203)</f>
        <v>1.137814001735358</v>
      </c>
      <c r="U203" s="3">
        <f ca="1">PRODUCT('Rendements indices_+1'!U$2:U203)</f>
        <v>1.2124029754523169</v>
      </c>
      <c r="V203" s="3">
        <f>PRODUCT('Rendements indices_+1'!V$2:V203)</f>
        <v>0</v>
      </c>
      <c r="W203" s="3">
        <f ca="1">PRODUCT('Rendements indices_+1'!W$2:W203)</f>
        <v>2.0411789543100438</v>
      </c>
      <c r="X203" s="3">
        <f>PRODUCT('Rendements indices_+1'!X$2:X203)</f>
        <v>0</v>
      </c>
      <c r="Y203" s="3">
        <f ca="1">PRODUCT('Rendements indices_+1'!AB$2:AB203)</f>
        <v>4.6314344026828254</v>
      </c>
      <c r="Z203" s="7"/>
    </row>
    <row r="204" spans="1:26" x14ac:dyDescent="0.25">
      <c r="A204" s="2">
        <v>44165</v>
      </c>
      <c r="B204" s="3">
        <f ca="1">PRODUCT('Rendements indices_+1'!B$2:B204)</f>
        <v>2.1713410070072348</v>
      </c>
      <c r="C204" s="3">
        <f ca="1">PRODUCT('Rendements indices_+1'!C$2:C204)</f>
        <v>3.6238000928713294</v>
      </c>
      <c r="D204" s="3">
        <f ca="1">PRODUCT('Rendements indices_+1'!D$2:D204)</f>
        <v>1.2143519079150715</v>
      </c>
      <c r="E204" s="3">
        <f ca="1">PRODUCT('Rendements indices_+1'!E$2:E204)</f>
        <v>1.3055538080259721</v>
      </c>
      <c r="F204" s="3">
        <f ca="1">PRODUCT('Rendements indices_+1'!F$2:F204)</f>
        <v>2.3877816272035646</v>
      </c>
      <c r="G204" s="3">
        <f ca="1">PRODUCT('Rendements indices_+1'!G$2:G204)</f>
        <v>1.2484209004763558</v>
      </c>
      <c r="H204" s="3">
        <f ca="1">PRODUCT('Rendements indices_+1'!H$2:H204)</f>
        <v>4.2708728312282558</v>
      </c>
      <c r="I204" s="3">
        <f ca="1">PRODUCT('Rendements indices_+1'!I$2:I204)</f>
        <v>1.3061840087333845</v>
      </c>
      <c r="J204" s="3">
        <f ca="1">PRODUCT('Rendements indices_+1'!J$2:J204)</f>
        <v>4.0324987408927528</v>
      </c>
      <c r="K204" s="3">
        <f ca="1">PRODUCT('Rendements indices_+1'!K$2:K204)</f>
        <v>3.2297532308796129</v>
      </c>
      <c r="L204" s="3">
        <f ca="1">PRODUCT('Rendements indices_+1'!L$2:L204)</f>
        <v>2.0401357023453763</v>
      </c>
      <c r="M204" s="3">
        <f ca="1">PRODUCT('Rendements indices_+1'!M$2:M204)</f>
        <v>4.5487364004703617</v>
      </c>
      <c r="N204" s="3">
        <f ca="1">PRODUCT('Rendements indices_+1'!N$2:N204)</f>
        <v>1.0582137413176835</v>
      </c>
      <c r="O204" s="3">
        <f ca="1">PRODUCT('Rendements indices_+1'!O$2:O204)</f>
        <v>1.0566441745246715</v>
      </c>
      <c r="P204" s="3">
        <f ca="1">PRODUCT('Rendements indices_+1'!P$2:P204)</f>
        <v>1.5969944725479452</v>
      </c>
      <c r="Q204" s="3">
        <f ca="1">PRODUCT('Rendements indices_+1'!Q$2:Q204)</f>
        <v>0.87987020553798534</v>
      </c>
      <c r="R204" s="3">
        <f ca="1">PRODUCT('Rendements indices_+1'!R$2:R204)</f>
        <v>0.87248226153750008</v>
      </c>
      <c r="S204" s="3">
        <f ca="1">PRODUCT('Rendements indices_+1'!S$2:S204)</f>
        <v>1.2505148720244192</v>
      </c>
      <c r="T204" s="3">
        <f ca="1">PRODUCT('Rendements indices_+1'!T$2:T204)</f>
        <v>1.1491921417527116</v>
      </c>
      <c r="U204" s="3">
        <f ca="1">PRODUCT('Rendements indices_+1'!U$2:U204)</f>
        <v>1.2002789456977938</v>
      </c>
      <c r="V204" s="3">
        <f>PRODUCT('Rendements indices_+1'!V$2:V204)</f>
        <v>0</v>
      </c>
      <c r="W204" s="3">
        <f ca="1">PRODUCT('Rendements indices_+1'!W$2:W204)</f>
        <v>1.9391200065945415</v>
      </c>
      <c r="X204" s="3">
        <f>PRODUCT('Rendements indices_+1'!X$2:X204)</f>
        <v>0</v>
      </c>
      <c r="Y204" s="3">
        <f ca="1">PRODUCT('Rendements indices_+1'!AB$2:AB204)</f>
        <v>4.7240630907364816</v>
      </c>
      <c r="Z204" s="7"/>
    </row>
    <row r="205" spans="1:26" x14ac:dyDescent="0.25">
      <c r="A205" s="2">
        <v>44196</v>
      </c>
      <c r="B205" s="3">
        <f ca="1">PRODUCT('Rendements indices_+1'!B$2:B205)</f>
        <v>2.0627739566568728</v>
      </c>
      <c r="C205" s="3">
        <f ca="1">PRODUCT('Rendements indices_+1'!C$2:C205)</f>
        <v>3.6238000928713294</v>
      </c>
      <c r="D205" s="3">
        <f ca="1">PRODUCT('Rendements indices_+1'!D$2:D205)</f>
        <v>1.1536343125193178</v>
      </c>
      <c r="E205" s="3">
        <f ca="1">PRODUCT('Rendements indices_+1'!E$2:E205)</f>
        <v>1.2794427318654527</v>
      </c>
      <c r="F205" s="3">
        <f ca="1">PRODUCT('Rendements indices_+1'!F$2:F205)</f>
        <v>2.4594150760196714</v>
      </c>
      <c r="G205" s="3">
        <f ca="1">PRODUCT('Rendements indices_+1'!G$2:G205)</f>
        <v>1.2234524824668287</v>
      </c>
      <c r="H205" s="3">
        <f ca="1">PRODUCT('Rendements indices_+1'!H$2:H205)</f>
        <v>4.4417077444773865</v>
      </c>
      <c r="I205" s="3">
        <f ca="1">PRODUCT('Rendements indices_+1'!I$2:I205)</f>
        <v>1.345369528995386</v>
      </c>
      <c r="J205" s="3">
        <f ca="1">PRODUCT('Rendements indices_+1'!J$2:J205)</f>
        <v>4.2744486653463181</v>
      </c>
      <c r="K205" s="3">
        <f ca="1">PRODUCT('Rendements indices_+1'!K$2:K205)</f>
        <v>3.1328606339532246</v>
      </c>
      <c r="L205" s="3">
        <f ca="1">PRODUCT('Rendements indices_+1'!L$2:L205)</f>
        <v>2.0809384163922839</v>
      </c>
      <c r="M205" s="3">
        <f ca="1">PRODUCT('Rendements indices_+1'!M$2:M205)</f>
        <v>4.3667869444515466</v>
      </c>
      <c r="N205" s="3">
        <f ca="1">PRODUCT('Rendements indices_+1'!N$2:N205)</f>
        <v>1.0793780161440372</v>
      </c>
      <c r="O205" s="3">
        <f ca="1">PRODUCT('Rendements indices_+1'!O$2:O205)</f>
        <v>1.0566441745246715</v>
      </c>
      <c r="P205" s="3">
        <f ca="1">PRODUCT('Rendements indices_+1'!P$2:P205)</f>
        <v>1.5969944725479452</v>
      </c>
      <c r="Q205" s="3">
        <f ca="1">PRODUCT('Rendements indices_+1'!Q$2:Q205)</f>
        <v>0.91506501375950478</v>
      </c>
      <c r="R205" s="3">
        <f ca="1">PRODUCT('Rendements indices_+1'!R$2:R205)</f>
        <v>0.87248226153750008</v>
      </c>
      <c r="S205" s="3">
        <f ca="1">PRODUCT('Rendements indices_+1'!S$2:S205)</f>
        <v>1.2004942771434424</v>
      </c>
      <c r="T205" s="3">
        <f ca="1">PRODUCT('Rendements indices_+1'!T$2:T205)</f>
        <v>1.0917325346650759</v>
      </c>
      <c r="U205" s="3">
        <f ca="1">PRODUCT('Rendements indices_+1'!U$2:U205)</f>
        <v>1.2482901035257057</v>
      </c>
      <c r="V205" s="3">
        <f>PRODUCT('Rendements indices_+1'!V$2:V205)</f>
        <v>0</v>
      </c>
      <c r="W205" s="3">
        <f ca="1">PRODUCT('Rendements indices_+1'!W$2:W205)</f>
        <v>1.8615552063307599</v>
      </c>
      <c r="X205" s="3">
        <f>PRODUCT('Rendements indices_+1'!X$2:X205)</f>
        <v>0</v>
      </c>
      <c r="Y205" s="3">
        <f ca="1">PRODUCT('Rendements indices_+1'!AB$2:AB205)</f>
        <v>4.7240630907364816</v>
      </c>
      <c r="Z205" s="7"/>
    </row>
    <row r="206" spans="1:26" x14ac:dyDescent="0.25">
      <c r="A206" s="2">
        <v>44225</v>
      </c>
      <c r="B206" s="3">
        <f ca="1">PRODUCT('Rendements indices_+1'!B$2:B206)</f>
        <v>2.0008907379571665</v>
      </c>
      <c r="C206" s="3">
        <f ca="1">PRODUCT('Rendements indices_+1'!C$2:C206)</f>
        <v>3.5513240910139028</v>
      </c>
      <c r="D206" s="3">
        <f ca="1">PRODUCT('Rendements indices_+1'!D$2:D206)</f>
        <v>1.1536343125193178</v>
      </c>
      <c r="E206" s="3">
        <f ca="1">PRODUCT('Rendements indices_+1'!E$2:E206)</f>
        <v>1.2922371591841071</v>
      </c>
      <c r="F206" s="3">
        <f ca="1">PRODUCT('Rendements indices_+1'!F$2:F206)</f>
        <v>2.5823858298206552</v>
      </c>
      <c r="G206" s="3">
        <f ca="1">PRODUCT('Rendements indices_+1'!G$2:G206)</f>
        <v>1.2479215321161652</v>
      </c>
      <c r="H206" s="3">
        <f ca="1">PRODUCT('Rendements indices_+1'!H$2:H206)</f>
        <v>4.7082102091460296</v>
      </c>
      <c r="I206" s="3">
        <f ca="1">PRODUCT('Rendements indices_+1'!I$2:I206)</f>
        <v>1.2781010525456167</v>
      </c>
      <c r="J206" s="3">
        <f ca="1">PRODUCT('Rendements indices_+1'!J$2:J206)</f>
        <v>4.1462152053859285</v>
      </c>
      <c r="K206" s="3">
        <f ca="1">PRODUCT('Rendements indices_+1'!K$2:K206)</f>
        <v>3.1641892402927567</v>
      </c>
      <c r="L206" s="3">
        <f ca="1">PRODUCT('Rendements indices_+1'!L$2:L206)</f>
        <v>2.1849853372118981</v>
      </c>
      <c r="M206" s="3">
        <f ca="1">PRODUCT('Rendements indices_+1'!M$2:M206)</f>
        <v>4.2357833361179997</v>
      </c>
      <c r="N206" s="3">
        <f ca="1">PRODUCT('Rendements indices_+1'!N$2:N206)</f>
        <v>1.0793780161440372</v>
      </c>
      <c r="O206" s="3">
        <f ca="1">PRODUCT('Rendements indices_+1'!O$2:O206)</f>
        <v>1.0566441745246715</v>
      </c>
      <c r="P206" s="3">
        <f ca="1">PRODUCT('Rendements indices_+1'!P$2:P206)</f>
        <v>1.5969944725479452</v>
      </c>
      <c r="Q206" s="3">
        <f ca="1">PRODUCT('Rendements indices_+1'!Q$2:Q206)</f>
        <v>0.93336631403469483</v>
      </c>
      <c r="R206" s="3">
        <f ca="1">PRODUCT('Rendements indices_+1'!R$2:R206)</f>
        <v>0.87248226153750008</v>
      </c>
      <c r="S206" s="3">
        <f ca="1">PRODUCT('Rendements indices_+1'!S$2:S206)</f>
        <v>1.1404695632862702</v>
      </c>
      <c r="T206" s="3">
        <f ca="1">PRODUCT('Rendements indices_+1'!T$2:T206)</f>
        <v>1.0698978839717743</v>
      </c>
      <c r="U206" s="3">
        <f ca="1">PRODUCT('Rendements indices_+1'!U$2:U206)</f>
        <v>1.2607730045609629</v>
      </c>
      <c r="V206" s="3">
        <f>PRODUCT('Rendements indices_+1'!V$2:V206)</f>
        <v>0</v>
      </c>
      <c r="W206" s="3">
        <f ca="1">PRODUCT('Rendements indices_+1'!W$2:W206)</f>
        <v>1.9546329666472979</v>
      </c>
      <c r="X206" s="3">
        <f>PRODUCT('Rendements indices_+1'!X$2:X206)</f>
        <v>0</v>
      </c>
      <c r="Y206" s="3">
        <f ca="1">PRODUCT('Rendements indices_+1'!AB$2:AB206)</f>
        <v>4.7713037216438465</v>
      </c>
      <c r="Z206" s="7"/>
    </row>
    <row r="207" spans="1:26" x14ac:dyDescent="0.25">
      <c r="A207" s="2">
        <v>44253</v>
      </c>
      <c r="B207" s="3">
        <f ca="1">PRODUCT('Rendements indices_+1'!B$2:B207)</f>
        <v>2.0809263674754535</v>
      </c>
      <c r="C207" s="3">
        <f ca="1">PRODUCT('Rendements indices_+1'!C$2:C207)</f>
        <v>3.5513240910139028</v>
      </c>
      <c r="D207" s="3">
        <f ca="1">PRODUCT('Rendements indices_+1'!D$2:D207)</f>
        <v>1.107488940018545</v>
      </c>
      <c r="E207" s="3">
        <f ca="1">PRODUCT('Rendements indices_+1'!E$2:E207)</f>
        <v>1.3310042739596304</v>
      </c>
      <c r="F207" s="3">
        <f ca="1">PRODUCT('Rendements indices_+1'!F$2:F207)</f>
        <v>2.479090396627829</v>
      </c>
      <c r="G207" s="3">
        <f ca="1">PRODUCT('Rendements indices_+1'!G$2:G207)</f>
        <v>1.2728799627584886</v>
      </c>
      <c r="H207" s="3">
        <f ca="1">PRODUCT('Rendements indices_+1'!H$2:H207)</f>
        <v>4.8494565154204103</v>
      </c>
      <c r="I207" s="3">
        <f ca="1">PRODUCT('Rendements indices_+1'!I$2:I207)</f>
        <v>1.2525390314947042</v>
      </c>
      <c r="J207" s="3">
        <f ca="1">PRODUCT('Rendements indices_+1'!J$2:J207)</f>
        <v>4.2291395094936473</v>
      </c>
      <c r="K207" s="3">
        <f ca="1">PRODUCT('Rendements indices_+1'!K$2:K207)</f>
        <v>3.3223987023073946</v>
      </c>
      <c r="L207" s="3">
        <f ca="1">PRODUCT('Rendements indices_+1'!L$2:L207)</f>
        <v>2.1849853372118981</v>
      </c>
      <c r="M207" s="3">
        <f ca="1">PRODUCT('Rendements indices_+1'!M$2:M207)</f>
        <v>4.4475725029238999</v>
      </c>
      <c r="N207" s="3">
        <f ca="1">PRODUCT('Rendements indices_+1'!N$2:N207)</f>
        <v>1.046996675659716</v>
      </c>
      <c r="O207" s="3">
        <f ca="1">PRODUCT('Rendements indices_+1'!O$2:O207)</f>
        <v>1.0566441745246715</v>
      </c>
      <c r="P207" s="3">
        <f ca="1">PRODUCT('Rendements indices_+1'!P$2:P207)</f>
        <v>1.5969944725479452</v>
      </c>
      <c r="Q207" s="3">
        <f ca="1">PRODUCT('Rendements indices_+1'!Q$2:Q207)</f>
        <v>0.97070096659608263</v>
      </c>
      <c r="R207" s="3">
        <f ca="1">PRODUCT('Rendements indices_+1'!R$2:R207)</f>
        <v>0.87248226153750008</v>
      </c>
      <c r="S207" s="3">
        <f ca="1">PRODUCT('Rendements indices_+1'!S$2:S207)</f>
        <v>1.1860883458177212</v>
      </c>
      <c r="T207" s="3">
        <f ca="1">PRODUCT('Rendements indices_+1'!T$2:T207)</f>
        <v>1.1126937993306454</v>
      </c>
      <c r="U207" s="3">
        <f ca="1">PRODUCT('Rendements indices_+1'!U$2:U207)</f>
        <v>1.2985961946977918</v>
      </c>
      <c r="V207" s="3">
        <f>PRODUCT('Rendements indices_+1'!V$2:V207)</f>
        <v>0</v>
      </c>
      <c r="W207" s="3">
        <f ca="1">PRODUCT('Rendements indices_+1'!W$2:W207)</f>
        <v>1.9350866369808248</v>
      </c>
      <c r="X207" s="3">
        <f>PRODUCT('Rendements indices_+1'!X$2:X207)</f>
        <v>0</v>
      </c>
      <c r="Y207" s="3">
        <f ca="1">PRODUCT('Rendements indices_+1'!AB$2:AB207)</f>
        <v>4.7235906844274078</v>
      </c>
      <c r="Z207" s="7"/>
    </row>
    <row r="208" spans="1:26" x14ac:dyDescent="0.25">
      <c r="A208" s="2">
        <v>44286</v>
      </c>
      <c r="B208" s="3">
        <f ca="1">PRODUCT('Rendements indices_+1'!B$2:B208)</f>
        <v>1.9768800491016807</v>
      </c>
      <c r="C208" s="3">
        <f ca="1">PRODUCT('Rendements indices_+1'!C$2:C208)</f>
        <v>3.6933770546544591</v>
      </c>
      <c r="D208" s="3">
        <f ca="1">PRODUCT('Rendements indices_+1'!D$2:D208)</f>
        <v>1.0742642718179887</v>
      </c>
      <c r="E208" s="3">
        <f ca="1">PRODUCT('Rendements indices_+1'!E$2:E208)</f>
        <v>1.2777641030012452</v>
      </c>
      <c r="F208" s="3">
        <f ca="1">PRODUCT('Rendements indices_+1'!F$2:F208)</f>
        <v>2.4542994926615509</v>
      </c>
      <c r="G208" s="3">
        <f ca="1">PRODUCT('Rendements indices_+1'!G$2:G208)</f>
        <v>1.336523960896413</v>
      </c>
      <c r="H208" s="3">
        <f ca="1">PRODUCT('Rendements indices_+1'!H$2:H208)</f>
        <v>5.0434347760372269</v>
      </c>
      <c r="I208" s="3">
        <f ca="1">PRODUCT('Rendements indices_+1'!I$2:I208)</f>
        <v>1.1899120799199689</v>
      </c>
      <c r="J208" s="3">
        <f ca="1">PRODUCT('Rendements indices_+1'!J$2:J208)</f>
        <v>4.1868481143987104</v>
      </c>
      <c r="K208" s="3">
        <f ca="1">PRODUCT('Rendements indices_+1'!K$2:K208)</f>
        <v>3.4885186374227644</v>
      </c>
      <c r="L208" s="3">
        <f ca="1">PRODUCT('Rendements indices_+1'!L$2:L208)</f>
        <v>2.316084457444612</v>
      </c>
      <c r="M208" s="3">
        <f ca="1">PRODUCT('Rendements indices_+1'!M$2:M208)</f>
        <v>4.314145327836183</v>
      </c>
      <c r="N208" s="3">
        <f ca="1">PRODUCT('Rendements indices_+1'!N$2:N208)</f>
        <v>1.0365267089031189</v>
      </c>
      <c r="O208" s="3">
        <f ca="1">PRODUCT('Rendements indices_+1'!O$2:O208)</f>
        <v>1.0566441745246715</v>
      </c>
      <c r="P208" s="3">
        <f ca="1">PRODUCT('Rendements indices_+1'!P$2:P208)</f>
        <v>1.5969944725479452</v>
      </c>
      <c r="Q208" s="3">
        <f ca="1">PRODUCT('Rendements indices_+1'!Q$2:Q208)</f>
        <v>0.99011498592800429</v>
      </c>
      <c r="R208" s="3">
        <f ca="1">PRODUCT('Rendements indices_+1'!R$2:R208)</f>
        <v>0.87248226153750008</v>
      </c>
      <c r="S208" s="3">
        <f ca="1">PRODUCT('Rendements indices_+1'!S$2:S208)</f>
        <v>1.1386448119850123</v>
      </c>
      <c r="T208" s="3">
        <f ca="1">PRODUCT('Rendements indices_+1'!T$2:T208)</f>
        <v>1.1683284892971777</v>
      </c>
      <c r="U208" s="3">
        <f ca="1">PRODUCT('Rendements indices_+1'!U$2:U208)</f>
        <v>1.3765119663796592</v>
      </c>
      <c r="V208" s="3">
        <f ca="1">PRODUCT('Rendements indices_+1'!V$2:V208)</f>
        <v>1.02</v>
      </c>
      <c r="W208" s="3">
        <f ca="1">PRODUCT('Rendements indices_+1'!W$2:W208)</f>
        <v>2.0124901024600579</v>
      </c>
      <c r="X208" s="3">
        <f>PRODUCT('Rendements indices_+1'!X$2:X208)</f>
        <v>0</v>
      </c>
      <c r="Y208" s="3">
        <f ca="1">PRODUCT('Rendements indices_+1'!AB$2:AB208)</f>
        <v>4.6291188707388597</v>
      </c>
      <c r="Z208" s="7"/>
    </row>
    <row r="209" spans="1:26" x14ac:dyDescent="0.25">
      <c r="A209" s="2">
        <v>44316</v>
      </c>
      <c r="B209" s="3">
        <f ca="1">PRODUCT('Rendements indices_+1'!B$2:B209)</f>
        <v>2.0559552510657482</v>
      </c>
      <c r="C209" s="3">
        <f ca="1">PRODUCT('Rendements indices_+1'!C$2:C209)</f>
        <v>3.7672445957475484</v>
      </c>
      <c r="D209" s="3">
        <f ca="1">PRODUCT('Rendements indices_+1'!D$2:D209)</f>
        <v>1.138720128127068</v>
      </c>
      <c r="E209" s="3">
        <f ca="1">PRODUCT('Rendements indices_+1'!E$2:E209)</f>
        <v>1.3160970260912825</v>
      </c>
      <c r="F209" s="3">
        <f ca="1">PRODUCT('Rendements indices_+1'!F$2:F209)</f>
        <v>2.4542994926615509</v>
      </c>
      <c r="G209" s="3">
        <f ca="1">PRODUCT('Rendements indices_+1'!G$2:G209)</f>
        <v>1.3231587212874489</v>
      </c>
      <c r="H209" s="3">
        <f ca="1">PRODUCT('Rendements indices_+1'!H$2:H209)</f>
        <v>5.2956065148390881</v>
      </c>
      <c r="I209" s="3">
        <f ca="1">PRODUCT('Rendements indices_+1'!I$2:I209)</f>
        <v>1.1304164759239705</v>
      </c>
      <c r="J209" s="3">
        <f ca="1">PRODUCT('Rendements indices_+1'!J$2:J209)</f>
        <v>4.2705850766866851</v>
      </c>
      <c r="K209" s="3">
        <f ca="1">PRODUCT('Rendements indices_+1'!K$2:K209)</f>
        <v>3.4885186374227644</v>
      </c>
      <c r="L209" s="3">
        <f ca="1">PRODUCT('Rendements indices_+1'!L$2:L209)</f>
        <v>2.3392453020190582</v>
      </c>
      <c r="M209" s="3">
        <f ca="1">PRODUCT('Rendements indices_+1'!M$2:M209)</f>
        <v>4.4867111409496303</v>
      </c>
      <c r="N209" s="3">
        <f ca="1">PRODUCT('Rendements indices_+1'!N$2:N209)</f>
        <v>0.99506564054699409</v>
      </c>
      <c r="O209" s="3">
        <f ca="1">PRODUCT('Rendements indices_+1'!O$2:O209)</f>
        <v>1.0566441745246715</v>
      </c>
      <c r="P209" s="3">
        <f ca="1">PRODUCT('Rendements indices_+1'!P$2:P209)</f>
        <v>1.5969944725479452</v>
      </c>
      <c r="Q209" s="3">
        <f ca="1">PRODUCT('Rendements indices_+1'!Q$2:Q209)</f>
        <v>0.96041153635016419</v>
      </c>
      <c r="R209" s="3">
        <f ca="1">PRODUCT('Rendements indices_+1'!R$2:R209)</f>
        <v>0.87248226153750008</v>
      </c>
      <c r="S209" s="3">
        <f ca="1">PRODUCT('Rendements indices_+1'!S$2:S209)</f>
        <v>1.1841906044644128</v>
      </c>
      <c r="T209" s="3">
        <f ca="1">PRODUCT('Rendements indices_+1'!T$2:T209)</f>
        <v>1.1683284892971777</v>
      </c>
      <c r="U209" s="3">
        <f ca="1">PRODUCT('Rendements indices_+1'!U$2:U209)</f>
        <v>1.3214514877244727</v>
      </c>
      <c r="V209" s="3">
        <f ca="1">PRODUCT('Rendements indices_+1'!V$2:V209)</f>
        <v>1.0098</v>
      </c>
      <c r="W209" s="3">
        <f ca="1">PRODUCT('Rendements indices_+1'!W$2:W209)</f>
        <v>1.9319904983616556</v>
      </c>
      <c r="X209" s="3">
        <f>PRODUCT('Rendements indices_+1'!X$2:X209)</f>
        <v>0</v>
      </c>
      <c r="Y209" s="3">
        <f ca="1">PRODUCT('Rendements indices_+1'!AB$2:AB209)</f>
        <v>4.4902453046166935</v>
      </c>
      <c r="Z209" s="7"/>
    </row>
    <row r="210" spans="1:26" x14ac:dyDescent="0.25">
      <c r="A210" s="2">
        <v>44347</v>
      </c>
      <c r="B210" s="3">
        <f ca="1">PRODUCT('Rendements indices_+1'!B$2:B210)</f>
        <v>2.0353956985550905</v>
      </c>
      <c r="C210" s="3">
        <f ca="1">PRODUCT('Rendements indices_+1'!C$2:C210)</f>
        <v>3.7295721497900729</v>
      </c>
      <c r="D210" s="3">
        <f ca="1">PRODUCT('Rendements indices_+1'!D$2:D210)</f>
        <v>1.2070433358146921</v>
      </c>
      <c r="E210" s="3">
        <f ca="1">PRODUCT('Rendements indices_+1'!E$2:E210)</f>
        <v>1.3292579963521953</v>
      </c>
      <c r="F210" s="3">
        <f ca="1">PRODUCT('Rendements indices_+1'!F$2:F210)</f>
        <v>2.4052135028083197</v>
      </c>
      <c r="G210" s="3">
        <f ca="1">PRODUCT('Rendements indices_+1'!G$2:G210)</f>
        <v>1.270232372435951</v>
      </c>
      <c r="H210" s="3">
        <f ca="1">PRODUCT('Rendements indices_+1'!H$2:H210)</f>
        <v>5.2426504496906974</v>
      </c>
      <c r="I210" s="3">
        <f ca="1">PRODUCT('Rendements indices_+1'!I$2:I210)</f>
        <v>1.073895652127772</v>
      </c>
      <c r="J210" s="3">
        <f ca="1">PRODUCT('Rendements indices_+1'!J$2:J210)</f>
        <v>4.3987026289872855</v>
      </c>
      <c r="K210" s="3">
        <f ca="1">PRODUCT('Rendements indices_+1'!K$2:K210)</f>
        <v>3.5582890101712197</v>
      </c>
      <c r="L210" s="3">
        <f ca="1">PRODUCT('Rendements indices_+1'!L$2:L210)</f>
        <v>2.245675489938296</v>
      </c>
      <c r="M210" s="3">
        <f ca="1">PRODUCT('Rendements indices_+1'!M$2:M210)</f>
        <v>4.4418440295401336</v>
      </c>
      <c r="N210" s="3">
        <f ca="1">PRODUCT('Rendements indices_+1'!N$2:N210)</f>
        <v>0.95526301492511434</v>
      </c>
      <c r="O210" s="3">
        <f ca="1">PRODUCT('Rendements indices_+1'!O$2:O210)</f>
        <v>1.0566441745246715</v>
      </c>
      <c r="P210" s="3">
        <f ca="1">PRODUCT('Rendements indices_+1'!P$2:P210)</f>
        <v>1.5969944725479452</v>
      </c>
      <c r="Q210" s="3">
        <f ca="1">PRODUCT('Rendements indices_+1'!Q$2:Q210)</f>
        <v>0.96041153635016419</v>
      </c>
      <c r="R210" s="3">
        <f ca="1">PRODUCT('Rendements indices_+1'!R$2:R210)</f>
        <v>0.87248226153750008</v>
      </c>
      <c r="S210" s="3">
        <f ca="1">PRODUCT('Rendements indices_+1'!S$2:S210)</f>
        <v>1.2078744165537012</v>
      </c>
      <c r="T210" s="3">
        <f ca="1">PRODUCT('Rendements indices_+1'!T$2:T210)</f>
        <v>1.1800117741901495</v>
      </c>
      <c r="U210" s="3">
        <f ca="1">PRODUCT('Rendements indices_+1'!U$2:U210)</f>
        <v>1.2818079430927385</v>
      </c>
      <c r="V210" s="3">
        <f ca="1">PRODUCT('Rendements indices_+1'!V$2:V210)</f>
        <v>0.98960400000000004</v>
      </c>
      <c r="W210" s="3">
        <f ca="1">PRODUCT('Rendements indices_+1'!W$2:W210)</f>
        <v>1.8933506883944224</v>
      </c>
      <c r="X210" s="3">
        <f>PRODUCT('Rendements indices_+1'!X$2:X210)</f>
        <v>0</v>
      </c>
      <c r="Y210" s="3">
        <f ca="1">PRODUCT('Rendements indices_+1'!AB$2:AB210)</f>
        <v>4.265733039385859</v>
      </c>
      <c r="Z210" s="7"/>
    </row>
    <row r="211" spans="1:26" x14ac:dyDescent="0.25">
      <c r="A211" s="2">
        <v>44377</v>
      </c>
      <c r="B211" s="3">
        <f ca="1">PRODUCT('Rendements indices_+1'!B$2:B211)</f>
        <v>2.0557496555406414</v>
      </c>
      <c r="C211" s="3">
        <f ca="1">PRODUCT('Rendements indices_+1'!C$2:C211)</f>
        <v>3.9160507572795766</v>
      </c>
      <c r="D211" s="3">
        <f ca="1">PRODUCT('Rendements indices_+1'!D$2:D211)</f>
        <v>1.2553250692472799</v>
      </c>
      <c r="E211" s="3">
        <f ca="1">PRODUCT('Rendements indices_+1'!E$2:E211)</f>
        <v>1.3292579963521953</v>
      </c>
      <c r="F211" s="3">
        <f ca="1">PRODUCT('Rendements indices_+1'!F$2:F211)</f>
        <v>2.3330570977240699</v>
      </c>
      <c r="G211" s="3">
        <f ca="1">PRODUCT('Rendements indices_+1'!G$2:G211)</f>
        <v>1.270232372435951</v>
      </c>
      <c r="H211" s="3">
        <f ca="1">PRODUCT('Rendements indices_+1'!H$2:H211)</f>
        <v>5.0329444317030694</v>
      </c>
      <c r="I211" s="3">
        <f ca="1">PRODUCT('Rendements indices_+1'!I$2:I211)</f>
        <v>1.0416787825639389</v>
      </c>
      <c r="J211" s="3">
        <f ca="1">PRODUCT('Rendements indices_+1'!J$2:J211)</f>
        <v>4.6626247867265231</v>
      </c>
      <c r="K211" s="3">
        <f ca="1">PRODUCT('Rendements indices_+1'!K$2:K211)</f>
        <v>3.487123229967795</v>
      </c>
      <c r="L211" s="3">
        <f ca="1">PRODUCT('Rendements indices_+1'!L$2:L211)</f>
        <v>2.223218735038913</v>
      </c>
      <c r="M211" s="3">
        <f ca="1">PRODUCT('Rendements indices_+1'!M$2:M211)</f>
        <v>4.3085887086539296</v>
      </c>
      <c r="N211" s="3">
        <f ca="1">PRODUCT('Rendements indices_+1'!N$2:N211)</f>
        <v>1.0125787958206212</v>
      </c>
      <c r="O211" s="3">
        <f ca="1">PRODUCT('Rendements indices_+1'!O$2:O211)</f>
        <v>1.0566441745246715</v>
      </c>
      <c r="P211" s="3">
        <f ca="1">PRODUCT('Rendements indices_+1'!P$2:P211)</f>
        <v>1.5969944725479452</v>
      </c>
      <c r="Q211" s="3">
        <f ca="1">PRODUCT('Rendements indices_+1'!Q$2:Q211)</f>
        <v>0.91239095953265592</v>
      </c>
      <c r="R211" s="3">
        <f ca="1">PRODUCT('Rendements indices_+1'!R$2:R211)</f>
        <v>0.87248226153750008</v>
      </c>
      <c r="S211" s="3">
        <f ca="1">PRODUCT('Rendements indices_+1'!S$2:S211)</f>
        <v>1.2320319048847752</v>
      </c>
      <c r="T211" s="3">
        <f ca="1">PRODUCT('Rendements indices_+1'!T$2:T211)</f>
        <v>1.1564115387063465</v>
      </c>
      <c r="U211" s="3">
        <f ca="1">PRODUCT('Rendements indices_+1'!U$2:U211)</f>
        <v>1.2305356253690289</v>
      </c>
      <c r="V211" s="3">
        <f ca="1">PRODUCT('Rendements indices_+1'!V$2:V211)</f>
        <v>0.96981192000000005</v>
      </c>
      <c r="W211" s="3">
        <f ca="1">PRODUCT('Rendements indices_+1'!W$2:W211)</f>
        <v>1.8744171815104782</v>
      </c>
      <c r="X211" s="3">
        <f>PRODUCT('Rendements indices_+1'!X$2:X211)</f>
        <v>0</v>
      </c>
      <c r="Y211" s="3">
        <f ca="1">PRODUCT('Rendements indices_+1'!AB$2:AB211)</f>
        <v>4.1377610482042835</v>
      </c>
      <c r="Z211" s="7"/>
    </row>
    <row r="212" spans="1:26" x14ac:dyDescent="0.25">
      <c r="A212" s="2">
        <v>44407</v>
      </c>
      <c r="B212" s="3">
        <f ca="1">PRODUCT('Rendements indices_+1'!B$2:B212)</f>
        <v>1.9735196693190156</v>
      </c>
      <c r="C212" s="3">
        <f ca="1">PRODUCT('Rendements indices_+1'!C$2:C212)</f>
        <v>4.151013802716351</v>
      </c>
      <c r="D212" s="3">
        <f ca="1">PRODUCT('Rendements indices_+1'!D$2:D212)</f>
        <v>1.1925588157849158</v>
      </c>
      <c r="E212" s="3">
        <f ca="1">PRODUCT('Rendements indices_+1'!E$2:E212)</f>
        <v>1.2760876764981075</v>
      </c>
      <c r="F212" s="3">
        <f ca="1">PRODUCT('Rendements indices_+1'!F$2:F212)</f>
        <v>2.4263793816330326</v>
      </c>
      <c r="G212" s="3">
        <f ca="1">PRODUCT('Rendements indices_+1'!G$2:G212)</f>
        <v>1.2829346961603105</v>
      </c>
      <c r="H212" s="3">
        <f ca="1">PRODUCT('Rendements indices_+1'!H$2:H212)</f>
        <v>5.133603320337131</v>
      </c>
      <c r="I212" s="3">
        <f ca="1">PRODUCT('Rendements indices_+1'!I$2:I212)</f>
        <v>1.0000116312613814</v>
      </c>
      <c r="J212" s="3">
        <f ca="1">PRODUCT('Rendements indices_+1'!J$2:J212)</f>
        <v>4.6626247867265231</v>
      </c>
      <c r="K212" s="3">
        <f ca="1">PRODUCT('Rendements indices_+1'!K$2:K212)</f>
        <v>3.3476383007690829</v>
      </c>
      <c r="L212" s="3">
        <f ca="1">PRODUCT('Rendements indices_+1'!L$2:L212)</f>
        <v>2.1342899856373565</v>
      </c>
      <c r="M212" s="3">
        <f ca="1">PRODUCT('Rendements indices_+1'!M$2:M212)</f>
        <v>4.3516745957404686</v>
      </c>
      <c r="N212" s="3">
        <f ca="1">PRODUCT('Rendements indices_+1'!N$2:N212)</f>
        <v>0.97207564398779622</v>
      </c>
      <c r="O212" s="3">
        <f ca="1">PRODUCT('Rendements indices_+1'!O$2:O212)</f>
        <v>1.0566441745246715</v>
      </c>
      <c r="P212" s="3">
        <f ca="1">PRODUCT('Rendements indices_+1'!P$2:P212)</f>
        <v>1.5969944725479452</v>
      </c>
      <c r="Q212" s="3">
        <f ca="1">PRODUCT('Rendements indices_+1'!Q$2:Q212)</f>
        <v>0.86677141155602311</v>
      </c>
      <c r="R212" s="3">
        <f ca="1">PRODUCT('Rendements indices_+1'!R$2:R212)</f>
        <v>0.87248226153750008</v>
      </c>
      <c r="S212" s="3">
        <f ca="1">PRODUCT('Rendements indices_+1'!S$2:S212)</f>
        <v>1.2320319048847752</v>
      </c>
      <c r="T212" s="3">
        <f ca="1">PRODUCT('Rendements indices_+1'!T$2:T212)</f>
        <v>1.1911038848675368</v>
      </c>
      <c r="U212" s="3">
        <f ca="1">PRODUCT('Rendements indices_+1'!U$2:U212)</f>
        <v>1.2305356253690289</v>
      </c>
      <c r="V212" s="3">
        <f ca="1">PRODUCT('Rendements indices_+1'!V$2:V212)</f>
        <v>0.96981192000000005</v>
      </c>
      <c r="W212" s="3">
        <f ca="1">PRODUCT('Rendements indices_+1'!W$2:W212)</f>
        <v>1.8931613533255831</v>
      </c>
      <c r="X212" s="3">
        <f>PRODUCT('Rendements indices_+1'!X$2:X212)</f>
        <v>0</v>
      </c>
      <c r="Y212" s="3">
        <f ca="1">PRODUCT('Rendements indices_+1'!AB$2:AB212)</f>
        <v>3.9308729957940689</v>
      </c>
      <c r="Z212" s="7"/>
    </row>
    <row r="213" spans="1:26" x14ac:dyDescent="0.25">
      <c r="A213" s="2">
        <v>44439</v>
      </c>
      <c r="B213" s="3">
        <f ca="1">PRODUCT('Rendements indices_+1'!B$2:B213)</f>
        <v>2.0327252593985863</v>
      </c>
      <c r="C213" s="3">
        <f ca="1">PRODUCT('Rendements indices_+1'!C$2:C213)</f>
        <v>4.1925239407435146</v>
      </c>
      <c r="D213" s="3">
        <f ca="1">PRODUCT('Rendements indices_+1'!D$2:D213)</f>
        <v>1.2402611684163125</v>
      </c>
      <c r="E213" s="3">
        <f ca="1">PRODUCT('Rendements indices_+1'!E$2:E213)</f>
        <v>1.3143703067930508</v>
      </c>
      <c r="F213" s="3">
        <f ca="1">PRODUCT('Rendements indices_+1'!F$2:F213)</f>
        <v>2.3778517940003718</v>
      </c>
      <c r="G213" s="3">
        <f ca="1">PRODUCT('Rendements indices_+1'!G$2:G213)</f>
        <v>1.2572760022371043</v>
      </c>
      <c r="H213" s="3">
        <f ca="1">PRODUCT('Rendements indices_+1'!H$2:H213)</f>
        <v>5.133603320337131</v>
      </c>
      <c r="I213" s="3">
        <f ca="1">PRODUCT('Rendements indices_+1'!I$2:I213)</f>
        <v>1.0100117475739951</v>
      </c>
      <c r="J213" s="3">
        <f ca="1">PRODUCT('Rendements indices_+1'!J$2:J213)</f>
        <v>4.4294935473901971</v>
      </c>
      <c r="K213" s="3">
        <f ca="1">PRODUCT('Rendements indices_+1'!K$2:K213)</f>
        <v>3.5484965988152282</v>
      </c>
      <c r="L213" s="3">
        <f ca="1">PRODUCT('Rendements indices_+1'!L$2:L213)</f>
        <v>2.1769757853501037</v>
      </c>
      <c r="M213" s="3">
        <f ca="1">PRODUCT('Rendements indices_+1'!M$2:M213)</f>
        <v>4.6127750714848972</v>
      </c>
      <c r="N213" s="3">
        <f ca="1">PRODUCT('Rendements indices_+1'!N$2:N213)</f>
        <v>1.0304001826270641</v>
      </c>
      <c r="O213" s="3">
        <f ca="1">PRODUCT('Rendements indices_+1'!O$2:O213)</f>
        <v>1.0566441745246715</v>
      </c>
      <c r="P213" s="3">
        <f ca="1">PRODUCT('Rendements indices_+1'!P$2:P213)</f>
        <v>1.5969944725479452</v>
      </c>
      <c r="Q213" s="3">
        <f ca="1">PRODUCT('Rendements indices_+1'!Q$2:Q213)</f>
        <v>0.85810369744046289</v>
      </c>
      <c r="R213" s="3">
        <f ca="1">PRODUCT('Rendements indices_+1'!R$2:R213)</f>
        <v>0.87248226153750008</v>
      </c>
      <c r="S213" s="3">
        <f ca="1">PRODUCT('Rendements indices_+1'!S$2:S213)</f>
        <v>1.1827506286893841</v>
      </c>
      <c r="T213" s="3">
        <f ca="1">PRODUCT('Rendements indices_+1'!T$2:T213)</f>
        <v>1.1315486906241599</v>
      </c>
      <c r="U213" s="3">
        <f ca="1">PRODUCT('Rendements indices_+1'!U$2:U213)</f>
        <v>1.1813142003542678</v>
      </c>
      <c r="V213" s="3">
        <f ca="1">PRODUCT('Rendements indices_+1'!V$2:V213)</f>
        <v>0.94071756240000004</v>
      </c>
      <c r="W213" s="3">
        <f ca="1">PRODUCT('Rendements indices_+1'!W$2:W213)</f>
        <v>1.9499561939253507</v>
      </c>
      <c r="X213" s="3">
        <f>PRODUCT('Rendements indices_+1'!X$2:X213)</f>
        <v>0</v>
      </c>
      <c r="Y213" s="3">
        <f ca="1">PRODUCT('Rendements indices_+1'!AB$2:AB213)</f>
        <v>4.1274166455837724</v>
      </c>
      <c r="Z213" s="7"/>
    </row>
    <row r="214" spans="1:26" x14ac:dyDescent="0.25">
      <c r="A214" s="2">
        <v>44469</v>
      </c>
      <c r="B214" s="3">
        <f ca="1">PRODUCT('Rendements indices_+1'!B$2:B214)</f>
        <v>1.9310889964286568</v>
      </c>
      <c r="C214" s="3">
        <f ca="1">PRODUCT('Rendements indices_+1'!C$2:C214)</f>
        <v>4.276374419558385</v>
      </c>
      <c r="D214" s="3">
        <f ca="1">PRODUCT('Rendements indices_+1'!D$2:D214)</f>
        <v>1.19065072167966</v>
      </c>
      <c r="E214" s="3">
        <f ca="1">PRODUCT('Rendements indices_+1'!E$2:E214)</f>
        <v>1.2880829006571897</v>
      </c>
      <c r="F214" s="3">
        <f ca="1">PRODUCT('Rendements indices_+1'!F$2:F214)</f>
        <v>2.4491873478203829</v>
      </c>
      <c r="G214" s="3">
        <f ca="1">PRODUCT('Rendements indices_+1'!G$2:G214)</f>
        <v>1.2824215222818465</v>
      </c>
      <c r="H214" s="3">
        <f ca="1">PRODUCT('Rendements indices_+1'!H$2:H214)</f>
        <v>5.4416195195573591</v>
      </c>
      <c r="I214" s="3">
        <f ca="1">PRODUCT('Rendements indices_+1'!I$2:I214)</f>
        <v>1.050412217476955</v>
      </c>
      <c r="J214" s="3">
        <f ca="1">PRODUCT('Rendements indices_+1'!J$2:J214)</f>
        <v>4.2080188700206866</v>
      </c>
      <c r="K214" s="3">
        <f ca="1">PRODUCT('Rendements indices_+1'!K$2:K214)</f>
        <v>3.3710717688744665</v>
      </c>
      <c r="L214" s="3">
        <f ca="1">PRODUCT('Rendements indices_+1'!L$2:L214)</f>
        <v>2.3075943324711101</v>
      </c>
      <c r="M214" s="3">
        <f ca="1">PRODUCT('Rendements indices_+1'!M$2:M214)</f>
        <v>4.3821363179106525</v>
      </c>
      <c r="N214" s="3">
        <f ca="1">PRODUCT('Rendements indices_+1'!N$2:N214)</f>
        <v>1.0922241935846879</v>
      </c>
      <c r="O214" s="3">
        <f ca="1">PRODUCT('Rendements indices_+1'!O$2:O214)</f>
        <v>1.0566441745246715</v>
      </c>
      <c r="P214" s="3">
        <f ca="1">PRODUCT('Rendements indices_+1'!P$2:P214)</f>
        <v>1.5969944725479452</v>
      </c>
      <c r="Q214" s="3">
        <f ca="1">PRODUCT('Rendements indices_+1'!Q$2:Q214)</f>
        <v>0.83236058651724898</v>
      </c>
      <c r="R214" s="3">
        <f ca="1">PRODUCT('Rendements indices_+1'!R$2:R214)</f>
        <v>0.87248226153750008</v>
      </c>
      <c r="S214" s="3">
        <f ca="1">PRODUCT('Rendements indices_+1'!S$2:S214)</f>
        <v>1.1354406035418088</v>
      </c>
      <c r="T214" s="3">
        <f ca="1">PRODUCT('Rendements indices_+1'!T$2:T214)</f>
        <v>1.1881261251553679</v>
      </c>
      <c r="U214" s="3">
        <f ca="1">PRODUCT('Rendements indices_+1'!U$2:U214)</f>
        <v>1.169501058350725</v>
      </c>
      <c r="V214" s="3">
        <f ca="1">PRODUCT('Rendements indices_+1'!V$2:V214)</f>
        <v>0.89368168427999994</v>
      </c>
      <c r="W214" s="3">
        <f ca="1">PRODUCT('Rendements indices_+1'!W$2:W214)</f>
        <v>2.0084548797431112</v>
      </c>
      <c r="X214" s="3">
        <f>PRODUCT('Rendements indices_+1'!X$2:X214)</f>
        <v>0</v>
      </c>
      <c r="Y214" s="3">
        <f ca="1">PRODUCT('Rendements indices_+1'!AB$2:AB214)</f>
        <v>4.2512391449512856</v>
      </c>
      <c r="Z214" s="7"/>
    </row>
    <row r="215" spans="1:26" x14ac:dyDescent="0.25">
      <c r="A215" s="2">
        <v>44498</v>
      </c>
      <c r="B215" s="3">
        <f ca="1">PRODUCT('Rendements indices_+1'!B$2:B215)</f>
        <v>1.9890216663215166</v>
      </c>
      <c r="C215" s="3">
        <f ca="1">PRODUCT('Rendements indices_+1'!C$2:C215)</f>
        <v>4.276374419558385</v>
      </c>
      <c r="D215" s="3">
        <f ca="1">PRODUCT('Rendements indices_+1'!D$2:D215)</f>
        <v>1.1668377072460667</v>
      </c>
      <c r="E215" s="3">
        <f ca="1">PRODUCT('Rendements indices_+1'!E$2:E215)</f>
        <v>1.22367875562433</v>
      </c>
      <c r="F215" s="3">
        <f ca="1">PRODUCT('Rendements indices_+1'!F$2:F215)</f>
        <v>2.4981710947767906</v>
      </c>
      <c r="G215" s="3">
        <f ca="1">PRODUCT('Rendements indices_+1'!G$2:G215)</f>
        <v>1.2824215222818465</v>
      </c>
      <c r="H215" s="3">
        <f ca="1">PRODUCT('Rendements indices_+1'!H$2:H215)</f>
        <v>5.4960357147529324</v>
      </c>
      <c r="I215" s="3">
        <f ca="1">PRODUCT('Rendements indices_+1'!I$2:I215)</f>
        <v>1.0819245840012637</v>
      </c>
      <c r="J215" s="3">
        <f ca="1">PRODUCT('Rendements indices_+1'!J$2:J215)</f>
        <v>4.0817783039200659</v>
      </c>
      <c r="K215" s="3">
        <f ca="1">PRODUCT('Rendements indices_+1'!K$2:K215)</f>
        <v>3.2699396158082323</v>
      </c>
      <c r="L215" s="3">
        <f ca="1">PRODUCT('Rendements indices_+1'!L$2:L215)</f>
        <v>2.2845183891463989</v>
      </c>
      <c r="M215" s="3">
        <f ca="1">PRODUCT('Rendements indices_+1'!M$2:M215)</f>
        <v>4.2506722283733325</v>
      </c>
      <c r="N215" s="3">
        <f ca="1">PRODUCT('Rendements indices_+1'!N$2:N215)</f>
        <v>1.0594574677771473</v>
      </c>
      <c r="O215" s="3">
        <f ca="1">PRODUCT('Rendements indices_+1'!O$2:O215)</f>
        <v>1.0566441745246715</v>
      </c>
      <c r="P215" s="3">
        <f ca="1">PRODUCT('Rendements indices_+1'!P$2:P215)</f>
        <v>1.5969944725479452</v>
      </c>
      <c r="Q215" s="3">
        <f ca="1">PRODUCT('Rendements indices_+1'!Q$2:Q215)</f>
        <v>0.84068419238242142</v>
      </c>
      <c r="R215" s="3">
        <f ca="1">PRODUCT('Rendements indices_+1'!R$2:R215)</f>
        <v>0.87248226153750008</v>
      </c>
      <c r="S215" s="3">
        <f ca="1">PRODUCT('Rendements indices_+1'!S$2:S215)</f>
        <v>1.2035670397543174</v>
      </c>
      <c r="T215" s="3">
        <f ca="1">PRODUCT('Rendements indices_+1'!T$2:T215)</f>
        <v>1.2000073864069216</v>
      </c>
      <c r="U215" s="3">
        <f ca="1">PRODUCT('Rendements indices_+1'!U$2:U215)</f>
        <v>1.216281100684754</v>
      </c>
      <c r="V215" s="3">
        <f ca="1">PRODUCT('Rendements indices_+1'!V$2:V215)</f>
        <v>0.8579344169087999</v>
      </c>
      <c r="W215" s="3">
        <f ca="1">PRODUCT('Rendements indices_+1'!W$2:W215)</f>
        <v>1.9281166845533866</v>
      </c>
      <c r="X215" s="3">
        <f>PRODUCT('Rendements indices_+1'!X$2:X215)</f>
        <v>0</v>
      </c>
      <c r="Y215" s="3">
        <f ca="1">PRODUCT('Rendements indices_+1'!AB$2:AB215)</f>
        <v>4.2937515364007988</v>
      </c>
      <c r="Z215" s="7"/>
    </row>
    <row r="216" spans="1:26" x14ac:dyDescent="0.25">
      <c r="A216" s="2">
        <v>44530</v>
      </c>
      <c r="B216" s="3">
        <f ca="1">PRODUCT('Rendements indices_+1'!B$2:B216)</f>
        <v>1.9890216663215166</v>
      </c>
      <c r="C216" s="3">
        <f ca="1">PRODUCT('Rendements indices_+1'!C$2:C216)</f>
        <v>4.1480831869716335</v>
      </c>
      <c r="D216" s="3">
        <f ca="1">PRODUCT('Rendements indices_+1'!D$2:D216)</f>
        <v>1.1785060843185273</v>
      </c>
      <c r="E216" s="3">
        <f ca="1">PRODUCT('Rendements indices_+1'!E$2:E216)</f>
        <v>1.1992051805118433</v>
      </c>
      <c r="F216" s="3">
        <f ca="1">PRODUCT('Rendements indices_+1'!F$2:F216)</f>
        <v>2.3982442509857189</v>
      </c>
      <c r="G216" s="3">
        <f ca="1">PRODUCT('Rendements indices_+1'!G$2:G216)</f>
        <v>1.3208941679503019</v>
      </c>
      <c r="H216" s="3">
        <f ca="1">PRODUCT('Rendements indices_+1'!H$2:H216)</f>
        <v>5.2761942861628146</v>
      </c>
      <c r="I216" s="3">
        <f ca="1">PRODUCT('Rendements indices_+1'!I$2:I216)</f>
        <v>1.0602860923212385</v>
      </c>
      <c r="J216" s="3">
        <f ca="1">PRODUCT('Rendements indices_+1'!J$2:J216)</f>
        <v>4.2042316530376684</v>
      </c>
      <c r="K216" s="3">
        <f ca="1">PRODUCT('Rendements indices_+1'!K$2:K216)</f>
        <v>3.3026390119663147</v>
      </c>
      <c r="L216" s="3">
        <f ca="1">PRODUCT('Rendements indices_+1'!L$2:L216)</f>
        <v>2.3987443086037188</v>
      </c>
      <c r="M216" s="3">
        <f ca="1">PRODUCT('Rendements indices_+1'!M$2:M216)</f>
        <v>4.3356856729407989</v>
      </c>
      <c r="N216" s="3">
        <f ca="1">PRODUCT('Rendements indices_+1'!N$2:N216)</f>
        <v>1.0700520424549189</v>
      </c>
      <c r="O216" s="3">
        <f ca="1">PRODUCT('Rendements indices_+1'!O$2:O216)</f>
        <v>1.0566441745246715</v>
      </c>
      <c r="P216" s="3">
        <f ca="1">PRODUCT('Rendements indices_+1'!P$2:P216)</f>
        <v>1.5969944725479452</v>
      </c>
      <c r="Q216" s="3">
        <f ca="1">PRODUCT('Rendements indices_+1'!Q$2:Q216)</f>
        <v>0.84909103430624566</v>
      </c>
      <c r="R216" s="3">
        <f ca="1">PRODUCT('Rendements indices_+1'!R$2:R216)</f>
        <v>0.87248226153750008</v>
      </c>
      <c r="S216" s="3">
        <f ca="1">PRODUCT('Rendements indices_+1'!S$2:S216)</f>
        <v>1.1794956989592311</v>
      </c>
      <c r="T216" s="3">
        <f ca="1">PRODUCT('Rendements indices_+1'!T$2:T216)</f>
        <v>1.1520070909506448</v>
      </c>
      <c r="U216" s="3">
        <f ca="1">PRODUCT('Rendements indices_+1'!U$2:U216)</f>
        <v>1.1676298566573637</v>
      </c>
      <c r="V216" s="3">
        <f ca="1">PRODUCT('Rendements indices_+1'!V$2:V216)</f>
        <v>0.90941048192332796</v>
      </c>
      <c r="W216" s="3">
        <f ca="1">PRODUCT('Rendements indices_+1'!W$2:W216)</f>
        <v>2.024522518781056</v>
      </c>
      <c r="X216" s="3">
        <f>PRODUCT('Rendements indices_+1'!X$2:X216)</f>
        <v>0</v>
      </c>
      <c r="Y216" s="3">
        <f ca="1">PRODUCT('Rendements indices_+1'!AB$2:AB216)</f>
        <v>4.379626567128815</v>
      </c>
    </row>
    <row r="217" spans="1:26" x14ac:dyDescent="0.25">
      <c r="A217" s="2">
        <v>44561</v>
      </c>
      <c r="B217" s="3">
        <f ca="1">PRODUCT('Rendements indices_+1'!B$2:B217)</f>
        <v>1.9492412329950861</v>
      </c>
      <c r="C217" s="3">
        <f ca="1">PRODUCT('Rendements indices_+1'!C$2:C217)</f>
        <v>4.023640691362484</v>
      </c>
      <c r="D217" s="3">
        <f ca="1">PRODUCT('Rendements indices_+1'!D$2:D217)</f>
        <v>1.2138612668480833</v>
      </c>
      <c r="E217" s="3">
        <f ca="1">PRODUCT('Rendements indices_+1'!E$2:E217)</f>
        <v>1.1872131287067249</v>
      </c>
      <c r="F217" s="3">
        <f ca="1">PRODUCT('Rendements indices_+1'!F$2:F217)</f>
        <v>2.4462091360054332</v>
      </c>
      <c r="G217" s="3">
        <f ca="1">PRODUCT('Rendements indices_+1'!G$2:G217)</f>
        <v>1.2680584012322897</v>
      </c>
      <c r="H217" s="3">
        <f ca="1">PRODUCT('Rendements indices_+1'!H$2:H217)</f>
        <v>5.4872420576093273</v>
      </c>
      <c r="I217" s="3">
        <f ca="1">PRODUCT('Rendements indices_+1'!I$2:I217)</f>
        <v>1.070888953244451</v>
      </c>
      <c r="J217" s="3">
        <f ca="1">PRODUCT('Rendements indices_+1'!J$2:J217)</f>
        <v>4.4144432356895518</v>
      </c>
      <c r="K217" s="3">
        <f ca="1">PRODUCT('Rendements indices_+1'!K$2:K217)</f>
        <v>3.2696126218466515</v>
      </c>
      <c r="L217" s="3">
        <f ca="1">PRODUCT('Rendements indices_+1'!L$2:L217)</f>
        <v>2.3267819793456073</v>
      </c>
      <c r="M217" s="3">
        <f ca="1">PRODUCT('Rendements indices_+1'!M$2:M217)</f>
        <v>4.509113099858431</v>
      </c>
      <c r="N217" s="3">
        <f ca="1">PRODUCT('Rendements indices_+1'!N$2:N217)</f>
        <v>1.1021536037285664</v>
      </c>
      <c r="O217" s="3">
        <f ca="1">PRODUCT('Rendements indices_+1'!O$2:O217)</f>
        <v>1.0566441745246715</v>
      </c>
      <c r="P217" s="3">
        <f ca="1">PRODUCT('Rendements indices_+1'!P$2:P217)</f>
        <v>1.5969944725479452</v>
      </c>
      <c r="Q217" s="3">
        <f ca="1">PRODUCT('Rendements indices_+1'!Q$2:Q217)</f>
        <v>0.89154558602155798</v>
      </c>
      <c r="R217" s="3">
        <f ca="1">PRODUCT('Rendements indices_+1'!R$2:R217)</f>
        <v>0.87248226153750008</v>
      </c>
      <c r="S217" s="3">
        <f ca="1">PRODUCT('Rendements indices_+1'!S$2:S217)</f>
        <v>1.2030856129384158</v>
      </c>
      <c r="T217" s="3">
        <f ca="1">PRODUCT('Rendements indices_+1'!T$2:T217)</f>
        <v>1.1865673036791642</v>
      </c>
      <c r="U217" s="3">
        <f ca="1">PRODUCT('Rendements indices_+1'!U$2:U217)</f>
        <v>1.1092483638244954</v>
      </c>
      <c r="V217" s="3">
        <f ca="1">PRODUCT('Rendements indices_+1'!V$2:V217)</f>
        <v>0.92759869156179453</v>
      </c>
      <c r="W217" s="3">
        <f ca="1">PRODUCT('Rendements indices_+1'!W$2:W217)</f>
        <v>2.1459938699079197</v>
      </c>
      <c r="X217" s="3">
        <f>PRODUCT('Rendements indices_+1'!X$2:X217)</f>
        <v>0</v>
      </c>
      <c r="Y217" s="3">
        <f ca="1">PRODUCT('Rendements indices_+1'!AB$2:AB217)</f>
        <v>4.292034035786239</v>
      </c>
    </row>
    <row r="218" spans="1:26" x14ac:dyDescent="0.25">
      <c r="A218" s="2">
        <v>44592</v>
      </c>
      <c r="B218" s="3">
        <f ca="1">PRODUCT('Rendements indices_+1'!B$2:B218)</f>
        <v>1.8517791713453318</v>
      </c>
      <c r="C218" s="3">
        <f ca="1">PRODUCT('Rendements indices_+1'!C$2:C218)</f>
        <v>3.9431678775352341</v>
      </c>
      <c r="D218" s="3">
        <f ca="1">PRODUCT('Rendements indices_+1'!D$2:D218)</f>
        <v>1.2624157175220065</v>
      </c>
      <c r="E218" s="3">
        <f ca="1">PRODUCT('Rendements indices_+1'!E$2:E218)</f>
        <v>1.1515967348455232</v>
      </c>
      <c r="F218" s="3">
        <f ca="1">PRODUCT('Rendements indices_+1'!F$2:F218)</f>
        <v>2.3238986792051612</v>
      </c>
      <c r="G218" s="3">
        <f ca="1">PRODUCT('Rendements indices_+1'!G$2:G218)</f>
        <v>1.2680584012322897</v>
      </c>
      <c r="H218" s="3">
        <f ca="1">PRODUCT('Rendements indices_+1'!H$2:H218)</f>
        <v>5.7616041604897941</v>
      </c>
      <c r="I218" s="3">
        <f ca="1">PRODUCT('Rendements indices_+1'!I$2:I218)</f>
        <v>1.0280533951146729</v>
      </c>
      <c r="J218" s="3">
        <f ca="1">PRODUCT('Rendements indices_+1'!J$2:J218)</f>
        <v>4.4144432356895518</v>
      </c>
      <c r="K218" s="3">
        <f ca="1">PRODUCT('Rendements indices_+1'!K$2:K218)</f>
        <v>3.1388281169727854</v>
      </c>
      <c r="L218" s="3">
        <f ca="1">PRODUCT('Rendements indices_+1'!L$2:L218)</f>
        <v>2.3965854387259755</v>
      </c>
      <c r="M218" s="3">
        <f ca="1">PRODUCT('Rendements indices_+1'!M$2:M218)</f>
        <v>4.7345687548513524</v>
      </c>
      <c r="N218" s="3">
        <f ca="1">PRODUCT('Rendements indices_+1'!N$2:N218)</f>
        <v>1.0690889956167093</v>
      </c>
      <c r="O218" s="3">
        <f ca="1">PRODUCT('Rendements indices_+1'!O$2:O218)</f>
        <v>1.0566441745246715</v>
      </c>
      <c r="P218" s="3">
        <f ca="1">PRODUCT('Rendements indices_+1'!P$2:P218)</f>
        <v>1.5969944725479452</v>
      </c>
      <c r="Q218" s="3">
        <f ca="1">PRODUCT('Rendements indices_+1'!Q$2:Q218)</f>
        <v>0.90046104188177356</v>
      </c>
      <c r="R218" s="3">
        <f ca="1">PRODUCT('Rendements indices_+1'!R$2:R218)</f>
        <v>0.87248226153750008</v>
      </c>
      <c r="S218" s="3">
        <f ca="1">PRODUCT('Rendements indices_+1'!S$2:S218)</f>
        <v>1.2752707497147209</v>
      </c>
      <c r="T218" s="3">
        <f ca="1">PRODUCT('Rendements indices_+1'!T$2:T218)</f>
        <v>1.1391046115319976</v>
      </c>
      <c r="U218" s="3">
        <f ca="1">PRODUCT('Rendements indices_+1'!U$2:U218)</f>
        <v>1.1425258147392303</v>
      </c>
      <c r="V218" s="3">
        <f ca="1">PRODUCT('Rendements indices_+1'!V$2:V218)</f>
        <v>0.93687467847741246</v>
      </c>
      <c r="W218" s="3">
        <f ca="1">PRODUCT('Rendements indices_+1'!W$2:W218)</f>
        <v>2.0601541151116027</v>
      </c>
      <c r="X218" s="3">
        <f>PRODUCT('Rendements indices_+1'!X$2:X218)</f>
        <v>0</v>
      </c>
      <c r="Y218" s="3">
        <f ca="1">PRODUCT('Rendements indices_+1'!AB$2:AB218)</f>
        <v>4.506635737575551</v>
      </c>
    </row>
    <row r="219" spans="1:26" x14ac:dyDescent="0.25">
      <c r="A219" s="2">
        <v>44620</v>
      </c>
      <c r="B219" s="3">
        <f ca="1">PRODUCT('Rendements indices_+1'!B$2:B219)</f>
        <v>1.9073325464856918</v>
      </c>
      <c r="C219" s="3">
        <f ca="1">PRODUCT('Rendements indices_+1'!C$2:C219)</f>
        <v>3.7460094836584723</v>
      </c>
      <c r="D219" s="3">
        <f ca="1">PRODUCT('Rendements indices_+1'!D$2:D219)</f>
        <v>1.2876640318724466</v>
      </c>
      <c r="E219" s="3">
        <f ca="1">PRODUCT('Rendements indices_+1'!E$2:E219)</f>
        <v>1.1055328654517023</v>
      </c>
      <c r="F219" s="3">
        <f ca="1">PRODUCT('Rendements indices_+1'!F$2:F219)</f>
        <v>2.2077037452449031</v>
      </c>
      <c r="G219" s="3">
        <f ca="1">PRODUCT('Rendements indices_+1'!G$2:G219)</f>
        <v>1.242697233207644</v>
      </c>
      <c r="H219" s="3">
        <f ca="1">PRODUCT('Rendements indices_+1'!H$2:H219)</f>
        <v>6.049684368514284</v>
      </c>
      <c r="I219" s="3">
        <f ca="1">PRODUCT('Rendements indices_+1'!I$2:I219)</f>
        <v>0.97665072535893915</v>
      </c>
      <c r="J219" s="3">
        <f ca="1">PRODUCT('Rendements indices_+1'!J$2:J219)</f>
        <v>4.3261543709757611</v>
      </c>
      <c r="K219" s="3">
        <f ca="1">PRODUCT('Rendements indices_+1'!K$2:K219)</f>
        <v>3.2329929604819689</v>
      </c>
      <c r="L219" s="3">
        <f ca="1">PRODUCT('Rendements indices_+1'!L$2:L219)</f>
        <v>2.4205512931132351</v>
      </c>
      <c r="M219" s="3">
        <f ca="1">PRODUCT('Rendements indices_+1'!M$2:M219)</f>
        <v>4.7345687548513524</v>
      </c>
      <c r="N219" s="3">
        <f ca="1">PRODUCT('Rendements indices_+1'!N$2:N219)</f>
        <v>1.1118525554413778</v>
      </c>
      <c r="O219" s="3">
        <f ca="1">PRODUCT('Rendements indices_+1'!O$2:O219)</f>
        <v>1.0566441745246715</v>
      </c>
      <c r="P219" s="3">
        <f ca="1">PRODUCT('Rendements indices_+1'!P$2:P219)</f>
        <v>1.5969944725479452</v>
      </c>
      <c r="Q219" s="3">
        <f ca="1">PRODUCT('Rendements indices_+1'!Q$2:Q219)</f>
        <v>0.95448870439468003</v>
      </c>
      <c r="R219" s="3">
        <f ca="1">PRODUCT('Rendements indices_+1'!R$2:R219)</f>
        <v>0.87248226153750008</v>
      </c>
      <c r="S219" s="3">
        <f ca="1">PRODUCT('Rendements indices_+1'!S$2:S219)</f>
        <v>1.339034287200457</v>
      </c>
      <c r="T219" s="3">
        <f ca="1">PRODUCT('Rendements indices_+1'!T$2:T219)</f>
        <v>1.1391046115319976</v>
      </c>
      <c r="U219" s="3">
        <f ca="1">PRODUCT('Rendements indices_+1'!U$2:U219)</f>
        <v>1.1653763310340148</v>
      </c>
      <c r="V219" s="3">
        <f ca="1">PRODUCT('Rendements indices_+1'!V$2:V219)</f>
        <v>0.90876843812309005</v>
      </c>
      <c r="W219" s="3">
        <f ca="1">PRODUCT('Rendements indices_+1'!W$2:W219)</f>
        <v>1.9777479505071385</v>
      </c>
      <c r="X219" s="3">
        <f>PRODUCT('Rendements indices_+1'!X$2:X219)</f>
        <v>0</v>
      </c>
      <c r="Y219" s="3">
        <f ca="1">PRODUCT('Rendements indices_+1'!AB$2:AB219)</f>
        <v>4.551702094951307</v>
      </c>
    </row>
    <row r="220" spans="1:26" x14ac:dyDescent="0.25">
      <c r="A220" s="2">
        <v>44651</v>
      </c>
      <c r="B220" s="3">
        <f ca="1">PRODUCT('Rendements indices_+1'!B$2:B220)</f>
        <v>1.8882592210208349</v>
      </c>
      <c r="C220" s="3">
        <f ca="1">PRODUCT('Rendements indices_+1'!C$2:C220)</f>
        <v>3.633629199148718</v>
      </c>
      <c r="D220" s="3">
        <f ca="1">PRODUCT('Rendements indices_+1'!D$2:D220)</f>
        <v>1.2490341109162733</v>
      </c>
      <c r="E220" s="3">
        <f ca="1">PRODUCT('Rendements indices_+1'!E$2:E220)</f>
        <v>1.0834222081426681</v>
      </c>
      <c r="F220" s="3">
        <f ca="1">PRODUCT('Rendements indices_+1'!F$2:F220)</f>
        <v>2.1193955954351069</v>
      </c>
      <c r="G220" s="3">
        <f ca="1">PRODUCT('Rendements indices_+1'!G$2:G220)</f>
        <v>1.2054163162114147</v>
      </c>
      <c r="H220" s="3">
        <f ca="1">PRODUCT('Rendements indices_+1'!H$2:H220)</f>
        <v>6.049684368514284</v>
      </c>
      <c r="I220" s="3">
        <f ca="1">PRODUCT('Rendements indices_+1'!I$2:I220)</f>
        <v>0.93758469634458153</v>
      </c>
      <c r="J220" s="3">
        <f ca="1">PRODUCT('Rendements indices_+1'!J$2:J220)</f>
        <v>4.109846652426973</v>
      </c>
      <c r="K220" s="3">
        <f ca="1">PRODUCT('Rendements indices_+1'!K$2:K220)</f>
        <v>3.1360031716675096</v>
      </c>
      <c r="L220" s="3">
        <f ca="1">PRODUCT('Rendements indices_+1'!L$2:L220)</f>
        <v>2.4931678319066322</v>
      </c>
      <c r="M220" s="3">
        <f ca="1">PRODUCT('Rendements indices_+1'!M$2:M220)</f>
        <v>4.7345687548513524</v>
      </c>
      <c r="N220" s="3">
        <f ca="1">PRODUCT('Rendements indices_+1'!N$2:N220)</f>
        <v>1.1785637087678607</v>
      </c>
      <c r="O220" s="3">
        <f ca="1">PRODUCT('Rendements indices_+1'!O$2:O220)</f>
        <v>1.0566441745246715</v>
      </c>
      <c r="P220" s="3">
        <f ca="1">PRODUCT('Rendements indices_+1'!P$2:P220)</f>
        <v>1.5969944725479452</v>
      </c>
      <c r="Q220" s="3">
        <f ca="1">PRODUCT('Rendements indices_+1'!Q$2:Q220)</f>
        <v>1.0117580266583608</v>
      </c>
      <c r="R220" s="3">
        <f ca="1">PRODUCT('Rendements indices_+1'!R$2:R220)</f>
        <v>0.87248226153750008</v>
      </c>
      <c r="S220" s="3">
        <f ca="1">PRODUCT('Rendements indices_+1'!S$2:S220)</f>
        <v>1.3658149729444662</v>
      </c>
      <c r="T220" s="3">
        <f ca="1">PRODUCT('Rendements indices_+1'!T$2:T220)</f>
        <v>1.1504956576473175</v>
      </c>
      <c r="U220" s="3">
        <f ca="1">PRODUCT('Rendements indices_+1'!U$2:U220)</f>
        <v>1.2236451475857155</v>
      </c>
      <c r="V220" s="3">
        <f ca="1">PRODUCT('Rendements indices_+1'!V$2:V220)</f>
        <v>0.8633300162169355</v>
      </c>
      <c r="W220" s="3">
        <f ca="1">PRODUCT('Rendements indices_+1'!W$2:W220)</f>
        <v>1.9579704710020671</v>
      </c>
      <c r="X220" s="3">
        <f>PRODUCT('Rendements indices_+1'!X$2:X220)</f>
        <v>0</v>
      </c>
      <c r="Y220" s="3">
        <f ca="1">PRODUCT('Rendements indices_+1'!AB$2:AB220)</f>
        <v>4.8248042206483852</v>
      </c>
    </row>
    <row r="221" spans="1:26" x14ac:dyDescent="0.25">
      <c r="A221" s="2">
        <v>44680</v>
      </c>
      <c r="B221" s="3">
        <f ca="1">PRODUCT('Rendements indices_+1'!B$2:B221)</f>
        <v>1.8316114443902098</v>
      </c>
      <c r="C221" s="3">
        <f ca="1">PRODUCT('Rendements indices_+1'!C$2:C221)</f>
        <v>3.7426380751231796</v>
      </c>
      <c r="D221" s="3">
        <f ca="1">PRODUCT('Rendements indices_+1'!D$2:D221)</f>
        <v>1.2989954753529243</v>
      </c>
      <c r="E221" s="3">
        <f ca="1">PRODUCT('Rendements indices_+1'!E$2:E221)</f>
        <v>1.0400853198169613</v>
      </c>
      <c r="F221" s="3">
        <f ca="1">PRODUCT('Rendements indices_+1'!F$2:F221)</f>
        <v>2.1193955954351069</v>
      </c>
      <c r="G221" s="3">
        <f ca="1">PRODUCT('Rendements indices_+1'!G$2:G221)</f>
        <v>1.241578805697757</v>
      </c>
      <c r="H221" s="3">
        <f ca="1">PRODUCT('Rendements indices_+1'!H$2:H221)</f>
        <v>6.2311748995697132</v>
      </c>
      <c r="I221" s="3">
        <f ca="1">PRODUCT('Rendements indices_+1'!I$2:I221)</f>
        <v>0.90008130849079826</v>
      </c>
      <c r="J221" s="3">
        <f ca="1">PRODUCT('Rendements indices_+1'!J$2:J221)</f>
        <v>4.0687481859027033</v>
      </c>
      <c r="K221" s="3">
        <f ca="1">PRODUCT('Rendements indices_+1'!K$2:K221)</f>
        <v>3.2614432985342101</v>
      </c>
      <c r="L221" s="3">
        <f ca="1">PRODUCT('Rendements indices_+1'!L$2:L221)</f>
        <v>2.5928945451828977</v>
      </c>
      <c r="M221" s="3">
        <f ca="1">PRODUCT('Rendements indices_+1'!M$2:M221)</f>
        <v>4.923951505045407</v>
      </c>
      <c r="N221" s="3">
        <f ca="1">PRODUCT('Rendements indices_+1'!N$2:N221)</f>
        <v>1.1196355233294675</v>
      </c>
      <c r="O221" s="3">
        <f ca="1">PRODUCT('Rendements indices_+1'!O$2:O221)</f>
        <v>1.0566441745246715</v>
      </c>
      <c r="P221" s="3">
        <f ca="1">PRODUCT('Rendements indices_+1'!P$2:P221)</f>
        <v>1.5969944725479452</v>
      </c>
      <c r="Q221" s="3">
        <f ca="1">PRODUCT('Rendements indices_+1'!Q$2:Q221)</f>
        <v>0.99152286612519358</v>
      </c>
      <c r="R221" s="3">
        <f ca="1">PRODUCT('Rendements indices_+1'!R$2:R221)</f>
        <v>0.87248226153750008</v>
      </c>
      <c r="S221" s="3">
        <f ca="1">PRODUCT('Rendements indices_+1'!S$2:S221)</f>
        <v>1.3248405237561323</v>
      </c>
      <c r="T221" s="3">
        <f ca="1">PRODUCT('Rendements indices_+1'!T$2:T221)</f>
        <v>1.1044758313414247</v>
      </c>
      <c r="U221" s="3">
        <f ca="1">PRODUCT('Rendements indices_+1'!U$2:U221)</f>
        <v>1.1991722446340012</v>
      </c>
      <c r="V221" s="3">
        <f ca="1">PRODUCT('Rendements indices_+1'!V$2:V221)</f>
        <v>0.87196331637910485</v>
      </c>
      <c r="W221" s="3">
        <f ca="1">PRODUCT('Rendements indices_+1'!W$2:W221)</f>
        <v>2.0558689945521706</v>
      </c>
      <c r="X221" s="3">
        <f>PRODUCT('Rendements indices_+1'!X$2:X221)</f>
        <v>0</v>
      </c>
      <c r="Y221" s="3">
        <f ca="1">PRODUCT('Rendements indices_+1'!AB$2:AB221)</f>
        <v>5.1142924738872884</v>
      </c>
    </row>
    <row r="222" spans="1:26" x14ac:dyDescent="0.25">
      <c r="A222" s="2">
        <v>44712</v>
      </c>
      <c r="B222" s="3">
        <f ca="1">PRODUCT('Rendements indices_+1'!B$2:B222)</f>
        <v>1.8132953299463077</v>
      </c>
      <c r="C222" s="3">
        <f ca="1">PRODUCT('Rendements indices_+1'!C$2:C222)</f>
        <v>3.5555061713670204</v>
      </c>
      <c r="D222" s="3">
        <f ca="1">PRODUCT('Rendements indices_+1'!D$2:D222)</f>
        <v>1.2600256110923365</v>
      </c>
      <c r="E222" s="3">
        <f ca="1">PRODUCT('Rendements indices_+1'!E$2:E222)</f>
        <v>1.0296844666187916</v>
      </c>
      <c r="F222" s="3">
        <f ca="1">PRODUCT('Rendements indices_+1'!F$2:F222)</f>
        <v>2.18297746329816</v>
      </c>
      <c r="G222" s="3">
        <f ca="1">PRODUCT('Rendements indices_+1'!G$2:G222)</f>
        <v>1.2167472295838018</v>
      </c>
      <c r="H222" s="3">
        <f ca="1">PRODUCT('Rendements indices_+1'!H$2:H222)</f>
        <v>6.5427336445481989</v>
      </c>
      <c r="I222" s="3">
        <f ca="1">PRODUCT('Rendements indices_+1'!I$2:I222)</f>
        <v>0.9450853739153382</v>
      </c>
      <c r="J222" s="3">
        <f ca="1">PRODUCT('Rendements indices_+1'!J$2:J222)</f>
        <v>3.9059982584665951</v>
      </c>
      <c r="K222" s="3">
        <f ca="1">PRODUCT('Rendements indices_+1'!K$2:K222)</f>
        <v>3.2940577315195521</v>
      </c>
      <c r="L222" s="3">
        <f ca="1">PRODUCT('Rendements indices_+1'!L$2:L222)</f>
        <v>2.5928945451828977</v>
      </c>
      <c r="M222" s="3">
        <f ca="1">PRODUCT('Rendements indices_+1'!M$2:M222)</f>
        <v>4.8254724749444984</v>
      </c>
      <c r="N222" s="3">
        <f ca="1">PRODUCT('Rendements indices_+1'!N$2:N222)</f>
        <v>1.1196355233294675</v>
      </c>
      <c r="O222" s="3">
        <f ca="1">PRODUCT('Rendements indices_+1'!O$2:O222)</f>
        <v>1.0566441745246715</v>
      </c>
      <c r="P222" s="3">
        <f ca="1">PRODUCT('Rendements indices_+1'!P$2:P222)</f>
        <v>1.5969944725479452</v>
      </c>
      <c r="Q222" s="3">
        <f ca="1">PRODUCT('Rendements indices_+1'!Q$2:Q222)</f>
        <v>0.98160763746394164</v>
      </c>
      <c r="R222" s="3">
        <f ca="1">PRODUCT('Rendements indices_+1'!R$2:R222)</f>
        <v>0.87248226153750008</v>
      </c>
      <c r="S222" s="3">
        <f ca="1">PRODUCT('Rendements indices_+1'!S$2:S222)</f>
        <v>1.3115921185185708</v>
      </c>
      <c r="T222" s="3">
        <f ca="1">PRODUCT('Rendements indices_+1'!T$2:T222)</f>
        <v>1.1265653479682531</v>
      </c>
      <c r="U222" s="3">
        <f ca="1">PRODUCT('Rendements indices_+1'!U$2:U222)</f>
        <v>1.1512053548486412</v>
      </c>
      <c r="V222" s="3">
        <f ca="1">PRODUCT('Rendements indices_+1'!V$2:V222)</f>
        <v>0.85452405005152277</v>
      </c>
      <c r="W222" s="3">
        <f ca="1">PRODUCT('Rendements indices_+1'!W$2:W222)</f>
        <v>2.0147516146611273</v>
      </c>
      <c r="X222" s="3">
        <f>PRODUCT('Rendements indices_+1'!X$2:X222)</f>
        <v>0</v>
      </c>
      <c r="Y222" s="3">
        <f ca="1">PRODUCT('Rendements indices_+1'!AB$2:AB222)</f>
        <v>5.2165783233650345</v>
      </c>
    </row>
    <row r="223" spans="1:26" x14ac:dyDescent="0.25">
      <c r="A223" s="2">
        <v>44742</v>
      </c>
      <c r="B223" s="3">
        <f ca="1">PRODUCT('Rendements indices_+1'!B$2:B223)</f>
        <v>1.8132953299463077</v>
      </c>
      <c r="C223" s="3">
        <f ca="1">PRODUCT('Rendements indices_+1'!C$2:C223)</f>
        <v>3.4132859245123393</v>
      </c>
      <c r="D223" s="3">
        <f ca="1">PRODUCT('Rendements indices_+1'!D$2:D223)</f>
        <v>1.2474253549814132</v>
      </c>
      <c r="E223" s="3">
        <f ca="1">PRODUCT('Rendements indices_+1'!E$2:E223)</f>
        <v>1.0296844666187916</v>
      </c>
      <c r="F223" s="3">
        <f ca="1">PRODUCT('Rendements indices_+1'!F$2:F223)</f>
        <v>2.0738285901332518</v>
      </c>
      <c r="G223" s="3">
        <f ca="1">PRODUCT('Rendements indices_+1'!G$2:G223)</f>
        <v>1.1924122849921257</v>
      </c>
      <c r="H223" s="3">
        <f ca="1">PRODUCT('Rendements indices_+1'!H$2:H223)</f>
        <v>6.8698703267756089</v>
      </c>
      <c r="I223" s="3">
        <f ca="1">PRODUCT('Rendements indices_+1'!I$2:I223)</f>
        <v>0.89783110521957121</v>
      </c>
      <c r="J223" s="3">
        <f ca="1">PRODUCT('Rendements indices_+1'!J$2:J223)</f>
        <v>3.827878293297263</v>
      </c>
      <c r="K223" s="3">
        <f ca="1">PRODUCT('Rendements indices_+1'!K$2:K223)</f>
        <v>3.2940577315195521</v>
      </c>
      <c r="L223" s="3">
        <f ca="1">PRODUCT('Rendements indices_+1'!L$2:L223)</f>
        <v>2.6966103269902137</v>
      </c>
      <c r="M223" s="3">
        <f ca="1">PRODUCT('Rendements indices_+1'!M$2:M223)</f>
        <v>5.1150008234411688</v>
      </c>
      <c r="N223" s="3">
        <f ca="1">PRODUCT('Rendements indices_+1'!N$2:N223)</f>
        <v>1.1756172994959408</v>
      </c>
      <c r="O223" s="3">
        <f ca="1">PRODUCT('Rendements indices_+1'!O$2:O223)</f>
        <v>1.0566441745246715</v>
      </c>
      <c r="P223" s="3">
        <f ca="1">PRODUCT('Rendements indices_+1'!P$2:P223)</f>
        <v>1.5969944725479452</v>
      </c>
      <c r="Q223" s="3">
        <f ca="1">PRODUCT('Rendements indices_+1'!Q$2:Q223)</f>
        <v>0.99142371383858108</v>
      </c>
      <c r="R223" s="3">
        <f ca="1">PRODUCT('Rendements indices_+1'!R$2:R223)</f>
        <v>0.87248226153750008</v>
      </c>
      <c r="S223" s="3">
        <f ca="1">PRODUCT('Rendements indices_+1'!S$2:S223)</f>
        <v>1.3378239608889422</v>
      </c>
      <c r="T223" s="3">
        <f ca="1">PRODUCT('Rendements indices_+1'!T$2:T223)</f>
        <v>1.1828936153666658</v>
      </c>
      <c r="U223" s="3">
        <f ca="1">PRODUCT('Rendements indices_+1'!U$2:U223)</f>
        <v>1.0936450871062091</v>
      </c>
      <c r="V223" s="3">
        <f ca="1">PRODUCT('Rendements indices_+1'!V$2:V223)</f>
        <v>0.88870501205358365</v>
      </c>
      <c r="W223" s="3">
        <f ca="1">PRODUCT('Rendements indices_+1'!W$2:W223)</f>
        <v>2.05504664695435</v>
      </c>
      <c r="X223" s="3">
        <f>PRODUCT('Rendements indices_+1'!X$2:X223)</f>
        <v>0</v>
      </c>
      <c r="Y223" s="3">
        <f ca="1">PRODUCT('Rendements indices_+1'!AB$2:AB223)</f>
        <v>5.1644125401313845</v>
      </c>
    </row>
  </sheetData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38AFD-BD81-4269-BFD9-D724713F0F07}">
  <sheetPr codeName="Sheet8"/>
  <dimension ref="A1:W224"/>
  <sheetViews>
    <sheetView workbookViewId="0"/>
  </sheetViews>
  <sheetFormatPr defaultColWidth="11.19921875" defaultRowHeight="13.8" x14ac:dyDescent="0.25"/>
  <cols>
    <col min="3" max="3" width="14.5" bestFit="1" customWidth="1"/>
    <col min="4" max="4" width="17.19921875" bestFit="1" customWidth="1"/>
    <col min="5" max="5" width="13.59765625" bestFit="1" customWidth="1"/>
    <col min="6" max="6" width="12" bestFit="1" customWidth="1"/>
    <col min="16" max="19" width="11.19921875" style="35"/>
    <col min="20" max="20" width="13.19921875" style="35" customWidth="1"/>
    <col min="21" max="23" width="12.8984375" style="35" customWidth="1"/>
  </cols>
  <sheetData>
    <row r="1" spans="1:23" s="1" customFormat="1" ht="44.25" customHeight="1" x14ac:dyDescent="0.25">
      <c r="A1" s="1" t="s">
        <v>4</v>
      </c>
      <c r="B1" s="1" t="str">
        <f>+'Rendements nets'!E3</f>
        <v>Obligations canadiennes</v>
      </c>
      <c r="C1" s="1" t="str">
        <f>+'Rendements nets'!F3</f>
        <v>Actions cdns grande cap</v>
      </c>
      <c r="D1" s="1" t="str">
        <f>+'Rendements nets'!G3</f>
        <v>Actions cdns pet cap</v>
      </c>
      <c r="E1" s="1" t="str">
        <f>+'Rendements nets'!H3</f>
        <v>Actions US N-Tax</v>
      </c>
      <c r="F1" s="1" t="str">
        <f>+'Rendements nets'!I3</f>
        <v>Actions US Tax</v>
      </c>
      <c r="G1" s="1" t="str">
        <f>+'Rendements nets'!J3</f>
        <v>Actions EAEO</v>
      </c>
      <c r="H1" s="1" t="str">
        <f>+'Rendements nets'!K3</f>
        <v>Obligations gouvernementales</v>
      </c>
      <c r="I1" s="1" t="str">
        <f>+'Rendements nets'!L3</f>
        <v>Obligations corporatives</v>
      </c>
      <c r="J1" s="1" t="str">
        <f>+'Rendements nets'!M3</f>
        <v>Stratégies complémentaires</v>
      </c>
      <c r="K1" s="1" t="str">
        <f>+'Rendements nets'!N3</f>
        <v>Équilibré</v>
      </c>
      <c r="L1" s="1" t="s">
        <v>76</v>
      </c>
      <c r="M1" s="1" t="str">
        <f>+'Rendements nets'!P3</f>
        <v>Revenu à distribution mensuelle</v>
      </c>
      <c r="N1" s="1" t="str">
        <f>+'Rendements nets'!Q3</f>
        <v>Croissance à distribution mensuelle</v>
      </c>
      <c r="O1" s="1" t="str">
        <f>+'Rendements nets'!R3</f>
        <v>Stratégies alternatives</v>
      </c>
      <c r="P1" s="36" t="str">
        <f>+'Rendements nets'!S3</f>
        <v>Mandat Actions européennes</v>
      </c>
      <c r="Q1" s="36" t="str">
        <f>+'Rendements nets'!T3</f>
        <v>Mandat Oblig corp canadiennes</v>
      </c>
      <c r="R1" s="36" t="str">
        <f>+'Rendements nets'!U3</f>
        <v>Mandat Oblig corp européennes</v>
      </c>
      <c r="S1" s="36" t="str">
        <f>+'Rendements nets'!V3</f>
        <v>Mandat Prêts bancaires</v>
      </c>
      <c r="T1" s="36" t="str">
        <f>+'Rendements nets'!W3</f>
        <v>Mandat Fixed Income Core Plus</v>
      </c>
      <c r="U1" s="47" t="s">
        <v>72</v>
      </c>
      <c r="V1" s="47" t="s">
        <v>73</v>
      </c>
      <c r="W1" s="47" t="s">
        <v>74</v>
      </c>
    </row>
    <row r="2" spans="1:23" s="1" customFormat="1" x14ac:dyDescent="0.25">
      <c r="B2" s="5">
        <v>1</v>
      </c>
      <c r="C2" s="1">
        <f>+B2+1</f>
        <v>2</v>
      </c>
      <c r="D2" s="1">
        <f t="shared" ref="D2:W2" si="0">+C2+1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37">
        <f t="shared" si="0"/>
        <v>15</v>
      </c>
      <c r="Q2" s="37">
        <f t="shared" si="0"/>
        <v>16</v>
      </c>
      <c r="R2" s="37">
        <f t="shared" si="0"/>
        <v>17</v>
      </c>
      <c r="S2" s="37">
        <f t="shared" si="0"/>
        <v>18</v>
      </c>
      <c r="T2" s="37">
        <f t="shared" si="0"/>
        <v>19</v>
      </c>
      <c r="U2" s="37">
        <f t="shared" si="0"/>
        <v>20</v>
      </c>
      <c r="V2" s="37">
        <f t="shared" si="0"/>
        <v>21</v>
      </c>
      <c r="W2" s="37">
        <f t="shared" si="0"/>
        <v>22</v>
      </c>
    </row>
    <row r="3" spans="1:23" x14ac:dyDescent="0.25">
      <c r="A3" s="2">
        <v>38016</v>
      </c>
      <c r="B3" s="3">
        <f>PRODUCT('Rendements bruts_+1'!B$2:B2)</f>
        <v>1.0109052420280338</v>
      </c>
      <c r="C3" s="3">
        <f ca="1">PRODUCT('Rendements bruts_+1'!C$2:C2)</f>
        <v>1.04</v>
      </c>
      <c r="D3" s="3">
        <f ca="1">PRODUCT('Rendements bruts_+1'!D$2:D2)</f>
        <v>1.02</v>
      </c>
      <c r="E3" s="3">
        <f ca="1">PRODUCT('Rendements bruts_+1'!E$2:E2)</f>
        <v>0.98</v>
      </c>
      <c r="F3" s="3">
        <f ca="1">PRODUCT('Rendements bruts_+1'!F$2:F2)</f>
        <v>1.04</v>
      </c>
      <c r="G3" s="3">
        <f ca="1">PRODUCT('Rendements bruts_+1'!G$2:G2)</f>
        <v>1.01</v>
      </c>
      <c r="H3" s="3">
        <f>PRODUCT('Rendements bruts_+1'!H$2:H2)</f>
        <v>0</v>
      </c>
      <c r="I3" s="3">
        <f>PRODUCT('Rendements bruts_+1'!I$2:I2)</f>
        <v>0</v>
      </c>
      <c r="J3" s="3">
        <f>PRODUCT('Rendements bruts_+1'!J$2:J2)</f>
        <v>0</v>
      </c>
      <c r="K3" s="3">
        <f>PRODUCT('Rendements bruts_+1'!K$2:K2)</f>
        <v>0</v>
      </c>
      <c r="L3" s="3">
        <f>PRODUCT('Rendements bruts_+1'!L$2:L2)</f>
        <v>0</v>
      </c>
      <c r="M3" s="3">
        <f>PRODUCT('Rendements bruts_+1'!M$2:M2)</f>
        <v>0</v>
      </c>
      <c r="N3" s="3">
        <f>PRODUCT('Rendements bruts_+1'!N$2:N2)</f>
        <v>0</v>
      </c>
      <c r="O3" s="3">
        <f>PRODUCT('Rendements bruts_+1'!O$2:O2)</f>
        <v>0</v>
      </c>
      <c r="P3" s="3">
        <f>PRODUCT('Rendements bruts_+1'!P$2:P2)</f>
        <v>0</v>
      </c>
      <c r="Q3" s="3">
        <f>PRODUCT('Rendements bruts_+1'!Q$2:Q2)</f>
        <v>0</v>
      </c>
      <c r="R3" s="3">
        <f>PRODUCT('Rendements bruts_+1'!R$2:R2)</f>
        <v>0</v>
      </c>
      <c r="S3" s="3">
        <f>PRODUCT('Rendements bruts_+1'!S$2:S2)</f>
        <v>0</v>
      </c>
      <c r="T3" s="3">
        <f>PRODUCT('Rendements bruts_+1'!T$2:T2)</f>
        <v>0</v>
      </c>
      <c r="U3" s="3">
        <f>PRODUCT('Rendements bruts_+1'!U$2:U2)</f>
        <v>0</v>
      </c>
      <c r="V3" s="3">
        <f>PRODUCT('Rendements bruts_+1'!V$2:V2)</f>
        <v>0</v>
      </c>
      <c r="W3" s="3">
        <f>PRODUCT('Rendements bruts_+1'!W$2:W2)</f>
        <v>0</v>
      </c>
    </row>
    <row r="4" spans="1:23" x14ac:dyDescent="0.25">
      <c r="A4" s="2">
        <v>38044</v>
      </c>
      <c r="B4" s="3">
        <f>PRODUCT('Rendements bruts_+1'!B$2:B3)</f>
        <v>1.0232892904799555</v>
      </c>
      <c r="C4" s="3">
        <f ca="1">PRODUCT('Rendements bruts_+1'!C$2:C3)</f>
        <v>0.99839999999999995</v>
      </c>
      <c r="D4" s="3">
        <f ca="1">PRODUCT('Rendements bruts_+1'!D$2:D3)</f>
        <v>1.0098</v>
      </c>
      <c r="E4" s="3">
        <f ca="1">PRODUCT('Rendements bruts_+1'!E$2:E3)</f>
        <v>0.9506</v>
      </c>
      <c r="F4" s="3">
        <f ca="1">PRODUCT('Rendements bruts_+1'!F$2:F3)</f>
        <v>0.99839999999999995</v>
      </c>
      <c r="G4" s="3">
        <f ca="1">PRODUCT('Rendements bruts_+1'!G$2:G3)</f>
        <v>0.96960000000000002</v>
      </c>
      <c r="H4" s="3">
        <f>PRODUCT('Rendements bruts_+1'!H$2:H3)</f>
        <v>0</v>
      </c>
      <c r="I4" s="3">
        <f>PRODUCT('Rendements bruts_+1'!I$2:I3)</f>
        <v>0</v>
      </c>
      <c r="J4" s="3">
        <f>PRODUCT('Rendements bruts_+1'!J$2:J3)</f>
        <v>0</v>
      </c>
      <c r="K4" s="3">
        <f>PRODUCT('Rendements bruts_+1'!K$2:K3)</f>
        <v>0</v>
      </c>
      <c r="L4" s="3">
        <f>PRODUCT('Rendements bruts_+1'!L$2:L3)</f>
        <v>0</v>
      </c>
      <c r="M4" s="3">
        <f>PRODUCT('Rendements bruts_+1'!M$2:M3)</f>
        <v>0</v>
      </c>
      <c r="N4" s="3">
        <f>PRODUCT('Rendements bruts_+1'!N$2:N3)</f>
        <v>0</v>
      </c>
      <c r="O4" s="3">
        <f>PRODUCT('Rendements bruts_+1'!O$2:O3)</f>
        <v>0</v>
      </c>
      <c r="P4" s="3">
        <f>PRODUCT('Rendements bruts_+1'!P$2:P3)</f>
        <v>0</v>
      </c>
      <c r="Q4" s="3">
        <f>PRODUCT('Rendements bruts_+1'!Q$2:Q3)</f>
        <v>0</v>
      </c>
      <c r="R4" s="3">
        <f>PRODUCT('Rendements bruts_+1'!R$2:R3)</f>
        <v>0</v>
      </c>
      <c r="S4" s="3">
        <f>PRODUCT('Rendements bruts_+1'!S$2:S3)</f>
        <v>0</v>
      </c>
      <c r="T4" s="3">
        <f>PRODUCT('Rendements bruts_+1'!T$2:T3)</f>
        <v>0</v>
      </c>
      <c r="U4" s="3">
        <f>PRODUCT('Rendements bruts_+1'!U$2:U3)</f>
        <v>0</v>
      </c>
      <c r="V4" s="3">
        <f>PRODUCT('Rendements bruts_+1'!V$2:V3)</f>
        <v>0</v>
      </c>
      <c r="W4" s="3">
        <f>PRODUCT('Rendements bruts_+1'!W$2:W3)</f>
        <v>0</v>
      </c>
    </row>
    <row r="5" spans="1:23" x14ac:dyDescent="0.25">
      <c r="A5" s="2">
        <v>38077</v>
      </c>
      <c r="B5" s="3">
        <f>PRODUCT('Rendements bruts_+1'!B$2:B4)</f>
        <v>1.0284949135443273</v>
      </c>
      <c r="C5" s="3">
        <f ca="1">PRODUCT('Rendements bruts_+1'!C$2:C4)</f>
        <v>0.97843199999999997</v>
      </c>
      <c r="D5" s="3">
        <f ca="1">PRODUCT('Rendements bruts_+1'!D$2:D4)</f>
        <v>1.0703880000000001</v>
      </c>
      <c r="E5" s="3">
        <f ca="1">PRODUCT('Rendements bruts_+1'!E$2:E4)</f>
        <v>0.94109399999999999</v>
      </c>
      <c r="F5" s="3">
        <f ca="1">PRODUCT('Rendements bruts_+1'!F$2:F4)</f>
        <v>0.94847999999999988</v>
      </c>
      <c r="G5" s="3">
        <f ca="1">PRODUCT('Rendements bruts_+1'!G$2:G4)</f>
        <v>1.0083839999999999</v>
      </c>
      <c r="H5" s="3">
        <f>PRODUCT('Rendements bruts_+1'!H$2:H4)</f>
        <v>0</v>
      </c>
      <c r="I5" s="3">
        <f>PRODUCT('Rendements bruts_+1'!I$2:I4)</f>
        <v>0</v>
      </c>
      <c r="J5" s="3">
        <f>PRODUCT('Rendements bruts_+1'!J$2:J4)</f>
        <v>0</v>
      </c>
      <c r="K5" s="3">
        <f>PRODUCT('Rendements bruts_+1'!K$2:K4)</f>
        <v>0</v>
      </c>
      <c r="L5" s="3">
        <f>PRODUCT('Rendements bruts_+1'!L$2:L4)</f>
        <v>0</v>
      </c>
      <c r="M5" s="3">
        <f>PRODUCT('Rendements bruts_+1'!M$2:M4)</f>
        <v>0</v>
      </c>
      <c r="N5" s="3">
        <f>PRODUCT('Rendements bruts_+1'!N$2:N4)</f>
        <v>0</v>
      </c>
      <c r="O5" s="3">
        <f>PRODUCT('Rendements bruts_+1'!O$2:O4)</f>
        <v>0</v>
      </c>
      <c r="P5" s="3">
        <f>PRODUCT('Rendements bruts_+1'!P$2:P4)</f>
        <v>0</v>
      </c>
      <c r="Q5" s="3">
        <f>PRODUCT('Rendements bruts_+1'!Q$2:Q4)</f>
        <v>0</v>
      </c>
      <c r="R5" s="3">
        <f>PRODUCT('Rendements bruts_+1'!R$2:R4)</f>
        <v>0</v>
      </c>
      <c r="S5" s="3">
        <f>PRODUCT('Rendements bruts_+1'!S$2:S4)</f>
        <v>0</v>
      </c>
      <c r="T5" s="3">
        <f>PRODUCT('Rendements bruts_+1'!T$2:T4)</f>
        <v>0</v>
      </c>
      <c r="U5" s="3">
        <f>PRODUCT('Rendements bruts_+1'!U$2:U4)</f>
        <v>0</v>
      </c>
      <c r="V5" s="3">
        <f>PRODUCT('Rendements bruts_+1'!V$2:V4)</f>
        <v>0</v>
      </c>
      <c r="W5" s="3">
        <f>PRODUCT('Rendements bruts_+1'!W$2:W4)</f>
        <v>0</v>
      </c>
    </row>
    <row r="6" spans="1:23" x14ac:dyDescent="0.25">
      <c r="A6" s="2">
        <v>38107</v>
      </c>
      <c r="B6" s="3">
        <f>PRODUCT('Rendements bruts_+1'!B$2:B5)</f>
        <v>1.0190757131019166</v>
      </c>
      <c r="C6" s="3">
        <f ca="1">PRODUCT('Rendements bruts_+1'!C$2:C5)</f>
        <v>1.0371379199999999</v>
      </c>
      <c r="D6" s="3">
        <f ca="1">PRODUCT('Rendements bruts_+1'!D$2:D5)</f>
        <v>1.0489802400000001</v>
      </c>
      <c r="E6" s="3">
        <f ca="1">PRODUCT('Rendements bruts_+1'!E$2:E5)</f>
        <v>0.93168306000000001</v>
      </c>
      <c r="F6" s="3">
        <f ca="1">PRODUCT('Rendements bruts_+1'!F$2:F5)</f>
        <v>0.92951039999999985</v>
      </c>
      <c r="G6" s="3">
        <f ca="1">PRODUCT('Rendements bruts_+1'!G$2:G5)</f>
        <v>1.0285516799999999</v>
      </c>
      <c r="H6" s="3">
        <f>PRODUCT('Rendements bruts_+1'!H$2:H5)</f>
        <v>0</v>
      </c>
      <c r="I6" s="3">
        <f>PRODUCT('Rendements bruts_+1'!I$2:I5)</f>
        <v>0</v>
      </c>
      <c r="J6" s="3">
        <f>PRODUCT('Rendements bruts_+1'!J$2:J5)</f>
        <v>0</v>
      </c>
      <c r="K6" s="3">
        <f>PRODUCT('Rendements bruts_+1'!K$2:K5)</f>
        <v>0</v>
      </c>
      <c r="L6" s="3">
        <f>PRODUCT('Rendements bruts_+1'!L$2:L5)</f>
        <v>0</v>
      </c>
      <c r="M6" s="3">
        <f>PRODUCT('Rendements bruts_+1'!M$2:M5)</f>
        <v>0</v>
      </c>
      <c r="N6" s="3">
        <f>PRODUCT('Rendements bruts_+1'!N$2:N5)</f>
        <v>0</v>
      </c>
      <c r="O6" s="3">
        <f>PRODUCT('Rendements bruts_+1'!O$2:O5)</f>
        <v>0</v>
      </c>
      <c r="P6" s="3">
        <f>PRODUCT('Rendements bruts_+1'!P$2:P5)</f>
        <v>0</v>
      </c>
      <c r="Q6" s="3">
        <f>PRODUCT('Rendements bruts_+1'!Q$2:Q5)</f>
        <v>0</v>
      </c>
      <c r="R6" s="3">
        <f>PRODUCT('Rendements bruts_+1'!R$2:R5)</f>
        <v>0</v>
      </c>
      <c r="S6" s="3">
        <f>PRODUCT('Rendements bruts_+1'!S$2:S5)</f>
        <v>0</v>
      </c>
      <c r="T6" s="3">
        <f>PRODUCT('Rendements bruts_+1'!T$2:T5)</f>
        <v>0</v>
      </c>
      <c r="U6" s="3">
        <f>PRODUCT('Rendements bruts_+1'!U$2:U5)</f>
        <v>0</v>
      </c>
      <c r="V6" s="3">
        <f>PRODUCT('Rendements bruts_+1'!V$2:V5)</f>
        <v>0</v>
      </c>
      <c r="W6" s="3">
        <f>PRODUCT('Rendements bruts_+1'!W$2:W5)</f>
        <v>0</v>
      </c>
    </row>
    <row r="7" spans="1:23" x14ac:dyDescent="0.25">
      <c r="A7" s="2">
        <v>38138</v>
      </c>
      <c r="B7" s="3">
        <f>PRODUCT('Rendements bruts_+1'!B$2:B6)</f>
        <v>1.013352824114756</v>
      </c>
      <c r="C7" s="3">
        <f ca="1">PRODUCT('Rendements bruts_+1'!C$2:C6)</f>
        <v>1.0060237824</v>
      </c>
      <c r="D7" s="3">
        <f ca="1">PRODUCT('Rendements bruts_+1'!D$2:D6)</f>
        <v>1.0594700424000001</v>
      </c>
      <c r="E7" s="3">
        <f ca="1">PRODUCT('Rendements bruts_+1'!E$2:E6)</f>
        <v>0.95963355179999998</v>
      </c>
      <c r="F7" s="3">
        <f ca="1">PRODUCT('Rendements bruts_+1'!F$2:F6)</f>
        <v>0.97598591999999984</v>
      </c>
      <c r="G7" s="3">
        <f ca="1">PRODUCT('Rendements bruts_+1'!G$2:G6)</f>
        <v>0.97712409599999983</v>
      </c>
      <c r="H7" s="3">
        <f>PRODUCT('Rendements bruts_+1'!H$2:H6)</f>
        <v>0</v>
      </c>
      <c r="I7" s="3">
        <f>PRODUCT('Rendements bruts_+1'!I$2:I6)</f>
        <v>0</v>
      </c>
      <c r="J7" s="3">
        <f>PRODUCT('Rendements bruts_+1'!J$2:J6)</f>
        <v>0</v>
      </c>
      <c r="K7" s="3">
        <f>PRODUCT('Rendements bruts_+1'!K$2:K6)</f>
        <v>0</v>
      </c>
      <c r="L7" s="3">
        <f>PRODUCT('Rendements bruts_+1'!L$2:L6)</f>
        <v>0</v>
      </c>
      <c r="M7" s="3">
        <f>PRODUCT('Rendements bruts_+1'!M$2:M6)</f>
        <v>0</v>
      </c>
      <c r="N7" s="3">
        <f>PRODUCT('Rendements bruts_+1'!N$2:N6)</f>
        <v>0</v>
      </c>
      <c r="O7" s="3">
        <f>PRODUCT('Rendements bruts_+1'!O$2:O6)</f>
        <v>0</v>
      </c>
      <c r="P7" s="3">
        <f>PRODUCT('Rendements bruts_+1'!P$2:P6)</f>
        <v>0</v>
      </c>
      <c r="Q7" s="3">
        <f>PRODUCT('Rendements bruts_+1'!Q$2:Q6)</f>
        <v>0</v>
      </c>
      <c r="R7" s="3">
        <f>PRODUCT('Rendements bruts_+1'!R$2:R6)</f>
        <v>0</v>
      </c>
      <c r="S7" s="3">
        <f>PRODUCT('Rendements bruts_+1'!S$2:S6)</f>
        <v>0</v>
      </c>
      <c r="T7" s="3">
        <f>PRODUCT('Rendements bruts_+1'!T$2:T6)</f>
        <v>0</v>
      </c>
      <c r="U7" s="3">
        <f>PRODUCT('Rendements bruts_+1'!U$2:U6)</f>
        <v>0</v>
      </c>
      <c r="V7" s="3">
        <f>PRODUCT('Rendements bruts_+1'!V$2:V6)</f>
        <v>0</v>
      </c>
      <c r="W7" s="3">
        <f>PRODUCT('Rendements bruts_+1'!W$2:W6)</f>
        <v>0</v>
      </c>
    </row>
    <row r="8" spans="1:23" x14ac:dyDescent="0.25">
      <c r="A8" s="2">
        <v>38168</v>
      </c>
      <c r="B8" s="3">
        <f>PRODUCT('Rendements bruts_+1'!B$2:B7)</f>
        <v>1.0121174755542306</v>
      </c>
      <c r="C8" s="3">
        <f ca="1">PRODUCT('Rendements bruts_+1'!C$2:C7)</f>
        <v>1.0060237824</v>
      </c>
      <c r="D8" s="3">
        <f ca="1">PRODUCT('Rendements bruts_+1'!D$2:D7)</f>
        <v>1.0488753419760002</v>
      </c>
      <c r="E8" s="3">
        <f ca="1">PRODUCT('Rendements bruts_+1'!E$2:E7)</f>
        <v>0.99801889387200005</v>
      </c>
      <c r="F8" s="3">
        <f ca="1">PRODUCT('Rendements bruts_+1'!F$2:F7)</f>
        <v>0.98574577919999984</v>
      </c>
      <c r="G8" s="3">
        <f ca="1">PRODUCT('Rendements bruts_+1'!G$2:G7)</f>
        <v>1.0357515417599998</v>
      </c>
      <c r="H8" s="3">
        <f>PRODUCT('Rendements bruts_+1'!H$2:H7)</f>
        <v>0</v>
      </c>
      <c r="I8" s="3">
        <f>PRODUCT('Rendements bruts_+1'!I$2:I7)</f>
        <v>0</v>
      </c>
      <c r="J8" s="3">
        <f>PRODUCT('Rendements bruts_+1'!J$2:J7)</f>
        <v>0</v>
      </c>
      <c r="K8" s="3">
        <f>PRODUCT('Rendements bruts_+1'!K$2:K7)</f>
        <v>0</v>
      </c>
      <c r="L8" s="3">
        <f>PRODUCT('Rendements bruts_+1'!L$2:L7)</f>
        <v>0</v>
      </c>
      <c r="M8" s="3">
        <f>PRODUCT('Rendements bruts_+1'!M$2:M7)</f>
        <v>0</v>
      </c>
      <c r="N8" s="3">
        <f>PRODUCT('Rendements bruts_+1'!N$2:N7)</f>
        <v>0</v>
      </c>
      <c r="O8" s="3">
        <f>PRODUCT('Rendements bruts_+1'!O$2:O7)</f>
        <v>0</v>
      </c>
      <c r="P8" s="3">
        <f>PRODUCT('Rendements bruts_+1'!P$2:P7)</f>
        <v>0</v>
      </c>
      <c r="Q8" s="3">
        <f>PRODUCT('Rendements bruts_+1'!Q$2:Q7)</f>
        <v>0</v>
      </c>
      <c r="R8" s="3">
        <f>PRODUCT('Rendements bruts_+1'!R$2:R7)</f>
        <v>0</v>
      </c>
      <c r="S8" s="3">
        <f>PRODUCT('Rendements bruts_+1'!S$2:S7)</f>
        <v>0</v>
      </c>
      <c r="T8" s="3">
        <f>PRODUCT('Rendements bruts_+1'!T$2:T7)</f>
        <v>0</v>
      </c>
      <c r="U8" s="3">
        <f>PRODUCT('Rendements bruts_+1'!U$2:U7)</f>
        <v>0</v>
      </c>
      <c r="V8" s="3">
        <f>PRODUCT('Rendements bruts_+1'!V$2:V7)</f>
        <v>0</v>
      </c>
      <c r="W8" s="3">
        <f>PRODUCT('Rendements bruts_+1'!W$2:W7)</f>
        <v>0</v>
      </c>
    </row>
    <row r="9" spans="1:23" x14ac:dyDescent="0.25">
      <c r="A9" s="2">
        <v>38198</v>
      </c>
      <c r="B9" s="3">
        <f>PRODUCT('Rendements bruts_+1'!B$2:B8)</f>
        <v>1.0195903781101061</v>
      </c>
      <c r="C9" s="3">
        <f ca="1">PRODUCT('Rendements bruts_+1'!C$2:C8)</f>
        <v>1.0060237824</v>
      </c>
      <c r="D9" s="3">
        <f ca="1">PRODUCT('Rendements bruts_+1'!D$2:D8)</f>
        <v>1.0803416022352803</v>
      </c>
      <c r="E9" s="3">
        <f ca="1">PRODUCT('Rendements bruts_+1'!E$2:E8)</f>
        <v>0.98803870493328005</v>
      </c>
      <c r="F9" s="3">
        <f ca="1">PRODUCT('Rendements bruts_+1'!F$2:F8)</f>
        <v>1.0153181525759998</v>
      </c>
      <c r="G9" s="3">
        <f ca="1">PRODUCT('Rendements bruts_+1'!G$2:G8)</f>
        <v>1.0771816034303998</v>
      </c>
      <c r="H9" s="3">
        <f>PRODUCT('Rendements bruts_+1'!H$2:H8)</f>
        <v>0</v>
      </c>
      <c r="I9" s="3">
        <f>PRODUCT('Rendements bruts_+1'!I$2:I8)</f>
        <v>0</v>
      </c>
      <c r="J9" s="3">
        <f>PRODUCT('Rendements bruts_+1'!J$2:J8)</f>
        <v>0</v>
      </c>
      <c r="K9" s="3">
        <f>PRODUCT('Rendements bruts_+1'!K$2:K8)</f>
        <v>0</v>
      </c>
      <c r="L9" s="3">
        <f>PRODUCT('Rendements bruts_+1'!L$2:L8)</f>
        <v>0</v>
      </c>
      <c r="M9" s="3">
        <f>PRODUCT('Rendements bruts_+1'!M$2:M8)</f>
        <v>0</v>
      </c>
      <c r="N9" s="3">
        <f>PRODUCT('Rendements bruts_+1'!N$2:N8)</f>
        <v>0</v>
      </c>
      <c r="O9" s="3">
        <f>PRODUCT('Rendements bruts_+1'!O$2:O8)</f>
        <v>0</v>
      </c>
      <c r="P9" s="3">
        <f>PRODUCT('Rendements bruts_+1'!P$2:P8)</f>
        <v>0</v>
      </c>
      <c r="Q9" s="3">
        <f>PRODUCT('Rendements bruts_+1'!Q$2:Q8)</f>
        <v>0</v>
      </c>
      <c r="R9" s="3">
        <f>PRODUCT('Rendements bruts_+1'!R$2:R8)</f>
        <v>0</v>
      </c>
      <c r="S9" s="3">
        <f>PRODUCT('Rendements bruts_+1'!S$2:S8)</f>
        <v>0</v>
      </c>
      <c r="T9" s="3">
        <f>PRODUCT('Rendements bruts_+1'!T$2:T8)</f>
        <v>0</v>
      </c>
      <c r="U9" s="3">
        <f>PRODUCT('Rendements bruts_+1'!U$2:U8)</f>
        <v>0</v>
      </c>
      <c r="V9" s="3">
        <f>PRODUCT('Rendements bruts_+1'!V$2:V8)</f>
        <v>0</v>
      </c>
      <c r="W9" s="3">
        <f>PRODUCT('Rendements bruts_+1'!W$2:W8)</f>
        <v>0</v>
      </c>
    </row>
    <row r="10" spans="1:23" x14ac:dyDescent="0.25">
      <c r="A10" s="2">
        <v>38230</v>
      </c>
      <c r="B10" s="3">
        <f>PRODUCT('Rendements bruts_+1'!B$2:B9)</f>
        <v>1.0321273321869531</v>
      </c>
      <c r="C10" s="3">
        <f ca="1">PRODUCT('Rendements bruts_+1'!C$2:C9)</f>
        <v>0.96578283110399998</v>
      </c>
      <c r="D10" s="3">
        <f ca="1">PRODUCT('Rendements bruts_+1'!D$2:D9)</f>
        <v>1.1019484342799859</v>
      </c>
      <c r="E10" s="3">
        <f ca="1">PRODUCT('Rendements bruts_+1'!E$2:E9)</f>
        <v>0.93863676968661602</v>
      </c>
      <c r="F10" s="3">
        <f ca="1">PRODUCT('Rendements bruts_+1'!F$2:F9)</f>
        <v>1.0457776971532797</v>
      </c>
      <c r="G10" s="3">
        <f ca="1">PRODUCT('Rendements bruts_+1'!G$2:G9)</f>
        <v>1.1202688675676158</v>
      </c>
      <c r="H10" s="3">
        <f>PRODUCT('Rendements bruts_+1'!H$2:H9)</f>
        <v>0</v>
      </c>
      <c r="I10" s="3">
        <f>PRODUCT('Rendements bruts_+1'!I$2:I9)</f>
        <v>0</v>
      </c>
      <c r="J10" s="3">
        <f>PRODUCT('Rendements bruts_+1'!J$2:J9)</f>
        <v>0</v>
      </c>
      <c r="K10" s="3">
        <f>PRODUCT('Rendements bruts_+1'!K$2:K9)</f>
        <v>0</v>
      </c>
      <c r="L10" s="3">
        <f>PRODUCT('Rendements bruts_+1'!L$2:L9)</f>
        <v>0</v>
      </c>
      <c r="M10" s="3">
        <f>PRODUCT('Rendements bruts_+1'!M$2:M9)</f>
        <v>0</v>
      </c>
      <c r="N10" s="3">
        <f>PRODUCT('Rendements bruts_+1'!N$2:N9)</f>
        <v>0</v>
      </c>
      <c r="O10" s="3">
        <f>PRODUCT('Rendements bruts_+1'!O$2:O9)</f>
        <v>0</v>
      </c>
      <c r="P10" s="3">
        <f>PRODUCT('Rendements bruts_+1'!P$2:P9)</f>
        <v>0</v>
      </c>
      <c r="Q10" s="3">
        <f>PRODUCT('Rendements bruts_+1'!Q$2:Q9)</f>
        <v>0</v>
      </c>
      <c r="R10" s="3">
        <f>PRODUCT('Rendements bruts_+1'!R$2:R9)</f>
        <v>0</v>
      </c>
      <c r="S10" s="3">
        <f>PRODUCT('Rendements bruts_+1'!S$2:S9)</f>
        <v>0</v>
      </c>
      <c r="T10" s="3">
        <f>PRODUCT('Rendements bruts_+1'!T$2:T9)</f>
        <v>0</v>
      </c>
      <c r="U10" s="3">
        <f>PRODUCT('Rendements bruts_+1'!U$2:U9)</f>
        <v>0</v>
      </c>
      <c r="V10" s="3">
        <f>PRODUCT('Rendements bruts_+1'!V$2:V9)</f>
        <v>0</v>
      </c>
      <c r="W10" s="3">
        <f>PRODUCT('Rendements bruts_+1'!W$2:W9)</f>
        <v>0</v>
      </c>
    </row>
    <row r="11" spans="1:23" x14ac:dyDescent="0.25">
      <c r="A11" s="2">
        <v>38260</v>
      </c>
      <c r="B11" s="3">
        <f>PRODUCT('Rendements bruts_+1'!B$2:B10)</f>
        <v>1.0341150601423363</v>
      </c>
      <c r="C11" s="3">
        <f ca="1">PRODUCT('Rendements bruts_+1'!C$2:C10)</f>
        <v>0.93680934617087996</v>
      </c>
      <c r="D11" s="3">
        <f ca="1">PRODUCT('Rendements bruts_+1'!D$2:D10)</f>
        <v>1.1239874029655856</v>
      </c>
      <c r="E11" s="3">
        <f ca="1">PRODUCT('Rendements bruts_+1'!E$2:E10)</f>
        <v>0.99495497586781301</v>
      </c>
      <c r="F11" s="3">
        <f ca="1">PRODUCT('Rendements bruts_+1'!F$2:F10)</f>
        <v>1.0248621432102141</v>
      </c>
      <c r="G11" s="3">
        <f ca="1">PRODUCT('Rendements bruts_+1'!G$2:G10)</f>
        <v>1.131471556243292</v>
      </c>
      <c r="H11" s="3">
        <f>PRODUCT('Rendements bruts_+1'!H$2:H10)</f>
        <v>0</v>
      </c>
      <c r="I11" s="3">
        <f>PRODUCT('Rendements bruts_+1'!I$2:I10)</f>
        <v>0</v>
      </c>
      <c r="J11" s="3">
        <f>PRODUCT('Rendements bruts_+1'!J$2:J10)</f>
        <v>0</v>
      </c>
      <c r="K11" s="3">
        <f>PRODUCT('Rendements bruts_+1'!K$2:K10)</f>
        <v>0</v>
      </c>
      <c r="L11" s="3">
        <f>PRODUCT('Rendements bruts_+1'!L$2:L10)</f>
        <v>0</v>
      </c>
      <c r="M11" s="3">
        <f>PRODUCT('Rendements bruts_+1'!M$2:M10)</f>
        <v>0</v>
      </c>
      <c r="N11" s="3">
        <f>PRODUCT('Rendements bruts_+1'!N$2:N10)</f>
        <v>0</v>
      </c>
      <c r="O11" s="3">
        <f>PRODUCT('Rendements bruts_+1'!O$2:O10)</f>
        <v>0</v>
      </c>
      <c r="P11" s="3">
        <f>PRODUCT('Rendements bruts_+1'!P$2:P10)</f>
        <v>0</v>
      </c>
      <c r="Q11" s="3">
        <f>PRODUCT('Rendements bruts_+1'!Q$2:Q10)</f>
        <v>0</v>
      </c>
      <c r="R11" s="3">
        <f>PRODUCT('Rendements bruts_+1'!R$2:R10)</f>
        <v>0</v>
      </c>
      <c r="S11" s="3">
        <f>PRODUCT('Rendements bruts_+1'!S$2:S10)</f>
        <v>0</v>
      </c>
      <c r="T11" s="3">
        <f>PRODUCT('Rendements bruts_+1'!T$2:T10)</f>
        <v>0</v>
      </c>
      <c r="U11" s="3">
        <f>PRODUCT('Rendements bruts_+1'!U$2:U10)</f>
        <v>0</v>
      </c>
      <c r="V11" s="3">
        <f>PRODUCT('Rendements bruts_+1'!V$2:V10)</f>
        <v>0</v>
      </c>
      <c r="W11" s="3">
        <f>PRODUCT('Rendements bruts_+1'!W$2:W10)</f>
        <v>0</v>
      </c>
    </row>
    <row r="12" spans="1:23" x14ac:dyDescent="0.25">
      <c r="A12" s="2">
        <v>38289</v>
      </c>
      <c r="B12" s="3">
        <f>PRODUCT('Rendements bruts_+1'!B$2:B11)</f>
        <v>1.0409125456903876</v>
      </c>
      <c r="C12" s="3">
        <f ca="1">PRODUCT('Rendements bruts_+1'!C$2:C11)</f>
        <v>0.96491362655600643</v>
      </c>
      <c r="D12" s="3">
        <f ca="1">PRODUCT('Rendements bruts_+1'!D$2:D11)</f>
        <v>1.0677880328173064</v>
      </c>
      <c r="E12" s="3">
        <f ca="1">PRODUCT('Rendements bruts_+1'!E$2:E11)</f>
        <v>0.98500542610913489</v>
      </c>
      <c r="F12" s="3">
        <f ca="1">PRODUCT('Rendements bruts_+1'!F$2:F11)</f>
        <v>1.0248621432102141</v>
      </c>
      <c r="G12" s="3">
        <f ca="1">PRODUCT('Rendements bruts_+1'!G$2:G11)</f>
        <v>1.1767304184930236</v>
      </c>
      <c r="H12" s="3">
        <f>PRODUCT('Rendements bruts_+1'!H$2:H11)</f>
        <v>0</v>
      </c>
      <c r="I12" s="3">
        <f>PRODUCT('Rendements bruts_+1'!I$2:I11)</f>
        <v>0</v>
      </c>
      <c r="J12" s="3">
        <f>PRODUCT('Rendements bruts_+1'!J$2:J11)</f>
        <v>0</v>
      </c>
      <c r="K12" s="3">
        <f>PRODUCT('Rendements bruts_+1'!K$2:K11)</f>
        <v>0</v>
      </c>
      <c r="L12" s="3">
        <f>PRODUCT('Rendements bruts_+1'!L$2:L11)</f>
        <v>0</v>
      </c>
      <c r="M12" s="3">
        <f>PRODUCT('Rendements bruts_+1'!M$2:M11)</f>
        <v>0</v>
      </c>
      <c r="N12" s="3">
        <f>PRODUCT('Rendements bruts_+1'!N$2:N11)</f>
        <v>0</v>
      </c>
      <c r="O12" s="3">
        <f>PRODUCT('Rendements bruts_+1'!O$2:O11)</f>
        <v>0</v>
      </c>
      <c r="P12" s="3">
        <f>PRODUCT('Rendements bruts_+1'!P$2:P11)</f>
        <v>0</v>
      </c>
      <c r="Q12" s="3">
        <f>PRODUCT('Rendements bruts_+1'!Q$2:Q11)</f>
        <v>0</v>
      </c>
      <c r="R12" s="3">
        <f>PRODUCT('Rendements bruts_+1'!R$2:R11)</f>
        <v>0</v>
      </c>
      <c r="S12" s="3">
        <f>PRODUCT('Rendements bruts_+1'!S$2:S11)</f>
        <v>0</v>
      </c>
      <c r="T12" s="3">
        <f>PRODUCT('Rendements bruts_+1'!T$2:T11)</f>
        <v>0</v>
      </c>
      <c r="U12" s="3">
        <f>PRODUCT('Rendements bruts_+1'!U$2:U11)</f>
        <v>0</v>
      </c>
      <c r="V12" s="3">
        <f>PRODUCT('Rendements bruts_+1'!V$2:V11)</f>
        <v>0</v>
      </c>
      <c r="W12" s="3">
        <f>PRODUCT('Rendements bruts_+1'!W$2:W11)</f>
        <v>0</v>
      </c>
    </row>
    <row r="13" spans="1:23" x14ac:dyDescent="0.25">
      <c r="A13" s="2">
        <v>38321</v>
      </c>
      <c r="B13" s="3">
        <f>PRODUCT('Rendements bruts_+1'!B$2:B12)</f>
        <v>1.0473052103167715</v>
      </c>
      <c r="C13" s="3">
        <f ca="1">PRODUCT('Rendements bruts_+1'!C$2:C12)</f>
        <v>0.92631708149376613</v>
      </c>
      <c r="D13" s="3">
        <f ca="1">PRODUCT('Rendements bruts_+1'!D$2:D12)</f>
        <v>1.1104995541299987</v>
      </c>
      <c r="E13" s="3">
        <f ca="1">PRODUCT('Rendements bruts_+1'!E$2:E12)</f>
        <v>0.9357551548036781</v>
      </c>
      <c r="F13" s="3">
        <f ca="1">PRODUCT('Rendements bruts_+1'!F$2:F12)</f>
        <v>1.0453593860744184</v>
      </c>
      <c r="G13" s="3">
        <f ca="1">PRODUCT('Rendements bruts_+1'!G$2:G12)</f>
        <v>1.2120323310478143</v>
      </c>
      <c r="H13" s="3">
        <f>PRODUCT('Rendements bruts_+1'!H$2:H12)</f>
        <v>0</v>
      </c>
      <c r="I13" s="3">
        <f>PRODUCT('Rendements bruts_+1'!I$2:I12)</f>
        <v>0</v>
      </c>
      <c r="J13" s="3">
        <f>PRODUCT('Rendements bruts_+1'!J$2:J12)</f>
        <v>0</v>
      </c>
      <c r="K13" s="3">
        <f>PRODUCT('Rendements bruts_+1'!K$2:K12)</f>
        <v>0</v>
      </c>
      <c r="L13" s="3">
        <f>PRODUCT('Rendements bruts_+1'!L$2:L12)</f>
        <v>0</v>
      </c>
      <c r="M13" s="3">
        <f>PRODUCT('Rendements bruts_+1'!M$2:M12)</f>
        <v>0</v>
      </c>
      <c r="N13" s="3">
        <f>PRODUCT('Rendements bruts_+1'!N$2:N12)</f>
        <v>0</v>
      </c>
      <c r="O13" s="3">
        <f>PRODUCT('Rendements bruts_+1'!O$2:O12)</f>
        <v>0</v>
      </c>
      <c r="P13" s="3">
        <f>PRODUCT('Rendements bruts_+1'!P$2:P12)</f>
        <v>0</v>
      </c>
      <c r="Q13" s="3">
        <f>PRODUCT('Rendements bruts_+1'!Q$2:Q12)</f>
        <v>0</v>
      </c>
      <c r="R13" s="3">
        <f>PRODUCT('Rendements bruts_+1'!R$2:R12)</f>
        <v>0</v>
      </c>
      <c r="S13" s="3">
        <f>PRODUCT('Rendements bruts_+1'!S$2:S12)</f>
        <v>0</v>
      </c>
      <c r="T13" s="3">
        <f>PRODUCT('Rendements bruts_+1'!T$2:T12)</f>
        <v>0</v>
      </c>
      <c r="U13" s="3">
        <f>PRODUCT('Rendements bruts_+1'!U$2:U12)</f>
        <v>0</v>
      </c>
      <c r="V13" s="3">
        <f>PRODUCT('Rendements bruts_+1'!V$2:V12)</f>
        <v>0</v>
      </c>
      <c r="W13" s="3">
        <f>PRODUCT('Rendements bruts_+1'!W$2:W12)</f>
        <v>0</v>
      </c>
    </row>
    <row r="14" spans="1:23" x14ac:dyDescent="0.25">
      <c r="A14" s="2">
        <v>38352</v>
      </c>
      <c r="B14" s="3">
        <f>PRODUCT('Rendements bruts_+1'!B$2:B13)</f>
        <v>1.0543448917749905</v>
      </c>
      <c r="C14" s="3">
        <f ca="1">PRODUCT('Rendements bruts_+1'!C$2:C13)</f>
        <v>0.89852756904895315</v>
      </c>
      <c r="D14" s="3">
        <f ca="1">PRODUCT('Rendements bruts_+1'!D$2:D13)</f>
        <v>1.1327095452125986</v>
      </c>
      <c r="E14" s="3">
        <f ca="1">PRODUCT('Rendements bruts_+1'!E$2:E13)</f>
        <v>0.92639760325564136</v>
      </c>
      <c r="F14" s="3">
        <f ca="1">PRODUCT('Rendements bruts_+1'!F$2:F13)</f>
        <v>1.0558129799351625</v>
      </c>
      <c r="G14" s="3">
        <f ca="1">PRODUCT('Rendements bruts_+1'!G$2:G13)</f>
        <v>1.2120323310478143</v>
      </c>
      <c r="H14" s="3">
        <f ca="1">PRODUCT('Rendements bruts_+1'!H$2:H13)</f>
        <v>0.95</v>
      </c>
      <c r="I14" s="3">
        <f ca="1">PRODUCT('Rendements bruts_+1'!I$2:I13)</f>
        <v>1.03</v>
      </c>
      <c r="J14" s="3">
        <f>PRODUCT('Rendements bruts_+1'!J$2:J13)</f>
        <v>0</v>
      </c>
      <c r="K14" s="3">
        <f>PRODUCT('Rendements bruts_+1'!K$2:K13)</f>
        <v>0</v>
      </c>
      <c r="L14" s="3">
        <f>PRODUCT('Rendements bruts_+1'!L$2:L13)</f>
        <v>0</v>
      </c>
      <c r="M14" s="3">
        <f>PRODUCT('Rendements bruts_+1'!M$2:M13)</f>
        <v>0</v>
      </c>
      <c r="N14" s="3">
        <f>PRODUCT('Rendements bruts_+1'!N$2:N13)</f>
        <v>0</v>
      </c>
      <c r="O14" s="3">
        <f>PRODUCT('Rendements bruts_+1'!O$2:O13)</f>
        <v>0</v>
      </c>
      <c r="P14" s="3">
        <f>PRODUCT('Rendements bruts_+1'!P$2:P13)</f>
        <v>0</v>
      </c>
      <c r="Q14" s="3">
        <f ca="1">PRODUCT('Rendements bruts_+1'!Q$2:Q13)</f>
        <v>0.97</v>
      </c>
      <c r="R14" s="3">
        <f>PRODUCT('Rendements bruts_+1'!R$2:R13)</f>
        <v>0</v>
      </c>
      <c r="S14" s="3">
        <f>PRODUCT('Rendements bruts_+1'!S$2:S13)</f>
        <v>0</v>
      </c>
      <c r="T14" s="3">
        <f>PRODUCT('Rendements bruts_+1'!T$2:T13)</f>
        <v>0</v>
      </c>
      <c r="U14" s="3">
        <f>PRODUCT('Rendements bruts_+1'!U$2:U13)</f>
        <v>0</v>
      </c>
      <c r="V14" s="3">
        <f>PRODUCT('Rendements bruts_+1'!V$2:V13)</f>
        <v>0</v>
      </c>
      <c r="W14" s="3">
        <f>PRODUCT('Rendements bruts_+1'!W$2:W13)</f>
        <v>0</v>
      </c>
    </row>
    <row r="15" spans="1:23" x14ac:dyDescent="0.25">
      <c r="A15" s="2">
        <v>38383</v>
      </c>
      <c r="B15" s="3">
        <f>PRODUCT('Rendements bruts_+1'!B$2:B14)</f>
        <v>1.0606138108678518</v>
      </c>
      <c r="C15" s="3">
        <f ca="1">PRODUCT('Rendements bruts_+1'!C$2:C14)</f>
        <v>0.87157174197748455</v>
      </c>
      <c r="D15" s="3">
        <f ca="1">PRODUCT('Rendements bruts_+1'!D$2:D14)</f>
        <v>1.1213824497604725</v>
      </c>
      <c r="E15" s="3">
        <f ca="1">PRODUCT('Rendements bruts_+1'!E$2:E14)</f>
        <v>0.97271748341842346</v>
      </c>
      <c r="F15" s="3">
        <f ca="1">PRODUCT('Rendements bruts_+1'!F$2:F14)</f>
        <v>1.0558129799351625</v>
      </c>
      <c r="G15" s="3">
        <f ca="1">PRODUCT('Rendements bruts_+1'!G$2:G14)</f>
        <v>1.1999120077373362</v>
      </c>
      <c r="H15" s="3">
        <f ca="1">PRODUCT('Rendements bruts_+1'!H$2:H14)</f>
        <v>0.95</v>
      </c>
      <c r="I15" s="3">
        <f ca="1">PRODUCT('Rendements bruts_+1'!I$2:I14)</f>
        <v>1.0094000000000001</v>
      </c>
      <c r="J15" s="3">
        <f>PRODUCT('Rendements bruts_+1'!J$2:J14)</f>
        <v>0</v>
      </c>
      <c r="K15" s="3">
        <f>PRODUCT('Rendements bruts_+1'!K$2:K14)</f>
        <v>0</v>
      </c>
      <c r="L15" s="3">
        <f>PRODUCT('Rendements bruts_+1'!L$2:L14)</f>
        <v>0</v>
      </c>
      <c r="M15" s="3">
        <f>PRODUCT('Rendements bruts_+1'!M$2:M14)</f>
        <v>0</v>
      </c>
      <c r="N15" s="3">
        <f>PRODUCT('Rendements bruts_+1'!N$2:N14)</f>
        <v>0</v>
      </c>
      <c r="O15" s="3">
        <f>PRODUCT('Rendements bruts_+1'!O$2:O14)</f>
        <v>0</v>
      </c>
      <c r="P15" s="3">
        <f>PRODUCT('Rendements bruts_+1'!P$2:P14)</f>
        <v>0</v>
      </c>
      <c r="Q15" s="3">
        <f ca="1">PRODUCT('Rendements bruts_+1'!Q$2:Q14)</f>
        <v>0.92149999999999999</v>
      </c>
      <c r="R15" s="3">
        <f>PRODUCT('Rendements bruts_+1'!R$2:R14)</f>
        <v>0</v>
      </c>
      <c r="S15" s="3">
        <f>PRODUCT('Rendements bruts_+1'!S$2:S14)</f>
        <v>0</v>
      </c>
      <c r="T15" s="3">
        <f>PRODUCT('Rendements bruts_+1'!T$2:T14)</f>
        <v>0</v>
      </c>
      <c r="U15" s="3">
        <f>PRODUCT('Rendements bruts_+1'!U$2:U14)</f>
        <v>0</v>
      </c>
      <c r="V15" s="3">
        <f>PRODUCT('Rendements bruts_+1'!V$2:V14)</f>
        <v>0</v>
      </c>
      <c r="W15" s="3">
        <f>PRODUCT('Rendements bruts_+1'!W$2:W14)</f>
        <v>0</v>
      </c>
    </row>
    <row r="16" spans="1:23" x14ac:dyDescent="0.25">
      <c r="A16" s="2">
        <v>38411</v>
      </c>
      <c r="B16" s="3">
        <f>PRODUCT('Rendements bruts_+1'!B$2:B15)</f>
        <v>1.0607204580552048</v>
      </c>
      <c r="C16" s="3">
        <f ca="1">PRODUCT('Rendements bruts_+1'!C$2:C15)</f>
        <v>0.86285602455770971</v>
      </c>
      <c r="D16" s="3">
        <f ca="1">PRODUCT('Rendements bruts_+1'!D$2:D15)</f>
        <v>1.1101686252628677</v>
      </c>
      <c r="E16" s="3">
        <f ca="1">PRODUCT('Rendements bruts_+1'!E$2:E15)</f>
        <v>0.953263133750055</v>
      </c>
      <c r="F16" s="3">
        <f ca="1">PRODUCT('Rendements bruts_+1'!F$2:F15)</f>
        <v>1.0346967203364592</v>
      </c>
      <c r="G16" s="3">
        <f ca="1">PRODUCT('Rendements bruts_+1'!G$2:G15)</f>
        <v>1.163914647505216</v>
      </c>
      <c r="H16" s="3">
        <f ca="1">PRODUCT('Rendements bruts_+1'!H$2:H15)</f>
        <v>0.92149999999999999</v>
      </c>
      <c r="I16" s="3">
        <f ca="1">PRODUCT('Rendements bruts_+1'!I$2:I15)</f>
        <v>0.95893000000000006</v>
      </c>
      <c r="J16" s="3">
        <f>PRODUCT('Rendements bruts_+1'!J$2:J15)</f>
        <v>0</v>
      </c>
      <c r="K16" s="3">
        <f>PRODUCT('Rendements bruts_+1'!K$2:K15)</f>
        <v>0</v>
      </c>
      <c r="L16" s="3">
        <f>PRODUCT('Rendements bruts_+1'!L$2:L15)</f>
        <v>0</v>
      </c>
      <c r="M16" s="3">
        <f>PRODUCT('Rendements bruts_+1'!M$2:M15)</f>
        <v>0</v>
      </c>
      <c r="N16" s="3">
        <f>PRODUCT('Rendements bruts_+1'!N$2:N15)</f>
        <v>0</v>
      </c>
      <c r="O16" s="3">
        <f>PRODUCT('Rendements bruts_+1'!O$2:O15)</f>
        <v>0</v>
      </c>
      <c r="P16" s="3">
        <f>PRODUCT('Rendements bruts_+1'!P$2:P15)</f>
        <v>0</v>
      </c>
      <c r="Q16" s="3">
        <f ca="1">PRODUCT('Rendements bruts_+1'!Q$2:Q15)</f>
        <v>0.93071499999999996</v>
      </c>
      <c r="R16" s="3">
        <f>PRODUCT('Rendements bruts_+1'!R$2:R15)</f>
        <v>0</v>
      </c>
      <c r="S16" s="3">
        <f>PRODUCT('Rendements bruts_+1'!S$2:S15)</f>
        <v>0</v>
      </c>
      <c r="T16" s="3">
        <f>PRODUCT('Rendements bruts_+1'!T$2:T15)</f>
        <v>0</v>
      </c>
      <c r="U16" s="3">
        <f>PRODUCT('Rendements bruts_+1'!U$2:U15)</f>
        <v>0</v>
      </c>
      <c r="V16" s="3">
        <f>PRODUCT('Rendements bruts_+1'!V$2:V15)</f>
        <v>0</v>
      </c>
      <c r="W16" s="3">
        <f>PRODUCT('Rendements bruts_+1'!W$2:W15)</f>
        <v>0</v>
      </c>
    </row>
    <row r="17" spans="1:23" x14ac:dyDescent="0.25">
      <c r="A17" s="2">
        <v>38442</v>
      </c>
      <c r="B17" s="3">
        <f>PRODUCT('Rendements bruts_+1'!B$2:B16)</f>
        <v>1.0614438220336775</v>
      </c>
      <c r="C17" s="3">
        <f ca="1">PRODUCT('Rendements bruts_+1'!C$2:C16)</f>
        <v>0.90599882578559521</v>
      </c>
      <c r="D17" s="3">
        <f ca="1">PRODUCT('Rendements bruts_+1'!D$2:D16)</f>
        <v>1.0879652527576105</v>
      </c>
      <c r="E17" s="3">
        <f ca="1">PRODUCT('Rendements bruts_+1'!E$2:E16)</f>
        <v>0.91513260840005273</v>
      </c>
      <c r="F17" s="3">
        <f ca="1">PRODUCT('Rendements bruts_+1'!F$2:F16)</f>
        <v>1.01400278592973</v>
      </c>
      <c r="G17" s="3">
        <f ca="1">PRODUCT('Rendements bruts_+1'!G$2:G16)</f>
        <v>1.1173580616050074</v>
      </c>
      <c r="H17" s="3">
        <f ca="1">PRODUCT('Rendements bruts_+1'!H$2:H16)</f>
        <v>0.96757500000000007</v>
      </c>
      <c r="I17" s="3">
        <f ca="1">PRODUCT('Rendements bruts_+1'!I$2:I16)</f>
        <v>0.96851930000000008</v>
      </c>
      <c r="J17" s="3">
        <f>PRODUCT('Rendements bruts_+1'!J$2:J16)</f>
        <v>0</v>
      </c>
      <c r="K17" s="3">
        <f ca="1">PRODUCT('Rendements bruts_+1'!K$2:K16)</f>
        <v>0.95</v>
      </c>
      <c r="L17" s="3">
        <f>PRODUCT('Rendements bruts_+1'!L$2:L16)</f>
        <v>0</v>
      </c>
      <c r="M17" s="3">
        <f>PRODUCT('Rendements bruts_+1'!M$2:M16)</f>
        <v>0</v>
      </c>
      <c r="N17" s="3">
        <f>PRODUCT('Rendements bruts_+1'!N$2:N16)</f>
        <v>0</v>
      </c>
      <c r="O17" s="3">
        <f>PRODUCT('Rendements bruts_+1'!O$2:O16)</f>
        <v>0</v>
      </c>
      <c r="P17" s="3">
        <f>PRODUCT('Rendements bruts_+1'!P$2:P16)</f>
        <v>0</v>
      </c>
      <c r="Q17" s="3">
        <f ca="1">PRODUCT('Rendements bruts_+1'!Q$2:Q16)</f>
        <v>0.96794360000000002</v>
      </c>
      <c r="R17" s="3">
        <f>PRODUCT('Rendements bruts_+1'!R$2:R16)</f>
        <v>0</v>
      </c>
      <c r="S17" s="3">
        <f>PRODUCT('Rendements bruts_+1'!S$2:S16)</f>
        <v>0</v>
      </c>
      <c r="T17" s="3">
        <f>PRODUCT('Rendements bruts_+1'!T$2:T16)</f>
        <v>0</v>
      </c>
      <c r="U17" s="3">
        <f>PRODUCT('Rendements bruts_+1'!U$2:U16)</f>
        <v>0</v>
      </c>
      <c r="V17" s="3">
        <f>PRODUCT('Rendements bruts_+1'!V$2:V16)</f>
        <v>0</v>
      </c>
      <c r="W17" s="3">
        <f>PRODUCT('Rendements bruts_+1'!W$2:W16)</f>
        <v>0</v>
      </c>
    </row>
    <row r="18" spans="1:23" x14ac:dyDescent="0.25">
      <c r="A18" s="2">
        <v>38471</v>
      </c>
      <c r="B18" s="3">
        <f>PRODUCT('Rendements bruts_+1'!B$2:B17)</f>
        <v>1.0681023138298851</v>
      </c>
      <c r="C18" s="3">
        <f ca="1">PRODUCT('Rendements bruts_+1'!C$2:C17)</f>
        <v>0.96035875533273096</v>
      </c>
      <c r="D18" s="3">
        <f ca="1">PRODUCT('Rendements bruts_+1'!D$2:D17)</f>
        <v>1.1097245578127628</v>
      </c>
      <c r="E18" s="3">
        <f ca="1">PRODUCT('Rendements bruts_+1'!E$2:E17)</f>
        <v>0.87852730406405055</v>
      </c>
      <c r="F18" s="3">
        <f ca="1">PRODUCT('Rendements bruts_+1'!F$2:F17)</f>
        <v>1.0545628973669192</v>
      </c>
      <c r="G18" s="3">
        <f ca="1">PRODUCT('Rendements bruts_+1'!G$2:G17)</f>
        <v>1.1732259646852579</v>
      </c>
      <c r="H18" s="3">
        <f ca="1">PRODUCT('Rendements bruts_+1'!H$2:H17)</f>
        <v>0.95789925000000009</v>
      </c>
      <c r="I18" s="3">
        <f ca="1">PRODUCT('Rendements bruts_+1'!I$2:I17)</f>
        <v>0.97820449300000012</v>
      </c>
      <c r="J18" s="3">
        <f>PRODUCT('Rendements bruts_+1'!J$2:J17)</f>
        <v>0</v>
      </c>
      <c r="K18" s="3">
        <f ca="1">PRODUCT('Rendements bruts_+1'!K$2:K17)</f>
        <v>1.0069999999999999</v>
      </c>
      <c r="L18" s="3">
        <f>PRODUCT('Rendements bruts_+1'!L$2:L17)</f>
        <v>0</v>
      </c>
      <c r="M18" s="3">
        <f>PRODUCT('Rendements bruts_+1'!M$2:M17)</f>
        <v>0</v>
      </c>
      <c r="N18" s="3">
        <f>PRODUCT('Rendements bruts_+1'!N$2:N17)</f>
        <v>0</v>
      </c>
      <c r="O18" s="3">
        <f>PRODUCT('Rendements bruts_+1'!O$2:O17)</f>
        <v>0</v>
      </c>
      <c r="P18" s="3">
        <f>PRODUCT('Rendements bruts_+1'!P$2:P17)</f>
        <v>0</v>
      </c>
      <c r="Q18" s="3">
        <f ca="1">PRODUCT('Rendements bruts_+1'!Q$2:Q17)</f>
        <v>0.977623036</v>
      </c>
      <c r="R18" s="3">
        <f>PRODUCT('Rendements bruts_+1'!R$2:R17)</f>
        <v>0</v>
      </c>
      <c r="S18" s="3">
        <f>PRODUCT('Rendements bruts_+1'!S$2:S17)</f>
        <v>0</v>
      </c>
      <c r="T18" s="3">
        <f>PRODUCT('Rendements bruts_+1'!T$2:T17)</f>
        <v>0</v>
      </c>
      <c r="U18" s="3">
        <f>PRODUCT('Rendements bruts_+1'!U$2:U17)</f>
        <v>0</v>
      </c>
      <c r="V18" s="3">
        <f>PRODUCT('Rendements bruts_+1'!V$2:V17)</f>
        <v>0</v>
      </c>
      <c r="W18" s="3">
        <f>PRODUCT('Rendements bruts_+1'!W$2:W17)</f>
        <v>0</v>
      </c>
    </row>
    <row r="19" spans="1:23" x14ac:dyDescent="0.25">
      <c r="A19" s="2">
        <v>38503</v>
      </c>
      <c r="B19" s="3">
        <f>PRODUCT('Rendements bruts_+1'!B$2:B18)</f>
        <v>1.0796166359008945</v>
      </c>
      <c r="C19" s="3">
        <f ca="1">PRODUCT('Rendements bruts_+1'!C$2:C18)</f>
        <v>0.92194440511942166</v>
      </c>
      <c r="D19" s="3">
        <f ca="1">PRODUCT('Rendements bruts_+1'!D$2:D18)</f>
        <v>1.1319190489690181</v>
      </c>
      <c r="E19" s="3">
        <f ca="1">PRODUCT('Rendements bruts_+1'!E$2:E18)</f>
        <v>0.83460093886084796</v>
      </c>
      <c r="F19" s="3">
        <f ca="1">PRODUCT('Rendements bruts_+1'!F$2:F18)</f>
        <v>1.0861997842879267</v>
      </c>
      <c r="G19" s="3">
        <f ca="1">PRODUCT('Rendements bruts_+1'!G$2:G18)</f>
        <v>1.1497614453915528</v>
      </c>
      <c r="H19" s="3">
        <f ca="1">PRODUCT('Rendements bruts_+1'!H$2:H18)</f>
        <v>1.0057942125000001</v>
      </c>
      <c r="I19" s="3">
        <f ca="1">PRODUCT('Rendements bruts_+1'!I$2:I18)</f>
        <v>0.94885835821000009</v>
      </c>
      <c r="J19" s="3">
        <f>PRODUCT('Rendements bruts_+1'!J$2:J18)</f>
        <v>0</v>
      </c>
      <c r="K19" s="3">
        <f ca="1">PRODUCT('Rendements bruts_+1'!K$2:K18)</f>
        <v>0.95664999999999989</v>
      </c>
      <c r="L19" s="3">
        <f>PRODUCT('Rendements bruts_+1'!L$2:L18)</f>
        <v>0</v>
      </c>
      <c r="M19" s="3">
        <f>PRODUCT('Rendements bruts_+1'!M$2:M18)</f>
        <v>0</v>
      </c>
      <c r="N19" s="3">
        <f>PRODUCT('Rendements bruts_+1'!N$2:N18)</f>
        <v>0</v>
      </c>
      <c r="O19" s="3">
        <f>PRODUCT('Rendements bruts_+1'!O$2:O18)</f>
        <v>0</v>
      </c>
      <c r="P19" s="3">
        <f>PRODUCT('Rendements bruts_+1'!P$2:P18)</f>
        <v>0</v>
      </c>
      <c r="Q19" s="3">
        <f ca="1">PRODUCT('Rendements bruts_+1'!Q$2:Q18)</f>
        <v>0.92874188419999992</v>
      </c>
      <c r="R19" s="3">
        <f>PRODUCT('Rendements bruts_+1'!R$2:R18)</f>
        <v>0</v>
      </c>
      <c r="S19" s="3">
        <f>PRODUCT('Rendements bruts_+1'!S$2:S18)</f>
        <v>0</v>
      </c>
      <c r="T19" s="3">
        <f>PRODUCT('Rendements bruts_+1'!T$2:T18)</f>
        <v>0</v>
      </c>
      <c r="U19" s="3">
        <f>PRODUCT('Rendements bruts_+1'!U$2:U18)</f>
        <v>0</v>
      </c>
      <c r="V19" s="3">
        <f>PRODUCT('Rendements bruts_+1'!V$2:V18)</f>
        <v>0</v>
      </c>
      <c r="W19" s="3">
        <f>PRODUCT('Rendements bruts_+1'!W$2:W18)</f>
        <v>0</v>
      </c>
    </row>
    <row r="20" spans="1:23" x14ac:dyDescent="0.25">
      <c r="A20" s="2">
        <v>38533</v>
      </c>
      <c r="B20" s="3">
        <f>PRODUCT('Rendements bruts_+1'!B$2:B19)</f>
        <v>1.0891754352103657</v>
      </c>
      <c r="C20" s="3">
        <f ca="1">PRODUCT('Rendements bruts_+1'!C$2:C19)</f>
        <v>0.95882218132419861</v>
      </c>
      <c r="D20" s="3">
        <f ca="1">PRODUCT('Rendements bruts_+1'!D$2:D19)</f>
        <v>1.188515001417469</v>
      </c>
      <c r="E20" s="3">
        <f ca="1">PRODUCT('Rendements bruts_+1'!E$2:E19)</f>
        <v>0.87633098580389035</v>
      </c>
      <c r="F20" s="3">
        <f ca="1">PRODUCT('Rendements bruts_+1'!F$2:F19)</f>
        <v>1.0861997842879267</v>
      </c>
      <c r="G20" s="3">
        <f ca="1">PRODUCT('Rendements bruts_+1'!G$2:G19)</f>
        <v>1.1382638309376372</v>
      </c>
      <c r="H20" s="3">
        <f ca="1">PRODUCT('Rendements bruts_+1'!H$2:H19)</f>
        <v>1.0460259810000001</v>
      </c>
      <c r="I20" s="3">
        <f ca="1">PRODUCT('Rendements bruts_+1'!I$2:I19)</f>
        <v>0.98681269253840009</v>
      </c>
      <c r="J20" s="3">
        <f>PRODUCT('Rendements bruts_+1'!J$2:J19)</f>
        <v>0</v>
      </c>
      <c r="K20" s="3">
        <f ca="1">PRODUCT('Rendements bruts_+1'!K$2:K19)</f>
        <v>0.94708349999999986</v>
      </c>
      <c r="L20" s="3">
        <f>PRODUCT('Rendements bruts_+1'!L$2:L19)</f>
        <v>0</v>
      </c>
      <c r="M20" s="3">
        <f>PRODUCT('Rendements bruts_+1'!M$2:M19)</f>
        <v>0</v>
      </c>
      <c r="N20" s="3">
        <f>PRODUCT('Rendements bruts_+1'!N$2:N19)</f>
        <v>0</v>
      </c>
      <c r="O20" s="3">
        <f>PRODUCT('Rendements bruts_+1'!O$2:O19)</f>
        <v>0</v>
      </c>
      <c r="P20" s="3">
        <f>PRODUCT('Rendements bruts_+1'!P$2:P19)</f>
        <v>0</v>
      </c>
      <c r="Q20" s="3">
        <f ca="1">PRODUCT('Rendements bruts_+1'!Q$2:Q19)</f>
        <v>0.96589155956799999</v>
      </c>
      <c r="R20" s="3">
        <f>PRODUCT('Rendements bruts_+1'!R$2:R19)</f>
        <v>0</v>
      </c>
      <c r="S20" s="3">
        <f>PRODUCT('Rendements bruts_+1'!S$2:S19)</f>
        <v>0</v>
      </c>
      <c r="T20" s="3">
        <f>PRODUCT('Rendements bruts_+1'!T$2:T19)</f>
        <v>0</v>
      </c>
      <c r="U20" s="3">
        <f>PRODUCT('Rendements bruts_+1'!U$2:U19)</f>
        <v>0</v>
      </c>
      <c r="V20" s="3">
        <f>PRODUCT('Rendements bruts_+1'!V$2:V19)</f>
        <v>0</v>
      </c>
      <c r="W20" s="3">
        <f>PRODUCT('Rendements bruts_+1'!W$2:W19)</f>
        <v>0</v>
      </c>
    </row>
    <row r="21" spans="1:23" x14ac:dyDescent="0.25">
      <c r="A21" s="2">
        <v>38562</v>
      </c>
      <c r="B21" s="3">
        <f>PRODUCT('Rendements bruts_+1'!B$2:B20)</f>
        <v>1.0876368961497842</v>
      </c>
      <c r="C21" s="3">
        <f ca="1">PRODUCT('Rendements bruts_+1'!C$2:C20)</f>
        <v>0.94923395951095657</v>
      </c>
      <c r="D21" s="3">
        <f ca="1">PRODUCT('Rendements bruts_+1'!D$2:D20)</f>
        <v>1.1766298514032942</v>
      </c>
      <c r="E21" s="3">
        <f ca="1">PRODUCT('Rendements bruts_+1'!E$2:E20)</f>
        <v>0.89385760551996818</v>
      </c>
      <c r="F21" s="3">
        <f ca="1">PRODUCT('Rendements bruts_+1'!F$2:F20)</f>
        <v>1.0753377864450475</v>
      </c>
      <c r="G21" s="3">
        <f ca="1">PRODUCT('Rendements bruts_+1'!G$2:G20)</f>
        <v>1.1610291075563899</v>
      </c>
      <c r="H21" s="3">
        <f ca="1">PRODUCT('Rendements bruts_+1'!H$2:H20)</f>
        <v>1.0564862408100002</v>
      </c>
      <c r="I21" s="3">
        <f ca="1">PRODUCT('Rendements bruts_+1'!I$2:I20)</f>
        <v>1.03615332716532</v>
      </c>
      <c r="J21" s="3">
        <f>PRODUCT('Rendements bruts_+1'!J$2:J20)</f>
        <v>0</v>
      </c>
      <c r="K21" s="3">
        <f ca="1">PRODUCT('Rendements bruts_+1'!K$2:K20)</f>
        <v>0.9849668399999999</v>
      </c>
      <c r="L21" s="3">
        <f>PRODUCT('Rendements bruts_+1'!L$2:L20)</f>
        <v>0</v>
      </c>
      <c r="M21" s="3">
        <f>PRODUCT('Rendements bruts_+1'!M$2:M20)</f>
        <v>0</v>
      </c>
      <c r="N21" s="3">
        <f>PRODUCT('Rendements bruts_+1'!N$2:N20)</f>
        <v>0</v>
      </c>
      <c r="O21" s="3">
        <f>PRODUCT('Rendements bruts_+1'!O$2:O20)</f>
        <v>0</v>
      </c>
      <c r="P21" s="3">
        <f>PRODUCT('Rendements bruts_+1'!P$2:P20)</f>
        <v>0</v>
      </c>
      <c r="Q21" s="3">
        <f ca="1">PRODUCT('Rendements bruts_+1'!Q$2:Q20)</f>
        <v>0.95623264397232</v>
      </c>
      <c r="R21" s="3">
        <f>PRODUCT('Rendements bruts_+1'!R$2:R20)</f>
        <v>0</v>
      </c>
      <c r="S21" s="3">
        <f>PRODUCT('Rendements bruts_+1'!S$2:S20)</f>
        <v>0</v>
      </c>
      <c r="T21" s="3">
        <f>PRODUCT('Rendements bruts_+1'!T$2:T20)</f>
        <v>0</v>
      </c>
      <c r="U21" s="3">
        <f>PRODUCT('Rendements bruts_+1'!U$2:U20)</f>
        <v>0</v>
      </c>
      <c r="V21" s="3">
        <f>PRODUCT('Rendements bruts_+1'!V$2:V20)</f>
        <v>0</v>
      </c>
      <c r="W21" s="3">
        <f>PRODUCT('Rendements bruts_+1'!W$2:W20)</f>
        <v>0</v>
      </c>
    </row>
    <row r="22" spans="1:23" x14ac:dyDescent="0.25">
      <c r="A22" s="2">
        <v>38595</v>
      </c>
      <c r="B22" s="3">
        <f>PRODUCT('Rendements bruts_+1'!B$2:B21)</f>
        <v>1.0962196568887173</v>
      </c>
      <c r="C22" s="3">
        <f ca="1">PRODUCT('Rendements bruts_+1'!C$2:C21)</f>
        <v>0.97771097829628528</v>
      </c>
      <c r="D22" s="3">
        <f ca="1">PRODUCT('Rendements bruts_+1'!D$2:D21)</f>
        <v>1.1766298514032942</v>
      </c>
      <c r="E22" s="3">
        <f ca="1">PRODUCT('Rendements bruts_+1'!E$2:E21)</f>
        <v>0.93855048579596667</v>
      </c>
      <c r="F22" s="3">
        <f ca="1">PRODUCT('Rendements bruts_+1'!F$2:F21)</f>
        <v>1.0430776528516961</v>
      </c>
      <c r="G22" s="3">
        <f ca="1">PRODUCT('Rendements bruts_+1'!G$2:G21)</f>
        <v>1.1494188164808259</v>
      </c>
      <c r="H22" s="3">
        <f ca="1">PRODUCT('Rendements bruts_+1'!H$2:H21)</f>
        <v>1.0247916535857002</v>
      </c>
      <c r="I22" s="3">
        <f ca="1">PRODUCT('Rendements bruts_+1'!I$2:I21)</f>
        <v>1.0154302606220136</v>
      </c>
      <c r="J22" s="3">
        <f>PRODUCT('Rendements bruts_+1'!J$2:J21)</f>
        <v>0</v>
      </c>
      <c r="K22" s="3">
        <f ca="1">PRODUCT('Rendements bruts_+1'!K$2:K21)</f>
        <v>1.0440648503999999</v>
      </c>
      <c r="L22" s="3">
        <f>PRODUCT('Rendements bruts_+1'!L$2:L21)</f>
        <v>0</v>
      </c>
      <c r="M22" s="3">
        <f>PRODUCT('Rendements bruts_+1'!M$2:M21)</f>
        <v>0</v>
      </c>
      <c r="N22" s="3">
        <f>PRODUCT('Rendements bruts_+1'!N$2:N21)</f>
        <v>0</v>
      </c>
      <c r="O22" s="3">
        <f>PRODUCT('Rendements bruts_+1'!O$2:O21)</f>
        <v>0</v>
      </c>
      <c r="P22" s="3">
        <f>PRODUCT('Rendements bruts_+1'!P$2:P21)</f>
        <v>0</v>
      </c>
      <c r="Q22" s="3">
        <f ca="1">PRODUCT('Rendements bruts_+1'!Q$2:Q21)</f>
        <v>1.0040442761709361</v>
      </c>
      <c r="R22" s="3">
        <f>PRODUCT('Rendements bruts_+1'!R$2:R21)</f>
        <v>0</v>
      </c>
      <c r="S22" s="3">
        <f>PRODUCT('Rendements bruts_+1'!S$2:S21)</f>
        <v>0</v>
      </c>
      <c r="T22" s="3">
        <f>PRODUCT('Rendements bruts_+1'!T$2:T21)</f>
        <v>0</v>
      </c>
      <c r="U22" s="3">
        <f>PRODUCT('Rendements bruts_+1'!U$2:U21)</f>
        <v>0</v>
      </c>
      <c r="V22" s="3">
        <f>PRODUCT('Rendements bruts_+1'!V$2:V21)</f>
        <v>0</v>
      </c>
      <c r="W22" s="3">
        <f>PRODUCT('Rendements bruts_+1'!W$2:W21)</f>
        <v>0</v>
      </c>
    </row>
    <row r="23" spans="1:23" x14ac:dyDescent="0.25">
      <c r="A23" s="2">
        <v>38625</v>
      </c>
      <c r="B23" s="3">
        <f>PRODUCT('Rendements bruts_+1'!B$2:B22)</f>
        <v>1.0915179879252901</v>
      </c>
      <c r="C23" s="3">
        <f ca="1">PRODUCT('Rendements bruts_+1'!C$2:C22)</f>
        <v>0.98748808807924815</v>
      </c>
      <c r="D23" s="3">
        <f ca="1">PRODUCT('Rendements bruts_+1'!D$2:D22)</f>
        <v>1.1413309558611955</v>
      </c>
      <c r="E23" s="3">
        <f ca="1">PRODUCT('Rendements bruts_+1'!E$2:E22)</f>
        <v>0.90100846636412801</v>
      </c>
      <c r="F23" s="3">
        <f ca="1">PRODUCT('Rendements bruts_+1'!F$2:F22)</f>
        <v>1.0535084293802131</v>
      </c>
      <c r="G23" s="3">
        <f ca="1">PRODUCT('Rendements bruts_+1'!G$2:G22)</f>
        <v>1.1609130046456342</v>
      </c>
      <c r="H23" s="3">
        <f ca="1">PRODUCT('Rendements bruts_+1'!H$2:H22)</f>
        <v>1.0350395701215573</v>
      </c>
      <c r="I23" s="3">
        <f ca="1">PRODUCT('Rendements bruts_+1'!I$2:I22)</f>
        <v>1.0763560762593345</v>
      </c>
      <c r="J23" s="3">
        <f>PRODUCT('Rendements bruts_+1'!J$2:J22)</f>
        <v>0</v>
      </c>
      <c r="K23" s="3">
        <f ca="1">PRODUCT('Rendements bruts_+1'!K$2:K22)</f>
        <v>1.0545054989039999</v>
      </c>
      <c r="L23" s="3">
        <f>PRODUCT('Rendements bruts_+1'!L$2:L22)</f>
        <v>0</v>
      </c>
      <c r="M23" s="3">
        <f>PRODUCT('Rendements bruts_+1'!M$2:M22)</f>
        <v>0</v>
      </c>
      <c r="N23" s="3">
        <f>PRODUCT('Rendements bruts_+1'!N$2:N22)</f>
        <v>0</v>
      </c>
      <c r="O23" s="3">
        <f ca="1">PRODUCT('Rendements bruts_+1'!O$2:O22)</f>
        <v>1</v>
      </c>
      <c r="P23" s="3">
        <f>PRODUCT('Rendements bruts_+1'!P$2:P22)</f>
        <v>0</v>
      </c>
      <c r="Q23" s="3">
        <f ca="1">PRODUCT('Rendements bruts_+1'!Q$2:Q22)</f>
        <v>0.99400383340922671</v>
      </c>
      <c r="R23" s="3">
        <f>PRODUCT('Rendements bruts_+1'!R$2:R22)</f>
        <v>0</v>
      </c>
      <c r="S23" s="3">
        <f>PRODUCT('Rendements bruts_+1'!S$2:S22)</f>
        <v>0</v>
      </c>
      <c r="T23" s="3">
        <f>PRODUCT('Rendements bruts_+1'!T$2:T22)</f>
        <v>0</v>
      </c>
      <c r="U23" s="3">
        <f>PRODUCT('Rendements bruts_+1'!U$2:U22)</f>
        <v>0</v>
      </c>
      <c r="V23" s="3">
        <f>PRODUCT('Rendements bruts_+1'!V$2:V22)</f>
        <v>0</v>
      </c>
      <c r="W23" s="3">
        <f>PRODUCT('Rendements bruts_+1'!W$2:W22)</f>
        <v>0</v>
      </c>
    </row>
    <row r="24" spans="1:23" x14ac:dyDescent="0.25">
      <c r="A24" s="2">
        <v>38656</v>
      </c>
      <c r="B24" s="3">
        <f>PRODUCT('Rendements bruts_+1'!B$2:B23)</f>
        <v>1.0869929589517029</v>
      </c>
      <c r="C24" s="3">
        <f ca="1">PRODUCT('Rendements bruts_+1'!C$2:C23)</f>
        <v>0.96773832631766321</v>
      </c>
      <c r="D24" s="3">
        <f ca="1">PRODUCT('Rendements bruts_+1'!D$2:D23)</f>
        <v>1.1299176463025835</v>
      </c>
      <c r="E24" s="3">
        <f ca="1">PRODUCT('Rendements bruts_+1'!E$2:E23)</f>
        <v>0.89199838170048673</v>
      </c>
      <c r="F24" s="3">
        <f ca="1">PRODUCT('Rendements bruts_+1'!F$2:F23)</f>
        <v>1.0956487665554215</v>
      </c>
      <c r="G24" s="3">
        <f ca="1">PRODUCT('Rendements bruts_+1'!G$2:G23)</f>
        <v>1.2073495248314596</v>
      </c>
      <c r="H24" s="3">
        <f ca="1">PRODUCT('Rendements bruts_+1'!H$2:H23)</f>
        <v>1.045389965822773</v>
      </c>
      <c r="I24" s="3">
        <f ca="1">PRODUCT('Rendements bruts_+1'!I$2:I23)</f>
        <v>1.0440653939715545</v>
      </c>
      <c r="J24" s="3">
        <f>PRODUCT('Rendements bruts_+1'!J$2:J23)</f>
        <v>0</v>
      </c>
      <c r="K24" s="3">
        <f ca="1">PRODUCT('Rendements bruts_+1'!K$2:K23)</f>
        <v>1.09668571886016</v>
      </c>
      <c r="L24" s="3">
        <f>PRODUCT('Rendements bruts_+1'!L$2:L23)</f>
        <v>0</v>
      </c>
      <c r="M24" s="3">
        <f>PRODUCT('Rendements bruts_+1'!M$2:M23)</f>
        <v>0</v>
      </c>
      <c r="N24" s="3">
        <f>PRODUCT('Rendements bruts_+1'!N$2:N23)</f>
        <v>0</v>
      </c>
      <c r="O24" s="3">
        <f ca="1">PRODUCT('Rendements bruts_+1'!O$2:O23)</f>
        <v>0.97</v>
      </c>
      <c r="P24" s="3">
        <f>PRODUCT('Rendements bruts_+1'!P$2:P23)</f>
        <v>0</v>
      </c>
      <c r="Q24" s="3">
        <f ca="1">PRODUCT('Rendements bruts_+1'!Q$2:Q23)</f>
        <v>0.99400383340922671</v>
      </c>
      <c r="R24" s="3">
        <f>PRODUCT('Rendements bruts_+1'!R$2:R23)</f>
        <v>0</v>
      </c>
      <c r="S24" s="3">
        <f>PRODUCT('Rendements bruts_+1'!S$2:S23)</f>
        <v>0</v>
      </c>
      <c r="T24" s="3">
        <f>PRODUCT('Rendements bruts_+1'!T$2:T23)</f>
        <v>0</v>
      </c>
      <c r="U24" s="3">
        <f>PRODUCT('Rendements bruts_+1'!U$2:U23)</f>
        <v>0</v>
      </c>
      <c r="V24" s="3">
        <f>PRODUCT('Rendements bruts_+1'!V$2:V23)</f>
        <v>0</v>
      </c>
      <c r="W24" s="3">
        <f>PRODUCT('Rendements bruts_+1'!W$2:W23)</f>
        <v>0</v>
      </c>
    </row>
    <row r="25" spans="1:23" x14ac:dyDescent="0.25">
      <c r="A25" s="2">
        <v>38686</v>
      </c>
      <c r="B25" s="3">
        <f>PRODUCT('Rendements bruts_+1'!B$2:B24)</f>
        <v>1.0922885623676193</v>
      </c>
      <c r="C25" s="3">
        <f ca="1">PRODUCT('Rendements bruts_+1'!C$2:C24)</f>
        <v>0.9774157095808399</v>
      </c>
      <c r="D25" s="3">
        <f ca="1">PRODUCT('Rendements bruts_+1'!D$2:D24)</f>
        <v>1.1977127050807386</v>
      </c>
      <c r="E25" s="3">
        <f ca="1">PRODUCT('Rendements bruts_+1'!E$2:E24)</f>
        <v>0.84739846261546237</v>
      </c>
      <c r="F25" s="3">
        <f ca="1">PRODUCT('Rendements bruts_+1'!F$2:F24)</f>
        <v>1.0846922788898674</v>
      </c>
      <c r="G25" s="3">
        <f ca="1">PRODUCT('Rendements bruts_+1'!G$2:G24)</f>
        <v>1.2435700105764034</v>
      </c>
      <c r="H25" s="3">
        <f ca="1">PRODUCT('Rendements bruts_+1'!H$2:H24)</f>
        <v>1.0349360661645453</v>
      </c>
      <c r="I25" s="3">
        <f ca="1">PRODUCT('Rendements bruts_+1'!I$2:I24)</f>
        <v>1.0962686636701322</v>
      </c>
      <c r="J25" s="3">
        <f>PRODUCT('Rendements bruts_+1'!J$2:J24)</f>
        <v>0</v>
      </c>
      <c r="K25" s="3">
        <f ca="1">PRODUCT('Rendements bruts_+1'!K$2:K24)</f>
        <v>1.1405531476145665</v>
      </c>
      <c r="L25" s="3">
        <f>PRODUCT('Rendements bruts_+1'!L$2:L24)</f>
        <v>0</v>
      </c>
      <c r="M25" s="3">
        <f>PRODUCT('Rendements bruts_+1'!M$2:M24)</f>
        <v>0</v>
      </c>
      <c r="N25" s="3">
        <f>PRODUCT('Rendements bruts_+1'!N$2:N24)</f>
        <v>0</v>
      </c>
      <c r="O25" s="3">
        <f ca="1">PRODUCT('Rendements bruts_+1'!O$2:O24)</f>
        <v>0.97</v>
      </c>
      <c r="P25" s="3">
        <f>PRODUCT('Rendements bruts_+1'!P$2:P24)</f>
        <v>0</v>
      </c>
      <c r="Q25" s="3">
        <f ca="1">PRODUCT('Rendements bruts_+1'!Q$2:Q24)</f>
        <v>0.98406379507513442</v>
      </c>
      <c r="R25" s="3">
        <f>PRODUCT('Rendements bruts_+1'!R$2:R24)</f>
        <v>0</v>
      </c>
      <c r="S25" s="3">
        <f>PRODUCT('Rendements bruts_+1'!S$2:S24)</f>
        <v>0</v>
      </c>
      <c r="T25" s="3">
        <f>PRODUCT('Rendements bruts_+1'!T$2:T24)</f>
        <v>0</v>
      </c>
      <c r="U25" s="3">
        <f>PRODUCT('Rendements bruts_+1'!U$2:U24)</f>
        <v>0</v>
      </c>
      <c r="V25" s="3">
        <f>PRODUCT('Rendements bruts_+1'!V$2:V24)</f>
        <v>0</v>
      </c>
      <c r="W25" s="3">
        <f>PRODUCT('Rendements bruts_+1'!W$2:W24)</f>
        <v>0</v>
      </c>
    </row>
    <row r="26" spans="1:23" x14ac:dyDescent="0.25">
      <c r="A26" s="2">
        <v>38716</v>
      </c>
      <c r="B26" s="3">
        <f>PRODUCT('Rendements bruts_+1'!B$2:B25)</f>
        <v>1.096169287730085</v>
      </c>
      <c r="C26" s="3">
        <f ca="1">PRODUCT('Rendements bruts_+1'!C$2:C25)</f>
        <v>0.95786739538922305</v>
      </c>
      <c r="D26" s="3">
        <f ca="1">PRODUCT('Rendements bruts_+1'!D$2:D25)</f>
        <v>1.269575467385583</v>
      </c>
      <c r="E26" s="3">
        <f ca="1">PRODUCT('Rendements bruts_+1'!E$2:E25)</f>
        <v>0.88129440112008084</v>
      </c>
      <c r="F26" s="3">
        <f ca="1">PRODUCT('Rendements bruts_+1'!F$2:F25)</f>
        <v>1.1172330472565635</v>
      </c>
      <c r="G26" s="3">
        <f ca="1">PRODUCT('Rendements bruts_+1'!G$2:G25)</f>
        <v>1.2684414107879314</v>
      </c>
      <c r="H26" s="3">
        <f ca="1">PRODUCT('Rendements bruts_+1'!H$2:H25)</f>
        <v>1.0038879841796089</v>
      </c>
      <c r="I26" s="3">
        <f ca="1">PRODUCT('Rendements bruts_+1'!I$2:I25)</f>
        <v>1.1291567235802362</v>
      </c>
      <c r="J26" s="3">
        <f>PRODUCT('Rendements bruts_+1'!J$2:J25)</f>
        <v>0</v>
      </c>
      <c r="K26" s="3">
        <f ca="1">PRODUCT('Rendements bruts_+1'!K$2:K25)</f>
        <v>1.197580804995295</v>
      </c>
      <c r="L26" s="3">
        <f>PRODUCT('Rendements bruts_+1'!L$2:L25)</f>
        <v>0</v>
      </c>
      <c r="M26" s="3">
        <f>PRODUCT('Rendements bruts_+1'!M$2:M25)</f>
        <v>0</v>
      </c>
      <c r="N26" s="3">
        <f>PRODUCT('Rendements bruts_+1'!N$2:N25)</f>
        <v>0</v>
      </c>
      <c r="O26" s="3">
        <f ca="1">PRODUCT('Rendements bruts_+1'!O$2:O25)</f>
        <v>0.93119999999999992</v>
      </c>
      <c r="P26" s="3">
        <f>PRODUCT('Rendements bruts_+1'!P$2:P25)</f>
        <v>0</v>
      </c>
      <c r="Q26" s="3">
        <f ca="1">PRODUCT('Rendements bruts_+1'!Q$2:Q25)</f>
        <v>1.0234263468781399</v>
      </c>
      <c r="R26" s="3">
        <f>PRODUCT('Rendements bruts_+1'!R$2:R25)</f>
        <v>0</v>
      </c>
      <c r="S26" s="3">
        <f>PRODUCT('Rendements bruts_+1'!S$2:S25)</f>
        <v>0</v>
      </c>
      <c r="T26" s="3">
        <f>PRODUCT('Rendements bruts_+1'!T$2:T25)</f>
        <v>0</v>
      </c>
      <c r="U26" s="3">
        <f>PRODUCT('Rendements bruts_+1'!U$2:U25)</f>
        <v>0</v>
      </c>
      <c r="V26" s="3">
        <f>PRODUCT('Rendements bruts_+1'!V$2:V25)</f>
        <v>0</v>
      </c>
      <c r="W26" s="3">
        <f>PRODUCT('Rendements bruts_+1'!W$2:W25)</f>
        <v>0</v>
      </c>
    </row>
    <row r="27" spans="1:23" x14ac:dyDescent="0.25">
      <c r="A27" s="2">
        <v>38748</v>
      </c>
      <c r="B27" s="3">
        <f>PRODUCT('Rendements bruts_+1'!B$2:B26)</f>
        <v>1.0949936743913169</v>
      </c>
      <c r="C27" s="3">
        <f ca="1">PRODUCT('Rendements bruts_+1'!C$2:C26)</f>
        <v>1.0057607651586842</v>
      </c>
      <c r="D27" s="3">
        <f ca="1">PRODUCT('Rendements bruts_+1'!D$2:D26)</f>
        <v>1.2060966940163038</v>
      </c>
      <c r="E27" s="3">
        <f ca="1">PRODUCT('Rendements bruts_+1'!E$2:E26)</f>
        <v>0.89892028914248245</v>
      </c>
      <c r="F27" s="3">
        <f ca="1">PRODUCT('Rendements bruts_+1'!F$2:F26)</f>
        <v>1.1507500386742604</v>
      </c>
      <c r="G27" s="3">
        <f ca="1">PRODUCT('Rendements bruts_+1'!G$2:G26)</f>
        <v>1.2557569966800521</v>
      </c>
      <c r="H27" s="3">
        <f ca="1">PRODUCT('Rendements bruts_+1'!H$2:H26)</f>
        <v>0.98381022449601674</v>
      </c>
      <c r="I27" s="3">
        <f ca="1">PRODUCT('Rendements bruts_+1'!I$2:I26)</f>
        <v>1.1969061269950505</v>
      </c>
      <c r="J27" s="3">
        <f>PRODUCT('Rendements bruts_+1'!J$2:J26)</f>
        <v>0</v>
      </c>
      <c r="K27" s="3">
        <f ca="1">PRODUCT('Rendements bruts_+1'!K$2:K26)</f>
        <v>1.2694356532950126</v>
      </c>
      <c r="L27" s="3">
        <f>PRODUCT('Rendements bruts_+1'!L$2:L26)</f>
        <v>0</v>
      </c>
      <c r="M27" s="3">
        <f>PRODUCT('Rendements bruts_+1'!M$2:M26)</f>
        <v>0</v>
      </c>
      <c r="N27" s="3">
        <f>PRODUCT('Rendements bruts_+1'!N$2:N26)</f>
        <v>0</v>
      </c>
      <c r="O27" s="3">
        <f ca="1">PRODUCT('Rendements bruts_+1'!O$2:O26)</f>
        <v>0.91257599999999994</v>
      </c>
      <c r="P27" s="3">
        <f>PRODUCT('Rendements bruts_+1'!P$2:P26)</f>
        <v>0</v>
      </c>
      <c r="Q27" s="3">
        <f ca="1">PRODUCT('Rendements bruts_+1'!Q$2:Q26)</f>
        <v>1.0336606103469212</v>
      </c>
      <c r="R27" s="3">
        <f>PRODUCT('Rendements bruts_+1'!R$2:R26)</f>
        <v>0</v>
      </c>
      <c r="S27" s="3">
        <f>PRODUCT('Rendements bruts_+1'!S$2:S26)</f>
        <v>0</v>
      </c>
      <c r="T27" s="3">
        <f>PRODUCT('Rendements bruts_+1'!T$2:T26)</f>
        <v>0</v>
      </c>
      <c r="U27" s="3">
        <f>PRODUCT('Rendements bruts_+1'!U$2:U26)</f>
        <v>0</v>
      </c>
      <c r="V27" s="3">
        <f>PRODUCT('Rendements bruts_+1'!V$2:V26)</f>
        <v>0</v>
      </c>
      <c r="W27" s="3">
        <f>PRODUCT('Rendements bruts_+1'!W$2:W26)</f>
        <v>0</v>
      </c>
    </row>
    <row r="28" spans="1:23" x14ac:dyDescent="0.25">
      <c r="A28" s="2">
        <v>38776</v>
      </c>
      <c r="B28" s="3">
        <f>PRODUCT('Rendements bruts_+1'!B$2:B27)</f>
        <v>1.0986132906494965</v>
      </c>
      <c r="C28" s="3">
        <f ca="1">PRODUCT('Rendements bruts_+1'!C$2:C27)</f>
        <v>0.97558794220392364</v>
      </c>
      <c r="D28" s="3">
        <f ca="1">PRODUCT('Rendements bruts_+1'!D$2:D27)</f>
        <v>1.2422795948367931</v>
      </c>
      <c r="E28" s="3">
        <f ca="1">PRODUCT('Rendements bruts_+1'!E$2:E27)</f>
        <v>0.89892028914248245</v>
      </c>
      <c r="F28" s="3">
        <f ca="1">PRODUCT('Rendements bruts_+1'!F$2:F27)</f>
        <v>1.219795040994716</v>
      </c>
      <c r="G28" s="3">
        <f ca="1">PRODUCT('Rendements bruts_+1'!G$2:G27)</f>
        <v>1.2683145666468527</v>
      </c>
      <c r="H28" s="3">
        <f ca="1">PRODUCT('Rendements bruts_+1'!H$2:H27)</f>
        <v>0.9542959177611362</v>
      </c>
      <c r="I28" s="3">
        <f ca="1">PRODUCT('Rendements bruts_+1'!I$2:I27)</f>
        <v>1.2208442495349516</v>
      </c>
      <c r="J28" s="3">
        <f>PRODUCT('Rendements bruts_+1'!J$2:J27)</f>
        <v>0</v>
      </c>
      <c r="K28" s="3">
        <f ca="1">PRODUCT('Rendements bruts_+1'!K$2:K27)</f>
        <v>1.205963870630262</v>
      </c>
      <c r="L28" s="3">
        <f>PRODUCT('Rendements bruts_+1'!L$2:L27)</f>
        <v>0</v>
      </c>
      <c r="M28" s="3">
        <f>PRODUCT('Rendements bruts_+1'!M$2:M27)</f>
        <v>0</v>
      </c>
      <c r="N28" s="3">
        <f>PRODUCT('Rendements bruts_+1'!N$2:N27)</f>
        <v>0</v>
      </c>
      <c r="O28" s="3">
        <f ca="1">PRODUCT('Rendements bruts_+1'!O$2:O27)</f>
        <v>0.96733055999999995</v>
      </c>
      <c r="P28" s="3">
        <f>PRODUCT('Rendements bruts_+1'!P$2:P27)</f>
        <v>0</v>
      </c>
      <c r="Q28" s="3">
        <f ca="1">PRODUCT('Rendements bruts_+1'!Q$2:Q27)</f>
        <v>1.0336606103469212</v>
      </c>
      <c r="R28" s="3">
        <f>PRODUCT('Rendements bruts_+1'!R$2:R27)</f>
        <v>0</v>
      </c>
      <c r="S28" s="3">
        <f>PRODUCT('Rendements bruts_+1'!S$2:S27)</f>
        <v>0</v>
      </c>
      <c r="T28" s="3">
        <f>PRODUCT('Rendements bruts_+1'!T$2:T27)</f>
        <v>0</v>
      </c>
      <c r="U28" s="3">
        <f>PRODUCT('Rendements bruts_+1'!U$2:U27)</f>
        <v>0</v>
      </c>
      <c r="V28" s="3">
        <f>PRODUCT('Rendements bruts_+1'!V$2:V27)</f>
        <v>0</v>
      </c>
      <c r="W28" s="3">
        <f>PRODUCT('Rendements bruts_+1'!W$2:W27)</f>
        <v>0</v>
      </c>
    </row>
    <row r="29" spans="1:23" x14ac:dyDescent="0.25">
      <c r="A29" s="2">
        <v>38807</v>
      </c>
      <c r="B29" s="3">
        <f>PRODUCT('Rendements bruts_+1'!B$2:B28)</f>
        <v>1.0965000055693879</v>
      </c>
      <c r="C29" s="3">
        <f ca="1">PRODUCT('Rendements bruts_+1'!C$2:C28)</f>
        <v>1.0243673393141199</v>
      </c>
      <c r="D29" s="3">
        <f ca="1">PRODUCT('Rendements bruts_+1'!D$2:D28)</f>
        <v>1.2174340029400572</v>
      </c>
      <c r="E29" s="3">
        <f ca="1">PRODUCT('Rendements bruts_+1'!E$2:E28)</f>
        <v>0.88094188335963275</v>
      </c>
      <c r="F29" s="3">
        <f ca="1">PRODUCT('Rendements bruts_+1'!F$2:F28)</f>
        <v>1.1953991401748216</v>
      </c>
      <c r="G29" s="3">
        <f ca="1">PRODUCT('Rendements bruts_+1'!G$2:G28)</f>
        <v>1.344413440645664</v>
      </c>
      <c r="H29" s="3">
        <f ca="1">PRODUCT('Rendements bruts_+1'!H$2:H28)</f>
        <v>1.0115536728268044</v>
      </c>
      <c r="I29" s="3">
        <f ca="1">PRODUCT('Rendements bruts_+1'!I$2:I28)</f>
        <v>1.2330526920303011</v>
      </c>
      <c r="J29" s="3">
        <f>PRODUCT('Rendements bruts_+1'!J$2:J28)</f>
        <v>0</v>
      </c>
      <c r="K29" s="3">
        <f ca="1">PRODUCT('Rendements bruts_+1'!K$2:K28)</f>
        <v>1.1456656770987488</v>
      </c>
      <c r="L29" s="3">
        <f>PRODUCT('Rendements bruts_+1'!L$2:L28)</f>
        <v>0</v>
      </c>
      <c r="M29" s="3">
        <f>PRODUCT('Rendements bruts_+1'!M$2:M28)</f>
        <v>0</v>
      </c>
      <c r="N29" s="3">
        <f>PRODUCT('Rendements bruts_+1'!N$2:N28)</f>
        <v>0</v>
      </c>
      <c r="O29" s="3">
        <f ca="1">PRODUCT('Rendements bruts_+1'!O$2:O28)</f>
        <v>1.015697088</v>
      </c>
      <c r="P29" s="3">
        <f>PRODUCT('Rendements bruts_+1'!P$2:P28)</f>
        <v>0</v>
      </c>
      <c r="Q29" s="3">
        <f ca="1">PRODUCT('Rendements bruts_+1'!Q$2:Q28)</f>
        <v>0.99231418593304432</v>
      </c>
      <c r="R29" s="3">
        <f>PRODUCT('Rendements bruts_+1'!R$2:R28)</f>
        <v>0</v>
      </c>
      <c r="S29" s="3">
        <f>PRODUCT('Rendements bruts_+1'!S$2:S28)</f>
        <v>0</v>
      </c>
      <c r="T29" s="3">
        <f>PRODUCT('Rendements bruts_+1'!T$2:T28)</f>
        <v>0</v>
      </c>
      <c r="U29" s="3">
        <f>PRODUCT('Rendements bruts_+1'!U$2:U28)</f>
        <v>0</v>
      </c>
      <c r="V29" s="3">
        <f>PRODUCT('Rendements bruts_+1'!V$2:V28)</f>
        <v>0</v>
      </c>
      <c r="W29" s="3">
        <f>PRODUCT('Rendements bruts_+1'!W$2:W28)</f>
        <v>0</v>
      </c>
    </row>
    <row r="30" spans="1:23" x14ac:dyDescent="0.25">
      <c r="A30" s="2">
        <v>38835</v>
      </c>
      <c r="B30" s="3">
        <f>PRODUCT('Rendements bruts_+1'!B$2:B29)</f>
        <v>1.0924983770624159</v>
      </c>
      <c r="C30" s="3">
        <f ca="1">PRODUCT('Rendements bruts_+1'!C$2:C29)</f>
        <v>1.0141236659209787</v>
      </c>
      <c r="D30" s="3">
        <f ca="1">PRODUCT('Rendements bruts_+1'!D$2:D29)</f>
        <v>1.2904800431164607</v>
      </c>
      <c r="E30" s="3">
        <f ca="1">PRODUCT('Rendements bruts_+1'!E$2:E29)</f>
        <v>0.89856072102682538</v>
      </c>
      <c r="F30" s="3">
        <f ca="1">PRODUCT('Rendements bruts_+1'!F$2:F29)</f>
        <v>1.1475831745678287</v>
      </c>
      <c r="G30" s="3">
        <f ca="1">PRODUCT('Rendements bruts_+1'!G$2:G29)</f>
        <v>1.3713017094585773</v>
      </c>
      <c r="H30" s="3">
        <f ca="1">PRODUCT('Rendements bruts_+1'!H$2:H29)</f>
        <v>1.0520158197398766</v>
      </c>
      <c r="I30" s="3">
        <f ca="1">PRODUCT('Rendements bruts_+1'!I$2:I29)</f>
        <v>1.1714000574287859</v>
      </c>
      <c r="J30" s="3">
        <f>PRODUCT('Rendements bruts_+1'!J$2:J29)</f>
        <v>0</v>
      </c>
      <c r="K30" s="3">
        <f ca="1">PRODUCT('Rendements bruts_+1'!K$2:K29)</f>
        <v>1.0998390500147988</v>
      </c>
      <c r="L30" s="3">
        <f>PRODUCT('Rendements bruts_+1'!L$2:L29)</f>
        <v>0</v>
      </c>
      <c r="M30" s="3">
        <f>PRODUCT('Rendements bruts_+1'!M$2:M29)</f>
        <v>0</v>
      </c>
      <c r="N30" s="3">
        <f>PRODUCT('Rendements bruts_+1'!N$2:N29)</f>
        <v>0</v>
      </c>
      <c r="O30" s="3">
        <f ca="1">PRODUCT('Rendements bruts_+1'!O$2:O29)</f>
        <v>1.0766389132800001</v>
      </c>
      <c r="P30" s="3">
        <f>PRODUCT('Rendements bruts_+1'!P$2:P29)</f>
        <v>0</v>
      </c>
      <c r="Q30" s="3">
        <f ca="1">PRODUCT('Rendements bruts_+1'!Q$2:Q29)</f>
        <v>1.0518530370890271</v>
      </c>
      <c r="R30" s="3">
        <f>PRODUCT('Rendements bruts_+1'!R$2:R29)</f>
        <v>0</v>
      </c>
      <c r="S30" s="3">
        <f>PRODUCT('Rendements bruts_+1'!S$2:S29)</f>
        <v>0</v>
      </c>
      <c r="T30" s="3">
        <f>PRODUCT('Rendements bruts_+1'!T$2:T29)</f>
        <v>0</v>
      </c>
      <c r="U30" s="3">
        <f>PRODUCT('Rendements bruts_+1'!U$2:U29)</f>
        <v>0</v>
      </c>
      <c r="V30" s="3">
        <f>PRODUCT('Rendements bruts_+1'!V$2:V29)</f>
        <v>0</v>
      </c>
      <c r="W30" s="3">
        <f>PRODUCT('Rendements bruts_+1'!W$2:W29)</f>
        <v>0</v>
      </c>
    </row>
    <row r="31" spans="1:23" x14ac:dyDescent="0.25">
      <c r="A31" s="2">
        <v>38868</v>
      </c>
      <c r="B31" s="3">
        <f>PRODUCT('Rendements bruts_+1'!B$2:B30)</f>
        <v>1.0960381487457151</v>
      </c>
      <c r="C31" s="3">
        <f ca="1">PRODUCT('Rendements bruts_+1'!C$2:C30)</f>
        <v>0.98369995594334925</v>
      </c>
      <c r="D31" s="3">
        <f ca="1">PRODUCT('Rendements bruts_+1'!D$2:D30)</f>
        <v>1.277575242685296</v>
      </c>
      <c r="E31" s="3">
        <f ca="1">PRODUCT('Rendements bruts_+1'!E$2:E30)</f>
        <v>0.89856072102682538</v>
      </c>
      <c r="F31" s="3">
        <f ca="1">PRODUCT('Rendements bruts_+1'!F$2:F30)</f>
        <v>1.1361073428221504</v>
      </c>
      <c r="G31" s="3">
        <f ca="1">PRODUCT('Rendements bruts_+1'!G$2:G30)</f>
        <v>1.398727743647749</v>
      </c>
      <c r="H31" s="3">
        <f ca="1">PRODUCT('Rendements bruts_+1'!H$2:H30)</f>
        <v>1.0835762943320728</v>
      </c>
      <c r="I31" s="3">
        <f ca="1">PRODUCT('Rendements bruts_+1'!I$2:I30)</f>
        <v>1.2416840608745132</v>
      </c>
      <c r="J31" s="3">
        <f>PRODUCT('Rendements bruts_+1'!J$2:J30)</f>
        <v>0</v>
      </c>
      <c r="K31" s="3">
        <f ca="1">PRODUCT('Rendements bruts_+1'!K$2:K30)</f>
        <v>1.1328342215152427</v>
      </c>
      <c r="L31" s="3">
        <f>PRODUCT('Rendements bruts_+1'!L$2:L30)</f>
        <v>0</v>
      </c>
      <c r="M31" s="3">
        <f>PRODUCT('Rendements bruts_+1'!M$2:M30)</f>
        <v>0</v>
      </c>
      <c r="N31" s="3">
        <f>PRODUCT('Rendements bruts_+1'!N$2:N30)</f>
        <v>0</v>
      </c>
      <c r="O31" s="3">
        <f ca="1">PRODUCT('Rendements bruts_+1'!O$2:O30)</f>
        <v>1.1089380806784002</v>
      </c>
      <c r="P31" s="3">
        <f>PRODUCT('Rendements bruts_+1'!P$2:P30)</f>
        <v>0</v>
      </c>
      <c r="Q31" s="3">
        <f ca="1">PRODUCT('Rendements bruts_+1'!Q$2:Q30)</f>
        <v>1.009778915605466</v>
      </c>
      <c r="R31" s="3">
        <f>PRODUCT('Rendements bruts_+1'!R$2:R30)</f>
        <v>0</v>
      </c>
      <c r="S31" s="3">
        <f>PRODUCT('Rendements bruts_+1'!S$2:S30)</f>
        <v>0</v>
      </c>
      <c r="T31" s="3">
        <f>PRODUCT('Rendements bruts_+1'!T$2:T30)</f>
        <v>0</v>
      </c>
      <c r="U31" s="3">
        <f>PRODUCT('Rendements bruts_+1'!U$2:U30)</f>
        <v>0</v>
      </c>
      <c r="V31" s="3">
        <f>PRODUCT('Rendements bruts_+1'!V$2:V30)</f>
        <v>0</v>
      </c>
      <c r="W31" s="3">
        <f>PRODUCT('Rendements bruts_+1'!W$2:W30)</f>
        <v>0</v>
      </c>
    </row>
    <row r="32" spans="1:23" x14ac:dyDescent="0.25">
      <c r="A32" s="2">
        <v>38898</v>
      </c>
      <c r="B32" s="3">
        <f>PRODUCT('Rendements bruts_+1'!B$2:B31)</f>
        <v>1.0923375517601726</v>
      </c>
      <c r="C32" s="3">
        <f ca="1">PRODUCT('Rendements bruts_+1'!C$2:C31)</f>
        <v>0.97386295638391573</v>
      </c>
      <c r="D32" s="3">
        <f ca="1">PRODUCT('Rendements bruts_+1'!D$2:D31)</f>
        <v>1.2520237378315899</v>
      </c>
      <c r="E32" s="3">
        <f ca="1">PRODUCT('Rendements bruts_+1'!E$2:E31)</f>
        <v>0.9524743642884349</v>
      </c>
      <c r="F32" s="3">
        <f ca="1">PRODUCT('Rendements bruts_+1'!F$2:F31)</f>
        <v>1.1588294896785936</v>
      </c>
      <c r="G32" s="3">
        <f ca="1">PRODUCT('Rendements bruts_+1'!G$2:G31)</f>
        <v>1.4127150210842265</v>
      </c>
      <c r="H32" s="3">
        <f ca="1">PRODUCT('Rendements bruts_+1'!H$2:H31)</f>
        <v>1.0944120572753935</v>
      </c>
      <c r="I32" s="3">
        <f ca="1">PRODUCT('Rendements bruts_+1'!I$2:I31)</f>
        <v>1.2913514233094938</v>
      </c>
      <c r="J32" s="3">
        <f>PRODUCT('Rendements bruts_+1'!J$2:J31)</f>
        <v>0</v>
      </c>
      <c r="K32" s="3">
        <f ca="1">PRODUCT('Rendements bruts_+1'!K$2:K31)</f>
        <v>1.1328342215152427</v>
      </c>
      <c r="L32" s="3">
        <f>PRODUCT('Rendements bruts_+1'!L$2:L31)</f>
        <v>0</v>
      </c>
      <c r="M32" s="3">
        <f>PRODUCT('Rendements bruts_+1'!M$2:M31)</f>
        <v>0</v>
      </c>
      <c r="N32" s="3">
        <f>PRODUCT('Rendements bruts_+1'!N$2:N31)</f>
        <v>0</v>
      </c>
      <c r="O32" s="3">
        <f ca="1">PRODUCT('Rendements bruts_+1'!O$2:O31)</f>
        <v>1.0645805574512641</v>
      </c>
      <c r="P32" s="3">
        <f>PRODUCT('Rendements bruts_+1'!P$2:P31)</f>
        <v>0</v>
      </c>
      <c r="Q32" s="3">
        <f ca="1">PRODUCT('Rendements bruts_+1'!Q$2:Q31)</f>
        <v>0.95928996982519266</v>
      </c>
      <c r="R32" s="3">
        <f>PRODUCT('Rendements bruts_+1'!R$2:R31)</f>
        <v>0</v>
      </c>
      <c r="S32" s="3">
        <f>PRODUCT('Rendements bruts_+1'!S$2:S31)</f>
        <v>0</v>
      </c>
      <c r="T32" s="3">
        <f>PRODUCT('Rendements bruts_+1'!T$2:T31)</f>
        <v>0</v>
      </c>
      <c r="U32" s="3">
        <f>PRODUCT('Rendements bruts_+1'!U$2:U31)</f>
        <v>0</v>
      </c>
      <c r="V32" s="3">
        <f>PRODUCT('Rendements bruts_+1'!V$2:V31)</f>
        <v>0</v>
      </c>
      <c r="W32" s="3">
        <f>PRODUCT('Rendements bruts_+1'!W$2:W31)</f>
        <v>0</v>
      </c>
    </row>
    <row r="33" spans="1:23" x14ac:dyDescent="0.25">
      <c r="A33" s="2">
        <v>38929</v>
      </c>
      <c r="B33" s="3">
        <f>PRODUCT('Rendements bruts_+1'!B$2:B32)</f>
        <v>1.1081429637241698</v>
      </c>
      <c r="C33" s="3">
        <f ca="1">PRODUCT('Rendements bruts_+1'!C$2:C32)</f>
        <v>1.0225561042031115</v>
      </c>
      <c r="D33" s="3">
        <f ca="1">PRODUCT('Rendements bruts_+1'!D$2:D32)</f>
        <v>1.2645439752099059</v>
      </c>
      <c r="E33" s="3">
        <f ca="1">PRODUCT('Rendements bruts_+1'!E$2:E32)</f>
        <v>0.90485064607401311</v>
      </c>
      <c r="F33" s="3">
        <f ca="1">PRODUCT('Rendements bruts_+1'!F$2:F32)</f>
        <v>1.1935943743689514</v>
      </c>
      <c r="G33" s="3">
        <f ca="1">PRODUCT('Rendements bruts_+1'!G$2:G32)</f>
        <v>1.342079270030015</v>
      </c>
      <c r="H33" s="3">
        <f ca="1">PRODUCT('Rendements bruts_+1'!H$2:H32)</f>
        <v>1.0506355749843777</v>
      </c>
      <c r="I33" s="3">
        <f ca="1">PRODUCT('Rendements bruts_+1'!I$2:I32)</f>
        <v>1.2913514233094938</v>
      </c>
      <c r="J33" s="3">
        <f>PRODUCT('Rendements bruts_+1'!J$2:J32)</f>
        <v>0</v>
      </c>
      <c r="K33" s="3">
        <f ca="1">PRODUCT('Rendements bruts_+1'!K$2:K32)</f>
        <v>1.1894759325910049</v>
      </c>
      <c r="L33" s="3">
        <f>PRODUCT('Rendements bruts_+1'!L$2:L32)</f>
        <v>0</v>
      </c>
      <c r="M33" s="3">
        <f>PRODUCT('Rendements bruts_+1'!M$2:M32)</f>
        <v>0</v>
      </c>
      <c r="N33" s="3">
        <f>PRODUCT('Rendements bruts_+1'!N$2:N32)</f>
        <v>0</v>
      </c>
      <c r="O33" s="3">
        <f ca="1">PRODUCT('Rendements bruts_+1'!O$2:O32)</f>
        <v>1.0113515295787008</v>
      </c>
      <c r="P33" s="3">
        <f>PRODUCT('Rendements bruts_+1'!P$2:P32)</f>
        <v>0</v>
      </c>
      <c r="Q33" s="3">
        <f ca="1">PRODUCT('Rendements bruts_+1'!Q$2:Q32)</f>
        <v>0.93051127073043682</v>
      </c>
      <c r="R33" s="3">
        <f>PRODUCT('Rendements bruts_+1'!R$2:R32)</f>
        <v>0</v>
      </c>
      <c r="S33" s="3">
        <f>PRODUCT('Rendements bruts_+1'!S$2:S32)</f>
        <v>0</v>
      </c>
      <c r="T33" s="3">
        <f>PRODUCT('Rendements bruts_+1'!T$2:T32)</f>
        <v>0</v>
      </c>
      <c r="U33" s="3">
        <f>PRODUCT('Rendements bruts_+1'!U$2:U32)</f>
        <v>0</v>
      </c>
      <c r="V33" s="3">
        <f>PRODUCT('Rendements bruts_+1'!V$2:V32)</f>
        <v>0</v>
      </c>
      <c r="W33" s="3">
        <f>PRODUCT('Rendements bruts_+1'!W$2:W32)</f>
        <v>0</v>
      </c>
    </row>
    <row r="34" spans="1:23" x14ac:dyDescent="0.25">
      <c r="A34" s="2">
        <v>38960</v>
      </c>
      <c r="B34" s="3">
        <f>PRODUCT('Rendements bruts_+1'!B$2:B33)</f>
        <v>1.1251814077558195</v>
      </c>
      <c r="C34" s="3">
        <f ca="1">PRODUCT('Rendements bruts_+1'!C$2:C33)</f>
        <v>0.97142829899295591</v>
      </c>
      <c r="D34" s="3">
        <f ca="1">PRODUCT('Rendements bruts_+1'!D$2:D33)</f>
        <v>1.2771894149620049</v>
      </c>
      <c r="E34" s="3">
        <f ca="1">PRODUCT('Rendements bruts_+1'!E$2:E33)</f>
        <v>0.92294765899549336</v>
      </c>
      <c r="F34" s="3">
        <f ca="1">PRODUCT('Rendements bruts_+1'!F$2:F33)</f>
        <v>1.2413381493437095</v>
      </c>
      <c r="G34" s="3">
        <f ca="1">PRODUCT('Rendements bruts_+1'!G$2:G33)</f>
        <v>1.422604026231816</v>
      </c>
      <c r="H34" s="3">
        <f ca="1">PRODUCT('Rendements bruts_+1'!H$2:H33)</f>
        <v>1.1031673537335966</v>
      </c>
      <c r="I34" s="3">
        <f ca="1">PRODUCT('Rendements bruts_+1'!I$2:I33)</f>
        <v>1.2913514233094938</v>
      </c>
      <c r="J34" s="3">
        <f>PRODUCT('Rendements bruts_+1'!J$2:J33)</f>
        <v>0</v>
      </c>
      <c r="K34" s="3">
        <f ca="1">PRODUCT('Rendements bruts_+1'!K$2:K33)</f>
        <v>1.1656864139391847</v>
      </c>
      <c r="L34" s="3">
        <f>PRODUCT('Rendements bruts_+1'!L$2:L33)</f>
        <v>0</v>
      </c>
      <c r="M34" s="3">
        <f>PRODUCT('Rendements bruts_+1'!M$2:M33)</f>
        <v>0</v>
      </c>
      <c r="N34" s="3">
        <f>PRODUCT('Rendements bruts_+1'!N$2:N33)</f>
        <v>0</v>
      </c>
      <c r="O34" s="3">
        <f ca="1">PRODUCT('Rendements bruts_+1'!O$2:O33)</f>
        <v>1.0416920754660619</v>
      </c>
      <c r="P34" s="3">
        <f>PRODUCT('Rendements bruts_+1'!P$2:P33)</f>
        <v>0</v>
      </c>
      <c r="Q34" s="3">
        <f ca="1">PRODUCT('Rendements bruts_+1'!Q$2:Q33)</f>
        <v>0.95842660885234998</v>
      </c>
      <c r="R34" s="3">
        <f>PRODUCT('Rendements bruts_+1'!R$2:R33)</f>
        <v>0</v>
      </c>
      <c r="S34" s="3">
        <f>PRODUCT('Rendements bruts_+1'!S$2:S33)</f>
        <v>0</v>
      </c>
      <c r="T34" s="3">
        <f>PRODUCT('Rendements bruts_+1'!T$2:T33)</f>
        <v>0</v>
      </c>
      <c r="U34" s="3">
        <f>PRODUCT('Rendements bruts_+1'!U$2:U33)</f>
        <v>0</v>
      </c>
      <c r="V34" s="3">
        <f>PRODUCT('Rendements bruts_+1'!V$2:V33)</f>
        <v>0</v>
      </c>
      <c r="W34" s="3">
        <f>PRODUCT('Rendements bruts_+1'!W$2:W33)</f>
        <v>0</v>
      </c>
    </row>
    <row r="35" spans="1:23" x14ac:dyDescent="0.25">
      <c r="A35" s="2">
        <v>38989</v>
      </c>
      <c r="B35" s="3">
        <f>PRODUCT('Rendements bruts_+1'!B$2:B34)</f>
        <v>1.1344010491917174</v>
      </c>
      <c r="C35" s="3">
        <f ca="1">PRODUCT('Rendements bruts_+1'!C$2:C34)</f>
        <v>0.92285688404330812</v>
      </c>
      <c r="D35" s="3">
        <f ca="1">PRODUCT('Rendements bruts_+1'!D$2:D34)</f>
        <v>1.3027332032612451</v>
      </c>
      <c r="E35" s="3">
        <f ca="1">PRODUCT('Rendements bruts_+1'!E$2:E34)</f>
        <v>0.88602975263567363</v>
      </c>
      <c r="F35" s="3">
        <f ca="1">PRODUCT('Rendements bruts_+1'!F$2:F34)</f>
        <v>1.2165113863568353</v>
      </c>
      <c r="G35" s="3">
        <f ca="1">PRODUCT('Rendements bruts_+1'!G$2:G34)</f>
        <v>1.5079602678057251</v>
      </c>
      <c r="H35" s="3">
        <f ca="1">PRODUCT('Rendements bruts_+1'!H$2:H34)</f>
        <v>1.0590406595842528</v>
      </c>
      <c r="I35" s="3">
        <f ca="1">PRODUCT('Rendements bruts_+1'!I$2:I34)</f>
        <v>1.252610880610209</v>
      </c>
      <c r="J35" s="3">
        <f>PRODUCT('Rendements bruts_+1'!J$2:J34)</f>
        <v>0</v>
      </c>
      <c r="K35" s="3">
        <f ca="1">PRODUCT('Rendements bruts_+1'!K$2:K34)</f>
        <v>1.2239707346361439</v>
      </c>
      <c r="L35" s="3">
        <f>PRODUCT('Rendements bruts_+1'!L$2:L34)</f>
        <v>0</v>
      </c>
      <c r="M35" s="3">
        <f>PRODUCT('Rendements bruts_+1'!M$2:M34)</f>
        <v>0</v>
      </c>
      <c r="N35" s="3">
        <f>PRODUCT('Rendements bruts_+1'!N$2:N34)</f>
        <v>0</v>
      </c>
      <c r="O35" s="3">
        <f ca="1">PRODUCT('Rendements bruts_+1'!O$2:O34)</f>
        <v>1.0312751547114012</v>
      </c>
      <c r="P35" s="3">
        <f>PRODUCT('Rendements bruts_+1'!P$2:P34)</f>
        <v>0</v>
      </c>
      <c r="Q35" s="3">
        <f ca="1">PRODUCT('Rendements bruts_+1'!Q$2:Q34)</f>
        <v>0.96801087494087346</v>
      </c>
      <c r="R35" s="3">
        <f>PRODUCT('Rendements bruts_+1'!R$2:R34)</f>
        <v>0</v>
      </c>
      <c r="S35" s="3">
        <f>PRODUCT('Rendements bruts_+1'!S$2:S34)</f>
        <v>0</v>
      </c>
      <c r="T35" s="3">
        <f>PRODUCT('Rendements bruts_+1'!T$2:T34)</f>
        <v>0</v>
      </c>
      <c r="U35" s="3">
        <f>PRODUCT('Rendements bruts_+1'!U$2:U34)</f>
        <v>0</v>
      </c>
      <c r="V35" s="3">
        <f>PRODUCT('Rendements bruts_+1'!V$2:V34)</f>
        <v>0</v>
      </c>
      <c r="W35" s="3">
        <f>PRODUCT('Rendements bruts_+1'!W$2:W34)</f>
        <v>0</v>
      </c>
    </row>
    <row r="36" spans="1:23" x14ac:dyDescent="0.25">
      <c r="A36" s="2">
        <v>39021</v>
      </c>
      <c r="B36" s="3">
        <f>PRODUCT('Rendements bruts_+1'!B$2:B35)</f>
        <v>1.1378553396673472</v>
      </c>
      <c r="C36" s="3">
        <f ca="1">PRODUCT('Rendements bruts_+1'!C$2:C35)</f>
        <v>0.94131402172417433</v>
      </c>
      <c r="D36" s="3">
        <f ca="1">PRODUCT('Rendements bruts_+1'!D$2:D35)</f>
        <v>1.3808971954569198</v>
      </c>
      <c r="E36" s="3">
        <f ca="1">PRODUCT('Rendements bruts_+1'!E$2:E35)</f>
        <v>0.84172826500388986</v>
      </c>
      <c r="F36" s="3">
        <f ca="1">PRODUCT('Rendements bruts_+1'!F$2:F35)</f>
        <v>1.2530067279475403</v>
      </c>
      <c r="G36" s="3">
        <f ca="1">PRODUCT('Rendements bruts_+1'!G$2:G35)</f>
        <v>1.4928806651276678</v>
      </c>
      <c r="H36" s="3">
        <f ca="1">PRODUCT('Rendements bruts_+1'!H$2:H35)</f>
        <v>1.0802214727759378</v>
      </c>
      <c r="I36" s="3">
        <f ca="1">PRODUCT('Rendements bruts_+1'!I$2:I35)</f>
        <v>1.2400847718041068</v>
      </c>
      <c r="J36" s="3">
        <f>PRODUCT('Rendements bruts_+1'!J$2:J35)</f>
        <v>0</v>
      </c>
      <c r="K36" s="3">
        <f ca="1">PRODUCT('Rendements bruts_+1'!K$2:K35)</f>
        <v>1.2117310272897825</v>
      </c>
      <c r="L36" s="3">
        <f>PRODUCT('Rendements bruts_+1'!L$2:L35)</f>
        <v>0</v>
      </c>
      <c r="M36" s="3">
        <f>PRODUCT('Rendements bruts_+1'!M$2:M35)</f>
        <v>0</v>
      </c>
      <c r="N36" s="3">
        <f>PRODUCT('Rendements bruts_+1'!N$2:N35)</f>
        <v>0</v>
      </c>
      <c r="O36" s="3">
        <f ca="1">PRODUCT('Rendements bruts_+1'!O$2:O35)</f>
        <v>1.0519006578056291</v>
      </c>
      <c r="P36" s="3">
        <f>PRODUCT('Rendements bruts_+1'!P$2:P35)</f>
        <v>0</v>
      </c>
      <c r="Q36" s="3">
        <f ca="1">PRODUCT('Rendements bruts_+1'!Q$2:Q35)</f>
        <v>0.95833076619146473</v>
      </c>
      <c r="R36" s="3">
        <f>PRODUCT('Rendements bruts_+1'!R$2:R35)</f>
        <v>0</v>
      </c>
      <c r="S36" s="3">
        <f>PRODUCT('Rendements bruts_+1'!S$2:S35)</f>
        <v>0</v>
      </c>
      <c r="T36" s="3">
        <f>PRODUCT('Rendements bruts_+1'!T$2:T35)</f>
        <v>0</v>
      </c>
      <c r="U36" s="3">
        <f>PRODUCT('Rendements bruts_+1'!U$2:U35)</f>
        <v>0</v>
      </c>
      <c r="V36" s="3">
        <f>PRODUCT('Rendements bruts_+1'!V$2:V35)</f>
        <v>0</v>
      </c>
      <c r="W36" s="3">
        <f>PRODUCT('Rendements bruts_+1'!W$2:W35)</f>
        <v>0</v>
      </c>
    </row>
    <row r="37" spans="1:23" x14ac:dyDescent="0.25">
      <c r="A37" s="2">
        <v>39051</v>
      </c>
      <c r="B37" s="3">
        <f>PRODUCT('Rendements bruts_+1'!B$2:B36)</f>
        <v>1.1483207226847376</v>
      </c>
      <c r="C37" s="3">
        <f ca="1">PRODUCT('Rendements bruts_+1'!C$2:C36)</f>
        <v>0.97896658259314129</v>
      </c>
      <c r="D37" s="3">
        <f ca="1">PRODUCT('Rendements bruts_+1'!D$2:D36)</f>
        <v>1.3118523356840737</v>
      </c>
      <c r="E37" s="3">
        <f ca="1">PRODUCT('Rendements bruts_+1'!E$2:E36)</f>
        <v>0.83331098235385093</v>
      </c>
      <c r="F37" s="3">
        <f ca="1">PRODUCT('Rendements bruts_+1'!F$2:F36)</f>
        <v>1.278066862506491</v>
      </c>
      <c r="G37" s="3">
        <f ca="1">PRODUCT('Rendements bruts_+1'!G$2:G36)</f>
        <v>1.4630230518251144</v>
      </c>
      <c r="H37" s="3">
        <f ca="1">PRODUCT('Rendements bruts_+1'!H$2:H36)</f>
        <v>1.0478148285926596</v>
      </c>
      <c r="I37" s="3">
        <f ca="1">PRODUCT('Rendements bruts_+1'!I$2:I36)</f>
        <v>1.3020890103943121</v>
      </c>
      <c r="J37" s="3">
        <f>PRODUCT('Rendements bruts_+1'!J$2:J36)</f>
        <v>0</v>
      </c>
      <c r="K37" s="3">
        <f ca="1">PRODUCT('Rendements bruts_+1'!K$2:K36)</f>
        <v>1.248082958108476</v>
      </c>
      <c r="L37" s="3">
        <f>PRODUCT('Rendements bruts_+1'!L$2:L36)</f>
        <v>0</v>
      </c>
      <c r="M37" s="3">
        <f>PRODUCT('Rendements bruts_+1'!M$2:M36)</f>
        <v>0</v>
      </c>
      <c r="N37" s="3">
        <f>PRODUCT('Rendements bruts_+1'!N$2:N36)</f>
        <v>0</v>
      </c>
      <c r="O37" s="3">
        <f ca="1">PRODUCT('Rendements bruts_+1'!O$2:O36)</f>
        <v>1.115014697273967</v>
      </c>
      <c r="P37" s="3">
        <f>PRODUCT('Rendements bruts_+1'!P$2:P36)</f>
        <v>0</v>
      </c>
      <c r="Q37" s="3">
        <f ca="1">PRODUCT('Rendements bruts_+1'!Q$2:Q36)</f>
        <v>1.0158306121629526</v>
      </c>
      <c r="R37" s="3">
        <f>PRODUCT('Rendements bruts_+1'!R$2:R36)</f>
        <v>0</v>
      </c>
      <c r="S37" s="3">
        <f>PRODUCT('Rendements bruts_+1'!S$2:S36)</f>
        <v>0</v>
      </c>
      <c r="T37" s="3">
        <f>PRODUCT('Rendements bruts_+1'!T$2:T36)</f>
        <v>0</v>
      </c>
      <c r="U37" s="3">
        <f>PRODUCT('Rendements bruts_+1'!U$2:U36)</f>
        <v>0</v>
      </c>
      <c r="V37" s="3">
        <f>PRODUCT('Rendements bruts_+1'!V$2:V36)</f>
        <v>0</v>
      </c>
      <c r="W37" s="3">
        <f>PRODUCT('Rendements bruts_+1'!W$2:W36)</f>
        <v>0</v>
      </c>
    </row>
    <row r="38" spans="1:23" x14ac:dyDescent="0.25">
      <c r="A38" s="2">
        <v>39080</v>
      </c>
      <c r="B38" s="3">
        <f>PRODUCT('Rendements bruts_+1'!B$2:B37)</f>
        <v>1.1428973143046957</v>
      </c>
      <c r="C38" s="3">
        <f ca="1">PRODUCT('Rendements bruts_+1'!C$2:C37)</f>
        <v>0.97896658259314129</v>
      </c>
      <c r="D38" s="3">
        <f ca="1">PRODUCT('Rendements bruts_+1'!D$2:D37)</f>
        <v>1.3512079057545958</v>
      </c>
      <c r="E38" s="3">
        <f ca="1">PRODUCT('Rendements bruts_+1'!E$2:E37)</f>
        <v>0.80831165288323537</v>
      </c>
      <c r="F38" s="3">
        <f ca="1">PRODUCT('Rendements bruts_+1'!F$2:F37)</f>
        <v>1.2525055252563613</v>
      </c>
      <c r="G38" s="3">
        <f ca="1">PRODUCT('Rendements bruts_+1'!G$2:G37)</f>
        <v>1.5069137433798678</v>
      </c>
      <c r="H38" s="3">
        <f ca="1">PRODUCT('Rendements bruts_+1'!H$2:H37)</f>
        <v>0.99542408716302655</v>
      </c>
      <c r="I38" s="3">
        <f ca="1">PRODUCT('Rendements bruts_+1'!I$2:I37)</f>
        <v>1.380214351017971</v>
      </c>
      <c r="J38" s="3">
        <f>PRODUCT('Rendements bruts_+1'!J$2:J37)</f>
        <v>0</v>
      </c>
      <c r="K38" s="3">
        <f ca="1">PRODUCT('Rendements bruts_+1'!K$2:K37)</f>
        <v>1.198159639784137</v>
      </c>
      <c r="L38" s="3">
        <f>PRODUCT('Rendements bruts_+1'!L$2:L37)</f>
        <v>0</v>
      </c>
      <c r="M38" s="3">
        <f>PRODUCT('Rendements bruts_+1'!M$2:M37)</f>
        <v>0</v>
      </c>
      <c r="N38" s="3">
        <f>PRODUCT('Rendements bruts_+1'!N$2:N37)</f>
        <v>0</v>
      </c>
      <c r="O38" s="3">
        <f ca="1">PRODUCT('Rendements bruts_+1'!O$2:O37)</f>
        <v>1.115014697273967</v>
      </c>
      <c r="P38" s="3">
        <f>PRODUCT('Rendements bruts_+1'!P$2:P37)</f>
        <v>0</v>
      </c>
      <c r="Q38" s="3">
        <f ca="1">PRODUCT('Rendements bruts_+1'!Q$2:Q37)</f>
        <v>1.0361472244062115</v>
      </c>
      <c r="R38" s="3">
        <f>PRODUCT('Rendements bruts_+1'!R$2:R37)</f>
        <v>0</v>
      </c>
      <c r="S38" s="3">
        <f>PRODUCT('Rendements bruts_+1'!S$2:S37)</f>
        <v>0</v>
      </c>
      <c r="T38" s="3">
        <f>PRODUCT('Rendements bruts_+1'!T$2:T37)</f>
        <v>0</v>
      </c>
      <c r="U38" s="3">
        <f>PRODUCT('Rendements bruts_+1'!U$2:U37)</f>
        <v>0</v>
      </c>
      <c r="V38" s="3">
        <f>PRODUCT('Rendements bruts_+1'!V$2:V37)</f>
        <v>0</v>
      </c>
      <c r="W38" s="3">
        <f>PRODUCT('Rendements bruts_+1'!W$2:W37)</f>
        <v>0</v>
      </c>
    </row>
    <row r="39" spans="1:23" x14ac:dyDescent="0.25">
      <c r="A39" s="2">
        <v>39113</v>
      </c>
      <c r="B39" s="3">
        <f>PRODUCT('Rendements bruts_+1'!B$2:B38)</f>
        <v>1.1430622215909243</v>
      </c>
      <c r="C39" s="3">
        <f ca="1">PRODUCT('Rendements bruts_+1'!C$2:C38)</f>
        <v>0.94959758511534698</v>
      </c>
      <c r="D39" s="3">
        <f ca="1">PRODUCT('Rendements bruts_+1'!D$2:D38)</f>
        <v>1.2971595895244119</v>
      </c>
      <c r="E39" s="3">
        <f ca="1">PRODUCT('Rendements bruts_+1'!E$2:E38)</f>
        <v>0.76789607023907358</v>
      </c>
      <c r="F39" s="3">
        <f ca="1">PRODUCT('Rendements bruts_+1'!F$2:F38)</f>
        <v>1.3026057462666158</v>
      </c>
      <c r="G39" s="3">
        <f ca="1">PRODUCT('Rendements bruts_+1'!G$2:G38)</f>
        <v>1.5370520182474652</v>
      </c>
      <c r="H39" s="3">
        <f ca="1">PRODUCT('Rendements bruts_+1'!H$2:H38)</f>
        <v>1.045195291521178</v>
      </c>
      <c r="I39" s="3">
        <f ca="1">PRODUCT('Rendements bruts_+1'!I$2:I38)</f>
        <v>1.3526100639976115</v>
      </c>
      <c r="J39" s="3">
        <f>PRODUCT('Rendements bruts_+1'!J$2:J38)</f>
        <v>0</v>
      </c>
      <c r="K39" s="3">
        <f ca="1">PRODUCT('Rendements bruts_+1'!K$2:K38)</f>
        <v>1.1622148505906129</v>
      </c>
      <c r="L39" s="3">
        <f>PRODUCT('Rendements bruts_+1'!L$2:L38)</f>
        <v>0</v>
      </c>
      <c r="M39" s="3">
        <f>PRODUCT('Rendements bruts_+1'!M$2:M38)</f>
        <v>0</v>
      </c>
      <c r="N39" s="3">
        <f>PRODUCT('Rendements bruts_+1'!N$2:N38)</f>
        <v>0</v>
      </c>
      <c r="O39" s="3">
        <f ca="1">PRODUCT('Rendements bruts_+1'!O$2:O38)</f>
        <v>1.0592639624102687</v>
      </c>
      <c r="P39" s="3">
        <f>PRODUCT('Rendements bruts_+1'!P$2:P38)</f>
        <v>0</v>
      </c>
      <c r="Q39" s="3">
        <f ca="1">PRODUCT('Rendements bruts_+1'!Q$2:Q38)</f>
        <v>1.0879545856265223</v>
      </c>
      <c r="R39" s="3">
        <f>PRODUCT('Rendements bruts_+1'!R$2:R38)</f>
        <v>0</v>
      </c>
      <c r="S39" s="3">
        <f>PRODUCT('Rendements bruts_+1'!S$2:S38)</f>
        <v>0</v>
      </c>
      <c r="T39" s="3">
        <f>PRODUCT('Rendements bruts_+1'!T$2:T38)</f>
        <v>0</v>
      </c>
      <c r="U39" s="3">
        <f>PRODUCT('Rendements bruts_+1'!U$2:U38)</f>
        <v>0</v>
      </c>
      <c r="V39" s="3">
        <f>PRODUCT('Rendements bruts_+1'!V$2:V38)</f>
        <v>0</v>
      </c>
      <c r="W39" s="3">
        <f>PRODUCT('Rendements bruts_+1'!W$2:W38)</f>
        <v>0</v>
      </c>
    </row>
    <row r="40" spans="1:23" x14ac:dyDescent="0.25">
      <c r="A40" s="2">
        <v>39141</v>
      </c>
      <c r="B40" s="3">
        <f>PRODUCT('Rendements bruts_+1'!B$2:B39)</f>
        <v>1.1542790346095113</v>
      </c>
      <c r="C40" s="3">
        <f ca="1">PRODUCT('Rendements bruts_+1'!C$2:C39)</f>
        <v>0.99707746437111433</v>
      </c>
      <c r="D40" s="3">
        <f ca="1">PRODUCT('Rendements bruts_+1'!D$2:D39)</f>
        <v>1.3749891648958767</v>
      </c>
      <c r="E40" s="3">
        <f ca="1">PRODUCT('Rendements bruts_+1'!E$2:E39)</f>
        <v>0.78325399164385512</v>
      </c>
      <c r="F40" s="3">
        <f ca="1">PRODUCT('Rendements bruts_+1'!F$2:F39)</f>
        <v>1.3677360335799467</v>
      </c>
      <c r="G40" s="3">
        <f ca="1">PRODUCT('Rendements bruts_+1'!G$2:G39)</f>
        <v>1.5985340989773638</v>
      </c>
      <c r="H40" s="3">
        <f ca="1">PRODUCT('Rendements bruts_+1'!H$2:H39)</f>
        <v>1.0660991973516016</v>
      </c>
      <c r="I40" s="3">
        <f ca="1">PRODUCT('Rendements bruts_+1'!I$2:I39)</f>
        <v>1.3526100639976115</v>
      </c>
      <c r="J40" s="3">
        <f>PRODUCT('Rendements bruts_+1'!J$2:J39)</f>
        <v>0</v>
      </c>
      <c r="K40" s="3">
        <f ca="1">PRODUCT('Rendements bruts_+1'!K$2:K39)</f>
        <v>1.1505927020847069</v>
      </c>
      <c r="L40" s="3">
        <f>PRODUCT('Rendements bruts_+1'!L$2:L39)</f>
        <v>0</v>
      </c>
      <c r="M40" s="3">
        <f>PRODUCT('Rendements bruts_+1'!M$2:M39)</f>
        <v>0</v>
      </c>
      <c r="N40" s="3">
        <f>PRODUCT('Rendements bruts_+1'!N$2:N39)</f>
        <v>0</v>
      </c>
      <c r="O40" s="3">
        <f ca="1">PRODUCT('Rendements bruts_+1'!O$2:O39)</f>
        <v>1.1228198001548848</v>
      </c>
      <c r="P40" s="3">
        <f>PRODUCT('Rendements bruts_+1'!P$2:P39)</f>
        <v>0</v>
      </c>
      <c r="Q40" s="3">
        <f ca="1">PRODUCT('Rendements bruts_+1'!Q$2:Q39)</f>
        <v>1.120593223195318</v>
      </c>
      <c r="R40" s="3">
        <f>PRODUCT('Rendements bruts_+1'!R$2:R39)</f>
        <v>0</v>
      </c>
      <c r="S40" s="3">
        <f>PRODUCT('Rendements bruts_+1'!S$2:S39)</f>
        <v>0</v>
      </c>
      <c r="T40" s="3">
        <f>PRODUCT('Rendements bruts_+1'!T$2:T39)</f>
        <v>0</v>
      </c>
      <c r="U40" s="3">
        <f>PRODUCT('Rendements bruts_+1'!U$2:U39)</f>
        <v>0</v>
      </c>
      <c r="V40" s="3">
        <f>PRODUCT('Rendements bruts_+1'!V$2:V39)</f>
        <v>0</v>
      </c>
      <c r="W40" s="3">
        <f>PRODUCT('Rendements bruts_+1'!W$2:W39)</f>
        <v>0</v>
      </c>
    </row>
    <row r="41" spans="1:23" x14ac:dyDescent="0.25">
      <c r="A41" s="2">
        <v>39171</v>
      </c>
      <c r="B41" s="3">
        <f>PRODUCT('Rendements bruts_+1'!B$2:B40)</f>
        <v>1.1553070505543197</v>
      </c>
      <c r="C41" s="3">
        <f ca="1">PRODUCT('Rendements bruts_+1'!C$2:C40)</f>
        <v>1.0369605629459588</v>
      </c>
      <c r="D41" s="3">
        <f ca="1">PRODUCT('Rendements bruts_+1'!D$2:D40)</f>
        <v>1.3337394899490005</v>
      </c>
      <c r="E41" s="3">
        <f ca="1">PRODUCT('Rendements bruts_+1'!E$2:E40)</f>
        <v>0.79108653156029363</v>
      </c>
      <c r="F41" s="3">
        <f ca="1">PRODUCT('Rendements bruts_+1'!F$2:F40)</f>
        <v>1.4361228352589441</v>
      </c>
      <c r="G41" s="3">
        <f ca="1">PRODUCT('Rendements bruts_+1'!G$2:G40)</f>
        <v>1.5345927350182691</v>
      </c>
      <c r="H41" s="3">
        <f ca="1">PRODUCT('Rendements bruts_+1'!H$2:H40)</f>
        <v>1.0767601893251177</v>
      </c>
      <c r="I41" s="3">
        <f ca="1">PRODUCT('Rendements bruts_+1'!I$2:I40)</f>
        <v>1.2849795607977308</v>
      </c>
      <c r="J41" s="3">
        <f>PRODUCT('Rendements bruts_+1'!J$2:J40)</f>
        <v>0</v>
      </c>
      <c r="K41" s="3">
        <f ca="1">PRODUCT('Rendements bruts_+1'!K$2:K40)</f>
        <v>1.1275808480430127</v>
      </c>
      <c r="L41" s="3">
        <f>PRODUCT('Rendements bruts_+1'!L$2:L40)</f>
        <v>0</v>
      </c>
      <c r="M41" s="3">
        <f>PRODUCT('Rendements bruts_+1'!M$2:M40)</f>
        <v>0</v>
      </c>
      <c r="N41" s="3">
        <f>PRODUCT('Rendements bruts_+1'!N$2:N40)</f>
        <v>0</v>
      </c>
      <c r="O41" s="3">
        <f ca="1">PRODUCT('Rendements bruts_+1'!O$2:O40)</f>
        <v>1.1677325921610802</v>
      </c>
      <c r="P41" s="3">
        <f>PRODUCT('Rendements bruts_+1'!P$2:P40)</f>
        <v>0</v>
      </c>
      <c r="Q41" s="3">
        <f ca="1">PRODUCT('Rendements bruts_+1'!Q$2:Q40)</f>
        <v>1.0757694942675051</v>
      </c>
      <c r="R41" s="3">
        <f>PRODUCT('Rendements bruts_+1'!R$2:R40)</f>
        <v>0</v>
      </c>
      <c r="S41" s="3">
        <f>PRODUCT('Rendements bruts_+1'!S$2:S40)</f>
        <v>0</v>
      </c>
      <c r="T41" s="3">
        <f>PRODUCT('Rendements bruts_+1'!T$2:T40)</f>
        <v>0</v>
      </c>
      <c r="U41" s="3">
        <f>PRODUCT('Rendements bruts_+1'!U$2:U40)</f>
        <v>0</v>
      </c>
      <c r="V41" s="3">
        <f>PRODUCT('Rendements bruts_+1'!V$2:V40)</f>
        <v>0</v>
      </c>
      <c r="W41" s="3">
        <f>PRODUCT('Rendements bruts_+1'!W$2:W40)</f>
        <v>0</v>
      </c>
    </row>
    <row r="42" spans="1:23" x14ac:dyDescent="0.25">
      <c r="A42" s="2">
        <v>39202</v>
      </c>
      <c r="B42" s="3">
        <f>PRODUCT('Rendements bruts_+1'!B$2:B41)</f>
        <v>1.15523346870156</v>
      </c>
      <c r="C42" s="3">
        <f ca="1">PRODUCT('Rendements bruts_+1'!C$2:C41)</f>
        <v>1.0888085910932568</v>
      </c>
      <c r="D42" s="3">
        <f ca="1">PRODUCT('Rendements bruts_+1'!D$2:D41)</f>
        <v>1.2670525154515504</v>
      </c>
      <c r="E42" s="3">
        <f ca="1">PRODUCT('Rendements bruts_+1'!E$2:E41)</f>
        <v>0.80690826219149947</v>
      </c>
      <c r="F42" s="3">
        <f ca="1">PRODUCT('Rendements bruts_+1'!F$2:F41)</f>
        <v>1.493567748669302</v>
      </c>
      <c r="G42" s="3">
        <f ca="1">PRODUCT('Rendements bruts_+1'!G$2:G41)</f>
        <v>1.5652845897186345</v>
      </c>
      <c r="H42" s="3">
        <f ca="1">PRODUCT('Rendements bruts_+1'!H$2:H41)</f>
        <v>1.1305981987913736</v>
      </c>
      <c r="I42" s="3">
        <f ca="1">PRODUCT('Rendements bruts_+1'!I$2:I41)</f>
        <v>1.2335803783658215</v>
      </c>
      <c r="J42" s="3">
        <f>PRODUCT('Rendements bruts_+1'!J$2:J41)</f>
        <v>0</v>
      </c>
      <c r="K42" s="3">
        <f ca="1">PRODUCT('Rendements bruts_+1'!K$2:K41)</f>
        <v>1.1275808480430127</v>
      </c>
      <c r="L42" s="3">
        <f>PRODUCT('Rendements bruts_+1'!L$2:L41)</f>
        <v>0</v>
      </c>
      <c r="M42" s="3">
        <f>PRODUCT('Rendements bruts_+1'!M$2:M41)</f>
        <v>0</v>
      </c>
      <c r="N42" s="3">
        <f>PRODUCT('Rendements bruts_+1'!N$2:N41)</f>
        <v>0</v>
      </c>
      <c r="O42" s="3">
        <f ca="1">PRODUCT('Rendements bruts_+1'!O$2:O41)</f>
        <v>1.1093459625530262</v>
      </c>
      <c r="P42" s="3">
        <f>PRODUCT('Rendements bruts_+1'!P$2:P41)</f>
        <v>0</v>
      </c>
      <c r="Q42" s="3">
        <f ca="1">PRODUCT('Rendements bruts_+1'!Q$2:Q41)</f>
        <v>1.0542541043821549</v>
      </c>
      <c r="R42" s="3">
        <f>PRODUCT('Rendements bruts_+1'!R$2:R41)</f>
        <v>0</v>
      </c>
      <c r="S42" s="3">
        <f>PRODUCT('Rendements bruts_+1'!S$2:S41)</f>
        <v>0</v>
      </c>
      <c r="T42" s="3">
        <f>PRODUCT('Rendements bruts_+1'!T$2:T41)</f>
        <v>0</v>
      </c>
      <c r="U42" s="3">
        <f>PRODUCT('Rendements bruts_+1'!U$2:U41)</f>
        <v>0</v>
      </c>
      <c r="V42" s="3">
        <f>PRODUCT('Rendements bruts_+1'!V$2:V41)</f>
        <v>0</v>
      </c>
      <c r="W42" s="3">
        <f>PRODUCT('Rendements bruts_+1'!W$2:W41)</f>
        <v>0</v>
      </c>
    </row>
    <row r="43" spans="1:23" x14ac:dyDescent="0.25">
      <c r="A43" s="2">
        <v>39233</v>
      </c>
      <c r="B43" s="3">
        <f>PRODUCT('Rendements bruts_+1'!B$2:B42)</f>
        <v>1.1397382802466971</v>
      </c>
      <c r="C43" s="3">
        <f ca="1">PRODUCT('Rendements bruts_+1'!C$2:C42)</f>
        <v>1.1432490206479198</v>
      </c>
      <c r="D43" s="3">
        <f ca="1">PRODUCT('Rendements bruts_+1'!D$2:D42)</f>
        <v>1.3430756663786434</v>
      </c>
      <c r="E43" s="3">
        <f ca="1">PRODUCT('Rendements bruts_+1'!E$2:E42)</f>
        <v>0.82304642743532952</v>
      </c>
      <c r="F43" s="3">
        <f ca="1">PRODUCT('Rendements bruts_+1'!F$2:F42)</f>
        <v>1.4338250387225298</v>
      </c>
      <c r="G43" s="3">
        <f ca="1">PRODUCT('Rendements bruts_+1'!G$2:G42)</f>
        <v>1.5496317438214482</v>
      </c>
      <c r="H43" s="3">
        <f ca="1">PRODUCT('Rendements bruts_+1'!H$2:H42)</f>
        <v>1.1419041807792873</v>
      </c>
      <c r="I43" s="3">
        <f ca="1">PRODUCT('Rendements bruts_+1'!I$2:I42)</f>
        <v>1.2705877897167961</v>
      </c>
      <c r="J43" s="3">
        <f>PRODUCT('Rendements bruts_+1'!J$2:J42)</f>
        <v>0</v>
      </c>
      <c r="K43" s="3">
        <f ca="1">PRODUCT('Rendements bruts_+1'!K$2:K42)</f>
        <v>1.1050292310821526</v>
      </c>
      <c r="L43" s="3">
        <f>PRODUCT('Rendements bruts_+1'!L$2:L42)</f>
        <v>0</v>
      </c>
      <c r="M43" s="3">
        <f>PRODUCT('Rendements bruts_+1'!M$2:M42)</f>
        <v>0</v>
      </c>
      <c r="N43" s="3">
        <f>PRODUCT('Rendements bruts_+1'!N$2:N42)</f>
        <v>0</v>
      </c>
      <c r="O43" s="3">
        <f ca="1">PRODUCT('Rendements bruts_+1'!O$2:O42)</f>
        <v>1.1759067203062079</v>
      </c>
      <c r="P43" s="3">
        <f>PRODUCT('Rendements bruts_+1'!P$2:P42)</f>
        <v>0</v>
      </c>
      <c r="Q43" s="3">
        <f ca="1">PRODUCT('Rendements bruts_+1'!Q$2:Q42)</f>
        <v>1.1069668096012628</v>
      </c>
      <c r="R43" s="3">
        <f>PRODUCT('Rendements bruts_+1'!R$2:R42)</f>
        <v>0</v>
      </c>
      <c r="S43" s="3">
        <f>PRODUCT('Rendements bruts_+1'!S$2:S42)</f>
        <v>0</v>
      </c>
      <c r="T43" s="3">
        <f>PRODUCT('Rendements bruts_+1'!T$2:T42)</f>
        <v>0</v>
      </c>
      <c r="U43" s="3">
        <f>PRODUCT('Rendements bruts_+1'!U$2:U42)</f>
        <v>0</v>
      </c>
      <c r="V43" s="3">
        <f>PRODUCT('Rendements bruts_+1'!V$2:V42)</f>
        <v>0</v>
      </c>
      <c r="W43" s="3">
        <f>PRODUCT('Rendements bruts_+1'!W$2:W42)</f>
        <v>0</v>
      </c>
    </row>
    <row r="44" spans="1:23" x14ac:dyDescent="0.25">
      <c r="A44" s="2">
        <v>39263</v>
      </c>
      <c r="B44" s="3">
        <f>PRODUCT('Rendements bruts_+1'!B$2:B43)</f>
        <v>1.1416734048918991</v>
      </c>
      <c r="C44" s="3">
        <f ca="1">PRODUCT('Rendements bruts_+1'!C$2:C43)</f>
        <v>1.0860865696155237</v>
      </c>
      <c r="D44" s="3">
        <f ca="1">PRODUCT('Rendements bruts_+1'!D$2:D43)</f>
        <v>1.2759218830597112</v>
      </c>
      <c r="E44" s="3">
        <f ca="1">PRODUCT('Rendements bruts_+1'!E$2:E43)</f>
        <v>0.83127689170968277</v>
      </c>
      <c r="F44" s="3">
        <f ca="1">PRODUCT('Rendements bruts_+1'!F$2:F43)</f>
        <v>1.4194867883353044</v>
      </c>
      <c r="G44" s="3">
        <f ca="1">PRODUCT('Rendements bruts_+1'!G$2:G43)</f>
        <v>1.6116170135743062</v>
      </c>
      <c r="H44" s="3">
        <f ca="1">PRODUCT('Rendements bruts_+1'!H$2:H43)</f>
        <v>1.1419041807792873</v>
      </c>
      <c r="I44" s="3">
        <f ca="1">PRODUCT('Rendements bruts_+1'!I$2:I43)</f>
        <v>1.3087054234083</v>
      </c>
      <c r="J44" s="3">
        <f>PRODUCT('Rendements bruts_+1'!J$2:J43)</f>
        <v>0</v>
      </c>
      <c r="K44" s="3">
        <f ca="1">PRODUCT('Rendements bruts_+1'!K$2:K43)</f>
        <v>1.1602806926362603</v>
      </c>
      <c r="L44" s="3">
        <f>PRODUCT('Rendements bruts_+1'!L$2:L43)</f>
        <v>0</v>
      </c>
      <c r="M44" s="3">
        <f>PRODUCT('Rendements bruts_+1'!M$2:M43)</f>
        <v>0</v>
      </c>
      <c r="N44" s="3">
        <f>PRODUCT('Rendements bruts_+1'!N$2:N43)</f>
        <v>0</v>
      </c>
      <c r="O44" s="3">
        <f ca="1">PRODUCT('Rendements bruts_+1'!O$2:O43)</f>
        <v>1.1171113842908975</v>
      </c>
      <c r="P44" s="3">
        <f>PRODUCT('Rendements bruts_+1'!P$2:P43)</f>
        <v>0</v>
      </c>
      <c r="Q44" s="3">
        <f ca="1">PRODUCT('Rendements bruts_+1'!Q$2:Q43)</f>
        <v>1.1733848181773388</v>
      </c>
      <c r="R44" s="3">
        <f>PRODUCT('Rendements bruts_+1'!R$2:R43)</f>
        <v>0</v>
      </c>
      <c r="S44" s="3">
        <f>PRODUCT('Rendements bruts_+1'!S$2:S43)</f>
        <v>0</v>
      </c>
      <c r="T44" s="3">
        <f>PRODUCT('Rendements bruts_+1'!T$2:T43)</f>
        <v>0</v>
      </c>
      <c r="U44" s="3">
        <f>PRODUCT('Rendements bruts_+1'!U$2:U43)</f>
        <v>0</v>
      </c>
      <c r="V44" s="3">
        <f>PRODUCT('Rendements bruts_+1'!V$2:V43)</f>
        <v>0</v>
      </c>
      <c r="W44" s="3">
        <f>PRODUCT('Rendements bruts_+1'!W$2:W43)</f>
        <v>0</v>
      </c>
    </row>
    <row r="45" spans="1:23" x14ac:dyDescent="0.25">
      <c r="A45" s="2">
        <v>39294</v>
      </c>
      <c r="B45" s="3">
        <f>PRODUCT('Rendements bruts_+1'!B$2:B44)</f>
        <v>1.1439369546194809</v>
      </c>
      <c r="C45" s="3">
        <f ca="1">PRODUCT('Rendements bruts_+1'!C$2:C44)</f>
        <v>1.1512517637924553</v>
      </c>
      <c r="D45" s="3">
        <f ca="1">PRODUCT('Rendements bruts_+1'!D$2:D44)</f>
        <v>1.2504034453985169</v>
      </c>
      <c r="E45" s="3">
        <f ca="1">PRODUCT('Rendements bruts_+1'!E$2:E44)</f>
        <v>0.8728407362951669</v>
      </c>
      <c r="F45" s="3">
        <f ca="1">PRODUCT('Rendements bruts_+1'!F$2:F44)</f>
        <v>1.4052919204519514</v>
      </c>
      <c r="G45" s="3">
        <f ca="1">PRODUCT('Rendements bruts_+1'!G$2:G44)</f>
        <v>1.6438493538457923</v>
      </c>
      <c r="H45" s="3">
        <f ca="1">PRODUCT('Rendements bruts_+1'!H$2:H44)</f>
        <v>1.1989993898182518</v>
      </c>
      <c r="I45" s="3">
        <f ca="1">PRODUCT('Rendements bruts_+1'!I$2:I44)</f>
        <v>1.347966586110549</v>
      </c>
      <c r="J45" s="3">
        <f>PRODUCT('Rendements bruts_+1'!J$2:J44)</f>
        <v>0</v>
      </c>
      <c r="K45" s="3">
        <f ca="1">PRODUCT('Rendements bruts_+1'!K$2:K44)</f>
        <v>1.1370750787835351</v>
      </c>
      <c r="L45" s="3">
        <f>PRODUCT('Rendements bruts_+1'!L$2:L44)</f>
        <v>0</v>
      </c>
      <c r="M45" s="3">
        <f>PRODUCT('Rendements bruts_+1'!M$2:M44)</f>
        <v>0</v>
      </c>
      <c r="N45" s="3">
        <f>PRODUCT('Rendements bruts_+1'!N$2:N44)</f>
        <v>0</v>
      </c>
      <c r="O45" s="3">
        <f ca="1">PRODUCT('Rendements bruts_+1'!O$2:O44)</f>
        <v>1.1282824981338064</v>
      </c>
      <c r="P45" s="3">
        <f>PRODUCT('Rendements bruts_+1'!P$2:P44)</f>
        <v>0</v>
      </c>
      <c r="Q45" s="3">
        <f ca="1">PRODUCT('Rendements bruts_+1'!Q$2:Q44)</f>
        <v>1.1147155772684718</v>
      </c>
      <c r="R45" s="3">
        <f>PRODUCT('Rendements bruts_+1'!R$2:R44)</f>
        <v>0</v>
      </c>
      <c r="S45" s="3">
        <f>PRODUCT('Rendements bruts_+1'!S$2:S44)</f>
        <v>0</v>
      </c>
      <c r="T45" s="3">
        <f>PRODUCT('Rendements bruts_+1'!T$2:T44)</f>
        <v>0</v>
      </c>
      <c r="U45" s="3">
        <f>PRODUCT('Rendements bruts_+1'!U$2:U44)</f>
        <v>0</v>
      </c>
      <c r="V45" s="3">
        <f>PRODUCT('Rendements bruts_+1'!V$2:V44)</f>
        <v>0</v>
      </c>
      <c r="W45" s="3">
        <f>PRODUCT('Rendements bruts_+1'!W$2:W44)</f>
        <v>0</v>
      </c>
    </row>
    <row r="46" spans="1:23" x14ac:dyDescent="0.25">
      <c r="A46" s="2">
        <v>39325</v>
      </c>
      <c r="B46" s="3">
        <f>PRODUCT('Rendements bruts_+1'!B$2:B45)</f>
        <v>1.1539139937419536</v>
      </c>
      <c r="C46" s="3">
        <f ca="1">PRODUCT('Rendements bruts_+1'!C$2:C45)</f>
        <v>1.1167142108786816</v>
      </c>
      <c r="D46" s="3">
        <f ca="1">PRODUCT('Rendements bruts_+1'!D$2:D45)</f>
        <v>1.1878832731285911</v>
      </c>
      <c r="E46" s="3">
        <f ca="1">PRODUCT('Rendements bruts_+1'!E$2:E45)</f>
        <v>0.88156914365811856</v>
      </c>
      <c r="F46" s="3">
        <f ca="1">PRODUCT('Rendements bruts_+1'!F$2:F45)</f>
        <v>1.475556516474549</v>
      </c>
      <c r="G46" s="3">
        <f ca="1">PRODUCT('Rendements bruts_+1'!G$2:G45)</f>
        <v>1.7096033279996241</v>
      </c>
      <c r="H46" s="3">
        <f ca="1">PRODUCT('Rendements bruts_+1'!H$2:H45)</f>
        <v>1.1870093959200694</v>
      </c>
      <c r="I46" s="3">
        <f ca="1">PRODUCT('Rendements bruts_+1'!I$2:I45)</f>
        <v>1.401885249554971</v>
      </c>
      <c r="J46" s="3">
        <f>PRODUCT('Rendements bruts_+1'!J$2:J45)</f>
        <v>0</v>
      </c>
      <c r="K46" s="3">
        <f ca="1">PRODUCT('Rendements bruts_+1'!K$2:K45)</f>
        <v>1.193928832722712</v>
      </c>
      <c r="L46" s="3">
        <f>PRODUCT('Rendements bruts_+1'!L$2:L45)</f>
        <v>0</v>
      </c>
      <c r="M46" s="3">
        <f>PRODUCT('Rendements bruts_+1'!M$2:M45)</f>
        <v>0</v>
      </c>
      <c r="N46" s="3">
        <f>PRODUCT('Rendements bruts_+1'!N$2:N45)</f>
        <v>0</v>
      </c>
      <c r="O46" s="3">
        <f ca="1">PRODUCT('Rendements bruts_+1'!O$2:O45)</f>
        <v>1.1169996731524683</v>
      </c>
      <c r="P46" s="3">
        <f>PRODUCT('Rendements bruts_+1'!P$2:P45)</f>
        <v>0</v>
      </c>
      <c r="Q46" s="3">
        <f ca="1">PRODUCT('Rendements bruts_+1'!Q$2:Q45)</f>
        <v>1.0589797984050482</v>
      </c>
      <c r="R46" s="3">
        <f>PRODUCT('Rendements bruts_+1'!R$2:R45)</f>
        <v>0</v>
      </c>
      <c r="S46" s="3">
        <f>PRODUCT('Rendements bruts_+1'!S$2:S45)</f>
        <v>0</v>
      </c>
      <c r="T46" s="3">
        <f>PRODUCT('Rendements bruts_+1'!T$2:T45)</f>
        <v>0</v>
      </c>
      <c r="U46" s="3">
        <f>PRODUCT('Rendements bruts_+1'!U$2:U45)</f>
        <v>0</v>
      </c>
      <c r="V46" s="3">
        <f>PRODUCT('Rendements bruts_+1'!V$2:V45)</f>
        <v>0</v>
      </c>
      <c r="W46" s="3">
        <f>PRODUCT('Rendements bruts_+1'!W$2:W45)</f>
        <v>0</v>
      </c>
    </row>
    <row r="47" spans="1:23" x14ac:dyDescent="0.25">
      <c r="A47" s="2">
        <v>39353</v>
      </c>
      <c r="B47" s="3">
        <f>PRODUCT('Rendements bruts_+1'!B$2:B46)</f>
        <v>1.1639647817185323</v>
      </c>
      <c r="C47" s="3">
        <f ca="1">PRODUCT('Rendements bruts_+1'!C$2:C46)</f>
        <v>1.1725499214226158</v>
      </c>
      <c r="D47" s="3">
        <f ca="1">PRODUCT('Rendements bruts_+1'!D$2:D46)</f>
        <v>1.2472774367850208</v>
      </c>
      <c r="E47" s="3">
        <f ca="1">PRODUCT('Rendements bruts_+1'!E$2:E46)</f>
        <v>0.90801621796786214</v>
      </c>
      <c r="F47" s="3">
        <f ca="1">PRODUCT('Rendements bruts_+1'!F$2:F46)</f>
        <v>1.4312898209803124</v>
      </c>
      <c r="G47" s="3">
        <f ca="1">PRODUCT('Rendements bruts_+1'!G$2:G46)</f>
        <v>1.7437953945596165</v>
      </c>
      <c r="H47" s="3">
        <f ca="1">PRODUCT('Rendements bruts_+1'!H$2:H46)</f>
        <v>1.163269208001668</v>
      </c>
      <c r="I47" s="3">
        <f ca="1">PRODUCT('Rendements bruts_+1'!I$2:I46)</f>
        <v>1.4159041020505208</v>
      </c>
      <c r="J47" s="3">
        <f>PRODUCT('Rendements bruts_+1'!J$2:J46)</f>
        <v>0</v>
      </c>
      <c r="K47" s="3">
        <f ca="1">PRODUCT('Rendements bruts_+1'!K$2:K46)</f>
        <v>1.2655645626860748</v>
      </c>
      <c r="L47" s="3">
        <f>PRODUCT('Rendements bruts_+1'!L$2:L46)</f>
        <v>0</v>
      </c>
      <c r="M47" s="3">
        <f>PRODUCT('Rendements bruts_+1'!M$2:M46)</f>
        <v>0</v>
      </c>
      <c r="N47" s="3">
        <f>PRODUCT('Rendements bruts_+1'!N$2:N46)</f>
        <v>0</v>
      </c>
      <c r="O47" s="3">
        <f ca="1">PRODUCT('Rendements bruts_+1'!O$2:O46)</f>
        <v>1.1393396666155178</v>
      </c>
      <c r="P47" s="3">
        <f>PRODUCT('Rendements bruts_+1'!P$2:P46)</f>
        <v>0</v>
      </c>
      <c r="Q47" s="3">
        <f ca="1">PRODUCT('Rendements bruts_+1'!Q$2:Q46)</f>
        <v>1.0589797984050482</v>
      </c>
      <c r="R47" s="3">
        <f>PRODUCT('Rendements bruts_+1'!R$2:R46)</f>
        <v>0</v>
      </c>
      <c r="S47" s="3">
        <f>PRODUCT('Rendements bruts_+1'!S$2:S46)</f>
        <v>0</v>
      </c>
      <c r="T47" s="3">
        <f>PRODUCT('Rendements bruts_+1'!T$2:T46)</f>
        <v>0</v>
      </c>
      <c r="U47" s="3">
        <f>PRODUCT('Rendements bruts_+1'!U$2:U46)</f>
        <v>0</v>
      </c>
      <c r="V47" s="3">
        <f>PRODUCT('Rendements bruts_+1'!V$2:V46)</f>
        <v>0</v>
      </c>
      <c r="W47" s="3">
        <f>PRODUCT('Rendements bruts_+1'!W$2:W46)</f>
        <v>0</v>
      </c>
    </row>
    <row r="48" spans="1:23" x14ac:dyDescent="0.25">
      <c r="A48" s="2">
        <v>39386</v>
      </c>
      <c r="B48" s="3">
        <f>PRODUCT('Rendements bruts_+1'!B$2:B47)</f>
        <v>1.1669856025435008</v>
      </c>
      <c r="C48" s="3">
        <f ca="1">PRODUCT('Rendements bruts_+1'!C$2:C47)</f>
        <v>1.2077264190652943</v>
      </c>
      <c r="D48" s="3">
        <f ca="1">PRODUCT('Rendements bruts_+1'!D$2:D47)</f>
        <v>1.3221140829921221</v>
      </c>
      <c r="E48" s="3">
        <f ca="1">PRODUCT('Rendements bruts_+1'!E$2:E47)</f>
        <v>0.89893605578818347</v>
      </c>
      <c r="F48" s="3">
        <f ca="1">PRODUCT('Rendements bruts_+1'!F$2:F47)</f>
        <v>1.3740382281410999</v>
      </c>
      <c r="G48" s="3">
        <f ca="1">PRODUCT('Rendements bruts_+1'!G$2:G47)</f>
        <v>1.8309851642875974</v>
      </c>
      <c r="H48" s="3">
        <f ca="1">PRODUCT('Rendements bruts_+1'!H$2:H47)</f>
        <v>1.1051057476015846</v>
      </c>
      <c r="I48" s="3">
        <f ca="1">PRODUCT('Rendements bruts_+1'!I$2:I47)</f>
        <v>1.4159041020505208</v>
      </c>
      <c r="J48" s="3">
        <f>PRODUCT('Rendements bruts_+1'!J$2:J47)</f>
        <v>0</v>
      </c>
      <c r="K48" s="3">
        <f ca="1">PRODUCT('Rendements bruts_+1'!K$2:K47)</f>
        <v>1.2022863345517709</v>
      </c>
      <c r="L48" s="3">
        <f>PRODUCT('Rendements bruts_+1'!L$2:L47)</f>
        <v>0</v>
      </c>
      <c r="M48" s="3">
        <f>PRODUCT('Rendements bruts_+1'!M$2:M47)</f>
        <v>0</v>
      </c>
      <c r="N48" s="3">
        <f>PRODUCT('Rendements bruts_+1'!N$2:N47)</f>
        <v>0</v>
      </c>
      <c r="O48" s="3">
        <f ca="1">PRODUCT('Rendements bruts_+1'!O$2:O47)</f>
        <v>1.1279462699493625</v>
      </c>
      <c r="P48" s="3">
        <f>PRODUCT('Rendements bruts_+1'!P$2:P47)</f>
        <v>0</v>
      </c>
      <c r="Q48" s="3">
        <f ca="1">PRODUCT('Rendements bruts_+1'!Q$2:Q47)</f>
        <v>1.0907491923571997</v>
      </c>
      <c r="R48" s="3">
        <f>PRODUCT('Rendements bruts_+1'!R$2:R47)</f>
        <v>0</v>
      </c>
      <c r="S48" s="3">
        <f>PRODUCT('Rendements bruts_+1'!S$2:S47)</f>
        <v>0</v>
      </c>
      <c r="T48" s="3">
        <f>PRODUCT('Rendements bruts_+1'!T$2:T47)</f>
        <v>0</v>
      </c>
      <c r="U48" s="3">
        <f>PRODUCT('Rendements bruts_+1'!U$2:U47)</f>
        <v>0</v>
      </c>
      <c r="V48" s="3">
        <f>PRODUCT('Rendements bruts_+1'!V$2:V47)</f>
        <v>0</v>
      </c>
      <c r="W48" s="3">
        <f>PRODUCT('Rendements bruts_+1'!W$2:W47)</f>
        <v>0</v>
      </c>
    </row>
    <row r="49" spans="1:23" x14ac:dyDescent="0.25">
      <c r="A49" s="2">
        <v>39416</v>
      </c>
      <c r="B49" s="3">
        <f>PRODUCT('Rendements bruts_+1'!B$2:B48)</f>
        <v>1.1834522761683897</v>
      </c>
      <c r="C49" s="3">
        <f ca="1">PRODUCT('Rendements bruts_+1'!C$2:C48)</f>
        <v>1.2077264190652943</v>
      </c>
      <c r="D49" s="3">
        <f ca="1">PRODUCT('Rendements bruts_+1'!D$2:D48)</f>
        <v>1.2956718013322797</v>
      </c>
      <c r="E49" s="3">
        <f ca="1">PRODUCT('Rendements bruts_+1'!E$2:E48)</f>
        <v>0.85398925299877426</v>
      </c>
      <c r="F49" s="3">
        <f ca="1">PRODUCT('Rendements bruts_+1'!F$2:F48)</f>
        <v>1.456480521829566</v>
      </c>
      <c r="G49" s="3">
        <f ca="1">PRODUCT('Rendements bruts_+1'!G$2:G48)</f>
        <v>1.9225344225019774</v>
      </c>
      <c r="H49" s="3">
        <f ca="1">PRODUCT('Rendements bruts_+1'!H$2:H48)</f>
        <v>1.1714120924576799</v>
      </c>
      <c r="I49" s="3">
        <f ca="1">PRODUCT('Rendements bruts_+1'!I$2:I48)</f>
        <v>1.4866993071530468</v>
      </c>
      <c r="J49" s="3">
        <f>PRODUCT('Rendements bruts_+1'!J$2:J48)</f>
        <v>0</v>
      </c>
      <c r="K49" s="3">
        <f ca="1">PRODUCT('Rendements bruts_+1'!K$2:K48)</f>
        <v>1.1541948811697</v>
      </c>
      <c r="L49" s="3">
        <f>PRODUCT('Rendements bruts_+1'!L$2:L48)</f>
        <v>0</v>
      </c>
      <c r="M49" s="3">
        <f>PRODUCT('Rendements bruts_+1'!M$2:M48)</f>
        <v>0</v>
      </c>
      <c r="N49" s="3">
        <f>PRODUCT('Rendements bruts_+1'!N$2:N48)</f>
        <v>0</v>
      </c>
      <c r="O49" s="3">
        <f ca="1">PRODUCT('Rendements bruts_+1'!O$2:O48)</f>
        <v>1.1053873445503752</v>
      </c>
      <c r="P49" s="3">
        <f>PRODUCT('Rendements bruts_+1'!P$2:P48)</f>
        <v>0</v>
      </c>
      <c r="Q49" s="3">
        <f ca="1">PRODUCT('Rendements bruts_+1'!Q$2:Q48)</f>
        <v>1.0689342085100557</v>
      </c>
      <c r="R49" s="3">
        <f>PRODUCT('Rendements bruts_+1'!R$2:R48)</f>
        <v>0</v>
      </c>
      <c r="S49" s="3">
        <f>PRODUCT('Rendements bruts_+1'!S$2:S48)</f>
        <v>0</v>
      </c>
      <c r="T49" s="3">
        <f>PRODUCT('Rendements bruts_+1'!T$2:T48)</f>
        <v>0</v>
      </c>
      <c r="U49" s="3">
        <f>PRODUCT('Rendements bruts_+1'!U$2:U48)</f>
        <v>0</v>
      </c>
      <c r="V49" s="3">
        <f>PRODUCT('Rendements bruts_+1'!V$2:V48)</f>
        <v>0</v>
      </c>
      <c r="W49" s="3">
        <f>PRODUCT('Rendements bruts_+1'!W$2:W48)</f>
        <v>0</v>
      </c>
    </row>
    <row r="50" spans="1:23" x14ac:dyDescent="0.25">
      <c r="A50" s="2">
        <v>39447</v>
      </c>
      <c r="B50" s="3">
        <f>PRODUCT('Rendements bruts_+1'!B$2:B49)</f>
        <v>1.1839276159424881</v>
      </c>
      <c r="C50" s="3">
        <f ca="1">PRODUCT('Rendements bruts_+1'!C$2:C49)</f>
        <v>1.2198036832559473</v>
      </c>
      <c r="D50" s="3">
        <f ca="1">PRODUCT('Rendements bruts_+1'!D$2:D49)</f>
        <v>1.3086285193456024</v>
      </c>
      <c r="E50" s="3">
        <f ca="1">PRODUCT('Rendements bruts_+1'!E$2:E49)</f>
        <v>0.896688715648713</v>
      </c>
      <c r="F50" s="3">
        <f ca="1">PRODUCT('Rendements bruts_+1'!F$2:F49)</f>
        <v>1.4127861061746789</v>
      </c>
      <c r="G50" s="3">
        <f ca="1">PRODUCT('Rendements bruts_+1'!G$2:G49)</f>
        <v>1.9994357994020566</v>
      </c>
      <c r="H50" s="3">
        <f ca="1">PRODUCT('Rendements bruts_+1'!H$2:H49)</f>
        <v>1.2416968180051406</v>
      </c>
      <c r="I50" s="3">
        <f ca="1">PRODUCT('Rendements bruts_+1'!I$2:I49)</f>
        <v>1.4420983279384554</v>
      </c>
      <c r="J50" s="3">
        <f>PRODUCT('Rendements bruts_+1'!J$2:J49)</f>
        <v>0</v>
      </c>
      <c r="K50" s="3">
        <f ca="1">PRODUCT('Rendements bruts_+1'!K$2:K49)</f>
        <v>1.2234465740398821</v>
      </c>
      <c r="L50" s="3">
        <f>PRODUCT('Rendements bruts_+1'!L$2:L49)</f>
        <v>0</v>
      </c>
      <c r="M50" s="3">
        <f>PRODUCT('Rendements bruts_+1'!M$2:M49)</f>
        <v>0</v>
      </c>
      <c r="N50" s="3">
        <f>PRODUCT('Rendements bruts_+1'!N$2:N49)</f>
        <v>0</v>
      </c>
      <c r="O50" s="3">
        <f ca="1">PRODUCT('Rendements bruts_+1'!O$2:O49)</f>
        <v>1.0611718507683603</v>
      </c>
      <c r="P50" s="3">
        <f>PRODUCT('Rendements bruts_+1'!P$2:P49)</f>
        <v>0</v>
      </c>
      <c r="Q50" s="3">
        <f ca="1">PRODUCT('Rendements bruts_+1'!Q$2:Q49)</f>
        <v>1.0475555243398547</v>
      </c>
      <c r="R50" s="3">
        <f>PRODUCT('Rendements bruts_+1'!R$2:R49)</f>
        <v>0</v>
      </c>
      <c r="S50" s="3">
        <f>PRODUCT('Rendements bruts_+1'!S$2:S49)</f>
        <v>0</v>
      </c>
      <c r="T50" s="3">
        <f>PRODUCT('Rendements bruts_+1'!T$2:T49)</f>
        <v>0</v>
      </c>
      <c r="U50" s="3">
        <f>PRODUCT('Rendements bruts_+1'!U$2:U49)</f>
        <v>0</v>
      </c>
      <c r="V50" s="3">
        <f>PRODUCT('Rendements bruts_+1'!V$2:V49)</f>
        <v>0</v>
      </c>
      <c r="W50" s="3">
        <f>PRODUCT('Rendements bruts_+1'!W$2:W49)</f>
        <v>0</v>
      </c>
    </row>
    <row r="51" spans="1:23" x14ac:dyDescent="0.25">
      <c r="A51" s="2">
        <v>39478</v>
      </c>
      <c r="B51" s="3">
        <f>PRODUCT('Rendements bruts_+1'!B$2:B50)</f>
        <v>1.1996935853614554</v>
      </c>
      <c r="C51" s="3">
        <f ca="1">PRODUCT('Rendements bruts_+1'!C$2:C50)</f>
        <v>1.2563977937536257</v>
      </c>
      <c r="D51" s="3">
        <f ca="1">PRODUCT('Rendements bruts_+1'!D$2:D50)</f>
        <v>1.3609736601194267</v>
      </c>
      <c r="E51" s="3">
        <f ca="1">PRODUCT('Rendements bruts_+1'!E$2:E50)</f>
        <v>0.95049003858763581</v>
      </c>
      <c r="F51" s="3">
        <f ca="1">PRODUCT('Rendements bruts_+1'!F$2:F50)</f>
        <v>1.3704025229894385</v>
      </c>
      <c r="G51" s="3">
        <f ca="1">PRODUCT('Rendements bruts_+1'!G$2:G50)</f>
        <v>1.9994357994020566</v>
      </c>
      <c r="H51" s="3">
        <f ca="1">PRODUCT('Rendements bruts_+1'!H$2:H50)</f>
        <v>1.1796119771048836</v>
      </c>
      <c r="I51" s="3">
        <f ca="1">PRODUCT('Rendements bruts_+1'!I$2:I50)</f>
        <v>1.4709402944972245</v>
      </c>
      <c r="J51" s="3">
        <f>PRODUCT('Rendements bruts_+1'!J$2:J50)</f>
        <v>0</v>
      </c>
      <c r="K51" s="3">
        <f ca="1">PRODUCT('Rendements bruts_+1'!K$2:K50)</f>
        <v>1.2723844370014774</v>
      </c>
      <c r="L51" s="3">
        <f>PRODUCT('Rendements bruts_+1'!L$2:L50)</f>
        <v>0</v>
      </c>
      <c r="M51" s="3">
        <f>PRODUCT('Rendements bruts_+1'!M$2:M50)</f>
        <v>0</v>
      </c>
      <c r="N51" s="3">
        <f>PRODUCT('Rendements bruts_+1'!N$2:N50)</f>
        <v>0</v>
      </c>
      <c r="O51" s="3">
        <f ca="1">PRODUCT('Rendements bruts_+1'!O$2:O50)</f>
        <v>1.1036187247990947</v>
      </c>
      <c r="P51" s="3">
        <f>PRODUCT('Rendements bruts_+1'!P$2:P50)</f>
        <v>0</v>
      </c>
      <c r="Q51" s="3">
        <f ca="1">PRODUCT('Rendements bruts_+1'!Q$2:Q50)</f>
        <v>1.0789821900700503</v>
      </c>
      <c r="R51" s="3">
        <f>PRODUCT('Rendements bruts_+1'!R$2:R50)</f>
        <v>0</v>
      </c>
      <c r="S51" s="3">
        <f>PRODUCT('Rendements bruts_+1'!S$2:S50)</f>
        <v>0</v>
      </c>
      <c r="T51" s="3">
        <f>PRODUCT('Rendements bruts_+1'!T$2:T50)</f>
        <v>0</v>
      </c>
      <c r="U51" s="3">
        <f>PRODUCT('Rendements bruts_+1'!U$2:U50)</f>
        <v>0</v>
      </c>
      <c r="V51" s="3">
        <f>PRODUCT('Rendements bruts_+1'!V$2:V50)</f>
        <v>0</v>
      </c>
      <c r="W51" s="3">
        <f>PRODUCT('Rendements bruts_+1'!W$2:W50)</f>
        <v>0</v>
      </c>
    </row>
    <row r="52" spans="1:23" x14ac:dyDescent="0.25">
      <c r="A52" s="2">
        <v>39507</v>
      </c>
      <c r="B52" s="3">
        <f>PRODUCT('Rendements bruts_+1'!B$2:B51)</f>
        <v>1.2177089840349666</v>
      </c>
      <c r="C52" s="3">
        <f ca="1">PRODUCT('Rendements bruts_+1'!C$2:C51)</f>
        <v>1.2438338158160895</v>
      </c>
      <c r="D52" s="3">
        <f ca="1">PRODUCT('Rendements bruts_+1'!D$2:D51)</f>
        <v>1.3473639235182324</v>
      </c>
      <c r="E52" s="3">
        <f ca="1">PRODUCT('Rendements bruts_+1'!E$2:E51)</f>
        <v>0.91247043704413033</v>
      </c>
      <c r="F52" s="3">
        <f ca="1">PRODUCT('Rendements bruts_+1'!F$2:F51)</f>
        <v>1.3841065482193329</v>
      </c>
      <c r="G52" s="3">
        <f ca="1">PRODUCT('Rendements bruts_+1'!G$2:G51)</f>
        <v>2.0594188733841183</v>
      </c>
      <c r="H52" s="3">
        <f ca="1">PRODUCT('Rendements bruts_+1'!H$2:H51)</f>
        <v>1.238592575960128</v>
      </c>
      <c r="I52" s="3">
        <f ca="1">PRODUCT('Rendements bruts_+1'!I$2:I51)</f>
        <v>1.44152148860728</v>
      </c>
      <c r="J52" s="3">
        <f>PRODUCT('Rendements bruts_+1'!J$2:J51)</f>
        <v>0</v>
      </c>
      <c r="K52" s="3">
        <f ca="1">PRODUCT('Rendements bruts_+1'!K$2:K51)</f>
        <v>1.2978321257415071</v>
      </c>
      <c r="L52" s="3">
        <f>PRODUCT('Rendements bruts_+1'!L$2:L51)</f>
        <v>0</v>
      </c>
      <c r="M52" s="3">
        <f>PRODUCT('Rendements bruts_+1'!M$2:M51)</f>
        <v>0</v>
      </c>
      <c r="N52" s="3">
        <f>PRODUCT('Rendements bruts_+1'!N$2:N51)</f>
        <v>0</v>
      </c>
      <c r="O52" s="3">
        <f ca="1">PRODUCT('Rendements bruts_+1'!O$2:O51)</f>
        <v>1.1477634737910585</v>
      </c>
      <c r="P52" s="3">
        <f>PRODUCT('Rendements bruts_+1'!P$2:P51)</f>
        <v>0</v>
      </c>
      <c r="Q52" s="3">
        <f ca="1">PRODUCT('Rendements bruts_+1'!Q$2:Q51)</f>
        <v>1.0681923681693497</v>
      </c>
      <c r="R52" s="3">
        <f>PRODUCT('Rendements bruts_+1'!R$2:R51)</f>
        <v>0</v>
      </c>
      <c r="S52" s="3">
        <f>PRODUCT('Rendements bruts_+1'!S$2:S51)</f>
        <v>0</v>
      </c>
      <c r="T52" s="3">
        <f>PRODUCT('Rendements bruts_+1'!T$2:T51)</f>
        <v>0</v>
      </c>
      <c r="U52" s="3">
        <f>PRODUCT('Rendements bruts_+1'!U$2:U51)</f>
        <v>0</v>
      </c>
      <c r="V52" s="3">
        <f>PRODUCT('Rendements bruts_+1'!V$2:V51)</f>
        <v>0</v>
      </c>
      <c r="W52" s="3">
        <f>PRODUCT('Rendements bruts_+1'!W$2:W51)</f>
        <v>0</v>
      </c>
    </row>
    <row r="53" spans="1:23" x14ac:dyDescent="0.25">
      <c r="A53" s="2">
        <v>39538</v>
      </c>
      <c r="B53" s="3">
        <f>PRODUCT('Rendements bruts_+1'!B$2:B52)</f>
        <v>1.2250355330889102</v>
      </c>
      <c r="C53" s="3">
        <f ca="1">PRODUCT('Rendements bruts_+1'!C$2:C52)</f>
        <v>1.2935871684487332</v>
      </c>
      <c r="D53" s="3">
        <f ca="1">PRODUCT('Rendements bruts_+1'!D$2:D52)</f>
        <v>1.4012584804589618</v>
      </c>
      <c r="E53" s="3">
        <f ca="1">PRODUCT('Rendements bruts_+1'!E$2:E52)</f>
        <v>0.90334573267368901</v>
      </c>
      <c r="F53" s="3">
        <f ca="1">PRODUCT('Rendements bruts_+1'!F$2:F52)</f>
        <v>1.3979476137015263</v>
      </c>
      <c r="G53" s="3">
        <f ca="1">PRODUCT('Rendements bruts_+1'!G$2:G52)</f>
        <v>2.0182304959164359</v>
      </c>
      <c r="H53" s="3">
        <f ca="1">PRODUCT('Rendements bruts_+1'!H$2:H52)</f>
        <v>1.1766629471621215</v>
      </c>
      <c r="I53" s="3">
        <f ca="1">PRODUCT('Rendements bruts_+1'!I$2:I52)</f>
        <v>1.4271062737212072</v>
      </c>
      <c r="J53" s="3">
        <f>PRODUCT('Rendements bruts_+1'!J$2:J52)</f>
        <v>0</v>
      </c>
      <c r="K53" s="3">
        <f ca="1">PRODUCT('Rendements bruts_+1'!K$2:K52)</f>
        <v>1.3237887682563372</v>
      </c>
      <c r="L53" s="3">
        <f>PRODUCT('Rendements bruts_+1'!L$2:L52)</f>
        <v>0</v>
      </c>
      <c r="M53" s="3">
        <f>PRODUCT('Rendements bruts_+1'!M$2:M52)</f>
        <v>0</v>
      </c>
      <c r="N53" s="3">
        <f>PRODUCT('Rendements bruts_+1'!N$2:N52)</f>
        <v>0</v>
      </c>
      <c r="O53" s="3">
        <f ca="1">PRODUCT('Rendements bruts_+1'!O$2:O52)</f>
        <v>1.1018529348394162</v>
      </c>
      <c r="P53" s="3">
        <f>PRODUCT('Rendements bruts_+1'!P$2:P52)</f>
        <v>0</v>
      </c>
      <c r="Q53" s="3">
        <f ca="1">PRODUCT('Rendements bruts_+1'!Q$2:Q52)</f>
        <v>1.0895562155327367</v>
      </c>
      <c r="R53" s="3">
        <f>PRODUCT('Rendements bruts_+1'!R$2:R52)</f>
        <v>0</v>
      </c>
      <c r="S53" s="3">
        <f>PRODUCT('Rendements bruts_+1'!S$2:S52)</f>
        <v>0</v>
      </c>
      <c r="T53" s="3">
        <f>PRODUCT('Rendements bruts_+1'!T$2:T52)</f>
        <v>0</v>
      </c>
      <c r="U53" s="3">
        <f>PRODUCT('Rendements bruts_+1'!U$2:U52)</f>
        <v>0</v>
      </c>
      <c r="V53" s="3">
        <f>PRODUCT('Rendements bruts_+1'!V$2:V52)</f>
        <v>0</v>
      </c>
      <c r="W53" s="3">
        <f>PRODUCT('Rendements bruts_+1'!W$2:W52)</f>
        <v>0</v>
      </c>
    </row>
    <row r="54" spans="1:23" x14ac:dyDescent="0.25">
      <c r="A54" s="2">
        <v>39568</v>
      </c>
      <c r="B54" s="3">
        <f>PRODUCT('Rendements bruts_+1'!B$2:B53)</f>
        <v>1.223953418368015</v>
      </c>
      <c r="C54" s="3">
        <f ca="1">PRODUCT('Rendements bruts_+1'!C$2:C53)</f>
        <v>1.3453306551866826</v>
      </c>
      <c r="D54" s="3">
        <f ca="1">PRODUCT('Rendements bruts_+1'!D$2:D53)</f>
        <v>1.4853339892864996</v>
      </c>
      <c r="E54" s="3">
        <f ca="1">PRODUCT('Rendements bruts_+1'!E$2:E53)</f>
        <v>0.93044610465389965</v>
      </c>
      <c r="F54" s="3">
        <f ca="1">PRODUCT('Rendements bruts_+1'!F$2:F53)</f>
        <v>1.4398860421125721</v>
      </c>
      <c r="G54" s="3">
        <f ca="1">PRODUCT('Rendements bruts_+1'!G$2:G53)</f>
        <v>2.0384128008756002</v>
      </c>
      <c r="H54" s="3">
        <f ca="1">PRODUCT('Rendements bruts_+1'!H$2:H53)</f>
        <v>1.1648963176905003</v>
      </c>
      <c r="I54" s="3">
        <f ca="1">PRODUCT('Rendements bruts_+1'!I$2:I53)</f>
        <v>1.4841905246700555</v>
      </c>
      <c r="J54" s="3">
        <f>PRODUCT('Rendements bruts_+1'!J$2:J53)</f>
        <v>0</v>
      </c>
      <c r="K54" s="3">
        <f ca="1">PRODUCT('Rendements bruts_+1'!K$2:K53)</f>
        <v>1.350264543621464</v>
      </c>
      <c r="L54" s="3">
        <f>PRODUCT('Rendements bruts_+1'!L$2:L53)</f>
        <v>0</v>
      </c>
      <c r="M54" s="3">
        <f>PRODUCT('Rendements bruts_+1'!M$2:M53)</f>
        <v>0</v>
      </c>
      <c r="N54" s="3">
        <f>PRODUCT('Rendements bruts_+1'!N$2:N53)</f>
        <v>0</v>
      </c>
      <c r="O54" s="3">
        <f ca="1">PRODUCT('Rendements bruts_+1'!O$2:O53)</f>
        <v>1.0687973467942335</v>
      </c>
      <c r="P54" s="3">
        <f>PRODUCT('Rendements bruts_+1'!P$2:P53)</f>
        <v>0</v>
      </c>
      <c r="Q54" s="3">
        <f ca="1">PRODUCT('Rendements bruts_+1'!Q$2:Q53)</f>
        <v>1.1549295884647011</v>
      </c>
      <c r="R54" s="3">
        <f>PRODUCT('Rendements bruts_+1'!R$2:R53)</f>
        <v>0</v>
      </c>
      <c r="S54" s="3">
        <f>PRODUCT('Rendements bruts_+1'!S$2:S53)</f>
        <v>0</v>
      </c>
      <c r="T54" s="3">
        <f>PRODUCT('Rendements bruts_+1'!T$2:T53)</f>
        <v>0</v>
      </c>
      <c r="U54" s="3">
        <f>PRODUCT('Rendements bruts_+1'!U$2:U53)</f>
        <v>0</v>
      </c>
      <c r="V54" s="3">
        <f>PRODUCT('Rendements bruts_+1'!V$2:V53)</f>
        <v>0</v>
      </c>
      <c r="W54" s="3">
        <f>PRODUCT('Rendements bruts_+1'!W$2:W53)</f>
        <v>0</v>
      </c>
    </row>
    <row r="55" spans="1:23" x14ac:dyDescent="0.25">
      <c r="A55" s="2">
        <v>39599</v>
      </c>
      <c r="B55" s="3">
        <f>PRODUCT('Rendements bruts_+1'!B$2:B54)</f>
        <v>1.2203019573365503</v>
      </c>
      <c r="C55" s="3">
        <f ca="1">PRODUCT('Rendements bruts_+1'!C$2:C54)</f>
        <v>1.3856905748422832</v>
      </c>
      <c r="D55" s="3">
        <f ca="1">PRODUCT('Rendements bruts_+1'!D$2:D54)</f>
        <v>1.5001873291793646</v>
      </c>
      <c r="E55" s="3">
        <f ca="1">PRODUCT('Rendements bruts_+1'!E$2:E54)</f>
        <v>0.95835948779351665</v>
      </c>
      <c r="F55" s="3">
        <f ca="1">PRODUCT('Rendements bruts_+1'!F$2:F54)</f>
        <v>1.5118803442182007</v>
      </c>
      <c r="G55" s="3">
        <f ca="1">PRODUCT('Rendements bruts_+1'!G$2:G54)</f>
        <v>2.1403334409193802</v>
      </c>
      <c r="H55" s="3">
        <f ca="1">PRODUCT('Rendements bruts_+1'!H$2:H54)</f>
        <v>1.1765452808674053</v>
      </c>
      <c r="I55" s="3">
        <f ca="1">PRODUCT('Rendements bruts_+1'!I$2:I54)</f>
        <v>1.4990324299167561</v>
      </c>
      <c r="J55" s="3">
        <f>PRODUCT('Rendements bruts_+1'!J$2:J54)</f>
        <v>0</v>
      </c>
      <c r="K55" s="3">
        <f ca="1">PRODUCT('Rendements bruts_+1'!K$2:K54)</f>
        <v>1.3367618981852494</v>
      </c>
      <c r="L55" s="3">
        <f>PRODUCT('Rendements bruts_+1'!L$2:L54)</f>
        <v>0</v>
      </c>
      <c r="M55" s="3">
        <f>PRODUCT('Rendements bruts_+1'!M$2:M54)</f>
        <v>0</v>
      </c>
      <c r="N55" s="3">
        <f>PRODUCT('Rendements bruts_+1'!N$2:N54)</f>
        <v>0</v>
      </c>
      <c r="O55" s="3">
        <f ca="1">PRODUCT('Rendements bruts_+1'!O$2:O54)</f>
        <v>1.1008612671980607</v>
      </c>
      <c r="P55" s="3">
        <f>PRODUCT('Rendements bruts_+1'!P$2:P54)</f>
        <v>0</v>
      </c>
      <c r="Q55" s="3">
        <f ca="1">PRODUCT('Rendements bruts_+1'!Q$2:Q54)</f>
        <v>1.1780281802339951</v>
      </c>
      <c r="R55" s="3">
        <f>PRODUCT('Rendements bruts_+1'!R$2:R54)</f>
        <v>0</v>
      </c>
      <c r="S55" s="3">
        <f>PRODUCT('Rendements bruts_+1'!S$2:S54)</f>
        <v>0</v>
      </c>
      <c r="T55" s="3">
        <f>PRODUCT('Rendements bruts_+1'!T$2:T54)</f>
        <v>0</v>
      </c>
      <c r="U55" s="3">
        <f>PRODUCT('Rendements bruts_+1'!U$2:U54)</f>
        <v>0</v>
      </c>
      <c r="V55" s="3">
        <f>PRODUCT('Rendements bruts_+1'!V$2:V54)</f>
        <v>0</v>
      </c>
      <c r="W55" s="3">
        <f>PRODUCT('Rendements bruts_+1'!W$2:W54)</f>
        <v>0</v>
      </c>
    </row>
    <row r="56" spans="1:23" x14ac:dyDescent="0.25">
      <c r="A56" s="2">
        <v>39629</v>
      </c>
      <c r="B56" s="3">
        <f>PRODUCT('Rendements bruts_+1'!B$2:B55)</f>
        <v>1.2171495106134309</v>
      </c>
      <c r="C56" s="3">
        <f ca="1">PRODUCT('Rendements bruts_+1'!C$2:C55)</f>
        <v>1.3856905748422832</v>
      </c>
      <c r="D56" s="3">
        <f ca="1">PRODUCT('Rendements bruts_+1'!D$2:D55)</f>
        <v>1.5151892024711582</v>
      </c>
      <c r="E56" s="3">
        <f ca="1">PRODUCT('Rendements bruts_+1'!E$2:E55)</f>
        <v>0.91044151340384083</v>
      </c>
      <c r="F56" s="3">
        <f ca="1">PRODUCT('Rendements bruts_+1'!F$2:F55)</f>
        <v>1.5269991476603828</v>
      </c>
      <c r="G56" s="3">
        <f ca="1">PRODUCT('Rendements bruts_+1'!G$2:G55)</f>
        <v>2.1617367753285741</v>
      </c>
      <c r="H56" s="3">
        <f ca="1">PRODUCT('Rendements bruts_+1'!H$2:H55)</f>
        <v>1.1647798280587311</v>
      </c>
      <c r="I56" s="3">
        <f ca="1">PRODUCT('Rendements bruts_+1'!I$2:I55)</f>
        <v>1.4240808084209182</v>
      </c>
      <c r="J56" s="3">
        <f>PRODUCT('Rendements bruts_+1'!J$2:J55)</f>
        <v>0</v>
      </c>
      <c r="K56" s="3">
        <f ca="1">PRODUCT('Rendements bruts_+1'!K$2:K55)</f>
        <v>1.3768647551308069</v>
      </c>
      <c r="L56" s="3">
        <f>PRODUCT('Rendements bruts_+1'!L$2:L55)</f>
        <v>0</v>
      </c>
      <c r="M56" s="3">
        <f>PRODUCT('Rendements bruts_+1'!M$2:M55)</f>
        <v>0</v>
      </c>
      <c r="N56" s="3">
        <f>PRODUCT('Rendements bruts_+1'!N$2:N55)</f>
        <v>0</v>
      </c>
      <c r="O56" s="3">
        <f ca="1">PRODUCT('Rendements bruts_+1'!O$2:O55)</f>
        <v>1.08985265452608</v>
      </c>
      <c r="P56" s="3">
        <f>PRODUCT('Rendements bruts_+1'!P$2:P55)</f>
        <v>0</v>
      </c>
      <c r="Q56" s="3">
        <f ca="1">PRODUCT('Rendements bruts_+1'!Q$2:Q55)</f>
        <v>1.1662478984316551</v>
      </c>
      <c r="R56" s="3">
        <f>PRODUCT('Rendements bruts_+1'!R$2:R55)</f>
        <v>0</v>
      </c>
      <c r="S56" s="3">
        <f>PRODUCT('Rendements bruts_+1'!S$2:S55)</f>
        <v>0</v>
      </c>
      <c r="T56" s="3">
        <f>PRODUCT('Rendements bruts_+1'!T$2:T55)</f>
        <v>0</v>
      </c>
      <c r="U56" s="3">
        <f>PRODUCT('Rendements bruts_+1'!U$2:U55)</f>
        <v>0</v>
      </c>
      <c r="V56" s="3">
        <f>PRODUCT('Rendements bruts_+1'!V$2:V55)</f>
        <v>0</v>
      </c>
      <c r="W56" s="3">
        <f>PRODUCT('Rendements bruts_+1'!W$2:W55)</f>
        <v>0</v>
      </c>
    </row>
    <row r="57" spans="1:23" x14ac:dyDescent="0.25">
      <c r="A57" s="2">
        <v>39660</v>
      </c>
      <c r="B57" s="3">
        <f>PRODUCT('Rendements bruts_+1'!B$2:B56)</f>
        <v>1.2294630064958036</v>
      </c>
      <c r="C57" s="3">
        <f ca="1">PRODUCT('Rendements bruts_+1'!C$2:C56)</f>
        <v>1.3579767633454376</v>
      </c>
      <c r="D57" s="3">
        <f ca="1">PRODUCT('Rendements bruts_+1'!D$2:D56)</f>
        <v>1.4697335263970235</v>
      </c>
      <c r="E57" s="3">
        <f ca="1">PRODUCT('Rendements bruts_+1'!E$2:E56)</f>
        <v>0.91044151340384083</v>
      </c>
      <c r="F57" s="3">
        <f ca="1">PRODUCT('Rendements bruts_+1'!F$2:F56)</f>
        <v>1.5422691391369867</v>
      </c>
      <c r="G57" s="3">
        <f ca="1">PRODUCT('Rendements bruts_+1'!G$2:G56)</f>
        <v>2.0968846720687169</v>
      </c>
      <c r="H57" s="3">
        <f ca="1">PRODUCT('Rendements bruts_+1'!H$2:H56)</f>
        <v>1.1647798280587311</v>
      </c>
      <c r="I57" s="3">
        <f ca="1">PRODUCT('Rendements bruts_+1'!I$2:I56)</f>
        <v>1.3813583841682906</v>
      </c>
      <c r="J57" s="3">
        <f>PRODUCT('Rendements bruts_+1'!J$2:J56)</f>
        <v>0</v>
      </c>
      <c r="K57" s="3">
        <f ca="1">PRODUCT('Rendements bruts_+1'!K$2:K56)</f>
        <v>1.3493274600281906</v>
      </c>
      <c r="L57" s="3">
        <f>PRODUCT('Rendements bruts_+1'!L$2:L56)</f>
        <v>0</v>
      </c>
      <c r="M57" s="3">
        <f>PRODUCT('Rendements bruts_+1'!M$2:M56)</f>
        <v>0</v>
      </c>
      <c r="N57" s="3">
        <f>PRODUCT('Rendements bruts_+1'!N$2:N56)</f>
        <v>0</v>
      </c>
      <c r="O57" s="3">
        <f ca="1">PRODUCT('Rendements bruts_+1'!O$2:O56)</f>
        <v>1.1552438137976448</v>
      </c>
      <c r="P57" s="3">
        <f>PRODUCT('Rendements bruts_+1'!P$2:P56)</f>
        <v>0</v>
      </c>
      <c r="Q57" s="3">
        <f ca="1">PRODUCT('Rendements bruts_+1'!Q$2:Q56)</f>
        <v>1.1545854194473386</v>
      </c>
      <c r="R57" s="3">
        <f>PRODUCT('Rendements bruts_+1'!R$2:R56)</f>
        <v>0</v>
      </c>
      <c r="S57" s="3">
        <f>PRODUCT('Rendements bruts_+1'!S$2:S56)</f>
        <v>0</v>
      </c>
      <c r="T57" s="3">
        <f>PRODUCT('Rendements bruts_+1'!T$2:T56)</f>
        <v>0</v>
      </c>
      <c r="U57" s="3">
        <f>PRODUCT('Rendements bruts_+1'!U$2:U56)</f>
        <v>0</v>
      </c>
      <c r="V57" s="3">
        <f>PRODUCT('Rendements bruts_+1'!V$2:V56)</f>
        <v>0</v>
      </c>
      <c r="W57" s="3">
        <f>PRODUCT('Rendements bruts_+1'!W$2:W56)</f>
        <v>0</v>
      </c>
    </row>
    <row r="58" spans="1:23" x14ac:dyDescent="0.25">
      <c r="A58" s="2">
        <v>39689</v>
      </c>
      <c r="B58" s="3">
        <f>PRODUCT('Rendements bruts_+1'!B$2:B57)</f>
        <v>1.2391962552972287</v>
      </c>
      <c r="C58" s="3">
        <f ca="1">PRODUCT('Rendements bruts_+1'!C$2:C57)</f>
        <v>1.3308172280785289</v>
      </c>
      <c r="D58" s="3">
        <f ca="1">PRODUCT('Rendements bruts_+1'!D$2:D57)</f>
        <v>1.3962468500771723</v>
      </c>
      <c r="E58" s="3">
        <f ca="1">PRODUCT('Rendements bruts_+1'!E$2:E57)</f>
        <v>0.86491943773364877</v>
      </c>
      <c r="F58" s="3">
        <f ca="1">PRODUCT('Rendements bruts_+1'!F$2:F57)</f>
        <v>1.5268464477456167</v>
      </c>
      <c r="G58" s="3">
        <f ca="1">PRODUCT('Rendements bruts_+1'!G$2:G57)</f>
        <v>1.992040438465281</v>
      </c>
      <c r="H58" s="3">
        <f ca="1">PRODUCT('Rendements bruts_+1'!H$2:H57)</f>
        <v>1.1181886349363819</v>
      </c>
      <c r="I58" s="3">
        <f ca="1">PRODUCT('Rendements bruts_+1'!I$2:I57)</f>
        <v>1.4504263033767051</v>
      </c>
      <c r="J58" s="3">
        <f>PRODUCT('Rendements bruts_+1'!J$2:J57)</f>
        <v>0</v>
      </c>
      <c r="K58" s="3">
        <f ca="1">PRODUCT('Rendements bruts_+1'!K$2:K57)</f>
        <v>1.3628207346284724</v>
      </c>
      <c r="L58" s="3">
        <f>PRODUCT('Rendements bruts_+1'!L$2:L57)</f>
        <v>0</v>
      </c>
      <c r="M58" s="3">
        <f>PRODUCT('Rendements bruts_+1'!M$2:M57)</f>
        <v>0</v>
      </c>
      <c r="N58" s="3">
        <f>PRODUCT('Rendements bruts_+1'!N$2:N57)</f>
        <v>0</v>
      </c>
      <c r="O58" s="3">
        <f ca="1">PRODUCT('Rendements bruts_+1'!O$2:O57)</f>
        <v>1.1436913756596685</v>
      </c>
      <c r="P58" s="3">
        <f>PRODUCT('Rendements bruts_+1'!P$2:P57)</f>
        <v>0</v>
      </c>
      <c r="Q58" s="3">
        <f ca="1">PRODUCT('Rendements bruts_+1'!Q$2:Q57)</f>
        <v>1.1892229820307587</v>
      </c>
      <c r="R58" s="3">
        <f>PRODUCT('Rendements bruts_+1'!R$2:R57)</f>
        <v>0</v>
      </c>
      <c r="S58" s="3">
        <f>PRODUCT('Rendements bruts_+1'!S$2:S57)</f>
        <v>0</v>
      </c>
      <c r="T58" s="3">
        <f>PRODUCT('Rendements bruts_+1'!T$2:T57)</f>
        <v>0</v>
      </c>
      <c r="U58" s="3">
        <f>PRODUCT('Rendements bruts_+1'!U$2:U57)</f>
        <v>0</v>
      </c>
      <c r="V58" s="3">
        <f>PRODUCT('Rendements bruts_+1'!V$2:V57)</f>
        <v>0</v>
      </c>
      <c r="W58" s="3">
        <f>PRODUCT('Rendements bruts_+1'!W$2:W57)</f>
        <v>0</v>
      </c>
    </row>
    <row r="59" spans="1:23" x14ac:dyDescent="0.25">
      <c r="A59" s="2">
        <v>39721</v>
      </c>
      <c r="B59" s="3">
        <f>PRODUCT('Rendements bruts_+1'!B$2:B58)</f>
        <v>1.2203811254876324</v>
      </c>
      <c r="C59" s="3">
        <f ca="1">PRODUCT('Rendements bruts_+1'!C$2:C58)</f>
        <v>1.3574335726400995</v>
      </c>
      <c r="D59" s="3">
        <f ca="1">PRODUCT('Rendements bruts_+1'!D$2:D58)</f>
        <v>1.3962468500771723</v>
      </c>
      <c r="E59" s="3">
        <f ca="1">PRODUCT('Rendements bruts_+1'!E$2:E58)</f>
        <v>0.8562702433563123</v>
      </c>
      <c r="F59" s="3">
        <f ca="1">PRODUCT('Rendements bruts_+1'!F$2:F58)</f>
        <v>1.5268464477456167</v>
      </c>
      <c r="G59" s="3">
        <f ca="1">PRODUCT('Rendements bruts_+1'!G$2:G58)</f>
        <v>1.9322792253113226</v>
      </c>
      <c r="H59" s="3">
        <f ca="1">PRODUCT('Rendements bruts_+1'!H$2:H58)</f>
        <v>1.0622792031895627</v>
      </c>
      <c r="I59" s="3">
        <f ca="1">PRODUCT('Rendements bruts_+1'!I$2:I58)</f>
        <v>1.3924092512416368</v>
      </c>
      <c r="J59" s="3">
        <f>PRODUCT('Rendements bruts_+1'!J$2:J58)</f>
        <v>0</v>
      </c>
      <c r="K59" s="3">
        <f ca="1">PRODUCT('Rendements bruts_+1'!K$2:K58)</f>
        <v>1.3083079052433335</v>
      </c>
      <c r="L59" s="3">
        <f>PRODUCT('Rendements bruts_+1'!L$2:L58)</f>
        <v>0</v>
      </c>
      <c r="M59" s="3">
        <f>PRODUCT('Rendements bruts_+1'!M$2:M58)</f>
        <v>0</v>
      </c>
      <c r="N59" s="3">
        <f>PRODUCT('Rendements bruts_+1'!N$2:N58)</f>
        <v>0</v>
      </c>
      <c r="O59" s="3">
        <f ca="1">PRODUCT('Rendements bruts_+1'!O$2:O58)</f>
        <v>1.1551282894162651</v>
      </c>
      <c r="P59" s="3">
        <f>PRODUCT('Rendements bruts_+1'!P$2:P58)</f>
        <v>0</v>
      </c>
      <c r="Q59" s="3">
        <f ca="1">PRODUCT('Rendements bruts_+1'!Q$2:Q58)</f>
        <v>1.2130074416713739</v>
      </c>
      <c r="R59" s="3">
        <f>PRODUCT('Rendements bruts_+1'!R$2:R58)</f>
        <v>0</v>
      </c>
      <c r="S59" s="3">
        <f>PRODUCT('Rendements bruts_+1'!S$2:S58)</f>
        <v>0</v>
      </c>
      <c r="T59" s="3">
        <f>PRODUCT('Rendements bruts_+1'!T$2:T58)</f>
        <v>0</v>
      </c>
      <c r="U59" s="3">
        <f>PRODUCT('Rendements bruts_+1'!U$2:U58)</f>
        <v>0</v>
      </c>
      <c r="V59" s="3">
        <f>PRODUCT('Rendements bruts_+1'!V$2:V58)</f>
        <v>0</v>
      </c>
      <c r="W59" s="3">
        <f>PRODUCT('Rendements bruts_+1'!W$2:W58)</f>
        <v>0</v>
      </c>
    </row>
    <row r="60" spans="1:23" x14ac:dyDescent="0.25">
      <c r="A60" s="2">
        <v>39752</v>
      </c>
      <c r="B60" s="3">
        <f>PRODUCT('Rendements bruts_+1'!B$2:B59)</f>
        <v>1.2224761130863862</v>
      </c>
      <c r="C60" s="3">
        <f ca="1">PRODUCT('Rendements bruts_+1'!C$2:C59)</f>
        <v>1.3302849011872975</v>
      </c>
      <c r="D60" s="3">
        <f ca="1">PRODUCT('Rendements bruts_+1'!D$2:D59)</f>
        <v>1.4660591925810309</v>
      </c>
      <c r="E60" s="3">
        <f ca="1">PRODUCT('Rendements bruts_+1'!E$2:E59)</f>
        <v>0.89052105309056484</v>
      </c>
      <c r="F60" s="3">
        <f ca="1">PRODUCT('Rendements bruts_+1'!F$2:F59)</f>
        <v>1.4505041253583357</v>
      </c>
      <c r="G60" s="3">
        <f ca="1">PRODUCT('Rendements bruts_+1'!G$2:G59)</f>
        <v>2.0095703943237755</v>
      </c>
      <c r="H60" s="3">
        <f ca="1">PRODUCT('Rendements bruts_+1'!H$2:H59)</f>
        <v>1.0622792031895627</v>
      </c>
      <c r="I60" s="3">
        <f ca="1">PRODUCT('Rendements bruts_+1'!I$2:I59)</f>
        <v>1.3645610662168042</v>
      </c>
      <c r="J60" s="3">
        <f>PRODUCT('Rendements bruts_+1'!J$2:J59)</f>
        <v>0</v>
      </c>
      <c r="K60" s="3">
        <f ca="1">PRODUCT('Rendements bruts_+1'!K$2:K59)</f>
        <v>1.3344740633482002</v>
      </c>
      <c r="L60" s="3">
        <f>PRODUCT('Rendements bruts_+1'!L$2:L59)</f>
        <v>0</v>
      </c>
      <c r="M60" s="3">
        <f>PRODUCT('Rendements bruts_+1'!M$2:M59)</f>
        <v>0</v>
      </c>
      <c r="N60" s="3">
        <f>PRODUCT('Rendements bruts_+1'!N$2:N59)</f>
        <v>0</v>
      </c>
      <c r="O60" s="3">
        <f ca="1">PRODUCT('Rendements bruts_+1'!O$2:O59)</f>
        <v>1.0973718749454517</v>
      </c>
      <c r="P60" s="3">
        <f>PRODUCT('Rendements bruts_+1'!P$2:P59)</f>
        <v>0</v>
      </c>
      <c r="Q60" s="3">
        <f ca="1">PRODUCT('Rendements bruts_+1'!Q$2:Q59)</f>
        <v>1.2615277393382289</v>
      </c>
      <c r="R60" s="3">
        <f>PRODUCT('Rendements bruts_+1'!R$2:R59)</f>
        <v>0</v>
      </c>
      <c r="S60" s="3">
        <f>PRODUCT('Rendements bruts_+1'!S$2:S59)</f>
        <v>0</v>
      </c>
      <c r="T60" s="3">
        <f>PRODUCT('Rendements bruts_+1'!T$2:T59)</f>
        <v>0</v>
      </c>
      <c r="U60" s="3">
        <f>PRODUCT('Rendements bruts_+1'!U$2:U59)</f>
        <v>0</v>
      </c>
      <c r="V60" s="3">
        <f>PRODUCT('Rendements bruts_+1'!V$2:V59)</f>
        <v>0</v>
      </c>
      <c r="W60" s="3">
        <f>PRODUCT('Rendements bruts_+1'!W$2:W59)</f>
        <v>0</v>
      </c>
    </row>
    <row r="61" spans="1:23" x14ac:dyDescent="0.25">
      <c r="A61" s="2">
        <v>39782</v>
      </c>
      <c r="B61" s="3">
        <f>PRODUCT('Rendements bruts_+1'!B$2:B60)</f>
        <v>1.2391221628262457</v>
      </c>
      <c r="C61" s="3">
        <f ca="1">PRODUCT('Rendements bruts_+1'!C$2:C60)</f>
        <v>1.4101019952585354</v>
      </c>
      <c r="D61" s="3">
        <f ca="1">PRODUCT('Rendements bruts_+1'!D$2:D60)</f>
        <v>1.5100409683584619</v>
      </c>
      <c r="E61" s="3">
        <f ca="1">PRODUCT('Rendements bruts_+1'!E$2:E60)</f>
        <v>0.84599500043603659</v>
      </c>
      <c r="F61" s="3">
        <f ca="1">PRODUCT('Rendements bruts_+1'!F$2:F60)</f>
        <v>1.5230293316262526</v>
      </c>
      <c r="G61" s="3">
        <f ca="1">PRODUCT('Rendements bruts_+1'!G$2:G60)</f>
        <v>2.130144617983202</v>
      </c>
      <c r="H61" s="3">
        <f ca="1">PRODUCT('Rendements bruts_+1'!H$2:H60)</f>
        <v>1.0729019952214582</v>
      </c>
      <c r="I61" s="3">
        <f ca="1">PRODUCT('Rendements bruts_+1'!I$2:I60)</f>
        <v>1.3918522875411403</v>
      </c>
      <c r="J61" s="3">
        <f>PRODUCT('Rendements bruts_+1'!J$2:J60)</f>
        <v>0</v>
      </c>
      <c r="K61" s="3">
        <f ca="1">PRODUCT('Rendements bruts_+1'!K$2:K60)</f>
        <v>1.3077845820812362</v>
      </c>
      <c r="L61" s="3">
        <f>PRODUCT('Rendements bruts_+1'!L$2:L60)</f>
        <v>0</v>
      </c>
      <c r="M61" s="3">
        <f>PRODUCT('Rendements bruts_+1'!M$2:M60)</f>
        <v>0</v>
      </c>
      <c r="N61" s="3">
        <f>PRODUCT('Rendements bruts_+1'!N$2:N60)</f>
        <v>0</v>
      </c>
      <c r="O61" s="3">
        <f ca="1">PRODUCT('Rendements bruts_+1'!O$2:O60)</f>
        <v>1.1302930311938153</v>
      </c>
      <c r="P61" s="3">
        <f>PRODUCT('Rendements bruts_+1'!P$2:P60)</f>
        <v>0</v>
      </c>
      <c r="Q61" s="3">
        <f ca="1">PRODUCT('Rendements bruts_+1'!Q$2:Q60)</f>
        <v>1.2489124619448466</v>
      </c>
      <c r="R61" s="3">
        <f>PRODUCT('Rendements bruts_+1'!R$2:R60)</f>
        <v>0</v>
      </c>
      <c r="S61" s="3">
        <f>PRODUCT('Rendements bruts_+1'!S$2:S60)</f>
        <v>0</v>
      </c>
      <c r="T61" s="3">
        <f>PRODUCT('Rendements bruts_+1'!T$2:T60)</f>
        <v>0</v>
      </c>
      <c r="U61" s="3">
        <f>PRODUCT('Rendements bruts_+1'!U$2:U60)</f>
        <v>0</v>
      </c>
      <c r="V61" s="3">
        <f>PRODUCT('Rendements bruts_+1'!V$2:V60)</f>
        <v>0</v>
      </c>
      <c r="W61" s="3">
        <f>PRODUCT('Rendements bruts_+1'!W$2:W60)</f>
        <v>0</v>
      </c>
    </row>
    <row r="62" spans="1:23" x14ac:dyDescent="0.25">
      <c r="A62" s="2">
        <v>39813</v>
      </c>
      <c r="B62" s="3">
        <f>PRODUCT('Rendements bruts_+1'!B$2:B61)</f>
        <v>1.2635535214699698</v>
      </c>
      <c r="C62" s="3">
        <f ca="1">PRODUCT('Rendements bruts_+1'!C$2:C61)</f>
        <v>1.4242030152111207</v>
      </c>
      <c r="D62" s="3">
        <f ca="1">PRODUCT('Rendements bruts_+1'!D$2:D61)</f>
        <v>1.4798401489912927</v>
      </c>
      <c r="E62" s="3">
        <f ca="1">PRODUCT('Rendements bruts_+1'!E$2:E61)</f>
        <v>0.84599500043603659</v>
      </c>
      <c r="F62" s="3">
        <f ca="1">PRODUCT('Rendements bruts_+1'!F$2:F61)</f>
        <v>1.4925687449937275</v>
      </c>
      <c r="G62" s="3">
        <f ca="1">PRODUCT('Rendements bruts_+1'!G$2:G61)</f>
        <v>2.066240279443706</v>
      </c>
      <c r="H62" s="3">
        <f ca="1">PRODUCT('Rendements bruts_+1'!H$2:H61)</f>
        <v>1.0729019952214582</v>
      </c>
      <c r="I62" s="3">
        <f ca="1">PRODUCT('Rendements bruts_+1'!I$2:I61)</f>
        <v>1.4475263790427859</v>
      </c>
      <c r="J62" s="3">
        <f>PRODUCT('Rendements bruts_+1'!J$2:J61)</f>
        <v>0</v>
      </c>
      <c r="K62" s="3">
        <f ca="1">PRODUCT('Rendements bruts_+1'!K$2:K61)</f>
        <v>1.2685510446187991</v>
      </c>
      <c r="L62" s="3">
        <f>PRODUCT('Rendements bruts_+1'!L$2:L61)</f>
        <v>0</v>
      </c>
      <c r="M62" s="3">
        <f>PRODUCT('Rendements bruts_+1'!M$2:M61)</f>
        <v>0</v>
      </c>
      <c r="N62" s="3">
        <f>PRODUCT('Rendements bruts_+1'!N$2:N61)</f>
        <v>0</v>
      </c>
      <c r="O62" s="3">
        <f ca="1">PRODUCT('Rendements bruts_+1'!O$2:O61)</f>
        <v>1.0850813099460626</v>
      </c>
      <c r="P62" s="3">
        <f>PRODUCT('Rendements bruts_+1'!P$2:P61)</f>
        <v>0</v>
      </c>
      <c r="Q62" s="3">
        <f ca="1">PRODUCT('Rendements bruts_+1'!Q$2:Q61)</f>
        <v>1.1989559634670528</v>
      </c>
      <c r="R62" s="3">
        <f>PRODUCT('Rendements bruts_+1'!R$2:R61)</f>
        <v>0</v>
      </c>
      <c r="S62" s="3">
        <f>PRODUCT('Rendements bruts_+1'!S$2:S61)</f>
        <v>0</v>
      </c>
      <c r="T62" s="3">
        <f>PRODUCT('Rendements bruts_+1'!T$2:T61)</f>
        <v>0</v>
      </c>
      <c r="U62" s="3">
        <f>PRODUCT('Rendements bruts_+1'!U$2:U61)</f>
        <v>0</v>
      </c>
      <c r="V62" s="3">
        <f>PRODUCT('Rendements bruts_+1'!V$2:V61)</f>
        <v>0</v>
      </c>
      <c r="W62" s="3">
        <f>PRODUCT('Rendements bruts_+1'!W$2:W61)</f>
        <v>0</v>
      </c>
    </row>
    <row r="63" spans="1:23" x14ac:dyDescent="0.25">
      <c r="A63" s="2">
        <v>39844</v>
      </c>
      <c r="B63" s="3">
        <f>PRODUCT('Rendements bruts_+1'!B$2:B62)</f>
        <v>1.2558037265382873</v>
      </c>
      <c r="C63" s="3">
        <f ca="1">PRODUCT('Rendements bruts_+1'!C$2:C62)</f>
        <v>1.4954131659716767</v>
      </c>
      <c r="D63" s="3">
        <f ca="1">PRODUCT('Rendements bruts_+1'!D$2:D62)</f>
        <v>1.5538321564408575</v>
      </c>
      <c r="E63" s="3">
        <f ca="1">PRODUCT('Rendements bruts_+1'!E$2:E62)</f>
        <v>0.80369525041423473</v>
      </c>
      <c r="F63" s="3">
        <f ca="1">PRODUCT('Rendements bruts_+1'!F$2:F62)</f>
        <v>1.5074944324436648</v>
      </c>
      <c r="G63" s="3">
        <f ca="1">PRODUCT('Rendements bruts_+1'!G$2:G62)</f>
        <v>2.1075650850325802</v>
      </c>
      <c r="H63" s="3">
        <f ca="1">PRODUCT('Rendements bruts_+1'!H$2:H62)</f>
        <v>1.0836310151736728</v>
      </c>
      <c r="I63" s="3">
        <f ca="1">PRODUCT('Rendements bruts_+1'!I$2:I62)</f>
        <v>1.433051115252358</v>
      </c>
      <c r="J63" s="3">
        <f>PRODUCT('Rendements bruts_+1'!J$2:J62)</f>
        <v>0</v>
      </c>
      <c r="K63" s="3">
        <f ca="1">PRODUCT('Rendements bruts_+1'!K$2:K62)</f>
        <v>1.2939220655111752</v>
      </c>
      <c r="L63" s="3">
        <f>PRODUCT('Rendements bruts_+1'!L$2:L62)</f>
        <v>0</v>
      </c>
      <c r="M63" s="3">
        <f>PRODUCT('Rendements bruts_+1'!M$2:M62)</f>
        <v>0</v>
      </c>
      <c r="N63" s="3">
        <f>PRODUCT('Rendements bruts_+1'!N$2:N62)</f>
        <v>0</v>
      </c>
      <c r="O63" s="3">
        <f ca="1">PRODUCT('Rendements bruts_+1'!O$2:O62)</f>
        <v>1.128484562343905</v>
      </c>
      <c r="P63" s="3">
        <f>PRODUCT('Rendements bruts_+1'!P$2:P62)</f>
        <v>0</v>
      </c>
      <c r="Q63" s="3">
        <f ca="1">PRODUCT('Rendements bruts_+1'!Q$2:Q62)</f>
        <v>1.1629872845630411</v>
      </c>
      <c r="R63" s="3">
        <f>PRODUCT('Rendements bruts_+1'!R$2:R62)</f>
        <v>0</v>
      </c>
      <c r="S63" s="3">
        <f>PRODUCT('Rendements bruts_+1'!S$2:S62)</f>
        <v>0</v>
      </c>
      <c r="T63" s="3">
        <f>PRODUCT('Rendements bruts_+1'!T$2:T62)</f>
        <v>0</v>
      </c>
      <c r="U63" s="3">
        <f>PRODUCT('Rendements bruts_+1'!U$2:U62)</f>
        <v>0</v>
      </c>
      <c r="V63" s="3">
        <f>PRODUCT('Rendements bruts_+1'!V$2:V62)</f>
        <v>0</v>
      </c>
      <c r="W63" s="3">
        <f>PRODUCT('Rendements bruts_+1'!W$2:W62)</f>
        <v>0</v>
      </c>
    </row>
    <row r="64" spans="1:23" x14ac:dyDescent="0.25">
      <c r="A64" s="2">
        <v>39872</v>
      </c>
      <c r="B64" s="3">
        <f>PRODUCT('Rendements bruts_+1'!B$2:B63)</f>
        <v>1.2637990102639143</v>
      </c>
      <c r="C64" s="3">
        <f ca="1">PRODUCT('Rendements bruts_+1'!C$2:C63)</f>
        <v>1.5701838242702606</v>
      </c>
      <c r="D64" s="3">
        <f ca="1">PRODUCT('Rendements bruts_+1'!D$2:D63)</f>
        <v>1.538293834876449</v>
      </c>
      <c r="E64" s="3">
        <f ca="1">PRODUCT('Rendements bruts_+1'!E$2:E63)</f>
        <v>0.81976915542251949</v>
      </c>
      <c r="F64" s="3">
        <f ca="1">PRODUCT('Rendements bruts_+1'!F$2:F63)</f>
        <v>1.5828691540658482</v>
      </c>
      <c r="G64" s="3">
        <f ca="1">PRODUCT('Rendements bruts_+1'!G$2:G63)</f>
        <v>2.128640735882906</v>
      </c>
      <c r="H64" s="3">
        <f ca="1">PRODUCT('Rendements bruts_+1'!H$2:H63)</f>
        <v>1.1378125659323564</v>
      </c>
      <c r="I64" s="3">
        <f ca="1">PRODUCT('Rendements bruts_+1'!I$2:I63)</f>
        <v>1.4473816264048815</v>
      </c>
      <c r="J64" s="3">
        <f>PRODUCT('Rendements bruts_+1'!J$2:J63)</f>
        <v>0</v>
      </c>
      <c r="K64" s="3">
        <f ca="1">PRODUCT('Rendements bruts_+1'!K$2:K63)</f>
        <v>1.2809828448560634</v>
      </c>
      <c r="L64" s="3">
        <f>PRODUCT('Rendements bruts_+1'!L$2:L63)</f>
        <v>0</v>
      </c>
      <c r="M64" s="3">
        <f>PRODUCT('Rendements bruts_+1'!M$2:M63)</f>
        <v>0</v>
      </c>
      <c r="N64" s="3">
        <f>PRODUCT('Rendements bruts_+1'!N$2:N63)</f>
        <v>0</v>
      </c>
      <c r="O64" s="3">
        <f ca="1">PRODUCT('Rendements bruts_+1'!O$2:O63)</f>
        <v>1.1961936360845393</v>
      </c>
      <c r="P64" s="3">
        <f>PRODUCT('Rendements bruts_+1'!P$2:P63)</f>
        <v>0</v>
      </c>
      <c r="Q64" s="3">
        <f ca="1">PRODUCT('Rendements bruts_+1'!Q$2:Q63)</f>
        <v>1.186247030254302</v>
      </c>
      <c r="R64" s="3">
        <f>PRODUCT('Rendements bruts_+1'!R$2:R63)</f>
        <v>0</v>
      </c>
      <c r="S64" s="3">
        <f>PRODUCT('Rendements bruts_+1'!S$2:S63)</f>
        <v>0</v>
      </c>
      <c r="T64" s="3">
        <f>PRODUCT('Rendements bruts_+1'!T$2:T63)</f>
        <v>0</v>
      </c>
      <c r="U64" s="3">
        <f>PRODUCT('Rendements bruts_+1'!U$2:U63)</f>
        <v>0</v>
      </c>
      <c r="V64" s="3">
        <f>PRODUCT('Rendements bruts_+1'!V$2:V63)</f>
        <v>0</v>
      </c>
      <c r="W64" s="3">
        <f>PRODUCT('Rendements bruts_+1'!W$2:W63)</f>
        <v>0</v>
      </c>
    </row>
    <row r="65" spans="1:23" x14ac:dyDescent="0.25">
      <c r="A65" s="2">
        <v>39903</v>
      </c>
      <c r="B65" s="3">
        <f>PRODUCT('Rendements bruts_+1'!B$2:B64)</f>
        <v>1.2830930084872769</v>
      </c>
      <c r="C65" s="3">
        <f ca="1">PRODUCT('Rendements bruts_+1'!C$2:C64)</f>
        <v>1.6643948537264763</v>
      </c>
      <c r="D65" s="3">
        <f ca="1">PRODUCT('Rendements bruts_+1'!D$2:D64)</f>
        <v>1.4767620814813909</v>
      </c>
      <c r="E65" s="3">
        <f ca="1">PRODUCT('Rendements bruts_+1'!E$2:E64)</f>
        <v>0.85255992163942029</v>
      </c>
      <c r="F65" s="3">
        <f ca="1">PRODUCT('Rendements bruts_+1'!F$2:F64)</f>
        <v>1.5037256963625556</v>
      </c>
      <c r="G65" s="3">
        <f ca="1">PRODUCT('Rendements bruts_+1'!G$2:G64)</f>
        <v>2.1712135506005641</v>
      </c>
      <c r="H65" s="3">
        <f ca="1">PRODUCT('Rendements bruts_+1'!H$2:H64)</f>
        <v>1.1150563146137091</v>
      </c>
      <c r="I65" s="3">
        <f ca="1">PRODUCT('Rendements bruts_+1'!I$2:I64)</f>
        <v>1.4039601776127351</v>
      </c>
      <c r="J65" s="3">
        <f>PRODUCT('Rendements bruts_+1'!J$2:J64)</f>
        <v>0</v>
      </c>
      <c r="K65" s="3">
        <f ca="1">PRODUCT('Rendements bruts_+1'!K$2:K64)</f>
        <v>1.2169337026132601</v>
      </c>
      <c r="L65" s="3">
        <f>PRODUCT('Rendements bruts_+1'!L$2:L64)</f>
        <v>0</v>
      </c>
      <c r="M65" s="3">
        <f>PRODUCT('Rendements bruts_+1'!M$2:M64)</f>
        <v>0</v>
      </c>
      <c r="N65" s="3">
        <f>PRODUCT('Rendements bruts_+1'!N$2:N64)</f>
        <v>0</v>
      </c>
      <c r="O65" s="3">
        <f ca="1">PRODUCT('Rendements bruts_+1'!O$2:O64)</f>
        <v>1.1483458906411577</v>
      </c>
      <c r="P65" s="3">
        <f>PRODUCT('Rendements bruts_+1'!P$2:P64)</f>
        <v>0</v>
      </c>
      <c r="Q65" s="3">
        <f ca="1">PRODUCT('Rendements bruts_+1'!Q$2:Q64)</f>
        <v>1.1743845599517591</v>
      </c>
      <c r="R65" s="3">
        <f>PRODUCT('Rendements bruts_+1'!R$2:R64)</f>
        <v>0</v>
      </c>
      <c r="S65" s="3">
        <f>PRODUCT('Rendements bruts_+1'!S$2:S64)</f>
        <v>0</v>
      </c>
      <c r="T65" s="3">
        <f>PRODUCT('Rendements bruts_+1'!T$2:T64)</f>
        <v>0</v>
      </c>
      <c r="U65" s="3">
        <f>PRODUCT('Rendements bruts_+1'!U$2:U64)</f>
        <v>0</v>
      </c>
      <c r="V65" s="3">
        <f>PRODUCT('Rendements bruts_+1'!V$2:V64)</f>
        <v>0</v>
      </c>
      <c r="W65" s="3">
        <f>PRODUCT('Rendements bruts_+1'!W$2:W64)</f>
        <v>0</v>
      </c>
    </row>
    <row r="66" spans="1:23" x14ac:dyDescent="0.25">
      <c r="A66" s="2">
        <v>39933</v>
      </c>
      <c r="B66" s="3">
        <f>PRODUCT('Rendements bruts_+1'!B$2:B65)</f>
        <v>1.2849748782330583</v>
      </c>
      <c r="C66" s="3">
        <f ca="1">PRODUCT('Rendements bruts_+1'!C$2:C65)</f>
        <v>1.6477509051892116</v>
      </c>
      <c r="D66" s="3">
        <f ca="1">PRODUCT('Rendements bruts_+1'!D$2:D65)</f>
        <v>1.4472268398517629</v>
      </c>
      <c r="E66" s="3">
        <f ca="1">PRODUCT('Rendements bruts_+1'!E$2:E65)</f>
        <v>0.86961112007220875</v>
      </c>
      <c r="F66" s="3">
        <f ca="1">PRODUCT('Rendements bruts_+1'!F$2:F65)</f>
        <v>1.593949238144309</v>
      </c>
      <c r="G66" s="3">
        <f ca="1">PRODUCT('Rendements bruts_+1'!G$2:G65)</f>
        <v>2.2797742281305924</v>
      </c>
      <c r="H66" s="3">
        <f ca="1">PRODUCT('Rendements bruts_+1'!H$2:H65)</f>
        <v>1.1708091303443946</v>
      </c>
      <c r="I66" s="3">
        <f ca="1">PRODUCT('Rendements bruts_+1'!I$2:I65)</f>
        <v>1.4460789829411171</v>
      </c>
      <c r="J66" s="3">
        <f>PRODUCT('Rendements bruts_+1'!J$2:J65)</f>
        <v>0</v>
      </c>
      <c r="K66" s="3">
        <f ca="1">PRODUCT('Rendements bruts_+1'!K$2:K65)</f>
        <v>1.1925950285609948</v>
      </c>
      <c r="L66" s="3">
        <f>PRODUCT('Rendements bruts_+1'!L$2:L65)</f>
        <v>0</v>
      </c>
      <c r="M66" s="3">
        <f>PRODUCT('Rendements bruts_+1'!M$2:M65)</f>
        <v>0</v>
      </c>
      <c r="N66" s="3">
        <f>PRODUCT('Rendements bruts_+1'!N$2:N65)</f>
        <v>0</v>
      </c>
      <c r="O66" s="3">
        <f ca="1">PRODUCT('Rendements bruts_+1'!O$2:O65)</f>
        <v>1.1253789728283345</v>
      </c>
      <c r="P66" s="3">
        <f>PRODUCT('Rendements bruts_+1'!P$2:P65)</f>
        <v>0</v>
      </c>
      <c r="Q66" s="3">
        <f ca="1">PRODUCT('Rendements bruts_+1'!Q$2:Q65)</f>
        <v>1.1978722511507942</v>
      </c>
      <c r="R66" s="3">
        <f>PRODUCT('Rendements bruts_+1'!R$2:R65)</f>
        <v>0</v>
      </c>
      <c r="S66" s="3">
        <f>PRODUCT('Rendements bruts_+1'!S$2:S65)</f>
        <v>0</v>
      </c>
      <c r="T66" s="3">
        <f>PRODUCT('Rendements bruts_+1'!T$2:T65)</f>
        <v>0</v>
      </c>
      <c r="U66" s="3">
        <f>PRODUCT('Rendements bruts_+1'!U$2:U65)</f>
        <v>0</v>
      </c>
      <c r="V66" s="3">
        <f>PRODUCT('Rendements bruts_+1'!V$2:V65)</f>
        <v>0</v>
      </c>
      <c r="W66" s="3">
        <f>PRODUCT('Rendements bruts_+1'!W$2:W65)</f>
        <v>0</v>
      </c>
    </row>
    <row r="67" spans="1:23" x14ac:dyDescent="0.25">
      <c r="A67" s="2">
        <v>39964</v>
      </c>
      <c r="B67" s="3">
        <f>PRODUCT('Rendements bruts_+1'!B$2:B66)</f>
        <v>1.2840325633223542</v>
      </c>
      <c r="C67" s="3">
        <f ca="1">PRODUCT('Rendements bruts_+1'!C$2:C66)</f>
        <v>1.7466159595005644</v>
      </c>
      <c r="D67" s="3">
        <f ca="1">PRODUCT('Rendements bruts_+1'!D$2:D66)</f>
        <v>1.5340604502428687</v>
      </c>
      <c r="E67" s="3">
        <f ca="1">PRODUCT('Rendements bruts_+1'!E$2:E66)</f>
        <v>0.89569945367437509</v>
      </c>
      <c r="F67" s="3">
        <f ca="1">PRODUCT('Rendements bruts_+1'!F$2:F66)</f>
        <v>1.6736467000515245</v>
      </c>
      <c r="G67" s="3">
        <f ca="1">PRODUCT('Rendements bruts_+1'!G$2:G66)</f>
        <v>2.3481674549745102</v>
      </c>
      <c r="H67" s="3">
        <f ca="1">PRODUCT('Rendements bruts_+1'!H$2:H66)</f>
        <v>1.2176414955581705</v>
      </c>
      <c r="I67" s="3">
        <f ca="1">PRODUCT('Rendements bruts_+1'!I$2:I66)</f>
        <v>1.4460789829411171</v>
      </c>
      <c r="J67" s="3">
        <f>PRODUCT('Rendements bruts_+1'!J$2:J66)</f>
        <v>0</v>
      </c>
      <c r="K67" s="3">
        <f ca="1">PRODUCT('Rendements bruts_+1'!K$2:K66)</f>
        <v>1.144891227418555</v>
      </c>
      <c r="L67" s="3">
        <f>PRODUCT('Rendements bruts_+1'!L$2:L66)</f>
        <v>0</v>
      </c>
      <c r="M67" s="3">
        <f>PRODUCT('Rendements bruts_+1'!M$2:M66)</f>
        <v>0</v>
      </c>
      <c r="N67" s="3">
        <f>PRODUCT('Rendements bruts_+1'!N$2:N66)</f>
        <v>0</v>
      </c>
      <c r="O67" s="3">
        <f ca="1">PRODUCT('Rendements bruts_+1'!O$2:O66)</f>
        <v>1.1253789728283345</v>
      </c>
      <c r="P67" s="3">
        <f>PRODUCT('Rendements bruts_+1'!P$2:P66)</f>
        <v>0</v>
      </c>
      <c r="Q67" s="3">
        <f ca="1">PRODUCT('Rendements bruts_+1'!Q$2:Q66)</f>
        <v>1.1739148061277782</v>
      </c>
      <c r="R67" s="3">
        <f>PRODUCT('Rendements bruts_+1'!R$2:R66)</f>
        <v>0</v>
      </c>
      <c r="S67" s="3">
        <f>PRODUCT('Rendements bruts_+1'!S$2:S66)</f>
        <v>0</v>
      </c>
      <c r="T67" s="3">
        <f>PRODUCT('Rendements bruts_+1'!T$2:T66)</f>
        <v>0</v>
      </c>
      <c r="U67" s="3">
        <f>PRODUCT('Rendements bruts_+1'!U$2:U66)</f>
        <v>0</v>
      </c>
      <c r="V67" s="3">
        <f>PRODUCT('Rendements bruts_+1'!V$2:V66)</f>
        <v>0</v>
      </c>
      <c r="W67" s="3">
        <f>PRODUCT('Rendements bruts_+1'!W$2:W66)</f>
        <v>0</v>
      </c>
    </row>
    <row r="68" spans="1:23" x14ac:dyDescent="0.25">
      <c r="A68" s="2">
        <v>39994</v>
      </c>
      <c r="B68" s="3">
        <f>PRODUCT('Rendements bruts_+1'!B$2:B67)</f>
        <v>1.2961880715884726</v>
      </c>
      <c r="C68" s="3">
        <f ca="1">PRODUCT('Rendements bruts_+1'!C$2:C67)</f>
        <v>1.7990144382855813</v>
      </c>
      <c r="D68" s="3">
        <f ca="1">PRODUCT('Rendements bruts_+1'!D$2:D67)</f>
        <v>1.5954228682525835</v>
      </c>
      <c r="E68" s="3">
        <f ca="1">PRODUCT('Rendements bruts_+1'!E$2:E67)</f>
        <v>0.92257043728460641</v>
      </c>
      <c r="F68" s="3">
        <f ca="1">PRODUCT('Rendements bruts_+1'!F$2:F67)</f>
        <v>1.6736467000515245</v>
      </c>
      <c r="G68" s="3">
        <f ca="1">PRODUCT('Rendements bruts_+1'!G$2:G67)</f>
        <v>2.3246857804247649</v>
      </c>
      <c r="H68" s="3">
        <f ca="1">PRODUCT('Rendements bruts_+1'!H$2:H67)</f>
        <v>1.2298179105137521</v>
      </c>
      <c r="I68" s="3">
        <f ca="1">PRODUCT('Rendements bruts_+1'!I$2:I67)</f>
        <v>1.5328437219175843</v>
      </c>
      <c r="J68" s="3">
        <f>PRODUCT('Rendements bruts_+1'!J$2:J67)</f>
        <v>0</v>
      </c>
      <c r="K68" s="3">
        <f ca="1">PRODUCT('Rendements bruts_+1'!K$2:K67)</f>
        <v>1.1334423151443693</v>
      </c>
      <c r="L68" s="3">
        <f ca="1">PRODUCT('Rendements bruts_+1'!L$2:L67)</f>
        <v>0.96</v>
      </c>
      <c r="M68" s="3">
        <f>PRODUCT('Rendements bruts_+1'!M$2:M67)</f>
        <v>0</v>
      </c>
      <c r="N68" s="3">
        <f>PRODUCT('Rendements bruts_+1'!N$2:N67)</f>
        <v>0</v>
      </c>
      <c r="O68" s="3">
        <f ca="1">PRODUCT('Rendements bruts_+1'!O$2:O67)</f>
        <v>1.1929017111980347</v>
      </c>
      <c r="P68" s="3">
        <f>PRODUCT('Rendements bruts_+1'!P$2:P67)</f>
        <v>0</v>
      </c>
      <c r="Q68" s="3">
        <f ca="1">PRODUCT('Rendements bruts_+1'!Q$2:Q67)</f>
        <v>1.1739148061277782</v>
      </c>
      <c r="R68" s="3">
        <f>PRODUCT('Rendements bruts_+1'!R$2:R67)</f>
        <v>0</v>
      </c>
      <c r="S68" s="3">
        <f>PRODUCT('Rendements bruts_+1'!S$2:S67)</f>
        <v>0</v>
      </c>
      <c r="T68" s="3">
        <f>PRODUCT('Rendements bruts_+1'!T$2:T67)</f>
        <v>0</v>
      </c>
      <c r="U68" s="3">
        <f>PRODUCT('Rendements bruts_+1'!U$2:U67)</f>
        <v>0</v>
      </c>
      <c r="V68" s="3">
        <f>PRODUCT('Rendements bruts_+1'!V$2:V67)</f>
        <v>0</v>
      </c>
      <c r="W68" s="3">
        <f>PRODUCT('Rendements bruts_+1'!W$2:W67)</f>
        <v>0</v>
      </c>
    </row>
    <row r="69" spans="1:23" x14ac:dyDescent="0.25">
      <c r="A69" s="2">
        <v>40025</v>
      </c>
      <c r="B69" s="3">
        <f>PRODUCT('Rendements bruts_+1'!B$2:B68)</f>
        <v>1.304310850170427</v>
      </c>
      <c r="C69" s="3">
        <f ca="1">PRODUCT('Rendements bruts_+1'!C$2:C68)</f>
        <v>1.8709750158170046</v>
      </c>
      <c r="D69" s="3">
        <f ca="1">PRODUCT('Rendements bruts_+1'!D$2:D68)</f>
        <v>1.643285554300161</v>
      </c>
      <c r="E69" s="3">
        <f ca="1">PRODUCT('Rendements bruts_+1'!E$2:E68)</f>
        <v>0.91334473291176033</v>
      </c>
      <c r="F69" s="3">
        <f ca="1">PRODUCT('Rendements bruts_+1'!F$2:F68)</f>
        <v>1.6067008320494633</v>
      </c>
      <c r="G69" s="3">
        <f ca="1">PRODUCT('Rendements bruts_+1'!G$2:G68)</f>
        <v>2.2084514914035265</v>
      </c>
      <c r="H69" s="3">
        <f ca="1">PRODUCT('Rendements bruts_+1'!H$2:H68)</f>
        <v>1.2298179105137521</v>
      </c>
      <c r="I69" s="3">
        <f ca="1">PRODUCT('Rendements bruts_+1'!I$2:I68)</f>
        <v>1.6248143452326396</v>
      </c>
      <c r="J69" s="3">
        <f>PRODUCT('Rendements bruts_+1'!J$2:J68)</f>
        <v>0</v>
      </c>
      <c r="K69" s="3">
        <f ca="1">PRODUCT('Rendements bruts_+1'!K$2:K68)</f>
        <v>1.0994390456900383</v>
      </c>
      <c r="L69" s="3">
        <f ca="1">PRODUCT('Rendements bruts_+1'!L$2:L68)</f>
        <v>0.94079999999999997</v>
      </c>
      <c r="M69" s="3">
        <f ca="1">PRODUCT('Rendements bruts_+1'!M$2:M68)</f>
        <v>1.03</v>
      </c>
      <c r="N69" s="3">
        <f ca="1">PRODUCT('Rendements bruts_+1'!N$2:N68)</f>
        <v>1.03</v>
      </c>
      <c r="O69" s="3">
        <f ca="1">PRODUCT('Rendements bruts_+1'!O$2:O68)</f>
        <v>1.1929017111980347</v>
      </c>
      <c r="P69" s="3">
        <f>PRODUCT('Rendements bruts_+1'!P$2:P68)</f>
        <v>0</v>
      </c>
      <c r="Q69" s="3">
        <f ca="1">PRODUCT('Rendements bruts_+1'!Q$2:Q68)</f>
        <v>1.1152190658213892</v>
      </c>
      <c r="R69" s="3">
        <f>PRODUCT('Rendements bruts_+1'!R$2:R68)</f>
        <v>0</v>
      </c>
      <c r="S69" s="3">
        <f>PRODUCT('Rendements bruts_+1'!S$2:S68)</f>
        <v>0</v>
      </c>
      <c r="T69" s="3">
        <f>PRODUCT('Rendements bruts_+1'!T$2:T68)</f>
        <v>0</v>
      </c>
      <c r="U69" s="3">
        <f>PRODUCT('Rendements bruts_+1'!U$2:U68)</f>
        <v>0</v>
      </c>
      <c r="V69" s="3">
        <f>PRODUCT('Rendements bruts_+1'!V$2:V68)</f>
        <v>0</v>
      </c>
      <c r="W69" s="3">
        <f>PRODUCT('Rendements bruts_+1'!W$2:W68)</f>
        <v>0</v>
      </c>
    </row>
    <row r="70" spans="1:23" x14ac:dyDescent="0.25">
      <c r="A70" s="2">
        <v>40056</v>
      </c>
      <c r="B70" s="3">
        <f>PRODUCT('Rendements bruts_+1'!B$2:B69)</f>
        <v>1.3197886722591161</v>
      </c>
      <c r="C70" s="3">
        <f ca="1">PRODUCT('Rendements bruts_+1'!C$2:C69)</f>
        <v>1.964523766607855</v>
      </c>
      <c r="D70" s="3">
        <f ca="1">PRODUCT('Rendements bruts_+1'!D$2:D69)</f>
        <v>1.5611212765851528</v>
      </c>
      <c r="E70" s="3">
        <f ca="1">PRODUCT('Rendements bruts_+1'!E$2:E69)</f>
        <v>0.95901196955734835</v>
      </c>
      <c r="F70" s="3">
        <f ca="1">PRODUCT('Rendements bruts_+1'!F$2:F69)</f>
        <v>1.6549018570109473</v>
      </c>
      <c r="G70" s="3">
        <f ca="1">PRODUCT('Rendements bruts_+1'!G$2:G69)</f>
        <v>2.340958580887738</v>
      </c>
      <c r="H70" s="3">
        <f ca="1">PRODUCT('Rendements bruts_+1'!H$2:H69)</f>
        <v>1.180625194093202</v>
      </c>
      <c r="I70" s="3">
        <f ca="1">PRODUCT('Rendements bruts_+1'!I$2:I69)</f>
        <v>1.6248143452326396</v>
      </c>
      <c r="J70" s="3">
        <f>PRODUCT('Rendements bruts_+1'!J$2:J69)</f>
        <v>0</v>
      </c>
      <c r="K70" s="3">
        <f ca="1">PRODUCT('Rendements bruts_+1'!K$2:K69)</f>
        <v>1.1214278266038391</v>
      </c>
      <c r="L70" s="3">
        <f ca="1">PRODUCT('Rendements bruts_+1'!L$2:L69)</f>
        <v>0.95961600000000002</v>
      </c>
      <c r="M70" s="3">
        <f ca="1">PRODUCT('Rendements bruts_+1'!M$2:M69)</f>
        <v>1.0506</v>
      </c>
      <c r="N70" s="3">
        <f ca="1">PRODUCT('Rendements bruts_+1'!N$2:N69)</f>
        <v>0.99909999999999999</v>
      </c>
      <c r="O70" s="3">
        <f ca="1">PRODUCT('Rendements bruts_+1'!O$2:O69)</f>
        <v>1.169043676974074</v>
      </c>
      <c r="P70" s="3">
        <f>PRODUCT('Rendements bruts_+1'!P$2:P69)</f>
        <v>0</v>
      </c>
      <c r="Q70" s="3">
        <f ca="1">PRODUCT('Rendements bruts_+1'!Q$2:Q69)</f>
        <v>1.0594581125303197</v>
      </c>
      <c r="R70" s="3">
        <f>PRODUCT('Rendements bruts_+1'!R$2:R69)</f>
        <v>0</v>
      </c>
      <c r="S70" s="3">
        <f>PRODUCT('Rendements bruts_+1'!S$2:S69)</f>
        <v>0</v>
      </c>
      <c r="T70" s="3">
        <f>PRODUCT('Rendements bruts_+1'!T$2:T69)</f>
        <v>0</v>
      </c>
      <c r="U70" s="3">
        <f>PRODUCT('Rendements bruts_+1'!U$2:U69)</f>
        <v>0</v>
      </c>
      <c r="V70" s="3">
        <f>PRODUCT('Rendements bruts_+1'!V$2:V69)</f>
        <v>0</v>
      </c>
      <c r="W70" s="3">
        <f>PRODUCT('Rendements bruts_+1'!W$2:W69)</f>
        <v>0</v>
      </c>
    </row>
    <row r="71" spans="1:23" x14ac:dyDescent="0.25">
      <c r="A71" s="2">
        <v>40086</v>
      </c>
      <c r="B71" s="3">
        <f>PRODUCT('Rendements bruts_+1'!B$2:B70)</f>
        <v>1.3318867350881582</v>
      </c>
      <c r="C71" s="3">
        <f ca="1">PRODUCT('Rendements bruts_+1'!C$2:C70)</f>
        <v>2.0823951926043263</v>
      </c>
      <c r="D71" s="3">
        <f ca="1">PRODUCT('Rendements bruts_+1'!D$2:D70)</f>
        <v>1.5923437021168558</v>
      </c>
      <c r="E71" s="3">
        <f ca="1">PRODUCT('Rendements bruts_+1'!E$2:E70)</f>
        <v>0.98778232864406879</v>
      </c>
      <c r="F71" s="3">
        <f ca="1">PRODUCT('Rendements bruts_+1'!F$2:F70)</f>
        <v>1.7376469498614948</v>
      </c>
      <c r="G71" s="3">
        <f ca="1">PRODUCT('Rendements bruts_+1'!G$2:G70)</f>
        <v>2.340958580887738</v>
      </c>
      <c r="H71" s="3">
        <f ca="1">PRODUCT('Rendements bruts_+1'!H$2:H70)</f>
        <v>1.1215939343885419</v>
      </c>
      <c r="I71" s="3">
        <f ca="1">PRODUCT('Rendements bruts_+1'!I$2:I70)</f>
        <v>1.7060550624942716</v>
      </c>
      <c r="J71" s="3">
        <f>PRODUCT('Rendements bruts_+1'!J$2:J70)</f>
        <v>0</v>
      </c>
      <c r="K71" s="3">
        <f ca="1">PRODUCT('Rendements bruts_+1'!K$2:K70)</f>
        <v>1.1326421048698776</v>
      </c>
      <c r="L71" s="3">
        <f ca="1">PRODUCT('Rendements bruts_+1'!L$2:L70)</f>
        <v>0.93082752000000002</v>
      </c>
      <c r="M71" s="3">
        <f ca="1">PRODUCT('Rendements bruts_+1'!M$2:M70)</f>
        <v>1.0506</v>
      </c>
      <c r="N71" s="3">
        <f ca="1">PRODUCT('Rendements bruts_+1'!N$2:N70)</f>
        <v>1.0290729999999999</v>
      </c>
      <c r="O71" s="3">
        <f ca="1">PRODUCT('Rendements bruts_+1'!O$2:O70)</f>
        <v>1.2158054240530369</v>
      </c>
      <c r="P71" s="3">
        <f>PRODUCT('Rendements bruts_+1'!P$2:P70)</f>
        <v>0</v>
      </c>
      <c r="Q71" s="3">
        <f ca="1">PRODUCT('Rendements bruts_+1'!Q$2:Q70)</f>
        <v>1.1124310181568358</v>
      </c>
      <c r="R71" s="3">
        <f>PRODUCT('Rendements bruts_+1'!R$2:R70)</f>
        <v>0</v>
      </c>
      <c r="S71" s="3">
        <f>PRODUCT('Rendements bruts_+1'!S$2:S70)</f>
        <v>0</v>
      </c>
      <c r="T71" s="3">
        <f>PRODUCT('Rendements bruts_+1'!T$2:T70)</f>
        <v>0</v>
      </c>
      <c r="U71" s="3">
        <f>PRODUCT('Rendements bruts_+1'!U$2:U70)</f>
        <v>0</v>
      </c>
      <c r="V71" s="3">
        <f>PRODUCT('Rendements bruts_+1'!V$2:V70)</f>
        <v>0</v>
      </c>
      <c r="W71" s="3">
        <f>PRODUCT('Rendements bruts_+1'!W$2:W70)</f>
        <v>0</v>
      </c>
    </row>
    <row r="72" spans="1:23" x14ac:dyDescent="0.25">
      <c r="A72" s="2">
        <v>40117</v>
      </c>
      <c r="B72" s="3">
        <f>PRODUCT('Rendements bruts_+1'!B$2:B71)</f>
        <v>1.3331742255987433</v>
      </c>
      <c r="C72" s="3">
        <f ca="1">PRODUCT('Rendements bruts_+1'!C$2:C71)</f>
        <v>2.1448670483824559</v>
      </c>
      <c r="D72" s="3">
        <f ca="1">PRODUCT('Rendements bruts_+1'!D$2:D71)</f>
        <v>1.5923437021168558</v>
      </c>
      <c r="E72" s="3">
        <f ca="1">PRODUCT('Rendements bruts_+1'!E$2:E71)</f>
        <v>1.0075379752169502</v>
      </c>
      <c r="F72" s="3">
        <f ca="1">PRODUCT('Rendements bruts_+1'!F$2:F71)</f>
        <v>1.7550234193601097</v>
      </c>
      <c r="G72" s="3">
        <f ca="1">PRODUCT('Rendements bruts_+1'!G$2:G71)</f>
        <v>2.3643681666966154</v>
      </c>
      <c r="H72" s="3">
        <f ca="1">PRODUCT('Rendements bruts_+1'!H$2:H71)</f>
        <v>1.1888895704518545</v>
      </c>
      <c r="I72" s="3">
        <f ca="1">PRODUCT('Rendements bruts_+1'!I$2:I71)</f>
        <v>1.7913578156189853</v>
      </c>
      <c r="J72" s="3">
        <f>PRODUCT('Rendements bruts_+1'!J$2:J71)</f>
        <v>0</v>
      </c>
      <c r="K72" s="3">
        <f ca="1">PRODUCT('Rendements bruts_+1'!K$2:K71)</f>
        <v>1.166621368015974</v>
      </c>
      <c r="L72" s="3">
        <f ca="1">PRODUCT('Rendements bruts_+1'!L$2:L71)</f>
        <v>0.98667717120000009</v>
      </c>
      <c r="M72" s="3">
        <f ca="1">PRODUCT('Rendements bruts_+1'!M$2:M71)</f>
        <v>0.9980699999999999</v>
      </c>
      <c r="N72" s="3">
        <f ca="1">PRODUCT('Rendements bruts_+1'!N$2:N71)</f>
        <v>1.07023592</v>
      </c>
      <c r="O72" s="3">
        <f ca="1">PRODUCT('Rendements bruts_+1'!O$2:O71)</f>
        <v>1.2887537494962191</v>
      </c>
      <c r="P72" s="3">
        <f>PRODUCT('Rendements bruts_+1'!P$2:P71)</f>
        <v>0</v>
      </c>
      <c r="Q72" s="3">
        <f ca="1">PRODUCT('Rendements bruts_+1'!Q$2:Q71)</f>
        <v>1.1124310181568358</v>
      </c>
      <c r="R72" s="3">
        <f>PRODUCT('Rendements bruts_+1'!R$2:R71)</f>
        <v>0</v>
      </c>
      <c r="S72" s="3">
        <f>PRODUCT('Rendements bruts_+1'!S$2:S71)</f>
        <v>0</v>
      </c>
      <c r="T72" s="3">
        <f>PRODUCT('Rendements bruts_+1'!T$2:T71)</f>
        <v>0</v>
      </c>
      <c r="U72" s="3">
        <f>PRODUCT('Rendements bruts_+1'!U$2:U71)</f>
        <v>0</v>
      </c>
      <c r="V72" s="3">
        <f>PRODUCT('Rendements bruts_+1'!V$2:V71)</f>
        <v>0</v>
      </c>
      <c r="W72" s="3">
        <f>PRODUCT('Rendements bruts_+1'!W$2:W71)</f>
        <v>0</v>
      </c>
    </row>
    <row r="73" spans="1:23" x14ac:dyDescent="0.25">
      <c r="A73" s="2">
        <v>40147</v>
      </c>
      <c r="B73" s="3">
        <f>PRODUCT('Rendements bruts_+1'!B$2:B72)</f>
        <v>1.3521941778839521</v>
      </c>
      <c r="C73" s="3">
        <f ca="1">PRODUCT('Rendements bruts_+1'!C$2:C72)</f>
        <v>2.0590723664471575</v>
      </c>
      <c r="D73" s="3">
        <f ca="1">PRODUCT('Rendements bruts_+1'!D$2:D72)</f>
        <v>1.6719608872226988</v>
      </c>
      <c r="E73" s="3">
        <f ca="1">PRODUCT('Rendements bruts_+1'!E$2:E72)</f>
        <v>1.0276887347212893</v>
      </c>
      <c r="F73" s="3">
        <f ca="1">PRODUCT('Rendements bruts_+1'!F$2:F72)</f>
        <v>1.7550234193601097</v>
      </c>
      <c r="G73" s="3">
        <f ca="1">PRODUCT('Rendements bruts_+1'!G$2:G72)</f>
        <v>2.3407244850296491</v>
      </c>
      <c r="H73" s="3">
        <f ca="1">PRODUCT('Rendements bruts_+1'!H$2:H72)</f>
        <v>1.1413339876337802</v>
      </c>
      <c r="I73" s="3">
        <f ca="1">PRODUCT('Rendements bruts_+1'!I$2:I72)</f>
        <v>1.7555306593066056</v>
      </c>
      <c r="J73" s="3">
        <f>PRODUCT('Rendements bruts_+1'!J$2:J72)</f>
        <v>0</v>
      </c>
      <c r="K73" s="3">
        <f ca="1">PRODUCT('Rendements bruts_+1'!K$2:K72)</f>
        <v>1.1082902996151753</v>
      </c>
      <c r="L73" s="3">
        <f ca="1">PRODUCT('Rendements bruts_+1'!L$2:L72)</f>
        <v>0.96694362777600007</v>
      </c>
      <c r="M73" s="3">
        <f ca="1">PRODUCT('Rendements bruts_+1'!M$2:M72)</f>
        <v>1.0479734999999999</v>
      </c>
      <c r="N73" s="3">
        <f ca="1">PRODUCT('Rendements bruts_+1'!N$2:N72)</f>
        <v>1.1023429976000001</v>
      </c>
      <c r="O73" s="3">
        <f ca="1">PRODUCT('Rendements bruts_+1'!O$2:O72)</f>
        <v>1.2758662120012569</v>
      </c>
      <c r="P73" s="3">
        <f>PRODUCT('Rendements bruts_+1'!P$2:P72)</f>
        <v>0</v>
      </c>
      <c r="Q73" s="3">
        <f ca="1">PRODUCT('Rendements bruts_+1'!Q$2:Q72)</f>
        <v>1.1124310181568358</v>
      </c>
      <c r="R73" s="3">
        <f>PRODUCT('Rendements bruts_+1'!R$2:R72)</f>
        <v>0</v>
      </c>
      <c r="S73" s="3">
        <f>PRODUCT('Rendements bruts_+1'!S$2:S72)</f>
        <v>0</v>
      </c>
      <c r="T73" s="3">
        <f>PRODUCT('Rendements bruts_+1'!T$2:T72)</f>
        <v>0</v>
      </c>
      <c r="U73" s="3">
        <f>PRODUCT('Rendements bruts_+1'!U$2:U72)</f>
        <v>0</v>
      </c>
      <c r="V73" s="3">
        <f>PRODUCT('Rendements bruts_+1'!V$2:V72)</f>
        <v>0</v>
      </c>
      <c r="W73" s="3">
        <f>PRODUCT('Rendements bruts_+1'!W$2:W72)</f>
        <v>0</v>
      </c>
    </row>
    <row r="74" spans="1:23" x14ac:dyDescent="0.25">
      <c r="A74" s="2">
        <v>40178</v>
      </c>
      <c r="B74" s="3">
        <f>PRODUCT('Rendements bruts_+1'!B$2:B73)</f>
        <v>1.3347057998499863</v>
      </c>
      <c r="C74" s="3">
        <f ca="1">PRODUCT('Rendements bruts_+1'!C$2:C73)</f>
        <v>2.1826167084339869</v>
      </c>
      <c r="D74" s="3">
        <f ca="1">PRODUCT('Rendements bruts_+1'!D$2:D73)</f>
        <v>1.6218020606060177</v>
      </c>
      <c r="E74" s="3">
        <f ca="1">PRODUCT('Rendements bruts_+1'!E$2:E73)</f>
        <v>1.0893500588045668</v>
      </c>
      <c r="F74" s="3">
        <f ca="1">PRODUCT('Rendements bruts_+1'!F$2:F73)</f>
        <v>1.7023727167793063</v>
      </c>
      <c r="G74" s="3">
        <f ca="1">PRODUCT('Rendements bruts_+1'!G$2:G73)</f>
        <v>2.4343534644308353</v>
      </c>
      <c r="H74" s="3">
        <f ca="1">PRODUCT('Rendements bruts_+1'!H$2:H73)</f>
        <v>1.1755740072627936</v>
      </c>
      <c r="I74" s="3">
        <f ca="1">PRODUCT('Rendements bruts_+1'!I$2:I73)</f>
        <v>1.6677541263412752</v>
      </c>
      <c r="J74" s="3">
        <f>PRODUCT('Rendements bruts_+1'!J$2:J73)</f>
        <v>0</v>
      </c>
      <c r="K74" s="3">
        <f ca="1">PRODUCT('Rendements bruts_+1'!K$2:K73)</f>
        <v>1.1082902996151753</v>
      </c>
      <c r="L74" s="3">
        <f ca="1">PRODUCT('Rendements bruts_+1'!L$2:L73)</f>
        <v>0.99595193660928005</v>
      </c>
      <c r="M74" s="3">
        <f ca="1">PRODUCT('Rendements bruts_+1'!M$2:M73)</f>
        <v>0.99557482499999983</v>
      </c>
      <c r="N74" s="3">
        <f ca="1">PRODUCT('Rendements bruts_+1'!N$2:N73)</f>
        <v>1.0692727076720001</v>
      </c>
      <c r="O74" s="3">
        <f ca="1">PRODUCT('Rendements bruts_+1'!O$2:O73)</f>
        <v>1.2120729014011939</v>
      </c>
      <c r="P74" s="3">
        <f>PRODUCT('Rendements bruts_+1'!P$2:P73)</f>
        <v>0</v>
      </c>
      <c r="Q74" s="3">
        <f ca="1">PRODUCT('Rendements bruts_+1'!Q$2:Q73)</f>
        <v>1.0679337774305624</v>
      </c>
      <c r="R74" s="3">
        <f>PRODUCT('Rendements bruts_+1'!R$2:R73)</f>
        <v>0</v>
      </c>
      <c r="S74" s="3">
        <f>PRODUCT('Rendements bruts_+1'!S$2:S73)</f>
        <v>0</v>
      </c>
      <c r="T74" s="3">
        <f>PRODUCT('Rendements bruts_+1'!T$2:T73)</f>
        <v>0</v>
      </c>
      <c r="U74" s="3">
        <f>PRODUCT('Rendements bruts_+1'!U$2:U73)</f>
        <v>0</v>
      </c>
      <c r="V74" s="3">
        <f>PRODUCT('Rendements bruts_+1'!V$2:V73)</f>
        <v>0</v>
      </c>
      <c r="W74" s="3">
        <f>PRODUCT('Rendements bruts_+1'!W$2:W73)</f>
        <v>0</v>
      </c>
    </row>
    <row r="75" spans="1:23" x14ac:dyDescent="0.25">
      <c r="A75" s="2">
        <v>40209</v>
      </c>
      <c r="B75" s="3">
        <f>PRODUCT('Rendements bruts_+1'!B$2:B74)</f>
        <v>1.3584190728939878</v>
      </c>
      <c r="C75" s="3">
        <f ca="1">PRODUCT('Rendements bruts_+1'!C$2:C74)</f>
        <v>2.3135737109400263</v>
      </c>
      <c r="D75" s="3">
        <f ca="1">PRODUCT('Rendements bruts_+1'!D$2:D74)</f>
        <v>1.7191101842423788</v>
      </c>
      <c r="E75" s="3">
        <f ca="1">PRODUCT('Rendements bruts_+1'!E$2:E74)</f>
        <v>1.0675630576284754</v>
      </c>
      <c r="F75" s="3">
        <f ca="1">PRODUCT('Rendements bruts_+1'!F$2:F74)</f>
        <v>1.6342778081081339</v>
      </c>
      <c r="G75" s="3">
        <f ca="1">PRODUCT('Rendements bruts_+1'!G$2:G74)</f>
        <v>2.3369793258536018</v>
      </c>
      <c r="H75" s="3">
        <f ca="1">PRODUCT('Rendements bruts_+1'!H$2:H74)</f>
        <v>1.1403067870449097</v>
      </c>
      <c r="I75" s="3">
        <f ca="1">PRODUCT('Rendements bruts_+1'!I$2:I74)</f>
        <v>1.7344642913949262</v>
      </c>
      <c r="J75" s="3">
        <f>PRODUCT('Rendements bruts_+1'!J$2:J74)</f>
        <v>0</v>
      </c>
      <c r="K75" s="3">
        <f ca="1">PRODUCT('Rendements bruts_+1'!K$2:K74)</f>
        <v>1.1415390086036306</v>
      </c>
      <c r="L75" s="3">
        <f ca="1">PRODUCT('Rendements bruts_+1'!L$2:L74)</f>
        <v>1.0059114559753728</v>
      </c>
      <c r="M75" s="3">
        <f ca="1">PRODUCT('Rendements bruts_+1'!M$2:M74)</f>
        <v>1.0453535662499998</v>
      </c>
      <c r="N75" s="3">
        <f ca="1">PRODUCT('Rendements bruts_+1'!N$2:N74)</f>
        <v>1.0478872535185602</v>
      </c>
      <c r="O75" s="3">
        <f ca="1">PRODUCT('Rendements bruts_+1'!O$2:O74)</f>
        <v>1.199952172387182</v>
      </c>
      <c r="P75" s="3">
        <f>PRODUCT('Rendements bruts_+1'!P$2:P74)</f>
        <v>0</v>
      </c>
      <c r="Q75" s="3">
        <f ca="1">PRODUCT('Rendements bruts_+1'!Q$2:Q74)</f>
        <v>1.0145370885590341</v>
      </c>
      <c r="R75" s="3">
        <f>PRODUCT('Rendements bruts_+1'!R$2:R74)</f>
        <v>0</v>
      </c>
      <c r="S75" s="3">
        <f>PRODUCT('Rendements bruts_+1'!S$2:S74)</f>
        <v>0</v>
      </c>
      <c r="T75" s="3">
        <f>PRODUCT('Rendements bruts_+1'!T$2:T74)</f>
        <v>0</v>
      </c>
      <c r="U75" s="3">
        <f>PRODUCT('Rendements bruts_+1'!U$2:U74)</f>
        <v>0</v>
      </c>
      <c r="V75" s="3">
        <f>PRODUCT('Rendements bruts_+1'!V$2:V74)</f>
        <v>0</v>
      </c>
      <c r="W75" s="3">
        <f>PRODUCT('Rendements bruts_+1'!W$2:W74)</f>
        <v>0</v>
      </c>
    </row>
    <row r="76" spans="1:23" x14ac:dyDescent="0.25">
      <c r="A76" s="2">
        <v>40237</v>
      </c>
      <c r="B76" s="3">
        <f>PRODUCT('Rendements bruts_+1'!B$2:B75)</f>
        <v>1.3616339980331702</v>
      </c>
      <c r="C76" s="3">
        <f ca="1">PRODUCT('Rendements bruts_+1'!C$2:C75)</f>
        <v>2.1978950253930249</v>
      </c>
      <c r="D76" s="3">
        <f ca="1">PRODUCT('Rendements bruts_+1'!D$2:D75)</f>
        <v>1.701919082399955</v>
      </c>
      <c r="E76" s="3">
        <f ca="1">PRODUCT('Rendements bruts_+1'!E$2:E75)</f>
        <v>1.0675630576284754</v>
      </c>
      <c r="F76" s="3">
        <f ca="1">PRODUCT('Rendements bruts_+1'!F$2:F75)</f>
        <v>1.6179350300270525</v>
      </c>
      <c r="G76" s="3">
        <f ca="1">PRODUCT('Rendements bruts_+1'!G$2:G75)</f>
        <v>2.3369793258536018</v>
      </c>
      <c r="H76" s="3">
        <f ca="1">PRODUCT('Rendements bruts_+1'!H$2:H75)</f>
        <v>1.2087251942676043</v>
      </c>
      <c r="I76" s="3">
        <f ca="1">PRODUCT('Rendements bruts_+1'!I$2:I75)</f>
        <v>1.717119648480977</v>
      </c>
      <c r="J76" s="3">
        <f>PRODUCT('Rendements bruts_+1'!J$2:J75)</f>
        <v>0</v>
      </c>
      <c r="K76" s="3">
        <f ca="1">PRODUCT('Rendements bruts_+1'!K$2:K75)</f>
        <v>1.1643697887757032</v>
      </c>
      <c r="L76" s="3">
        <f ca="1">PRODUCT('Rendements bruts_+1'!L$2:L75)</f>
        <v>1.0059114559753728</v>
      </c>
      <c r="M76" s="3">
        <f ca="1">PRODUCT('Rendements bruts_+1'!M$2:M75)</f>
        <v>1.0767141732374998</v>
      </c>
      <c r="N76" s="3">
        <f ca="1">PRODUCT('Rendements bruts_+1'!N$2:N75)</f>
        <v>1.0688449985889314</v>
      </c>
      <c r="O76" s="3">
        <f ca="1">PRODUCT('Rendements bruts_+1'!O$2:O75)</f>
        <v>1.271949302730413</v>
      </c>
      <c r="P76" s="3">
        <f>PRODUCT('Rendements bruts_+1'!P$2:P75)</f>
        <v>0</v>
      </c>
      <c r="Q76" s="3">
        <f ca="1">PRODUCT('Rendements bruts_+1'!Q$2:Q75)</f>
        <v>1.0043917176734438</v>
      </c>
      <c r="R76" s="3">
        <f>PRODUCT('Rendements bruts_+1'!R$2:R75)</f>
        <v>0</v>
      </c>
      <c r="S76" s="3">
        <f>PRODUCT('Rendements bruts_+1'!S$2:S75)</f>
        <v>0</v>
      </c>
      <c r="T76" s="3">
        <f>PRODUCT('Rendements bruts_+1'!T$2:T75)</f>
        <v>0</v>
      </c>
      <c r="U76" s="3">
        <f>PRODUCT('Rendements bruts_+1'!U$2:U75)</f>
        <v>0</v>
      </c>
      <c r="V76" s="3">
        <f>PRODUCT('Rendements bruts_+1'!V$2:V75)</f>
        <v>0</v>
      </c>
      <c r="W76" s="3">
        <f>PRODUCT('Rendements bruts_+1'!W$2:W75)</f>
        <v>0</v>
      </c>
    </row>
    <row r="77" spans="1:23" x14ac:dyDescent="0.25">
      <c r="A77" s="2">
        <v>40268</v>
      </c>
      <c r="B77" s="3">
        <f>PRODUCT('Rendements bruts_+1'!B$2:B76)</f>
        <v>1.3500147212499538</v>
      </c>
      <c r="C77" s="3">
        <f ca="1">PRODUCT('Rendements bruts_+1'!C$2:C76)</f>
        <v>2.1319581746312339</v>
      </c>
      <c r="D77" s="3">
        <f ca="1">PRODUCT('Rendements bruts_+1'!D$2:D76)</f>
        <v>1.6678807007519558</v>
      </c>
      <c r="E77" s="3">
        <f ca="1">PRODUCT('Rendements bruts_+1'!E$2:E76)</f>
        <v>1.0141849047470515</v>
      </c>
      <c r="F77" s="3">
        <f ca="1">PRODUCT('Rendements bruts_+1'!F$2:F76)</f>
        <v>1.5370382785256997</v>
      </c>
      <c r="G77" s="3">
        <f ca="1">PRODUCT('Rendements bruts_+1'!G$2:G76)</f>
        <v>2.2668699460779935</v>
      </c>
      <c r="H77" s="3">
        <f ca="1">PRODUCT('Rendements bruts_+1'!H$2:H76)</f>
        <v>1.2691614539809846</v>
      </c>
      <c r="I77" s="3">
        <f ca="1">PRODUCT('Rendements bruts_+1'!I$2:I76)</f>
        <v>1.6484348625417378</v>
      </c>
      <c r="J77" s="3">
        <f>PRODUCT('Rendements bruts_+1'!J$2:J76)</f>
        <v>0</v>
      </c>
      <c r="K77" s="3">
        <f ca="1">PRODUCT('Rendements bruts_+1'!K$2:K76)</f>
        <v>1.129438695112432</v>
      </c>
      <c r="L77" s="3">
        <f ca="1">PRODUCT('Rendements bruts_+1'!L$2:L76)</f>
        <v>1.0159705705351265</v>
      </c>
      <c r="M77" s="3">
        <f ca="1">PRODUCT('Rendements bruts_+1'!M$2:M76)</f>
        <v>1.0874813149698748</v>
      </c>
      <c r="N77" s="3">
        <f ca="1">PRODUCT('Rendements bruts_+1'!N$2:N76)</f>
        <v>1.0154027486594848</v>
      </c>
      <c r="O77" s="3">
        <f ca="1">PRODUCT('Rendements bruts_+1'!O$2:O76)</f>
        <v>1.3355467678669337</v>
      </c>
      <c r="P77" s="3">
        <f>PRODUCT('Rendements bruts_+1'!P$2:P76)</f>
        <v>0</v>
      </c>
      <c r="Q77" s="3">
        <f ca="1">PRODUCT('Rendements bruts_+1'!Q$2:Q76)</f>
        <v>0.95417213178977156</v>
      </c>
      <c r="R77" s="3">
        <f>PRODUCT('Rendements bruts_+1'!R$2:R76)</f>
        <v>0</v>
      </c>
      <c r="S77" s="3">
        <f>PRODUCT('Rendements bruts_+1'!S$2:S76)</f>
        <v>0</v>
      </c>
      <c r="T77" s="3">
        <f>PRODUCT('Rendements bruts_+1'!T$2:T76)</f>
        <v>0</v>
      </c>
      <c r="U77" s="3">
        <f>PRODUCT('Rendements bruts_+1'!U$2:U76)</f>
        <v>0</v>
      </c>
      <c r="V77" s="3">
        <f>PRODUCT('Rendements bruts_+1'!V$2:V76)</f>
        <v>0</v>
      </c>
      <c r="W77" s="3">
        <f>PRODUCT('Rendements bruts_+1'!W$2:W76)</f>
        <v>0</v>
      </c>
    </row>
    <row r="78" spans="1:23" x14ac:dyDescent="0.25">
      <c r="A78" s="2">
        <v>40298</v>
      </c>
      <c r="B78" s="3">
        <f>PRODUCT('Rendements bruts_+1'!B$2:B77)</f>
        <v>1.3478096972052456</v>
      </c>
      <c r="C78" s="3">
        <f ca="1">PRODUCT('Rendements bruts_+1'!C$2:C77)</f>
        <v>2.0679994293922968</v>
      </c>
      <c r="D78" s="3">
        <f ca="1">PRODUCT('Rendements bruts_+1'!D$2:D77)</f>
        <v>1.7012383147669949</v>
      </c>
      <c r="E78" s="3">
        <f ca="1">PRODUCT('Rendements bruts_+1'!E$2:E77)</f>
        <v>1.064894149984404</v>
      </c>
      <c r="F78" s="3">
        <f ca="1">PRODUCT('Rendements bruts_+1'!F$2:F77)</f>
        <v>1.5062975129551857</v>
      </c>
      <c r="G78" s="3">
        <f ca="1">PRODUCT('Rendements bruts_+1'!G$2:G77)</f>
        <v>2.3122073449995533</v>
      </c>
      <c r="H78" s="3">
        <f ca="1">PRODUCT('Rendements bruts_+1'!H$2:H77)</f>
        <v>1.218394995821745</v>
      </c>
      <c r="I78" s="3">
        <f ca="1">PRODUCT('Rendements bruts_+1'!I$2:I77)</f>
        <v>1.6978879084179899</v>
      </c>
      <c r="J78" s="3">
        <f>PRODUCT('Rendements bruts_+1'!J$2:J77)</f>
        <v>0</v>
      </c>
      <c r="K78" s="3">
        <f ca="1">PRODUCT('Rendements bruts_+1'!K$2:K77)</f>
        <v>1.1746162429169293</v>
      </c>
      <c r="L78" s="3">
        <f ca="1">PRODUCT('Rendements bruts_+1'!L$2:L77)</f>
        <v>1.0159705705351265</v>
      </c>
      <c r="M78" s="3">
        <f ca="1">PRODUCT('Rendements bruts_+1'!M$2:M77)</f>
        <v>1.0439820623710798</v>
      </c>
      <c r="N78" s="3">
        <f ca="1">PRODUCT('Rendements bruts_+1'!N$2:N77)</f>
        <v>1.0661728860924591</v>
      </c>
      <c r="O78" s="3">
        <f ca="1">PRODUCT('Rendements bruts_+1'!O$2:O77)</f>
        <v>1.4156795739389498</v>
      </c>
      <c r="P78" s="3">
        <f>PRODUCT('Rendements bruts_+1'!P$2:P77)</f>
        <v>0</v>
      </c>
      <c r="Q78" s="3">
        <f ca="1">PRODUCT('Rendements bruts_+1'!Q$2:Q77)</f>
        <v>0.98279729574346475</v>
      </c>
      <c r="R78" s="3">
        <f>PRODUCT('Rendements bruts_+1'!R$2:R77)</f>
        <v>0</v>
      </c>
      <c r="S78" s="3">
        <f>PRODUCT('Rendements bruts_+1'!S$2:S77)</f>
        <v>0</v>
      </c>
      <c r="T78" s="3">
        <f>PRODUCT('Rendements bruts_+1'!T$2:T77)</f>
        <v>0</v>
      </c>
      <c r="U78" s="3">
        <f>PRODUCT('Rendements bruts_+1'!U$2:U77)</f>
        <v>0</v>
      </c>
      <c r="V78" s="3">
        <f>PRODUCT('Rendements bruts_+1'!V$2:V77)</f>
        <v>0</v>
      </c>
      <c r="W78" s="3">
        <f>PRODUCT('Rendements bruts_+1'!W$2:W77)</f>
        <v>0</v>
      </c>
    </row>
    <row r="79" spans="1:23" x14ac:dyDescent="0.25">
      <c r="A79" s="2">
        <v>40329</v>
      </c>
      <c r="B79" s="3">
        <f>PRODUCT('Rendements bruts_+1'!B$2:B78)</f>
        <v>1.3597602765204653</v>
      </c>
      <c r="C79" s="3">
        <f ca="1">PRODUCT('Rendements bruts_+1'!C$2:C78)</f>
        <v>2.1920793951558348</v>
      </c>
      <c r="D79" s="3">
        <f ca="1">PRODUCT('Rendements bruts_+1'!D$2:D78)</f>
        <v>1.718250697914665</v>
      </c>
      <c r="E79" s="3">
        <f ca="1">PRODUCT('Rendements bruts_+1'!E$2:E78)</f>
        <v>1.0755430914842481</v>
      </c>
      <c r="F79" s="3">
        <f ca="1">PRODUCT('Rendements bruts_+1'!F$2:F78)</f>
        <v>1.4611085875665299</v>
      </c>
      <c r="G79" s="3">
        <f ca="1">PRODUCT('Rendements bruts_+1'!G$2:G78)</f>
        <v>2.4509397856995268</v>
      </c>
      <c r="H79" s="3">
        <f ca="1">PRODUCT('Rendements bruts_+1'!H$2:H78)</f>
        <v>1.2062110458635276</v>
      </c>
      <c r="I79" s="3">
        <f ca="1">PRODUCT('Rendements bruts_+1'!I$2:I78)</f>
        <v>1.7148667875021697</v>
      </c>
      <c r="J79" s="3">
        <f>PRODUCT('Rendements bruts_+1'!J$2:J78)</f>
        <v>0</v>
      </c>
      <c r="K79" s="3">
        <f ca="1">PRODUCT('Rendements bruts_+1'!K$2:K78)</f>
        <v>1.1628700804877601</v>
      </c>
      <c r="L79" s="3">
        <f ca="1">PRODUCT('Rendements bruts_+1'!L$2:L78)</f>
        <v>0.97533174771372144</v>
      </c>
      <c r="M79" s="3">
        <f ca="1">PRODUCT('Rendements bruts_+1'!M$2:M78)</f>
        <v>1.085741344865923</v>
      </c>
      <c r="N79" s="3">
        <f ca="1">PRODUCT('Rendements bruts_+1'!N$2:N78)</f>
        <v>1.0768346149533836</v>
      </c>
      <c r="O79" s="3">
        <f ca="1">PRODUCT('Rendements bruts_+1'!O$2:O78)</f>
        <v>1.4581499611571183</v>
      </c>
      <c r="P79" s="3">
        <f>PRODUCT('Rendements bruts_+1'!P$2:P78)</f>
        <v>0</v>
      </c>
      <c r="Q79" s="3">
        <f ca="1">PRODUCT('Rendements bruts_+1'!Q$2:Q78)</f>
        <v>1.0417651334880726</v>
      </c>
      <c r="R79" s="3">
        <f>PRODUCT('Rendements bruts_+1'!R$2:R78)</f>
        <v>0</v>
      </c>
      <c r="S79" s="3">
        <f>PRODUCT('Rendements bruts_+1'!S$2:S78)</f>
        <v>0</v>
      </c>
      <c r="T79" s="3">
        <f>PRODUCT('Rendements bruts_+1'!T$2:T78)</f>
        <v>0</v>
      </c>
      <c r="U79" s="3">
        <f>PRODUCT('Rendements bruts_+1'!U$2:U78)</f>
        <v>0</v>
      </c>
      <c r="V79" s="3">
        <f>PRODUCT('Rendements bruts_+1'!V$2:V78)</f>
        <v>0</v>
      </c>
      <c r="W79" s="3">
        <f>PRODUCT('Rendements bruts_+1'!W$2:W78)</f>
        <v>0</v>
      </c>
    </row>
    <row r="80" spans="1:23" x14ac:dyDescent="0.25">
      <c r="A80" s="2">
        <v>40359</v>
      </c>
      <c r="B80" s="3">
        <f>PRODUCT('Rendements bruts_+1'!B$2:B79)</f>
        <v>1.3856863724594553</v>
      </c>
      <c r="C80" s="3">
        <f ca="1">PRODUCT('Rendements bruts_+1'!C$2:C79)</f>
        <v>2.1701586012042764</v>
      </c>
      <c r="D80" s="3">
        <f ca="1">PRODUCT('Rendements bruts_+1'!D$2:D79)</f>
        <v>1.6667031769772249</v>
      </c>
      <c r="E80" s="3">
        <f ca="1">PRODUCT('Rendements bruts_+1'!E$2:E79)</f>
        <v>1.1400756769733031</v>
      </c>
      <c r="F80" s="3">
        <f ca="1">PRODUCT('Rendements bruts_+1'!F$2:F79)</f>
        <v>1.5487751028205219</v>
      </c>
      <c r="G80" s="3">
        <f ca="1">PRODUCT('Rendements bruts_+1'!G$2:G79)</f>
        <v>2.4264303878425313</v>
      </c>
      <c r="H80" s="3">
        <f ca="1">PRODUCT('Rendements bruts_+1'!H$2:H79)</f>
        <v>1.1579626040289863</v>
      </c>
      <c r="I80" s="3">
        <f ca="1">PRODUCT('Rendements bruts_+1'!I$2:I79)</f>
        <v>1.697718119627148</v>
      </c>
      <c r="J80" s="3">
        <f>PRODUCT('Rendements bruts_+1'!J$2:J79)</f>
        <v>0</v>
      </c>
      <c r="K80" s="3">
        <f ca="1">PRODUCT('Rendements bruts_+1'!K$2:K79)</f>
        <v>1.1744987812926377</v>
      </c>
      <c r="L80" s="3">
        <f ca="1">PRODUCT('Rendements bruts_+1'!L$2:L79)</f>
        <v>0.96557843023658418</v>
      </c>
      <c r="M80" s="3">
        <f ca="1">PRODUCT('Rendements bruts_+1'!M$2:M79)</f>
        <v>1.0748839314172638</v>
      </c>
      <c r="N80" s="3">
        <f ca="1">PRODUCT('Rendements bruts_+1'!N$2:N79)</f>
        <v>1.0445295765047822</v>
      </c>
      <c r="O80" s="3">
        <f ca="1">PRODUCT('Rendements bruts_+1'!O$2:O79)</f>
        <v>1.4581499611571183</v>
      </c>
      <c r="P80" s="3">
        <f>PRODUCT('Rendements bruts_+1'!P$2:P79)</f>
        <v>0</v>
      </c>
      <c r="Q80" s="3">
        <f ca="1">PRODUCT('Rendements bruts_+1'!Q$2:Q79)</f>
        <v>1.0313474821531918</v>
      </c>
      <c r="R80" s="3">
        <f>PRODUCT('Rendements bruts_+1'!R$2:R79)</f>
        <v>0</v>
      </c>
      <c r="S80" s="3">
        <f>PRODUCT('Rendements bruts_+1'!S$2:S79)</f>
        <v>0</v>
      </c>
      <c r="T80" s="3">
        <f>PRODUCT('Rendements bruts_+1'!T$2:T79)</f>
        <v>0</v>
      </c>
      <c r="U80" s="3">
        <f>PRODUCT('Rendements bruts_+1'!U$2:U79)</f>
        <v>0</v>
      </c>
      <c r="V80" s="3">
        <f>PRODUCT('Rendements bruts_+1'!V$2:V79)</f>
        <v>0</v>
      </c>
      <c r="W80" s="3">
        <f>PRODUCT('Rendements bruts_+1'!W$2:W79)</f>
        <v>0</v>
      </c>
    </row>
    <row r="81" spans="1:23" x14ac:dyDescent="0.25">
      <c r="A81" s="2">
        <v>40390</v>
      </c>
      <c r="B81" s="3">
        <f>PRODUCT('Rendements bruts_+1'!B$2:B80)</f>
        <v>1.3936771638739716</v>
      </c>
      <c r="C81" s="3">
        <f ca="1">PRODUCT('Rendements bruts_+1'!C$2:C80)</f>
        <v>2.2135617732283621</v>
      </c>
      <c r="D81" s="3">
        <f ca="1">PRODUCT('Rendements bruts_+1'!D$2:D80)</f>
        <v>1.6500361452074526</v>
      </c>
      <c r="E81" s="3">
        <f ca="1">PRODUCT('Rendements bruts_+1'!E$2:E80)</f>
        <v>1.1058734066641041</v>
      </c>
      <c r="F81" s="3">
        <f ca="1">PRODUCT('Rendements bruts_+1'!F$2:F80)</f>
        <v>1.5487751028205219</v>
      </c>
      <c r="G81" s="3">
        <f ca="1">PRODUCT('Rendements bruts_+1'!G$2:G80)</f>
        <v>2.5234876033562328</v>
      </c>
      <c r="H81" s="3">
        <f ca="1">PRODUCT('Rendements bruts_+1'!H$2:H80)</f>
        <v>1.2158607342304357</v>
      </c>
      <c r="I81" s="3">
        <f ca="1">PRODUCT('Rendements bruts_+1'!I$2:I80)</f>
        <v>1.697718119627148</v>
      </c>
      <c r="J81" s="3">
        <f ca="1">PRODUCT('Rendements bruts_+1'!J$2:J80)</f>
        <v>1.04</v>
      </c>
      <c r="K81" s="3">
        <f ca="1">PRODUCT('Rendements bruts_+1'!K$2:K80)</f>
        <v>1.1392638178538586</v>
      </c>
      <c r="L81" s="3">
        <f ca="1">PRODUCT('Rendements bruts_+1'!L$2:L80)</f>
        <v>0.98488999884131589</v>
      </c>
      <c r="M81" s="3">
        <f ca="1">PRODUCT('Rendements bruts_+1'!M$2:M80)</f>
        <v>1.0856327707314364</v>
      </c>
      <c r="N81" s="3">
        <f ca="1">PRODUCT('Rendements bruts_+1'!N$2:N80)</f>
        <v>1.05497487226983</v>
      </c>
      <c r="O81" s="3">
        <f ca="1">PRODUCT('Rendements bruts_+1'!O$2:O80)</f>
        <v>1.4581499611571183</v>
      </c>
      <c r="P81" s="3">
        <f>PRODUCT('Rendements bruts_+1'!P$2:P80)</f>
        <v>0</v>
      </c>
      <c r="Q81" s="3">
        <f ca="1">PRODUCT('Rendements bruts_+1'!Q$2:Q80)</f>
        <v>0.97978010804553217</v>
      </c>
      <c r="R81" s="3">
        <f>PRODUCT('Rendements bruts_+1'!R$2:R80)</f>
        <v>0</v>
      </c>
      <c r="S81" s="3">
        <f>PRODUCT('Rendements bruts_+1'!S$2:S80)</f>
        <v>0</v>
      </c>
      <c r="T81" s="3">
        <f>PRODUCT('Rendements bruts_+1'!T$2:T80)</f>
        <v>0</v>
      </c>
      <c r="U81" s="3">
        <f>PRODUCT('Rendements bruts_+1'!U$2:U80)</f>
        <v>0</v>
      </c>
      <c r="V81" s="3">
        <f>PRODUCT('Rendements bruts_+1'!V$2:V80)</f>
        <v>0</v>
      </c>
      <c r="W81" s="3">
        <f>PRODUCT('Rendements bruts_+1'!W$2:W80)</f>
        <v>0</v>
      </c>
    </row>
    <row r="82" spans="1:23" x14ac:dyDescent="0.25">
      <c r="A82" s="2">
        <v>40421</v>
      </c>
      <c r="B82" s="3">
        <f>PRODUCT('Rendements bruts_+1'!B$2:B81)</f>
        <v>1.4181594260526911</v>
      </c>
      <c r="C82" s="3">
        <f ca="1">PRODUCT('Rendements bruts_+1'!C$2:C81)</f>
        <v>2.1028836845669439</v>
      </c>
      <c r="D82" s="3">
        <f ca="1">PRODUCT('Rendements bruts_+1'!D$2:D81)</f>
        <v>1.6335357837553781</v>
      </c>
      <c r="E82" s="3">
        <f ca="1">PRODUCT('Rendements bruts_+1'!E$2:E81)</f>
        <v>1.1722258110639503</v>
      </c>
      <c r="F82" s="3">
        <f ca="1">PRODUCT('Rendements bruts_+1'!F$2:F81)</f>
        <v>1.5177996007641115</v>
      </c>
      <c r="G82" s="3">
        <f ca="1">PRODUCT('Rendements bruts_+1'!G$2:G81)</f>
        <v>2.6748968595576068</v>
      </c>
      <c r="H82" s="3">
        <f ca="1">PRODUCT('Rendements bruts_+1'!H$2:H81)</f>
        <v>1.2523365562573487</v>
      </c>
      <c r="I82" s="3">
        <f ca="1">PRODUCT('Rendements bruts_+1'!I$2:I81)</f>
        <v>1.6807409384308765</v>
      </c>
      <c r="J82" s="3">
        <f ca="1">PRODUCT('Rendements bruts_+1'!J$2:J81)</f>
        <v>0.98799999999999999</v>
      </c>
      <c r="K82" s="3">
        <f ca="1">PRODUCT('Rendements bruts_+1'!K$2:K81)</f>
        <v>1.1506564560323971</v>
      </c>
      <c r="L82" s="3">
        <f ca="1">PRODUCT('Rendements bruts_+1'!L$2:L81)</f>
        <v>0.97504109885290269</v>
      </c>
      <c r="M82" s="3">
        <f ca="1">PRODUCT('Rendements bruts_+1'!M$2:M81)</f>
        <v>1.074776443024122</v>
      </c>
      <c r="N82" s="3">
        <f ca="1">PRODUCT('Rendements bruts_+1'!N$2:N81)</f>
        <v>1.0971738671606233</v>
      </c>
      <c r="O82" s="3">
        <f ca="1">PRODUCT('Rendements bruts_+1'!O$2:O81)</f>
        <v>1.4581499611571183</v>
      </c>
      <c r="P82" s="3">
        <f>PRODUCT('Rendements bruts_+1'!P$2:P81)</f>
        <v>0</v>
      </c>
      <c r="Q82" s="3">
        <f ca="1">PRODUCT('Rendements bruts_+1'!Q$2:Q81)</f>
        <v>1.0385669145282641</v>
      </c>
      <c r="R82" s="3">
        <f>PRODUCT('Rendements bruts_+1'!R$2:R81)</f>
        <v>0</v>
      </c>
      <c r="S82" s="3">
        <f>PRODUCT('Rendements bruts_+1'!S$2:S81)</f>
        <v>0</v>
      </c>
      <c r="T82" s="3">
        <f>PRODUCT('Rendements bruts_+1'!T$2:T81)</f>
        <v>0</v>
      </c>
      <c r="U82" s="3">
        <f>PRODUCT('Rendements bruts_+1'!U$2:U81)</f>
        <v>0</v>
      </c>
      <c r="V82" s="3">
        <f>PRODUCT('Rendements bruts_+1'!V$2:V81)</f>
        <v>0</v>
      </c>
      <c r="W82" s="3">
        <f>PRODUCT('Rendements bruts_+1'!W$2:W81)</f>
        <v>0</v>
      </c>
    </row>
    <row r="83" spans="1:23" x14ac:dyDescent="0.25">
      <c r="A83" s="2">
        <v>40451</v>
      </c>
      <c r="B83" s="3">
        <f>PRODUCT('Rendements bruts_+1'!B$2:B82)</f>
        <v>1.4217993685795596</v>
      </c>
      <c r="C83" s="3">
        <f ca="1">PRODUCT('Rendements bruts_+1'!C$2:C82)</f>
        <v>2.2080278687952912</v>
      </c>
      <c r="D83" s="3">
        <f ca="1">PRODUCT('Rendements bruts_+1'!D$2:D82)</f>
        <v>1.6172004259178243</v>
      </c>
      <c r="E83" s="3">
        <f ca="1">PRODUCT('Rendements bruts_+1'!E$2:E82)</f>
        <v>1.1370590367320317</v>
      </c>
      <c r="F83" s="3">
        <f ca="1">PRODUCT('Rendements bruts_+1'!F$2:F82)</f>
        <v>1.5481555927793937</v>
      </c>
      <c r="G83" s="3">
        <f ca="1">PRODUCT('Rendements bruts_+1'!G$2:G82)</f>
        <v>2.5411520165797263</v>
      </c>
      <c r="H83" s="3">
        <f ca="1">PRODUCT('Rendements bruts_+1'!H$2:H82)</f>
        <v>1.2648599218199224</v>
      </c>
      <c r="I83" s="3">
        <f ca="1">PRODUCT('Rendements bruts_+1'!I$2:I82)</f>
        <v>1.7815853947367291</v>
      </c>
      <c r="J83" s="3">
        <f ca="1">PRODUCT('Rendements bruts_+1'!J$2:J82)</f>
        <v>0.93859999999999999</v>
      </c>
      <c r="K83" s="3">
        <f ca="1">PRODUCT('Rendements bruts_+1'!K$2:K82)</f>
        <v>1.1966827142736931</v>
      </c>
      <c r="L83" s="3">
        <f ca="1">PRODUCT('Rendements bruts_+1'!L$2:L82)</f>
        <v>1.0237931537955478</v>
      </c>
      <c r="M83" s="3">
        <f ca="1">PRODUCT('Rendements bruts_+1'!M$2:M82)</f>
        <v>1.0210376208729159</v>
      </c>
      <c r="N83" s="3">
        <f ca="1">PRODUCT('Rendements bruts_+1'!N$2:N82)</f>
        <v>1.1630042991902607</v>
      </c>
      <c r="O83" s="3">
        <f ca="1">PRODUCT('Rendements bruts_+1'!O$2:O82)</f>
        <v>1.4581499611571183</v>
      </c>
      <c r="P83" s="3">
        <f>PRODUCT('Rendements bruts_+1'!P$2:P82)</f>
        <v>0</v>
      </c>
      <c r="Q83" s="3">
        <f ca="1">PRODUCT('Rendements bruts_+1'!Q$2:Q82)</f>
        <v>1.0281812453829815</v>
      </c>
      <c r="R83" s="3">
        <f>PRODUCT('Rendements bruts_+1'!R$2:R82)</f>
        <v>0</v>
      </c>
      <c r="S83" s="3">
        <f>PRODUCT('Rendements bruts_+1'!S$2:S82)</f>
        <v>0</v>
      </c>
      <c r="T83" s="3">
        <f>PRODUCT('Rendements bruts_+1'!T$2:T82)</f>
        <v>0</v>
      </c>
      <c r="U83" s="3">
        <f>PRODUCT('Rendements bruts_+1'!U$2:U82)</f>
        <v>0</v>
      </c>
      <c r="V83" s="3">
        <f>PRODUCT('Rendements bruts_+1'!V$2:V82)</f>
        <v>0</v>
      </c>
      <c r="W83" s="3">
        <f>PRODUCT('Rendements bruts_+1'!W$2:W82)</f>
        <v>0</v>
      </c>
    </row>
    <row r="84" spans="1:23" x14ac:dyDescent="0.25">
      <c r="A84" s="2">
        <v>40482</v>
      </c>
      <c r="B84" s="3">
        <f>PRODUCT('Rendements bruts_+1'!B$2:B83)</f>
        <v>1.4272969928047339</v>
      </c>
      <c r="C84" s="3">
        <f ca="1">PRODUCT('Rendements bruts_+1'!C$2:C83)</f>
        <v>2.2521884261711973</v>
      </c>
      <c r="D84" s="3">
        <f ca="1">PRODUCT('Rendements bruts_+1'!D$2:D83)</f>
        <v>1.5848564173994677</v>
      </c>
      <c r="E84" s="3">
        <f ca="1">PRODUCT('Rendements bruts_+1'!E$2:E83)</f>
        <v>1.1825413982013131</v>
      </c>
      <c r="F84" s="3">
        <f ca="1">PRODUCT('Rendements bruts_+1'!F$2:F83)</f>
        <v>1.5481555927793937</v>
      </c>
      <c r="G84" s="3">
        <f ca="1">PRODUCT('Rendements bruts_+1'!G$2:G83)</f>
        <v>2.4649174560823344</v>
      </c>
      <c r="H84" s="3">
        <f ca="1">PRODUCT('Rendements bruts_+1'!H$2:H83)</f>
        <v>1.2269141241653247</v>
      </c>
      <c r="I84" s="3">
        <f ca="1">PRODUCT('Rendements bruts_+1'!I$2:I83)</f>
        <v>1.6925061249998925</v>
      </c>
      <c r="J84" s="3">
        <f ca="1">PRODUCT('Rendements bruts_+1'!J$2:J83)</f>
        <v>0.89166999999999996</v>
      </c>
      <c r="K84" s="3">
        <f ca="1">PRODUCT('Rendements bruts_+1'!K$2:K83)</f>
        <v>1.1847158871309562</v>
      </c>
      <c r="L84" s="3">
        <f ca="1">PRODUCT('Rendements bruts_+1'!L$2:L83)</f>
        <v>1.0545069484094143</v>
      </c>
      <c r="M84" s="3">
        <f ca="1">PRODUCT('Rendements bruts_+1'!M$2:M83)</f>
        <v>0.98019611603799928</v>
      </c>
      <c r="N84" s="3">
        <f ca="1">PRODUCT('Rendements bruts_+1'!N$2:N83)</f>
        <v>1.2327845571416765</v>
      </c>
      <c r="O84" s="3">
        <f ca="1">PRODUCT('Rendements bruts_+1'!O$2:O83)</f>
        <v>1.4581499611571183</v>
      </c>
      <c r="P84" s="3">
        <f>PRODUCT('Rendements bruts_+1'!P$2:P83)</f>
        <v>0</v>
      </c>
      <c r="Q84" s="3">
        <f ca="1">PRODUCT('Rendements bruts_+1'!Q$2:Q83)</f>
        <v>0.98705399556766216</v>
      </c>
      <c r="R84" s="3">
        <f>PRODUCT('Rendements bruts_+1'!R$2:R83)</f>
        <v>0</v>
      </c>
      <c r="S84" s="3">
        <f>PRODUCT('Rendements bruts_+1'!S$2:S83)</f>
        <v>0</v>
      </c>
      <c r="T84" s="3">
        <f>PRODUCT('Rendements bruts_+1'!T$2:T83)</f>
        <v>0</v>
      </c>
      <c r="U84" s="3">
        <f>PRODUCT('Rendements bruts_+1'!U$2:U83)</f>
        <v>0</v>
      </c>
      <c r="V84" s="3">
        <f>PRODUCT('Rendements bruts_+1'!V$2:V83)</f>
        <v>0</v>
      </c>
      <c r="W84" s="3">
        <f>PRODUCT('Rendements bruts_+1'!W$2:W83)</f>
        <v>0</v>
      </c>
    </row>
    <row r="85" spans="1:23" x14ac:dyDescent="0.25">
      <c r="A85" s="2">
        <v>40512</v>
      </c>
      <c r="B85" s="3">
        <f>PRODUCT('Rendements bruts_+1'!B$2:B84)</f>
        <v>1.4114064196181746</v>
      </c>
      <c r="C85" s="3">
        <f ca="1">PRODUCT('Rendements bruts_+1'!C$2:C84)</f>
        <v>2.3647978474797573</v>
      </c>
      <c r="D85" s="3">
        <f ca="1">PRODUCT('Rendements bruts_+1'!D$2:D84)</f>
        <v>1.6165535457474571</v>
      </c>
      <c r="E85" s="3">
        <f ca="1">PRODUCT('Rendements bruts_+1'!E$2:E84)</f>
        <v>1.2061922261653393</v>
      </c>
      <c r="F85" s="3">
        <f ca="1">PRODUCT('Rendements bruts_+1'!F$2:F84)</f>
        <v>1.486229369068218</v>
      </c>
      <c r="G85" s="3">
        <f ca="1">PRODUCT('Rendements bruts_+1'!G$2:G84)</f>
        <v>2.3663207578390408</v>
      </c>
      <c r="H85" s="3">
        <f ca="1">PRODUCT('Rendements bruts_+1'!H$2:H84)</f>
        <v>1.2146449829236714</v>
      </c>
      <c r="I85" s="3">
        <f ca="1">PRODUCT('Rendements bruts_+1'!I$2:I84)</f>
        <v>1.6248058799998968</v>
      </c>
      <c r="J85" s="3">
        <f ca="1">PRODUCT('Rendements bruts_+1'!J$2:J84)</f>
        <v>0.87383659999999996</v>
      </c>
      <c r="K85" s="3">
        <f ca="1">PRODUCT('Rendements bruts_+1'!K$2:K84)</f>
        <v>1.243951681487504</v>
      </c>
      <c r="L85" s="3">
        <f ca="1">PRODUCT('Rendements bruts_+1'!L$2:L84)</f>
        <v>1.0439618789253202</v>
      </c>
      <c r="M85" s="3">
        <f ca="1">PRODUCT('Rendements bruts_+1'!M$2:M84)</f>
        <v>1.0096019995191392</v>
      </c>
      <c r="N85" s="3">
        <f ca="1">PRODUCT('Rendements bruts_+1'!N$2:N84)</f>
        <v>1.2697680938559268</v>
      </c>
      <c r="O85" s="3">
        <f ca="1">PRODUCT('Rendements bruts_+1'!O$2:O84)</f>
        <v>1.4581499611571183</v>
      </c>
      <c r="P85" s="3">
        <f>PRODUCT('Rendements bruts_+1'!P$2:P84)</f>
        <v>0</v>
      </c>
      <c r="Q85" s="3">
        <f ca="1">PRODUCT('Rendements bruts_+1'!Q$2:Q84)</f>
        <v>0.93770129578927897</v>
      </c>
      <c r="R85" s="3">
        <f>PRODUCT('Rendements bruts_+1'!R$2:R84)</f>
        <v>0</v>
      </c>
      <c r="S85" s="3">
        <f>PRODUCT('Rendements bruts_+1'!S$2:S84)</f>
        <v>0</v>
      </c>
      <c r="T85" s="3">
        <f>PRODUCT('Rendements bruts_+1'!T$2:T84)</f>
        <v>0</v>
      </c>
      <c r="U85" s="3">
        <f>PRODUCT('Rendements bruts_+1'!U$2:U84)</f>
        <v>0</v>
      </c>
      <c r="V85" s="3">
        <f>PRODUCT('Rendements bruts_+1'!V$2:V84)</f>
        <v>0</v>
      </c>
      <c r="W85" s="3">
        <f>PRODUCT('Rendements bruts_+1'!W$2:W84)</f>
        <v>0</v>
      </c>
    </row>
    <row r="86" spans="1:23" x14ac:dyDescent="0.25">
      <c r="A86" s="2">
        <v>40543</v>
      </c>
      <c r="B86" s="3">
        <f>PRODUCT('Rendements bruts_+1'!B$2:B85)</f>
        <v>1.4134764823669479</v>
      </c>
      <c r="C86" s="3">
        <f ca="1">PRODUCT('Rendements bruts_+1'!C$2:C85)</f>
        <v>2.3411498690049597</v>
      </c>
      <c r="D86" s="3">
        <f ca="1">PRODUCT('Rendements bruts_+1'!D$2:D85)</f>
        <v>1.7135467584923048</v>
      </c>
      <c r="E86" s="3">
        <f ca="1">PRODUCT('Rendements bruts_+1'!E$2:E85)</f>
        <v>1.1820683816420325</v>
      </c>
      <c r="F86" s="3">
        <f ca="1">PRODUCT('Rendements bruts_+1'!F$2:F85)</f>
        <v>1.5159539564495823</v>
      </c>
      <c r="G86" s="3">
        <f ca="1">PRODUCT('Rendements bruts_+1'!G$2:G85)</f>
        <v>2.3426575502606504</v>
      </c>
      <c r="H86" s="3">
        <f ca="1">PRODUCT('Rendements bruts_+1'!H$2:H85)</f>
        <v>1.1903520832651979</v>
      </c>
      <c r="I86" s="3">
        <f ca="1">PRODUCT('Rendements bruts_+1'!I$2:I85)</f>
        <v>1.6410539387998957</v>
      </c>
      <c r="J86" s="3">
        <f ca="1">PRODUCT('Rendements bruts_+1'!J$2:J85)</f>
        <v>0.90879006399999995</v>
      </c>
      <c r="K86" s="3">
        <f ca="1">PRODUCT('Rendements bruts_+1'!K$2:K85)</f>
        <v>1.243951681487504</v>
      </c>
      <c r="L86" s="3">
        <f ca="1">PRODUCT('Rendements bruts_+1'!L$2:L85)</f>
        <v>1.0022034037683074</v>
      </c>
      <c r="M86" s="3">
        <f ca="1">PRODUCT('Rendements bruts_+1'!M$2:M85)</f>
        <v>0.97931393953356505</v>
      </c>
      <c r="N86" s="3">
        <f ca="1">PRODUCT('Rendements bruts_+1'!N$2:N85)</f>
        <v>1.2443727319788083</v>
      </c>
      <c r="O86" s="3">
        <f ca="1">PRODUCT('Rendements bruts_+1'!O$2:O85)</f>
        <v>1.4581499611571183</v>
      </c>
      <c r="P86" s="3">
        <f>PRODUCT('Rendements bruts_+1'!P$2:P85)</f>
        <v>0</v>
      </c>
      <c r="Q86" s="3">
        <f ca="1">PRODUCT('Rendements bruts_+1'!Q$2:Q85)</f>
        <v>0.93770129578927897</v>
      </c>
      <c r="R86" s="3">
        <f>PRODUCT('Rendements bruts_+1'!R$2:R85)</f>
        <v>0</v>
      </c>
      <c r="S86" s="3">
        <f>PRODUCT('Rendements bruts_+1'!S$2:S85)</f>
        <v>0</v>
      </c>
      <c r="T86" s="3">
        <f>PRODUCT('Rendements bruts_+1'!T$2:T85)</f>
        <v>0</v>
      </c>
      <c r="U86" s="3">
        <f>PRODUCT('Rendements bruts_+1'!U$2:U85)</f>
        <v>0</v>
      </c>
      <c r="V86" s="3">
        <f>PRODUCT('Rendements bruts_+1'!V$2:V85)</f>
        <v>0</v>
      </c>
      <c r="W86" s="3">
        <f>PRODUCT('Rendements bruts_+1'!W$2:W85)</f>
        <v>0</v>
      </c>
    </row>
    <row r="87" spans="1:23" x14ac:dyDescent="0.25">
      <c r="A87" s="2">
        <v>40574</v>
      </c>
      <c r="B87" s="3">
        <f>PRODUCT('Rendements bruts_+1'!B$2:B86)</f>
        <v>1.4134293664842024</v>
      </c>
      <c r="C87" s="3">
        <f ca="1">PRODUCT('Rendements bruts_+1'!C$2:C86)</f>
        <v>2.2943268716248606</v>
      </c>
      <c r="D87" s="3">
        <f ca="1">PRODUCT('Rendements bruts_+1'!D$2:D86)</f>
        <v>1.8163595640018431</v>
      </c>
      <c r="E87" s="3">
        <f ca="1">PRODUCT('Rendements bruts_+1'!E$2:E86)</f>
        <v>1.2529924845405545</v>
      </c>
      <c r="F87" s="3">
        <f ca="1">PRODUCT('Rendements bruts_+1'!F$2:F86)</f>
        <v>1.5917516542720616</v>
      </c>
      <c r="G87" s="3">
        <f ca="1">PRODUCT('Rendements bruts_+1'!G$2:G86)</f>
        <v>2.4129372767684698</v>
      </c>
      <c r="H87" s="3">
        <f ca="1">PRODUCT('Rendements bruts_+1'!H$2:H86)</f>
        <v>1.130834479101938</v>
      </c>
      <c r="I87" s="3">
        <f ca="1">PRODUCT('Rendements bruts_+1'!I$2:I86)</f>
        <v>1.7395171751278895</v>
      </c>
      <c r="J87" s="3">
        <f ca="1">PRODUCT('Rendements bruts_+1'!J$2:J86)</f>
        <v>0.96331746784000005</v>
      </c>
      <c r="K87" s="3">
        <f ca="1">PRODUCT('Rendements bruts_+1'!K$2:K86)</f>
        <v>1.256391198302379</v>
      </c>
      <c r="L87" s="3">
        <f ca="1">PRODUCT('Rendements bruts_+1'!L$2:L86)</f>
        <v>1.062335607994406</v>
      </c>
      <c r="M87" s="3">
        <f ca="1">PRODUCT('Rendements bruts_+1'!M$2:M86)</f>
        <v>0.99890021832423637</v>
      </c>
      <c r="N87" s="3">
        <f ca="1">PRODUCT('Rendements bruts_+1'!N$2:N86)</f>
        <v>1.2817039139381725</v>
      </c>
      <c r="O87" s="3">
        <f ca="1">PRODUCT('Rendements bruts_+1'!O$2:O86)</f>
        <v>1.4581499611571183</v>
      </c>
      <c r="P87" s="3">
        <f>PRODUCT('Rendements bruts_+1'!P$2:P86)</f>
        <v>0</v>
      </c>
      <c r="Q87" s="3">
        <f ca="1">PRODUCT('Rendements bruts_+1'!Q$2:Q86)</f>
        <v>0.98458636057874294</v>
      </c>
      <c r="R87" s="3">
        <f>PRODUCT('Rendements bruts_+1'!R$2:R86)</f>
        <v>0</v>
      </c>
      <c r="S87" s="3">
        <f>PRODUCT('Rendements bruts_+1'!S$2:S86)</f>
        <v>0</v>
      </c>
      <c r="T87" s="3">
        <f>PRODUCT('Rendements bruts_+1'!T$2:T86)</f>
        <v>0</v>
      </c>
      <c r="U87" s="3">
        <f>PRODUCT('Rendements bruts_+1'!U$2:U86)</f>
        <v>0</v>
      </c>
      <c r="V87" s="3">
        <f>PRODUCT('Rendements bruts_+1'!V$2:V86)</f>
        <v>0</v>
      </c>
      <c r="W87" s="3">
        <f>PRODUCT('Rendements bruts_+1'!W$2:W86)</f>
        <v>0</v>
      </c>
    </row>
    <row r="88" spans="1:23" x14ac:dyDescent="0.25">
      <c r="A88" s="2">
        <v>40602</v>
      </c>
      <c r="B88" s="3">
        <f>PRODUCT('Rendements bruts_+1'!B$2:B87)</f>
        <v>1.4149370244751189</v>
      </c>
      <c r="C88" s="3">
        <f ca="1">PRODUCT('Rendements bruts_+1'!C$2:C87)</f>
        <v>2.3631566777736066</v>
      </c>
      <c r="D88" s="3">
        <f ca="1">PRODUCT('Rendements bruts_+1'!D$2:D87)</f>
        <v>1.8345231596418614</v>
      </c>
      <c r="E88" s="3">
        <f ca="1">PRODUCT('Rendements bruts_+1'!E$2:E87)</f>
        <v>1.2655224093859601</v>
      </c>
      <c r="F88" s="3">
        <f ca="1">PRODUCT('Rendements bruts_+1'!F$2:F87)</f>
        <v>1.5121640715584583</v>
      </c>
      <c r="G88" s="3">
        <f ca="1">PRODUCT('Rendements bruts_+1'!G$2:G87)</f>
        <v>2.3164197856977311</v>
      </c>
      <c r="H88" s="3">
        <f ca="1">PRODUCT('Rendements bruts_+1'!H$2:H87)</f>
        <v>1.1082177895198992</v>
      </c>
      <c r="I88" s="3">
        <f ca="1">PRODUCT('Rendements bruts_+1'!I$2:I87)</f>
        <v>1.6699364881227738</v>
      </c>
      <c r="J88" s="3">
        <f ca="1">PRODUCT('Rendements bruts_+1'!J$2:J87)</f>
        <v>0.96331746784000005</v>
      </c>
      <c r="K88" s="3">
        <f ca="1">PRODUCT('Rendements bruts_+1'!K$2:K87)</f>
        <v>1.2186994623533076</v>
      </c>
      <c r="L88" s="3">
        <f ca="1">PRODUCT('Rendements bruts_+1'!L$2:L87)</f>
        <v>1.0092188275946856</v>
      </c>
      <c r="M88" s="3">
        <f ca="1">PRODUCT('Rendements bruts_+1'!M$2:M87)</f>
        <v>0.99890021832423637</v>
      </c>
      <c r="N88" s="3">
        <f ca="1">PRODUCT('Rendements bruts_+1'!N$2:N87)</f>
        <v>1.2817039139381725</v>
      </c>
      <c r="O88" s="3">
        <f ca="1">PRODUCT('Rendements bruts_+1'!O$2:O87)</f>
        <v>1.4581499611571183</v>
      </c>
      <c r="P88" s="3">
        <f>PRODUCT('Rendements bruts_+1'!P$2:P87)</f>
        <v>0</v>
      </c>
      <c r="Q88" s="3">
        <f ca="1">PRODUCT('Rendements bruts_+1'!Q$2:Q87)</f>
        <v>0.98458636057874294</v>
      </c>
      <c r="R88" s="3">
        <f>PRODUCT('Rendements bruts_+1'!R$2:R87)</f>
        <v>0</v>
      </c>
      <c r="S88" s="3">
        <f>PRODUCT('Rendements bruts_+1'!S$2:S87)</f>
        <v>0</v>
      </c>
      <c r="T88" s="3">
        <f>PRODUCT('Rendements bruts_+1'!T$2:T87)</f>
        <v>0</v>
      </c>
      <c r="U88" s="3">
        <f>PRODUCT('Rendements bruts_+1'!U$2:U87)</f>
        <v>0</v>
      </c>
      <c r="V88" s="3">
        <f>PRODUCT('Rendements bruts_+1'!V$2:V87)</f>
        <v>0</v>
      </c>
      <c r="W88" s="3">
        <f>PRODUCT('Rendements bruts_+1'!W$2:W87)</f>
        <v>0</v>
      </c>
    </row>
    <row r="89" spans="1:23" x14ac:dyDescent="0.25">
      <c r="A89" s="2">
        <v>40633</v>
      </c>
      <c r="B89" s="3">
        <f>PRODUCT('Rendements bruts_+1'!B$2:B88)</f>
        <v>1.4153143410149789</v>
      </c>
      <c r="C89" s="3">
        <f ca="1">PRODUCT('Rendements bruts_+1'!C$2:C88)</f>
        <v>2.4104198113290787</v>
      </c>
      <c r="D89" s="3">
        <f ca="1">PRODUCT('Rendements bruts_+1'!D$2:D88)</f>
        <v>1.8712136228346987</v>
      </c>
      <c r="E89" s="3">
        <f ca="1">PRODUCT('Rendements bruts_+1'!E$2:E88)</f>
        <v>1.2528671852921005</v>
      </c>
      <c r="F89" s="3">
        <f ca="1">PRODUCT('Rendements bruts_+1'!F$2:F88)</f>
        <v>1.5424073529896276</v>
      </c>
      <c r="G89" s="3">
        <f ca="1">PRODUCT('Rendements bruts_+1'!G$2:G88)</f>
        <v>2.2700913899837762</v>
      </c>
      <c r="H89" s="3">
        <f ca="1">PRODUCT('Rendements bruts_+1'!H$2:H88)</f>
        <v>1.0638890779391033</v>
      </c>
      <c r="I89" s="3">
        <f ca="1">PRODUCT('Rendements bruts_+1'!I$2:I88)</f>
        <v>1.6198383934790905</v>
      </c>
      <c r="J89" s="3">
        <f ca="1">PRODUCT('Rendements bruts_+1'!J$2:J88)</f>
        <v>0.92478476912640006</v>
      </c>
      <c r="K89" s="3">
        <f ca="1">PRODUCT('Rendements bruts_+1'!K$2:K88)</f>
        <v>1.1821384784827083</v>
      </c>
      <c r="L89" s="3">
        <f ca="1">PRODUCT('Rendements bruts_+1'!L$2:L88)</f>
        <v>1.0697719572503668</v>
      </c>
      <c r="M89" s="3">
        <f ca="1">PRODUCT('Rendements bruts_+1'!M$2:M88)</f>
        <v>1.0088892205074786</v>
      </c>
      <c r="N89" s="3">
        <f ca="1">PRODUCT('Rendements bruts_+1'!N$2:N88)</f>
        <v>1.2432527965200273</v>
      </c>
      <c r="O89" s="3">
        <f ca="1">PRODUCT('Rendements bruts_+1'!O$2:O88)</f>
        <v>1.4581499611571183</v>
      </c>
      <c r="P89" s="3">
        <f>PRODUCT('Rendements bruts_+1'!P$2:P88)</f>
        <v>0</v>
      </c>
      <c r="Q89" s="3">
        <f ca="1">PRODUCT('Rendements bruts_+1'!Q$2:Q88)</f>
        <v>1.0436615422134676</v>
      </c>
      <c r="R89" s="3">
        <f>PRODUCT('Rendements bruts_+1'!R$2:R88)</f>
        <v>0</v>
      </c>
      <c r="S89" s="3">
        <f>PRODUCT('Rendements bruts_+1'!S$2:S88)</f>
        <v>0</v>
      </c>
      <c r="T89" s="3">
        <f>PRODUCT('Rendements bruts_+1'!T$2:T88)</f>
        <v>0</v>
      </c>
      <c r="U89" s="3">
        <f>PRODUCT('Rendements bruts_+1'!U$2:U88)</f>
        <v>0</v>
      </c>
      <c r="V89" s="3">
        <f>PRODUCT('Rendements bruts_+1'!V$2:V88)</f>
        <v>0</v>
      </c>
      <c r="W89" s="3">
        <f ca="1">PRODUCT('Rendements bruts_+1'!W$2:W88)</f>
        <v>1.01</v>
      </c>
    </row>
    <row r="90" spans="1:23" x14ac:dyDescent="0.25">
      <c r="A90" s="2">
        <v>40663</v>
      </c>
      <c r="B90" s="3">
        <f>PRODUCT('Rendements bruts_+1'!B$2:B89)</f>
        <v>1.428004992939413</v>
      </c>
      <c r="C90" s="3">
        <f ca="1">PRODUCT('Rendements bruts_+1'!C$2:C89)</f>
        <v>2.3381072169892061</v>
      </c>
      <c r="D90" s="3">
        <f ca="1">PRODUCT('Rendements bruts_+1'!D$2:D89)</f>
        <v>1.9086378952913927</v>
      </c>
      <c r="E90" s="3">
        <f ca="1">PRODUCT('Rendements bruts_+1'!E$2:E89)</f>
        <v>1.2653958571450215</v>
      </c>
      <c r="F90" s="3">
        <f ca="1">PRODUCT('Rendements bruts_+1'!F$2:F89)</f>
        <v>1.5732555000494202</v>
      </c>
      <c r="G90" s="3">
        <f ca="1">PRODUCT('Rendements bruts_+1'!G$2:G89)</f>
        <v>2.2700913899837762</v>
      </c>
      <c r="H90" s="3">
        <f ca="1">PRODUCT('Rendements bruts_+1'!H$2:H89)</f>
        <v>1.0319724056009301</v>
      </c>
      <c r="I90" s="3">
        <f ca="1">PRODUCT('Rendements bruts_+1'!I$2:I89)</f>
        <v>1.6846319292182541</v>
      </c>
      <c r="J90" s="3">
        <f ca="1">PRODUCT('Rendements bruts_+1'!J$2:J89)</f>
        <v>0.87854553067008001</v>
      </c>
      <c r="K90" s="3">
        <f ca="1">PRODUCT('Rendements bruts_+1'!K$2:K89)</f>
        <v>1.1466743241282269</v>
      </c>
      <c r="L90" s="3">
        <f ca="1">PRODUCT('Rendements bruts_+1'!L$2:L89)</f>
        <v>1.0376787985328557</v>
      </c>
      <c r="M90" s="3">
        <f ca="1">PRODUCT('Rendements bruts_+1'!M$2:M89)</f>
        <v>1.0391558971227031</v>
      </c>
      <c r="N90" s="3">
        <f ca="1">PRODUCT('Rendements bruts_+1'!N$2:N89)</f>
        <v>1.2556853244852275</v>
      </c>
      <c r="O90" s="3">
        <f ca="1">PRODUCT('Rendements bruts_+1'!O$2:O89)</f>
        <v>1.4581499611571183</v>
      </c>
      <c r="P90" s="3">
        <f>PRODUCT('Rendements bruts_+1'!P$2:P89)</f>
        <v>0</v>
      </c>
      <c r="Q90" s="3">
        <f ca="1">PRODUCT('Rendements bruts_+1'!Q$2:Q89)</f>
        <v>1.064534773057737</v>
      </c>
      <c r="R90" s="3">
        <f>PRODUCT('Rendements bruts_+1'!R$2:R89)</f>
        <v>0</v>
      </c>
      <c r="S90" s="3">
        <f>PRODUCT('Rendements bruts_+1'!S$2:S89)</f>
        <v>0</v>
      </c>
      <c r="T90" s="3">
        <f>PRODUCT('Rendements bruts_+1'!T$2:T89)</f>
        <v>0</v>
      </c>
      <c r="U90" s="3">
        <f>PRODUCT('Rendements bruts_+1'!U$2:U89)</f>
        <v>0</v>
      </c>
      <c r="V90" s="3">
        <f>PRODUCT('Rendements bruts_+1'!V$2:V89)</f>
        <v>0</v>
      </c>
      <c r="W90" s="3">
        <f ca="1">PRODUCT('Rendements bruts_+1'!W$2:W89)</f>
        <v>1.0201</v>
      </c>
    </row>
    <row r="91" spans="1:23" x14ac:dyDescent="0.25">
      <c r="A91" s="2">
        <v>40694</v>
      </c>
      <c r="B91" s="3">
        <f>PRODUCT('Rendements bruts_+1'!B$2:B90)</f>
        <v>1.444379450191785</v>
      </c>
      <c r="C91" s="3">
        <f ca="1">PRODUCT('Rendements bruts_+1'!C$2:C90)</f>
        <v>2.4316315056687743</v>
      </c>
      <c r="D91" s="3">
        <f ca="1">PRODUCT('Rendements bruts_+1'!D$2:D90)</f>
        <v>1.832292379479737</v>
      </c>
      <c r="E91" s="3">
        <f ca="1">PRODUCT('Rendements bruts_+1'!E$2:E90)</f>
        <v>1.2907037742879219</v>
      </c>
      <c r="F91" s="3">
        <f ca="1">PRODUCT('Rendements bruts_+1'!F$2:F90)</f>
        <v>1.5103252800474434</v>
      </c>
      <c r="G91" s="3">
        <f ca="1">PRODUCT('Rendements bruts_+1'!G$2:G90)</f>
        <v>2.2700913899837762</v>
      </c>
      <c r="H91" s="3">
        <f ca="1">PRODUCT('Rendements bruts_+1'!H$2:H90)</f>
        <v>1.0629315777689581</v>
      </c>
      <c r="I91" s="3">
        <f ca="1">PRODUCT('Rendements bruts_+1'!I$2:I90)</f>
        <v>1.7014782485104367</v>
      </c>
      <c r="J91" s="3">
        <f ca="1">PRODUCT('Rendements bruts_+1'!J$2:J90)</f>
        <v>0.84340370944327681</v>
      </c>
      <c r="K91" s="3">
        <f ca="1">PRODUCT('Rendements bruts_+1'!K$2:K90)</f>
        <v>1.2040080403346383</v>
      </c>
      <c r="L91" s="3">
        <f ca="1">PRODUCT('Rendements bruts_+1'!L$2:L90)</f>
        <v>1.0584323745035129</v>
      </c>
      <c r="M91" s="3">
        <f ca="1">PRODUCT('Rendements bruts_+1'!M$2:M90)</f>
        <v>0.99758966123779491</v>
      </c>
      <c r="N91" s="3">
        <f ca="1">PRODUCT('Rendements bruts_+1'!N$2:N90)</f>
        <v>1.2807990309749322</v>
      </c>
      <c r="O91" s="3">
        <f ca="1">PRODUCT('Rendements bruts_+1'!O$2:O90)</f>
        <v>1.4581499611571183</v>
      </c>
      <c r="P91" s="3">
        <f>PRODUCT('Rendements bruts_+1'!P$2:P90)</f>
        <v>0</v>
      </c>
      <c r="Q91" s="3">
        <f ca="1">PRODUCT('Rendements bruts_+1'!Q$2:Q90)</f>
        <v>1.0751801207883145</v>
      </c>
      <c r="R91" s="3">
        <f>PRODUCT('Rendements bruts_+1'!R$2:R90)</f>
        <v>0</v>
      </c>
      <c r="S91" s="3">
        <f>PRODUCT('Rendements bruts_+1'!S$2:S90)</f>
        <v>0</v>
      </c>
      <c r="T91" s="3">
        <f>PRODUCT('Rendements bruts_+1'!T$2:T90)</f>
        <v>0</v>
      </c>
      <c r="U91" s="3">
        <f>PRODUCT('Rendements bruts_+1'!U$2:U90)</f>
        <v>0</v>
      </c>
      <c r="V91" s="3">
        <f>PRODUCT('Rendements bruts_+1'!V$2:V90)</f>
        <v>0</v>
      </c>
      <c r="W91" s="3">
        <f ca="1">PRODUCT('Rendements bruts_+1'!W$2:W90)</f>
        <v>1.0098990000000001</v>
      </c>
    </row>
    <row r="92" spans="1:23" x14ac:dyDescent="0.25">
      <c r="A92" s="2">
        <v>40724</v>
      </c>
      <c r="B92" s="3">
        <f>PRODUCT('Rendements bruts_+1'!B$2:B91)</f>
        <v>1.4464978733853997</v>
      </c>
      <c r="C92" s="3">
        <f ca="1">PRODUCT('Rendements bruts_+1'!C$2:C91)</f>
        <v>2.3829988755553986</v>
      </c>
      <c r="D92" s="3">
        <f ca="1">PRODUCT('Rendements bruts_+1'!D$2:D91)</f>
        <v>1.832292379479737</v>
      </c>
      <c r="E92" s="3">
        <f ca="1">PRODUCT('Rendements bruts_+1'!E$2:E91)</f>
        <v>1.2648896988021634</v>
      </c>
      <c r="F92" s="3">
        <f ca="1">PRODUCT('Rendements bruts_+1'!F$2:F91)</f>
        <v>1.4499122688455457</v>
      </c>
      <c r="G92" s="3">
        <f ca="1">PRODUCT('Rendements bruts_+1'!G$2:G91)</f>
        <v>2.3381941316832897</v>
      </c>
      <c r="H92" s="3">
        <f ca="1">PRODUCT('Rendements bruts_+1'!H$2:H91)</f>
        <v>1.041672946213579</v>
      </c>
      <c r="I92" s="3">
        <f ca="1">PRODUCT('Rendements bruts_+1'!I$2:I91)</f>
        <v>1.8035669434210631</v>
      </c>
      <c r="J92" s="3">
        <f ca="1">PRODUCT('Rendements bruts_+1'!J$2:J91)</f>
        <v>0.8855738949154407</v>
      </c>
      <c r="K92" s="3">
        <f ca="1">PRODUCT('Rendements bruts_+1'!K$2:K91)</f>
        <v>1.2401282815446775</v>
      </c>
      <c r="L92" s="3">
        <f ca="1">PRODUCT('Rendements bruts_+1'!L$2:L91)</f>
        <v>1.0372637270134426</v>
      </c>
      <c r="M92" s="3">
        <f ca="1">PRODUCT('Rendements bruts_+1'!M$2:M91)</f>
        <v>0.95768607478828305</v>
      </c>
      <c r="N92" s="3">
        <f ca="1">PRODUCT('Rendements bruts_+1'!N$2:N91)</f>
        <v>1.3448389825236788</v>
      </c>
      <c r="O92" s="3">
        <f ca="1">PRODUCT('Rendements bruts_+1'!O$2:O91)</f>
        <v>1.4581499611571183</v>
      </c>
      <c r="P92" s="3">
        <f>PRODUCT('Rendements bruts_+1'!P$2:P91)</f>
        <v>0</v>
      </c>
      <c r="Q92" s="3">
        <f ca="1">PRODUCT('Rendements bruts_+1'!Q$2:Q91)</f>
        <v>1.0644283195804314</v>
      </c>
      <c r="R92" s="3">
        <f>PRODUCT('Rendements bruts_+1'!R$2:R91)</f>
        <v>0</v>
      </c>
      <c r="S92" s="3">
        <f>PRODUCT('Rendements bruts_+1'!S$2:S91)</f>
        <v>0</v>
      </c>
      <c r="T92" s="3">
        <f>PRODUCT('Rendements bruts_+1'!T$2:T91)</f>
        <v>0</v>
      </c>
      <c r="U92" s="3">
        <f>PRODUCT('Rendements bruts_+1'!U$2:U91)</f>
        <v>0</v>
      </c>
      <c r="V92" s="3">
        <f>PRODUCT('Rendements bruts_+1'!V$2:V91)</f>
        <v>0</v>
      </c>
      <c r="W92" s="3">
        <f ca="1">PRODUCT('Rendements bruts_+1'!W$2:W91)</f>
        <v>0.97960203000000012</v>
      </c>
    </row>
    <row r="93" spans="1:23" x14ac:dyDescent="0.25">
      <c r="A93" s="2">
        <v>40755</v>
      </c>
      <c r="B93" s="3">
        <f>PRODUCT('Rendements bruts_+1'!B$2:B92)</f>
        <v>1.4704615214878178</v>
      </c>
      <c r="C93" s="3">
        <f ca="1">PRODUCT('Rendements bruts_+1'!C$2:C92)</f>
        <v>2.2638489317776287</v>
      </c>
      <c r="D93" s="3">
        <f ca="1">PRODUCT('Rendements bruts_+1'!D$2:D92)</f>
        <v>1.832292379479737</v>
      </c>
      <c r="E93" s="3">
        <f ca="1">PRODUCT('Rendements bruts_+1'!E$2:E92)</f>
        <v>1.2142941108500769</v>
      </c>
      <c r="F93" s="3">
        <f ca="1">PRODUCT('Rendements bruts_+1'!F$2:F92)</f>
        <v>1.5224078822878231</v>
      </c>
      <c r="G93" s="3">
        <f ca="1">PRODUCT('Rendements bruts_+1'!G$2:G92)</f>
        <v>2.2446663664159581</v>
      </c>
      <c r="H93" s="3">
        <f ca="1">PRODUCT('Rendements bruts_+1'!H$2:H92)</f>
        <v>1.0520896756757148</v>
      </c>
      <c r="I93" s="3">
        <f ca="1">PRODUCT('Rendements bruts_+1'!I$2:I92)</f>
        <v>1.7133885962500097</v>
      </c>
      <c r="J93" s="3">
        <f ca="1">PRODUCT('Rendements bruts_+1'!J$2:J92)</f>
        <v>0.92985258966121276</v>
      </c>
      <c r="K93" s="3">
        <f ca="1">PRODUCT('Rendements bruts_+1'!K$2:K92)</f>
        <v>1.2525295643601242</v>
      </c>
      <c r="L93" s="3">
        <f ca="1">PRODUCT('Rendements bruts_+1'!L$2:L92)</f>
        <v>1.0787542760939803</v>
      </c>
      <c r="M93" s="3">
        <f ca="1">PRODUCT('Rendements bruts_+1'!M$2:M92)</f>
        <v>0.97683979628404871</v>
      </c>
      <c r="N93" s="3">
        <f ca="1">PRODUCT('Rendements bruts_+1'!N$2:N92)</f>
        <v>1.3044938130479684</v>
      </c>
      <c r="O93" s="3">
        <f ca="1">PRODUCT('Rendements bruts_+1'!O$2:O92)</f>
        <v>1.4581499611571183</v>
      </c>
      <c r="P93" s="3">
        <f>PRODUCT('Rendements bruts_+1'!P$2:P92)</f>
        <v>0</v>
      </c>
      <c r="Q93" s="3">
        <f ca="1">PRODUCT('Rendements bruts_+1'!Q$2:Q92)</f>
        <v>1.0537840363846271</v>
      </c>
      <c r="R93" s="3">
        <f>PRODUCT('Rendements bruts_+1'!R$2:R92)</f>
        <v>0</v>
      </c>
      <c r="S93" s="3">
        <f>PRODUCT('Rendements bruts_+1'!S$2:S92)</f>
        <v>0</v>
      </c>
      <c r="T93" s="3">
        <f>PRODUCT('Rendements bruts_+1'!T$2:T92)</f>
        <v>0</v>
      </c>
      <c r="U93" s="3">
        <f>PRODUCT('Rendements bruts_+1'!U$2:U92)</f>
        <v>0</v>
      </c>
      <c r="V93" s="3">
        <f>PRODUCT('Rendements bruts_+1'!V$2:V92)</f>
        <v>0</v>
      </c>
      <c r="W93" s="3">
        <f ca="1">PRODUCT('Rendements bruts_+1'!W$2:W92)</f>
        <v>1.0187861112000001</v>
      </c>
    </row>
    <row r="94" spans="1:23" x14ac:dyDescent="0.25">
      <c r="A94" s="2">
        <v>40786</v>
      </c>
      <c r="B94" s="3">
        <f>PRODUCT('Rendements bruts_+1'!B$2:B93)</f>
        <v>1.4862934905358365</v>
      </c>
      <c r="C94" s="3">
        <f ca="1">PRODUCT('Rendements bruts_+1'!C$2:C93)</f>
        <v>2.1959334638243</v>
      </c>
      <c r="D94" s="3">
        <f ca="1">PRODUCT('Rendements bruts_+1'!D$2:D93)</f>
        <v>1.8689382270693318</v>
      </c>
      <c r="E94" s="3">
        <f ca="1">PRODUCT('Rendements bruts_+1'!E$2:E93)</f>
        <v>1.2385799930670784</v>
      </c>
      <c r="F94" s="3">
        <f ca="1">PRODUCT('Rendements bruts_+1'!F$2:F93)</f>
        <v>1.5528560399335796</v>
      </c>
      <c r="G94" s="3">
        <f ca="1">PRODUCT('Rendements bruts_+1'!G$2:G93)</f>
        <v>2.356899684736756</v>
      </c>
      <c r="H94" s="3">
        <f ca="1">PRODUCT('Rendements bruts_+1'!H$2:H93)</f>
        <v>1.0205269854054433</v>
      </c>
      <c r="I94" s="3">
        <f ca="1">PRODUCT('Rendements bruts_+1'!I$2:I93)</f>
        <v>1.6277191664375092</v>
      </c>
      <c r="J94" s="3">
        <f ca="1">PRODUCT('Rendements bruts_+1'!J$2:J93)</f>
        <v>0.89265848607476417</v>
      </c>
      <c r="K94" s="3">
        <f ca="1">PRODUCT('Rendements bruts_+1'!K$2:K93)</f>
        <v>1.2149536774293204</v>
      </c>
      <c r="L94" s="3">
        <f ca="1">PRODUCT('Rendements bruts_+1'!L$2:L93)</f>
        <v>1.0356041050502212</v>
      </c>
      <c r="M94" s="3">
        <f ca="1">PRODUCT('Rendements bruts_+1'!M$2:M93)</f>
        <v>0.95730300035836768</v>
      </c>
      <c r="N94" s="3">
        <f ca="1">PRODUCT('Rendements bruts_+1'!N$2:N93)</f>
        <v>1.3305836893089278</v>
      </c>
      <c r="O94" s="3">
        <f ca="1">PRODUCT('Rendements bruts_+1'!O$2:O93)</f>
        <v>1.4581499611571183</v>
      </c>
      <c r="P94" s="3">
        <f>PRODUCT('Rendements bruts_+1'!P$2:P93)</f>
        <v>0</v>
      </c>
      <c r="Q94" s="3">
        <f ca="1">PRODUCT('Rendements bruts_+1'!Q$2:Q93)</f>
        <v>1.0853975574761661</v>
      </c>
      <c r="R94" s="3">
        <f>PRODUCT('Rendements bruts_+1'!R$2:R93)</f>
        <v>0</v>
      </c>
      <c r="S94" s="3">
        <f>PRODUCT('Rendements bruts_+1'!S$2:S93)</f>
        <v>0</v>
      </c>
      <c r="T94" s="3">
        <f>PRODUCT('Rendements bruts_+1'!T$2:T93)</f>
        <v>0</v>
      </c>
      <c r="U94" s="3">
        <f>PRODUCT('Rendements bruts_+1'!U$2:U93)</f>
        <v>0</v>
      </c>
      <c r="V94" s="3">
        <f>PRODUCT('Rendements bruts_+1'!V$2:V93)</f>
        <v>0</v>
      </c>
      <c r="W94" s="3">
        <f ca="1">PRODUCT('Rendements bruts_+1'!W$2:W93)</f>
        <v>1.0493496945360001</v>
      </c>
    </row>
    <row r="95" spans="1:23" x14ac:dyDescent="0.25">
      <c r="A95" s="2">
        <v>40816</v>
      </c>
      <c r="B95" s="3">
        <f>PRODUCT('Rendements bruts_+1'!B$2:B94)</f>
        <v>1.5060116508436121</v>
      </c>
      <c r="C95" s="3">
        <f ca="1">PRODUCT('Rendements bruts_+1'!C$2:C94)</f>
        <v>2.2178927984625432</v>
      </c>
      <c r="D95" s="3">
        <f ca="1">PRODUCT('Rendements bruts_+1'!D$2:D94)</f>
        <v>1.7754913157158652</v>
      </c>
      <c r="E95" s="3">
        <f ca="1">PRODUCT('Rendements bruts_+1'!E$2:E94)</f>
        <v>1.2138083932057369</v>
      </c>
      <c r="F95" s="3">
        <f ca="1">PRODUCT('Rendements bruts_+1'!F$2:F94)</f>
        <v>1.4752132379369005</v>
      </c>
      <c r="G95" s="3">
        <f ca="1">PRODUCT('Rendements bruts_+1'!G$2:G94)</f>
        <v>2.2390547004999179</v>
      </c>
      <c r="H95" s="3">
        <f ca="1">PRODUCT('Rendements bruts_+1'!H$2:H94)</f>
        <v>1.0715533346757156</v>
      </c>
      <c r="I95" s="3">
        <f ca="1">PRODUCT('Rendements bruts_+1'!I$2:I94)</f>
        <v>1.5463332081156338</v>
      </c>
      <c r="J95" s="3">
        <f ca="1">PRODUCT('Rendements bruts_+1'!J$2:J94)</f>
        <v>0.9462179952392501</v>
      </c>
      <c r="K95" s="3">
        <f ca="1">PRODUCT('Rendements bruts_+1'!K$2:K94)</f>
        <v>1.1663555303321476</v>
      </c>
      <c r="L95" s="3">
        <f ca="1">PRODUCT('Rendements bruts_+1'!L$2:L94)</f>
        <v>1.0977403513532344</v>
      </c>
      <c r="M95" s="3">
        <f ca="1">PRODUCT('Rendements bruts_+1'!M$2:M94)</f>
        <v>0.91901088034403289</v>
      </c>
      <c r="N95" s="3">
        <f ca="1">PRODUCT('Rendements bruts_+1'!N$2:N94)</f>
        <v>1.4104187106674635</v>
      </c>
      <c r="O95" s="3">
        <f ca="1">PRODUCT('Rendements bruts_+1'!O$2:O94)</f>
        <v>1.4581499611571183</v>
      </c>
      <c r="P95" s="3">
        <f>PRODUCT('Rendements bruts_+1'!P$2:P94)</f>
        <v>0</v>
      </c>
      <c r="Q95" s="3">
        <f ca="1">PRODUCT('Rendements bruts_+1'!Q$2:Q94)</f>
        <v>1.1396674353499745</v>
      </c>
      <c r="R95" s="3">
        <f>PRODUCT('Rendements bruts_+1'!R$2:R94)</f>
        <v>0</v>
      </c>
      <c r="S95" s="3">
        <f>PRODUCT('Rendements bruts_+1'!S$2:S94)</f>
        <v>0</v>
      </c>
      <c r="T95" s="3">
        <f>PRODUCT('Rendements bruts_+1'!T$2:T94)</f>
        <v>0</v>
      </c>
      <c r="U95" s="3">
        <f>PRODUCT('Rendements bruts_+1'!U$2:U94)</f>
        <v>0</v>
      </c>
      <c r="V95" s="3">
        <f>PRODUCT('Rendements bruts_+1'!V$2:V94)</f>
        <v>0</v>
      </c>
      <c r="W95" s="3">
        <f ca="1">PRODUCT('Rendements bruts_+1'!W$2:W94)</f>
        <v>1.0493496945360001</v>
      </c>
    </row>
    <row r="96" spans="1:23" x14ac:dyDescent="0.25">
      <c r="A96" s="2">
        <v>40847</v>
      </c>
      <c r="B96" s="3">
        <f>PRODUCT('Rendements bruts_+1'!B$2:B95)</f>
        <v>1.5018952189979728</v>
      </c>
      <c r="C96" s="3">
        <f ca="1">PRODUCT('Rendements bruts_+1'!C$2:C95)</f>
        <v>2.1957138704779178</v>
      </c>
      <c r="D96" s="3">
        <f ca="1">PRODUCT('Rendements bruts_+1'!D$2:D95)</f>
        <v>1.8110011420301826</v>
      </c>
      <c r="E96" s="3">
        <f ca="1">PRODUCT('Rendements bruts_+1'!E$2:E95)</f>
        <v>1.2623607289339664</v>
      </c>
      <c r="F96" s="3">
        <f ca="1">PRODUCT('Rendements bruts_+1'!F$2:F95)</f>
        <v>1.4162047084194245</v>
      </c>
      <c r="G96" s="3">
        <f ca="1">PRODUCT('Rendements bruts_+1'!G$2:G95)</f>
        <v>2.2614452475049172</v>
      </c>
      <c r="H96" s="3">
        <f ca="1">PRODUCT('Rendements bruts_+1'!H$2:H95)</f>
        <v>1.103699934715987</v>
      </c>
      <c r="I96" s="3">
        <f ca="1">PRODUCT('Rendements bruts_+1'!I$2:I95)</f>
        <v>1.6236498685214156</v>
      </c>
      <c r="J96" s="3">
        <f ca="1">PRODUCT('Rendements bruts_+1'!J$2:J95)</f>
        <v>1.0029910749536051</v>
      </c>
      <c r="K96" s="3">
        <f ca="1">PRODUCT('Rendements bruts_+1'!K$2:K95)</f>
        <v>1.1430284197255045</v>
      </c>
      <c r="L96" s="3">
        <f ca="1">PRODUCT('Rendements bruts_+1'!L$2:L95)</f>
        <v>1.0538307372991049</v>
      </c>
      <c r="M96" s="3">
        <f ca="1">PRODUCT('Rendements bruts_+1'!M$2:M95)</f>
        <v>0.9098207715405926</v>
      </c>
      <c r="N96" s="3">
        <f ca="1">PRODUCT('Rendements bruts_+1'!N$2:N95)</f>
        <v>1.4527312719874874</v>
      </c>
      <c r="O96" s="3">
        <f ca="1">PRODUCT('Rendements bruts_+1'!O$2:O95)</f>
        <v>1.4581499611571183</v>
      </c>
      <c r="P96" s="3">
        <f>PRODUCT('Rendements bruts_+1'!P$2:P95)</f>
        <v>0</v>
      </c>
      <c r="Q96" s="3">
        <f ca="1">PRODUCT('Rendements bruts_+1'!Q$2:Q95)</f>
        <v>1.0826840635824757</v>
      </c>
      <c r="R96" s="3">
        <f>PRODUCT('Rendements bruts_+1'!R$2:R95)</f>
        <v>0</v>
      </c>
      <c r="S96" s="3">
        <f>PRODUCT('Rendements bruts_+1'!S$2:S95)</f>
        <v>0</v>
      </c>
      <c r="T96" s="3">
        <f>PRODUCT('Rendements bruts_+1'!T$2:T95)</f>
        <v>0</v>
      </c>
      <c r="U96" s="3">
        <f>PRODUCT('Rendements bruts_+1'!U$2:U95)</f>
        <v>0</v>
      </c>
      <c r="V96" s="3">
        <f>PRODUCT('Rendements bruts_+1'!V$2:V95)</f>
        <v>0</v>
      </c>
      <c r="W96" s="3">
        <f ca="1">PRODUCT('Rendements bruts_+1'!W$2:W95)</f>
        <v>1.02836270064528</v>
      </c>
    </row>
    <row r="97" spans="1:23" x14ac:dyDescent="0.25">
      <c r="A97" s="2">
        <v>40877</v>
      </c>
      <c r="B97" s="3">
        <f>PRODUCT('Rendements bruts_+1'!B$2:B96)</f>
        <v>1.5069515995685994</v>
      </c>
      <c r="C97" s="3">
        <f ca="1">PRODUCT('Rendements bruts_+1'!C$2:C96)</f>
        <v>2.2835424252970347</v>
      </c>
      <c r="D97" s="3">
        <f ca="1">PRODUCT('Rendements bruts_+1'!D$2:D96)</f>
        <v>1.7204510849286734</v>
      </c>
      <c r="E97" s="3">
        <f ca="1">PRODUCT('Rendements bruts_+1'!E$2:E96)</f>
        <v>1.3381023726700045</v>
      </c>
      <c r="F97" s="3">
        <f ca="1">PRODUCT('Rendements bruts_+1'!F$2:F96)</f>
        <v>1.3737185671668417</v>
      </c>
      <c r="G97" s="3">
        <f ca="1">PRODUCT('Rendements bruts_+1'!G$2:G96)</f>
        <v>2.374517509880163</v>
      </c>
      <c r="H97" s="3">
        <f ca="1">PRODUCT('Rendements bruts_+1'!H$2:H96)</f>
        <v>1.0595519373273474</v>
      </c>
      <c r="I97" s="3">
        <f ca="1">PRODUCT('Rendements bruts_+1'!I$2:I96)</f>
        <v>1.7210688606327007</v>
      </c>
      <c r="J97" s="3">
        <f ca="1">PRODUCT('Rendements bruts_+1'!J$2:J96)</f>
        <v>1.0531406287012854</v>
      </c>
      <c r="K97" s="3">
        <f ca="1">PRODUCT('Rendements bruts_+1'!K$2:K96)</f>
        <v>1.1315981355282494</v>
      </c>
      <c r="L97" s="3">
        <f ca="1">PRODUCT('Rendements bruts_+1'!L$2:L96)</f>
        <v>1.0011392004341497</v>
      </c>
      <c r="M97" s="3">
        <f ca="1">PRODUCT('Rendements bruts_+1'!M$2:M96)</f>
        <v>0.9462136024022163</v>
      </c>
      <c r="N97" s="3">
        <f ca="1">PRODUCT('Rendements bruts_+1'!N$2:N96)</f>
        <v>1.5398951483067367</v>
      </c>
      <c r="O97" s="3">
        <f ca="1">PRODUCT('Rendements bruts_+1'!O$2:O96)</f>
        <v>1.4581499611571183</v>
      </c>
      <c r="P97" s="3">
        <f>PRODUCT('Rendements bruts_+1'!P$2:P96)</f>
        <v>0</v>
      </c>
      <c r="Q97" s="3">
        <f ca="1">PRODUCT('Rendements bruts_+1'!Q$2:Q96)</f>
        <v>1.1476451073974243</v>
      </c>
      <c r="R97" s="3">
        <f>PRODUCT('Rendements bruts_+1'!R$2:R96)</f>
        <v>0</v>
      </c>
      <c r="S97" s="3">
        <f>PRODUCT('Rendements bruts_+1'!S$2:S96)</f>
        <v>0</v>
      </c>
      <c r="T97" s="3">
        <f>PRODUCT('Rendements bruts_+1'!T$2:T96)</f>
        <v>0</v>
      </c>
      <c r="U97" s="3">
        <f>PRODUCT('Rendements bruts_+1'!U$2:U96)</f>
        <v>0</v>
      </c>
      <c r="V97" s="3">
        <f>PRODUCT('Rendements bruts_+1'!V$2:V96)</f>
        <v>0</v>
      </c>
      <c r="W97" s="3">
        <f ca="1">PRODUCT('Rendements bruts_+1'!W$2:W96)</f>
        <v>1.0592135816646384</v>
      </c>
    </row>
    <row r="98" spans="1:23" x14ac:dyDescent="0.25">
      <c r="A98" s="2">
        <v>40908</v>
      </c>
      <c r="B98" s="3">
        <f>PRODUCT('Rendements bruts_+1'!B$2:B97)</f>
        <v>1.5234778354438683</v>
      </c>
      <c r="C98" s="3">
        <f ca="1">PRODUCT('Rendements bruts_+1'!C$2:C97)</f>
        <v>2.420554970814857</v>
      </c>
      <c r="D98" s="3">
        <f ca="1">PRODUCT('Rendements bruts_+1'!D$2:D97)</f>
        <v>1.8236781500243939</v>
      </c>
      <c r="E98" s="3">
        <f ca="1">PRODUCT('Rendements bruts_+1'!E$2:E97)</f>
        <v>1.3648644201234046</v>
      </c>
      <c r="F98" s="3">
        <f ca="1">PRODUCT('Rendements bruts_+1'!F$2:F97)</f>
        <v>1.3462441958235047</v>
      </c>
      <c r="G98" s="3">
        <f ca="1">PRODUCT('Rendements bruts_+1'!G$2:G97)</f>
        <v>2.374517509880163</v>
      </c>
      <c r="H98" s="3">
        <f ca="1">PRODUCT('Rendements bruts_+1'!H$2:H97)</f>
        <v>1.1231250535669883</v>
      </c>
      <c r="I98" s="3">
        <f ca="1">PRODUCT('Rendements bruts_+1'!I$2:I97)</f>
        <v>1.7038581720263737</v>
      </c>
      <c r="J98" s="3">
        <f ca="1">PRODUCT('Rendements bruts_+1'!J$2:J97)</f>
        <v>1.0531406287012854</v>
      </c>
      <c r="K98" s="3">
        <f ca="1">PRODUCT('Rendements bruts_+1'!K$2:K97)</f>
        <v>1.1089661728176843</v>
      </c>
      <c r="L98" s="3">
        <f ca="1">PRODUCT('Rendements bruts_+1'!L$2:L97)</f>
        <v>0.98111641642546676</v>
      </c>
      <c r="M98" s="3">
        <f ca="1">PRODUCT('Rendements bruts_+1'!M$2:M97)</f>
        <v>0.95567573842623843</v>
      </c>
      <c r="N98" s="3">
        <f ca="1">PRODUCT('Rendements bruts_+1'!N$2:N97)</f>
        <v>1.4782993423744673</v>
      </c>
      <c r="O98" s="3">
        <f ca="1">PRODUCT('Rendements bruts_+1'!O$2:O97)</f>
        <v>1.4581499611571183</v>
      </c>
      <c r="P98" s="3">
        <f>PRODUCT('Rendements bruts_+1'!P$2:P97)</f>
        <v>0</v>
      </c>
      <c r="Q98" s="3">
        <f ca="1">PRODUCT('Rendements bruts_+1'!Q$2:Q97)</f>
        <v>1.1017393031015272</v>
      </c>
      <c r="R98" s="3">
        <f>PRODUCT('Rendements bruts_+1'!R$2:R97)</f>
        <v>0</v>
      </c>
      <c r="S98" s="3">
        <f>PRODUCT('Rendements bruts_+1'!S$2:S97)</f>
        <v>0</v>
      </c>
      <c r="T98" s="3">
        <f>PRODUCT('Rendements bruts_+1'!T$2:T97)</f>
        <v>0</v>
      </c>
      <c r="U98" s="3">
        <f>PRODUCT('Rendements bruts_+1'!U$2:U97)</f>
        <v>0</v>
      </c>
      <c r="V98" s="3">
        <f>PRODUCT('Rendements bruts_+1'!V$2:V97)</f>
        <v>0</v>
      </c>
      <c r="W98" s="3">
        <f ca="1">PRODUCT('Rendements bruts_+1'!W$2:W97)</f>
        <v>1.0380293100313456</v>
      </c>
    </row>
    <row r="99" spans="1:23" x14ac:dyDescent="0.25">
      <c r="A99" s="2">
        <v>40939</v>
      </c>
      <c r="B99" s="3">
        <f>PRODUCT('Rendements bruts_+1'!B$2:B98)</f>
        <v>1.532567708267873</v>
      </c>
      <c r="C99" s="3">
        <f ca="1">PRODUCT('Rendements bruts_+1'!C$2:C98)</f>
        <v>2.3237327719822627</v>
      </c>
      <c r="D99" s="3">
        <f ca="1">PRODUCT('Rendements bruts_+1'!D$2:D98)</f>
        <v>1.7324942425231742</v>
      </c>
      <c r="E99" s="3">
        <f ca="1">PRODUCT('Rendements bruts_+1'!E$2:E98)</f>
        <v>1.4058103527271069</v>
      </c>
      <c r="F99" s="3">
        <f ca="1">PRODUCT('Rendements bruts_+1'!F$2:F98)</f>
        <v>1.3193193119070346</v>
      </c>
      <c r="G99" s="3">
        <f ca="1">PRODUCT('Rendements bruts_+1'!G$2:G98)</f>
        <v>2.3507723347813614</v>
      </c>
      <c r="H99" s="3">
        <f ca="1">PRODUCT('Rendements bruts_+1'!H$2:H98)</f>
        <v>1.0894313019599786</v>
      </c>
      <c r="I99" s="3">
        <f ca="1">PRODUCT('Rendements bruts_+1'!I$2:I98)</f>
        <v>1.7379353354669012</v>
      </c>
      <c r="J99" s="3">
        <f ca="1">PRODUCT('Rendements bruts_+1'!J$2:J98)</f>
        <v>1.095266253849337</v>
      </c>
      <c r="K99" s="3">
        <f ca="1">PRODUCT('Rendements bruts_+1'!K$2:K98)</f>
        <v>1.1755041431867455</v>
      </c>
      <c r="L99" s="3">
        <f ca="1">PRODUCT('Rendements bruts_+1'!L$2:L98)</f>
        <v>0.99092758058972141</v>
      </c>
      <c r="M99" s="3">
        <f ca="1">PRODUCT('Rendements bruts_+1'!M$2:M98)</f>
        <v>0.95567573842623843</v>
      </c>
      <c r="N99" s="3">
        <f ca="1">PRODUCT('Rendements bruts_+1'!N$2:N98)</f>
        <v>1.4487333555269779</v>
      </c>
      <c r="O99" s="3">
        <f ca="1">PRODUCT('Rendements bruts_+1'!O$2:O98)</f>
        <v>1.4581499611571183</v>
      </c>
      <c r="P99" s="3">
        <f>PRODUCT('Rendements bruts_+1'!P$2:P98)</f>
        <v>0</v>
      </c>
      <c r="Q99" s="3">
        <f ca="1">PRODUCT('Rendements bruts_+1'!Q$2:Q98)</f>
        <v>1.0907219100705119</v>
      </c>
      <c r="R99" s="3">
        <f>PRODUCT('Rendements bruts_+1'!R$2:R98)</f>
        <v>0</v>
      </c>
      <c r="S99" s="3">
        <f>PRODUCT('Rendements bruts_+1'!S$2:S98)</f>
        <v>0</v>
      </c>
      <c r="T99" s="3">
        <f>PRODUCT('Rendements bruts_+1'!T$2:T98)</f>
        <v>0</v>
      </c>
      <c r="U99" s="3">
        <f>PRODUCT('Rendements bruts_+1'!U$2:U98)</f>
        <v>0</v>
      </c>
      <c r="V99" s="3">
        <f>PRODUCT('Rendements bruts_+1'!V$2:V98)</f>
        <v>0</v>
      </c>
      <c r="W99" s="3">
        <f ca="1">PRODUCT('Rendements bruts_+1'!W$2:W98)</f>
        <v>1.048409603131659</v>
      </c>
    </row>
    <row r="100" spans="1:23" x14ac:dyDescent="0.25">
      <c r="A100" s="2">
        <v>40968</v>
      </c>
      <c r="B100" s="3">
        <f>PRODUCT('Rendements bruts_+1'!B$2:B99)</f>
        <v>1.5289915040919551</v>
      </c>
      <c r="C100" s="3">
        <f ca="1">PRODUCT('Rendements bruts_+1'!C$2:C99)</f>
        <v>2.3004954442624399</v>
      </c>
      <c r="D100" s="3">
        <f ca="1">PRODUCT('Rendements bruts_+1'!D$2:D99)</f>
        <v>1.8191189546493329</v>
      </c>
      <c r="E100" s="3">
        <f ca="1">PRODUCT('Rendements bruts_+1'!E$2:E99)</f>
        <v>1.4339265597816491</v>
      </c>
      <c r="F100" s="3">
        <f ca="1">PRODUCT('Rendements bruts_+1'!F$2:F99)</f>
        <v>1.3852852775023863</v>
      </c>
      <c r="G100" s="3">
        <f ca="1">PRODUCT('Rendements bruts_+1'!G$2:G99)</f>
        <v>2.3272646114335478</v>
      </c>
      <c r="H100" s="3">
        <f ca="1">PRODUCT('Rendements bruts_+1'!H$2:H99)</f>
        <v>1.0676426759207791</v>
      </c>
      <c r="I100" s="3">
        <f ca="1">PRODUCT('Rendements bruts_+1'!I$2:I99)</f>
        <v>1.8422114555949154</v>
      </c>
      <c r="J100" s="3">
        <f ca="1">PRODUCT('Rendements bruts_+1'!J$2:J99)</f>
        <v>1.0514556036953635</v>
      </c>
      <c r="K100" s="3">
        <f ca="1">PRODUCT('Rendements bruts_+1'!K$2:K99)</f>
        <v>1.2225243089142153</v>
      </c>
      <c r="L100" s="3">
        <f ca="1">PRODUCT('Rendements bruts_+1'!L$2:L99)</f>
        <v>0.95129047736613248</v>
      </c>
      <c r="M100" s="3">
        <f ca="1">PRODUCT('Rendements bruts_+1'!M$2:M99)</f>
        <v>0.90789195150492652</v>
      </c>
      <c r="N100" s="3">
        <f ca="1">PRODUCT('Rendements bruts_+1'!N$2:N99)</f>
        <v>1.506682689748057</v>
      </c>
      <c r="O100" s="3">
        <f ca="1">PRODUCT('Rendements bruts_+1'!O$2:O99)</f>
        <v>1.4581499611571183</v>
      </c>
      <c r="P100" s="3">
        <f>PRODUCT('Rendements bruts_+1'!P$2:P99)</f>
        <v>0</v>
      </c>
      <c r="Q100" s="3">
        <f ca="1">PRODUCT('Rendements bruts_+1'!Q$2:Q99)</f>
        <v>1.0470930336676914</v>
      </c>
      <c r="R100" s="3">
        <f>PRODUCT('Rendements bruts_+1'!R$2:R99)</f>
        <v>0</v>
      </c>
      <c r="S100" s="3">
        <f>PRODUCT('Rendements bruts_+1'!S$2:S99)</f>
        <v>0</v>
      </c>
      <c r="T100" s="3">
        <f>PRODUCT('Rendements bruts_+1'!T$2:T99)</f>
        <v>0</v>
      </c>
      <c r="U100" s="3">
        <f>PRODUCT('Rendements bruts_+1'!U$2:U99)</f>
        <v>0</v>
      </c>
      <c r="V100" s="3">
        <f>PRODUCT('Rendements bruts_+1'!V$2:V99)</f>
        <v>0</v>
      </c>
      <c r="W100" s="3">
        <f ca="1">PRODUCT('Rendements bruts_+1'!W$2:W99)</f>
        <v>1.0064732190063925</v>
      </c>
    </row>
    <row r="101" spans="1:23" x14ac:dyDescent="0.25">
      <c r="A101" s="2">
        <v>40999</v>
      </c>
      <c r="B101" s="3">
        <f>PRODUCT('Rendements bruts_+1'!B$2:B100)</f>
        <v>1.5242004516858692</v>
      </c>
      <c r="C101" s="3">
        <f ca="1">PRODUCT('Rendements bruts_+1'!C$2:C100)</f>
        <v>2.3465053531476889</v>
      </c>
      <c r="D101" s="3">
        <f ca="1">PRODUCT('Rendements bruts_+1'!D$2:D100)</f>
        <v>1.7463541964633595</v>
      </c>
      <c r="E101" s="3">
        <f ca="1">PRODUCT('Rendements bruts_+1'!E$2:E100)</f>
        <v>1.5056228877707316</v>
      </c>
      <c r="F101" s="3">
        <f ca="1">PRODUCT('Rendements bruts_+1'!F$2:F100)</f>
        <v>1.426843835827458</v>
      </c>
      <c r="G101" s="3">
        <f ca="1">PRODUCT('Rendements bruts_+1'!G$2:G100)</f>
        <v>2.3039919653192125</v>
      </c>
      <c r="H101" s="3">
        <f ca="1">PRODUCT('Rendements bruts_+1'!H$2:H100)</f>
        <v>1.1210248097168181</v>
      </c>
      <c r="I101" s="3">
        <f ca="1">PRODUCT('Rendements bruts_+1'!I$2:I100)</f>
        <v>1.9527441429306105</v>
      </c>
      <c r="J101" s="3">
        <f ca="1">PRODUCT('Rendements bruts_+1'!J$2:J100)</f>
        <v>1.0724847157692707</v>
      </c>
      <c r="K101" s="3">
        <f ca="1">PRODUCT('Rendements bruts_+1'!K$2:K100)</f>
        <v>1.1858485796467888</v>
      </c>
      <c r="L101" s="3">
        <f ca="1">PRODUCT('Rendements bruts_+1'!L$2:L100)</f>
        <v>0.97982919168711646</v>
      </c>
      <c r="M101" s="3">
        <f ca="1">PRODUCT('Rendements bruts_+1'!M$2:M100)</f>
        <v>0.88973411247482792</v>
      </c>
      <c r="N101" s="3">
        <f ca="1">PRODUCT('Rendements bruts_+1'!N$2:N100)</f>
        <v>1.4614822090556152</v>
      </c>
      <c r="O101" s="3">
        <f ca="1">PRODUCT('Rendements bruts_+1'!O$2:O100)</f>
        <v>1.4581499611571183</v>
      </c>
      <c r="P101" s="3">
        <f>PRODUCT('Rendements bruts_+1'!P$2:P100)</f>
        <v>0</v>
      </c>
      <c r="Q101" s="3">
        <f ca="1">PRODUCT('Rendements bruts_+1'!Q$2:Q100)</f>
        <v>1.0156802426576605</v>
      </c>
      <c r="R101" s="3">
        <f>PRODUCT('Rendements bruts_+1'!R$2:R100)</f>
        <v>0</v>
      </c>
      <c r="S101" s="3">
        <f>PRODUCT('Rendements bruts_+1'!S$2:S100)</f>
        <v>0</v>
      </c>
      <c r="T101" s="3">
        <f>PRODUCT('Rendements bruts_+1'!T$2:T100)</f>
        <v>0</v>
      </c>
      <c r="U101" s="3">
        <f>PRODUCT('Rendements bruts_+1'!U$2:U100)</f>
        <v>0</v>
      </c>
      <c r="V101" s="3">
        <f>PRODUCT('Rendements bruts_+1'!V$2:V100)</f>
        <v>0</v>
      </c>
      <c r="W101" s="3">
        <f ca="1">PRODUCT('Rendements bruts_+1'!W$2:W100)</f>
        <v>1.0064732190063925</v>
      </c>
    </row>
    <row r="102" spans="1:23" x14ac:dyDescent="0.25">
      <c r="A102" s="2">
        <v>41029</v>
      </c>
      <c r="B102" s="3">
        <f>PRODUCT('Rendements bruts_+1'!B$2:B101)</f>
        <v>1.5265881540323367</v>
      </c>
      <c r="C102" s="3">
        <f ca="1">PRODUCT('Rendements bruts_+1'!C$2:C101)</f>
        <v>2.3699704066791658</v>
      </c>
      <c r="D102" s="3">
        <f ca="1">PRODUCT('Rendements bruts_+1'!D$2:D101)</f>
        <v>1.7288906544987259</v>
      </c>
      <c r="E102" s="3">
        <f ca="1">PRODUCT('Rendements bruts_+1'!E$2:E101)</f>
        <v>1.5357353455261462</v>
      </c>
      <c r="F102" s="3">
        <f ca="1">PRODUCT('Rendements bruts_+1'!F$2:F101)</f>
        <v>1.4125753974691835</v>
      </c>
      <c r="G102" s="3">
        <f ca="1">PRODUCT('Rendements bruts_+1'!G$2:G101)</f>
        <v>2.2809520456660204</v>
      </c>
      <c r="H102" s="3">
        <f ca="1">PRODUCT('Rendements bruts_+1'!H$2:H101)</f>
        <v>1.1658658021054908</v>
      </c>
      <c r="I102" s="3">
        <f ca="1">PRODUCT('Rendements bruts_+1'!I$2:I101)</f>
        <v>1.8941618186426921</v>
      </c>
      <c r="J102" s="3">
        <f ca="1">PRODUCT('Rendements bruts_+1'!J$2:J101)</f>
        <v>1.0832095629269634</v>
      </c>
      <c r="K102" s="3">
        <f ca="1">PRODUCT('Rendements bruts_+1'!K$2:K101)</f>
        <v>1.1502731222573852</v>
      </c>
      <c r="L102" s="3">
        <f ca="1">PRODUCT('Rendements bruts_+1'!L$2:L101)</f>
        <v>1.0190223593546011</v>
      </c>
      <c r="M102" s="3">
        <f ca="1">PRODUCT('Rendements bruts_+1'!M$2:M101)</f>
        <v>0.93422081809856938</v>
      </c>
      <c r="N102" s="3">
        <f ca="1">PRODUCT('Rendements bruts_+1'!N$2:N101)</f>
        <v>1.4907118532367276</v>
      </c>
      <c r="O102" s="3">
        <f ca="1">PRODUCT('Rendements bruts_+1'!O$2:O101)</f>
        <v>1.4581499611571183</v>
      </c>
      <c r="P102" s="3">
        <f>PRODUCT('Rendements bruts_+1'!P$2:P101)</f>
        <v>0</v>
      </c>
      <c r="Q102" s="3">
        <f ca="1">PRODUCT('Rendements bruts_+1'!Q$2:Q101)</f>
        <v>0.97505303295135404</v>
      </c>
      <c r="R102" s="3">
        <f>PRODUCT('Rendements bruts_+1'!R$2:R101)</f>
        <v>0</v>
      </c>
      <c r="S102" s="3">
        <f>PRODUCT('Rendements bruts_+1'!S$2:S101)</f>
        <v>0</v>
      </c>
      <c r="T102" s="3">
        <f>PRODUCT('Rendements bruts_+1'!T$2:T101)</f>
        <v>0</v>
      </c>
      <c r="U102" s="3">
        <f>PRODUCT('Rendements bruts_+1'!U$2:U101)</f>
        <v>0</v>
      </c>
      <c r="V102" s="3">
        <f>PRODUCT('Rendements bruts_+1'!V$2:V101)</f>
        <v>0</v>
      </c>
      <c r="W102" s="3">
        <f ca="1">PRODUCT('Rendements bruts_+1'!W$2:W101)</f>
        <v>1.0567968799567122</v>
      </c>
    </row>
    <row r="103" spans="1:23" x14ac:dyDescent="0.25">
      <c r="A103" s="2">
        <v>41060</v>
      </c>
      <c r="B103" s="3">
        <f>PRODUCT('Rendements bruts_+1'!B$2:B102)</f>
        <v>1.549435878044888</v>
      </c>
      <c r="C103" s="3">
        <f ca="1">PRODUCT('Rendements bruts_+1'!C$2:C102)</f>
        <v>2.3936701107459575</v>
      </c>
      <c r="D103" s="3">
        <f ca="1">PRODUCT('Rendements bruts_+1'!D$2:D102)</f>
        <v>1.6597350283187768</v>
      </c>
      <c r="E103" s="3">
        <f ca="1">PRODUCT('Rendements bruts_+1'!E$2:E102)</f>
        <v>1.4896632851603617</v>
      </c>
      <c r="F103" s="3">
        <f ca="1">PRODUCT('Rendements bruts_+1'!F$2:F102)</f>
        <v>1.4832041673426428</v>
      </c>
      <c r="G103" s="3">
        <f ca="1">PRODUCT('Rendements bruts_+1'!G$2:G102)</f>
        <v>2.4178091684059817</v>
      </c>
      <c r="H103" s="3">
        <f ca="1">PRODUCT('Rendements bruts_+1'!H$2:H102)</f>
        <v>1.1891831181476007</v>
      </c>
      <c r="I103" s="3">
        <f ca="1">PRODUCT('Rendements bruts_+1'!I$2:I102)</f>
        <v>1.9131034368291191</v>
      </c>
      <c r="J103" s="3">
        <f ca="1">PRODUCT('Rendements bruts_+1'!J$2:J102)</f>
        <v>1.0723774672976938</v>
      </c>
      <c r="K103" s="3">
        <f ca="1">PRODUCT('Rendements bruts_+1'!K$2:K102)</f>
        <v>1.0927594661445159</v>
      </c>
      <c r="L103" s="3">
        <f ca="1">PRODUCT('Rendements bruts_+1'!L$2:L102)</f>
        <v>1.0495930301352392</v>
      </c>
      <c r="M103" s="3">
        <f ca="1">PRODUCT('Rendements bruts_+1'!M$2:M102)</f>
        <v>0.95290523446054076</v>
      </c>
      <c r="N103" s="3">
        <f ca="1">PRODUCT('Rendements bruts_+1'!N$2:N102)</f>
        <v>1.4459904976396258</v>
      </c>
      <c r="O103" s="3">
        <f ca="1">PRODUCT('Rendements bruts_+1'!O$2:O102)</f>
        <v>1.4581499611571183</v>
      </c>
      <c r="P103" s="3">
        <f>PRODUCT('Rendements bruts_+1'!P$2:P102)</f>
        <v>0</v>
      </c>
      <c r="Q103" s="3">
        <f ca="1">PRODUCT('Rendements bruts_+1'!Q$2:Q102)</f>
        <v>0.97505303295135404</v>
      </c>
      <c r="R103" s="3">
        <f>PRODUCT('Rendements bruts_+1'!R$2:R102)</f>
        <v>0</v>
      </c>
      <c r="S103" s="3">
        <f>PRODUCT('Rendements bruts_+1'!S$2:S102)</f>
        <v>0</v>
      </c>
      <c r="T103" s="3">
        <f>PRODUCT('Rendements bruts_+1'!T$2:T102)</f>
        <v>0</v>
      </c>
      <c r="U103" s="3">
        <f>PRODUCT('Rendements bruts_+1'!U$2:U102)</f>
        <v>0</v>
      </c>
      <c r="V103" s="3">
        <f>PRODUCT('Rendements bruts_+1'!V$2:V102)</f>
        <v>0</v>
      </c>
      <c r="W103" s="3">
        <f ca="1">PRODUCT('Rendements bruts_+1'!W$2:W102)</f>
        <v>1.0885007863554137</v>
      </c>
    </row>
    <row r="104" spans="1:23" x14ac:dyDescent="0.25">
      <c r="A104" s="2">
        <v>41090</v>
      </c>
      <c r="B104" s="3">
        <f>PRODUCT('Rendements bruts_+1'!B$2:B103)</f>
        <v>1.5531026610901668</v>
      </c>
      <c r="C104" s="3">
        <f ca="1">PRODUCT('Rendements bruts_+1'!C$2:C103)</f>
        <v>2.3218600074235787</v>
      </c>
      <c r="D104" s="3">
        <f ca="1">PRODUCT('Rendements bruts_+1'!D$2:D103)</f>
        <v>1.576748276902838</v>
      </c>
      <c r="E104" s="3">
        <f ca="1">PRODUCT('Rendements bruts_+1'!E$2:E103)</f>
        <v>1.4896632851603617</v>
      </c>
      <c r="F104" s="3">
        <f ca="1">PRODUCT('Rendements bruts_+1'!F$2:F103)</f>
        <v>1.5277002923629222</v>
      </c>
      <c r="G104" s="3">
        <f ca="1">PRODUCT('Rendements bruts_+1'!G$2:G103)</f>
        <v>2.4661653517741016</v>
      </c>
      <c r="H104" s="3">
        <f ca="1">PRODUCT('Rendements bruts_+1'!H$2:H103)</f>
        <v>1.2129667805105526</v>
      </c>
      <c r="I104" s="3">
        <f ca="1">PRODUCT('Rendements bruts_+1'!I$2:I103)</f>
        <v>1.9322344711974102</v>
      </c>
      <c r="J104" s="3">
        <f ca="1">PRODUCT('Rendements bruts_+1'!J$2:J103)</f>
        <v>1.0831012419706707</v>
      </c>
      <c r="K104" s="3">
        <f ca="1">PRODUCT('Rendements bruts_+1'!K$2:K103)</f>
        <v>1.1146146554674063</v>
      </c>
      <c r="L104" s="3">
        <f ca="1">PRODUCT('Rendements bruts_+1'!L$2:L103)</f>
        <v>1.0286011695325343</v>
      </c>
      <c r="M104" s="3">
        <f ca="1">PRODUCT('Rendements bruts_+1'!M$2:M103)</f>
        <v>0.98149239149435696</v>
      </c>
      <c r="N104" s="3">
        <f ca="1">PRODUCT('Rendements bruts_+1'!N$2:N103)</f>
        <v>1.3881508777340408</v>
      </c>
      <c r="O104" s="3">
        <f ca="1">PRODUCT('Rendements bruts_+1'!O$2:O103)</f>
        <v>1.4581499611571183</v>
      </c>
      <c r="P104" s="3">
        <f>PRODUCT('Rendements bruts_+1'!P$2:P103)</f>
        <v>0</v>
      </c>
      <c r="Q104" s="3">
        <f ca="1">PRODUCT('Rendements bruts_+1'!Q$2:Q103)</f>
        <v>1.0140551542694083</v>
      </c>
      <c r="R104" s="3">
        <f>PRODUCT('Rendements bruts_+1'!R$2:R103)</f>
        <v>0</v>
      </c>
      <c r="S104" s="3">
        <f>PRODUCT('Rendements bruts_+1'!S$2:S103)</f>
        <v>0</v>
      </c>
      <c r="T104" s="3">
        <f>PRODUCT('Rendements bruts_+1'!T$2:T103)</f>
        <v>0</v>
      </c>
      <c r="U104" s="3">
        <f>PRODUCT('Rendements bruts_+1'!U$2:U103)</f>
        <v>0</v>
      </c>
      <c r="V104" s="3">
        <f>PRODUCT('Rendements bruts_+1'!V$2:V103)</f>
        <v>0</v>
      </c>
      <c r="W104" s="3">
        <f ca="1">PRODUCT('Rendements bruts_+1'!W$2:W103)</f>
        <v>1.0776157784918596</v>
      </c>
    </row>
    <row r="105" spans="1:23" x14ac:dyDescent="0.25">
      <c r="A105" s="2">
        <v>41121</v>
      </c>
      <c r="B105" s="3">
        <f>PRODUCT('Rendements bruts_+1'!B$2:B104)</f>
        <v>1.5592630859371217</v>
      </c>
      <c r="C105" s="3">
        <f ca="1">PRODUCT('Rendements bruts_+1'!C$2:C104)</f>
        <v>2.4379530077947575</v>
      </c>
      <c r="D105" s="3">
        <f ca="1">PRODUCT('Rendements bruts_+1'!D$2:D104)</f>
        <v>1.6082832424408948</v>
      </c>
      <c r="E105" s="3">
        <f ca="1">PRODUCT('Rendements bruts_+1'!E$2:E104)</f>
        <v>1.4747666523087581</v>
      </c>
      <c r="F105" s="3">
        <f ca="1">PRODUCT('Rendements bruts_+1'!F$2:F104)</f>
        <v>1.4665922806684053</v>
      </c>
      <c r="G105" s="3">
        <f ca="1">PRODUCT('Rendements bruts_+1'!G$2:G104)</f>
        <v>2.4168420447386194</v>
      </c>
      <c r="H105" s="3">
        <f ca="1">PRODUCT('Rendements bruts_+1'!H$2:H104)</f>
        <v>1.2372261161207636</v>
      </c>
      <c r="I105" s="3">
        <f ca="1">PRODUCT('Rendements bruts_+1'!I$2:I104)</f>
        <v>2.0095238500453068</v>
      </c>
      <c r="J105" s="3">
        <f ca="1">PRODUCT('Rendements bruts_+1'!J$2:J104)</f>
        <v>1.1155942792297908</v>
      </c>
      <c r="K105" s="3">
        <f ca="1">PRODUCT('Rendements bruts_+1'!K$2:K104)</f>
        <v>1.1480530951314285</v>
      </c>
      <c r="L105" s="3">
        <f ca="1">PRODUCT('Rendements bruts_+1'!L$2:L104)</f>
        <v>1.0183151578372089</v>
      </c>
      <c r="M105" s="3">
        <f ca="1">PRODUCT('Rendements bruts_+1'!M$2:M104)</f>
        <v>0.93241777191963904</v>
      </c>
      <c r="N105" s="3">
        <f ca="1">PRODUCT('Rendements bruts_+1'!N$2:N104)</f>
        <v>1.4714399303980834</v>
      </c>
      <c r="O105" s="3">
        <f ca="1">PRODUCT('Rendements bruts_+1'!O$2:O104)</f>
        <v>1.4581499611571183</v>
      </c>
      <c r="P105" s="3">
        <f>PRODUCT('Rendements bruts_+1'!P$2:P104)</f>
        <v>0</v>
      </c>
      <c r="Q105" s="3">
        <f ca="1">PRODUCT('Rendements bruts_+1'!Q$2:Q104)</f>
        <v>1.0647579119828787</v>
      </c>
      <c r="R105" s="3">
        <f>PRODUCT('Rendements bruts_+1'!R$2:R104)</f>
        <v>0</v>
      </c>
      <c r="S105" s="3">
        <f>PRODUCT('Rendements bruts_+1'!S$2:S104)</f>
        <v>0</v>
      </c>
      <c r="T105" s="3">
        <f>PRODUCT('Rendements bruts_+1'!T$2:T104)</f>
        <v>0</v>
      </c>
      <c r="U105" s="3">
        <f>PRODUCT('Rendements bruts_+1'!U$2:U104)</f>
        <v>0</v>
      </c>
      <c r="V105" s="3">
        <f>PRODUCT('Rendements bruts_+1'!V$2:V104)</f>
        <v>0</v>
      </c>
      <c r="W105" s="3">
        <f ca="1">PRODUCT('Rendements bruts_+1'!W$2:W104)</f>
        <v>1.0776157784918596</v>
      </c>
    </row>
    <row r="106" spans="1:23" x14ac:dyDescent="0.25">
      <c r="A106" s="2">
        <v>41152</v>
      </c>
      <c r="B106" s="3">
        <f>PRODUCT('Rendements bruts_+1'!B$2:B105)</f>
        <v>1.5596786728623875</v>
      </c>
      <c r="C106" s="3">
        <f ca="1">PRODUCT('Rendements bruts_+1'!C$2:C105)</f>
        <v>2.3160553574050198</v>
      </c>
      <c r="D106" s="3">
        <f ca="1">PRODUCT('Rendements bruts_+1'!D$2:D105)</f>
        <v>1.6404489072897128</v>
      </c>
      <c r="E106" s="3">
        <f ca="1">PRODUCT('Rendements bruts_+1'!E$2:E105)</f>
        <v>1.4600189857856705</v>
      </c>
      <c r="F106" s="3">
        <f ca="1">PRODUCT('Rendements bruts_+1'!F$2:F105)</f>
        <v>1.4812582034750894</v>
      </c>
      <c r="G106" s="3">
        <f ca="1">PRODUCT('Rendements bruts_+1'!G$2:G105)</f>
        <v>2.4410104651860056</v>
      </c>
      <c r="H106" s="3">
        <f ca="1">PRODUCT('Rendements bruts_+1'!H$2:H105)</f>
        <v>1.2619706384431788</v>
      </c>
      <c r="I106" s="3">
        <f ca="1">PRODUCT('Rendements bruts_+1'!I$2:I105)</f>
        <v>1.9693333730444005</v>
      </c>
      <c r="J106" s="3">
        <f ca="1">PRODUCT('Rendements bruts_+1'!J$2:J105)</f>
        <v>1.1490621076066845</v>
      </c>
      <c r="K106" s="3">
        <f ca="1">PRODUCT('Rendements bruts_+1'!K$2:K105)</f>
        <v>1.1710141570340571</v>
      </c>
      <c r="L106" s="3">
        <f ca="1">PRODUCT('Rendements bruts_+1'!L$2:L105)</f>
        <v>1.0081320062588368</v>
      </c>
      <c r="M106" s="3">
        <f ca="1">PRODUCT('Rendements bruts_+1'!M$2:M105)</f>
        <v>0.92309359420044268</v>
      </c>
      <c r="N106" s="3">
        <f ca="1">PRODUCT('Rendements bruts_+1'!N$2:N105)</f>
        <v>1.5302975276140067</v>
      </c>
      <c r="O106" s="3">
        <f ca="1">PRODUCT('Rendements bruts_+1'!O$2:O105)</f>
        <v>1.4581499611571183</v>
      </c>
      <c r="P106" s="3">
        <f>PRODUCT('Rendements bruts_+1'!P$2:P105)</f>
        <v>0</v>
      </c>
      <c r="Q106" s="3">
        <f ca="1">PRODUCT('Rendements bruts_+1'!Q$2:Q105)</f>
        <v>1.0328151746233922</v>
      </c>
      <c r="R106" s="3">
        <f>PRODUCT('Rendements bruts_+1'!R$2:R105)</f>
        <v>0</v>
      </c>
      <c r="S106" s="3">
        <f>PRODUCT('Rendements bruts_+1'!S$2:S105)</f>
        <v>0</v>
      </c>
      <c r="T106" s="3">
        <f>PRODUCT('Rendements bruts_+1'!T$2:T105)</f>
        <v>0</v>
      </c>
      <c r="U106" s="3">
        <f>PRODUCT('Rendements bruts_+1'!U$2:U105)</f>
        <v>0</v>
      </c>
      <c r="V106" s="3">
        <f>PRODUCT('Rendements bruts_+1'!V$2:V105)</f>
        <v>0</v>
      </c>
      <c r="W106" s="3">
        <f ca="1">PRODUCT('Rendements bruts_+1'!W$2:W105)</f>
        <v>1.1314965674164528</v>
      </c>
    </row>
    <row r="107" spans="1:23" x14ac:dyDescent="0.25">
      <c r="A107" s="2">
        <v>41182</v>
      </c>
      <c r="B107" s="3">
        <f>PRODUCT('Rendements bruts_+1'!B$2:B106)</f>
        <v>1.5702322819267183</v>
      </c>
      <c r="C107" s="3">
        <f ca="1">PRODUCT('Rendements bruts_+1'!C$2:C106)</f>
        <v>2.3855370181271702</v>
      </c>
      <c r="D107" s="3">
        <f ca="1">PRODUCT('Rendements bruts_+1'!D$2:D106)</f>
        <v>1.5748309509981242</v>
      </c>
      <c r="E107" s="3">
        <f ca="1">PRODUCT('Rendements bruts_+1'!E$2:E106)</f>
        <v>1.5038195553592406</v>
      </c>
      <c r="F107" s="3">
        <f ca="1">PRODUCT('Rendements bruts_+1'!F$2:F106)</f>
        <v>1.570133695683595</v>
      </c>
      <c r="G107" s="3">
        <f ca="1">PRODUCT('Rendements bruts_+1'!G$2:G106)</f>
        <v>2.5142407791415859</v>
      </c>
      <c r="H107" s="3">
        <f ca="1">PRODUCT('Rendements bruts_+1'!H$2:H106)</f>
        <v>1.3124494639809059</v>
      </c>
      <c r="I107" s="3">
        <f ca="1">PRODUCT('Rendements bruts_+1'!I$2:I106)</f>
        <v>1.9299467055835124</v>
      </c>
      <c r="J107" s="3">
        <f ca="1">PRODUCT('Rendements bruts_+1'!J$2:J106)</f>
        <v>1.1950245919109519</v>
      </c>
      <c r="K107" s="3">
        <f ca="1">PRODUCT('Rendements bruts_+1'!K$2:K106)</f>
        <v>1.2412750064561007</v>
      </c>
      <c r="L107" s="3">
        <f ca="1">PRODUCT('Rendements bruts_+1'!L$2:L106)</f>
        <v>1.0282946463840135</v>
      </c>
      <c r="M107" s="3">
        <f ca="1">PRODUCT('Rendements bruts_+1'!M$2:M106)</f>
        <v>0.96001733796846045</v>
      </c>
      <c r="N107" s="3">
        <f ca="1">PRODUCT('Rendements bruts_+1'!N$2:N106)</f>
        <v>1.5762064534424269</v>
      </c>
      <c r="O107" s="3">
        <f ca="1">PRODUCT('Rendements bruts_+1'!O$2:O106)</f>
        <v>1.4581499611571183</v>
      </c>
      <c r="P107" s="3">
        <f>PRODUCT('Rendements bruts_+1'!P$2:P106)</f>
        <v>0</v>
      </c>
      <c r="Q107" s="3">
        <f ca="1">PRODUCT('Rendements bruts_+1'!Q$2:Q106)</f>
        <v>1.0224870228771583</v>
      </c>
      <c r="R107" s="3">
        <f>PRODUCT('Rendements bruts_+1'!R$2:R106)</f>
        <v>0</v>
      </c>
      <c r="S107" s="3">
        <f>PRODUCT('Rendements bruts_+1'!S$2:S106)</f>
        <v>0</v>
      </c>
      <c r="T107" s="3">
        <f>PRODUCT('Rendements bruts_+1'!T$2:T106)</f>
        <v>0</v>
      </c>
      <c r="U107" s="3">
        <f>PRODUCT('Rendements bruts_+1'!U$2:U106)</f>
        <v>0</v>
      </c>
      <c r="V107" s="3">
        <f>PRODUCT('Rendements bruts_+1'!V$2:V106)</f>
        <v>0</v>
      </c>
      <c r="W107" s="3">
        <f ca="1">PRODUCT('Rendements bruts_+1'!W$2:W106)</f>
        <v>1.0862367047197947</v>
      </c>
    </row>
    <row r="108" spans="1:23" x14ac:dyDescent="0.25">
      <c r="A108" s="2">
        <v>41213</v>
      </c>
      <c r="B108" s="3">
        <f>PRODUCT('Rendements bruts_+1'!B$2:B107)</f>
        <v>1.5709648389038005</v>
      </c>
      <c r="C108" s="3">
        <f ca="1">PRODUCT('Rendements bruts_+1'!C$2:C107)</f>
        <v>2.5048138690335287</v>
      </c>
      <c r="D108" s="3">
        <f ca="1">PRODUCT('Rendements bruts_+1'!D$2:D107)</f>
        <v>1.5433343319781616</v>
      </c>
      <c r="E108" s="3">
        <f ca="1">PRODUCT('Rendements bruts_+1'!E$2:E107)</f>
        <v>1.4286285775912786</v>
      </c>
      <c r="F108" s="3">
        <f ca="1">PRODUCT('Rendements bruts_+1'!F$2:F107)</f>
        <v>1.6329390435109388</v>
      </c>
      <c r="G108" s="3">
        <f ca="1">PRODUCT('Rendements bruts_+1'!G$2:G107)</f>
        <v>2.5645255947244179</v>
      </c>
      <c r="H108" s="3">
        <f ca="1">PRODUCT('Rendements bruts_+1'!H$2:H107)</f>
        <v>1.2730759800614786</v>
      </c>
      <c r="I108" s="3">
        <f ca="1">PRODUCT('Rendements bruts_+1'!I$2:I107)</f>
        <v>1.8334493703043366</v>
      </c>
      <c r="J108" s="3">
        <f ca="1">PRODUCT('Rendements bruts_+1'!J$2:J107)</f>
        <v>1.2069748378300613</v>
      </c>
      <c r="K108" s="3">
        <f ca="1">PRODUCT('Rendements bruts_+1'!K$2:K107)</f>
        <v>1.2412750064561007</v>
      </c>
      <c r="L108" s="3">
        <f ca="1">PRODUCT('Rendements bruts_+1'!L$2:L107)</f>
        <v>1.0797093787032142</v>
      </c>
      <c r="M108" s="3">
        <f ca="1">PRODUCT('Rendements bruts_+1'!M$2:M107)</f>
        <v>0.95041716458877579</v>
      </c>
      <c r="N108" s="3">
        <f ca="1">PRODUCT('Rendements bruts_+1'!N$2:N107)</f>
        <v>1.6707788406489725</v>
      </c>
      <c r="O108" s="3">
        <f ca="1">PRODUCT('Rendements bruts_+1'!O$2:O107)</f>
        <v>1.4581499611571183</v>
      </c>
      <c r="P108" s="3">
        <f>PRODUCT('Rendements bruts_+1'!P$2:P107)</f>
        <v>0</v>
      </c>
      <c r="Q108" s="3">
        <f ca="1">PRODUCT('Rendements bruts_+1'!Q$2:Q107)</f>
        <v>1.0327118931059298</v>
      </c>
      <c r="R108" s="3">
        <f>PRODUCT('Rendements bruts_+1'!R$2:R107)</f>
        <v>0</v>
      </c>
      <c r="S108" s="3">
        <f>PRODUCT('Rendements bruts_+1'!S$2:S107)</f>
        <v>0</v>
      </c>
      <c r="T108" s="3">
        <f>PRODUCT('Rendements bruts_+1'!T$2:T107)</f>
        <v>0</v>
      </c>
      <c r="U108" s="3">
        <f>PRODUCT('Rendements bruts_+1'!U$2:U107)</f>
        <v>0</v>
      </c>
      <c r="V108" s="3">
        <f>PRODUCT('Rendements bruts_+1'!V$2:V107)</f>
        <v>0</v>
      </c>
      <c r="W108" s="3">
        <f ca="1">PRODUCT('Rendements bruts_+1'!W$2:W107)</f>
        <v>1.0427872365310029</v>
      </c>
    </row>
    <row r="109" spans="1:23" x14ac:dyDescent="0.25">
      <c r="A109" s="2">
        <v>41243</v>
      </c>
      <c r="B109" s="3">
        <f>PRODUCT('Rendements bruts_+1'!B$2:B108)</f>
        <v>1.5776674040268956</v>
      </c>
      <c r="C109" s="3">
        <f ca="1">PRODUCT('Rendements bruts_+1'!C$2:C108)</f>
        <v>2.4547175916528579</v>
      </c>
      <c r="D109" s="3">
        <f ca="1">PRODUCT('Rendements bruts_+1'!D$2:D108)</f>
        <v>1.4970343020188168</v>
      </c>
      <c r="E109" s="3">
        <f ca="1">PRODUCT('Rendements bruts_+1'!E$2:E108)</f>
        <v>1.4000560060394529</v>
      </c>
      <c r="F109" s="3">
        <f ca="1">PRODUCT('Rendements bruts_+1'!F$2:F108)</f>
        <v>1.6492684339460482</v>
      </c>
      <c r="G109" s="3">
        <f ca="1">PRODUCT('Rendements bruts_+1'!G$2:G108)</f>
        <v>2.6927518744606389</v>
      </c>
      <c r="H109" s="3">
        <f ca="1">PRODUCT('Rendements bruts_+1'!H$2:H108)</f>
        <v>1.2858067398620934</v>
      </c>
      <c r="I109" s="3">
        <f ca="1">PRODUCT('Rendements bruts_+1'!I$2:I108)</f>
        <v>1.7967803828982498</v>
      </c>
      <c r="J109" s="3">
        <f ca="1">PRODUCT('Rendements bruts_+1'!J$2:J108)</f>
        <v>1.1949050894517608</v>
      </c>
      <c r="K109" s="3">
        <f ca="1">PRODUCT('Rendements bruts_+1'!K$2:K108)</f>
        <v>1.2164495063269787</v>
      </c>
      <c r="L109" s="3">
        <f ca="1">PRODUCT('Rendements bruts_+1'!L$2:L108)</f>
        <v>1.0581151911291498</v>
      </c>
      <c r="M109" s="3">
        <f ca="1">PRODUCT('Rendements bruts_+1'!M$2:M108)</f>
        <v>0.98843385117232685</v>
      </c>
      <c r="N109" s="3">
        <f ca="1">PRODUCT('Rendements bruts_+1'!N$2:N108)</f>
        <v>1.6206554754295033</v>
      </c>
      <c r="O109" s="3">
        <f ca="1">PRODUCT('Rendements bruts_+1'!O$2:O108)</f>
        <v>1.4581499611571183</v>
      </c>
      <c r="P109" s="3">
        <f>PRODUCT('Rendements bruts_+1'!P$2:P108)</f>
        <v>0</v>
      </c>
      <c r="Q109" s="3">
        <f ca="1">PRODUCT('Rendements bruts_+1'!Q$2:Q108)</f>
        <v>1.0636932498991076</v>
      </c>
      <c r="R109" s="3">
        <f>PRODUCT('Rendements bruts_+1'!R$2:R108)</f>
        <v>0</v>
      </c>
      <c r="S109" s="3">
        <f>PRODUCT('Rendements bruts_+1'!S$2:S108)</f>
        <v>0</v>
      </c>
      <c r="T109" s="3">
        <f>PRODUCT('Rendements bruts_+1'!T$2:T108)</f>
        <v>0</v>
      </c>
      <c r="U109" s="3">
        <f>PRODUCT('Rendements bruts_+1'!U$2:U108)</f>
        <v>0</v>
      </c>
      <c r="V109" s="3">
        <f>PRODUCT('Rendements bruts_+1'!V$2:V108)</f>
        <v>0</v>
      </c>
      <c r="W109" s="3">
        <f ca="1">PRODUCT('Rendements bruts_+1'!W$2:W108)</f>
        <v>1.074070853626933</v>
      </c>
    </row>
    <row r="110" spans="1:23" x14ac:dyDescent="0.25">
      <c r="A110" s="2">
        <v>41274</v>
      </c>
      <c r="B110" s="3">
        <f>PRODUCT('Rendements bruts_+1'!B$2:B109)</f>
        <v>1.5769835290313445</v>
      </c>
      <c r="C110" s="3">
        <f ca="1">PRODUCT('Rendements bruts_+1'!C$2:C109)</f>
        <v>2.4547175916528579</v>
      </c>
      <c r="D110" s="3">
        <f ca="1">PRODUCT('Rendements bruts_+1'!D$2:D109)</f>
        <v>1.5569156740995695</v>
      </c>
      <c r="E110" s="3">
        <f ca="1">PRODUCT('Rendements bruts_+1'!E$2:E109)</f>
        <v>1.4000560060394529</v>
      </c>
      <c r="F110" s="3">
        <f ca="1">PRODUCT('Rendements bruts_+1'!F$2:F109)</f>
        <v>1.6327757496065876</v>
      </c>
      <c r="G110" s="3">
        <f ca="1">PRODUCT('Rendements bruts_+1'!G$2:G109)</f>
        <v>2.5850417994822132</v>
      </c>
      <c r="H110" s="3">
        <f ca="1">PRODUCT('Rendements bruts_+1'!H$2:H109)</f>
        <v>1.3500970768551981</v>
      </c>
      <c r="I110" s="3">
        <f ca="1">PRODUCT('Rendements bruts_+1'!I$2:I109)</f>
        <v>1.9045872058721449</v>
      </c>
      <c r="J110" s="3">
        <f ca="1">PRODUCT('Rendements bruts_+1'!J$2:J109)</f>
        <v>1.2188031912407959</v>
      </c>
      <c r="K110" s="3">
        <f ca="1">PRODUCT('Rendements bruts_+1'!K$2:K109)</f>
        <v>1.2164495063269787</v>
      </c>
      <c r="L110" s="3">
        <f ca="1">PRODUCT('Rendements bruts_+1'!L$2:L109)</f>
        <v>1.0052094315726923</v>
      </c>
      <c r="M110" s="3">
        <f ca="1">PRODUCT('Rendements bruts_+1'!M$2:M109)</f>
        <v>1.0378555437309431</v>
      </c>
      <c r="N110" s="3">
        <f ca="1">PRODUCT('Rendements bruts_+1'!N$2:N109)</f>
        <v>1.5396227016580279</v>
      </c>
      <c r="O110" s="3">
        <f ca="1">PRODUCT('Rendements bruts_+1'!O$2:O109)</f>
        <v>1.4581499611571183</v>
      </c>
      <c r="P110" s="3">
        <f>PRODUCT('Rendements bruts_+1'!P$2:P109)</f>
        <v>0</v>
      </c>
      <c r="Q110" s="3">
        <f ca="1">PRODUCT('Rendements bruts_+1'!Q$2:Q109)</f>
        <v>1.0743301823980986</v>
      </c>
      <c r="R110" s="3">
        <f>PRODUCT('Rendements bruts_+1'!R$2:R109)</f>
        <v>0</v>
      </c>
      <c r="S110" s="3">
        <f>PRODUCT('Rendements bruts_+1'!S$2:S109)</f>
        <v>0</v>
      </c>
      <c r="T110" s="3">
        <f>PRODUCT('Rendements bruts_+1'!T$2:T109)</f>
        <v>0</v>
      </c>
      <c r="U110" s="3">
        <f>PRODUCT('Rendements bruts_+1'!U$2:U109)</f>
        <v>0</v>
      </c>
      <c r="V110" s="3">
        <f>PRODUCT('Rendements bruts_+1'!V$2:V109)</f>
        <v>0</v>
      </c>
      <c r="W110" s="3">
        <f ca="1">PRODUCT('Rendements bruts_+1'!W$2:W109)</f>
        <v>1.0633301450906636</v>
      </c>
    </row>
    <row r="111" spans="1:23" x14ac:dyDescent="0.25">
      <c r="A111" s="2">
        <v>41305</v>
      </c>
      <c r="B111" s="3">
        <f>PRODUCT('Rendements bruts_+1'!B$2:B110)</f>
        <v>1.5731350180826011</v>
      </c>
      <c r="C111" s="3">
        <f ca="1">PRODUCT('Rendements bruts_+1'!C$2:C110)</f>
        <v>2.4547175916528579</v>
      </c>
      <c r="D111" s="3">
        <f ca="1">PRODUCT('Rendements bruts_+1'!D$2:D110)</f>
        <v>1.5257773606175782</v>
      </c>
      <c r="E111" s="3">
        <f ca="1">PRODUCT('Rendements bruts_+1'!E$2:E110)</f>
        <v>1.456058246281031</v>
      </c>
      <c r="F111" s="3">
        <f ca="1">PRODUCT('Rendements bruts_+1'!F$2:F110)</f>
        <v>1.6164479921105217</v>
      </c>
      <c r="G111" s="3">
        <f ca="1">PRODUCT('Rendements bruts_+1'!G$2:G110)</f>
        <v>2.5850417994822132</v>
      </c>
      <c r="H111" s="3">
        <f ca="1">PRODUCT('Rendements bruts_+1'!H$2:H110)</f>
        <v>1.282592223012438</v>
      </c>
      <c r="I111" s="3">
        <f ca="1">PRODUCT('Rendements bruts_+1'!I$2:I110)</f>
        <v>1.8474495896959806</v>
      </c>
      <c r="J111" s="3">
        <f ca="1">PRODUCT('Rendements bruts_+1'!J$2:J110)</f>
        <v>1.2309912231532039</v>
      </c>
      <c r="K111" s="3">
        <f ca="1">PRODUCT('Rendements bruts_+1'!K$2:K110)</f>
        <v>1.2894364767065976</v>
      </c>
      <c r="L111" s="3">
        <f ca="1">PRODUCT('Rendements bruts_+1'!L$2:L110)</f>
        <v>0.98510524294123836</v>
      </c>
      <c r="M111" s="3">
        <f ca="1">PRODUCT('Rendements bruts_+1'!M$2:M110)</f>
        <v>1.0170984328563242</v>
      </c>
      <c r="N111" s="3">
        <f ca="1">PRODUCT('Rendements bruts_+1'!N$2:N110)</f>
        <v>1.5858113827077689</v>
      </c>
      <c r="O111" s="3">
        <f ca="1">PRODUCT('Rendements bruts_+1'!O$2:O110)</f>
        <v>1.4581499611571183</v>
      </c>
      <c r="P111" s="3">
        <f>PRODUCT('Rendements bruts_+1'!P$2:P110)</f>
        <v>0</v>
      </c>
      <c r="Q111" s="3">
        <f ca="1">PRODUCT('Rendements bruts_+1'!Q$2:Q110)</f>
        <v>1.0958167860460606</v>
      </c>
      <c r="R111" s="3">
        <f>PRODUCT('Rendements bruts_+1'!R$2:R110)</f>
        <v>0</v>
      </c>
      <c r="S111" s="3">
        <f>PRODUCT('Rendements bruts_+1'!S$2:S110)</f>
        <v>0</v>
      </c>
      <c r="T111" s="3">
        <f>PRODUCT('Rendements bruts_+1'!T$2:T110)</f>
        <v>0</v>
      </c>
      <c r="U111" s="3">
        <f>PRODUCT('Rendements bruts_+1'!U$2:U110)</f>
        <v>0</v>
      </c>
      <c r="V111" s="3">
        <f>PRODUCT('Rendements bruts_+1'!V$2:V110)</f>
        <v>0</v>
      </c>
      <c r="W111" s="3">
        <f ca="1">PRODUCT('Rendements bruts_+1'!W$2:W110)</f>
        <v>1.052696843639757</v>
      </c>
    </row>
    <row r="112" spans="1:23" x14ac:dyDescent="0.25">
      <c r="A112" s="2">
        <v>41333</v>
      </c>
      <c r="B112" s="3">
        <f>PRODUCT('Rendements bruts_+1'!B$2:B111)</f>
        <v>1.5902185948789334</v>
      </c>
      <c r="C112" s="3">
        <f ca="1">PRODUCT('Rendements bruts_+1'!C$2:C111)</f>
        <v>2.5529062953189721</v>
      </c>
      <c r="D112" s="3">
        <f ca="1">PRODUCT('Rendements bruts_+1'!D$2:D111)</f>
        <v>1.4800040397990508</v>
      </c>
      <c r="E112" s="3">
        <f ca="1">PRODUCT('Rendements bruts_+1'!E$2:E111)</f>
        <v>1.3978159164297896</v>
      </c>
      <c r="F112" s="3">
        <f ca="1">PRODUCT('Rendements bruts_+1'!F$2:F111)</f>
        <v>1.5841190322683112</v>
      </c>
      <c r="G112" s="3">
        <f ca="1">PRODUCT('Rendements bruts_+1'!G$2:G111)</f>
        <v>2.6108922174770353</v>
      </c>
      <c r="H112" s="3">
        <f ca="1">PRODUCT('Rendements bruts_+1'!H$2:H111)</f>
        <v>1.3210699897028113</v>
      </c>
      <c r="I112" s="3">
        <f ca="1">PRODUCT('Rendements bruts_+1'!I$2:I111)</f>
        <v>1.8659240855929404</v>
      </c>
      <c r="J112" s="3">
        <f ca="1">PRODUCT('Rendements bruts_+1'!J$2:J111)</f>
        <v>1.2802308720793321</v>
      </c>
      <c r="K112" s="3">
        <f ca="1">PRODUCT('Rendements bruts_+1'!K$2:K111)</f>
        <v>1.3668026653089935</v>
      </c>
      <c r="L112" s="3">
        <f ca="1">PRODUCT('Rendements bruts_+1'!L$2:L111)</f>
        <v>1.0048073478000632</v>
      </c>
      <c r="M112" s="3">
        <f ca="1">PRODUCT('Rendements bruts_+1'!M$2:M111)</f>
        <v>1.0170984328563242</v>
      </c>
      <c r="N112" s="3">
        <f ca="1">PRODUCT('Rendements bruts_+1'!N$2:N111)</f>
        <v>1.5540951550536135</v>
      </c>
      <c r="O112" s="3">
        <f ca="1">PRODUCT('Rendements bruts_+1'!O$2:O111)</f>
        <v>1.4581499611571183</v>
      </c>
      <c r="P112" s="3">
        <f>PRODUCT('Rendements bruts_+1'!P$2:P111)</f>
        <v>0</v>
      </c>
      <c r="Q112" s="3">
        <f ca="1">PRODUCT('Rendements bruts_+1'!Q$2:Q111)</f>
        <v>1.1067749539065213</v>
      </c>
      <c r="R112" s="3">
        <f>PRODUCT('Rendements bruts_+1'!R$2:R111)</f>
        <v>0</v>
      </c>
      <c r="S112" s="3">
        <f>PRODUCT('Rendements bruts_+1'!S$2:S111)</f>
        <v>0</v>
      </c>
      <c r="T112" s="3">
        <f>PRODUCT('Rendements bruts_+1'!T$2:T111)</f>
        <v>0</v>
      </c>
      <c r="U112" s="3">
        <f>PRODUCT('Rendements bruts_+1'!U$2:U111)</f>
        <v>0</v>
      </c>
      <c r="V112" s="3">
        <f>PRODUCT('Rendements bruts_+1'!V$2:V111)</f>
        <v>0</v>
      </c>
      <c r="W112" s="3">
        <f ca="1">PRODUCT('Rendements bruts_+1'!W$2:W111)</f>
        <v>1.0632238120761546</v>
      </c>
    </row>
    <row r="113" spans="1:23" x14ac:dyDescent="0.25">
      <c r="A113" s="2">
        <v>41364</v>
      </c>
      <c r="B113" s="3">
        <f>PRODUCT('Rendements bruts_+1'!B$2:B112)</f>
        <v>1.5963561618846358</v>
      </c>
      <c r="C113" s="3">
        <f ca="1">PRODUCT('Rendements bruts_+1'!C$2:C112)</f>
        <v>2.578435358272162</v>
      </c>
      <c r="D113" s="3">
        <f ca="1">PRODUCT('Rendements bruts_+1'!D$2:D112)</f>
        <v>1.5096041205950319</v>
      </c>
      <c r="E113" s="3">
        <f ca="1">PRODUCT('Rendements bruts_+1'!E$2:E112)</f>
        <v>1.3558814389368958</v>
      </c>
      <c r="F113" s="3">
        <f ca="1">PRODUCT('Rendements bruts_+1'!F$2:F112)</f>
        <v>1.6791661742044099</v>
      </c>
      <c r="G113" s="3">
        <f ca="1">PRODUCT('Rendements bruts_+1'!G$2:G112)</f>
        <v>2.5586743731274946</v>
      </c>
      <c r="H113" s="3">
        <f ca="1">PRODUCT('Rendements bruts_+1'!H$2:H112)</f>
        <v>1.3342806895998394</v>
      </c>
      <c r="I113" s="3">
        <f ca="1">PRODUCT('Rendements bruts_+1'!I$2:I112)</f>
        <v>1.847264844737011</v>
      </c>
      <c r="J113" s="3">
        <f ca="1">PRODUCT('Rendements bruts_+1'!J$2:J112)</f>
        <v>1.2290216371961586</v>
      </c>
      <c r="K113" s="3">
        <f ca="1">PRODUCT('Rendements bruts_+1'!K$2:K112)</f>
        <v>1.4488108252275331</v>
      </c>
      <c r="L113" s="3">
        <f ca="1">PRODUCT('Rendements bruts_+1'!L$2:L112)</f>
        <v>1.0148554212780638</v>
      </c>
      <c r="M113" s="3">
        <f ca="1">PRODUCT('Rendements bruts_+1'!M$2:M112)</f>
        <v>1.0374404015134506</v>
      </c>
      <c r="N113" s="3">
        <f ca="1">PRODUCT('Rendements bruts_+1'!N$2:N112)</f>
        <v>1.507472300402005</v>
      </c>
      <c r="O113" s="3">
        <f ca="1">PRODUCT('Rendements bruts_+1'!O$2:O112)</f>
        <v>1.4581499611571183</v>
      </c>
      <c r="P113" s="3">
        <f>PRODUCT('Rendements bruts_+1'!P$2:P112)</f>
        <v>0</v>
      </c>
      <c r="Q113" s="3">
        <f ca="1">PRODUCT('Rendements bruts_+1'!Q$2:Q112)</f>
        <v>1.0625039557502605</v>
      </c>
      <c r="R113" s="3">
        <f>PRODUCT('Rendements bruts_+1'!R$2:R112)</f>
        <v>0</v>
      </c>
      <c r="S113" s="3">
        <f>PRODUCT('Rendements bruts_+1'!S$2:S112)</f>
        <v>0</v>
      </c>
      <c r="T113" s="3">
        <f>PRODUCT('Rendements bruts_+1'!T$2:T112)</f>
        <v>0</v>
      </c>
      <c r="U113" s="3">
        <f>PRODUCT('Rendements bruts_+1'!U$2:U112)</f>
        <v>0</v>
      </c>
      <c r="V113" s="3">
        <f>PRODUCT('Rendements bruts_+1'!V$2:V112)</f>
        <v>0</v>
      </c>
      <c r="W113" s="3">
        <f ca="1">PRODUCT('Rendements bruts_+1'!W$2:W112)</f>
        <v>1.0844882883176776</v>
      </c>
    </row>
    <row r="114" spans="1:23" x14ac:dyDescent="0.25">
      <c r="A114" s="2">
        <v>41394</v>
      </c>
      <c r="B114" s="3">
        <f>PRODUCT('Rendements bruts_+1'!B$2:B113)</f>
        <v>1.6082642994697185</v>
      </c>
      <c r="C114" s="3">
        <f ca="1">PRODUCT('Rendements bruts_+1'!C$2:C113)</f>
        <v>2.6557884190203267</v>
      </c>
      <c r="D114" s="3">
        <f ca="1">PRODUCT('Rendements bruts_+1'!D$2:D113)</f>
        <v>1.5850843266247836</v>
      </c>
      <c r="E114" s="3">
        <f ca="1">PRODUCT('Rendements bruts_+1'!E$2:E113)</f>
        <v>1.4236755108837407</v>
      </c>
      <c r="F114" s="3">
        <f ca="1">PRODUCT('Rendements bruts_+1'!F$2:F113)</f>
        <v>1.7463328211725864</v>
      </c>
      <c r="G114" s="3">
        <f ca="1">PRODUCT('Rendements bruts_+1'!G$2:G113)</f>
        <v>2.4563273982023945</v>
      </c>
      <c r="H114" s="3">
        <f ca="1">PRODUCT('Rendements bruts_+1'!H$2:H113)</f>
        <v>1.3476234964958378</v>
      </c>
      <c r="I114" s="3">
        <f ca="1">PRODUCT('Rendements bruts_+1'!I$2:I113)</f>
        <v>1.828792196289641</v>
      </c>
      <c r="J114" s="3">
        <f ca="1">PRODUCT('Rendements bruts_+1'!J$2:J113)</f>
        <v>1.2290216371961586</v>
      </c>
      <c r="K114" s="3">
        <f ca="1">PRODUCT('Rendements bruts_+1'!K$2:K113)</f>
        <v>1.4922751499843592</v>
      </c>
      <c r="L114" s="3">
        <f ca="1">PRODUCT('Rendements bruts_+1'!L$2:L113)</f>
        <v>1.0148554212780638</v>
      </c>
      <c r="M114" s="3">
        <f ca="1">PRODUCT('Rendements bruts_+1'!M$2:M113)</f>
        <v>1.0685636135588541</v>
      </c>
      <c r="N114" s="3">
        <f ca="1">PRODUCT('Rendements bruts_+1'!N$2:N113)</f>
        <v>1.4320986853819047</v>
      </c>
      <c r="O114" s="3">
        <f ca="1">PRODUCT('Rendements bruts_+1'!O$2:O113)</f>
        <v>1.4581499611571183</v>
      </c>
      <c r="P114" s="3">
        <f>PRODUCT('Rendements bruts_+1'!P$2:P113)</f>
        <v>0</v>
      </c>
      <c r="Q114" s="3">
        <f ca="1">PRODUCT('Rendements bruts_+1'!Q$2:Q113)</f>
        <v>1.0625039557502605</v>
      </c>
      <c r="R114" s="3">
        <f>PRODUCT('Rendements bruts_+1'!R$2:R113)</f>
        <v>0</v>
      </c>
      <c r="S114" s="3">
        <f>PRODUCT('Rendements bruts_+1'!S$2:S113)</f>
        <v>0</v>
      </c>
      <c r="T114" s="3">
        <f>PRODUCT('Rendements bruts_+1'!T$2:T113)</f>
        <v>0</v>
      </c>
      <c r="U114" s="3">
        <f>PRODUCT('Rendements bruts_+1'!U$2:U113)</f>
        <v>0</v>
      </c>
      <c r="V114" s="3">
        <f>PRODUCT('Rendements bruts_+1'!V$2:V113)</f>
        <v>0</v>
      </c>
      <c r="W114" s="3">
        <f ca="1">PRODUCT('Rendements bruts_+1'!W$2:W113)</f>
        <v>1.1495575856167384</v>
      </c>
    </row>
    <row r="115" spans="1:23" x14ac:dyDescent="0.25">
      <c r="A115" s="2">
        <v>41425</v>
      </c>
      <c r="B115" s="3">
        <f>PRODUCT('Rendements bruts_+1'!B$2:B114)</f>
        <v>1.593564079322084</v>
      </c>
      <c r="C115" s="3">
        <f ca="1">PRODUCT('Rendements bruts_+1'!C$2:C114)</f>
        <v>2.5229989980693102</v>
      </c>
      <c r="D115" s="3">
        <f ca="1">PRODUCT('Rendements bruts_+1'!D$2:D114)</f>
        <v>1.648487699689775</v>
      </c>
      <c r="E115" s="3">
        <f ca="1">PRODUCT('Rendements bruts_+1'!E$2:E114)</f>
        <v>1.4948592864279278</v>
      </c>
      <c r="F115" s="3">
        <f ca="1">PRODUCT('Rendements bruts_+1'!F$2:F114)</f>
        <v>1.7114061647491345</v>
      </c>
      <c r="G115" s="3">
        <f ca="1">PRODUCT('Rendements bruts_+1'!G$2:G114)</f>
        <v>2.3580743022742987</v>
      </c>
      <c r="H115" s="3">
        <f ca="1">PRODUCT('Rendements bruts_+1'!H$2:H114)</f>
        <v>1.3745759664257546</v>
      </c>
      <c r="I115" s="3">
        <f ca="1">PRODUCT('Rendements bruts_+1'!I$2:I114)</f>
        <v>1.828792196289641</v>
      </c>
      <c r="J115" s="3">
        <f ca="1">PRODUCT('Rendements bruts_+1'!J$2:J114)</f>
        <v>1.2658922863120434</v>
      </c>
      <c r="K115" s="3">
        <f ca="1">PRODUCT('Rendements bruts_+1'!K$2:K114)</f>
        <v>1.4176613924851411</v>
      </c>
      <c r="L115" s="3">
        <f ca="1">PRODUCT('Rendements bruts_+1'!L$2:L114)</f>
        <v>1.0148554212780638</v>
      </c>
      <c r="M115" s="3">
        <f ca="1">PRODUCT('Rendements bruts_+1'!M$2:M114)</f>
        <v>1.121991794236797</v>
      </c>
      <c r="N115" s="3">
        <f ca="1">PRODUCT('Rendements bruts_+1'!N$2:N114)</f>
        <v>1.3604937511128095</v>
      </c>
      <c r="O115" s="3">
        <f ca="1">PRODUCT('Rendements bruts_+1'!O$2:O114)</f>
        <v>1.4581499611571183</v>
      </c>
      <c r="P115" s="3">
        <f>PRODUCT('Rendements bruts_+1'!P$2:P114)</f>
        <v>0</v>
      </c>
      <c r="Q115" s="3">
        <f ca="1">PRODUCT('Rendements bruts_+1'!Q$2:Q114)</f>
        <v>1.0306288370777525</v>
      </c>
      <c r="R115" s="3">
        <f>PRODUCT('Rendements bruts_+1'!R$2:R114)</f>
        <v>0</v>
      </c>
      <c r="S115" s="3">
        <f>PRODUCT('Rendements bruts_+1'!S$2:S114)</f>
        <v>0</v>
      </c>
      <c r="T115" s="3">
        <f>PRODUCT('Rendements bruts_+1'!T$2:T114)</f>
        <v>0</v>
      </c>
      <c r="U115" s="3">
        <f>PRODUCT('Rendements bruts_+1'!U$2:U114)</f>
        <v>0</v>
      </c>
      <c r="V115" s="3">
        <f>PRODUCT('Rendements bruts_+1'!V$2:V114)</f>
        <v>0</v>
      </c>
      <c r="W115" s="3">
        <f ca="1">PRODUCT('Rendements bruts_+1'!W$2:W114)</f>
        <v>1.195539889041408</v>
      </c>
    </row>
    <row r="116" spans="1:23" x14ac:dyDescent="0.25">
      <c r="A116" s="2">
        <v>41455</v>
      </c>
      <c r="B116" s="3">
        <f>PRODUCT('Rendements bruts_+1'!B$2:B115)</f>
        <v>1.5719865434937501</v>
      </c>
      <c r="C116" s="3">
        <f ca="1">PRODUCT('Rendements bruts_+1'!C$2:C115)</f>
        <v>2.4473090281272309</v>
      </c>
      <c r="D116" s="3">
        <f ca="1">PRODUCT('Rendements bruts_+1'!D$2:D115)</f>
        <v>1.582548191702184</v>
      </c>
      <c r="E116" s="3">
        <f ca="1">PRODUCT('Rendements bruts_+1'!E$2:E115)</f>
        <v>1.5845508436136035</v>
      </c>
      <c r="F116" s="3">
        <f ca="1">PRODUCT('Rendements bruts_+1'!F$2:F115)</f>
        <v>1.6429499181591691</v>
      </c>
      <c r="G116" s="3">
        <f ca="1">PRODUCT('Rendements bruts_+1'!G$2:G115)</f>
        <v>2.499558760410757</v>
      </c>
      <c r="H116" s="3">
        <f ca="1">PRODUCT('Rendements bruts_+1'!H$2:H115)</f>
        <v>1.333338687432982</v>
      </c>
      <c r="I116" s="3">
        <f ca="1">PRODUCT('Rendements bruts_+1'!I$2:I115)</f>
        <v>1.9385197280670194</v>
      </c>
      <c r="J116" s="3">
        <f ca="1">PRODUCT('Rendements bruts_+1'!J$2:J115)</f>
        <v>1.2279155177226821</v>
      </c>
      <c r="K116" s="3">
        <f ca="1">PRODUCT('Rendements bruts_+1'!K$2:K115)</f>
        <v>1.3609549367857354</v>
      </c>
      <c r="L116" s="3">
        <f ca="1">PRODUCT('Rendements bruts_+1'!L$2:L115)</f>
        <v>0.99455831285250251</v>
      </c>
      <c r="M116" s="3">
        <f ca="1">PRODUCT('Rendements bruts_+1'!M$2:M115)</f>
        <v>1.088332040409693</v>
      </c>
      <c r="N116" s="3">
        <f ca="1">PRODUCT('Rendements bruts_+1'!N$2:N115)</f>
        <v>1.3604937511128095</v>
      </c>
      <c r="O116" s="3">
        <f ca="1">PRODUCT('Rendements bruts_+1'!O$2:O115)</f>
        <v>1.4581499611571183</v>
      </c>
      <c r="P116" s="3">
        <f>PRODUCT('Rendements bruts_+1'!P$2:P115)</f>
        <v>0</v>
      </c>
      <c r="Q116" s="3">
        <f ca="1">PRODUCT('Rendements bruts_+1'!Q$2:Q115)</f>
        <v>1.0409351254485302</v>
      </c>
      <c r="R116" s="3">
        <f>PRODUCT('Rendements bruts_+1'!R$2:R115)</f>
        <v>0</v>
      </c>
      <c r="S116" s="3">
        <f>PRODUCT('Rendements bruts_+1'!S$2:S115)</f>
        <v>0</v>
      </c>
      <c r="T116" s="3">
        <f>PRODUCT('Rendements bruts_+1'!T$2:T115)</f>
        <v>0</v>
      </c>
      <c r="U116" s="3">
        <f>PRODUCT('Rendements bruts_+1'!U$2:U115)</f>
        <v>0</v>
      </c>
      <c r="V116" s="3">
        <f>PRODUCT('Rendements bruts_+1'!V$2:V115)</f>
        <v>0</v>
      </c>
      <c r="W116" s="3">
        <f ca="1">PRODUCT('Rendements bruts_+1'!W$2:W115)</f>
        <v>1.1477182934797516</v>
      </c>
    </row>
    <row r="117" spans="1:23" x14ac:dyDescent="0.25">
      <c r="A117" s="2">
        <v>41486</v>
      </c>
      <c r="B117" s="3">
        <f>PRODUCT('Rendements bruts_+1'!B$2:B116)</f>
        <v>1.5778965438860135</v>
      </c>
      <c r="C117" s="3">
        <f ca="1">PRODUCT('Rendements bruts_+1'!C$2:C116)</f>
        <v>2.4473090281272309</v>
      </c>
      <c r="D117" s="3">
        <f ca="1">PRODUCT('Rendements bruts_+1'!D$2:D116)</f>
        <v>1.6616756012872933</v>
      </c>
      <c r="E117" s="3">
        <f ca="1">PRODUCT('Rendements bruts_+1'!E$2:E116)</f>
        <v>1.6320873689220117</v>
      </c>
      <c r="F117" s="3">
        <f ca="1">PRODUCT('Rendements bruts_+1'!F$2:F116)</f>
        <v>1.7086679148855359</v>
      </c>
      <c r="G117" s="3">
        <f ca="1">PRODUCT('Rendements bruts_+1'!G$2:G116)</f>
        <v>2.6495322860354027</v>
      </c>
      <c r="H117" s="3">
        <f ca="1">PRODUCT('Rendements bruts_+1'!H$2:H116)</f>
        <v>1.3866722349303013</v>
      </c>
      <c r="I117" s="3">
        <f ca="1">PRODUCT('Rendements bruts_+1'!I$2:I116)</f>
        <v>1.9385197280670194</v>
      </c>
      <c r="J117" s="3">
        <f ca="1">PRODUCT('Rendements bruts_+1'!J$2:J116)</f>
        <v>1.2401946728999089</v>
      </c>
      <c r="K117" s="3">
        <f ca="1">PRODUCT('Rendements bruts_+1'!K$2:K116)</f>
        <v>1.4153931342571648</v>
      </c>
      <c r="L117" s="3">
        <f ca="1">PRODUCT('Rendements bruts_+1'!L$2:L116)</f>
        <v>1.0343406453666026</v>
      </c>
      <c r="M117" s="3">
        <f ca="1">PRODUCT('Rendements bruts_+1'!M$2:M116)</f>
        <v>1.1100986812178868</v>
      </c>
      <c r="N117" s="3">
        <f ca="1">PRODUCT('Rendements bruts_+1'!N$2:N116)</f>
        <v>1.4421233761795782</v>
      </c>
      <c r="O117" s="3">
        <f ca="1">PRODUCT('Rendements bruts_+1'!O$2:O116)</f>
        <v>1.4581499611571183</v>
      </c>
      <c r="P117" s="3">
        <f>PRODUCT('Rendements bruts_+1'!P$2:P116)</f>
        <v>0</v>
      </c>
      <c r="Q117" s="3">
        <f ca="1">PRODUCT('Rendements bruts_+1'!Q$2:Q116)</f>
        <v>1.0513444767030156</v>
      </c>
      <c r="R117" s="3">
        <f>PRODUCT('Rendements bruts_+1'!R$2:R116)</f>
        <v>0</v>
      </c>
      <c r="S117" s="3">
        <f>PRODUCT('Rendements bruts_+1'!S$2:S116)</f>
        <v>0</v>
      </c>
      <c r="T117" s="3">
        <f>PRODUCT('Rendements bruts_+1'!T$2:T116)</f>
        <v>0</v>
      </c>
      <c r="U117" s="3">
        <f>PRODUCT('Rendements bruts_+1'!U$2:U116)</f>
        <v>0</v>
      </c>
      <c r="V117" s="3">
        <f>PRODUCT('Rendements bruts_+1'!V$2:V116)</f>
        <v>0</v>
      </c>
      <c r="W117" s="3">
        <f ca="1">PRODUCT('Rendements bruts_+1'!W$2:W116)</f>
        <v>1.1477182934797516</v>
      </c>
    </row>
    <row r="118" spans="1:23" x14ac:dyDescent="0.25">
      <c r="A118" s="2">
        <v>41517</v>
      </c>
      <c r="B118" s="3">
        <f>PRODUCT('Rendements bruts_+1'!B$2:B117)</f>
        <v>1.5730990668661293</v>
      </c>
      <c r="C118" s="3">
        <f ca="1">PRODUCT('Rendements bruts_+1'!C$2:C117)</f>
        <v>2.520728298971048</v>
      </c>
      <c r="D118" s="3">
        <f ca="1">PRODUCT('Rendements bruts_+1'!D$2:D117)</f>
        <v>1.6782923573001662</v>
      </c>
      <c r="E118" s="3">
        <f ca="1">PRODUCT('Rendements bruts_+1'!E$2:E117)</f>
        <v>1.7300126110573324</v>
      </c>
      <c r="F118" s="3">
        <f ca="1">PRODUCT('Rendements bruts_+1'!F$2:F117)</f>
        <v>1.7257545940343912</v>
      </c>
      <c r="G118" s="3">
        <f ca="1">PRODUCT('Rendements bruts_+1'!G$2:G117)</f>
        <v>2.5170556717336323</v>
      </c>
      <c r="H118" s="3">
        <f ca="1">PRODUCT('Rendements bruts_+1'!H$2:H117)</f>
        <v>1.3589387902316954</v>
      </c>
      <c r="I118" s="3">
        <f ca="1">PRODUCT('Rendements bruts_+1'!I$2:I117)</f>
        <v>1.8609789389443385</v>
      </c>
      <c r="J118" s="3">
        <f ca="1">PRODUCT('Rendements bruts_+1'!J$2:J117)</f>
        <v>1.2153907794419108</v>
      </c>
      <c r="K118" s="3">
        <f ca="1">PRODUCT('Rendements bruts_+1'!K$2:K117)</f>
        <v>1.4153931342571648</v>
      </c>
      <c r="L118" s="3">
        <f ca="1">PRODUCT('Rendements bruts_+1'!L$2:L117)</f>
        <v>0.99296701955193845</v>
      </c>
      <c r="M118" s="3">
        <f ca="1">PRODUCT('Rendements bruts_+1'!M$2:M117)</f>
        <v>1.1323006548422445</v>
      </c>
      <c r="N118" s="3">
        <f ca="1">PRODUCT('Rendements bruts_+1'!N$2:N117)</f>
        <v>1.4277021424177825</v>
      </c>
      <c r="O118" s="3">
        <f ca="1">PRODUCT('Rendements bruts_+1'!O$2:O117)</f>
        <v>1.4581499611571183</v>
      </c>
      <c r="P118" s="3">
        <f ca="1">PRODUCT('Rendements bruts_+1'!P$2:P117)</f>
        <v>1.05</v>
      </c>
      <c r="Q118" s="3">
        <f ca="1">PRODUCT('Rendements bruts_+1'!Q$2:Q117)</f>
        <v>0.99877725286786478</v>
      </c>
      <c r="R118" s="3">
        <f>PRODUCT('Rendements bruts_+1'!R$2:R117)</f>
        <v>0</v>
      </c>
      <c r="S118" s="3">
        <f>PRODUCT('Rendements bruts_+1'!S$2:S117)</f>
        <v>0</v>
      </c>
      <c r="T118" s="3">
        <f>PRODUCT('Rendements bruts_+1'!T$2:T117)</f>
        <v>0</v>
      </c>
      <c r="U118" s="3">
        <f>PRODUCT('Rendements bruts_+1'!U$2:U117)</f>
        <v>0</v>
      </c>
      <c r="V118" s="3">
        <f>PRODUCT('Rendements bruts_+1'!V$2:V117)</f>
        <v>0</v>
      </c>
      <c r="W118" s="3">
        <f ca="1">PRODUCT('Rendements bruts_+1'!W$2:W117)</f>
        <v>1.1362411105449541</v>
      </c>
    </row>
    <row r="119" spans="1:23" x14ac:dyDescent="0.25">
      <c r="A119" s="2">
        <v>41547</v>
      </c>
      <c r="B119" s="3">
        <f>PRODUCT('Rendements bruts_+1'!B$2:B118)</f>
        <v>1.5816875182864736</v>
      </c>
      <c r="C119" s="3">
        <f ca="1">PRODUCT('Rendements bruts_+1'!C$2:C118)</f>
        <v>2.4955210159813377</v>
      </c>
      <c r="D119" s="3">
        <f ca="1">PRODUCT('Rendements bruts_+1'!D$2:D118)</f>
        <v>1.7454240515921728</v>
      </c>
      <c r="E119" s="3">
        <f ca="1">PRODUCT('Rendements bruts_+1'!E$2:E118)</f>
        <v>1.7819129893890524</v>
      </c>
      <c r="F119" s="3">
        <f ca="1">PRODUCT('Rendements bruts_+1'!F$2:F118)</f>
        <v>1.6739819562133595</v>
      </c>
      <c r="G119" s="3">
        <f ca="1">PRODUCT('Rendements bruts_+1'!G$2:G118)</f>
        <v>2.6177378986029778</v>
      </c>
      <c r="H119" s="3">
        <f ca="1">PRODUCT('Rendements bruts_+1'!H$2:H118)</f>
        <v>1.3453494023293784</v>
      </c>
      <c r="I119" s="3">
        <f ca="1">PRODUCT('Rendements bruts_+1'!I$2:I118)</f>
        <v>1.8051495707760083</v>
      </c>
      <c r="J119" s="3">
        <f ca="1">PRODUCT('Rendements bruts_+1'!J$2:J118)</f>
        <v>1.2761603184140065</v>
      </c>
      <c r="K119" s="3">
        <f ca="1">PRODUCT('Rendements bruts_+1'!K$2:K118)</f>
        <v>1.4295470655997364</v>
      </c>
      <c r="L119" s="3">
        <f ca="1">PRODUCT('Rendements bruts_+1'!L$2:L118)</f>
        <v>0.98303734935641907</v>
      </c>
      <c r="M119" s="3">
        <f ca="1">PRODUCT('Rendements bruts_+1'!M$2:M118)</f>
        <v>1.0983316351969772</v>
      </c>
      <c r="N119" s="3">
        <f ca="1">PRODUCT('Rendements bruts_+1'!N$2:N118)</f>
        <v>1.4134251209936046</v>
      </c>
      <c r="O119" s="3">
        <f ca="1">PRODUCT('Rendements bruts_+1'!O$2:O118)</f>
        <v>1.4581499611571183</v>
      </c>
      <c r="P119" s="3">
        <f ca="1">PRODUCT('Rendements bruts_+1'!P$2:P118)</f>
        <v>1.0395000000000001</v>
      </c>
      <c r="Q119" s="3">
        <f ca="1">PRODUCT('Rendements bruts_+1'!Q$2:Q118)</f>
        <v>0.99877725286786478</v>
      </c>
      <c r="R119" s="3">
        <f>PRODUCT('Rendements bruts_+1'!R$2:R118)</f>
        <v>0</v>
      </c>
      <c r="S119" s="3">
        <f>PRODUCT('Rendements bruts_+1'!S$2:S118)</f>
        <v>0</v>
      </c>
      <c r="T119" s="3">
        <f>PRODUCT('Rendements bruts_+1'!T$2:T118)</f>
        <v>0</v>
      </c>
      <c r="U119" s="3">
        <f>PRODUCT('Rendements bruts_+1'!U$2:U118)</f>
        <v>0</v>
      </c>
      <c r="V119" s="3">
        <f>PRODUCT('Rendements bruts_+1'!V$2:V118)</f>
        <v>0</v>
      </c>
      <c r="W119" s="3">
        <f ca="1">PRODUCT('Rendements bruts_+1'!W$2:W118)</f>
        <v>1.0794290550177064</v>
      </c>
    </row>
    <row r="120" spans="1:23" x14ac:dyDescent="0.25">
      <c r="A120" s="2">
        <v>41578</v>
      </c>
      <c r="B120" s="3">
        <f>PRODUCT('Rendements bruts_+1'!B$2:B119)</f>
        <v>1.5975986215805893</v>
      </c>
      <c r="C120" s="3">
        <f ca="1">PRODUCT('Rendements bruts_+1'!C$2:C119)</f>
        <v>2.4955210159813377</v>
      </c>
      <c r="D120" s="3">
        <f ca="1">PRODUCT('Rendements bruts_+1'!D$2:D119)</f>
        <v>1.6930613300444075</v>
      </c>
      <c r="E120" s="3">
        <f ca="1">PRODUCT('Rendements bruts_+1'!E$2:E119)</f>
        <v>1.7819129893890524</v>
      </c>
      <c r="F120" s="3">
        <f ca="1">PRODUCT('Rendements bruts_+1'!F$2:F119)</f>
        <v>1.6739819562133595</v>
      </c>
      <c r="G120" s="3">
        <f ca="1">PRODUCT('Rendements bruts_+1'!G$2:G119)</f>
        <v>2.6962700355610671</v>
      </c>
      <c r="H120" s="3">
        <f ca="1">PRODUCT('Rendements bruts_+1'!H$2:H119)</f>
        <v>1.4260703664691412</v>
      </c>
      <c r="I120" s="3">
        <f ca="1">PRODUCT('Rendements bruts_+1'!I$2:I119)</f>
        <v>1.7870980750682484</v>
      </c>
      <c r="J120" s="3">
        <f ca="1">PRODUCT('Rendements bruts_+1'!J$2:J119)</f>
        <v>1.3144451279664267</v>
      </c>
      <c r="K120" s="3">
        <f ca="1">PRODUCT('Rendements bruts_+1'!K$2:K119)</f>
        <v>1.5010244188797233</v>
      </c>
      <c r="L120" s="3">
        <f ca="1">PRODUCT('Rendements bruts_+1'!L$2:L119)</f>
        <v>0.94371585538216229</v>
      </c>
      <c r="M120" s="3">
        <f ca="1">PRODUCT('Rendements bruts_+1'!M$2:M119)</f>
        <v>1.0434150534371283</v>
      </c>
      <c r="N120" s="3">
        <f ca="1">PRODUCT('Rendements bruts_+1'!N$2:N119)</f>
        <v>1.3427538649439243</v>
      </c>
      <c r="O120" s="3">
        <f ca="1">PRODUCT('Rendements bruts_+1'!O$2:O119)</f>
        <v>1.4581499611571183</v>
      </c>
      <c r="P120" s="3">
        <f ca="1">PRODUCT('Rendements bruts_+1'!P$2:P119)</f>
        <v>0.98752499999999999</v>
      </c>
      <c r="Q120" s="3">
        <f ca="1">PRODUCT('Rendements bruts_+1'!Q$2:Q119)</f>
        <v>1.0587038880399366</v>
      </c>
      <c r="R120" s="3">
        <f>PRODUCT('Rendements bruts_+1'!R$2:R119)</f>
        <v>0</v>
      </c>
      <c r="S120" s="3">
        <f>PRODUCT('Rendements bruts_+1'!S$2:S119)</f>
        <v>0</v>
      </c>
      <c r="T120" s="3">
        <f>PRODUCT('Rendements bruts_+1'!T$2:T119)</f>
        <v>0</v>
      </c>
      <c r="U120" s="3">
        <f>PRODUCT('Rendements bruts_+1'!U$2:U119)</f>
        <v>0</v>
      </c>
      <c r="V120" s="3">
        <f>PRODUCT('Rendements bruts_+1'!V$2:V119)</f>
        <v>0</v>
      </c>
      <c r="W120" s="3">
        <f ca="1">PRODUCT('Rendements bruts_+1'!W$2:W119)</f>
        <v>1.1441947983187688</v>
      </c>
    </row>
    <row r="121" spans="1:23" x14ac:dyDescent="0.25">
      <c r="A121" s="2">
        <v>41608</v>
      </c>
      <c r="B121" s="3">
        <f>PRODUCT('Rendements bruts_+1'!B$2:B120)</f>
        <v>1.6002499553810665</v>
      </c>
      <c r="C121" s="3">
        <f ca="1">PRODUCT('Rendements bruts_+1'!C$2:C120)</f>
        <v>2.5953418566205912</v>
      </c>
      <c r="D121" s="3">
        <f ca="1">PRODUCT('Rendements bruts_+1'!D$2:D120)</f>
        <v>1.7946450098470721</v>
      </c>
      <c r="E121" s="3">
        <f ca="1">PRODUCT('Rendements bruts_+1'!E$2:E120)</f>
        <v>1.799732119282943</v>
      </c>
      <c r="F121" s="3">
        <f ca="1">PRODUCT('Rendements bruts_+1'!F$2:F120)</f>
        <v>1.740941234461894</v>
      </c>
      <c r="G121" s="3">
        <f ca="1">PRODUCT('Rendements bruts_+1'!G$2:G120)</f>
        <v>2.5884192341386245</v>
      </c>
      <c r="H121" s="3">
        <f ca="1">PRODUCT('Rendements bruts_+1'!H$2:H120)</f>
        <v>1.4118096628044499</v>
      </c>
      <c r="I121" s="3">
        <f ca="1">PRODUCT('Rendements bruts_+1'!I$2:I120)</f>
        <v>1.8585819980709783</v>
      </c>
      <c r="J121" s="3">
        <f ca="1">PRODUCT('Rendements bruts_+1'!J$2:J120)</f>
        <v>1.3933118356444123</v>
      </c>
      <c r="K121" s="3">
        <f ca="1">PRODUCT('Rendements bruts_+1'!K$2:K120)</f>
        <v>1.5310449072573178</v>
      </c>
      <c r="L121" s="3">
        <f ca="1">PRODUCT('Rendements bruts_+1'!L$2:L120)</f>
        <v>0.90596722116687578</v>
      </c>
      <c r="M121" s="3">
        <f ca="1">PRODUCT('Rendements bruts_+1'!M$2:M120)</f>
        <v>1.0747175050402422</v>
      </c>
      <c r="N121" s="3">
        <f ca="1">PRODUCT('Rendements bruts_+1'!N$2:N120)</f>
        <v>1.3024712489956065</v>
      </c>
      <c r="O121" s="3">
        <f ca="1">PRODUCT('Rendements bruts_+1'!O$2:O120)</f>
        <v>1.4581499611571183</v>
      </c>
      <c r="P121" s="3">
        <f ca="1">PRODUCT('Rendements bruts_+1'!P$2:P120)</f>
        <v>0.94802399999999998</v>
      </c>
      <c r="Q121" s="3">
        <f ca="1">PRODUCT('Rendements bruts_+1'!Q$2:Q120)</f>
        <v>1.1116390824419335</v>
      </c>
      <c r="R121" s="3">
        <f>PRODUCT('Rendements bruts_+1'!R$2:R120)</f>
        <v>0</v>
      </c>
      <c r="S121" s="3">
        <f>PRODUCT('Rendements bruts_+1'!S$2:S120)</f>
        <v>0</v>
      </c>
      <c r="T121" s="3">
        <f>PRODUCT('Rendements bruts_+1'!T$2:T120)</f>
        <v>0</v>
      </c>
      <c r="U121" s="3">
        <f>PRODUCT('Rendements bruts_+1'!U$2:U120)</f>
        <v>0</v>
      </c>
      <c r="V121" s="3">
        <f>PRODUCT('Rendements bruts_+1'!V$2:V120)</f>
        <v>0</v>
      </c>
      <c r="W121" s="3">
        <f ca="1">PRODUCT('Rendements bruts_+1'!W$2:W120)</f>
        <v>1.1098689543692057</v>
      </c>
    </row>
    <row r="122" spans="1:23" x14ac:dyDescent="0.25">
      <c r="A122" s="2">
        <v>41639</v>
      </c>
      <c r="B122" s="3">
        <f>PRODUCT('Rendements bruts_+1'!B$2:B121)</f>
        <v>1.5942643395082312</v>
      </c>
      <c r="C122" s="3">
        <f ca="1">PRODUCT('Rendements bruts_+1'!C$2:C121)</f>
        <v>2.5953418566205912</v>
      </c>
      <c r="D122" s="3">
        <f ca="1">PRODUCT('Rendements bruts_+1'!D$2:D121)</f>
        <v>1.8484843601424843</v>
      </c>
      <c r="E122" s="3">
        <f ca="1">PRODUCT('Rendements bruts_+1'!E$2:E121)</f>
        <v>1.9077160464399197</v>
      </c>
      <c r="F122" s="3">
        <f ca="1">PRODUCT('Rendements bruts_+1'!F$2:F121)</f>
        <v>1.6713035850834181</v>
      </c>
      <c r="G122" s="3">
        <f ca="1">PRODUCT('Rendements bruts_+1'!G$2:G121)</f>
        <v>2.5625350417972381</v>
      </c>
      <c r="H122" s="3">
        <f ca="1">PRODUCT('Rendements bruts_+1'!H$2:H121)</f>
        <v>1.3976915661764053</v>
      </c>
      <c r="I122" s="3">
        <f ca="1">PRODUCT('Rendements bruts_+1'!I$2:I121)</f>
        <v>1.8399961780902685</v>
      </c>
      <c r="J122" s="3">
        <f ca="1">PRODUCT('Rendements bruts_+1'!J$2:J121)</f>
        <v>1.3933118356444123</v>
      </c>
      <c r="K122" s="3">
        <f ca="1">PRODUCT('Rendements bruts_+1'!K$2:K121)</f>
        <v>1.5922867035476105</v>
      </c>
      <c r="L122" s="3">
        <f ca="1">PRODUCT('Rendements bruts_+1'!L$2:L121)</f>
        <v>0.87878820453186945</v>
      </c>
      <c r="M122" s="3">
        <f ca="1">PRODUCT('Rendements bruts_+1'!M$2:M121)</f>
        <v>1.0317288048386324</v>
      </c>
      <c r="N122" s="3">
        <f ca="1">PRODUCT('Rendements bruts_+1'!N$2:N121)</f>
        <v>1.3545700989554308</v>
      </c>
      <c r="O122" s="3">
        <f ca="1">PRODUCT('Rendements bruts_+1'!O$2:O121)</f>
        <v>1.4581499611571183</v>
      </c>
      <c r="P122" s="3">
        <f ca="1">PRODUCT('Rendements bruts_+1'!P$2:P121)</f>
        <v>0.91010303999999997</v>
      </c>
      <c r="Q122" s="3">
        <f ca="1">PRODUCT('Rendements bruts_+1'!Q$2:Q121)</f>
        <v>1.1783374273884497</v>
      </c>
      <c r="R122" s="3">
        <f>PRODUCT('Rendements bruts_+1'!R$2:R121)</f>
        <v>0</v>
      </c>
      <c r="S122" s="3">
        <f>PRODUCT('Rendements bruts_+1'!S$2:S121)</f>
        <v>0</v>
      </c>
      <c r="T122" s="3">
        <f>PRODUCT('Rendements bruts_+1'!T$2:T121)</f>
        <v>0</v>
      </c>
      <c r="U122" s="3">
        <f>PRODUCT('Rendements bruts_+1'!U$2:U121)</f>
        <v>0</v>
      </c>
      <c r="V122" s="3">
        <f>PRODUCT('Rendements bruts_+1'!V$2:V121)</f>
        <v>0</v>
      </c>
      <c r="W122" s="3">
        <f ca="1">PRODUCT('Rendements bruts_+1'!W$2:W121)</f>
        <v>1.0654741961944374</v>
      </c>
    </row>
    <row r="123" spans="1:23" x14ac:dyDescent="0.25">
      <c r="A123" s="2">
        <v>41670</v>
      </c>
      <c r="B123" s="3">
        <f>PRODUCT('Rendements bruts_+1'!B$2:B122)</f>
        <v>1.6222985479309522</v>
      </c>
      <c r="C123" s="3">
        <f ca="1">PRODUCT('Rendements bruts_+1'!C$2:C122)</f>
        <v>2.5434350194881792</v>
      </c>
      <c r="D123" s="3">
        <f ca="1">PRODUCT('Rendements bruts_+1'!D$2:D122)</f>
        <v>1.9409085781496085</v>
      </c>
      <c r="E123" s="3">
        <f ca="1">PRODUCT('Rendements bruts_+1'!E$2:E122)</f>
        <v>1.8695617255111212</v>
      </c>
      <c r="F123" s="3">
        <f ca="1">PRODUCT('Rendements bruts_+1'!F$2:F122)</f>
        <v>1.6378775133817498</v>
      </c>
      <c r="G123" s="3">
        <f ca="1">PRODUCT('Rendements bruts_+1'!G$2:G122)</f>
        <v>2.4856589905433211</v>
      </c>
      <c r="H123" s="3">
        <f ca="1">PRODUCT('Rendements bruts_+1'!H$2:H122)</f>
        <v>1.3697377348528772</v>
      </c>
      <c r="I123" s="3">
        <f ca="1">PRODUCT('Rendements bruts_+1'!I$2:I122)</f>
        <v>1.931995986994782</v>
      </c>
      <c r="J123" s="3">
        <f ca="1">PRODUCT('Rendements bruts_+1'!J$2:J122)</f>
        <v>1.3933118356444123</v>
      </c>
      <c r="K123" s="3">
        <f ca="1">PRODUCT('Rendements bruts_+1'!K$2:K122)</f>
        <v>1.6719010387249911</v>
      </c>
      <c r="L123" s="3">
        <f ca="1">PRODUCT('Rendements bruts_+1'!L$2:L122)</f>
        <v>0.86121244044123202</v>
      </c>
      <c r="M123" s="3">
        <f ca="1">PRODUCT('Rendements bruts_+1'!M$2:M122)</f>
        <v>1.0729979570321777</v>
      </c>
      <c r="N123" s="3">
        <f ca="1">PRODUCT('Rendements bruts_+1'!N$2:N122)</f>
        <v>1.4358443048927567</v>
      </c>
      <c r="O123" s="3">
        <f ca="1">PRODUCT('Rendements bruts_+1'!O$2:O122)</f>
        <v>1.4581499611571183</v>
      </c>
      <c r="P123" s="3">
        <f ca="1">PRODUCT('Rendements bruts_+1'!P$2:P122)</f>
        <v>0.96470922240000001</v>
      </c>
      <c r="Q123" s="3">
        <f ca="1">PRODUCT('Rendements bruts_+1'!Q$2:Q122)</f>
        <v>1.1901208016623341</v>
      </c>
      <c r="R123" s="3">
        <f>PRODUCT('Rendements bruts_+1'!R$2:R122)</f>
        <v>0</v>
      </c>
      <c r="S123" s="3">
        <f>PRODUCT('Rendements bruts_+1'!S$2:S122)</f>
        <v>0</v>
      </c>
      <c r="T123" s="3">
        <f>PRODUCT('Rendements bruts_+1'!T$2:T122)</f>
        <v>0</v>
      </c>
      <c r="U123" s="3">
        <f>PRODUCT('Rendements bruts_+1'!U$2:U122)</f>
        <v>0</v>
      </c>
      <c r="V123" s="3">
        <f>PRODUCT('Rendements bruts_+1'!V$2:V122)</f>
        <v>0</v>
      </c>
      <c r="W123" s="3">
        <f ca="1">PRODUCT('Rendements bruts_+1'!W$2:W122)</f>
        <v>1.1294026479661037</v>
      </c>
    </row>
    <row r="124" spans="1:23" x14ac:dyDescent="0.25">
      <c r="A124" s="2">
        <v>41698</v>
      </c>
      <c r="B124" s="3">
        <f>PRODUCT('Rendements bruts_+1'!B$2:B123)</f>
        <v>1.6276268523200856</v>
      </c>
      <c r="C124" s="3">
        <f ca="1">PRODUCT('Rendements bruts_+1'!C$2:C123)</f>
        <v>2.4925663190984158</v>
      </c>
      <c r="D124" s="3">
        <f ca="1">PRODUCT('Rendements bruts_+1'!D$2:D123)</f>
        <v>1.9797267497126008</v>
      </c>
      <c r="E124" s="3">
        <f ca="1">PRODUCT('Rendements bruts_+1'!E$2:E123)</f>
        <v>1.7947792564906764</v>
      </c>
      <c r="F124" s="3">
        <f ca="1">PRODUCT('Rendements bruts_+1'!F$2:F123)</f>
        <v>1.6542562885155674</v>
      </c>
      <c r="G124" s="3">
        <f ca="1">PRODUCT('Rendements bruts_+1'!G$2:G123)</f>
        <v>2.4359458107324548</v>
      </c>
      <c r="H124" s="3">
        <f ca="1">PRODUCT('Rendements bruts_+1'!H$2:H123)</f>
        <v>1.3697377348528772</v>
      </c>
      <c r="I124" s="3">
        <f ca="1">PRODUCT('Rendements bruts_+1'!I$2:I123)</f>
        <v>1.8547161475149907</v>
      </c>
      <c r="J124" s="3">
        <f ca="1">PRODUCT('Rendements bruts_+1'!J$2:J123)</f>
        <v>1.35151248057508</v>
      </c>
      <c r="K124" s="3">
        <f ca="1">PRODUCT('Rendements bruts_+1'!K$2:K123)</f>
        <v>1.6384630179504913</v>
      </c>
      <c r="L124" s="3">
        <f ca="1">PRODUCT('Rendements bruts_+1'!L$2:L123)</f>
        <v>0.90427306246329364</v>
      </c>
      <c r="M124" s="3">
        <f ca="1">PRODUCT('Rendements bruts_+1'!M$2:M123)</f>
        <v>1.1266478548837866</v>
      </c>
      <c r="N124" s="3">
        <f ca="1">PRODUCT('Rendements bruts_+1'!N$2:N123)</f>
        <v>1.4645611909906118</v>
      </c>
      <c r="O124" s="3">
        <f ca="1">PRODUCT('Rendements bruts_+1'!O$2:O123)</f>
        <v>1.4581499611571183</v>
      </c>
      <c r="P124" s="3">
        <f ca="1">PRODUCT('Rendements bruts_+1'!P$2:P123)</f>
        <v>0.93576794572800004</v>
      </c>
      <c r="Q124" s="3">
        <f ca="1">PRODUCT('Rendements bruts_+1'!Q$2:Q123)</f>
        <v>1.2377256337288276</v>
      </c>
      <c r="R124" s="3">
        <f>PRODUCT('Rendements bruts_+1'!R$2:R123)</f>
        <v>0</v>
      </c>
      <c r="S124" s="3">
        <f>PRODUCT('Rendements bruts_+1'!S$2:S123)</f>
        <v>0</v>
      </c>
      <c r="T124" s="3">
        <f>PRODUCT('Rendements bruts_+1'!T$2:T123)</f>
        <v>0</v>
      </c>
      <c r="U124" s="3">
        <f>PRODUCT('Rendements bruts_+1'!U$2:U123)</f>
        <v>0</v>
      </c>
      <c r="V124" s="3">
        <f>PRODUCT('Rendements bruts_+1'!V$2:V123)</f>
        <v>0</v>
      </c>
      <c r="W124" s="3">
        <f ca="1">PRODUCT('Rendements bruts_+1'!W$2:W123)</f>
        <v>1.1745787538847479</v>
      </c>
    </row>
    <row r="125" spans="1:23" x14ac:dyDescent="0.25">
      <c r="A125" s="2">
        <v>41729</v>
      </c>
      <c r="B125" s="3">
        <f>PRODUCT('Rendements bruts_+1'!B$2:B124)</f>
        <v>1.6261366243012156</v>
      </c>
      <c r="C125" s="3">
        <f ca="1">PRODUCT('Rendements bruts_+1'!C$2:C124)</f>
        <v>2.4177893295254633</v>
      </c>
      <c r="D125" s="3">
        <f ca="1">PRODUCT('Rendements bruts_+1'!D$2:D124)</f>
        <v>1.9401322147183486</v>
      </c>
      <c r="E125" s="3">
        <f ca="1">PRODUCT('Rendements bruts_+1'!E$2:E124)</f>
        <v>1.7768314639257696</v>
      </c>
      <c r="F125" s="3">
        <f ca="1">PRODUCT('Rendements bruts_+1'!F$2:F124)</f>
        <v>1.7038839771710343</v>
      </c>
      <c r="G125" s="3">
        <f ca="1">PRODUCT('Rendements bruts_+1'!G$2:G124)</f>
        <v>2.5090241850544284</v>
      </c>
      <c r="H125" s="3">
        <f ca="1">PRODUCT('Rendements bruts_+1'!H$2:H124)</f>
        <v>1.3697377348528772</v>
      </c>
      <c r="I125" s="3">
        <f ca="1">PRODUCT('Rendements bruts_+1'!I$2:I124)</f>
        <v>1.8361689860398407</v>
      </c>
      <c r="J125" s="3">
        <f ca="1">PRODUCT('Rendements bruts_+1'!J$2:J124)</f>
        <v>1.3379973557693292</v>
      </c>
      <c r="K125" s="3">
        <f ca="1">PRODUCT('Rendements bruts_+1'!K$2:K124)</f>
        <v>1.720386168848016</v>
      </c>
      <c r="L125" s="3">
        <f ca="1">PRODUCT('Rendements bruts_+1'!L$2:L124)</f>
        <v>0.85905940934012892</v>
      </c>
      <c r="M125" s="3">
        <f ca="1">PRODUCT('Rendements bruts_+1'!M$2:M124)</f>
        <v>1.1491808119814624</v>
      </c>
      <c r="N125" s="3">
        <f ca="1">PRODUCT('Rendements bruts_+1'!N$2:N124)</f>
        <v>1.4792068029005179</v>
      </c>
      <c r="O125" s="3">
        <f ca="1">PRODUCT('Rendements bruts_+1'!O$2:O124)</f>
        <v>1.4581499611571183</v>
      </c>
      <c r="P125" s="3">
        <f ca="1">PRODUCT('Rendements bruts_+1'!P$2:P124)</f>
        <v>0.97319866355712004</v>
      </c>
      <c r="Q125" s="3">
        <f ca="1">PRODUCT('Rendements bruts_+1'!Q$2:Q124)</f>
        <v>1.250102890066116</v>
      </c>
      <c r="R125" s="3">
        <f>PRODUCT('Rendements bruts_+1'!R$2:R124)</f>
        <v>0</v>
      </c>
      <c r="S125" s="3">
        <f>PRODUCT('Rendements bruts_+1'!S$2:S124)</f>
        <v>0</v>
      </c>
      <c r="T125" s="3">
        <f>PRODUCT('Rendements bruts_+1'!T$2:T124)</f>
        <v>0</v>
      </c>
      <c r="U125" s="3">
        <f>PRODUCT('Rendements bruts_+1'!U$2:U124)</f>
        <v>0</v>
      </c>
      <c r="V125" s="3">
        <f>PRODUCT('Rendements bruts_+1'!V$2:V124)</f>
        <v>0</v>
      </c>
      <c r="W125" s="3">
        <f ca="1">PRODUCT('Rendements bruts_+1'!W$2:W124)</f>
        <v>1.1745787538847479</v>
      </c>
    </row>
    <row r="126" spans="1:23" x14ac:dyDescent="0.25">
      <c r="A126" s="2">
        <v>41759</v>
      </c>
      <c r="B126" s="3">
        <f>PRODUCT('Rendements bruts_+1'!B$2:B125)</f>
        <v>1.6324532165069285</v>
      </c>
      <c r="C126" s="3">
        <f ca="1">PRODUCT('Rendements bruts_+1'!C$2:C125)</f>
        <v>2.3936114362302088</v>
      </c>
      <c r="D126" s="3">
        <f ca="1">PRODUCT('Rendements bruts_+1'!D$2:D125)</f>
        <v>1.9595335368655322</v>
      </c>
      <c r="E126" s="3">
        <f ca="1">PRODUCT('Rendements bruts_+1'!E$2:E125)</f>
        <v>1.7057582053687388</v>
      </c>
      <c r="F126" s="3">
        <f ca="1">PRODUCT('Rendements bruts_+1'!F$2:F125)</f>
        <v>1.7038839771710343</v>
      </c>
      <c r="G126" s="3">
        <f ca="1">PRODUCT('Rendements bruts_+1'!G$2:G125)</f>
        <v>2.5090241850544284</v>
      </c>
      <c r="H126" s="3">
        <f ca="1">PRODUCT('Rendements bruts_+1'!H$2:H125)</f>
        <v>1.4519219989440499</v>
      </c>
      <c r="I126" s="3">
        <f ca="1">PRODUCT('Rendements bruts_+1'!I$2:I125)</f>
        <v>1.7994456063190438</v>
      </c>
      <c r="J126" s="3">
        <f ca="1">PRODUCT('Rendements bruts_+1'!J$2:J125)</f>
        <v>1.2978574350962493</v>
      </c>
      <c r="K126" s="3">
        <f ca="1">PRODUCT('Rendements bruts_+1'!K$2:K125)</f>
        <v>1.823609338978897</v>
      </c>
      <c r="L126" s="3">
        <f ca="1">PRODUCT('Rendements bruts_+1'!L$2:L125)</f>
        <v>0.85905940934012892</v>
      </c>
      <c r="M126" s="3">
        <f ca="1">PRODUCT('Rendements bruts_+1'!M$2:M125)</f>
        <v>1.1261971957418331</v>
      </c>
      <c r="N126" s="3">
        <f ca="1">PRODUCT('Rendements bruts_+1'!N$2:N125)</f>
        <v>1.5531671430455438</v>
      </c>
      <c r="O126" s="3">
        <f ca="1">PRODUCT('Rendements bruts_+1'!O$2:O125)</f>
        <v>1.4581499611571183</v>
      </c>
      <c r="P126" s="3">
        <f ca="1">PRODUCT('Rendements bruts_+1'!P$2:P125)</f>
        <v>0.98293065019269121</v>
      </c>
      <c r="Q126" s="3">
        <f ca="1">PRODUCT('Rendements bruts_+1'!Q$2:Q125)</f>
        <v>1.3001070056687607</v>
      </c>
      <c r="R126" s="3">
        <f>PRODUCT('Rendements bruts_+1'!R$2:R125)</f>
        <v>0</v>
      </c>
      <c r="S126" s="3">
        <f>PRODUCT('Rendements bruts_+1'!S$2:S125)</f>
        <v>0</v>
      </c>
      <c r="T126" s="3">
        <f>PRODUCT('Rendements bruts_+1'!T$2:T125)</f>
        <v>0</v>
      </c>
      <c r="U126" s="3">
        <f>PRODUCT('Rendements bruts_+1'!U$2:U125)</f>
        <v>0</v>
      </c>
      <c r="V126" s="3">
        <f>PRODUCT('Rendements bruts_+1'!V$2:V125)</f>
        <v>0</v>
      </c>
      <c r="W126" s="3">
        <f ca="1">PRODUCT('Rendements bruts_+1'!W$2:W125)</f>
        <v>1.1628329663459003</v>
      </c>
    </row>
    <row r="127" spans="1:23" x14ac:dyDescent="0.25">
      <c r="A127" s="2">
        <v>41790</v>
      </c>
      <c r="B127" s="3">
        <f>PRODUCT('Rendements bruts_+1'!B$2:B126)</f>
        <v>1.6441814406031543</v>
      </c>
      <c r="C127" s="3">
        <f ca="1">PRODUCT('Rendements bruts_+1'!C$2:C126)</f>
        <v>2.4414836649548128</v>
      </c>
      <c r="D127" s="3">
        <f ca="1">PRODUCT('Rendements bruts_+1'!D$2:D126)</f>
        <v>2.0183195429714984</v>
      </c>
      <c r="E127" s="3">
        <f ca="1">PRODUCT('Rendements bruts_+1'!E$2:E126)</f>
        <v>1.7910461156371758</v>
      </c>
      <c r="F127" s="3">
        <f ca="1">PRODUCT('Rendements bruts_+1'!F$2:F126)</f>
        <v>1.7550004964861654</v>
      </c>
      <c r="G127" s="3">
        <f ca="1">PRODUCT('Rendements bruts_+1'!G$2:G126)</f>
        <v>2.383572975801707</v>
      </c>
      <c r="H127" s="3">
        <f ca="1">PRODUCT('Rendements bruts_+1'!H$2:H126)</f>
        <v>1.4664412189334906</v>
      </c>
      <c r="I127" s="3">
        <f ca="1">PRODUCT('Rendements bruts_+1'!I$2:I126)</f>
        <v>1.7454622381294724</v>
      </c>
      <c r="J127" s="3">
        <f ca="1">PRODUCT('Rendements bruts_+1'!J$2:J126)</f>
        <v>1.2329645633414368</v>
      </c>
      <c r="K127" s="3">
        <f ca="1">PRODUCT('Rendements bruts_+1'!K$2:K126)</f>
        <v>1.7871371521993191</v>
      </c>
      <c r="L127" s="3">
        <f ca="1">PRODUCT('Rendements bruts_+1'!L$2:L126)</f>
        <v>0.8934217857137341</v>
      </c>
      <c r="M127" s="3">
        <f ca="1">PRODUCT('Rendements bruts_+1'!M$2:M126)</f>
        <v>1.1261971957418331</v>
      </c>
      <c r="N127" s="3">
        <f ca="1">PRODUCT('Rendements bruts_+1'!N$2:N126)</f>
        <v>1.5686988144759992</v>
      </c>
      <c r="O127" s="3">
        <f ca="1">PRODUCT('Rendements bruts_+1'!O$2:O126)</f>
        <v>1.4581499611571183</v>
      </c>
      <c r="P127" s="3">
        <f ca="1">PRODUCT('Rendements bruts_+1'!P$2:P126)</f>
        <v>0.99275995669461814</v>
      </c>
      <c r="Q127" s="3">
        <f ca="1">PRODUCT('Rendements bruts_+1'!Q$2:Q126)</f>
        <v>1.2611037954986979</v>
      </c>
      <c r="R127" s="3">
        <f>PRODUCT('Rendements bruts_+1'!R$2:R126)</f>
        <v>0</v>
      </c>
      <c r="S127" s="3">
        <f>PRODUCT('Rendements bruts_+1'!S$2:S126)</f>
        <v>0</v>
      </c>
      <c r="T127" s="3">
        <f>PRODUCT('Rendements bruts_+1'!T$2:T126)</f>
        <v>0</v>
      </c>
      <c r="U127" s="3">
        <f>PRODUCT('Rendements bruts_+1'!U$2:U126)</f>
        <v>0</v>
      </c>
      <c r="V127" s="3">
        <f>PRODUCT('Rendements bruts_+1'!V$2:V126)</f>
        <v>0</v>
      </c>
      <c r="W127" s="3">
        <f ca="1">PRODUCT('Rendements bruts_+1'!W$2:W126)</f>
        <v>1.1744612960093592</v>
      </c>
    </row>
    <row r="128" spans="1:23" x14ac:dyDescent="0.25">
      <c r="A128" s="2">
        <v>41820</v>
      </c>
      <c r="B128" s="3">
        <f>PRODUCT('Rendements bruts_+1'!B$2:B127)</f>
        <v>1.6469509272247305</v>
      </c>
      <c r="C128" s="3">
        <f ca="1">PRODUCT('Rendements bruts_+1'!C$2:C127)</f>
        <v>2.4903133382539093</v>
      </c>
      <c r="D128" s="3">
        <f ca="1">PRODUCT('Rendements bruts_+1'!D$2:D127)</f>
        <v>1.9577699566823534</v>
      </c>
      <c r="E128" s="3">
        <f ca="1">PRODUCT('Rendements bruts_+1'!E$2:E127)</f>
        <v>1.8268670379499192</v>
      </c>
      <c r="F128" s="3">
        <f ca="1">PRODUCT('Rendements bruts_+1'!F$2:F127)</f>
        <v>1.8427505213104738</v>
      </c>
      <c r="G128" s="3">
        <f ca="1">PRODUCT('Rendements bruts_+1'!G$2:G127)</f>
        <v>2.383572975801707</v>
      </c>
      <c r="H128" s="3">
        <f ca="1">PRODUCT('Rendements bruts_+1'!H$2:H127)</f>
        <v>1.4224479823654859</v>
      </c>
      <c r="I128" s="3">
        <f ca="1">PRODUCT('Rendements bruts_+1'!I$2:I127)</f>
        <v>1.7803714828920618</v>
      </c>
      <c r="J128" s="3">
        <f ca="1">PRODUCT('Rendements bruts_+1'!J$2:J127)</f>
        <v>1.2452942089748511</v>
      </c>
      <c r="K128" s="3">
        <f ca="1">PRODUCT('Rendements bruts_+1'!K$2:K127)</f>
        <v>1.8943653813312784</v>
      </c>
      <c r="L128" s="3">
        <f ca="1">PRODUCT('Rendements bruts_+1'!L$2:L127)</f>
        <v>0.85768491428518467</v>
      </c>
      <c r="M128" s="3">
        <f ca="1">PRODUCT('Rendements bruts_+1'!M$2:M127)</f>
        <v>1.1149352237844148</v>
      </c>
      <c r="N128" s="3">
        <f ca="1">PRODUCT('Rendements bruts_+1'!N$2:N127)</f>
        <v>1.5059508618969593</v>
      </c>
      <c r="O128" s="3">
        <f ca="1">PRODUCT('Rendements bruts_+1'!O$2:O127)</f>
        <v>1.4581499611571183</v>
      </c>
      <c r="P128" s="3">
        <f ca="1">PRODUCT('Rendements bruts_+1'!P$2:P127)</f>
        <v>0.95304955842683337</v>
      </c>
      <c r="Q128" s="3">
        <f ca="1">PRODUCT('Rendements bruts_+1'!Q$2:Q127)</f>
        <v>1.2863258714086718</v>
      </c>
      <c r="R128" s="3">
        <f>PRODUCT('Rendements bruts_+1'!R$2:R127)</f>
        <v>0</v>
      </c>
      <c r="S128" s="3">
        <f>PRODUCT('Rendements bruts_+1'!S$2:S127)</f>
        <v>0</v>
      </c>
      <c r="T128" s="3">
        <f>PRODUCT('Rendements bruts_+1'!T$2:T127)</f>
        <v>0</v>
      </c>
      <c r="U128" s="3">
        <f>PRODUCT('Rendements bruts_+1'!U$2:U127)</f>
        <v>0</v>
      </c>
      <c r="V128" s="3">
        <f>PRODUCT('Rendements bruts_+1'!V$2:V127)</f>
        <v>0</v>
      </c>
      <c r="W128" s="3">
        <f ca="1">PRODUCT('Rendements bruts_+1'!W$2:W127)</f>
        <v>1.1862059089694528</v>
      </c>
    </row>
    <row r="129" spans="1:23" x14ac:dyDescent="0.25">
      <c r="A129" s="2">
        <v>41851</v>
      </c>
      <c r="B129" s="3">
        <f>PRODUCT('Rendements bruts_+1'!B$2:B128)</f>
        <v>1.6513720297429546</v>
      </c>
      <c r="C129" s="3">
        <f ca="1">PRODUCT('Rendements bruts_+1'!C$2:C128)</f>
        <v>2.6397321385491441</v>
      </c>
      <c r="D129" s="3">
        <f ca="1">PRODUCT('Rendements bruts_+1'!D$2:D128)</f>
        <v>2.0752361540832949</v>
      </c>
      <c r="E129" s="3">
        <f ca="1">PRODUCT('Rendements bruts_+1'!E$2:E128)</f>
        <v>1.80859836757042</v>
      </c>
      <c r="F129" s="3">
        <f ca="1">PRODUCT('Rendements bruts_+1'!F$2:F128)</f>
        <v>1.9164605421628929</v>
      </c>
      <c r="G129" s="3">
        <f ca="1">PRODUCT('Rendements bruts_+1'!G$2:G128)</f>
        <v>2.3120657865276559</v>
      </c>
      <c r="H129" s="3">
        <f ca="1">PRODUCT('Rendements bruts_+1'!H$2:H128)</f>
        <v>1.3655500630708663</v>
      </c>
      <c r="I129" s="3">
        <f ca="1">PRODUCT('Rendements bruts_+1'!I$2:I128)</f>
        <v>1.7625677680631411</v>
      </c>
      <c r="J129" s="3">
        <f ca="1">PRODUCT('Rendements bruts_+1'!J$2:J128)</f>
        <v>1.1954824406158571</v>
      </c>
      <c r="K129" s="3">
        <f ca="1">PRODUCT('Rendements bruts_+1'!K$2:K128)</f>
        <v>1.9701399965845297</v>
      </c>
      <c r="L129" s="3">
        <f ca="1">PRODUCT('Rendements bruts_+1'!L$2:L128)</f>
        <v>0.89199231085659214</v>
      </c>
      <c r="M129" s="3">
        <f ca="1">PRODUCT('Rendements bruts_+1'!M$2:M128)</f>
        <v>1.0926365193087264</v>
      </c>
      <c r="N129" s="3">
        <f ca="1">PRODUCT('Rendements bruts_+1'!N$2:N128)</f>
        <v>1.5661888963728376</v>
      </c>
      <c r="O129" s="3">
        <f ca="1">PRODUCT('Rendements bruts_+1'!O$2:O128)</f>
        <v>1.4581499611571183</v>
      </c>
      <c r="P129" s="3">
        <f ca="1">PRODUCT('Rendements bruts_+1'!P$2:P128)</f>
        <v>0.94351906284256504</v>
      </c>
      <c r="Q129" s="3">
        <f ca="1">PRODUCT('Rendements bruts_+1'!Q$2:Q128)</f>
        <v>1.3377789062650187</v>
      </c>
      <c r="R129" s="3">
        <f>PRODUCT('Rendements bruts_+1'!R$2:R128)</f>
        <v>0</v>
      </c>
      <c r="S129" s="3">
        <f>PRODUCT('Rendements bruts_+1'!S$2:S128)</f>
        <v>0</v>
      </c>
      <c r="T129" s="3">
        <f>PRODUCT('Rendements bruts_+1'!T$2:T128)</f>
        <v>0</v>
      </c>
      <c r="U129" s="3">
        <f>PRODUCT('Rendements bruts_+1'!U$2:U128)</f>
        <v>0</v>
      </c>
      <c r="V129" s="3">
        <f>PRODUCT('Rendements bruts_+1'!V$2:V128)</f>
        <v>0</v>
      </c>
      <c r="W129" s="3">
        <f ca="1">PRODUCT('Rendements bruts_+1'!W$2:W128)</f>
        <v>1.2099300271488418</v>
      </c>
    </row>
    <row r="130" spans="1:23" x14ac:dyDescent="0.25">
      <c r="A130" s="2">
        <v>41882</v>
      </c>
      <c r="B130" s="3">
        <f>PRODUCT('Rendements bruts_+1'!B$2:B129)</f>
        <v>1.6594380188078981</v>
      </c>
      <c r="C130" s="3">
        <f ca="1">PRODUCT('Rendements bruts_+1'!C$2:C129)</f>
        <v>2.7453214240911099</v>
      </c>
      <c r="D130" s="3">
        <f ca="1">PRODUCT('Rendements bruts_+1'!D$2:D129)</f>
        <v>2.1997503233282925</v>
      </c>
      <c r="E130" s="3">
        <f ca="1">PRODUCT('Rendements bruts_+1'!E$2:E129)</f>
        <v>1.8990282859489411</v>
      </c>
      <c r="F130" s="3">
        <f ca="1">PRODUCT('Rendements bruts_+1'!F$2:F129)</f>
        <v>1.9931189638494087</v>
      </c>
      <c r="G130" s="3">
        <f ca="1">PRODUCT('Rendements bruts_+1'!G$2:G129)</f>
        <v>2.4507897337193154</v>
      </c>
      <c r="H130" s="3">
        <f ca="1">PRODUCT('Rendements bruts_+1'!H$2:H129)</f>
        <v>1.2972725599173229</v>
      </c>
      <c r="I130" s="3">
        <f ca="1">PRODUCT('Rendements bruts_+1'!I$2:I129)</f>
        <v>1.6744393796599839</v>
      </c>
      <c r="J130" s="3">
        <f ca="1">PRODUCT('Rendements bruts_+1'!J$2:J129)</f>
        <v>1.1596179673973814</v>
      </c>
      <c r="K130" s="3">
        <f ca="1">PRODUCT('Rendements bruts_+1'!K$2:K129)</f>
        <v>1.8716329967553031</v>
      </c>
      <c r="L130" s="3">
        <f ca="1">PRODUCT('Rendements bruts_+1'!L$2:L129)</f>
        <v>0.89199231085659214</v>
      </c>
      <c r="M130" s="3">
        <f ca="1">PRODUCT('Rendements bruts_+1'!M$2:M129)</f>
        <v>1.03800469334329</v>
      </c>
      <c r="N130" s="3">
        <f ca="1">PRODUCT('Rendements bruts_+1'!N$2:N129)</f>
        <v>1.581850785336566</v>
      </c>
      <c r="O130" s="3">
        <f ca="1">PRODUCT('Rendements bruts_+1'!O$2:O129)</f>
        <v>1.4581499611571183</v>
      </c>
      <c r="P130" s="3">
        <f ca="1">PRODUCT('Rendements bruts_+1'!P$2:P129)</f>
        <v>0.99069501598469334</v>
      </c>
      <c r="Q130" s="3">
        <f ca="1">PRODUCT('Rendements bruts_+1'!Q$2:Q129)</f>
        <v>1.3244011172023684</v>
      </c>
      <c r="R130" s="3">
        <f>PRODUCT('Rendements bruts_+1'!R$2:R129)</f>
        <v>0</v>
      </c>
      <c r="S130" s="3">
        <f>PRODUCT('Rendements bruts_+1'!S$2:S129)</f>
        <v>0</v>
      </c>
      <c r="T130" s="3">
        <f>PRODUCT('Rendements bruts_+1'!T$2:T129)</f>
        <v>0</v>
      </c>
      <c r="U130" s="3">
        <f>PRODUCT('Rendements bruts_+1'!U$2:U129)</f>
        <v>0</v>
      </c>
      <c r="V130" s="3">
        <f>PRODUCT('Rendements bruts_+1'!V$2:V129)</f>
        <v>0</v>
      </c>
      <c r="W130" s="3">
        <f ca="1">PRODUCT('Rendements bruts_+1'!W$2:W129)</f>
        <v>1.1978307268773534</v>
      </c>
    </row>
    <row r="131" spans="1:23" x14ac:dyDescent="0.25">
      <c r="A131" s="2">
        <v>41912</v>
      </c>
      <c r="B131" s="3">
        <f>PRODUCT('Rendements bruts_+1'!B$2:B130)</f>
        <v>1.6555954517888467</v>
      </c>
      <c r="C131" s="3">
        <f ca="1">PRODUCT('Rendements bruts_+1'!C$2:C130)</f>
        <v>2.7178682098501987</v>
      </c>
      <c r="D131" s="3">
        <f ca="1">PRODUCT('Rendements bruts_+1'!D$2:D130)</f>
        <v>2.3317353427279901</v>
      </c>
      <c r="E131" s="3">
        <f ca="1">PRODUCT('Rendements bruts_+1'!E$2:E130)</f>
        <v>1.8230671545109833</v>
      </c>
      <c r="F131" s="3">
        <f ca="1">PRODUCT('Rendements bruts_+1'!F$2:F130)</f>
        <v>2.0130501534879026</v>
      </c>
      <c r="G131" s="3">
        <f ca="1">PRODUCT('Rendements bruts_+1'!G$2:G130)</f>
        <v>2.4507897337193154</v>
      </c>
      <c r="H131" s="3">
        <f ca="1">PRODUCT('Rendements bruts_+1'!H$2:H130)</f>
        <v>1.3751089135123624</v>
      </c>
      <c r="I131" s="3">
        <f ca="1">PRODUCT('Rendements bruts_+1'!I$2:I130)</f>
        <v>1.657694985863384</v>
      </c>
      <c r="J131" s="3">
        <f ca="1">PRODUCT('Rendements bruts_+1'!J$2:J130)</f>
        <v>1.1480217877234076</v>
      </c>
      <c r="K131" s="3">
        <f ca="1">PRODUCT('Rendements bruts_+1'!K$2:K130)</f>
        <v>1.9090656566904092</v>
      </c>
      <c r="L131" s="3">
        <f ca="1">PRODUCT('Rendements bruts_+1'!L$2:L130)</f>
        <v>0.94551184950798772</v>
      </c>
      <c r="M131" s="3">
        <f ca="1">PRODUCT('Rendements bruts_+1'!M$2:M130)</f>
        <v>1.0068645525429913</v>
      </c>
      <c r="N131" s="3">
        <f ca="1">PRODUCT('Rendements bruts_+1'!N$2:N130)</f>
        <v>1.6609433246033944</v>
      </c>
      <c r="O131" s="3">
        <f ca="1">PRODUCT('Rendements bruts_+1'!O$2:O130)</f>
        <v>1.4581499611571183</v>
      </c>
      <c r="P131" s="3">
        <f ca="1">PRODUCT('Rendements bruts_+1'!P$2:P130)</f>
        <v>0.96097416550515247</v>
      </c>
      <c r="Q131" s="3">
        <f ca="1">PRODUCT('Rendements bruts_+1'!Q$2:Q130)</f>
        <v>1.3376451283743922</v>
      </c>
      <c r="R131" s="3">
        <f>PRODUCT('Rendements bruts_+1'!R$2:R130)</f>
        <v>0</v>
      </c>
      <c r="S131" s="3">
        <f>PRODUCT('Rendements bruts_+1'!S$2:S130)</f>
        <v>0</v>
      </c>
      <c r="T131" s="3">
        <f>PRODUCT('Rendements bruts_+1'!T$2:T130)</f>
        <v>0</v>
      </c>
      <c r="U131" s="3">
        <f>PRODUCT('Rendements bruts_+1'!U$2:U130)</f>
        <v>0</v>
      </c>
      <c r="V131" s="3">
        <f>PRODUCT('Rendements bruts_+1'!V$2:V130)</f>
        <v>0</v>
      </c>
      <c r="W131" s="3">
        <f ca="1">PRODUCT('Rendements bruts_+1'!W$2:W130)</f>
        <v>1.2337656486836741</v>
      </c>
    </row>
    <row r="132" spans="1:23" x14ac:dyDescent="0.25">
      <c r="A132" s="2">
        <v>41943</v>
      </c>
      <c r="B132" s="3">
        <f>PRODUCT('Rendements bruts_+1'!B$2:B131)</f>
        <v>1.6625231529905695</v>
      </c>
      <c r="C132" s="3">
        <f ca="1">PRODUCT('Rendements bruts_+1'!C$2:C131)</f>
        <v>2.7994042561457047</v>
      </c>
      <c r="D132" s="3">
        <f ca="1">PRODUCT('Rendements bruts_+1'!D$2:D131)</f>
        <v>2.2851006358734303</v>
      </c>
      <c r="E132" s="3">
        <f ca="1">PRODUCT('Rendements bruts_+1'!E$2:E131)</f>
        <v>1.8230671545109833</v>
      </c>
      <c r="F132" s="3">
        <f ca="1">PRODUCT('Rendements bruts_+1'!F$2:F131)</f>
        <v>2.1137026611622978</v>
      </c>
      <c r="G132" s="3">
        <f ca="1">PRODUCT('Rendements bruts_+1'!G$2:G131)</f>
        <v>2.377266041707736</v>
      </c>
      <c r="H132" s="3">
        <f ca="1">PRODUCT('Rendements bruts_+1'!H$2:H131)</f>
        <v>1.4576154483231043</v>
      </c>
      <c r="I132" s="3">
        <f ca="1">PRODUCT('Rendements bruts_+1'!I$2:I131)</f>
        <v>1.657694985863384</v>
      </c>
      <c r="J132" s="3">
        <f ca="1">PRODUCT('Rendements bruts_+1'!J$2:J131)</f>
        <v>1.1021009162144713</v>
      </c>
      <c r="K132" s="3">
        <f ca="1">PRODUCT('Rendements bruts_+1'!K$2:K131)</f>
        <v>1.9472469698242174</v>
      </c>
      <c r="L132" s="3">
        <f ca="1">PRODUCT('Rendements bruts_+1'!L$2:L131)</f>
        <v>0.92660161251782791</v>
      </c>
      <c r="M132" s="3">
        <f ca="1">PRODUCT('Rendements bruts_+1'!M$2:M131)</f>
        <v>1.0270018435938513</v>
      </c>
      <c r="N132" s="3">
        <f ca="1">PRODUCT('Rendements bruts_+1'!N$2:N131)</f>
        <v>1.7439904908335642</v>
      </c>
      <c r="O132" s="3">
        <f ca="1">PRODUCT('Rendements bruts_+1'!O$2:O131)</f>
        <v>1.4581499611571183</v>
      </c>
      <c r="P132" s="3">
        <f ca="1">PRODUCT('Rendements bruts_+1'!P$2:P131)</f>
        <v>0.95136442385010089</v>
      </c>
      <c r="Q132" s="3">
        <f ca="1">PRODUCT('Rendements bruts_+1'!Q$2:Q131)</f>
        <v>1.3242686770906482</v>
      </c>
      <c r="R132" s="3">
        <f>PRODUCT('Rendements bruts_+1'!R$2:R131)</f>
        <v>0</v>
      </c>
      <c r="S132" s="3">
        <f>PRODUCT('Rendements bruts_+1'!S$2:S131)</f>
        <v>0</v>
      </c>
      <c r="T132" s="3">
        <f>PRODUCT('Rendements bruts_+1'!T$2:T131)</f>
        <v>0</v>
      </c>
      <c r="U132" s="3">
        <f>PRODUCT('Rendements bruts_+1'!U$2:U131)</f>
        <v>0</v>
      </c>
      <c r="V132" s="3">
        <f>PRODUCT('Rendements bruts_+1'!V$2:V131)</f>
        <v>0</v>
      </c>
      <c r="W132" s="3">
        <f ca="1">PRODUCT('Rendements bruts_+1'!W$2:W131)</f>
        <v>1.3077915876046946</v>
      </c>
    </row>
    <row r="133" spans="1:23" x14ac:dyDescent="0.25">
      <c r="A133" s="2">
        <v>41973</v>
      </c>
      <c r="B133" s="3">
        <f>PRODUCT('Rendements bruts_+1'!B$2:B132)</f>
        <v>1.6779587106609142</v>
      </c>
      <c r="C133" s="3">
        <f ca="1">PRODUCT('Rendements bruts_+1'!C$2:C132)</f>
        <v>2.7154221284613334</v>
      </c>
      <c r="D133" s="3">
        <f ca="1">PRODUCT('Rendements bruts_+1'!D$2:D132)</f>
        <v>2.2851006358734303</v>
      </c>
      <c r="E133" s="3">
        <f ca="1">PRODUCT('Rendements bruts_+1'!E$2:E132)</f>
        <v>1.7866058114207637</v>
      </c>
      <c r="F133" s="3">
        <f ca="1">PRODUCT('Rendements bruts_+1'!F$2:F132)</f>
        <v>2.1137026611622978</v>
      </c>
      <c r="G133" s="3">
        <f ca="1">PRODUCT('Rendements bruts_+1'!G$2:G132)</f>
        <v>2.4248113625418908</v>
      </c>
      <c r="H133" s="3">
        <f ca="1">PRODUCT('Rendements bruts_+1'!H$2:H132)</f>
        <v>1.4284631393566423</v>
      </c>
      <c r="I133" s="3">
        <f ca="1">PRODUCT('Rendements bruts_+1'!I$2:I132)</f>
        <v>1.6079641362874826</v>
      </c>
      <c r="J133" s="3">
        <f ca="1">PRODUCT('Rendements bruts_+1'!J$2:J132)</f>
        <v>1.1351639437009053</v>
      </c>
      <c r="K133" s="3">
        <f ca="1">PRODUCT('Rendements bruts_+1'!K$2:K132)</f>
        <v>1.9472469698242174</v>
      </c>
      <c r="L133" s="3">
        <f ca="1">PRODUCT('Rendements bruts_+1'!L$2:L132)</f>
        <v>0.91733559639264961</v>
      </c>
      <c r="M133" s="3">
        <f ca="1">PRODUCT('Rendements bruts_+1'!M$2:M132)</f>
        <v>1.0064618067219742</v>
      </c>
      <c r="N133" s="3">
        <f ca="1">PRODUCT('Rendements bruts_+1'!N$2:N132)</f>
        <v>1.7439904908335642</v>
      </c>
      <c r="O133" s="3">
        <f ca="1">PRODUCT('Rendements bruts_+1'!O$2:O132)</f>
        <v>1.4581499611571183</v>
      </c>
      <c r="P133" s="3">
        <f ca="1">PRODUCT('Rendements bruts_+1'!P$2:P132)</f>
        <v>0.91330984689609684</v>
      </c>
      <c r="Q133" s="3">
        <f ca="1">PRODUCT('Rendements bruts_+1'!Q$2:Q132)</f>
        <v>1.2580552432361158</v>
      </c>
      <c r="R133" s="3">
        <f>PRODUCT('Rendements bruts_+1'!R$2:R132)</f>
        <v>0</v>
      </c>
      <c r="S133" s="3">
        <f>PRODUCT('Rendements bruts_+1'!S$2:S132)</f>
        <v>0</v>
      </c>
      <c r="T133" s="3">
        <f>PRODUCT('Rendements bruts_+1'!T$2:T132)</f>
        <v>0</v>
      </c>
      <c r="U133" s="3">
        <f>PRODUCT('Rendements bruts_+1'!U$2:U132)</f>
        <v>0</v>
      </c>
      <c r="V133" s="3">
        <f>PRODUCT('Rendements bruts_+1'!V$2:V132)</f>
        <v>0</v>
      </c>
      <c r="W133" s="3">
        <f ca="1">PRODUCT('Rendements bruts_+1'!W$2:W132)</f>
        <v>1.3731811669849294</v>
      </c>
    </row>
    <row r="134" spans="1:23" x14ac:dyDescent="0.25">
      <c r="A134" s="2">
        <v>42004</v>
      </c>
      <c r="B134" s="3">
        <f>PRODUCT('Rendements bruts_+1'!B$2:B133)</f>
        <v>1.6839732138293859</v>
      </c>
      <c r="C134" s="3">
        <f ca="1">PRODUCT('Rendements bruts_+1'!C$2:C133)</f>
        <v>2.6882679071767202</v>
      </c>
      <c r="D134" s="3">
        <f ca="1">PRODUCT('Rendements bruts_+1'!D$2:D133)</f>
        <v>2.3079516422321644</v>
      </c>
      <c r="E134" s="3">
        <f ca="1">PRODUCT('Rendements bruts_+1'!E$2:E133)</f>
        <v>1.6972755208497254</v>
      </c>
      <c r="F134" s="3">
        <f ca="1">PRODUCT('Rendements bruts_+1'!F$2:F133)</f>
        <v>2.2193877942204128</v>
      </c>
      <c r="G134" s="3">
        <f ca="1">PRODUCT('Rendements bruts_+1'!G$2:G133)</f>
        <v>2.3035707944147963</v>
      </c>
      <c r="H134" s="3">
        <f ca="1">PRODUCT('Rendements bruts_+1'!H$2:H133)</f>
        <v>1.4141785079630758</v>
      </c>
      <c r="I134" s="3">
        <f ca="1">PRODUCT('Rendements bruts_+1'!I$2:I133)</f>
        <v>1.5436455708359833</v>
      </c>
      <c r="J134" s="3">
        <f ca="1">PRODUCT('Rendements bruts_+1'!J$2:J133)</f>
        <v>1.0784057465158601</v>
      </c>
      <c r="K134" s="3">
        <f ca="1">PRODUCT('Rendements bruts_+1'!K$2:K133)</f>
        <v>2.0056643789189441</v>
      </c>
      <c r="L134" s="3">
        <f ca="1">PRODUCT('Rendements bruts_+1'!L$2:L133)</f>
        <v>0.90816224042872307</v>
      </c>
      <c r="M134" s="3">
        <f ca="1">PRODUCT('Rendements bruts_+1'!M$2:M133)</f>
        <v>1.0265910428564136</v>
      </c>
      <c r="N134" s="3">
        <f ca="1">PRODUCT('Rendements bruts_+1'!N$2:N133)</f>
        <v>1.8486299202835781</v>
      </c>
      <c r="O134" s="3">
        <f ca="1">PRODUCT('Rendements bruts_+1'!O$2:O133)</f>
        <v>1.4581499611571183</v>
      </c>
      <c r="P134" s="3">
        <f ca="1">PRODUCT('Rendements bruts_+1'!P$2:P133)</f>
        <v>0.91330984689609684</v>
      </c>
      <c r="Q134" s="3">
        <f ca="1">PRODUCT('Rendements bruts_+1'!Q$2:Q133)</f>
        <v>1.2328941383713934</v>
      </c>
      <c r="R134" s="3">
        <f>PRODUCT('Rendements bruts_+1'!R$2:R133)</f>
        <v>0</v>
      </c>
      <c r="S134" s="3">
        <f>PRODUCT('Rendements bruts_+1'!S$2:S133)</f>
        <v>0</v>
      </c>
      <c r="T134" s="3">
        <f>PRODUCT('Rendements bruts_+1'!T$2:T133)</f>
        <v>0</v>
      </c>
      <c r="U134" s="3">
        <f>PRODUCT('Rendements bruts_+1'!U$2:U133)</f>
        <v>0</v>
      </c>
      <c r="V134" s="3">
        <f>PRODUCT('Rendements bruts_+1'!V$2:V133)</f>
        <v>0</v>
      </c>
      <c r="W134" s="3">
        <f ca="1">PRODUCT('Rendements bruts_+1'!W$2:W133)</f>
        <v>1.400644790324628</v>
      </c>
    </row>
    <row r="135" spans="1:23" x14ac:dyDescent="0.25">
      <c r="A135" s="2">
        <v>42034</v>
      </c>
      <c r="B135" s="3">
        <f>PRODUCT('Rendements bruts_+1'!B$2:B134)</f>
        <v>1.7371428437517338</v>
      </c>
      <c r="C135" s="3">
        <f ca="1">PRODUCT('Rendements bruts_+1'!C$2:C134)</f>
        <v>2.6076198699614186</v>
      </c>
      <c r="D135" s="3">
        <f ca="1">PRODUCT('Rendements bruts_+1'!D$2:D134)</f>
        <v>2.2617926093875211</v>
      </c>
      <c r="E135" s="3">
        <f ca="1">PRODUCT('Rendements bruts_+1'!E$2:E134)</f>
        <v>1.612411744807239</v>
      </c>
      <c r="F135" s="3">
        <f ca="1">PRODUCT('Rendements bruts_+1'!F$2:F134)</f>
        <v>2.1084184045093921</v>
      </c>
      <c r="G135" s="3">
        <f ca="1">PRODUCT('Rendements bruts_+1'!G$2:G134)</f>
        <v>2.3496422103030921</v>
      </c>
      <c r="H135" s="3">
        <f ca="1">PRODUCT('Rendements bruts_+1'!H$2:H134)</f>
        <v>1.3576113676445527</v>
      </c>
      <c r="I135" s="3">
        <f ca="1">PRODUCT('Rendements bruts_+1'!I$2:I134)</f>
        <v>1.4973362037109037</v>
      </c>
      <c r="J135" s="3">
        <f ca="1">PRODUCT('Rendements bruts_+1'!J$2:J134)</f>
        <v>1.0460535741203842</v>
      </c>
      <c r="K135" s="3">
        <f ca="1">PRODUCT('Rendements bruts_+1'!K$2:K134)</f>
        <v>2.1059475978648914</v>
      </c>
      <c r="L135" s="3">
        <f ca="1">PRODUCT('Rendements bruts_+1'!L$2:L134)</f>
        <v>0.89908061802443584</v>
      </c>
      <c r="M135" s="3">
        <f ca="1">PRODUCT('Rendements bruts_+1'!M$2:M134)</f>
        <v>1.0265910428564136</v>
      </c>
      <c r="N135" s="3">
        <f ca="1">PRODUCT('Rendements bruts_+1'!N$2:N134)</f>
        <v>1.8116573218779064</v>
      </c>
      <c r="O135" s="3">
        <f ca="1">PRODUCT('Rendements bruts_+1'!O$2:O134)</f>
        <v>1.4581499611571183</v>
      </c>
      <c r="P135" s="3">
        <f ca="1">PRODUCT('Rendements bruts_+1'!P$2:P134)</f>
        <v>0.93157604383401882</v>
      </c>
      <c r="Q135" s="3">
        <f ca="1">PRODUCT('Rendements bruts_+1'!Q$2:Q134)</f>
        <v>1.2945388452899631</v>
      </c>
      <c r="R135" s="3">
        <f>PRODUCT('Rendements bruts_+1'!R$2:R134)</f>
        <v>0</v>
      </c>
      <c r="S135" s="3">
        <f>PRODUCT('Rendements bruts_+1'!S$2:S134)</f>
        <v>0</v>
      </c>
      <c r="T135" s="3">
        <f>PRODUCT('Rendements bruts_+1'!T$2:T134)</f>
        <v>0</v>
      </c>
      <c r="U135" s="3">
        <f>PRODUCT('Rendements bruts_+1'!U$2:U134)</f>
        <v>0</v>
      </c>
      <c r="V135" s="3">
        <f>PRODUCT('Rendements bruts_+1'!V$2:V134)</f>
        <v>0</v>
      </c>
      <c r="W135" s="3">
        <f ca="1">PRODUCT('Rendements bruts_+1'!W$2:W134)</f>
        <v>1.3306125508083966</v>
      </c>
    </row>
    <row r="136" spans="1:23" x14ac:dyDescent="0.25">
      <c r="A136" s="2">
        <v>42062</v>
      </c>
      <c r="B136" s="3">
        <f>PRODUCT('Rendements bruts_+1'!B$2:B135)</f>
        <v>1.7364026761383917</v>
      </c>
      <c r="C136" s="3">
        <f ca="1">PRODUCT('Rendements bruts_+1'!C$2:C135)</f>
        <v>2.764077062159104</v>
      </c>
      <c r="D136" s="3">
        <f ca="1">PRODUCT('Rendements bruts_+1'!D$2:D135)</f>
        <v>2.2391746832936459</v>
      </c>
      <c r="E136" s="3">
        <f ca="1">PRODUCT('Rendements bruts_+1'!E$2:E135)</f>
        <v>1.5801635099110942</v>
      </c>
      <c r="F136" s="3">
        <f ca="1">PRODUCT('Rendements bruts_+1'!F$2:F135)</f>
        <v>2.0451658523741103</v>
      </c>
      <c r="G136" s="3">
        <f ca="1">PRODUCT('Rendements bruts_+1'!G$2:G135)</f>
        <v>2.3026493660970302</v>
      </c>
      <c r="H136" s="3">
        <f ca="1">PRODUCT('Rendements bruts_+1'!H$2:H135)</f>
        <v>1.3304591402916617</v>
      </c>
      <c r="I136" s="3">
        <f ca="1">PRODUCT('Rendements bruts_+1'!I$2:I135)</f>
        <v>1.5722030138964489</v>
      </c>
      <c r="J136" s="3">
        <f ca="1">PRODUCT('Rendements bruts_+1'!J$2:J135)</f>
        <v>1.0983562528264035</v>
      </c>
      <c r="K136" s="3">
        <f ca="1">PRODUCT('Rendements bruts_+1'!K$2:K135)</f>
        <v>2.0638286459075936</v>
      </c>
      <c r="L136" s="3">
        <f ca="1">PRODUCT('Rendements bruts_+1'!L$2:L135)</f>
        <v>0.86311739330345838</v>
      </c>
      <c r="M136" s="3">
        <f ca="1">PRODUCT('Rendements bruts_+1'!M$2:M135)</f>
        <v>1.0060592219992852</v>
      </c>
      <c r="N136" s="3">
        <f ca="1">PRODUCT('Rendements bruts_+1'!N$2:N135)</f>
        <v>1.8297738950966855</v>
      </c>
      <c r="O136" s="3">
        <f ca="1">PRODUCT('Rendements bruts_+1'!O$2:O135)</f>
        <v>1.4581499611571183</v>
      </c>
      <c r="P136" s="3">
        <f ca="1">PRODUCT('Rendements bruts_+1'!P$2:P135)</f>
        <v>0.98747060646406004</v>
      </c>
      <c r="Q136" s="3">
        <f ca="1">PRODUCT('Rendements bruts_+1'!Q$2:Q135)</f>
        <v>1.2427572914783644</v>
      </c>
      <c r="R136" s="3">
        <f>PRODUCT('Rendements bruts_+1'!R$2:R135)</f>
        <v>0</v>
      </c>
      <c r="S136" s="3">
        <f>PRODUCT('Rendements bruts_+1'!S$2:S135)</f>
        <v>0</v>
      </c>
      <c r="T136" s="3">
        <f>PRODUCT('Rendements bruts_+1'!T$2:T135)</f>
        <v>0</v>
      </c>
      <c r="U136" s="3">
        <f>PRODUCT('Rendements bruts_+1'!U$2:U135)</f>
        <v>0</v>
      </c>
      <c r="V136" s="3">
        <f>PRODUCT('Rendements bruts_+1'!V$2:V135)</f>
        <v>0</v>
      </c>
      <c r="W136" s="3">
        <f ca="1">PRODUCT('Rendements bruts_+1'!W$2:W135)</f>
        <v>1.3705309273326485</v>
      </c>
    </row>
    <row r="137" spans="1:23" x14ac:dyDescent="0.25">
      <c r="A137" s="2">
        <v>42094</v>
      </c>
      <c r="B137" s="3">
        <f>PRODUCT('Rendements bruts_+1'!B$2:B136)</f>
        <v>1.734447342024837</v>
      </c>
      <c r="C137" s="3">
        <f ca="1">PRODUCT('Rendements bruts_+1'!C$2:C136)</f>
        <v>2.6258732090511487</v>
      </c>
      <c r="D137" s="3">
        <f ca="1">PRODUCT('Rendements bruts_+1'!D$2:D136)</f>
        <v>2.1272159491289635</v>
      </c>
      <c r="E137" s="3">
        <f ca="1">PRODUCT('Rendements bruts_+1'!E$2:E136)</f>
        <v>1.5011553344155395</v>
      </c>
      <c r="F137" s="3">
        <f ca="1">PRODUCT('Rendements bruts_+1'!F$2:F136)</f>
        <v>2.024714193850369</v>
      </c>
      <c r="G137" s="3">
        <f ca="1">PRODUCT('Rendements bruts_+1'!G$2:G136)</f>
        <v>2.3487023534189708</v>
      </c>
      <c r="H137" s="3">
        <f ca="1">PRODUCT('Rendements bruts_+1'!H$2:H136)</f>
        <v>1.4102866887091614</v>
      </c>
      <c r="I137" s="3">
        <f ca="1">PRODUCT('Rendements bruts_+1'!I$2:I136)</f>
        <v>1.6508131645912714</v>
      </c>
      <c r="J137" s="3">
        <f ca="1">PRODUCT('Rendements bruts_+1'!J$2:J136)</f>
        <v>1.0983562528264035</v>
      </c>
      <c r="K137" s="3">
        <f ca="1">PRODUCT('Rendements bruts_+1'!K$2:K136)</f>
        <v>2.1876583646620493</v>
      </c>
      <c r="L137" s="3">
        <f ca="1">PRODUCT('Rendements bruts_+1'!L$2:L136)</f>
        <v>0.85448621937042379</v>
      </c>
      <c r="M137" s="3">
        <f ca="1">PRODUCT('Rendements bruts_+1'!M$2:M136)</f>
        <v>0.96581685311931376</v>
      </c>
      <c r="N137" s="3">
        <f ca="1">PRODUCT('Rendements bruts_+1'!N$2:N136)</f>
        <v>1.8297738950966855</v>
      </c>
      <c r="O137" s="3">
        <f ca="1">PRODUCT('Rendements bruts_+1'!O$2:O136)</f>
        <v>1.4581499611571183</v>
      </c>
      <c r="P137" s="3">
        <f ca="1">PRODUCT('Rendements bruts_+1'!P$2:P136)</f>
        <v>1.0368441367872632</v>
      </c>
      <c r="Q137" s="3">
        <f ca="1">PRODUCT('Rendements bruts_+1'!Q$2:Q136)</f>
        <v>1.1930469998192299</v>
      </c>
      <c r="R137" s="3">
        <f ca="1">PRODUCT('Rendements bruts_+1'!R$2:R136)</f>
        <v>0.98</v>
      </c>
      <c r="S137" s="3">
        <f>PRODUCT('Rendements bruts_+1'!S$2:S136)</f>
        <v>0</v>
      </c>
      <c r="T137" s="3">
        <f>PRODUCT('Rendements bruts_+1'!T$2:T136)</f>
        <v>0</v>
      </c>
      <c r="U137" s="3">
        <f>PRODUCT('Rendements bruts_+1'!U$2:U136)</f>
        <v>0</v>
      </c>
      <c r="V137" s="3">
        <f>PRODUCT('Rendements bruts_+1'!V$2:V136)</f>
        <v>0</v>
      </c>
      <c r="W137" s="3">
        <f ca="1">PRODUCT('Rendements bruts_+1'!W$2:W136)</f>
        <v>1.3157096902393426</v>
      </c>
    </row>
    <row r="138" spans="1:23" x14ac:dyDescent="0.25">
      <c r="A138" s="2">
        <v>42124</v>
      </c>
      <c r="B138" s="3">
        <f>PRODUCT('Rendements bruts_+1'!B$2:B137)</f>
        <v>1.7200061889178597</v>
      </c>
      <c r="C138" s="3">
        <f ca="1">PRODUCT('Rendements bruts_+1'!C$2:C137)</f>
        <v>2.7309081374131949</v>
      </c>
      <c r="D138" s="3">
        <f ca="1">PRODUCT('Rendements bruts_+1'!D$2:D137)</f>
        <v>2.0846716301463841</v>
      </c>
      <c r="E138" s="3">
        <f ca="1">PRODUCT('Rendements bruts_+1'!E$2:E137)</f>
        <v>1.441109121038918</v>
      </c>
      <c r="F138" s="3">
        <f ca="1">PRODUCT('Rendements bruts_+1'!F$2:F137)</f>
        <v>2.1461970454813915</v>
      </c>
      <c r="G138" s="3">
        <f ca="1">PRODUCT('Rendements bruts_+1'!G$2:G137)</f>
        <v>2.2312672357480223</v>
      </c>
      <c r="H138" s="3">
        <f ca="1">PRODUCT('Rendements bruts_+1'!H$2:H137)</f>
        <v>1.3397723542737032</v>
      </c>
      <c r="I138" s="3">
        <f ca="1">PRODUCT('Rendements bruts_+1'!I$2:I137)</f>
        <v>1.7498619544667477</v>
      </c>
      <c r="J138" s="3">
        <f ca="1">PRODUCT('Rendements bruts_+1'!J$2:J137)</f>
        <v>1.0763891277698754</v>
      </c>
      <c r="K138" s="3">
        <f ca="1">PRODUCT('Rendements bruts_+1'!K$2:K137)</f>
        <v>2.1001520300755674</v>
      </c>
      <c r="L138" s="3">
        <f ca="1">PRODUCT('Rendements bruts_+1'!L$2:L137)</f>
        <v>0.82885163278931107</v>
      </c>
      <c r="M138" s="3">
        <f ca="1">PRODUCT('Rendements bruts_+1'!M$2:M137)</f>
        <v>1.0044495272440863</v>
      </c>
      <c r="N138" s="3">
        <f ca="1">PRODUCT('Rendements bruts_+1'!N$2:N137)</f>
        <v>1.8846671119495861</v>
      </c>
      <c r="O138" s="3">
        <f ca="1">PRODUCT('Rendements bruts_+1'!O$2:O137)</f>
        <v>1.4581499611571183</v>
      </c>
      <c r="P138" s="3">
        <f ca="1">PRODUCT('Rendements bruts_+1'!P$2:P137)</f>
        <v>0.99537037131577266</v>
      </c>
      <c r="Q138" s="3">
        <f ca="1">PRODUCT('Rendements bruts_+1'!Q$2:Q137)</f>
        <v>1.2646298198083838</v>
      </c>
      <c r="R138" s="3">
        <f ca="1">PRODUCT('Rendements bruts_+1'!R$2:R137)</f>
        <v>1.0094000000000001</v>
      </c>
      <c r="S138" s="3">
        <f>PRODUCT('Rendements bruts_+1'!S$2:S137)</f>
        <v>0</v>
      </c>
      <c r="T138" s="3">
        <f>PRODUCT('Rendements bruts_+1'!T$2:T137)</f>
        <v>0</v>
      </c>
      <c r="U138" s="3">
        <f>PRODUCT('Rendements bruts_+1'!U$2:U137)</f>
        <v>0</v>
      </c>
      <c r="V138" s="3">
        <f>PRODUCT('Rendements bruts_+1'!V$2:V137)</f>
        <v>0</v>
      </c>
      <c r="W138" s="3">
        <f ca="1">PRODUCT('Rendements bruts_+1'!W$2:W137)</f>
        <v>1.3025525933369491</v>
      </c>
    </row>
    <row r="139" spans="1:23" x14ac:dyDescent="0.25">
      <c r="A139" s="2">
        <v>42153</v>
      </c>
      <c r="B139" s="3">
        <f>PRODUCT('Rendements bruts_+1'!B$2:B138)</f>
        <v>1.7249493433709606</v>
      </c>
      <c r="C139" s="3">
        <f ca="1">PRODUCT('Rendements bruts_+1'!C$2:C138)</f>
        <v>2.7309081374131949</v>
      </c>
      <c r="D139" s="3">
        <f ca="1">PRODUCT('Rendements bruts_+1'!D$2:D138)</f>
        <v>2.1263650627493118</v>
      </c>
      <c r="E139" s="3">
        <f ca="1">PRODUCT('Rendements bruts_+1'!E$2:E138)</f>
        <v>1.441109121038918</v>
      </c>
      <c r="F139" s="3">
        <f ca="1">PRODUCT('Rendements bruts_+1'!F$2:F138)</f>
        <v>2.0818111341169496</v>
      </c>
      <c r="G139" s="3">
        <f ca="1">PRODUCT('Rendements bruts_+1'!G$2:G138)</f>
        <v>2.1643292186755816</v>
      </c>
      <c r="H139" s="3">
        <f ca="1">PRODUCT('Rendements bruts_+1'!H$2:H138)</f>
        <v>1.4067609719873884</v>
      </c>
      <c r="I139" s="3">
        <f ca="1">PRODUCT('Rendements bruts_+1'!I$2:I138)</f>
        <v>1.8373550521900852</v>
      </c>
      <c r="J139" s="3">
        <f ca="1">PRODUCT('Rendements bruts_+1'!J$2:J138)</f>
        <v>1.1409724754360679</v>
      </c>
      <c r="K139" s="3">
        <f ca="1">PRODUCT('Rendements bruts_+1'!K$2:K138)</f>
        <v>2.2261611518801017</v>
      </c>
      <c r="L139" s="3">
        <f ca="1">PRODUCT('Rendements bruts_+1'!L$2:L138)</f>
        <v>0.82885163278931107</v>
      </c>
      <c r="M139" s="3">
        <f ca="1">PRODUCT('Rendements bruts_+1'!M$2:M138)</f>
        <v>0.98436053669920454</v>
      </c>
      <c r="N139" s="3">
        <f ca="1">PRODUCT('Rendements bruts_+1'!N$2:N138)</f>
        <v>1.9600537964275697</v>
      </c>
      <c r="O139" s="3">
        <f ca="1">PRODUCT('Rendements bruts_+1'!O$2:O138)</f>
        <v>1.4581499611571183</v>
      </c>
      <c r="P139" s="3">
        <f ca="1">PRODUCT('Rendements bruts_+1'!P$2:P138)</f>
        <v>0.96550926017629946</v>
      </c>
      <c r="Q139" s="3">
        <f ca="1">PRODUCT('Rendements bruts_+1'!Q$2:Q138)</f>
        <v>1.2266909252141323</v>
      </c>
      <c r="R139" s="3">
        <f ca="1">PRODUCT('Rendements bruts_+1'!R$2:R138)</f>
        <v>1.039682</v>
      </c>
      <c r="S139" s="3">
        <f>PRODUCT('Rendements bruts_+1'!S$2:S138)</f>
        <v>0</v>
      </c>
      <c r="T139" s="3">
        <f>PRODUCT('Rendements bruts_+1'!T$2:T138)</f>
        <v>0</v>
      </c>
      <c r="U139" s="3">
        <f>PRODUCT('Rendements bruts_+1'!U$2:U138)</f>
        <v>0</v>
      </c>
      <c r="V139" s="3">
        <f>PRODUCT('Rendements bruts_+1'!V$2:V138)</f>
        <v>0</v>
      </c>
      <c r="W139" s="3">
        <f ca="1">PRODUCT('Rendements bruts_+1'!W$2:W138)</f>
        <v>1.2504504896034712</v>
      </c>
    </row>
    <row r="140" spans="1:23" x14ac:dyDescent="0.25">
      <c r="A140" s="2">
        <v>42185</v>
      </c>
      <c r="B140" s="3">
        <f>PRODUCT('Rendements bruts_+1'!B$2:B139)</f>
        <v>1.7243868661392432</v>
      </c>
      <c r="C140" s="3">
        <f ca="1">PRODUCT('Rendements bruts_+1'!C$2:C139)</f>
        <v>2.840144462909723</v>
      </c>
      <c r="D140" s="3">
        <f ca="1">PRODUCT('Rendements bruts_+1'!D$2:D139)</f>
        <v>2.1901560146317913</v>
      </c>
      <c r="E140" s="3">
        <f ca="1">PRODUCT('Rendements bruts_+1'!E$2:E139)</f>
        <v>1.441109121038918</v>
      </c>
      <c r="F140" s="3">
        <f ca="1">PRODUCT('Rendements bruts_+1'!F$2:F139)</f>
        <v>2.0818111341169496</v>
      </c>
      <c r="G140" s="3">
        <f ca="1">PRODUCT('Rendements bruts_+1'!G$2:G139)</f>
        <v>2.2292590952358493</v>
      </c>
      <c r="H140" s="3">
        <f ca="1">PRODUCT('Rendements bruts_+1'!H$2:H139)</f>
        <v>1.3504905331078927</v>
      </c>
      <c r="I140" s="3">
        <f ca="1">PRODUCT('Rendements bruts_+1'!I$2:I139)</f>
        <v>1.7638608501024817</v>
      </c>
      <c r="J140" s="3">
        <f ca="1">PRODUCT('Rendements bruts_+1'!J$2:J139)</f>
        <v>1.209430823962232</v>
      </c>
      <c r="K140" s="3">
        <f ca="1">PRODUCT('Rendements bruts_+1'!K$2:K139)</f>
        <v>2.1593763173236984</v>
      </c>
      <c r="L140" s="3">
        <f ca="1">PRODUCT('Rendements bruts_+1'!L$2:L139)</f>
        <v>0.820563116461418</v>
      </c>
      <c r="M140" s="3">
        <f ca="1">PRODUCT('Rendements bruts_+1'!M$2:M139)</f>
        <v>1.0237349581671729</v>
      </c>
      <c r="N140" s="3">
        <f ca="1">PRODUCT('Rendements bruts_+1'!N$2:N139)</f>
        <v>2.0580564862489483</v>
      </c>
      <c r="O140" s="3">
        <f ca="1">PRODUCT('Rendements bruts_+1'!O$2:O139)</f>
        <v>1.4581499611571183</v>
      </c>
      <c r="P140" s="3">
        <f ca="1">PRODUCT('Rendements bruts_+1'!P$2:P139)</f>
        <v>0.98481944537982546</v>
      </c>
      <c r="Q140" s="3">
        <f ca="1">PRODUCT('Rendements bruts_+1'!Q$2:Q139)</f>
        <v>1.2021571067098495</v>
      </c>
      <c r="R140" s="3">
        <f ca="1">PRODUCT('Rendements bruts_+1'!R$2:R139)</f>
        <v>1.0916661000000001</v>
      </c>
      <c r="S140" s="3">
        <f>PRODUCT('Rendements bruts_+1'!S$2:S139)</f>
        <v>0</v>
      </c>
      <c r="T140" s="3">
        <f>PRODUCT('Rendements bruts_+1'!T$2:T139)</f>
        <v>0</v>
      </c>
      <c r="U140" s="3">
        <f>PRODUCT('Rendements bruts_+1'!U$2:U139)</f>
        <v>0</v>
      </c>
      <c r="V140" s="3">
        <f>PRODUCT('Rendements bruts_+1'!V$2:V139)</f>
        <v>0</v>
      </c>
      <c r="W140" s="3">
        <f ca="1">PRODUCT('Rendements bruts_+1'!W$2:W139)</f>
        <v>1.262954994499506</v>
      </c>
    </row>
    <row r="141" spans="1:23" x14ac:dyDescent="0.25">
      <c r="A141" s="2">
        <v>42216</v>
      </c>
      <c r="B141" s="3">
        <f>PRODUCT('Rendements bruts_+1'!B$2:B140)</f>
        <v>1.7389991767440018</v>
      </c>
      <c r="C141" s="3">
        <f ca="1">PRODUCT('Rendements bruts_+1'!C$2:C140)</f>
        <v>2.7833415736515286</v>
      </c>
      <c r="D141" s="3">
        <f ca="1">PRODUCT('Rendements bruts_+1'!D$2:D140)</f>
        <v>2.2120575747781093</v>
      </c>
      <c r="E141" s="3">
        <f ca="1">PRODUCT('Rendements bruts_+1'!E$2:E140)</f>
        <v>1.441109121038918</v>
      </c>
      <c r="F141" s="3">
        <f ca="1">PRODUCT('Rendements bruts_+1'!F$2:F140)</f>
        <v>2.0818111341169496</v>
      </c>
      <c r="G141" s="3">
        <f ca="1">PRODUCT('Rendements bruts_+1'!G$2:G140)</f>
        <v>2.2515516861882077</v>
      </c>
      <c r="H141" s="3">
        <f ca="1">PRODUCT('Rendements bruts_+1'!H$2:H140)</f>
        <v>1.3775003437700506</v>
      </c>
      <c r="I141" s="3">
        <f ca="1">PRODUCT('Rendements bruts_+1'!I$2:I140)</f>
        <v>1.7285836331004321</v>
      </c>
      <c r="J141" s="3">
        <f ca="1">PRODUCT('Rendements bruts_+1'!J$2:J140)</f>
        <v>1.1610535910037427</v>
      </c>
      <c r="K141" s="3">
        <f ca="1">PRODUCT('Rendements bruts_+1'!K$2:K140)</f>
        <v>2.1809700804969352</v>
      </c>
      <c r="L141" s="3">
        <f ca="1">PRODUCT('Rendements bruts_+1'!L$2:L140)</f>
        <v>0.84518000995526055</v>
      </c>
      <c r="M141" s="3">
        <f ca="1">PRODUCT('Rendements bruts_+1'!M$2:M140)</f>
        <v>0.98278555984048588</v>
      </c>
      <c r="N141" s="3">
        <f ca="1">PRODUCT('Rendements bruts_+1'!N$2:N140)</f>
        <v>2.0168953565239693</v>
      </c>
      <c r="O141" s="3">
        <f ca="1">PRODUCT('Rendements bruts_+1'!O$2:O140)</f>
        <v>1.4581499611571183</v>
      </c>
      <c r="P141" s="3">
        <f ca="1">PRODUCT('Rendements bruts_+1'!P$2:P140)</f>
        <v>0.99466763983362372</v>
      </c>
      <c r="Q141" s="3">
        <f ca="1">PRODUCT('Rendements bruts_+1'!Q$2:Q140)</f>
        <v>1.2622649620453421</v>
      </c>
      <c r="R141" s="3">
        <f ca="1">PRODUCT('Rendements bruts_+1'!R$2:R140)</f>
        <v>1.157166066</v>
      </c>
      <c r="S141" s="3">
        <f>PRODUCT('Rendements bruts_+1'!S$2:S140)</f>
        <v>0</v>
      </c>
      <c r="T141" s="3">
        <f>PRODUCT('Rendements bruts_+1'!T$2:T140)</f>
        <v>0</v>
      </c>
      <c r="U141" s="3">
        <f>PRODUCT('Rendements bruts_+1'!U$2:U140)</f>
        <v>0</v>
      </c>
      <c r="V141" s="3">
        <f>PRODUCT('Rendements bruts_+1'!V$2:V140)</f>
        <v>0</v>
      </c>
      <c r="W141" s="3">
        <f ca="1">PRODUCT('Rendements bruts_+1'!W$2:W140)</f>
        <v>1.3134731942794862</v>
      </c>
    </row>
    <row r="142" spans="1:23" x14ac:dyDescent="0.25">
      <c r="A142" s="2">
        <v>42247</v>
      </c>
      <c r="B142" s="3">
        <f>PRODUCT('Rendements bruts_+1'!B$2:B141)</f>
        <v>1.7311283215534603</v>
      </c>
      <c r="C142" s="3">
        <f ca="1">PRODUCT('Rendements bruts_+1'!C$2:C141)</f>
        <v>2.8946752365975899</v>
      </c>
      <c r="D142" s="3">
        <f ca="1">PRODUCT('Rendements bruts_+1'!D$2:D141)</f>
        <v>2.1899369990303281</v>
      </c>
      <c r="E142" s="3">
        <f ca="1">PRODUCT('Rendements bruts_+1'!E$2:E141)</f>
        <v>1.441109121038918</v>
      </c>
      <c r="F142" s="3">
        <f ca="1">PRODUCT('Rendements bruts_+1'!F$2:F141)</f>
        <v>2.0401749114346104</v>
      </c>
      <c r="G142" s="3">
        <f ca="1">PRODUCT('Rendements bruts_+1'!G$2:G141)</f>
        <v>2.3416137536357362</v>
      </c>
      <c r="H142" s="3">
        <f ca="1">PRODUCT('Rendements bruts_+1'!H$2:H141)</f>
        <v>1.3775003437700506</v>
      </c>
      <c r="I142" s="3">
        <f ca="1">PRODUCT('Rendements bruts_+1'!I$2:I141)</f>
        <v>1.6767261241074189</v>
      </c>
      <c r="J142" s="3">
        <f ca="1">PRODUCT('Rendements bruts_+1'!J$2:J141)</f>
        <v>1.1494430550937054</v>
      </c>
      <c r="K142" s="3">
        <f ca="1">PRODUCT('Rendements bruts_+1'!K$2:K141)</f>
        <v>2.1591603796919658</v>
      </c>
      <c r="L142" s="3">
        <f ca="1">PRODUCT('Rendements bruts_+1'!L$2:L141)</f>
        <v>0.85363181005481314</v>
      </c>
      <c r="M142" s="3">
        <f ca="1">PRODUCT('Rendements bruts_+1'!M$2:M141)</f>
        <v>0.96312984864367612</v>
      </c>
      <c r="N142" s="3">
        <f ca="1">PRODUCT('Rendements bruts_+1'!N$2:N141)</f>
        <v>1.9362195422630104</v>
      </c>
      <c r="O142" s="3">
        <f ca="1">PRODUCT('Rendements bruts_+1'!O$2:O141)</f>
        <v>1.4581499611571183</v>
      </c>
      <c r="P142" s="3">
        <f ca="1">PRODUCT('Rendements bruts_+1'!P$2:P141)</f>
        <v>0.95488093424027876</v>
      </c>
      <c r="Q142" s="3">
        <f ca="1">PRODUCT('Rendements bruts_+1'!Q$2:Q141)</f>
        <v>1.3380008597680626</v>
      </c>
      <c r="R142" s="3">
        <f ca="1">PRODUCT('Rendements bruts_+1'!R$2:R141)</f>
        <v>1.1918810479800002</v>
      </c>
      <c r="S142" s="3">
        <f>PRODUCT('Rendements bruts_+1'!S$2:S141)</f>
        <v>0</v>
      </c>
      <c r="T142" s="3">
        <f>PRODUCT('Rendements bruts_+1'!T$2:T141)</f>
        <v>0</v>
      </c>
      <c r="U142" s="3">
        <f>PRODUCT('Rendements bruts_+1'!U$2:U141)</f>
        <v>0</v>
      </c>
      <c r="V142" s="3">
        <f>PRODUCT('Rendements bruts_+1'!V$2:V141)</f>
        <v>0</v>
      </c>
      <c r="W142" s="3">
        <f ca="1">PRODUCT('Rendements bruts_+1'!W$2:W141)</f>
        <v>1.3003384623366914</v>
      </c>
    </row>
    <row r="143" spans="1:23" x14ac:dyDescent="0.25">
      <c r="A143" s="2">
        <v>42277</v>
      </c>
      <c r="B143" s="3">
        <f>PRODUCT('Rendements bruts_+1'!B$2:B142)</f>
        <v>1.7271015728168335</v>
      </c>
      <c r="C143" s="3">
        <f ca="1">PRODUCT('Rendements bruts_+1'!C$2:C142)</f>
        <v>2.8657284842316137</v>
      </c>
      <c r="D143" s="3">
        <f ca="1">PRODUCT('Rendements bruts_+1'!D$2:D142)</f>
        <v>2.2337357390109349</v>
      </c>
      <c r="E143" s="3">
        <f ca="1">PRODUCT('Rendements bruts_+1'!E$2:E142)</f>
        <v>1.4555202122493072</v>
      </c>
      <c r="F143" s="3">
        <f ca="1">PRODUCT('Rendements bruts_+1'!F$2:F142)</f>
        <v>1.9381661658628797</v>
      </c>
      <c r="G143" s="3">
        <f ca="1">PRODUCT('Rendements bruts_+1'!G$2:G142)</f>
        <v>2.2479492034903066</v>
      </c>
      <c r="H143" s="3">
        <f ca="1">PRODUCT('Rendements bruts_+1'!H$2:H142)</f>
        <v>1.4050503506454517</v>
      </c>
      <c r="I143" s="3">
        <f ca="1">PRODUCT('Rendements bruts_+1'!I$2:I142)</f>
        <v>1.7773296915538641</v>
      </c>
      <c r="J143" s="3">
        <f ca="1">PRODUCT('Rendements bruts_+1'!J$2:J142)</f>
        <v>1.1379486245427683</v>
      </c>
      <c r="K143" s="3">
        <f ca="1">PRODUCT('Rendements bruts_+1'!K$2:K142)</f>
        <v>2.1375687758950463</v>
      </c>
      <c r="L143" s="3">
        <f ca="1">PRODUCT('Rendements bruts_+1'!L$2:L142)</f>
        <v>0.81948653765262058</v>
      </c>
      <c r="M143" s="3">
        <f ca="1">PRODUCT('Rendements bruts_+1'!M$2:M142)</f>
        <v>0.95349855015723939</v>
      </c>
      <c r="N143" s="3">
        <f ca="1">PRODUCT('Rendements bruts_+1'!N$2:N142)</f>
        <v>1.9362195422630104</v>
      </c>
      <c r="O143" s="3">
        <f ca="1">PRODUCT('Rendements bruts_+1'!O$2:O142)</f>
        <v>1.4581499611571183</v>
      </c>
      <c r="P143" s="3">
        <f ca="1">PRODUCT('Rendements bruts_+1'!P$2:P142)</f>
        <v>0.92623450621307035</v>
      </c>
      <c r="Q143" s="3">
        <f ca="1">PRODUCT('Rendements bruts_+1'!Q$2:Q142)</f>
        <v>1.3781408855611046</v>
      </c>
      <c r="R143" s="3">
        <f ca="1">PRODUCT('Rendements bruts_+1'!R$2:R142)</f>
        <v>1.1442058060608</v>
      </c>
      <c r="S143" s="3">
        <f>PRODUCT('Rendements bruts_+1'!S$2:S142)</f>
        <v>0</v>
      </c>
      <c r="T143" s="3">
        <f>PRODUCT('Rendements bruts_+1'!T$2:T142)</f>
        <v>0</v>
      </c>
      <c r="U143" s="3">
        <f>PRODUCT('Rendements bruts_+1'!U$2:U142)</f>
        <v>0</v>
      </c>
      <c r="V143" s="3">
        <f>PRODUCT('Rendements bruts_+1'!V$2:V142)</f>
        <v>0</v>
      </c>
      <c r="W143" s="3">
        <f ca="1">PRODUCT('Rendements bruts_+1'!W$2:W142)</f>
        <v>1.3393486162067922</v>
      </c>
    </row>
    <row r="144" spans="1:23" x14ac:dyDescent="0.25">
      <c r="A144" s="2">
        <v>42308</v>
      </c>
      <c r="B144" s="3">
        <f>PRODUCT('Rendements bruts_+1'!B$2:B143)</f>
        <v>1.7258475531498374</v>
      </c>
      <c r="C144" s="3">
        <f ca="1">PRODUCT('Rendements bruts_+1'!C$2:C143)</f>
        <v>2.722442060020033</v>
      </c>
      <c r="D144" s="3">
        <f ca="1">PRODUCT('Rendements bruts_+1'!D$2:D143)</f>
        <v>2.1220489520603882</v>
      </c>
      <c r="E144" s="3">
        <f ca="1">PRODUCT('Rendements bruts_+1'!E$2:E143)</f>
        <v>1.5137410207392794</v>
      </c>
      <c r="F144" s="3">
        <f ca="1">PRODUCT('Rendements bruts_+1'!F$2:F143)</f>
        <v>1.9769294891801374</v>
      </c>
      <c r="G144" s="3">
        <f ca="1">PRODUCT('Rendements bruts_+1'!G$2:G143)</f>
        <v>2.1805107273855975</v>
      </c>
      <c r="H144" s="3">
        <f ca="1">PRODUCT('Rendements bruts_+1'!H$2:H143)</f>
        <v>1.4050503506454517</v>
      </c>
      <c r="I144" s="3">
        <f ca="1">PRODUCT('Rendements bruts_+1'!I$2:I143)</f>
        <v>1.7417830977227868</v>
      </c>
      <c r="J144" s="3">
        <f ca="1">PRODUCT('Rendements bruts_+1'!J$2:J143)</f>
        <v>1.0924306795610577</v>
      </c>
      <c r="K144" s="3">
        <f ca="1">PRODUCT('Rendements bruts_+1'!K$2:K143)</f>
        <v>2.0520660248592444</v>
      </c>
      <c r="L144" s="3">
        <f ca="1">PRODUCT('Rendements bruts_+1'!L$2:L143)</f>
        <v>0.80309680689956819</v>
      </c>
      <c r="M144" s="3">
        <f ca="1">PRODUCT('Rendements bruts_+1'!M$2:M143)</f>
        <v>1.0011734776651013</v>
      </c>
      <c r="N144" s="3">
        <f ca="1">PRODUCT('Rendements bruts_+1'!N$2:N143)</f>
        <v>1.8974951514177503</v>
      </c>
      <c r="O144" s="3">
        <f ca="1">PRODUCT('Rendements bruts_+1'!O$2:O143)</f>
        <v>1.4581499611571183</v>
      </c>
      <c r="P144" s="3">
        <f ca="1">PRODUCT('Rendements bruts_+1'!P$2:P143)</f>
        <v>0.97254623152372388</v>
      </c>
      <c r="Q144" s="3">
        <f ca="1">PRODUCT('Rendements bruts_+1'!Q$2:Q143)</f>
        <v>1.4332665209835489</v>
      </c>
      <c r="R144" s="3">
        <f ca="1">PRODUCT('Rendements bruts_+1'!R$2:R143)</f>
        <v>1.1670899221820161</v>
      </c>
      <c r="S144" s="3">
        <f>PRODUCT('Rendements bruts_+1'!S$2:S143)</f>
        <v>0</v>
      </c>
      <c r="T144" s="3">
        <f>PRODUCT('Rendements bruts_+1'!T$2:T143)</f>
        <v>0</v>
      </c>
      <c r="U144" s="3">
        <f>PRODUCT('Rendements bruts_+1'!U$2:U143)</f>
        <v>0</v>
      </c>
      <c r="V144" s="3">
        <f>PRODUCT('Rendements bruts_+1'!V$2:V143)</f>
        <v>0</v>
      </c>
      <c r="W144" s="3">
        <f ca="1">PRODUCT('Rendements bruts_+1'!W$2:W143)</f>
        <v>1.3259551300447243</v>
      </c>
    </row>
    <row r="145" spans="1:23" x14ac:dyDescent="0.25">
      <c r="A145" s="2">
        <v>42338</v>
      </c>
      <c r="B145" s="3">
        <f>PRODUCT('Rendements bruts_+1'!B$2:B144)</f>
        <v>1.7271832153353459</v>
      </c>
      <c r="C145" s="3">
        <f ca="1">PRODUCT('Rendements bruts_+1'!C$2:C144)</f>
        <v>2.8041153218206341</v>
      </c>
      <c r="D145" s="3">
        <f ca="1">PRODUCT('Rendements bruts_+1'!D$2:D144)</f>
        <v>2.1220489520603882</v>
      </c>
      <c r="E145" s="3">
        <f ca="1">PRODUCT('Rendements bruts_+1'!E$2:E144)</f>
        <v>1.6045654819836364</v>
      </c>
      <c r="F145" s="3">
        <f ca="1">PRODUCT('Rendements bruts_+1'!F$2:F144)</f>
        <v>2.0362373738555415</v>
      </c>
      <c r="G145" s="3">
        <f ca="1">PRODUCT('Rendements bruts_+1'!G$2:G144)</f>
        <v>2.1805107273855975</v>
      </c>
      <c r="H145" s="3">
        <f ca="1">PRODUCT('Rendements bruts_+1'!H$2:H144)</f>
        <v>1.4612523646712698</v>
      </c>
      <c r="I145" s="3">
        <f ca="1">PRODUCT('Rendements bruts_+1'!I$2:I144)</f>
        <v>1.8288722526089263</v>
      </c>
      <c r="J145" s="3">
        <f ca="1">PRODUCT('Rendements bruts_+1'!J$2:J144)</f>
        <v>1.0705820659698364</v>
      </c>
      <c r="K145" s="3">
        <f ca="1">PRODUCT('Rendements bruts_+1'!K$2:K144)</f>
        <v>2.0110247043620593</v>
      </c>
      <c r="L145" s="3">
        <f ca="1">PRODUCT('Rendements bruts_+1'!L$2:L144)</f>
        <v>0.83522067917555098</v>
      </c>
      <c r="M145" s="3">
        <f ca="1">PRODUCT('Rendements bruts_+1'!M$2:M144)</f>
        <v>1.0111852124417524</v>
      </c>
      <c r="N145" s="3">
        <f ca="1">PRODUCT('Rendements bruts_+1'!N$2:N144)</f>
        <v>1.9354450544461053</v>
      </c>
      <c r="O145" s="3">
        <f ca="1">PRODUCT('Rendements bruts_+1'!O$2:O144)</f>
        <v>1.4581499611571183</v>
      </c>
      <c r="P145" s="3">
        <f ca="1">PRODUCT('Rendements bruts_+1'!P$2:P144)</f>
        <v>1.0114480807846729</v>
      </c>
      <c r="Q145" s="3">
        <f ca="1">PRODUCT('Rendements bruts_+1'!Q$2:Q144)</f>
        <v>1.5049298470327264</v>
      </c>
      <c r="R145" s="3">
        <f ca="1">PRODUCT('Rendements bruts_+1'!R$2:R144)</f>
        <v>1.1437481237383758</v>
      </c>
      <c r="S145" s="3">
        <f>PRODUCT('Rendements bruts_+1'!S$2:S144)</f>
        <v>0</v>
      </c>
      <c r="T145" s="3">
        <f>PRODUCT('Rendements bruts_+1'!T$2:T144)</f>
        <v>0</v>
      </c>
      <c r="U145" s="3">
        <f>PRODUCT('Rendements bruts_+1'!U$2:U144)</f>
        <v>0</v>
      </c>
      <c r="V145" s="3">
        <f>PRODUCT('Rendements bruts_+1'!V$2:V144)</f>
        <v>0</v>
      </c>
      <c r="W145" s="3">
        <f ca="1">PRODUCT('Rendements bruts_+1'!W$2:W144)</f>
        <v>1.3259551300447243</v>
      </c>
    </row>
    <row r="146" spans="1:23" x14ac:dyDescent="0.25">
      <c r="A146" s="2">
        <v>42369</v>
      </c>
      <c r="B146" s="3">
        <f>PRODUCT('Rendements bruts_+1'!B$2:B145)</f>
        <v>1.7411283486840288</v>
      </c>
      <c r="C146" s="3">
        <f ca="1">PRODUCT('Rendements bruts_+1'!C$2:C145)</f>
        <v>2.8321564750388406</v>
      </c>
      <c r="D146" s="3">
        <f ca="1">PRODUCT('Rendements bruts_+1'!D$2:D145)</f>
        <v>2.1432694415809923</v>
      </c>
      <c r="E146" s="3">
        <f ca="1">PRODUCT('Rendements bruts_+1'!E$2:E145)</f>
        <v>1.6847937560828183</v>
      </c>
      <c r="F146" s="3">
        <f ca="1">PRODUCT('Rendements bruts_+1'!F$2:F145)</f>
        <v>1.9344255051627643</v>
      </c>
      <c r="G146" s="3">
        <f ca="1">PRODUCT('Rendements bruts_+1'!G$2:G145)</f>
        <v>2.2677311564810214</v>
      </c>
      <c r="H146" s="3">
        <f ca="1">PRODUCT('Rendements bruts_+1'!H$2:H145)</f>
        <v>1.4758648883179826</v>
      </c>
      <c r="I146" s="3">
        <f ca="1">PRODUCT('Rendements bruts_+1'!I$2:I145)</f>
        <v>1.8654496976611048</v>
      </c>
      <c r="J146" s="3">
        <f ca="1">PRODUCT('Rendements bruts_+1'!J$2:J145)</f>
        <v>1.0491704246504396</v>
      </c>
      <c r="K146" s="3">
        <f ca="1">PRODUCT('Rendements bruts_+1'!K$2:K145)</f>
        <v>1.970804210274818</v>
      </c>
      <c r="L146" s="3">
        <f ca="1">PRODUCT('Rendements bruts_+1'!L$2:L145)</f>
        <v>0.86027729955081755</v>
      </c>
      <c r="M146" s="3">
        <f ca="1">PRODUCT('Rendements bruts_+1'!M$2:M145)</f>
        <v>1.0516326209394224</v>
      </c>
      <c r="N146" s="3">
        <f ca="1">PRODUCT('Rendements bruts_+1'!N$2:N145)</f>
        <v>1.8386728017237999</v>
      </c>
      <c r="O146" s="3">
        <f ca="1">PRODUCT('Rendements bruts_+1'!O$2:O145)</f>
        <v>1.4581499611571183</v>
      </c>
      <c r="P146" s="3">
        <f ca="1">PRODUCT('Rendements bruts_+1'!P$2:P145)</f>
        <v>1.0114480807846729</v>
      </c>
      <c r="Q146" s="3">
        <f ca="1">PRODUCT('Rendements bruts_+1'!Q$2:Q145)</f>
        <v>1.4748312500920717</v>
      </c>
      <c r="R146" s="3">
        <f ca="1">PRODUCT('Rendements bruts_+1'!R$2:R145)</f>
        <v>1.1208731612636083</v>
      </c>
      <c r="S146" s="3">
        <f>PRODUCT('Rendements bruts_+1'!S$2:S145)</f>
        <v>0</v>
      </c>
      <c r="T146" s="3">
        <f>PRODUCT('Rendements bruts_+1'!T$2:T145)</f>
        <v>0</v>
      </c>
      <c r="U146" s="3">
        <f>PRODUCT('Rendements bruts_+1'!U$2:U145)</f>
        <v>0</v>
      </c>
      <c r="V146" s="3">
        <f>PRODUCT('Rendements bruts_+1'!V$2:V145)</f>
        <v>0</v>
      </c>
      <c r="W146" s="3">
        <f ca="1">PRODUCT('Rendements bruts_+1'!W$2:W145)</f>
        <v>1.2994360274438299</v>
      </c>
    </row>
    <row r="147" spans="1:23" x14ac:dyDescent="0.25">
      <c r="A147" s="2">
        <v>42398</v>
      </c>
      <c r="B147" s="3">
        <f>PRODUCT('Rendements bruts_+1'!B$2:B146)</f>
        <v>1.7486764765486273</v>
      </c>
      <c r="C147" s="3">
        <f ca="1">PRODUCT('Rendements bruts_+1'!C$2:C146)</f>
        <v>2.9737642987907829</v>
      </c>
      <c r="D147" s="3">
        <f ca="1">PRODUCT('Rendements bruts_+1'!D$2:D146)</f>
        <v>2.2718656080758519</v>
      </c>
      <c r="E147" s="3">
        <f ca="1">PRODUCT('Rendements bruts_+1'!E$2:E146)</f>
        <v>1.6342499434003337</v>
      </c>
      <c r="F147" s="3">
        <f ca="1">PRODUCT('Rendements bruts_+1'!F$2:F146)</f>
        <v>1.8570484849562536</v>
      </c>
      <c r="G147" s="3">
        <f ca="1">PRODUCT('Rendements bruts_+1'!G$2:G146)</f>
        <v>2.1996992217865907</v>
      </c>
      <c r="H147" s="3">
        <f ca="1">PRODUCT('Rendements bruts_+1'!H$2:H146)</f>
        <v>1.5496581327338819</v>
      </c>
      <c r="I147" s="3">
        <f ca="1">PRODUCT('Rendements bruts_+1'!I$2:I146)</f>
        <v>1.8654496976611048</v>
      </c>
      <c r="J147" s="3">
        <f ca="1">PRODUCT('Rendements bruts_+1'!J$2:J146)</f>
        <v>1.0281870161574309</v>
      </c>
      <c r="K147" s="3">
        <f ca="1">PRODUCT('Rendements bruts_+1'!K$2:K146)</f>
        <v>2.0299283365830627</v>
      </c>
      <c r="L147" s="3">
        <f ca="1">PRODUCT('Rendements bruts_+1'!L$2:L146)</f>
        <v>0.88608561853734213</v>
      </c>
      <c r="M147" s="3">
        <f ca="1">PRODUCT('Rendements bruts_+1'!M$2:M146)</f>
        <v>1.1042142519863936</v>
      </c>
      <c r="N147" s="3">
        <f ca="1">PRODUCT('Rendements bruts_+1'!N$2:N146)</f>
        <v>1.8938329857755138</v>
      </c>
      <c r="O147" s="3">
        <f ca="1">PRODUCT('Rendements bruts_+1'!O$2:O146)</f>
        <v>1.4581499611571183</v>
      </c>
      <c r="P147" s="3">
        <f ca="1">PRODUCT('Rendements bruts_+1'!P$2:P146)</f>
        <v>1.0215625615925197</v>
      </c>
      <c r="Q147" s="3">
        <f ca="1">PRODUCT('Rendements bruts_+1'!Q$2:Q146)</f>
        <v>1.5485728125966753</v>
      </c>
      <c r="R147" s="3">
        <f ca="1">PRODUCT('Rendements bruts_+1'!R$2:R146)</f>
        <v>1.1432906244888805</v>
      </c>
      <c r="S147" s="3">
        <f>PRODUCT('Rendements bruts_+1'!S$2:S146)</f>
        <v>0</v>
      </c>
      <c r="T147" s="3">
        <f>PRODUCT('Rendements bruts_+1'!T$2:T146)</f>
        <v>0</v>
      </c>
      <c r="U147" s="3">
        <f>PRODUCT('Rendements bruts_+1'!U$2:U146)</f>
        <v>0</v>
      </c>
      <c r="V147" s="3">
        <f>PRODUCT('Rendements bruts_+1'!V$2:V146)</f>
        <v>0</v>
      </c>
      <c r="W147" s="3">
        <f ca="1">PRODUCT('Rendements bruts_+1'!W$2:W146)</f>
        <v>1.3774021890904597</v>
      </c>
    </row>
    <row r="148" spans="1:23" x14ac:dyDescent="0.25">
      <c r="A148" s="2">
        <v>42429</v>
      </c>
      <c r="B148" s="3">
        <f>PRODUCT('Rendements bruts_+1'!B$2:B147)</f>
        <v>1.7485631505093808</v>
      </c>
      <c r="C148" s="3">
        <f ca="1">PRODUCT('Rendements bruts_+1'!C$2:C147)</f>
        <v>2.8548137268391516</v>
      </c>
      <c r="D148" s="3">
        <f ca="1">PRODUCT('Rendements bruts_+1'!D$2:D147)</f>
        <v>2.3173029202373692</v>
      </c>
      <c r="E148" s="3">
        <f ca="1">PRODUCT('Rendements bruts_+1'!E$2:E147)</f>
        <v>1.5688799456643203</v>
      </c>
      <c r="F148" s="3">
        <f ca="1">PRODUCT('Rendements bruts_+1'!F$2:F147)</f>
        <v>1.9313304243545037</v>
      </c>
      <c r="G148" s="3">
        <f ca="1">PRODUCT('Rendements bruts_+1'!G$2:G147)</f>
        <v>2.089714260697261</v>
      </c>
      <c r="H148" s="3">
        <f ca="1">PRODUCT('Rendements bruts_+1'!H$2:H147)</f>
        <v>1.4721752260971877</v>
      </c>
      <c r="I148" s="3">
        <f ca="1">PRODUCT('Rendements bruts_+1'!I$2:I147)</f>
        <v>1.921413188590938</v>
      </c>
      <c r="J148" s="3">
        <f ca="1">PRODUCT('Rendements bruts_+1'!J$2:J147)</f>
        <v>0.98705953551113368</v>
      </c>
      <c r="K148" s="3">
        <f ca="1">PRODUCT('Rendements bruts_+1'!K$2:K147)</f>
        <v>1.9690304864855708</v>
      </c>
      <c r="L148" s="3">
        <f ca="1">PRODUCT('Rendements bruts_+1'!L$2:L147)</f>
        <v>0.8949464747227156</v>
      </c>
      <c r="M148" s="3">
        <f ca="1">PRODUCT('Rendements bruts_+1'!M$2:M147)</f>
        <v>1.0821299669466657</v>
      </c>
      <c r="N148" s="3">
        <f ca="1">PRODUCT('Rendements bruts_+1'!N$2:N147)</f>
        <v>2.0074629649220448</v>
      </c>
      <c r="O148" s="3">
        <f ca="1">PRODUCT('Rendements bruts_+1'!O$2:O147)</f>
        <v>1.4581499611571183</v>
      </c>
      <c r="P148" s="3">
        <f ca="1">PRODUCT('Rendements bruts_+1'!P$2:P147)</f>
        <v>0.98070005912881886</v>
      </c>
      <c r="Q148" s="3">
        <f ca="1">PRODUCT('Rendements bruts_+1'!Q$2:Q147)</f>
        <v>1.6414871813524758</v>
      </c>
      <c r="R148" s="3">
        <f ca="1">PRODUCT('Rendements bruts_+1'!R$2:R147)</f>
        <v>1.1547235307337693</v>
      </c>
      <c r="S148" s="3">
        <f>PRODUCT('Rendements bruts_+1'!S$2:S147)</f>
        <v>0</v>
      </c>
      <c r="T148" s="3">
        <f>PRODUCT('Rendements bruts_+1'!T$2:T147)</f>
        <v>0</v>
      </c>
      <c r="U148" s="3">
        <f>PRODUCT('Rendements bruts_+1'!U$2:U147)</f>
        <v>0</v>
      </c>
      <c r="V148" s="3">
        <f>PRODUCT('Rendements bruts_+1'!V$2:V147)</f>
        <v>0</v>
      </c>
      <c r="W148" s="3">
        <f ca="1">PRODUCT('Rendements bruts_+1'!W$2:W147)</f>
        <v>1.4187242547631735</v>
      </c>
    </row>
    <row r="149" spans="1:23" x14ac:dyDescent="0.25">
      <c r="A149" s="2">
        <v>42460</v>
      </c>
      <c r="B149" s="3">
        <f>PRODUCT('Rendements bruts_+1'!B$2:B148)</f>
        <v>1.7627880496486035</v>
      </c>
      <c r="C149" s="3">
        <f ca="1">PRODUCT('Rendements bruts_+1'!C$2:C148)</f>
        <v>2.9119100013759347</v>
      </c>
      <c r="D149" s="3">
        <f ca="1">PRODUCT('Rendements bruts_+1'!D$2:D148)</f>
        <v>2.3173029202373692</v>
      </c>
      <c r="E149" s="3">
        <f ca="1">PRODUCT('Rendements bruts_+1'!E$2:E148)</f>
        <v>1.6159463440342499</v>
      </c>
      <c r="F149" s="3">
        <f ca="1">PRODUCT('Rendements bruts_+1'!F$2:F148)</f>
        <v>1.9506437285980489</v>
      </c>
      <c r="G149" s="3">
        <f ca="1">PRODUCT('Rendements bruts_+1'!G$2:G148)</f>
        <v>1.9852285476623979</v>
      </c>
      <c r="H149" s="3">
        <f ca="1">PRODUCT('Rendements bruts_+1'!H$2:H148)</f>
        <v>1.4868969783581596</v>
      </c>
      <c r="I149" s="3">
        <f ca="1">PRODUCT('Rendements bruts_+1'!I$2:I148)</f>
        <v>1.9790555842486661</v>
      </c>
      <c r="J149" s="3">
        <f ca="1">PRODUCT('Rendements bruts_+1'!J$2:J148)</f>
        <v>0.99693013086624505</v>
      </c>
      <c r="K149" s="3">
        <f ca="1">PRODUCT('Rendements bruts_+1'!K$2:K148)</f>
        <v>2.0674820108098495</v>
      </c>
      <c r="L149" s="3">
        <f ca="1">PRODUCT('Rendements bruts_+1'!L$2:L148)</f>
        <v>0.85019915098657983</v>
      </c>
      <c r="M149" s="3">
        <f ca="1">PRODUCT('Rendements bruts_+1'!M$2:M148)</f>
        <v>1.0821299669466657</v>
      </c>
      <c r="N149" s="3">
        <f ca="1">PRODUCT('Rendements bruts_+1'!N$2:N148)</f>
        <v>1.9472390759743834</v>
      </c>
      <c r="O149" s="3">
        <f ca="1">PRODUCT('Rendements bruts_+1'!O$2:O148)</f>
        <v>1.4581499611571183</v>
      </c>
      <c r="P149" s="3">
        <f ca="1">PRODUCT('Rendements bruts_+1'!P$2:P148)</f>
        <v>1.0199280614939716</v>
      </c>
      <c r="Q149" s="3">
        <f ca="1">PRODUCT('Rendements bruts_+1'!Q$2:Q148)</f>
        <v>1.6414871813524758</v>
      </c>
      <c r="R149" s="3">
        <f ca="1">PRODUCT('Rendements bruts_+1'!R$2:R148)</f>
        <v>1.1662707660411071</v>
      </c>
      <c r="S149" s="3">
        <f>PRODUCT('Rendements bruts_+1'!S$2:S148)</f>
        <v>0</v>
      </c>
      <c r="T149" s="3">
        <f>PRODUCT('Rendements bruts_+1'!T$2:T148)</f>
        <v>0</v>
      </c>
      <c r="U149" s="3">
        <f>PRODUCT('Rendements bruts_+1'!U$2:U148)</f>
        <v>0</v>
      </c>
      <c r="V149" s="3">
        <f>PRODUCT('Rendements bruts_+1'!V$2:V148)</f>
        <v>0</v>
      </c>
      <c r="W149" s="3">
        <f ca="1">PRODUCT('Rendements bruts_+1'!W$2:W148)</f>
        <v>1.4612859824060689</v>
      </c>
    </row>
    <row r="150" spans="1:23" x14ac:dyDescent="0.25">
      <c r="A150" s="2">
        <v>42489</v>
      </c>
      <c r="B150" s="3">
        <f>PRODUCT('Rendements bruts_+1'!B$2:B149)</f>
        <v>1.7614398574494128</v>
      </c>
      <c r="C150" s="3">
        <f ca="1">PRODUCT('Rendements bruts_+1'!C$2:C149)</f>
        <v>3.086624601458491</v>
      </c>
      <c r="D150" s="3">
        <f ca="1">PRODUCT('Rendements bruts_+1'!D$2:D149)</f>
        <v>2.4099950370468641</v>
      </c>
      <c r="E150" s="3">
        <f ca="1">PRODUCT('Rendements bruts_+1'!E$2:E149)</f>
        <v>1.6321058074745924</v>
      </c>
      <c r="F150" s="3">
        <f ca="1">PRODUCT('Rendements bruts_+1'!F$2:F149)</f>
        <v>1.8921244167401075</v>
      </c>
      <c r="G150" s="3">
        <f ca="1">PRODUCT('Rendements bruts_+1'!G$2:G149)</f>
        <v>2.0447854040922699</v>
      </c>
      <c r="H150" s="3">
        <f ca="1">PRODUCT('Rendements bruts_+1'!H$2:H149)</f>
        <v>1.4274210992238332</v>
      </c>
      <c r="I150" s="3">
        <f ca="1">PRODUCT('Rendements bruts_+1'!I$2:I149)</f>
        <v>1.9592650284061794</v>
      </c>
      <c r="J150" s="3">
        <f ca="1">PRODUCT('Rendements bruts_+1'!J$2:J149)</f>
        <v>0.98696082955758258</v>
      </c>
      <c r="K150" s="3">
        <f ca="1">PRODUCT('Rendements bruts_+1'!K$2:K149)</f>
        <v>2.1295064711341452</v>
      </c>
      <c r="L150" s="3">
        <f ca="1">PRODUCT('Rendements bruts_+1'!L$2:L149)</f>
        <v>0.8927091085359089</v>
      </c>
      <c r="M150" s="3">
        <f ca="1">PRODUCT('Rendements bruts_+1'!M$2:M149)</f>
        <v>1.0496660679382657</v>
      </c>
      <c r="N150" s="3">
        <f ca="1">PRODUCT('Rendements bruts_+1'!N$2:N149)</f>
        <v>2.0446010297731028</v>
      </c>
      <c r="O150" s="3">
        <f ca="1">PRODUCT('Rendements bruts_+1'!O$2:O149)</f>
        <v>1.4581499611571183</v>
      </c>
      <c r="P150" s="3">
        <f ca="1">PRODUCT('Rendements bruts_+1'!P$2:P149)</f>
        <v>1.08112374518361</v>
      </c>
      <c r="Q150" s="3">
        <f ca="1">PRODUCT('Rendements bruts_+1'!Q$2:Q149)</f>
        <v>1.559412822284852</v>
      </c>
      <c r="R150" s="3">
        <f ca="1">PRODUCT('Rendements bruts_+1'!R$2:R149)</f>
        <v>1.2129215966827516</v>
      </c>
      <c r="S150" s="3">
        <f ca="1">PRODUCT('Rendements bruts_+1'!S$2:S149)</f>
        <v>0.98</v>
      </c>
      <c r="T150" s="3">
        <f ca="1">PRODUCT('Rendements bruts_+1'!T$2:T149)</f>
        <v>0.96</v>
      </c>
      <c r="U150" s="3">
        <f>PRODUCT('Rendements bruts_+1'!U$2:U149)</f>
        <v>0</v>
      </c>
      <c r="V150" s="3">
        <f>PRODUCT('Rendements bruts_+1'!V$2:V149)</f>
        <v>0</v>
      </c>
      <c r="W150" s="3">
        <f ca="1">PRODUCT('Rendements bruts_+1'!W$2:W149)</f>
        <v>1.5051245618782509</v>
      </c>
    </row>
    <row r="151" spans="1:23" x14ac:dyDescent="0.25">
      <c r="A151" s="2">
        <v>42521</v>
      </c>
      <c r="B151" s="3">
        <f>PRODUCT('Rendements bruts_+1'!B$2:B150)</f>
        <v>1.7748887911592917</v>
      </c>
      <c r="C151" s="3">
        <f ca="1">PRODUCT('Rendements bruts_+1'!C$2:C150)</f>
        <v>3.2409558315314158</v>
      </c>
      <c r="D151" s="3">
        <f ca="1">PRODUCT('Rendements bruts_+1'!D$2:D150)</f>
        <v>2.5063948385287387</v>
      </c>
      <c r="E151" s="3">
        <f ca="1">PRODUCT('Rendements bruts_+1'!E$2:E150)</f>
        <v>1.5505005171008628</v>
      </c>
      <c r="F151" s="3">
        <f ca="1">PRODUCT('Rendements bruts_+1'!F$2:F150)</f>
        <v>1.9299669050749095</v>
      </c>
      <c r="G151" s="3">
        <f ca="1">PRODUCT('Rendements bruts_+1'!G$2:G150)</f>
        <v>2.0038896960104244</v>
      </c>
      <c r="H151" s="3">
        <f ca="1">PRODUCT('Rendements bruts_+1'!H$2:H150)</f>
        <v>1.3988726772393565</v>
      </c>
      <c r="I151" s="3">
        <f ca="1">PRODUCT('Rendements bruts_+1'!I$2:I150)</f>
        <v>1.998450328974303</v>
      </c>
      <c r="J151" s="3">
        <f ca="1">PRODUCT('Rendements bruts_+1'!J$2:J150)</f>
        <v>1.0461784793310376</v>
      </c>
      <c r="K151" s="3">
        <f ca="1">PRODUCT('Rendements bruts_+1'!K$2:K150)</f>
        <v>2.1508015358454866</v>
      </c>
      <c r="L151" s="3">
        <f ca="1">PRODUCT('Rendements bruts_+1'!L$2:L150)</f>
        <v>0.91949038179198617</v>
      </c>
      <c r="M151" s="3">
        <f ca="1">PRODUCT('Rendements bruts_+1'!M$2:M150)</f>
        <v>1.0916527106557963</v>
      </c>
      <c r="N151" s="3">
        <f ca="1">PRODUCT('Rendements bruts_+1'!N$2:N150)</f>
        <v>2.0241550194753719</v>
      </c>
      <c r="O151" s="3">
        <f ca="1">PRODUCT('Rendements bruts_+1'!O$2:O150)</f>
        <v>1.4581499611571183</v>
      </c>
      <c r="P151" s="3">
        <f ca="1">PRODUCT('Rendements bruts_+1'!P$2:P150)</f>
        <v>1.1351799324427905</v>
      </c>
      <c r="Q151" s="3">
        <f ca="1">PRODUCT('Rendements bruts_+1'!Q$2:Q150)</f>
        <v>1.4970363093934578</v>
      </c>
      <c r="R151" s="3">
        <f ca="1">PRODUCT('Rendements bruts_+1'!R$2:R150)</f>
        <v>1.2614384605500617</v>
      </c>
      <c r="S151" s="3">
        <f ca="1">PRODUCT('Rendements bruts_+1'!S$2:S150)</f>
        <v>0.93099999999999994</v>
      </c>
      <c r="T151" s="3">
        <f ca="1">PRODUCT('Rendements bruts_+1'!T$2:T150)</f>
        <v>0.91199999999999992</v>
      </c>
      <c r="U151" s="3">
        <f>PRODUCT('Rendements bruts_+1'!U$2:U150)</f>
        <v>0</v>
      </c>
      <c r="V151" s="3">
        <f>PRODUCT('Rendements bruts_+1'!V$2:V150)</f>
        <v>0</v>
      </c>
      <c r="W151" s="3">
        <f ca="1">PRODUCT('Rendements bruts_+1'!W$2:W150)</f>
        <v>1.565329544353381</v>
      </c>
    </row>
    <row r="152" spans="1:23" x14ac:dyDescent="0.25">
      <c r="A152" s="2">
        <v>42551</v>
      </c>
      <c r="B152" s="3">
        <f>PRODUCT('Rendements bruts_+1'!B$2:B151)</f>
        <v>1.7916352099011386</v>
      </c>
      <c r="C152" s="3">
        <f ca="1">PRODUCT('Rendements bruts_+1'!C$2:C151)</f>
        <v>3.2409558315314158</v>
      </c>
      <c r="D152" s="3">
        <f ca="1">PRODUCT('Rendements bruts_+1'!D$2:D151)</f>
        <v>2.3810750966023018</v>
      </c>
      <c r="E152" s="3">
        <f ca="1">PRODUCT('Rendements bruts_+1'!E$2:E151)</f>
        <v>1.5194905067588456</v>
      </c>
      <c r="F152" s="3">
        <f ca="1">PRODUCT('Rendements bruts_+1'!F$2:F151)</f>
        <v>1.9685662431764077</v>
      </c>
      <c r="G152" s="3">
        <f ca="1">PRODUCT('Rendements bruts_+1'!G$2:G151)</f>
        <v>1.9437730051301116</v>
      </c>
      <c r="H152" s="3">
        <f ca="1">PRODUCT('Rendements bruts_+1'!H$2:H151)</f>
        <v>1.4408388575565372</v>
      </c>
      <c r="I152" s="3">
        <f ca="1">PRODUCT('Rendements bruts_+1'!I$2:I151)</f>
        <v>1.97846582568456</v>
      </c>
      <c r="J152" s="3">
        <f ca="1">PRODUCT('Rendements bruts_+1'!J$2:J151)</f>
        <v>1.004331340157796</v>
      </c>
      <c r="K152" s="3">
        <f ca="1">PRODUCT('Rendements bruts_+1'!K$2:K151)</f>
        <v>2.0862774897701222</v>
      </c>
      <c r="L152" s="3">
        <f ca="1">PRODUCT('Rendements bruts_+1'!L$2:L151)</f>
        <v>0.90110057415614642</v>
      </c>
      <c r="M152" s="3">
        <f ca="1">PRODUCT('Rendements bruts_+1'!M$2:M151)</f>
        <v>1.1025692377623542</v>
      </c>
      <c r="N152" s="3">
        <f ca="1">PRODUCT('Rendements bruts_+1'!N$2:N151)</f>
        <v>2.1456043206438942</v>
      </c>
      <c r="O152" s="3">
        <f ca="1">PRODUCT('Rendements bruts_+1'!O$2:O151)</f>
        <v>1.4581499611571183</v>
      </c>
      <c r="P152" s="3">
        <f ca="1">PRODUCT('Rendements bruts_+1'!P$2:P151)</f>
        <v>1.1238281331183626</v>
      </c>
      <c r="Q152" s="3">
        <f ca="1">PRODUCT('Rendements bruts_+1'!Q$2:Q151)</f>
        <v>1.5868584879570653</v>
      </c>
      <c r="R152" s="3">
        <f ca="1">PRODUCT('Rendements bruts_+1'!R$2:R151)</f>
        <v>1.3245103835775649</v>
      </c>
      <c r="S152" s="3">
        <f ca="1">PRODUCT('Rendements bruts_+1'!S$2:S151)</f>
        <v>0.95892999999999995</v>
      </c>
      <c r="T152" s="3">
        <f ca="1">PRODUCT('Rendements bruts_+1'!T$2:T151)</f>
        <v>0.95760000000000001</v>
      </c>
      <c r="U152" s="3">
        <f>PRODUCT('Rendements bruts_+1'!U$2:U151)</f>
        <v>0</v>
      </c>
      <c r="V152" s="3">
        <f>PRODUCT('Rendements bruts_+1'!V$2:V151)</f>
        <v>0</v>
      </c>
      <c r="W152" s="3">
        <f ca="1">PRODUCT('Rendements bruts_+1'!W$2:W151)</f>
        <v>1.5027163625792457</v>
      </c>
    </row>
    <row r="153" spans="1:23" x14ac:dyDescent="0.25">
      <c r="A153" s="2">
        <v>42580</v>
      </c>
      <c r="B153" s="3">
        <f>PRODUCT('Rendements bruts_+1'!B$2:B152)</f>
        <v>1.800656439416495</v>
      </c>
      <c r="C153" s="3">
        <f ca="1">PRODUCT('Rendements bruts_+1'!C$2:C152)</f>
        <v>3.3381845064773583</v>
      </c>
      <c r="D153" s="3">
        <f ca="1">PRODUCT('Rendements bruts_+1'!D$2:D152)</f>
        <v>2.52393960239844</v>
      </c>
      <c r="E153" s="3">
        <f ca="1">PRODUCT('Rendements bruts_+1'!E$2:E152)</f>
        <v>1.4435159814209033</v>
      </c>
      <c r="F153" s="3">
        <f ca="1">PRODUCT('Rendements bruts_+1'!F$2:F152)</f>
        <v>1.9095092558811155</v>
      </c>
      <c r="G153" s="3">
        <f ca="1">PRODUCT('Rendements bruts_+1'!G$2:G152)</f>
        <v>1.9437730051301116</v>
      </c>
      <c r="H153" s="3">
        <f ca="1">PRODUCT('Rendements bruts_+1'!H$2:H152)</f>
        <v>1.4264304689809717</v>
      </c>
      <c r="I153" s="3">
        <f ca="1">PRODUCT('Rendements bruts_+1'!I$2:I152)</f>
        <v>1.8795425344003318</v>
      </c>
      <c r="J153" s="3">
        <f ca="1">PRODUCT('Rendements bruts_+1'!J$2:J152)</f>
        <v>1.004331340157796</v>
      </c>
      <c r="K153" s="3">
        <f ca="1">PRODUCT('Rendements bruts_+1'!K$2:K152)</f>
        <v>2.0862774897701222</v>
      </c>
      <c r="L153" s="3">
        <f ca="1">PRODUCT('Rendements bruts_+1'!L$2:L152)</f>
        <v>0.90110057415614642</v>
      </c>
      <c r="M153" s="3">
        <f ca="1">PRODUCT('Rendements bruts_+1'!M$2:M152)</f>
        <v>1.1246206225176012</v>
      </c>
      <c r="N153" s="3">
        <f ca="1">PRODUCT('Rendements bruts_+1'!N$2:N152)</f>
        <v>2.0812361910245771</v>
      </c>
      <c r="O153" s="3">
        <f ca="1">PRODUCT('Rendements bruts_+1'!O$2:O152)</f>
        <v>1.4581499611571183</v>
      </c>
      <c r="P153" s="3">
        <f ca="1">PRODUCT('Rendements bruts_+1'!P$2:P152)</f>
        <v>1.1912578211054645</v>
      </c>
      <c r="Q153" s="3">
        <f ca="1">PRODUCT('Rendements bruts_+1'!Q$2:Q152)</f>
        <v>1.5709899030774945</v>
      </c>
      <c r="R153" s="3">
        <f ca="1">PRODUCT('Rendements bruts_+1'!R$2:R152)</f>
        <v>1.284775072070238</v>
      </c>
      <c r="S153" s="3">
        <f ca="1">PRODUCT('Rendements bruts_+1'!S$2:S152)</f>
        <v>1.0068765</v>
      </c>
      <c r="T153" s="3">
        <f ca="1">PRODUCT('Rendements bruts_+1'!T$2:T152)</f>
        <v>0.92887200000000003</v>
      </c>
      <c r="U153" s="3">
        <f>PRODUCT('Rendements bruts_+1'!U$2:U152)</f>
        <v>0</v>
      </c>
      <c r="V153" s="3">
        <f>PRODUCT('Rendements bruts_+1'!V$2:V152)</f>
        <v>0</v>
      </c>
      <c r="W153" s="3">
        <f ca="1">PRODUCT('Rendements bruts_+1'!W$2:W152)</f>
        <v>1.4275805444502834</v>
      </c>
    </row>
    <row r="154" spans="1:23" x14ac:dyDescent="0.25">
      <c r="A154" s="2">
        <v>42613</v>
      </c>
      <c r="B154" s="3">
        <f>PRODUCT('Rendements bruts_+1'!B$2:B153)</f>
        <v>1.8052214514672726</v>
      </c>
      <c r="C154" s="3">
        <f ca="1">PRODUCT('Rendements bruts_+1'!C$2:C153)</f>
        <v>3.2714208163478111</v>
      </c>
      <c r="D154" s="3">
        <f ca="1">PRODUCT('Rendements bruts_+1'!D$2:D153)</f>
        <v>2.52393960239844</v>
      </c>
      <c r="E154" s="3">
        <f ca="1">PRODUCT('Rendements bruts_+1'!E$2:E153)</f>
        <v>1.5012566206777396</v>
      </c>
      <c r="F154" s="3">
        <f ca="1">PRODUCT('Rendements bruts_+1'!F$2:F153)</f>
        <v>1.8713190707634932</v>
      </c>
      <c r="G154" s="3">
        <f ca="1">PRODUCT('Rendements bruts_+1'!G$2:G153)</f>
        <v>1.9632107351814128</v>
      </c>
      <c r="H154" s="3">
        <f ca="1">PRODUCT('Rendements bruts_+1'!H$2:H153)</f>
        <v>1.355108945531923</v>
      </c>
      <c r="I154" s="3">
        <f ca="1">PRODUCT('Rendements bruts_+1'!I$2:I153)</f>
        <v>1.8231562583683218</v>
      </c>
      <c r="J154" s="3">
        <f ca="1">PRODUCT('Rendements bruts_+1'!J$2:J153)</f>
        <v>0.98424471335464003</v>
      </c>
      <c r="K154" s="3">
        <f ca="1">PRODUCT('Rendements bruts_+1'!K$2:K153)</f>
        <v>2.0654147148724209</v>
      </c>
      <c r="L154" s="3">
        <f ca="1">PRODUCT('Rendements bruts_+1'!L$2:L153)</f>
        <v>0.92813359138083085</v>
      </c>
      <c r="M154" s="3">
        <f ca="1">PRODUCT('Rendements bruts_+1'!M$2:M153)</f>
        <v>1.0683895913917212</v>
      </c>
      <c r="N154" s="3">
        <f ca="1">PRODUCT('Rendements bruts_+1'!N$2:N153)</f>
        <v>2.2061103624860521</v>
      </c>
      <c r="O154" s="3">
        <f ca="1">PRODUCT('Rendements bruts_+1'!O$2:O153)</f>
        <v>1.4581499611571183</v>
      </c>
      <c r="P154" s="3">
        <f ca="1">PRODUCT('Rendements bruts_+1'!P$2:P153)</f>
        <v>1.2389081339496832</v>
      </c>
      <c r="Q154" s="3">
        <f ca="1">PRODUCT('Rendements bruts_+1'!Q$2:Q153)</f>
        <v>1.5081503069543947</v>
      </c>
      <c r="R154" s="3">
        <f ca="1">PRODUCT('Rendements bruts_+1'!R$2:R153)</f>
        <v>1.2205363184667259</v>
      </c>
      <c r="S154" s="3">
        <f ca="1">PRODUCT('Rendements bruts_+1'!S$2:S153)</f>
        <v>1.0471515600000001</v>
      </c>
      <c r="T154" s="3">
        <f ca="1">PRODUCT('Rendements bruts_+1'!T$2:T153)</f>
        <v>0.91029455999999997</v>
      </c>
      <c r="U154" s="3">
        <f>PRODUCT('Rendements bruts_+1'!U$2:U153)</f>
        <v>0</v>
      </c>
      <c r="V154" s="3">
        <f>PRODUCT('Rendements bruts_+1'!V$2:V153)</f>
        <v>0</v>
      </c>
      <c r="W154" s="3">
        <f ca="1">PRODUCT('Rendements bruts_+1'!W$2:W153)</f>
        <v>1.370477322672272</v>
      </c>
    </row>
    <row r="155" spans="1:23" x14ac:dyDescent="0.25">
      <c r="A155" s="2">
        <v>42643</v>
      </c>
      <c r="B155" s="3">
        <f>PRODUCT('Rendements bruts_+1'!B$2:B154)</f>
        <v>1.8117837803024017</v>
      </c>
      <c r="C155" s="3">
        <f ca="1">PRODUCT('Rendements bruts_+1'!C$2:C154)</f>
        <v>3.3695634408382453</v>
      </c>
      <c r="D155" s="3">
        <f ca="1">PRODUCT('Rendements bruts_+1'!D$2:D154)</f>
        <v>2.4734608103504709</v>
      </c>
      <c r="E155" s="3">
        <f ca="1">PRODUCT('Rendements bruts_+1'!E$2:E154)</f>
        <v>1.4712314882641848</v>
      </c>
      <c r="F155" s="3">
        <f ca="1">PRODUCT('Rendements bruts_+1'!F$2:F154)</f>
        <v>1.7964663079329535</v>
      </c>
      <c r="G155" s="3">
        <f ca="1">PRODUCT('Rendements bruts_+1'!G$2:G154)</f>
        <v>2.0221070572368554</v>
      </c>
      <c r="H155" s="3">
        <f ca="1">PRODUCT('Rendements bruts_+1'!H$2:H154)</f>
        <v>1.3686600349872422</v>
      </c>
      <c r="I155" s="3">
        <f ca="1">PRODUCT('Rendements bruts_+1'!I$2:I154)</f>
        <v>1.7866931332009555</v>
      </c>
      <c r="J155" s="3">
        <f ca="1">PRODUCT('Rendements bruts_+1'!J$2:J154)</f>
        <v>1.0432993961559185</v>
      </c>
      <c r="K155" s="3">
        <f ca="1">PRODUCT('Rendements bruts_+1'!K$2:K154)</f>
        <v>2.0034522734262481</v>
      </c>
      <c r="L155" s="3">
        <f ca="1">PRODUCT('Rendements bruts_+1'!L$2:L154)</f>
        <v>0.96525893503606408</v>
      </c>
      <c r="M155" s="3">
        <f ca="1">PRODUCT('Rendements bruts_+1'!M$2:M154)</f>
        <v>1.1111251750473901</v>
      </c>
      <c r="N155" s="3">
        <f ca="1">PRODUCT('Rendements bruts_+1'!N$2:N154)</f>
        <v>2.1619881552363309</v>
      </c>
      <c r="O155" s="3">
        <f ca="1">PRODUCT('Rendements bruts_+1'!O$2:O154)</f>
        <v>1.4581499611571183</v>
      </c>
      <c r="P155" s="3">
        <f ca="1">PRODUCT('Rendements bruts_+1'!P$2:P154)</f>
        <v>1.3008535406471675</v>
      </c>
      <c r="Q155" s="3">
        <f ca="1">PRODUCT('Rendements bruts_+1'!Q$2:Q154)</f>
        <v>1.4930688038848507</v>
      </c>
      <c r="R155" s="3">
        <f ca="1">PRODUCT('Rendements bruts_+1'!R$2:R154)</f>
        <v>1.1595095025433897</v>
      </c>
      <c r="S155" s="3">
        <f ca="1">PRODUCT('Rendements bruts_+1'!S$2:S154)</f>
        <v>1.0157370132000001</v>
      </c>
      <c r="T155" s="3">
        <f ca="1">PRODUCT('Rendements bruts_+1'!T$2:T154)</f>
        <v>0.9649122336</v>
      </c>
      <c r="U155" s="3">
        <f>PRODUCT('Rendements bruts_+1'!U$2:U154)</f>
        <v>0</v>
      </c>
      <c r="V155" s="3">
        <f>PRODUCT('Rendements bruts_+1'!V$2:V154)</f>
        <v>0</v>
      </c>
      <c r="W155" s="3">
        <f ca="1">PRODUCT('Rendements bruts_+1'!W$2:W154)</f>
        <v>1.3156582297653809</v>
      </c>
    </row>
    <row r="156" spans="1:23" x14ac:dyDescent="0.25">
      <c r="A156" s="2">
        <v>42674</v>
      </c>
      <c r="B156" s="3">
        <f>PRODUCT('Rendements bruts_+1'!B$2:B155)</f>
        <v>1.809673402325565</v>
      </c>
      <c r="C156" s="3">
        <f ca="1">PRODUCT('Rendements bruts_+1'!C$2:C155)</f>
        <v>3.3695634408382453</v>
      </c>
      <c r="D156" s="3">
        <f ca="1">PRODUCT('Rendements bruts_+1'!D$2:D155)</f>
        <v>2.4981954184539759</v>
      </c>
      <c r="E156" s="3">
        <f ca="1">PRODUCT('Rendements bruts_+1'!E$2:E155)</f>
        <v>1.4270945436162592</v>
      </c>
      <c r="F156" s="3">
        <f ca="1">PRODUCT('Rendements bruts_+1'!F$2:F155)</f>
        <v>1.7246076556156353</v>
      </c>
      <c r="G156" s="3">
        <f ca="1">PRODUCT('Rendements bruts_+1'!G$2:G155)</f>
        <v>1.9412227749473812</v>
      </c>
      <c r="H156" s="3">
        <f ca="1">PRODUCT('Rendements bruts_+1'!H$2:H155)</f>
        <v>1.423406436386732</v>
      </c>
      <c r="I156" s="3">
        <f ca="1">PRODUCT('Rendements bruts_+1'!I$2:I155)</f>
        <v>1.8760277898610034</v>
      </c>
      <c r="J156" s="3">
        <f ca="1">PRODUCT('Rendements bruts_+1'!J$2:J155)</f>
        <v>1.0015674203096818</v>
      </c>
      <c r="K156" s="3">
        <f ca="1">PRODUCT('Rendements bruts_+1'!K$2:K155)</f>
        <v>2.0635558416290354</v>
      </c>
      <c r="L156" s="3">
        <f ca="1">PRODUCT('Rendements bruts_+1'!L$2:L155)</f>
        <v>0.96525893503606408</v>
      </c>
      <c r="M156" s="3">
        <f ca="1">PRODUCT('Rendements bruts_+1'!M$2:M155)</f>
        <v>1.0889026715464423</v>
      </c>
      <c r="N156" s="3">
        <f ca="1">PRODUCT('Rendements bruts_+1'!N$2:N155)</f>
        <v>2.2700875629981474</v>
      </c>
      <c r="O156" s="3">
        <f ca="1">PRODUCT('Rendements bruts_+1'!O$2:O155)</f>
        <v>1.4581499611571183</v>
      </c>
      <c r="P156" s="3">
        <f ca="1">PRODUCT('Rendements bruts_+1'!P$2:P155)</f>
        <v>1.326870611460111</v>
      </c>
      <c r="Q156" s="3">
        <f ca="1">PRODUCT('Rendements bruts_+1'!Q$2:Q155)</f>
        <v>1.4781381158460023</v>
      </c>
      <c r="R156" s="3">
        <f ca="1">PRODUCT('Rendements bruts_+1'!R$2:R155)</f>
        <v>1.1826996925942574</v>
      </c>
      <c r="S156" s="3">
        <f ca="1">PRODUCT('Rendements bruts_+1'!S$2:S155)</f>
        <v>1.0055796430680002</v>
      </c>
      <c r="T156" s="3">
        <f ca="1">PRODUCT('Rendements bruts_+1'!T$2:T155)</f>
        <v>1.0035087229440001</v>
      </c>
      <c r="U156" s="3">
        <f>PRODUCT('Rendements bruts_+1'!U$2:U155)</f>
        <v>0</v>
      </c>
      <c r="V156" s="3">
        <f>PRODUCT('Rendements bruts_+1'!V$2:V155)</f>
        <v>0</v>
      </c>
      <c r="W156" s="3">
        <f ca="1">PRODUCT('Rendements bruts_+1'!W$2:W155)</f>
        <v>1.3288148120630348</v>
      </c>
    </row>
    <row r="157" spans="1:23" x14ac:dyDescent="0.25">
      <c r="A157" s="2">
        <v>42704</v>
      </c>
      <c r="B157" s="3">
        <f>PRODUCT('Rendements bruts_+1'!B$2:B156)</f>
        <v>1.7910974545700782</v>
      </c>
      <c r="C157" s="3">
        <f ca="1">PRODUCT('Rendements bruts_+1'!C$2:C156)</f>
        <v>3.57173724728854</v>
      </c>
      <c r="D157" s="3">
        <f ca="1">PRODUCT('Rendements bruts_+1'!D$2:D156)</f>
        <v>2.5731412810075951</v>
      </c>
      <c r="E157" s="3">
        <f ca="1">PRODUCT('Rendements bruts_+1'!E$2:E156)</f>
        <v>1.3700107618716089</v>
      </c>
      <c r="F157" s="3">
        <f ca="1">PRODUCT('Rendements bruts_+1'!F$2:F156)</f>
        <v>1.7073615790594789</v>
      </c>
      <c r="G157" s="3">
        <f ca="1">PRODUCT('Rendements bruts_+1'!G$2:G156)</f>
        <v>1.8441616362000119</v>
      </c>
      <c r="H157" s="3">
        <f ca="1">PRODUCT('Rendements bruts_+1'!H$2:H156)</f>
        <v>1.4091723720228646</v>
      </c>
      <c r="I157" s="3">
        <f ca="1">PRODUCT('Rendements bruts_+1'!I$2:I156)</f>
        <v>1.9885894572526637</v>
      </c>
      <c r="J157" s="3">
        <f ca="1">PRODUCT('Rendements bruts_+1'!J$2:J156)</f>
        <v>1.0416301171220692</v>
      </c>
      <c r="K157" s="3">
        <f ca="1">PRODUCT('Rendements bruts_+1'!K$2:K156)</f>
        <v>2.0429202832127449</v>
      </c>
      <c r="L157" s="3">
        <f ca="1">PRODUCT('Rendements bruts_+1'!L$2:L156)</f>
        <v>0.94595375633534273</v>
      </c>
      <c r="M157" s="3">
        <f ca="1">PRODUCT('Rendements bruts_+1'!M$2:M156)</f>
        <v>1.0344575379691201</v>
      </c>
      <c r="N157" s="3">
        <f ca="1">PRODUCT('Rendements bruts_+1'!N$2:N156)</f>
        <v>2.2246858117381842</v>
      </c>
      <c r="O157" s="3">
        <f ca="1">PRODUCT('Rendements bruts_+1'!O$2:O156)</f>
        <v>1.4581499611571183</v>
      </c>
      <c r="P157" s="3">
        <f ca="1">PRODUCT('Rendements bruts_+1'!P$2:P156)</f>
        <v>1.3003331992309088</v>
      </c>
      <c r="Q157" s="3">
        <f ca="1">PRODUCT('Rendements bruts_+1'!Q$2:Q156)</f>
        <v>1.4485753535290822</v>
      </c>
      <c r="R157" s="3">
        <f ca="1">PRODUCT('Rendements bruts_+1'!R$2:R156)</f>
        <v>1.2063536864461426</v>
      </c>
      <c r="S157" s="3">
        <f ca="1">PRODUCT('Rendements bruts_+1'!S$2:S156)</f>
        <v>1.0458028287907202</v>
      </c>
      <c r="T157" s="3">
        <f ca="1">PRODUCT('Rendements bruts_+1'!T$2:T156)</f>
        <v>1.03361398463232</v>
      </c>
      <c r="U157" s="3">
        <f>PRODUCT('Rendements bruts_+1'!U$2:U156)</f>
        <v>0</v>
      </c>
      <c r="V157" s="3">
        <f>PRODUCT('Rendements bruts_+1'!V$2:V156)</f>
        <v>0</v>
      </c>
      <c r="W157" s="3">
        <f ca="1">PRODUCT('Rendements bruts_+1'!W$2:W156)</f>
        <v>1.3819674045455561</v>
      </c>
    </row>
    <row r="158" spans="1:23" x14ac:dyDescent="0.25">
      <c r="A158" s="2">
        <f>+'[3]Rends Nets GPD'!A197</f>
        <v>42734</v>
      </c>
      <c r="B158" s="3">
        <f>PRODUCT('Rendements bruts_+1'!B$2:B157)</f>
        <v>1.7906231598742002</v>
      </c>
      <c r="C158" s="3">
        <f ca="1">PRODUCT('Rendements bruts_+1'!C$2:C157)</f>
        <v>3.57173724728854</v>
      </c>
      <c r="D158" s="3">
        <f ca="1">PRODUCT('Rendements bruts_+1'!D$2:D157)</f>
        <v>2.5988726938176709</v>
      </c>
      <c r="E158" s="3">
        <f ca="1">PRODUCT('Rendements bruts_+1'!E$2:E157)</f>
        <v>1.4248111923464732</v>
      </c>
      <c r="F158" s="3">
        <f ca="1">PRODUCT('Rendements bruts_+1'!F$2:F157)</f>
        <v>1.8098032738030478</v>
      </c>
      <c r="G158" s="3">
        <f ca="1">PRODUCT('Rendements bruts_+1'!G$2:G157)</f>
        <v>1.8441616362000119</v>
      </c>
      <c r="H158" s="3">
        <f ca="1">PRODUCT('Rendements bruts_+1'!H$2:H157)</f>
        <v>1.4232640957430933</v>
      </c>
      <c r="I158" s="3">
        <f ca="1">PRODUCT('Rendements bruts_+1'!I$2:I157)</f>
        <v>2.0283612463977172</v>
      </c>
      <c r="J158" s="3">
        <f ca="1">PRODUCT('Rendements bruts_+1'!J$2:J157)</f>
        <v>1.0520464182932898</v>
      </c>
      <c r="K158" s="3">
        <f ca="1">PRODUCT('Rendements bruts_+1'!K$2:K157)</f>
        <v>2.1654955002055098</v>
      </c>
      <c r="L158" s="3">
        <f ca="1">PRODUCT('Rendements bruts_+1'!L$2:L157)</f>
        <v>0.8986560685185756</v>
      </c>
      <c r="M158" s="3">
        <f ca="1">PRODUCT('Rendements bruts_+1'!M$2:M157)</f>
        <v>1.0965249902472674</v>
      </c>
      <c r="N158" s="3">
        <f ca="1">PRODUCT('Rendements bruts_+1'!N$2:N157)</f>
        <v>2.3136732442077115</v>
      </c>
      <c r="O158" s="3">
        <f ca="1">PRODUCT('Rendements bruts_+1'!O$2:O157)</f>
        <v>1.4581499611571183</v>
      </c>
      <c r="P158" s="3">
        <f ca="1">PRODUCT('Rendements bruts_+1'!P$2:P157)</f>
        <v>1.2483198712616725</v>
      </c>
      <c r="Q158" s="3">
        <f ca="1">PRODUCT('Rendements bruts_+1'!Q$2:Q157)</f>
        <v>1.4920326141349547</v>
      </c>
      <c r="R158" s="3">
        <f ca="1">PRODUCT('Rendements bruts_+1'!R$2:R157)</f>
        <v>1.2063536864461426</v>
      </c>
      <c r="S158" s="3">
        <f ca="1">PRODUCT('Rendements bruts_+1'!S$2:S157)</f>
        <v>1.0562608570786274</v>
      </c>
      <c r="T158" s="3">
        <f ca="1">PRODUCT('Rendements bruts_+1'!T$2:T157)</f>
        <v>1.0749585440176128</v>
      </c>
      <c r="U158" s="3">
        <f>PRODUCT('Rendements bruts_+1'!U$2:U157)</f>
        <v>0</v>
      </c>
      <c r="V158" s="3">
        <f>PRODUCT('Rendements bruts_+1'!V$2:V157)</f>
        <v>0</v>
      </c>
      <c r="W158" s="3">
        <f ca="1">PRODUCT('Rendements bruts_+1'!W$2:W157)</f>
        <v>1.3957870785910116</v>
      </c>
    </row>
    <row r="159" spans="1:23" x14ac:dyDescent="0.25">
      <c r="A159" s="2">
        <f>+'[2]GPD Rends Bruts'!A168</f>
        <v>42766</v>
      </c>
      <c r="B159" s="3">
        <f>PRODUCT('Rendements bruts_+1'!B$2:B158)</f>
        <v>1.7969533619158717</v>
      </c>
      <c r="C159" s="3">
        <f ca="1">PRODUCT('Rendements bruts_+1'!C$2:C158)</f>
        <v>3.5003025023427692</v>
      </c>
      <c r="D159" s="3">
        <f ca="1">PRODUCT('Rendements bruts_+1'!D$2:D158)</f>
        <v>2.7288163285085547</v>
      </c>
      <c r="E159" s="3">
        <f ca="1">PRODUCT('Rendements bruts_+1'!E$2:E158)</f>
        <v>1.4675555281168675</v>
      </c>
      <c r="F159" s="3">
        <f ca="1">PRODUCT('Rendements bruts_+1'!F$2:F158)</f>
        <v>1.7917052410650174</v>
      </c>
      <c r="G159" s="3">
        <f ca="1">PRODUCT('Rendements bruts_+1'!G$2:G158)</f>
        <v>1.7703951707520114</v>
      </c>
      <c r="H159" s="3">
        <f ca="1">PRODUCT('Rendements bruts_+1'!H$2:H158)</f>
        <v>1.4659620186153861</v>
      </c>
      <c r="I159" s="3">
        <f ca="1">PRODUCT('Rendements bruts_+1'!I$2:I158)</f>
        <v>2.0486448588616946</v>
      </c>
      <c r="J159" s="3">
        <f ca="1">PRODUCT('Rendements bruts_+1'!J$2:J158)</f>
        <v>1.041525954110357</v>
      </c>
      <c r="K159" s="3">
        <f ca="1">PRODUCT('Rendements bruts_+1'!K$2:K158)</f>
        <v>2.2954252302178406</v>
      </c>
      <c r="L159" s="3">
        <f ca="1">PRODUCT('Rendements bruts_+1'!L$2:L158)</f>
        <v>0.85372326509264673</v>
      </c>
      <c r="M159" s="3">
        <f ca="1">PRODUCT('Rendements bruts_+1'!M$2:M158)</f>
        <v>1.140385989857158</v>
      </c>
      <c r="N159" s="3">
        <f ca="1">PRODUCT('Rendements bruts_+1'!N$2:N158)</f>
        <v>2.4062201739760201</v>
      </c>
      <c r="O159" s="3">
        <f ca="1">PRODUCT('Rendements bruts_+1'!O$2:O158)</f>
        <v>1.4581499611571183</v>
      </c>
      <c r="P159" s="3">
        <f ca="1">PRODUCT('Rendements bruts_+1'!P$2:P158)</f>
        <v>1.3232190635373731</v>
      </c>
      <c r="Q159" s="3">
        <f ca="1">PRODUCT('Rendements bruts_+1'!Q$2:Q158)</f>
        <v>1.5367935925590033</v>
      </c>
      <c r="R159" s="3">
        <f ca="1">PRODUCT('Rendements bruts_+1'!R$2:R158)</f>
        <v>1.2063536864461426</v>
      </c>
      <c r="S159" s="3">
        <f ca="1">PRODUCT('Rendements bruts_+1'!S$2:S158)</f>
        <v>1.0773860742201999</v>
      </c>
      <c r="T159" s="3">
        <f ca="1">PRODUCT('Rendements bruts_+1'!T$2:T158)</f>
        <v>1.0212106168167321</v>
      </c>
      <c r="U159" s="3">
        <f>PRODUCT('Rendements bruts_+1'!U$2:U158)</f>
        <v>0</v>
      </c>
      <c r="V159" s="3">
        <f>PRODUCT('Rendements bruts_+1'!V$2:V158)</f>
        <v>0</v>
      </c>
      <c r="W159" s="3">
        <f ca="1">PRODUCT('Rendements bruts_+1'!W$2:W158)</f>
        <v>1.3678713370191913</v>
      </c>
    </row>
    <row r="160" spans="1:23" x14ac:dyDescent="0.25">
      <c r="A160" s="2">
        <f>+'[2]GPD Rends Bruts'!A169</f>
        <v>42794</v>
      </c>
      <c r="B160" s="3">
        <f>PRODUCT('Rendements bruts_+1'!B$2:B159)</f>
        <v>1.8115719279209628</v>
      </c>
      <c r="C160" s="3">
        <f ca="1">PRODUCT('Rendements bruts_+1'!C$2:C159)</f>
        <v>3.6053115774130524</v>
      </c>
      <c r="D160" s="3">
        <f ca="1">PRODUCT('Rendements bruts_+1'!D$2:D159)</f>
        <v>2.7015281652234693</v>
      </c>
      <c r="E160" s="3">
        <f ca="1">PRODUCT('Rendements bruts_+1'!E$2:E159)</f>
        <v>1.4235288622733615</v>
      </c>
      <c r="F160" s="3">
        <f ca="1">PRODUCT('Rendements bruts_+1'!F$2:F159)</f>
        <v>1.7200370314224167</v>
      </c>
      <c r="G160" s="3">
        <f ca="1">PRODUCT('Rendements bruts_+1'!G$2:G159)</f>
        <v>1.7880991224595315</v>
      </c>
      <c r="H160" s="3">
        <f ca="1">PRODUCT('Rendements bruts_+1'!H$2:H159)</f>
        <v>1.4366427782430784</v>
      </c>
      <c r="I160" s="3">
        <f ca="1">PRODUCT('Rendements bruts_+1'!I$2:I159)</f>
        <v>2.0076719616844607</v>
      </c>
      <c r="J160" s="3">
        <f ca="1">PRODUCT('Rendements bruts_+1'!J$2:J159)</f>
        <v>1.0206954350281499</v>
      </c>
      <c r="K160" s="3">
        <f ca="1">PRODUCT('Rendements bruts_+1'!K$2:K159)</f>
        <v>2.272470977915662</v>
      </c>
      <c r="L160" s="3">
        <f ca="1">PRODUCT('Rendements bruts_+1'!L$2:L159)</f>
        <v>0.88787219569635267</v>
      </c>
      <c r="M160" s="3">
        <f ca="1">PRODUCT('Rendements bruts_+1'!M$2:M159)</f>
        <v>1.2088091492485875</v>
      </c>
      <c r="N160" s="3">
        <f ca="1">PRODUCT('Rendements bruts_+1'!N$2:N159)</f>
        <v>2.3340335687567393</v>
      </c>
      <c r="O160" s="3">
        <f ca="1">PRODUCT('Rendements bruts_+1'!O$2:O159)</f>
        <v>1.4581499611571183</v>
      </c>
      <c r="P160" s="3">
        <f ca="1">PRODUCT('Rendements bruts_+1'!P$2:P159)</f>
        <v>1.3364512541727469</v>
      </c>
      <c r="Q160" s="3">
        <f ca="1">PRODUCT('Rendements bruts_+1'!Q$2:Q159)</f>
        <v>1.4906897847822331</v>
      </c>
      <c r="R160" s="3">
        <f ca="1">PRODUCT('Rendements bruts_+1'!R$2:R159)</f>
        <v>1.2063536864461426</v>
      </c>
      <c r="S160" s="3">
        <f ca="1">PRODUCT('Rendements bruts_+1'!S$2:S159)</f>
        <v>1.088159934962402</v>
      </c>
      <c r="T160" s="3">
        <f ca="1">PRODUCT('Rendements bruts_+1'!T$2:T159)</f>
        <v>1.0722711476575688</v>
      </c>
      <c r="U160" s="3">
        <f>PRODUCT('Rendements bruts_+1'!U$2:U159)</f>
        <v>0</v>
      </c>
      <c r="V160" s="3">
        <f>PRODUCT('Rendements bruts_+1'!V$2:V159)</f>
        <v>0</v>
      </c>
      <c r="W160" s="3">
        <f ca="1">PRODUCT('Rendements bruts_+1'!W$2:W159)</f>
        <v>1.3131564835384235</v>
      </c>
    </row>
    <row r="161" spans="1:23" x14ac:dyDescent="0.25">
      <c r="A161" s="2">
        <f>+'[2]GPD Rends Bruts'!A170</f>
        <v>42825</v>
      </c>
      <c r="B161" s="3">
        <f>PRODUCT('Rendements bruts_+1'!B$2:B160)</f>
        <v>1.8159834588219761</v>
      </c>
      <c r="C161" s="3">
        <f ca="1">PRODUCT('Rendements bruts_+1'!C$2:C160)</f>
        <v>3.5332053458647912</v>
      </c>
      <c r="D161" s="3">
        <f ca="1">PRODUCT('Rendements bruts_+1'!D$2:D160)</f>
        <v>2.8636198551368777</v>
      </c>
      <c r="E161" s="3">
        <f ca="1">PRODUCT('Rendements bruts_+1'!E$2:E160)</f>
        <v>1.4662347281415624</v>
      </c>
      <c r="F161" s="3">
        <f ca="1">PRODUCT('Rendements bruts_+1'!F$2:F160)</f>
        <v>1.737237401736641</v>
      </c>
      <c r="G161" s="3">
        <f ca="1">PRODUCT('Rendements bruts_+1'!G$2:G160)</f>
        <v>1.8238611049087221</v>
      </c>
      <c r="H161" s="3">
        <f ca="1">PRODUCT('Rendements bruts_+1'!H$2:H160)</f>
        <v>1.4797420615903707</v>
      </c>
      <c r="I161" s="3">
        <f ca="1">PRODUCT('Rendements bruts_+1'!I$2:I160)</f>
        <v>2.0277486813013055</v>
      </c>
      <c r="J161" s="3">
        <f ca="1">PRODUCT('Rendements bruts_+1'!J$2:J160)</f>
        <v>0.99007457197730531</v>
      </c>
      <c r="K161" s="3">
        <f ca="1">PRODUCT('Rendements bruts_+1'!K$2:K160)</f>
        <v>2.2270215583573485</v>
      </c>
      <c r="L161" s="3">
        <f ca="1">PRODUCT('Rendements bruts_+1'!L$2:L160)</f>
        <v>0.87899347373938919</v>
      </c>
      <c r="M161" s="3">
        <f ca="1">PRODUCT('Rendements bruts_+1'!M$2:M160)</f>
        <v>1.2813376982035027</v>
      </c>
      <c r="N161" s="3">
        <f ca="1">PRODUCT('Rendements bruts_+1'!N$2:N160)</f>
        <v>2.2406722260064695</v>
      </c>
      <c r="O161" s="3">
        <f ca="1">PRODUCT('Rendements bruts_+1'!O$2:O160)</f>
        <v>1.4581499611571183</v>
      </c>
      <c r="P161" s="3">
        <f ca="1">PRODUCT('Rendements bruts_+1'!P$2:P160)</f>
        <v>1.2829932040058369</v>
      </c>
      <c r="Q161" s="3">
        <f ca="1">PRODUCT('Rendements bruts_+1'!Q$2:Q160)</f>
        <v>1.4608759890865883</v>
      </c>
      <c r="R161" s="3">
        <f ca="1">PRODUCT('Rendements bruts_+1'!R$2:R160)</f>
        <v>1.2063536864461426</v>
      </c>
      <c r="S161" s="3">
        <f ca="1">PRODUCT('Rendements bruts_+1'!S$2:S160)</f>
        <v>1.1316863323608981</v>
      </c>
      <c r="T161" s="3">
        <f ca="1">PRODUCT('Rendements bruts_+1'!T$2:T160)</f>
        <v>1.1151619935638717</v>
      </c>
      <c r="U161" s="3">
        <f>PRODUCT('Rendements bruts_+1'!U$2:U160)</f>
        <v>0</v>
      </c>
      <c r="V161" s="3">
        <f>PRODUCT('Rendements bruts_+1'!V$2:V160)</f>
        <v>0</v>
      </c>
      <c r="W161" s="3">
        <f ca="1">PRODUCT('Rendements bruts_+1'!W$2:W160)</f>
        <v>1.3131564835384235</v>
      </c>
    </row>
    <row r="162" spans="1:23" x14ac:dyDescent="0.25">
      <c r="A162" s="2">
        <f>+'[2]GPD Rends Bruts'!A171</f>
        <v>42853</v>
      </c>
      <c r="B162" s="3">
        <f>PRODUCT('Rendements bruts_+1'!B$2:B161)</f>
        <v>1.8336624119103824</v>
      </c>
      <c r="C162" s="3">
        <f ca="1">PRODUCT('Rendements bruts_+1'!C$2:C161)</f>
        <v>3.4272091854888473</v>
      </c>
      <c r="D162" s="3">
        <f ca="1">PRODUCT('Rendements bruts_+1'!D$2:D161)</f>
        <v>2.8349836565855089</v>
      </c>
      <c r="E162" s="3">
        <f ca="1">PRODUCT('Rendements bruts_+1'!E$2:E161)</f>
        <v>1.5248841172672249</v>
      </c>
      <c r="F162" s="3">
        <f ca="1">PRODUCT('Rendements bruts_+1'!F$2:F161)</f>
        <v>1.6851202796845417</v>
      </c>
      <c r="G162" s="3">
        <f ca="1">PRODUCT('Rendements bruts_+1'!G$2:G161)</f>
        <v>1.8238611049087221</v>
      </c>
      <c r="H162" s="3">
        <f ca="1">PRODUCT('Rendements bruts_+1'!H$2:H161)</f>
        <v>1.4057549585108522</v>
      </c>
      <c r="I162" s="3">
        <f ca="1">PRODUCT('Rendements bruts_+1'!I$2:I161)</f>
        <v>2.0277486813013055</v>
      </c>
      <c r="J162" s="3">
        <f ca="1">PRODUCT('Rendements bruts_+1'!J$2:J161)</f>
        <v>0.99997531769707837</v>
      </c>
      <c r="K162" s="3">
        <f ca="1">PRODUCT('Rendements bruts_+1'!K$2:K161)</f>
        <v>2.3161024206916423</v>
      </c>
      <c r="L162" s="3">
        <f ca="1">PRODUCT('Rendements bruts_+1'!L$2:L161)</f>
        <v>0.87899347373938919</v>
      </c>
      <c r="M162" s="3">
        <f ca="1">PRODUCT('Rendements bruts_+1'!M$2:M161)</f>
        <v>1.3325912061316429</v>
      </c>
      <c r="N162" s="3">
        <f ca="1">PRODUCT('Rendements bruts_+1'!N$2:N161)</f>
        <v>2.3751125595668579</v>
      </c>
      <c r="O162" s="3">
        <f ca="1">PRODUCT('Rendements bruts_+1'!O$2:O161)</f>
        <v>1.4581499611571183</v>
      </c>
      <c r="P162" s="3">
        <f ca="1">PRODUCT('Rendements bruts_+1'!P$2:P161)</f>
        <v>1.3471428642061289</v>
      </c>
      <c r="Q162" s="3">
        <f ca="1">PRODUCT('Rendements bruts_+1'!Q$2:Q161)</f>
        <v>1.4024409495231247</v>
      </c>
      <c r="R162" s="3">
        <f ca="1">PRODUCT('Rendements bruts_+1'!R$2:R161)</f>
        <v>1.2063536864461426</v>
      </c>
      <c r="S162" s="3">
        <f ca="1">PRODUCT('Rendements bruts_+1'!S$2:S161)</f>
        <v>1.1995875123025521</v>
      </c>
      <c r="T162" s="3">
        <f ca="1">PRODUCT('Rendements bruts_+1'!T$2:T161)</f>
        <v>1.1151619935638717</v>
      </c>
      <c r="U162" s="3">
        <f>PRODUCT('Rendements bruts_+1'!U$2:U161)</f>
        <v>0</v>
      </c>
      <c r="V162" s="3">
        <f>PRODUCT('Rendements bruts_+1'!V$2:V161)</f>
        <v>0</v>
      </c>
      <c r="W162" s="3">
        <f ca="1">PRODUCT('Rendements bruts_+1'!W$2:W161)</f>
        <v>1.3525511780445763</v>
      </c>
    </row>
    <row r="163" spans="1:23" x14ac:dyDescent="0.25">
      <c r="A163" s="2">
        <f>+'[2]GPD Rends Bruts'!A172</f>
        <v>42886</v>
      </c>
      <c r="B163" s="3">
        <f>PRODUCT('Rendements bruts_+1'!B$2:B162)</f>
        <v>1.8412449635478021</v>
      </c>
      <c r="C163" s="3">
        <f ca="1">PRODUCT('Rendements bruts_+1'!C$2:C162)</f>
        <v>3.5300254610535129</v>
      </c>
      <c r="D163" s="3">
        <f ca="1">PRODUCT('Rendements bruts_+1'!D$2:D162)</f>
        <v>3.0050826759806397</v>
      </c>
      <c r="E163" s="3">
        <f ca="1">PRODUCT('Rendements bruts_+1'!E$2:E162)</f>
        <v>1.5248841172672249</v>
      </c>
      <c r="F163" s="3">
        <f ca="1">PRODUCT('Rendements bruts_+1'!F$2:F162)</f>
        <v>1.7693762936687689</v>
      </c>
      <c r="G163" s="3">
        <f ca="1">PRODUCT('Rendements bruts_+1'!G$2:G162)</f>
        <v>1.8785769380559838</v>
      </c>
      <c r="H163" s="3">
        <f ca="1">PRODUCT('Rendements bruts_+1'!H$2:H162)</f>
        <v>1.3776398593406352</v>
      </c>
      <c r="I163" s="3">
        <f ca="1">PRODUCT('Rendements bruts_+1'!I$2:I162)</f>
        <v>2.0074711944882924</v>
      </c>
      <c r="J163" s="3">
        <f ca="1">PRODUCT('Rendements bruts_+1'!J$2:J162)</f>
        <v>1.0399743304049616</v>
      </c>
      <c r="K163" s="3">
        <f ca="1">PRODUCT('Rendements bruts_+1'!K$2:K162)</f>
        <v>2.20029729965706</v>
      </c>
      <c r="L163" s="3">
        <f ca="1">PRODUCT('Rendements bruts_+1'!L$2:L162)</f>
        <v>0.84383373478981361</v>
      </c>
      <c r="M163" s="3">
        <f ca="1">PRODUCT('Rendements bruts_+1'!M$2:M162)</f>
        <v>1.4125466784995415</v>
      </c>
      <c r="N163" s="3">
        <f ca="1">PRODUCT('Rendements bruts_+1'!N$2:N162)</f>
        <v>2.4226148107581951</v>
      </c>
      <c r="O163" s="3">
        <f ca="1">PRODUCT('Rendements bruts_+1'!O$2:O162)</f>
        <v>1.4581499611571183</v>
      </c>
      <c r="P163" s="3">
        <f ca="1">PRODUCT('Rendements bruts_+1'!P$2:P162)</f>
        <v>1.387557150132313</v>
      </c>
      <c r="Q163" s="3">
        <f ca="1">PRODUCT('Rendements bruts_+1'!Q$2:Q162)</f>
        <v>1.4445141780088184</v>
      </c>
      <c r="R163" s="3">
        <f ca="1">PRODUCT('Rendements bruts_+1'!R$2:R162)</f>
        <v>1.2063536864461426</v>
      </c>
      <c r="S163" s="3">
        <f ca="1">PRODUCT('Rendements bruts_+1'!S$2:S162)</f>
        <v>1.2475710127946542</v>
      </c>
      <c r="T163" s="3">
        <f ca="1">PRODUCT('Rendements bruts_+1'!T$2:T162)</f>
        <v>1.1597684733064266</v>
      </c>
      <c r="U163" s="3">
        <f>PRODUCT('Rendements bruts_+1'!U$2:U162)</f>
        <v>0</v>
      </c>
      <c r="V163" s="3">
        <f>PRODUCT('Rendements bruts_+1'!V$2:V162)</f>
        <v>0</v>
      </c>
      <c r="W163" s="3">
        <f ca="1">PRODUCT('Rendements bruts_+1'!W$2:W162)</f>
        <v>1.3255001544836846</v>
      </c>
    </row>
    <row r="164" spans="1:23" x14ac:dyDescent="0.25">
      <c r="A164" s="2">
        <f>+'[2]GPD Rends Bruts'!A173</f>
        <v>42916</v>
      </c>
      <c r="B164" s="3">
        <f>PRODUCT('Rendements bruts_+1'!B$2:B163)</f>
        <v>1.8170053326454634</v>
      </c>
      <c r="C164" s="3">
        <f ca="1">PRODUCT('Rendements bruts_+1'!C$2:C163)</f>
        <v>3.5653257156640481</v>
      </c>
      <c r="D164" s="3">
        <f ca="1">PRODUCT('Rendements bruts_+1'!D$2:D163)</f>
        <v>2.9750318492208332</v>
      </c>
      <c r="E164" s="3">
        <f ca="1">PRODUCT('Rendements bruts_+1'!E$2:E163)</f>
        <v>1.5248841172672249</v>
      </c>
      <c r="F164" s="3">
        <f ca="1">PRODUCT('Rendements bruts_+1'!F$2:F163)</f>
        <v>1.7339887677953936</v>
      </c>
      <c r="G164" s="3">
        <f ca="1">PRODUCT('Rendements bruts_+1'!G$2:G163)</f>
        <v>1.9161484768171035</v>
      </c>
      <c r="H164" s="3">
        <f ca="1">PRODUCT('Rendements bruts_+1'!H$2:H163)</f>
        <v>1.3087578663736033</v>
      </c>
      <c r="I164" s="3">
        <f ca="1">PRODUCT('Rendements bruts_+1'!I$2:I163)</f>
        <v>2.0275459064331751</v>
      </c>
      <c r="J164" s="3">
        <f ca="1">PRODUCT('Rendements bruts_+1'!J$2:J163)</f>
        <v>0.98797561388471344</v>
      </c>
      <c r="K164" s="3">
        <f ca="1">PRODUCT('Rendements bruts_+1'!K$2:K163)</f>
        <v>2.2443032456502015</v>
      </c>
      <c r="L164" s="3">
        <f ca="1">PRODUCT('Rendements bruts_+1'!L$2:L163)</f>
        <v>0.85227207213771172</v>
      </c>
      <c r="M164" s="3">
        <f ca="1">PRODUCT('Rendements bruts_+1'!M$2:M163)</f>
        <v>1.3419193445745643</v>
      </c>
      <c r="N164" s="3">
        <f ca="1">PRODUCT('Rendements bruts_+1'!N$2:N163)</f>
        <v>2.374162514543031</v>
      </c>
      <c r="O164" s="3">
        <f ca="1">PRODUCT('Rendements bruts_+1'!O$2:O163)</f>
        <v>1.4581499611571183</v>
      </c>
      <c r="P164" s="3">
        <f ca="1">PRODUCT('Rendements bruts_+1'!P$2:P163)</f>
        <v>1.4430594361376055</v>
      </c>
      <c r="Q164" s="3">
        <f ca="1">PRODUCT('Rendements bruts_+1'!Q$2:Q163)</f>
        <v>1.4156238944486421</v>
      </c>
      <c r="R164" s="3">
        <f ca="1">PRODUCT('Rendements bruts_+1'!R$2:R163)</f>
        <v>1.2063536864461426</v>
      </c>
      <c r="S164" s="3">
        <f ca="1">PRODUCT('Rendements bruts_+1'!S$2:S163)</f>
        <v>1.2725224330505474</v>
      </c>
      <c r="T164" s="3">
        <f ca="1">PRODUCT('Rendements bruts_+1'!T$2:T163)</f>
        <v>1.1481707885733623</v>
      </c>
      <c r="U164" s="3">
        <f>PRODUCT('Rendements bruts_+1'!U$2:U163)</f>
        <v>0</v>
      </c>
      <c r="V164" s="3">
        <f>PRODUCT('Rendements bruts_+1'!V$2:V163)</f>
        <v>0</v>
      </c>
      <c r="W164" s="3">
        <f ca="1">PRODUCT('Rendements bruts_+1'!W$2:W163)</f>
        <v>1.3255001544836846</v>
      </c>
    </row>
    <row r="165" spans="1:23" x14ac:dyDescent="0.25">
      <c r="A165" s="2">
        <f>+'[2]GPD Rends Bruts'!A174</f>
        <v>42947</v>
      </c>
      <c r="B165" s="3">
        <f>PRODUCT('Rendements bruts_+1'!B$2:B164)</f>
        <v>1.802169838420453</v>
      </c>
      <c r="C165" s="3">
        <f ca="1">PRODUCT('Rendements bruts_+1'!C$2:C164)</f>
        <v>3.6009789728206885</v>
      </c>
      <c r="D165" s="3">
        <f ca="1">PRODUCT('Rendements bruts_+1'!D$2:D164)</f>
        <v>2.8262802567597913</v>
      </c>
      <c r="E165" s="3">
        <f ca="1">PRODUCT('Rendements bruts_+1'!E$2:E164)</f>
        <v>1.5096352760945526</v>
      </c>
      <c r="F165" s="3">
        <f ca="1">PRODUCT('Rendements bruts_+1'!F$2:F164)</f>
        <v>1.6472893294056239</v>
      </c>
      <c r="G165" s="3">
        <f ca="1">PRODUCT('Rendements bruts_+1'!G$2:G164)</f>
        <v>1.8395025377444194</v>
      </c>
      <c r="H165" s="3">
        <f ca="1">PRODUCT('Rendements bruts_+1'!H$2:H164)</f>
        <v>1.3741957596922836</v>
      </c>
      <c r="I165" s="3">
        <f ca="1">PRODUCT('Rendements bruts_+1'!I$2:I164)</f>
        <v>2.1491986608191658</v>
      </c>
      <c r="J165" s="3">
        <f ca="1">PRODUCT('Rendements bruts_+1'!J$2:J164)</f>
        <v>1.0472541507177964</v>
      </c>
      <c r="K165" s="3">
        <f ca="1">PRODUCT('Rendements bruts_+1'!K$2:K164)</f>
        <v>2.3565184079327115</v>
      </c>
      <c r="L165" s="3">
        <f ca="1">PRODUCT('Rendements bruts_+1'!L$2:L164)</f>
        <v>0.90340839646597448</v>
      </c>
      <c r="M165" s="3">
        <f ca="1">PRODUCT('Rendements bruts_+1'!M$2:M164)</f>
        <v>1.3016617642373274</v>
      </c>
      <c r="N165" s="3">
        <f ca="1">PRODUCT('Rendements bruts_+1'!N$2:N164)</f>
        <v>2.3266792642521703</v>
      </c>
      <c r="O165" s="3">
        <f ca="1">PRODUCT('Rendements bruts_+1'!O$2:O164)</f>
        <v>1.4581499611571183</v>
      </c>
      <c r="P165" s="3">
        <f ca="1">PRODUCT('Rendements bruts_+1'!P$2:P164)</f>
        <v>1.4863512192217336</v>
      </c>
      <c r="Q165" s="3">
        <f ca="1">PRODUCT('Rendements bruts_+1'!Q$2:Q164)</f>
        <v>1.3589989386706964</v>
      </c>
      <c r="R165" s="3">
        <f ca="1">PRODUCT('Rendements bruts_+1'!R$2:R164)</f>
        <v>1.2063536864461426</v>
      </c>
      <c r="S165" s="3">
        <f ca="1">PRODUCT('Rendements bruts_+1'!S$2:S164)</f>
        <v>1.234346760059031</v>
      </c>
      <c r="T165" s="3">
        <f ca="1">PRODUCT('Rendements bruts_+1'!T$2:T164)</f>
        <v>1.217061035887764</v>
      </c>
      <c r="U165" s="3">
        <f>PRODUCT('Rendements bruts_+1'!U$2:U164)</f>
        <v>0</v>
      </c>
      <c r="V165" s="3">
        <f>PRODUCT('Rendements bruts_+1'!V$2:V164)</f>
        <v>0</v>
      </c>
      <c r="W165" s="3">
        <f ca="1">PRODUCT('Rendements bruts_+1'!W$2:W164)</f>
        <v>1.2592251467595004</v>
      </c>
    </row>
    <row r="166" spans="1:23" x14ac:dyDescent="0.25">
      <c r="A166" s="2">
        <f>+'[2]GPD Rends Bruts'!A175</f>
        <v>42978</v>
      </c>
      <c r="B166" s="3">
        <f>PRODUCT('Rendements bruts_+1'!B$2:B165)</f>
        <v>1.8171912754468058</v>
      </c>
      <c r="C166" s="3">
        <f ca="1">PRODUCT('Rendements bruts_+1'!C$2:C165)</f>
        <v>3.8170377111899301</v>
      </c>
      <c r="D166" s="3">
        <f ca="1">PRODUCT('Rendements bruts_+1'!D$2:D165)</f>
        <v>2.7697546516245954</v>
      </c>
      <c r="E166" s="3">
        <f ca="1">PRODUCT('Rendements bruts_+1'!E$2:E165)</f>
        <v>1.6002133926602258</v>
      </c>
      <c r="F166" s="3">
        <f ca="1">PRODUCT('Rendements bruts_+1'!F$2:F165)</f>
        <v>1.713180902581849</v>
      </c>
      <c r="G166" s="3">
        <f ca="1">PRODUCT('Rendements bruts_+1'!G$2:G165)</f>
        <v>1.7659224362346426</v>
      </c>
      <c r="H166" s="3">
        <f ca="1">PRODUCT('Rendements bruts_+1'!H$2:H165)</f>
        <v>1.3879377172892065</v>
      </c>
      <c r="I166" s="3">
        <f ca="1">PRODUCT('Rendements bruts_+1'!I$2:I165)</f>
        <v>2.1062146876027823</v>
      </c>
      <c r="J166" s="3">
        <f ca="1">PRODUCT('Rendements bruts_+1'!J$2:J165)</f>
        <v>1.0996168582536863</v>
      </c>
      <c r="K166" s="3">
        <f ca="1">PRODUCT('Rendements bruts_+1'!K$2:K165)</f>
        <v>2.4979095124086745</v>
      </c>
      <c r="L166" s="3">
        <f ca="1">PRODUCT('Rendements bruts_+1'!L$2:L165)</f>
        <v>0.88534022853665495</v>
      </c>
      <c r="M166" s="3">
        <f ca="1">PRODUCT('Rendements bruts_+1'!M$2:M165)</f>
        <v>1.2365786760254609</v>
      </c>
      <c r="N166" s="3">
        <f ca="1">PRODUCT('Rendements bruts_+1'!N$2:N165)</f>
        <v>2.2336120936820834</v>
      </c>
      <c r="O166" s="3">
        <f ca="1">PRODUCT('Rendements bruts_+1'!O$2:O165)</f>
        <v>1.4581499611571183</v>
      </c>
      <c r="P166" s="3">
        <f ca="1">PRODUCT('Rendements bruts_+1'!P$2:P165)</f>
        <v>1.4417606826450815</v>
      </c>
      <c r="Q166" s="3">
        <f ca="1">PRODUCT('Rendements bruts_+1'!Q$2:Q165)</f>
        <v>1.4405388749909382</v>
      </c>
      <c r="R166" s="3">
        <f ca="1">PRODUCT('Rendements bruts_+1'!R$2:R165)</f>
        <v>1.2063536864461426</v>
      </c>
      <c r="S166" s="3">
        <f ca="1">PRODUCT('Rendements bruts_+1'!S$2:S165)</f>
        <v>1.2096598248578503</v>
      </c>
      <c r="T166" s="3">
        <f ca="1">PRODUCT('Rendements bruts_+1'!T$2:T165)</f>
        <v>1.2657434773232747</v>
      </c>
      <c r="U166" s="3">
        <f>PRODUCT('Rendements bruts_+1'!U$2:U165)</f>
        <v>0</v>
      </c>
      <c r="V166" s="3">
        <f>PRODUCT('Rendements bruts_+1'!V$2:V165)</f>
        <v>0</v>
      </c>
      <c r="W166" s="3">
        <f ca="1">PRODUCT('Rendements bruts_+1'!W$2:W165)</f>
        <v>1.2088561408891203</v>
      </c>
    </row>
    <row r="167" spans="1:23" x14ac:dyDescent="0.25">
      <c r="A167" s="2">
        <f>+'[2]GPD Rends Bruts'!A176</f>
        <v>43007</v>
      </c>
      <c r="B167" s="3">
        <f>PRODUCT('Rendements bruts_+1'!B$2:B166)</f>
        <v>1.8030811395452602</v>
      </c>
      <c r="C167" s="3">
        <f ca="1">PRODUCT('Rendements bruts_+1'!C$2:C166)</f>
        <v>3.7406969569661315</v>
      </c>
      <c r="D167" s="3">
        <f ca="1">PRODUCT('Rendements bruts_+1'!D$2:D166)</f>
        <v>2.8251497446570872</v>
      </c>
      <c r="E167" s="3">
        <f ca="1">PRODUCT('Rendements bruts_+1'!E$2:E166)</f>
        <v>1.6802240622932372</v>
      </c>
      <c r="F167" s="3">
        <f ca="1">PRODUCT('Rendements bruts_+1'!F$2:F166)</f>
        <v>1.8159717567367599</v>
      </c>
      <c r="G167" s="3">
        <f ca="1">PRODUCT('Rendements bruts_+1'!G$2:G166)</f>
        <v>1.6952855387852568</v>
      </c>
      <c r="H167" s="3">
        <f ca="1">PRODUCT('Rendements bruts_+1'!H$2:H166)</f>
        <v>1.4156964716349907</v>
      </c>
      <c r="I167" s="3">
        <f ca="1">PRODUCT('Rendements bruts_+1'!I$2:I166)</f>
        <v>2.2115254219829215</v>
      </c>
      <c r="J167" s="3">
        <f ca="1">PRODUCT('Rendements bruts_+1'!J$2:J166)</f>
        <v>1.1216091954187599</v>
      </c>
      <c r="K167" s="3">
        <f ca="1">PRODUCT('Rendements bruts_+1'!K$2:K166)</f>
        <v>2.6228049880291082</v>
      </c>
      <c r="L167" s="3">
        <f ca="1">PRODUCT('Rendements bruts_+1'!L$2:L166)</f>
        <v>0.8676334239659218</v>
      </c>
      <c r="M167" s="3">
        <f ca="1">PRODUCT('Rendements bruts_+1'!M$2:M166)</f>
        <v>1.1994813157446971</v>
      </c>
      <c r="N167" s="3">
        <f ca="1">PRODUCT('Rendements bruts_+1'!N$2:N166)</f>
        <v>2.1666037308716208</v>
      </c>
      <c r="O167" s="3">
        <f ca="1">PRODUCT('Rendements bruts_+1'!O$2:O166)</f>
        <v>1.4581499611571183</v>
      </c>
      <c r="P167" s="3">
        <f ca="1">PRODUCT('Rendements bruts_+1'!P$2:P166)</f>
        <v>1.398507862165729</v>
      </c>
      <c r="Q167" s="3">
        <f ca="1">PRODUCT('Rendements bruts_+1'!Q$2:Q166)</f>
        <v>1.4837550412406664</v>
      </c>
      <c r="R167" s="3">
        <f ca="1">PRODUCT('Rendements bruts_+1'!R$2:R166)</f>
        <v>1.2063536864461426</v>
      </c>
      <c r="S167" s="3">
        <f ca="1">PRODUCT('Rendements bruts_+1'!S$2:S166)</f>
        <v>1.1491768336149577</v>
      </c>
      <c r="T167" s="3">
        <f ca="1">PRODUCT('Rendements bruts_+1'!T$2:T166)</f>
        <v>1.202456303457111</v>
      </c>
      <c r="U167" s="3">
        <f>PRODUCT('Rendements bruts_+1'!U$2:U166)</f>
        <v>0</v>
      </c>
      <c r="V167" s="3">
        <f>PRODUCT('Rendements bruts_+1'!V$2:V166)</f>
        <v>0</v>
      </c>
      <c r="W167" s="3">
        <f ca="1">PRODUCT('Rendements bruts_+1'!W$2:W166)</f>
        <v>1.2572103865246851</v>
      </c>
    </row>
    <row r="168" spans="1:23" x14ac:dyDescent="0.25">
      <c r="A168" s="2">
        <f>+'[2]GPD Rends Bruts'!A177</f>
        <v>43039</v>
      </c>
      <c r="B168" s="3">
        <f>PRODUCT('Rendements bruts_+1'!B$2:B167)</f>
        <v>1.8229784915209644</v>
      </c>
      <c r="C168" s="3">
        <f ca="1">PRODUCT('Rendements bruts_+1'!C$2:C167)</f>
        <v>3.890324835244777</v>
      </c>
      <c r="D168" s="3">
        <f ca="1">PRODUCT('Rendements bruts_+1'!D$2:D167)</f>
        <v>2.7686467497639455</v>
      </c>
      <c r="E168" s="3">
        <f ca="1">PRODUCT('Rendements bruts_+1'!E$2:E167)</f>
        <v>1.7138285435391019</v>
      </c>
      <c r="F168" s="3">
        <f ca="1">PRODUCT('Rendements bruts_+1'!F$2:F167)</f>
        <v>1.7978120391693924</v>
      </c>
      <c r="G168" s="3">
        <f ca="1">PRODUCT('Rendements bruts_+1'!G$2:G167)</f>
        <v>1.6274741172338465</v>
      </c>
      <c r="H168" s="3">
        <f ca="1">PRODUCT('Rendements bruts_+1'!H$2:H167)</f>
        <v>1.4581673657840404</v>
      </c>
      <c r="I168" s="3">
        <f ca="1">PRODUCT('Rendements bruts_+1'!I$2:I167)</f>
        <v>2.25575593042258</v>
      </c>
      <c r="J168" s="3">
        <f ca="1">PRODUCT('Rendements bruts_+1'!J$2:J167)</f>
        <v>1.0991770115103847</v>
      </c>
      <c r="K168" s="3">
        <f ca="1">PRODUCT('Rendements bruts_+1'!K$2:K167)</f>
        <v>2.7277171875502728</v>
      </c>
      <c r="L168" s="3">
        <f ca="1">PRODUCT('Rendements bruts_+1'!L$2:L167)</f>
        <v>0.91969142940387716</v>
      </c>
      <c r="M168" s="3">
        <f ca="1">PRODUCT('Rendements bruts_+1'!M$2:M167)</f>
        <v>1.1874865025872501</v>
      </c>
      <c r="N168" s="3">
        <f ca="1">PRODUCT('Rendements bruts_+1'!N$2:N167)</f>
        <v>2.2532678801064856</v>
      </c>
      <c r="O168" s="3">
        <f ca="1">PRODUCT('Rendements bruts_+1'!O$2:O167)</f>
        <v>1.4581499611571183</v>
      </c>
      <c r="P168" s="3">
        <f ca="1">PRODUCT('Rendements bruts_+1'!P$2:P167)</f>
        <v>1.3425675476790997</v>
      </c>
      <c r="Q168" s="3">
        <f ca="1">PRODUCT('Rendements bruts_+1'!Q$2:Q167)</f>
        <v>1.4392423900034463</v>
      </c>
      <c r="R168" s="3">
        <f ca="1">PRODUCT('Rendements bruts_+1'!R$2:R167)</f>
        <v>1.2063536864461426</v>
      </c>
      <c r="S168" s="3">
        <f ca="1">PRODUCT('Rendements bruts_+1'!S$2:S167)</f>
        <v>1.114701528606509</v>
      </c>
      <c r="T168" s="3">
        <f ca="1">PRODUCT('Rendements bruts_+1'!T$2:T167)</f>
        <v>1.1423334882842553</v>
      </c>
      <c r="U168" s="3">
        <f>PRODUCT('Rendements bruts_+1'!U$2:U167)</f>
        <v>0</v>
      </c>
      <c r="V168" s="3">
        <f>PRODUCT('Rendements bruts_+1'!V$2:V167)</f>
        <v>0</v>
      </c>
      <c r="W168" s="3">
        <f ca="1">PRODUCT('Rendements bruts_+1'!W$2:W167)</f>
        <v>1.1943498671984507</v>
      </c>
    </row>
    <row r="169" spans="1:23" x14ac:dyDescent="0.25">
      <c r="A169" s="2">
        <f>+'[2]GPD Rends Bruts'!A178</f>
        <v>43069</v>
      </c>
      <c r="B169" s="3">
        <f>PRODUCT('Rendements bruts_+1'!B$2:B168)</f>
        <v>1.8310637566116654</v>
      </c>
      <c r="C169" s="3">
        <f ca="1">PRODUCT('Rendements bruts_+1'!C$2:C168)</f>
        <v>3.6958085934825382</v>
      </c>
      <c r="D169" s="3">
        <f ca="1">PRODUCT('Rendements bruts_+1'!D$2:D168)</f>
        <v>2.6579008797733876</v>
      </c>
      <c r="E169" s="3">
        <f ca="1">PRODUCT('Rendements bruts_+1'!E$2:E168)</f>
        <v>1.6281371163621468</v>
      </c>
      <c r="F169" s="3">
        <f ca="1">PRODUCT('Rendements bruts_+1'!F$2:F168)</f>
        <v>1.8697245207361681</v>
      </c>
      <c r="G169" s="3">
        <f ca="1">PRODUCT('Rendements bruts_+1'!G$2:G168)</f>
        <v>1.578649893716831</v>
      </c>
      <c r="H169" s="3">
        <f ca="1">PRODUCT('Rendements bruts_+1'!H$2:H168)</f>
        <v>1.3852589974948384</v>
      </c>
      <c r="I169" s="3">
        <f ca="1">PRODUCT('Rendements bruts_+1'!I$2:I168)</f>
        <v>2.3685437269437091</v>
      </c>
      <c r="J169" s="3">
        <f ca="1">PRODUCT('Rendements bruts_+1'!J$2:J168)</f>
        <v>1.1101687816254886</v>
      </c>
      <c r="K169" s="3">
        <f ca="1">PRODUCT('Rendements bruts_+1'!K$2:K168)</f>
        <v>2.7004400156747699</v>
      </c>
      <c r="L169" s="3">
        <f ca="1">PRODUCT('Rendements bruts_+1'!L$2:L168)</f>
        <v>0.90129760081579957</v>
      </c>
      <c r="M169" s="3">
        <f ca="1">PRODUCT('Rendements bruts_+1'!M$2:M168)</f>
        <v>1.163736772535505</v>
      </c>
      <c r="N169" s="3">
        <f ca="1">PRODUCT('Rendements bruts_+1'!N$2:N168)</f>
        <v>2.2307352013054209</v>
      </c>
      <c r="O169" s="3">
        <f ca="1">PRODUCT('Rendements bruts_+1'!O$2:O168)</f>
        <v>1.4581499611571183</v>
      </c>
      <c r="P169" s="3">
        <f ca="1">PRODUCT('Rendements bruts_+1'!P$2:P168)</f>
        <v>1.3828445741094728</v>
      </c>
      <c r="Q169" s="3">
        <f ca="1">PRODUCT('Rendements bruts_+1'!Q$2:Q168)</f>
        <v>1.4968120856035843</v>
      </c>
      <c r="R169" s="3">
        <f ca="1">PRODUCT('Rendements bruts_+1'!R$2:R168)</f>
        <v>1.2063536864461426</v>
      </c>
      <c r="S169" s="3">
        <f ca="1">PRODUCT('Rendements bruts_+1'!S$2:S168)</f>
        <v>1.1481425744647042</v>
      </c>
      <c r="T169" s="3">
        <f ca="1">PRODUCT('Rendements bruts_+1'!T$2:T168)</f>
        <v>1.096640148752885</v>
      </c>
      <c r="U169" s="3">
        <f>PRODUCT('Rendements bruts_+1'!U$2:U168)</f>
        <v>0</v>
      </c>
      <c r="V169" s="3">
        <f>PRODUCT('Rendements bruts_+1'!V$2:V168)</f>
        <v>0</v>
      </c>
      <c r="W169" s="3">
        <f ca="1">PRODUCT('Rendements bruts_+1'!W$2:W168)</f>
        <v>1.2540673605583732</v>
      </c>
    </row>
    <row r="170" spans="1:23" x14ac:dyDescent="0.25">
      <c r="A170" s="2">
        <f>+'[2]GPD Rends Bruts'!A179</f>
        <v>43098</v>
      </c>
      <c r="B170" s="3">
        <f>PRODUCT('Rendements bruts_+1'!B$2:B169)</f>
        <v>1.82178977574186</v>
      </c>
      <c r="C170" s="3">
        <f ca="1">PRODUCT('Rendements bruts_+1'!C$2:C169)</f>
        <v>3.8066828512870146</v>
      </c>
      <c r="D170" s="3">
        <f ca="1">PRODUCT('Rendements bruts_+1'!D$2:D169)</f>
        <v>2.5781638533801861</v>
      </c>
      <c r="E170" s="3">
        <f ca="1">PRODUCT('Rendements bruts_+1'!E$2:E169)</f>
        <v>1.5955743740349038</v>
      </c>
      <c r="F170" s="3">
        <f ca="1">PRODUCT('Rendements bruts_+1'!F$2:F169)</f>
        <v>1.9258162563582533</v>
      </c>
      <c r="G170" s="3">
        <f ca="1">PRODUCT('Rendements bruts_+1'!G$2:G169)</f>
        <v>1.531290396905326</v>
      </c>
      <c r="H170" s="3">
        <f ca="1">PRODUCT('Rendements bruts_+1'!H$2:H169)</f>
        <v>1.4545219473695803</v>
      </c>
      <c r="I170" s="3">
        <f ca="1">PRODUCT('Rendements bruts_+1'!I$2:I169)</f>
        <v>2.2501165405965233</v>
      </c>
      <c r="J170" s="3">
        <f ca="1">PRODUCT('Rendements bruts_+1'!J$2:J169)</f>
        <v>1.1101687816254886</v>
      </c>
      <c r="K170" s="3">
        <f ca="1">PRODUCT('Rendements bruts_+1'!K$2:K169)</f>
        <v>2.6194268152045268</v>
      </c>
      <c r="L170" s="3">
        <f ca="1">PRODUCT('Rendements bruts_+1'!L$2:L169)</f>
        <v>0.90129760081579957</v>
      </c>
      <c r="M170" s="3">
        <f ca="1">PRODUCT('Rendements bruts_+1'!M$2:M169)</f>
        <v>1.2102862434369253</v>
      </c>
      <c r="N170" s="3">
        <f ca="1">PRODUCT('Rendements bruts_+1'!N$2:N169)</f>
        <v>2.1861204972793122</v>
      </c>
      <c r="O170" s="3">
        <f ca="1">PRODUCT('Rendements bruts_+1'!O$2:O169)</f>
        <v>1.4581499611571183</v>
      </c>
      <c r="P170" s="3">
        <f ca="1">PRODUCT('Rendements bruts_+1'!P$2:P169)</f>
        <v>1.3690161283683782</v>
      </c>
      <c r="Q170" s="3">
        <f ca="1">PRODUCT('Rendements bruts_+1'!Q$2:Q169)</f>
        <v>1.5566845690277278</v>
      </c>
      <c r="R170" s="3">
        <f ca="1">PRODUCT('Rendements bruts_+1'!R$2:R169)</f>
        <v>1.2063536864461426</v>
      </c>
      <c r="S170" s="3">
        <f ca="1">PRODUCT('Rendements bruts_+1'!S$2:S169)</f>
        <v>1.1711054259539984</v>
      </c>
      <c r="T170" s="3">
        <f ca="1">PRODUCT('Rendements bruts_+1'!T$2:T169)</f>
        <v>1.0418081413152407</v>
      </c>
      <c r="U170" s="3">
        <f>PRODUCT('Rendements bruts_+1'!U$2:U169)</f>
        <v>0</v>
      </c>
      <c r="V170" s="3">
        <f>PRODUCT('Rendements bruts_+1'!V$2:V169)</f>
        <v>0</v>
      </c>
      <c r="W170" s="3">
        <f ca="1">PRODUCT('Rendements bruts_+1'!W$2:W169)</f>
        <v>1.2039046661360382</v>
      </c>
    </row>
    <row r="171" spans="1:23" x14ac:dyDescent="0.25">
      <c r="A171" s="2">
        <f>+'[2]GPD Rends Bruts'!A180</f>
        <v>43131</v>
      </c>
      <c r="B171" s="3">
        <f>PRODUCT('Rendements bruts_+1'!B$2:B170)</f>
        <v>1.8142023872020083</v>
      </c>
      <c r="C171" s="3">
        <f ca="1">PRODUCT('Rendements bruts_+1'!C$2:C170)</f>
        <v>3.8447496797998846</v>
      </c>
      <c r="D171" s="3">
        <f ca="1">PRODUCT('Rendements bruts_+1'!D$2:D170)</f>
        <v>2.5523822148463844</v>
      </c>
      <c r="E171" s="3">
        <f ca="1">PRODUCT('Rendements bruts_+1'!E$2:E170)</f>
        <v>1.6115301177752528</v>
      </c>
      <c r="F171" s="3">
        <f ca="1">PRODUCT('Rendements bruts_+1'!F$2:F170)</f>
        <v>2.0413652317397486</v>
      </c>
      <c r="G171" s="3">
        <f ca="1">PRODUCT('Rendements bruts_+1'!G$2:G170)</f>
        <v>1.5925420127815391</v>
      </c>
      <c r="H171" s="3">
        <f ca="1">PRODUCT('Rendements bruts_+1'!H$2:H170)</f>
        <v>1.4399767278958844</v>
      </c>
      <c r="I171" s="3">
        <f ca="1">PRODUCT('Rendements bruts_+1'!I$2:I170)</f>
        <v>2.1601118789726623</v>
      </c>
      <c r="J171" s="3">
        <f ca="1">PRODUCT('Rendements bruts_+1'!J$2:J170)</f>
        <v>1.1656772207067632</v>
      </c>
      <c r="K171" s="3">
        <f ca="1">PRODUCT('Rendements bruts_+1'!K$2:K170)</f>
        <v>2.6194268152045268</v>
      </c>
      <c r="L171" s="3">
        <f ca="1">PRODUCT('Rendements bruts_+1'!L$2:L170)</f>
        <v>0.88327164879948361</v>
      </c>
      <c r="M171" s="3">
        <f ca="1">PRODUCT('Rendements bruts_+1'!M$2:M170)</f>
        <v>1.1739776561338175</v>
      </c>
      <c r="N171" s="3">
        <f ca="1">PRODUCT('Rendements bruts_+1'!N$2:N170)</f>
        <v>2.1205368823609327</v>
      </c>
      <c r="O171" s="3">
        <f ca="1">PRODUCT('Rendements bruts_+1'!O$2:O170)</f>
        <v>1.4581499611571183</v>
      </c>
      <c r="P171" s="3">
        <f ca="1">PRODUCT('Rendements bruts_+1'!P$2:P170)</f>
        <v>1.3553259670846944</v>
      </c>
      <c r="Q171" s="3">
        <f ca="1">PRODUCT('Rendements bruts_+1'!Q$2:Q170)</f>
        <v>1.6033851060985596</v>
      </c>
      <c r="R171" s="3">
        <f ca="1">PRODUCT('Rendements bruts_+1'!R$2:R170)</f>
        <v>1.2063536864461426</v>
      </c>
      <c r="S171" s="3">
        <f ca="1">PRODUCT('Rendements bruts_+1'!S$2:S170)</f>
        <v>1.1359722631753784</v>
      </c>
      <c r="T171" s="3">
        <f ca="1">PRODUCT('Rendements bruts_+1'!T$2:T170)</f>
        <v>1.0522262227283932</v>
      </c>
      <c r="U171" s="3">
        <f>PRODUCT('Rendements bruts_+1'!U$2:U170)</f>
        <v>0</v>
      </c>
      <c r="V171" s="3">
        <f>PRODUCT('Rendements bruts_+1'!V$2:V170)</f>
        <v>0</v>
      </c>
      <c r="W171" s="3">
        <f ca="1">PRODUCT('Rendements bruts_+1'!W$2:W170)</f>
        <v>1.2279827594587589</v>
      </c>
    </row>
    <row r="172" spans="1:23" x14ac:dyDescent="0.25">
      <c r="A172" s="2">
        <f>+'[2]GPD Rends Bruts'!A181</f>
        <v>43159</v>
      </c>
      <c r="B172" s="3">
        <f>PRODUCT('Rendements bruts_+1'!B$2:B171)</f>
        <v>1.8195274355607591</v>
      </c>
      <c r="C172" s="3">
        <f ca="1">PRODUCT('Rendements bruts_+1'!C$2:C171)</f>
        <v>3.6909596926078891</v>
      </c>
      <c r="D172" s="3">
        <f ca="1">PRODUCT('Rendements bruts_+1'!D$2:D171)</f>
        <v>2.6544775034402397</v>
      </c>
      <c r="E172" s="3">
        <f ca="1">PRODUCT('Rendements bruts_+1'!E$2:E171)</f>
        <v>1.675991322486263</v>
      </c>
      <c r="F172" s="3">
        <f ca="1">PRODUCT('Rendements bruts_+1'!F$2:F171)</f>
        <v>2.1434334933267363</v>
      </c>
      <c r="G172" s="3">
        <f ca="1">PRODUCT('Rendements bruts_+1'!G$2:G171)</f>
        <v>1.6243928530371698</v>
      </c>
      <c r="H172" s="3">
        <f ca="1">PRODUCT('Rendements bruts_+1'!H$2:H171)</f>
        <v>1.4975757970117198</v>
      </c>
      <c r="I172" s="3">
        <f ca="1">PRODUCT('Rendements bruts_+1'!I$2:I171)</f>
        <v>2.2897185917110221</v>
      </c>
      <c r="J172" s="3">
        <f ca="1">PRODUCT('Rendements bruts_+1'!J$2:J171)</f>
        <v>1.1889907651208984</v>
      </c>
      <c r="K172" s="3">
        <f ca="1">PRODUCT('Rendements bruts_+1'!K$2:K171)</f>
        <v>2.7765924241167985</v>
      </c>
      <c r="L172" s="3">
        <f ca="1">PRODUCT('Rendements bruts_+1'!L$2:L171)</f>
        <v>0.92743523123945781</v>
      </c>
      <c r="M172" s="3">
        <f ca="1">PRODUCT('Rendements bruts_+1'!M$2:M171)</f>
        <v>1.2444163155018466</v>
      </c>
      <c r="N172" s="3">
        <f ca="1">PRODUCT('Rendements bruts_+1'!N$2:N171)</f>
        <v>2.0357154070664953</v>
      </c>
      <c r="O172" s="3">
        <f ca="1">PRODUCT('Rendements bruts_+1'!O$2:O171)</f>
        <v>1.4581499611571183</v>
      </c>
      <c r="P172" s="3">
        <f ca="1">PRODUCT('Rendements bruts_+1'!P$2:P171)</f>
        <v>1.4230922654389293</v>
      </c>
      <c r="Q172" s="3">
        <f ca="1">PRODUCT('Rendements bruts_+1'!Q$2:Q171)</f>
        <v>1.6675205103425019</v>
      </c>
      <c r="R172" s="3">
        <f ca="1">PRODUCT('Rendements bruts_+1'!R$2:R171)</f>
        <v>1.2063536864461426</v>
      </c>
      <c r="S172" s="3">
        <f ca="1">PRODUCT('Rendements bruts_+1'!S$2:S171)</f>
        <v>1.1927708763341474</v>
      </c>
      <c r="T172" s="3">
        <f ca="1">PRODUCT('Rendements bruts_+1'!T$2:T171)</f>
        <v>0.99961491159197347</v>
      </c>
      <c r="U172" s="3">
        <f>PRODUCT('Rendements bruts_+1'!U$2:U171)</f>
        <v>0</v>
      </c>
      <c r="V172" s="3">
        <f>PRODUCT('Rendements bruts_+1'!V$2:V171)</f>
        <v>0</v>
      </c>
      <c r="W172" s="3">
        <f ca="1">PRODUCT('Rendements bruts_+1'!W$2:W171)</f>
        <v>1.1788634490804084</v>
      </c>
    </row>
    <row r="173" spans="1:23" x14ac:dyDescent="0.25">
      <c r="A173" s="2">
        <f>+'[2]GPD Rends Bruts'!A182</f>
        <v>43189</v>
      </c>
      <c r="B173" s="3">
        <f>PRODUCT('Rendements bruts_+1'!B$2:B172)</f>
        <v>1.8266876414414506</v>
      </c>
      <c r="C173" s="3">
        <f ca="1">PRODUCT('Rendements bruts_+1'!C$2:C172)</f>
        <v>3.727869289533968</v>
      </c>
      <c r="D173" s="3">
        <f ca="1">PRODUCT('Rendements bruts_+1'!D$2:D172)</f>
        <v>2.7075670535090444</v>
      </c>
      <c r="E173" s="3">
        <f ca="1">PRODUCT('Rendements bruts_+1'!E$2:E172)</f>
        <v>1.7597908886105762</v>
      </c>
      <c r="F173" s="3">
        <f ca="1">PRODUCT('Rendements bruts_+1'!F$2:F172)</f>
        <v>2.1219991583934688</v>
      </c>
      <c r="G173" s="3">
        <f ca="1">PRODUCT('Rendements bruts_+1'!G$2:G172)</f>
        <v>1.5919049959764264</v>
      </c>
      <c r="H173" s="3">
        <f ca="1">PRODUCT('Rendements bruts_+1'!H$2:H172)</f>
        <v>1.4526485231013682</v>
      </c>
      <c r="I173" s="3">
        <f ca="1">PRODUCT('Rendements bruts_+1'!I$2:I172)</f>
        <v>2.266821405793912</v>
      </c>
      <c r="J173" s="3">
        <f ca="1">PRODUCT('Rendements bruts_+1'!J$2:J172)</f>
        <v>1.2008806727721073</v>
      </c>
      <c r="K173" s="3">
        <f ca="1">PRODUCT('Rendements bruts_+1'!K$2:K172)</f>
        <v>2.8876561210814704</v>
      </c>
      <c r="L173" s="3">
        <f ca="1">PRODUCT('Rendements bruts_+1'!L$2:L172)</f>
        <v>0.92743523123945781</v>
      </c>
      <c r="M173" s="3">
        <f ca="1">PRODUCT('Rendements bruts_+1'!M$2:M172)</f>
        <v>1.1946396628817728</v>
      </c>
      <c r="N173" s="3">
        <f ca="1">PRODUCT('Rendements bruts_+1'!N$2:N172)</f>
        <v>2.13750117741982</v>
      </c>
      <c r="O173" s="3">
        <f ca="1">PRODUCT('Rendements bruts_+1'!O$2:O172)</f>
        <v>1.4581499611571183</v>
      </c>
      <c r="P173" s="3">
        <f ca="1">PRODUCT('Rendements bruts_+1'!P$2:P172)</f>
        <v>1.40886134278454</v>
      </c>
      <c r="Q173" s="3">
        <f ca="1">PRODUCT('Rendements bruts_+1'!Q$2:Q172)</f>
        <v>1.6008196899288019</v>
      </c>
      <c r="R173" s="3">
        <f ca="1">PRODUCT('Rendements bruts_+1'!R$2:R172)</f>
        <v>1.2063536864461426</v>
      </c>
      <c r="S173" s="3">
        <f ca="1">PRODUCT('Rendements bruts_+1'!S$2:S172)</f>
        <v>1.2285540026241719</v>
      </c>
      <c r="T173" s="3">
        <f ca="1">PRODUCT('Rendements bruts_+1'!T$2:T172)</f>
        <v>1.0196072098238129</v>
      </c>
      <c r="U173" s="3">
        <f>PRODUCT('Rendements bruts_+1'!U$2:U172)</f>
        <v>0</v>
      </c>
      <c r="V173" s="3">
        <f>PRODUCT('Rendements bruts_+1'!V$2:V172)</f>
        <v>0</v>
      </c>
      <c r="W173" s="3">
        <f ca="1">PRODUCT('Rendements bruts_+1'!W$2:W172)</f>
        <v>1.1434975456079961</v>
      </c>
    </row>
    <row r="174" spans="1:23" x14ac:dyDescent="0.25">
      <c r="A174" s="2">
        <f>+'[2]GPD Rends Bruts'!A183</f>
        <v>43220</v>
      </c>
      <c r="B174" s="3">
        <f>PRODUCT('Rendements bruts_+1'!B$2:B173)</f>
        <v>1.820541204387768</v>
      </c>
      <c r="C174" s="3">
        <f ca="1">PRODUCT('Rendements bruts_+1'!C$2:C173)</f>
        <v>3.7651479824293079</v>
      </c>
      <c r="D174" s="3">
        <f ca="1">PRODUCT('Rendements bruts_+1'!D$2:D173)</f>
        <v>2.6804913829739538</v>
      </c>
      <c r="E174" s="3">
        <f ca="1">PRODUCT('Rendements bruts_+1'!E$2:E173)</f>
        <v>1.7421929797244704</v>
      </c>
      <c r="F174" s="3">
        <f ca="1">PRODUCT('Rendements bruts_+1'!F$2:F173)</f>
        <v>2.2068791247292077</v>
      </c>
      <c r="G174" s="3">
        <f ca="1">PRODUCT('Rendements bruts_+1'!G$2:G173)</f>
        <v>1.5919049959764264</v>
      </c>
      <c r="H174" s="3">
        <f ca="1">PRODUCT('Rendements bruts_+1'!H$2:H173)</f>
        <v>1.3800160969462998</v>
      </c>
      <c r="I174" s="3">
        <f ca="1">PRODUCT('Rendements bruts_+1'!I$2:I173)</f>
        <v>2.1761485495621553</v>
      </c>
      <c r="J174" s="3">
        <f ca="1">PRODUCT('Rendements bruts_+1'!J$2:J173)</f>
        <v>1.1888718660443862</v>
      </c>
      <c r="K174" s="3">
        <f ca="1">PRODUCT('Rendements bruts_+1'!K$2:K173)</f>
        <v>2.8587795598706558</v>
      </c>
      <c r="L174" s="3">
        <f ca="1">PRODUCT('Rendements bruts_+1'!L$2:L173)</f>
        <v>0.92743523123945781</v>
      </c>
      <c r="M174" s="3">
        <f ca="1">PRODUCT('Rendements bruts_+1'!M$2:M173)</f>
        <v>1.2185324561394082</v>
      </c>
      <c r="N174" s="3">
        <f ca="1">PRODUCT('Rendements bruts_+1'!N$2:N173)</f>
        <v>2.1588761891940185</v>
      </c>
      <c r="O174" s="3">
        <f ca="1">PRODUCT('Rendements bruts_+1'!O$2:O173)</f>
        <v>1.4581499611571183</v>
      </c>
      <c r="P174" s="3">
        <f ca="1">PRODUCT('Rendements bruts_+1'!P$2:P173)</f>
        <v>1.4933930233516124</v>
      </c>
      <c r="Q174" s="3">
        <f ca="1">PRODUCT('Rendements bruts_+1'!Q$2:Q173)</f>
        <v>1.6488442806266659</v>
      </c>
      <c r="R174" s="3">
        <f ca="1">PRODUCT('Rendements bruts_+1'!R$2:R173)</f>
        <v>1.2063536864461426</v>
      </c>
      <c r="S174" s="3">
        <f ca="1">PRODUCT('Rendements bruts_+1'!S$2:S173)</f>
        <v>1.1916973825454467</v>
      </c>
      <c r="T174" s="3">
        <f ca="1">PRODUCT('Rendements bruts_+1'!T$2:T173)</f>
        <v>1.0196072098238129</v>
      </c>
      <c r="U174" s="3">
        <f>PRODUCT('Rendements bruts_+1'!U$2:U173)</f>
        <v>0</v>
      </c>
      <c r="V174" s="3">
        <f>PRODUCT('Rendements bruts_+1'!V$2:V173)</f>
        <v>0</v>
      </c>
      <c r="W174" s="3">
        <f ca="1">PRODUCT('Rendements bruts_+1'!W$2:W173)</f>
        <v>1.166367496520156</v>
      </c>
    </row>
    <row r="175" spans="1:23" x14ac:dyDescent="0.25">
      <c r="A175" s="2">
        <f>+'[2]GPD Rends Bruts'!A184</f>
        <v>43251</v>
      </c>
      <c r="B175" s="3">
        <f>PRODUCT('Rendements bruts_+1'!B$2:B174)</f>
        <v>1.8260669125684437</v>
      </c>
      <c r="C175" s="3">
        <f ca="1">PRODUCT('Rendements bruts_+1'!C$2:C174)</f>
        <v>3.6145420631321357</v>
      </c>
      <c r="D175" s="3">
        <f ca="1">PRODUCT('Rendements bruts_+1'!D$2:D174)</f>
        <v>2.5464668138252562</v>
      </c>
      <c r="E175" s="3">
        <f ca="1">PRODUCT('Rendements bruts_+1'!E$2:E174)</f>
        <v>1.6899271903327362</v>
      </c>
      <c r="F175" s="3">
        <f ca="1">PRODUCT('Rendements bruts_+1'!F$2:F174)</f>
        <v>2.2510167072237919</v>
      </c>
      <c r="G175" s="3">
        <f ca="1">PRODUCT('Rendements bruts_+1'!G$2:G174)</f>
        <v>1.6715002457752479</v>
      </c>
      <c r="H175" s="3">
        <f ca="1">PRODUCT('Rendements bruts_+1'!H$2:H174)</f>
        <v>1.3938162579157627</v>
      </c>
      <c r="I175" s="3">
        <f ca="1">PRODUCT('Rendements bruts_+1'!I$2:I174)</f>
        <v>2.1979100350577769</v>
      </c>
      <c r="J175" s="3">
        <f ca="1">PRODUCT('Rendements bruts_+1'!J$2:J174)</f>
        <v>1.2007605847048302</v>
      </c>
      <c r="K175" s="3">
        <f ca="1">PRODUCT('Rendements bruts_+1'!K$2:K174)</f>
        <v>2.8016039686732426</v>
      </c>
      <c r="L175" s="3">
        <f ca="1">PRODUCT('Rendements bruts_+1'!L$2:L174)</f>
        <v>0.89961217430227403</v>
      </c>
      <c r="M175" s="3">
        <f ca="1">PRODUCT('Rendements bruts_+1'!M$2:M174)</f>
        <v>1.1697911578938318</v>
      </c>
      <c r="N175" s="3">
        <f ca="1">PRODUCT('Rendements bruts_+1'!N$2:N174)</f>
        <v>2.1156986654101382</v>
      </c>
      <c r="O175" s="3">
        <f ca="1">PRODUCT('Rendements bruts_+1'!O$2:O174)</f>
        <v>1.4581499611571183</v>
      </c>
      <c r="P175" s="3">
        <f ca="1">PRODUCT('Rendements bruts_+1'!P$2:P174)</f>
        <v>1.4485912326510639</v>
      </c>
      <c r="Q175" s="3">
        <f ca="1">PRODUCT('Rendements bruts_+1'!Q$2:Q174)</f>
        <v>1.6488442806266659</v>
      </c>
      <c r="R175" s="3">
        <f ca="1">PRODUCT('Rendements bruts_+1'!R$2:R174)</f>
        <v>1.2063536864461426</v>
      </c>
      <c r="S175" s="3">
        <f ca="1">PRODUCT('Rendements bruts_+1'!S$2:S174)</f>
        <v>1.2155313301963555</v>
      </c>
      <c r="T175" s="3">
        <f ca="1">PRODUCT('Rendements bruts_+1'!T$2:T174)</f>
        <v>1.0603914982167655</v>
      </c>
      <c r="U175" s="3">
        <f ca="1">PRODUCT('Rendements bruts_+1'!U$2:U174)</f>
        <v>1.04</v>
      </c>
      <c r="V175" s="3">
        <f>PRODUCT('Rendements bruts_+1'!V$2:V174)</f>
        <v>0</v>
      </c>
      <c r="W175" s="3">
        <f ca="1">PRODUCT('Rendements bruts_+1'!W$2:W174)</f>
        <v>1.2130221963809624</v>
      </c>
    </row>
    <row r="176" spans="1:23" x14ac:dyDescent="0.25">
      <c r="A176" s="2">
        <f>+'[2]GPD Rends Bruts'!A185</f>
        <v>43280</v>
      </c>
      <c r="B176" s="3">
        <f>PRODUCT('Rendements bruts_+1'!B$2:B175)</f>
        <v>1.8343484927520464</v>
      </c>
      <c r="C176" s="3">
        <f ca="1">PRODUCT('Rendements bruts_+1'!C$2:C175)</f>
        <v>3.5422512218694928</v>
      </c>
      <c r="D176" s="3">
        <f ca="1">PRODUCT('Rendements bruts_+1'!D$2:D175)</f>
        <v>2.4191434731339934</v>
      </c>
      <c r="E176" s="3">
        <f ca="1">PRODUCT('Rendements bruts_+1'!E$2:E175)</f>
        <v>1.6223301027194268</v>
      </c>
      <c r="F176" s="3">
        <f ca="1">PRODUCT('Rendements bruts_+1'!F$2:F175)</f>
        <v>2.3635675425849816</v>
      </c>
      <c r="G176" s="3">
        <f ca="1">PRODUCT('Rendements bruts_+1'!G$2:G175)</f>
        <v>1.7049302506907529</v>
      </c>
      <c r="H176" s="3">
        <f ca="1">PRODUCT('Rendements bruts_+1'!H$2:H175)</f>
        <v>1.4495689082323933</v>
      </c>
      <c r="I176" s="3">
        <f ca="1">PRODUCT('Rendements bruts_+1'!I$2:I175)</f>
        <v>2.1319727340060437</v>
      </c>
      <c r="J176" s="3">
        <f ca="1">PRODUCT('Rendements bruts_+1'!J$2:J175)</f>
        <v>1.152730161316637</v>
      </c>
      <c r="K176" s="3">
        <f ca="1">PRODUCT('Rendements bruts_+1'!K$2:K175)</f>
        <v>2.88565208773344</v>
      </c>
      <c r="L176" s="3">
        <f ca="1">PRODUCT('Rendements bruts_+1'!L$2:L175)</f>
        <v>0.88161993081622858</v>
      </c>
      <c r="M176" s="3">
        <f ca="1">PRODUCT('Rendements bruts_+1'!M$2:M175)</f>
        <v>1.1113015999991402</v>
      </c>
      <c r="N176" s="3">
        <f ca="1">PRODUCT('Rendements bruts_+1'!N$2:N175)</f>
        <v>2.2426405853347466</v>
      </c>
      <c r="O176" s="3">
        <f ca="1">PRODUCT('Rendements bruts_+1'!O$2:O175)</f>
        <v>1.4581499611571183</v>
      </c>
      <c r="P176" s="3">
        <f ca="1">PRODUCT('Rendements bruts_+1'!P$2:P175)</f>
        <v>1.4341053203245533</v>
      </c>
      <c r="Q176" s="3">
        <f ca="1">PRODUCT('Rendements bruts_+1'!Q$2:Q175)</f>
        <v>1.7147980518517325</v>
      </c>
      <c r="R176" s="3">
        <f ca="1">PRODUCT('Rendements bruts_+1'!R$2:R175)</f>
        <v>1.2063536864461426</v>
      </c>
      <c r="S176" s="3">
        <f ca="1">PRODUCT('Rendements bruts_+1'!S$2:S175)</f>
        <v>1.2763078967061734</v>
      </c>
      <c r="T176" s="3">
        <f ca="1">PRODUCT('Rendements bruts_+1'!T$2:T175)</f>
        <v>1.0391836682524302</v>
      </c>
      <c r="U176" s="3">
        <f ca="1">PRODUCT('Rendements bruts_+1'!U$2:U175)</f>
        <v>1.0712000000000002</v>
      </c>
      <c r="V176" s="3">
        <f>PRODUCT('Rendements bruts_+1'!V$2:V175)</f>
        <v>0</v>
      </c>
      <c r="W176" s="3">
        <f ca="1">PRODUCT('Rendements bruts_+1'!W$2:W175)</f>
        <v>1.1887617524533431</v>
      </c>
    </row>
    <row r="177" spans="1:23" x14ac:dyDescent="0.25">
      <c r="A177" s="2">
        <f>+'[2]GPD Rends Bruts'!A186</f>
        <v>43312</v>
      </c>
      <c r="B177" s="3">
        <f>PRODUCT('Rendements bruts_+1'!B$2:B176)</f>
        <v>1.8296437572664597</v>
      </c>
      <c r="C177" s="3">
        <f ca="1">PRODUCT('Rendements bruts_+1'!C$2:C176)</f>
        <v>3.4714061974321031</v>
      </c>
      <c r="D177" s="3">
        <f ca="1">PRODUCT('Rendements bruts_+1'!D$2:D176)</f>
        <v>2.4191434731339934</v>
      </c>
      <c r="E177" s="3">
        <f ca="1">PRODUCT('Rendements bruts_+1'!E$2:E176)</f>
        <v>1.6223301027194268</v>
      </c>
      <c r="F177" s="3">
        <f ca="1">PRODUCT('Rendements bruts_+1'!F$2:F176)</f>
        <v>2.4108388934366811</v>
      </c>
      <c r="G177" s="3">
        <f ca="1">PRODUCT('Rendements bruts_+1'!G$2:G176)</f>
        <v>1.7390288557045679</v>
      </c>
      <c r="H177" s="3">
        <f ca="1">PRODUCT('Rendements bruts_+1'!H$2:H176)</f>
        <v>1.5220473536440129</v>
      </c>
      <c r="I177" s="3">
        <f ca="1">PRODUCT('Rendements bruts_+1'!I$2:I176)</f>
        <v>2.0253740973057415</v>
      </c>
      <c r="J177" s="3">
        <f ca="1">PRODUCT('Rendements bruts_+1'!J$2:J176)</f>
        <v>1.187312066156136</v>
      </c>
      <c r="K177" s="3">
        <f ca="1">PRODUCT('Rendements bruts_+1'!K$2:K176)</f>
        <v>3.0010781712427779</v>
      </c>
      <c r="L177" s="3">
        <f ca="1">PRODUCT('Rendements bruts_+1'!L$2:L176)</f>
        <v>0.91688472804887777</v>
      </c>
      <c r="M177" s="3">
        <f ca="1">PRODUCT('Rendements bruts_+1'!M$2:M176)</f>
        <v>1.0668495359991745</v>
      </c>
      <c r="N177" s="3">
        <f ca="1">PRODUCT('Rendements bruts_+1'!N$2:N176)</f>
        <v>2.3771990204548317</v>
      </c>
      <c r="O177" s="3">
        <f ca="1">PRODUCT('Rendements bruts_+1'!O$2:O176)</f>
        <v>1.4581499611571183</v>
      </c>
      <c r="P177" s="3">
        <f ca="1">PRODUCT('Rendements bruts_+1'!P$2:P176)</f>
        <v>1.4771284799342899</v>
      </c>
      <c r="Q177" s="3">
        <f ca="1">PRODUCT('Rendements bruts_+1'!Q$2:Q176)</f>
        <v>1.7490940128887671</v>
      </c>
      <c r="R177" s="3">
        <f ca="1">PRODUCT('Rendements bruts_+1'!R$2:R176)</f>
        <v>1.2063536864461426</v>
      </c>
      <c r="S177" s="3">
        <f ca="1">PRODUCT('Rendements bruts_+1'!S$2:S176)</f>
        <v>1.2507817387720499</v>
      </c>
      <c r="T177" s="3">
        <f ca="1">PRODUCT('Rendements bruts_+1'!T$2:T176)</f>
        <v>1.0807510149825275</v>
      </c>
      <c r="U177" s="3">
        <f ca="1">PRODUCT('Rendements bruts_+1'!U$2:U176)</f>
        <v>1.0712000000000002</v>
      </c>
      <c r="V177" s="3">
        <f>PRODUCT('Rendements bruts_+1'!V$2:V176)</f>
        <v>0</v>
      </c>
      <c r="W177" s="3">
        <f ca="1">PRODUCT('Rendements bruts_+1'!W$2:W176)</f>
        <v>1.1768741349288097</v>
      </c>
    </row>
    <row r="178" spans="1:23" x14ac:dyDescent="0.25">
      <c r="A178" s="2">
        <f>+'[2]GPD Rends Bruts'!A187</f>
        <v>43343</v>
      </c>
      <c r="B178" s="3">
        <f>PRODUCT('Rendements bruts_+1'!B$2:B177)</f>
        <v>1.8405030604192907</v>
      </c>
      <c r="C178" s="3">
        <f ca="1">PRODUCT('Rendements bruts_+1'!C$2:C177)</f>
        <v>3.3672640115091399</v>
      </c>
      <c r="D178" s="3">
        <f ca="1">PRODUCT('Rendements bruts_+1'!D$2:D177)</f>
        <v>2.4191434731339934</v>
      </c>
      <c r="E178" s="3">
        <f ca="1">PRODUCT('Rendements bruts_+1'!E$2:E177)</f>
        <v>1.7196699088825924</v>
      </c>
      <c r="F178" s="3">
        <f ca="1">PRODUCT('Rendements bruts_+1'!F$2:F177)</f>
        <v>2.5313808381085154</v>
      </c>
      <c r="G178" s="3">
        <f ca="1">PRODUCT('Rendements bruts_+1'!G$2:G177)</f>
        <v>1.6868579900334308</v>
      </c>
      <c r="H178" s="3">
        <f ca="1">PRODUCT('Rendements bruts_+1'!H$2:H177)</f>
        <v>1.5829292477897734</v>
      </c>
      <c r="I178" s="3">
        <f ca="1">PRODUCT('Rendements bruts_+1'!I$2:I177)</f>
        <v>2.005120356332684</v>
      </c>
      <c r="J178" s="3">
        <f ca="1">PRODUCT('Rendements bruts_+1'!J$2:J177)</f>
        <v>1.1635658248330134</v>
      </c>
      <c r="K178" s="3">
        <f ca="1">PRODUCT('Rendements bruts_+1'!K$2:K177)</f>
        <v>3.1811428615173445</v>
      </c>
      <c r="L178" s="3">
        <f ca="1">PRODUCT('Rendements bruts_+1'!L$2:L177)</f>
        <v>0.97189781173181045</v>
      </c>
      <c r="M178" s="3">
        <f ca="1">PRODUCT('Rendements bruts_+1'!M$2:M177)</f>
        <v>1.0668495359991745</v>
      </c>
      <c r="N178" s="3">
        <f ca="1">PRODUCT('Rendements bruts_+1'!N$2:N177)</f>
        <v>2.4485149910684765</v>
      </c>
      <c r="O178" s="3">
        <f ca="1">PRODUCT('Rendements bruts_+1'!O$2:O177)</f>
        <v>1.4581499611571183</v>
      </c>
      <c r="P178" s="3">
        <f ca="1">PRODUCT('Rendements bruts_+1'!P$2:P177)</f>
        <v>1.4475859103356041</v>
      </c>
      <c r="Q178" s="3">
        <f ca="1">PRODUCT('Rendements bruts_+1'!Q$2:Q177)</f>
        <v>1.8540396536620931</v>
      </c>
      <c r="R178" s="3">
        <f ca="1">PRODUCT('Rendements bruts_+1'!R$2:R177)</f>
        <v>1.2063536864461426</v>
      </c>
      <c r="S178" s="3">
        <f ca="1">PRODUCT('Rendements bruts_+1'!S$2:S177)</f>
        <v>1.2132582866088883</v>
      </c>
      <c r="T178" s="3">
        <f ca="1">PRODUCT('Rendements bruts_+1'!T$2:T177)</f>
        <v>1.102366035282178</v>
      </c>
      <c r="U178" s="3">
        <f ca="1">PRODUCT('Rendements bruts_+1'!U$2:U177)</f>
        <v>1.0712000000000002</v>
      </c>
      <c r="V178" s="3">
        <f>PRODUCT('Rendements bruts_+1'!V$2:V177)</f>
        <v>0</v>
      </c>
      <c r="W178" s="3">
        <f ca="1">PRODUCT('Rendements bruts_+1'!W$2:W177)</f>
        <v>1.1297991695316572</v>
      </c>
    </row>
    <row r="179" spans="1:23" x14ac:dyDescent="0.25">
      <c r="A179" s="2">
        <f>+'[2]GPD Rends Bruts'!A188</f>
        <v>43371</v>
      </c>
      <c r="B179" s="3">
        <f>PRODUCT('Rendements bruts_+1'!B$2:B178)</f>
        <v>1.8330217851130508</v>
      </c>
      <c r="C179" s="3">
        <f ca="1">PRODUCT('Rendements bruts_+1'!C$2:C178)</f>
        <v>3.5019545719695055</v>
      </c>
      <c r="D179" s="3">
        <f ca="1">PRODUCT('Rendements bruts_+1'!D$2:D178)</f>
        <v>2.3949520384026535</v>
      </c>
      <c r="E179" s="3">
        <f ca="1">PRODUCT('Rendements bruts_+1'!E$2:E178)</f>
        <v>1.7196699088825924</v>
      </c>
      <c r="F179" s="3">
        <f ca="1">PRODUCT('Rendements bruts_+1'!F$2:F178)</f>
        <v>2.5060670297274301</v>
      </c>
      <c r="G179" s="3">
        <f ca="1">PRODUCT('Rendements bruts_+1'!G$2:G178)</f>
        <v>1.7543323096347681</v>
      </c>
      <c r="H179" s="3">
        <f ca="1">PRODUCT('Rendements bruts_+1'!H$2:H178)</f>
        <v>1.5670999553118756</v>
      </c>
      <c r="I179" s="3">
        <f ca="1">PRODUCT('Rendements bruts_+1'!I$2:I178)</f>
        <v>2.0452227634593378</v>
      </c>
      <c r="J179" s="3">
        <f ca="1">PRODUCT('Rendements bruts_+1'!J$2:J178)</f>
        <v>1.1635658248330134</v>
      </c>
      <c r="K179" s="3">
        <f ca="1">PRODUCT('Rendements bruts_+1'!K$2:K178)</f>
        <v>3.2765771473628651</v>
      </c>
      <c r="L179" s="3">
        <f ca="1">PRODUCT('Rendements bruts_+1'!L$2:L178)</f>
        <v>0.99133576796644662</v>
      </c>
      <c r="M179" s="3">
        <f ca="1">PRODUCT('Rendements bruts_+1'!M$2:M178)</f>
        <v>1.0988550220791498</v>
      </c>
      <c r="N179" s="3">
        <f ca="1">PRODUCT('Rendements bruts_+1'!N$2:N178)</f>
        <v>2.5464555907112154</v>
      </c>
      <c r="O179" s="3">
        <f ca="1">PRODUCT('Rendements bruts_+1'!O$2:O178)</f>
        <v>1.4581499611571183</v>
      </c>
      <c r="P179" s="3">
        <f ca="1">PRODUCT('Rendements bruts_+1'!P$2:P178)</f>
        <v>1.4041583330255361</v>
      </c>
      <c r="Q179" s="3">
        <f ca="1">PRODUCT('Rendements bruts_+1'!Q$2:Q178)</f>
        <v>1.9467416363451979</v>
      </c>
      <c r="R179" s="3">
        <f ca="1">PRODUCT('Rendements bruts_+1'!R$2:R178)</f>
        <v>1.2063536864461426</v>
      </c>
      <c r="S179" s="3">
        <f ca="1">PRODUCT('Rendements bruts_+1'!S$2:S178)</f>
        <v>1.1525953722784439</v>
      </c>
      <c r="T179" s="3">
        <f ca="1">PRODUCT('Rendements bruts_+1'!T$2:T178)</f>
        <v>1.0803187145765345</v>
      </c>
      <c r="U179" s="3">
        <f ca="1">PRODUCT('Rendements bruts_+1'!U$2:U178)</f>
        <v>1.0604880000000001</v>
      </c>
      <c r="V179" s="3">
        <f>PRODUCT('Rendements bruts_+1'!V$2:V178)</f>
        <v>0</v>
      </c>
      <c r="W179" s="3">
        <f ca="1">PRODUCT('Rendements bruts_+1'!W$2:W178)</f>
        <v>1.0733092110550742</v>
      </c>
    </row>
    <row r="180" spans="1:23" x14ac:dyDescent="0.25">
      <c r="A180" s="2">
        <f>+'[2]GPD Rends Bruts'!A189</f>
        <v>43404</v>
      </c>
      <c r="B180" s="3">
        <f>PRODUCT('Rendements bruts_+1'!B$2:B179)</f>
        <v>1.8275872436520657</v>
      </c>
      <c r="C180" s="3">
        <f ca="1">PRODUCT('Rendements bruts_+1'!C$2:C179)</f>
        <v>3.642032754848286</v>
      </c>
      <c r="D180" s="3">
        <f ca="1">PRODUCT('Rendements bruts_+1'!D$2:D179)</f>
        <v>2.3231034772505739</v>
      </c>
      <c r="E180" s="3">
        <f ca="1">PRODUCT('Rendements bruts_+1'!E$2:E179)</f>
        <v>1.7024732097937665</v>
      </c>
      <c r="F180" s="3">
        <f ca="1">PRODUCT('Rendements bruts_+1'!F$2:F179)</f>
        <v>2.4058243485383328</v>
      </c>
      <c r="G180" s="3">
        <f ca="1">PRODUCT('Rendements bruts_+1'!G$2:G179)</f>
        <v>1.701702340345725</v>
      </c>
      <c r="H180" s="3">
        <f ca="1">PRODUCT('Rendements bruts_+1'!H$2:H179)</f>
        <v>1.614112953971232</v>
      </c>
      <c r="I180" s="3">
        <f ca="1">PRODUCT('Rendements bruts_+1'!I$2:I179)</f>
        <v>2.1474839016323046</v>
      </c>
      <c r="J180" s="3">
        <f ca="1">PRODUCT('Rendements bruts_+1'!J$2:J179)</f>
        <v>1.1519301665846833</v>
      </c>
      <c r="K180" s="3">
        <f ca="1">PRODUCT('Rendements bruts_+1'!K$2:K179)</f>
        <v>3.4404060047310083</v>
      </c>
      <c r="L180" s="3">
        <f ca="1">PRODUCT('Rendements bruts_+1'!L$2:L179)</f>
        <v>0.99133576796644662</v>
      </c>
      <c r="M180" s="3">
        <f ca="1">PRODUCT('Rendements bruts_+1'!M$2:M179)</f>
        <v>1.1647863234038989</v>
      </c>
      <c r="N180" s="3">
        <f ca="1">PRODUCT('Rendements bruts_+1'!N$2:N179)</f>
        <v>2.5719201466183277</v>
      </c>
      <c r="O180" s="3">
        <f ca="1">PRODUCT('Rendements bruts_+1'!O$2:O179)</f>
        <v>1.4581499611571183</v>
      </c>
      <c r="P180" s="3">
        <f ca="1">PRODUCT('Rendements bruts_+1'!P$2:P179)</f>
        <v>1.4743662496768128</v>
      </c>
      <c r="Q180" s="3">
        <f ca="1">PRODUCT('Rendements bruts_+1'!Q$2:Q179)</f>
        <v>1.96620905270865</v>
      </c>
      <c r="R180" s="3">
        <f ca="1">PRODUCT('Rendements bruts_+1'!R$2:R179)</f>
        <v>1.2063536864461426</v>
      </c>
      <c r="S180" s="3">
        <f ca="1">PRODUCT('Rendements bruts_+1'!S$2:S179)</f>
        <v>1.1180175111100905</v>
      </c>
      <c r="T180" s="3">
        <f ca="1">PRODUCT('Rendements bruts_+1'!T$2:T179)</f>
        <v>1.1343346503053613</v>
      </c>
      <c r="U180" s="3">
        <f ca="1">PRODUCT('Rendements bruts_+1'!U$2:U179)</f>
        <v>1.0604880000000001</v>
      </c>
      <c r="V180" s="3">
        <f>PRODUCT('Rendements bruts_+1'!V$2:V179)</f>
        <v>0</v>
      </c>
      <c r="W180" s="3">
        <f ca="1">PRODUCT('Rendements bruts_+1'!W$2:W179)</f>
        <v>1.1055084873867265</v>
      </c>
    </row>
    <row r="181" spans="1:23" x14ac:dyDescent="0.25">
      <c r="A181" s="2">
        <f>+'[2]GPD Rends Bruts'!A190</f>
        <v>43434</v>
      </c>
      <c r="B181" s="3">
        <f>PRODUCT('Rendements bruts_+1'!B$2:B180)</f>
        <v>1.8382515822592136</v>
      </c>
      <c r="C181" s="3">
        <f ca="1">PRODUCT('Rendements bruts_+1'!C$2:C180)</f>
        <v>3.6784530823967687</v>
      </c>
      <c r="D181" s="3">
        <f ca="1">PRODUCT('Rendements bruts_+1'!D$2:D180)</f>
        <v>2.2534103729330566</v>
      </c>
      <c r="E181" s="3">
        <f ca="1">PRODUCT('Rendements bruts_+1'!E$2:E180)</f>
        <v>1.7875968702834548</v>
      </c>
      <c r="F181" s="3">
        <f ca="1">PRODUCT('Rendements bruts_+1'!F$2:F180)</f>
        <v>2.3577078615675662</v>
      </c>
      <c r="G181" s="3">
        <f ca="1">PRODUCT('Rendements bruts_+1'!G$2:G180)</f>
        <v>1.6506512701353533</v>
      </c>
      <c r="H181" s="3">
        <f ca="1">PRODUCT('Rendements bruts_+1'!H$2:H180)</f>
        <v>1.6786774721300812</v>
      </c>
      <c r="I181" s="3">
        <f ca="1">PRODUCT('Rendements bruts_+1'!I$2:I180)</f>
        <v>2.0830593845833354</v>
      </c>
      <c r="J181" s="3">
        <f ca="1">PRODUCT('Rendements bruts_+1'!J$2:J180)</f>
        <v>1.1864880715822239</v>
      </c>
      <c r="K181" s="3">
        <f ca="1">PRODUCT('Rendements bruts_+1'!K$2:K180)</f>
        <v>3.3715978846363881</v>
      </c>
      <c r="L181" s="3">
        <f ca="1">PRODUCT('Rendements bruts_+1'!L$2:L180)</f>
        <v>1.0508159140444335</v>
      </c>
      <c r="M181" s="3">
        <f ca="1">PRODUCT('Rendements bruts_+1'!M$2:M180)</f>
        <v>1.199729913106016</v>
      </c>
      <c r="N181" s="3">
        <f ca="1">PRODUCT('Rendements bruts_+1'!N$2:N180)</f>
        <v>2.4947625422197777</v>
      </c>
      <c r="O181" s="3">
        <f ca="1">PRODUCT('Rendements bruts_+1'!O$2:O180)</f>
        <v>1.4581499611571183</v>
      </c>
      <c r="P181" s="3">
        <f ca="1">PRODUCT('Rendements bruts_+1'!P$2:P180)</f>
        <v>1.4301352621865084</v>
      </c>
      <c r="Q181" s="3">
        <f ca="1">PRODUCT('Rendements bruts_+1'!Q$2:Q180)</f>
        <v>2.0448574148169962</v>
      </c>
      <c r="R181" s="3">
        <f ca="1">PRODUCT('Rendements bruts_+1'!R$2:R180)</f>
        <v>1.2063536864461426</v>
      </c>
      <c r="S181" s="3">
        <f ca="1">PRODUCT('Rendements bruts_+1'!S$2:S180)</f>
        <v>1.1180175111100905</v>
      </c>
      <c r="T181" s="3">
        <f ca="1">PRODUCT('Rendements bruts_+1'!T$2:T180)</f>
        <v>1.202394729323683</v>
      </c>
      <c r="U181" s="3">
        <f ca="1">PRODUCT('Rendements bruts_+1'!U$2:U180)</f>
        <v>1.0498831200000001</v>
      </c>
      <c r="V181" s="3">
        <f>PRODUCT('Rendements bruts_+1'!V$2:V180)</f>
        <v>0</v>
      </c>
      <c r="W181" s="3">
        <f ca="1">PRODUCT('Rendements bruts_+1'!W$2:W180)</f>
        <v>1.0723432327651246</v>
      </c>
    </row>
    <row r="182" spans="1:23" x14ac:dyDescent="0.25">
      <c r="A182" s="2">
        <f>+'[2]GPD Rends Bruts'!A191</f>
        <v>43465</v>
      </c>
      <c r="B182" s="3">
        <f>PRODUCT('Rendements bruts_+1'!B$2:B181)</f>
        <v>1.8548605544871186</v>
      </c>
      <c r="C182" s="3">
        <f ca="1">PRODUCT('Rendements bruts_+1'!C$2:C181)</f>
        <v>3.4945304282769301</v>
      </c>
      <c r="D182" s="3">
        <f ca="1">PRODUCT('Rendements bruts_+1'!D$2:D181)</f>
        <v>2.3210126841210483</v>
      </c>
      <c r="E182" s="3">
        <f ca="1">PRODUCT('Rendements bruts_+1'!E$2:E181)</f>
        <v>1.8591007450947932</v>
      </c>
      <c r="F182" s="3">
        <f ca="1">PRODUCT('Rendements bruts_+1'!F$2:F181)</f>
        <v>2.4284390974145933</v>
      </c>
      <c r="G182" s="3">
        <f ca="1">PRODUCT('Rendements bruts_+1'!G$2:G181)</f>
        <v>1.6671577828367068</v>
      </c>
      <c r="H182" s="3">
        <f ca="1">PRODUCT('Rendements bruts_+1'!H$2:H181)</f>
        <v>1.7458245710152844</v>
      </c>
      <c r="I182" s="3">
        <f ca="1">PRODUCT('Rendements bruts_+1'!I$2:I181)</f>
        <v>2.0622287907375019</v>
      </c>
      <c r="J182" s="3">
        <f ca="1">PRODUCT('Rendements bruts_+1'!J$2:J181)</f>
        <v>1.1864880715822239</v>
      </c>
      <c r="K182" s="3">
        <f ca="1">PRODUCT('Rendements bruts_+1'!K$2:K181)</f>
        <v>3.4727458211754798</v>
      </c>
      <c r="L182" s="3">
        <f ca="1">PRODUCT('Rendements bruts_+1'!L$2:L181)</f>
        <v>1.0087832774826562</v>
      </c>
      <c r="M182" s="3">
        <f ca="1">PRODUCT('Rendements bruts_+1'!M$2:M181)</f>
        <v>1.1517407165817752</v>
      </c>
      <c r="N182" s="3">
        <f ca="1">PRODUCT('Rendements bruts_+1'!N$2:N181)</f>
        <v>2.46981491679758</v>
      </c>
      <c r="O182" s="3">
        <f ca="1">PRODUCT('Rendements bruts_+1'!O$2:O181)</f>
        <v>1.4581499611571183</v>
      </c>
      <c r="P182" s="3">
        <f ca="1">PRODUCT('Rendements bruts_+1'!P$2:P181)</f>
        <v>1.4158339095646433</v>
      </c>
      <c r="Q182" s="3">
        <f ca="1">PRODUCT('Rendements bruts_+1'!Q$2:Q181)</f>
        <v>2.0244088406688263</v>
      </c>
      <c r="R182" s="3">
        <f ca="1">PRODUCT('Rendements bruts_+1'!R$2:R181)</f>
        <v>1.2063536864461426</v>
      </c>
      <c r="S182" s="3">
        <f ca="1">PRODUCT('Rendements bruts_+1'!S$2:S181)</f>
        <v>1.0621166355545859</v>
      </c>
      <c r="T182" s="3">
        <f ca="1">PRODUCT('Rendements bruts_+1'!T$2:T181)</f>
        <v>1.2504905184966304</v>
      </c>
      <c r="U182" s="3">
        <f ca="1">PRODUCT('Rendements bruts_+1'!U$2:U181)</f>
        <v>1.0708807824000002</v>
      </c>
      <c r="V182" s="3">
        <f>PRODUCT('Rendements bruts_+1'!V$2:V181)</f>
        <v>0</v>
      </c>
      <c r="W182" s="3">
        <f ca="1">PRODUCT('Rendements bruts_+1'!W$2:W181)</f>
        <v>1.0830666650927758</v>
      </c>
    </row>
    <row r="183" spans="1:23" x14ac:dyDescent="0.25">
      <c r="A183" s="2">
        <f>+'[2]GPD Rends Bruts'!A192</f>
        <v>43496</v>
      </c>
      <c r="B183" s="3">
        <f>PRODUCT('Rendements bruts_+1'!B$2:B182)</f>
        <v>1.8781115824154031</v>
      </c>
      <c r="C183" s="3">
        <f ca="1">PRODUCT('Rendements bruts_+1'!C$2:C182)</f>
        <v>3.4246398197113912</v>
      </c>
      <c r="D183" s="3">
        <f ca="1">PRODUCT('Rendements bruts_+1'!D$2:D182)</f>
        <v>2.2281721767562064</v>
      </c>
      <c r="E183" s="3">
        <f ca="1">PRODUCT('Rendements bruts_+1'!E$2:E182)</f>
        <v>1.8591007450947932</v>
      </c>
      <c r="F183" s="3">
        <f ca="1">PRODUCT('Rendements bruts_+1'!F$2:F182)</f>
        <v>2.5012922703370313</v>
      </c>
      <c r="G183" s="3">
        <f ca="1">PRODUCT('Rendements bruts_+1'!G$2:G182)</f>
        <v>1.7005009384934409</v>
      </c>
      <c r="H183" s="3">
        <f ca="1">PRODUCT('Rendements bruts_+1'!H$2:H182)</f>
        <v>1.7283663253051316</v>
      </c>
      <c r="I183" s="3">
        <f ca="1">PRODUCT('Rendements bruts_+1'!I$2:I182)</f>
        <v>1.9797396391080018</v>
      </c>
      <c r="J183" s="3">
        <f ca="1">PRODUCT('Rendements bruts_+1'!J$2:J182)</f>
        <v>1.1508934294347573</v>
      </c>
      <c r="K183" s="3">
        <f ca="1">PRODUCT('Rendements bruts_+1'!K$2:K182)</f>
        <v>3.5074732793872347</v>
      </c>
      <c r="L183" s="3">
        <f ca="1">PRODUCT('Rendements bruts_+1'!L$2:L182)</f>
        <v>1.0693102741316156</v>
      </c>
      <c r="M183" s="3">
        <f ca="1">PRODUCT('Rendements bruts_+1'!M$2:M182)</f>
        <v>1.1287059022501398</v>
      </c>
      <c r="N183" s="3">
        <f ca="1">PRODUCT('Rendements bruts_+1'!N$2:N182)</f>
        <v>2.5933056626374591</v>
      </c>
      <c r="O183" s="3">
        <f ca="1">PRODUCT('Rendements bruts_+1'!O$2:O182)</f>
        <v>1.4581499611571183</v>
      </c>
      <c r="P183" s="3">
        <f ca="1">PRODUCT('Rendements bruts_+1'!P$2:P182)</f>
        <v>1.4441505877559362</v>
      </c>
      <c r="Q183" s="3">
        <f ca="1">PRODUCT('Rendements bruts_+1'!Q$2:Q182)</f>
        <v>1.9231883986353848</v>
      </c>
      <c r="R183" s="3">
        <f ca="1">PRODUCT('Rendements bruts_+1'!R$2:R182)</f>
        <v>1.2063536864461426</v>
      </c>
      <c r="S183" s="3">
        <f ca="1">PRODUCT('Rendements bruts_+1'!S$2:S182)</f>
        <v>1.0621166355545859</v>
      </c>
      <c r="T183" s="3">
        <f ca="1">PRODUCT('Rendements bruts_+1'!T$2:T182)</f>
        <v>1.3005101392364957</v>
      </c>
      <c r="U183" s="3">
        <f ca="1">PRODUCT('Rendements bruts_+1'!U$2:U182)</f>
        <v>1.1137160136960003</v>
      </c>
      <c r="V183" s="3">
        <f>PRODUCT('Rendements bruts_+1'!V$2:V182)</f>
        <v>0</v>
      </c>
      <c r="W183" s="3">
        <f ca="1">PRODUCT('Rendements bruts_+1'!W$2:W182)</f>
        <v>1.1372199983474147</v>
      </c>
    </row>
    <row r="184" spans="1:23" x14ac:dyDescent="0.25">
      <c r="A184" s="2">
        <f>+'[2]GPD Rends Bruts'!A193</f>
        <v>43524</v>
      </c>
      <c r="B184" s="3">
        <f>PRODUCT('Rendements bruts_+1'!B$2:B183)</f>
        <v>1.8836241951859001</v>
      </c>
      <c r="C184" s="3">
        <f ca="1">PRODUCT('Rendements bruts_+1'!C$2:C183)</f>
        <v>3.4588862179085051</v>
      </c>
      <c r="D184" s="3">
        <f ca="1">PRODUCT('Rendements bruts_+1'!D$2:D183)</f>
        <v>2.3172990638264546</v>
      </c>
      <c r="E184" s="3">
        <f ca="1">PRODUCT('Rendements bruts_+1'!E$2:E183)</f>
        <v>1.9520557823495328</v>
      </c>
      <c r="F184" s="3">
        <f ca="1">PRODUCT('Rendements bruts_+1'!F$2:F183)</f>
        <v>2.4512664249302905</v>
      </c>
      <c r="G184" s="3">
        <f ca="1">PRODUCT('Rendements bruts_+1'!G$2:G183)</f>
        <v>1.7685209760331786</v>
      </c>
      <c r="H184" s="3">
        <f ca="1">PRODUCT('Rendements bruts_+1'!H$2:H183)</f>
        <v>1.8147846415703883</v>
      </c>
      <c r="I184" s="3">
        <f ca="1">PRODUCT('Rendements bruts_+1'!I$2:I183)</f>
        <v>2.0985240174544821</v>
      </c>
      <c r="J184" s="3">
        <f ca="1">PRODUCT('Rendements bruts_+1'!J$2:J183)</f>
        <v>1.1739112980234525</v>
      </c>
      <c r="K184" s="3">
        <f ca="1">PRODUCT('Rendements bruts_+1'!K$2:K183)</f>
        <v>3.3671743482117451</v>
      </c>
      <c r="L184" s="3">
        <f ca="1">PRODUCT('Rendements bruts_+1'!L$2:L183)</f>
        <v>1.090696479614248</v>
      </c>
      <c r="M184" s="3">
        <f ca="1">PRODUCT('Rendements bruts_+1'!M$2:M183)</f>
        <v>1.083557666160134</v>
      </c>
      <c r="N184" s="3">
        <f ca="1">PRODUCT('Rendements bruts_+1'!N$2:N183)</f>
        <v>2.5673726060110846</v>
      </c>
      <c r="O184" s="3">
        <f ca="1">PRODUCT('Rendements bruts_+1'!O$2:O183)</f>
        <v>1.4581499611571183</v>
      </c>
      <c r="P184" s="3">
        <f ca="1">PRODUCT('Rendements bruts_+1'!P$2:P183)</f>
        <v>1.400826070123258</v>
      </c>
      <c r="Q184" s="3">
        <f ca="1">PRODUCT('Rendements bruts_+1'!Q$2:Q183)</f>
        <v>1.884724630662677</v>
      </c>
      <c r="R184" s="3">
        <f ca="1">PRODUCT('Rendements bruts_+1'!R$2:R183)</f>
        <v>1.2063536864461426</v>
      </c>
      <c r="S184" s="3">
        <f ca="1">PRODUCT('Rendements bruts_+1'!S$2:S183)</f>
        <v>1.1046013009767695</v>
      </c>
      <c r="T184" s="3">
        <f ca="1">PRODUCT('Rendements bruts_+1'!T$2:T183)</f>
        <v>1.2614948350594009</v>
      </c>
      <c r="U184" s="3">
        <f ca="1">PRODUCT('Rendements bruts_+1'!U$2:U183)</f>
        <v>1.1471274941068803</v>
      </c>
      <c r="V184" s="3">
        <f>PRODUCT('Rendements bruts_+1'!V$2:V183)</f>
        <v>0</v>
      </c>
      <c r="W184" s="3">
        <f ca="1">PRODUCT('Rendements bruts_+1'!W$2:W183)</f>
        <v>1.159964398314363</v>
      </c>
    </row>
    <row r="185" spans="1:23" x14ac:dyDescent="0.25">
      <c r="A185" s="2">
        <f>+'[2]GPD Rends Bruts'!A194</f>
        <v>43553</v>
      </c>
      <c r="B185" s="3">
        <f>PRODUCT('Rendements bruts_+1'!B$2:B184)</f>
        <v>1.9098728546647257</v>
      </c>
      <c r="C185" s="3">
        <f ca="1">PRODUCT('Rendements bruts_+1'!C$2:C184)</f>
        <v>3.4934750800875904</v>
      </c>
      <c r="D185" s="3">
        <f ca="1">PRODUCT('Rendements bruts_+1'!D$2:D184)</f>
        <v>2.2477800919116611</v>
      </c>
      <c r="E185" s="3">
        <f ca="1">PRODUCT('Rendements bruts_+1'!E$2:E184)</f>
        <v>1.9130146667025421</v>
      </c>
      <c r="F185" s="3">
        <f ca="1">PRODUCT('Rendements bruts_+1'!F$2:F184)</f>
        <v>2.4022410964316845</v>
      </c>
      <c r="G185" s="3">
        <f ca="1">PRODUCT('Rendements bruts_+1'!G$2:G184)</f>
        <v>1.821576605314174</v>
      </c>
      <c r="H185" s="3">
        <f ca="1">PRODUCT('Rendements bruts_+1'!H$2:H184)</f>
        <v>1.9236717200646116</v>
      </c>
      <c r="I185" s="3">
        <f ca="1">PRODUCT('Rendements bruts_+1'!I$2:I184)</f>
        <v>2.2034502183272062</v>
      </c>
      <c r="J185" s="3">
        <f ca="1">PRODUCT('Rendements bruts_+1'!J$2:J184)</f>
        <v>1.138693959082749</v>
      </c>
      <c r="K185" s="3">
        <f ca="1">PRODUCT('Rendements bruts_+1'!K$2:K184)</f>
        <v>3.43451783517598</v>
      </c>
      <c r="L185" s="3">
        <f ca="1">PRODUCT('Rendements bruts_+1'!L$2:L184)</f>
        <v>1.047068620429678</v>
      </c>
      <c r="M185" s="3">
        <f ca="1">PRODUCT('Rendements bruts_+1'!M$2:M184)</f>
        <v>1.0293797828521274</v>
      </c>
      <c r="N185" s="3">
        <f ca="1">PRODUCT('Rendements bruts_+1'!N$2:N184)</f>
        <v>2.5673726060110846</v>
      </c>
      <c r="O185" s="3">
        <f ca="1">PRODUCT('Rendements bruts_+1'!O$2:O184)</f>
        <v>1.4581499611571183</v>
      </c>
      <c r="P185" s="3">
        <f ca="1">PRODUCT('Rendements bruts_+1'!P$2:P184)</f>
        <v>1.3728095487207927</v>
      </c>
      <c r="Q185" s="3">
        <f ca="1">PRODUCT('Rendements bruts_+1'!Q$2:Q184)</f>
        <v>1.884724630662677</v>
      </c>
      <c r="R185" s="3">
        <f ca="1">PRODUCT('Rendements bruts_+1'!R$2:R184)</f>
        <v>1.2063536864461426</v>
      </c>
      <c r="S185" s="3">
        <f ca="1">PRODUCT('Rendements bruts_+1'!S$2:S184)</f>
        <v>1.1487853530158403</v>
      </c>
      <c r="T185" s="3">
        <f ca="1">PRODUCT('Rendements bruts_+1'!T$2:T184)</f>
        <v>1.3245695768123709</v>
      </c>
      <c r="U185" s="3">
        <f ca="1">PRODUCT('Rendements bruts_+1'!U$2:U184)</f>
        <v>1.1012423943426051</v>
      </c>
      <c r="V185" s="3">
        <f>PRODUCT('Rendements bruts_+1'!V$2:V184)</f>
        <v>0</v>
      </c>
      <c r="W185" s="3">
        <f ca="1">PRODUCT('Rendements bruts_+1'!W$2:W184)</f>
        <v>1.2179626182300813</v>
      </c>
    </row>
    <row r="186" spans="1:23" x14ac:dyDescent="0.25">
      <c r="A186" s="2">
        <f>+'[2]GPD Rends Bruts'!A195</f>
        <v>43585</v>
      </c>
      <c r="B186" s="3">
        <f>PRODUCT('Rendements bruts_+1'!B$2:B185)</f>
        <v>1.9168156037757136</v>
      </c>
      <c r="C186" s="3">
        <f ca="1">PRODUCT('Rendements bruts_+1'!C$2:C185)</f>
        <v>3.6681488340919701</v>
      </c>
      <c r="D186" s="3">
        <f ca="1">PRODUCT('Rendements bruts_+1'!D$2:D185)</f>
        <v>2.382646897426361</v>
      </c>
      <c r="E186" s="3">
        <f ca="1">PRODUCT('Rendements bruts_+1'!E$2:E185)</f>
        <v>1.9130146667025421</v>
      </c>
      <c r="F186" s="3">
        <f ca="1">PRODUCT('Rendements bruts_+1'!F$2:F185)</f>
        <v>2.3301738635387337</v>
      </c>
      <c r="G186" s="3">
        <f ca="1">PRODUCT('Rendements bruts_+1'!G$2:G185)</f>
        <v>1.7304977750484651</v>
      </c>
      <c r="H186" s="3">
        <f ca="1">PRODUCT('Rendements bruts_+1'!H$2:H185)</f>
        <v>1.9621451544659039</v>
      </c>
      <c r="I186" s="3">
        <f ca="1">PRODUCT('Rendements bruts_+1'!I$2:I185)</f>
        <v>2.1814157161439343</v>
      </c>
      <c r="J186" s="3">
        <f ca="1">PRODUCT('Rendements bruts_+1'!J$2:J185)</f>
        <v>1.1045331403102665</v>
      </c>
      <c r="K186" s="3">
        <f ca="1">PRODUCT('Rendements bruts_+1'!K$2:K185)</f>
        <v>3.43451783517598</v>
      </c>
      <c r="L186" s="3">
        <f ca="1">PRODUCT('Rendements bruts_+1'!L$2:L185)</f>
        <v>1.0365979342253813</v>
      </c>
      <c r="M186" s="3">
        <f ca="1">PRODUCT('Rendements bruts_+1'!M$2:M185)</f>
        <v>1.0087921871950849</v>
      </c>
      <c r="N186" s="3">
        <f ca="1">PRODUCT('Rendements bruts_+1'!N$2:N185)</f>
        <v>2.4390039757105302</v>
      </c>
      <c r="O186" s="3">
        <f ca="1">PRODUCT('Rendements bruts_+1'!O$2:O185)</f>
        <v>1.4581499611571183</v>
      </c>
      <c r="P186" s="3">
        <f ca="1">PRODUCT('Rendements bruts_+1'!P$2:P185)</f>
        <v>1.4002657396952087</v>
      </c>
      <c r="Q186" s="3">
        <f ca="1">PRODUCT('Rendements bruts_+1'!Q$2:Q185)</f>
        <v>1.884724630662677</v>
      </c>
      <c r="R186" s="3">
        <f ca="1">PRODUCT('Rendements bruts_+1'!R$2:R185)</f>
        <v>1.2063536864461426</v>
      </c>
      <c r="S186" s="3">
        <f ca="1">PRODUCT('Rendements bruts_+1'!S$2:S185)</f>
        <v>1.1717610600761572</v>
      </c>
      <c r="T186" s="3">
        <f ca="1">PRODUCT('Rendements bruts_+1'!T$2:T185)</f>
        <v>1.4040437514211133</v>
      </c>
      <c r="U186" s="3">
        <f ca="1">PRODUCT('Rendements bruts_+1'!U$2:U185)</f>
        <v>1.0461802746254747</v>
      </c>
      <c r="V186" s="3">
        <f>PRODUCT('Rendements bruts_+1'!V$2:V185)</f>
        <v>0</v>
      </c>
      <c r="W186" s="3">
        <f ca="1">PRODUCT('Rendements bruts_+1'!W$2:W185)</f>
        <v>1.2301422444123822</v>
      </c>
    </row>
    <row r="187" spans="1:23" x14ac:dyDescent="0.25">
      <c r="A187" s="2">
        <f>+'[2]GPD Rends Bruts'!A196</f>
        <v>43616</v>
      </c>
      <c r="B187" s="3">
        <f>PRODUCT('Rendements bruts_+1'!B$2:B186)</f>
        <v>1.933559350672313</v>
      </c>
      <c r="C187" s="3">
        <f ca="1">PRODUCT('Rendements bruts_+1'!C$2:C186)</f>
        <v>3.7415118107738095</v>
      </c>
      <c r="D187" s="3">
        <f ca="1">PRODUCT('Rendements bruts_+1'!D$2:D186)</f>
        <v>2.4064733664006246</v>
      </c>
      <c r="E187" s="3">
        <f ca="1">PRODUCT('Rendements bruts_+1'!E$2:E186)</f>
        <v>1.9704051067036183</v>
      </c>
      <c r="F187" s="3">
        <f ca="1">PRODUCT('Rendements bruts_+1'!F$2:F186)</f>
        <v>2.4466825567156705</v>
      </c>
      <c r="G187" s="3">
        <f ca="1">PRODUCT('Rendements bruts_+1'!G$2:G186)</f>
        <v>1.6439728862960419</v>
      </c>
      <c r="H187" s="3">
        <f ca="1">PRODUCT('Rendements bruts_+1'!H$2:H186)</f>
        <v>2.0798738637338583</v>
      </c>
      <c r="I187" s="3">
        <f ca="1">PRODUCT('Rendements bruts_+1'!I$2:I186)</f>
        <v>2.2032298733053737</v>
      </c>
      <c r="J187" s="3">
        <f ca="1">PRODUCT('Rendements bruts_+1'!J$2:J186)</f>
        <v>1.1155784717133692</v>
      </c>
      <c r="K187" s="3">
        <f ca="1">PRODUCT('Rendements bruts_+1'!K$2:K186)</f>
        <v>3.5718985485830195</v>
      </c>
      <c r="L187" s="3">
        <f ca="1">PRODUCT('Rendements bruts_+1'!L$2:L186)</f>
        <v>0.99513401685636593</v>
      </c>
      <c r="M187" s="3">
        <f ca="1">PRODUCT('Rendements bruts_+1'!M$2:M186)</f>
        <v>1.0390559528109375</v>
      </c>
      <c r="N187" s="3">
        <f ca="1">PRODUCT('Rendements bruts_+1'!N$2:N186)</f>
        <v>2.3170537769250035</v>
      </c>
      <c r="O187" s="3">
        <f ca="1">PRODUCT('Rendements bruts_+1'!O$2:O186)</f>
        <v>1.4581499611571183</v>
      </c>
      <c r="P187" s="3">
        <f ca="1">PRODUCT('Rendements bruts_+1'!P$2:P186)</f>
        <v>1.3302524527104482</v>
      </c>
      <c r="Q187" s="3">
        <f ca="1">PRODUCT('Rendements bruts_+1'!Q$2:Q186)</f>
        <v>1.9978081085024377</v>
      </c>
      <c r="R187" s="3">
        <f ca="1">PRODUCT('Rendements bruts_+1'!R$2:R186)</f>
        <v>1.2063536864461426</v>
      </c>
      <c r="S187" s="3">
        <f ca="1">PRODUCT('Rendements bruts_+1'!S$2:S186)</f>
        <v>1.2186315024792036</v>
      </c>
      <c r="T187" s="3">
        <f ca="1">PRODUCT('Rendements bruts_+1'!T$2:T186)</f>
        <v>1.3338415638500576</v>
      </c>
      <c r="U187" s="3">
        <f ca="1">PRODUCT('Rendements bruts_+1'!U$2:U186)</f>
        <v>1.0357184718792198</v>
      </c>
      <c r="V187" s="3">
        <f>PRODUCT('Rendements bruts_+1'!V$2:V186)</f>
        <v>0</v>
      </c>
      <c r="W187" s="3">
        <f ca="1">PRODUCT('Rendements bruts_+1'!W$2:W186)</f>
        <v>1.2547450893006298</v>
      </c>
    </row>
    <row r="188" spans="1:23" x14ac:dyDescent="0.25">
      <c r="A188" s="2">
        <f>+'[2]GPD Rends Bruts'!A197</f>
        <v>43644</v>
      </c>
      <c r="B188" s="3">
        <f>PRODUCT('Rendements bruts_+1'!B$2:B187)</f>
        <v>1.9427151199627237</v>
      </c>
      <c r="C188" s="3">
        <f ca="1">PRODUCT('Rendements bruts_+1'!C$2:C187)</f>
        <v>3.9285874013124999</v>
      </c>
      <c r="D188" s="3">
        <f ca="1">PRODUCT('Rendements bruts_+1'!D$2:D187)</f>
        <v>2.5508617683846624</v>
      </c>
      <c r="E188" s="3">
        <f ca="1">PRODUCT('Rendements bruts_+1'!E$2:E187)</f>
        <v>2.0689253620387995</v>
      </c>
      <c r="F188" s="3">
        <f ca="1">PRODUCT('Rendements bruts_+1'!F$2:F187)</f>
        <v>2.3732820800142003</v>
      </c>
      <c r="G188" s="3">
        <f ca="1">PRODUCT('Rendements bruts_+1'!G$2:G187)</f>
        <v>1.5617742419812397</v>
      </c>
      <c r="H188" s="3">
        <f ca="1">PRODUCT('Rendements bruts_+1'!H$2:H187)</f>
        <v>2.1006726023711968</v>
      </c>
      <c r="I188" s="3">
        <f ca="1">PRODUCT('Rendements bruts_+1'!I$2:I187)</f>
        <v>2.18119757457232</v>
      </c>
      <c r="J188" s="3">
        <f ca="1">PRODUCT('Rendements bruts_+1'!J$2:J187)</f>
        <v>1.1825131800161715</v>
      </c>
      <c r="K188" s="3">
        <f ca="1">PRODUCT('Rendements bruts_+1'!K$2:K187)</f>
        <v>3.6433365195546799</v>
      </c>
      <c r="L188" s="3">
        <f ca="1">PRODUCT('Rendements bruts_+1'!L$2:L187)</f>
        <v>1.024988037362057</v>
      </c>
      <c r="M188" s="3">
        <f ca="1">PRODUCT('Rendements bruts_+1'!M$2:M187)</f>
        <v>1.0702276313952657</v>
      </c>
      <c r="N188" s="3">
        <f ca="1">PRODUCT('Rendements bruts_+1'!N$2:N187)</f>
        <v>2.3865653902327537</v>
      </c>
      <c r="O188" s="3">
        <f ca="1">PRODUCT('Rendements bruts_+1'!O$2:O187)</f>
        <v>1.4581499611571183</v>
      </c>
      <c r="P188" s="3">
        <f ca="1">PRODUCT('Rendements bruts_+1'!P$2:P187)</f>
        <v>1.3169499281833437</v>
      </c>
      <c r="Q188" s="3">
        <f ca="1">PRODUCT('Rendements bruts_+1'!Q$2:Q187)</f>
        <v>2.117676595012584</v>
      </c>
      <c r="R188" s="3">
        <f ca="1">PRODUCT('Rendements bruts_+1'!R$2:R187)</f>
        <v>1.2063536864461426</v>
      </c>
      <c r="S188" s="3">
        <f ca="1">PRODUCT('Rendements bruts_+1'!S$2:S187)</f>
        <v>1.2186315024792036</v>
      </c>
      <c r="T188" s="3">
        <f ca="1">PRODUCT('Rendements bruts_+1'!T$2:T187)</f>
        <v>1.3871952264040599</v>
      </c>
      <c r="U188" s="3">
        <f ca="1">PRODUCT('Rendements bruts_+1'!U$2:U187)</f>
        <v>0.99428973300405099</v>
      </c>
      <c r="V188" s="3">
        <f>PRODUCT('Rendements bruts_+1'!V$2:V187)</f>
        <v>0</v>
      </c>
      <c r="W188" s="3">
        <f ca="1">PRODUCT('Rendements bruts_+1'!W$2:W187)</f>
        <v>1.2923874419796486</v>
      </c>
    </row>
    <row r="189" spans="1:23" x14ac:dyDescent="0.25">
      <c r="A189" s="2">
        <f>+'[2]GPD Rends Bruts'!A198</f>
        <v>43677</v>
      </c>
      <c r="B189" s="3">
        <f>PRODUCT('Rendements bruts_+1'!B$2:B188)</f>
        <v>1.9472517272647805</v>
      </c>
      <c r="C189" s="3">
        <f ca="1">PRODUCT('Rendements bruts_+1'!C$2:C188)</f>
        <v>3.732158031246875</v>
      </c>
      <c r="D189" s="3">
        <f ca="1">PRODUCT('Rendements bruts_+1'!D$2:D188)</f>
        <v>2.448827297649276</v>
      </c>
      <c r="E189" s="3">
        <f ca="1">PRODUCT('Rendements bruts_+1'!E$2:E188)</f>
        <v>2.1930608837611274</v>
      </c>
      <c r="F189" s="3">
        <f ca="1">PRODUCT('Rendements bruts_+1'!F$2:F188)</f>
        <v>2.4444805424146265</v>
      </c>
      <c r="G189" s="3">
        <f ca="1">PRODUCT('Rendements bruts_+1'!G$2:G188)</f>
        <v>1.6242452116604893</v>
      </c>
      <c r="H189" s="3">
        <f ca="1">PRODUCT('Rendements bruts_+1'!H$2:H188)</f>
        <v>2.0166456982763488</v>
      </c>
      <c r="I189" s="3">
        <f ca="1">PRODUCT('Rendements bruts_+1'!I$2:I188)</f>
        <v>2.268445477555213</v>
      </c>
      <c r="J189" s="3">
        <f ca="1">PRODUCT('Rendements bruts_+1'!J$2:J188)</f>
        <v>1.2298137072168183</v>
      </c>
      <c r="K189" s="3">
        <f ca="1">PRODUCT('Rendements bruts_+1'!K$2:K188)</f>
        <v>3.7890699803368673</v>
      </c>
      <c r="L189" s="3">
        <f ca="1">PRODUCT('Rendements bruts_+1'!L$2:L188)</f>
        <v>1.0557376784829187</v>
      </c>
      <c r="M189" s="3">
        <f ca="1">PRODUCT('Rendements bruts_+1'!M$2:M188)</f>
        <v>1.0274185261394551</v>
      </c>
      <c r="N189" s="3">
        <f ca="1">PRODUCT('Rendements bruts_+1'!N$2:N188)</f>
        <v>2.4104310441350814</v>
      </c>
      <c r="O189" s="3">
        <f ca="1">PRODUCT('Rendements bruts_+1'!O$2:O188)</f>
        <v>1.4581499611571183</v>
      </c>
      <c r="P189" s="3">
        <f ca="1">PRODUCT('Rendements bruts_+1'!P$2:P188)</f>
        <v>1.2906109296196768</v>
      </c>
      <c r="Q189" s="3">
        <f ca="1">PRODUCT('Rendements bruts_+1'!Q$2:Q188)</f>
        <v>2.117676595012584</v>
      </c>
      <c r="R189" s="3">
        <f ca="1">PRODUCT('Rendements bruts_+1'!R$2:R188)</f>
        <v>1.2063536864461426</v>
      </c>
      <c r="S189" s="3">
        <f ca="1">PRODUCT('Rendements bruts_+1'!S$2:S188)</f>
        <v>1.2795630776031639</v>
      </c>
      <c r="T189" s="3">
        <f ca="1">PRODUCT('Rendements bruts_+1'!T$2:T188)</f>
        <v>1.3317074173478975</v>
      </c>
      <c r="U189" s="3">
        <f ca="1">PRODUCT('Rendements bruts_+1'!U$2:U188)</f>
        <v>0.96446104101392949</v>
      </c>
      <c r="V189" s="3">
        <f>PRODUCT('Rendements bruts_+1'!V$2:V188)</f>
        <v>0</v>
      </c>
      <c r="W189" s="3">
        <f ca="1">PRODUCT('Rendements bruts_+1'!W$2:W188)</f>
        <v>1.2923874419796486</v>
      </c>
    </row>
    <row r="190" spans="1:23" x14ac:dyDescent="0.25">
      <c r="A190" s="2">
        <f>+'[2]GPD Rends Bruts'!A199</f>
        <v>43707</v>
      </c>
      <c r="B190" s="3">
        <f>PRODUCT('Rendements bruts_+1'!B$2:B189)</f>
        <v>1.9671822170484541</v>
      </c>
      <c r="C190" s="3">
        <f ca="1">PRODUCT('Rendements bruts_+1'!C$2:C189)</f>
        <v>3.9560875131216875</v>
      </c>
      <c r="D190" s="3">
        <f ca="1">PRODUCT('Rendements bruts_+1'!D$2:D189)</f>
        <v>2.3508742057433047</v>
      </c>
      <c r="E190" s="3">
        <f ca="1">PRODUCT('Rendements bruts_+1'!E$2:E189)</f>
        <v>2.1272690572482937</v>
      </c>
      <c r="F190" s="3">
        <f ca="1">PRODUCT('Rendements bruts_+1'!F$2:F189)</f>
        <v>2.4933701532629189</v>
      </c>
      <c r="G190" s="3">
        <f ca="1">PRODUCT('Rendements bruts_+1'!G$2:G189)</f>
        <v>1.7054574722435139</v>
      </c>
      <c r="H190" s="3">
        <f ca="1">PRODUCT('Rendements bruts_+1'!H$2:H189)</f>
        <v>2.0166456982763488</v>
      </c>
      <c r="I190" s="3">
        <f ca="1">PRODUCT('Rendements bruts_+1'!I$2:I189)</f>
        <v>2.3591832966574215</v>
      </c>
      <c r="J190" s="3">
        <f ca="1">PRODUCT('Rendements bruts_+1'!J$2:J189)</f>
        <v>1.3036025296498275</v>
      </c>
      <c r="K190" s="3">
        <f ca="1">PRODUCT('Rendements bruts_+1'!K$2:K189)</f>
        <v>3.8648513799436048</v>
      </c>
      <c r="L190" s="3">
        <f ca="1">PRODUCT('Rendements bruts_+1'!L$2:L189)</f>
        <v>1.0135081713436018</v>
      </c>
      <c r="M190" s="3">
        <f ca="1">PRODUCT('Rendements bruts_+1'!M$2:M189)</f>
        <v>0.97604759983248224</v>
      </c>
      <c r="N190" s="3">
        <f ca="1">PRODUCT('Rendements bruts_+1'!N$2:N189)</f>
        <v>2.3622224232523799</v>
      </c>
      <c r="O190" s="3">
        <f ca="1">PRODUCT('Rendements bruts_+1'!O$2:O189)</f>
        <v>1.4581499611571183</v>
      </c>
      <c r="P190" s="3">
        <f ca="1">PRODUCT('Rendements bruts_+1'!P$2:P189)</f>
        <v>1.3551414761006608</v>
      </c>
      <c r="Q190" s="3">
        <f ca="1">PRODUCT('Rendements bruts_+1'!Q$2:Q189)</f>
        <v>2.2023836588130874</v>
      </c>
      <c r="R190" s="3">
        <f ca="1">PRODUCT('Rendements bruts_+1'!R$2:R189)</f>
        <v>1.2063536864461426</v>
      </c>
      <c r="S190" s="3">
        <f ca="1">PRODUCT('Rendements bruts_+1'!S$2:S189)</f>
        <v>1.2795630776031639</v>
      </c>
      <c r="T190" s="3">
        <f ca="1">PRODUCT('Rendements bruts_+1'!T$2:T189)</f>
        <v>1.3982927882152925</v>
      </c>
      <c r="U190" s="3">
        <f ca="1">PRODUCT('Rendements bruts_+1'!U$2:U189)</f>
        <v>1.0030394826544866</v>
      </c>
      <c r="V190" s="3">
        <f>PRODUCT('Rendements bruts_+1'!V$2:V189)</f>
        <v>0</v>
      </c>
      <c r="W190" s="3">
        <f ca="1">PRODUCT('Rendements bruts_+1'!W$2:W189)</f>
        <v>1.3182351908192416</v>
      </c>
    </row>
    <row r="191" spans="1:23" x14ac:dyDescent="0.25">
      <c r="A191" s="2">
        <f>+'[2]GPD Rends Bruts'!A200</f>
        <v>43738</v>
      </c>
      <c r="B191" s="3">
        <f>PRODUCT('Rendements bruts_+1'!B$2:B190)</f>
        <v>1.9560385019141773</v>
      </c>
      <c r="C191" s="3">
        <f ca="1">PRODUCT('Rendements bruts_+1'!C$2:C190)</f>
        <v>4.153891888777772</v>
      </c>
      <c r="D191" s="3">
        <f ca="1">PRODUCT('Rendements bruts_+1'!D$2:D190)</f>
        <v>2.4919266580879031</v>
      </c>
      <c r="E191" s="3">
        <f ca="1">PRODUCT('Rendements bruts_+1'!E$2:E190)</f>
        <v>2.0209056043858791</v>
      </c>
      <c r="F191" s="3">
        <f ca="1">PRODUCT('Rendements bruts_+1'!F$2:F190)</f>
        <v>2.5931049593934357</v>
      </c>
      <c r="G191" s="3">
        <f ca="1">PRODUCT('Rendements bruts_+1'!G$2:G190)</f>
        <v>1.6542937480762083</v>
      </c>
      <c r="H191" s="3">
        <f ca="1">PRODUCT('Rendements bruts_+1'!H$2:H190)</f>
        <v>2.0771450692246392</v>
      </c>
      <c r="I191" s="3">
        <f ca="1">PRODUCT('Rendements bruts_+1'!I$2:I190)</f>
        <v>2.2412241318245503</v>
      </c>
      <c r="J191" s="3">
        <f ca="1">PRODUCT('Rendements bruts_+1'!J$2:J190)</f>
        <v>1.3036025296498275</v>
      </c>
      <c r="K191" s="3">
        <f ca="1">PRODUCT('Rendements bruts_+1'!K$2:K190)</f>
        <v>3.8262028661441687</v>
      </c>
      <c r="L191" s="3">
        <f ca="1">PRODUCT('Rendements bruts_+1'!L$2:L190)</f>
        <v>0.97296784448985774</v>
      </c>
      <c r="M191" s="3">
        <f ca="1">PRODUCT('Rendements bruts_+1'!M$2:M190)</f>
        <v>1.0346104558224312</v>
      </c>
      <c r="N191" s="3">
        <f ca="1">PRODUCT('Rendements bruts_+1'!N$2:N190)</f>
        <v>2.2677335263222846</v>
      </c>
      <c r="O191" s="3">
        <f ca="1">PRODUCT('Rendements bruts_+1'!O$2:O190)</f>
        <v>1.4581499611571183</v>
      </c>
      <c r="P191" s="3">
        <f ca="1">PRODUCT('Rendements bruts_+1'!P$2:P190)</f>
        <v>1.3551414761006608</v>
      </c>
      <c r="Q191" s="3">
        <f ca="1">PRODUCT('Rendements bruts_+1'!Q$2:Q190)</f>
        <v>2.3345266783418728</v>
      </c>
      <c r="R191" s="3">
        <f ca="1">PRODUCT('Rendements bruts_+1'!R$2:R190)</f>
        <v>1.2063536864461426</v>
      </c>
      <c r="S191" s="3">
        <f ca="1">PRODUCT('Rendements bruts_+1'!S$2:S190)</f>
        <v>1.2667674468271322</v>
      </c>
      <c r="T191" s="3">
        <f ca="1">PRODUCT('Rendements bruts_+1'!T$2:T190)</f>
        <v>1.4821903555082101</v>
      </c>
      <c r="U191" s="3">
        <f ca="1">PRODUCT('Rendements bruts_+1'!U$2:U190)</f>
        <v>0.97294829817485196</v>
      </c>
      <c r="V191" s="3">
        <f>PRODUCT('Rendements bruts_+1'!V$2:V190)</f>
        <v>0</v>
      </c>
      <c r="W191" s="3">
        <f ca="1">PRODUCT('Rendements bruts_+1'!W$2:W190)</f>
        <v>1.3050528389110492</v>
      </c>
    </row>
    <row r="192" spans="1:23" x14ac:dyDescent="0.25">
      <c r="A192" s="2">
        <f>+'[2]GPD Rends Bruts'!A201</f>
        <v>43769</v>
      </c>
      <c r="B192" s="3">
        <f>PRODUCT('Rendements bruts_+1'!B$2:B191)</f>
        <v>1.9564985409794107</v>
      </c>
      <c r="C192" s="3">
        <f ca="1">PRODUCT('Rendements bruts_+1'!C$2:C191)</f>
        <v>3.9877362132266612</v>
      </c>
      <c r="D192" s="3">
        <f ca="1">PRODUCT('Rendements bruts_+1'!D$2:D191)</f>
        <v>2.5916037244114194</v>
      </c>
      <c r="E192" s="3">
        <f ca="1">PRODUCT('Rendements bruts_+1'!E$2:E191)</f>
        <v>2.0209056043858791</v>
      </c>
      <c r="F192" s="3">
        <f ca="1">PRODUCT('Rendements bruts_+1'!F$2:F191)</f>
        <v>2.7227602073631076</v>
      </c>
      <c r="G192" s="3">
        <f ca="1">PRODUCT('Rendements bruts_+1'!G$2:G191)</f>
        <v>1.58812199815316</v>
      </c>
      <c r="H192" s="3">
        <f ca="1">PRODUCT('Rendements bruts_+1'!H$2:H191)</f>
        <v>2.0563736185323926</v>
      </c>
      <c r="I192" s="3">
        <f ca="1">PRODUCT('Rendements bruts_+1'!I$2:I191)</f>
        <v>2.1739874078698138</v>
      </c>
      <c r="J192" s="3">
        <f ca="1">PRODUCT('Rendements bruts_+1'!J$2:J191)</f>
        <v>1.3036025296498275</v>
      </c>
      <c r="K192" s="3">
        <f ca="1">PRODUCT('Rendements bruts_+1'!K$2:K191)</f>
        <v>3.7496788088212853</v>
      </c>
      <c r="L192" s="3">
        <f ca="1">PRODUCT('Rendements bruts_+1'!L$2:L191)</f>
        <v>0.95350848760006057</v>
      </c>
      <c r="M192" s="3">
        <f ca="1">PRODUCT('Rendements bruts_+1'!M$2:M191)</f>
        <v>1.0139182467059826</v>
      </c>
      <c r="N192" s="3">
        <f ca="1">PRODUCT('Rendements bruts_+1'!N$2:N191)</f>
        <v>2.3584428673751763</v>
      </c>
      <c r="O192" s="3">
        <f ca="1">PRODUCT('Rendements bruts_+1'!O$2:O191)</f>
        <v>1.4581499611571183</v>
      </c>
      <c r="P192" s="3">
        <f ca="1">PRODUCT('Rendements bruts_+1'!P$2:P191)</f>
        <v>1.3551414761006608</v>
      </c>
      <c r="Q192" s="3">
        <f ca="1">PRODUCT('Rendements bruts_+1'!Q$2:Q191)</f>
        <v>2.2878361447750355</v>
      </c>
      <c r="R192" s="3">
        <f ca="1">PRODUCT('Rendements bruts_+1'!R$2:R191)</f>
        <v>1.2063536864461426</v>
      </c>
      <c r="S192" s="3">
        <f ca="1">PRODUCT('Rendements bruts_+1'!S$2:S191)</f>
        <v>1.2667674468271322</v>
      </c>
      <c r="T192" s="3">
        <f ca="1">PRODUCT('Rendements bruts_+1'!T$2:T191)</f>
        <v>1.5414779697285386</v>
      </c>
      <c r="U192" s="3">
        <f ca="1">PRODUCT('Rendements bruts_+1'!U$2:U191)</f>
        <v>1.0215957130835946</v>
      </c>
      <c r="V192" s="3">
        <f>PRODUCT('Rendements bruts_+1'!V$2:V191)</f>
        <v>0</v>
      </c>
      <c r="W192" s="3">
        <f ca="1">PRODUCT('Rendements bruts_+1'!W$2:W191)</f>
        <v>1.3703054808566018</v>
      </c>
    </row>
    <row r="193" spans="1:23" x14ac:dyDescent="0.25">
      <c r="A193" s="2">
        <f>+'[2]GPD Rends Bruts'!A202</f>
        <v>43798</v>
      </c>
      <c r="B193" s="3">
        <f>PRODUCT('Rendements bruts_+1'!B$2:B192)</f>
        <v>1.9596977861982192</v>
      </c>
      <c r="C193" s="3">
        <f ca="1">PRODUCT('Rendements bruts_+1'!C$2:C192)</f>
        <v>3.8282267646975945</v>
      </c>
      <c r="D193" s="3">
        <f ca="1">PRODUCT('Rendements bruts_+1'!D$2:D192)</f>
        <v>2.7470999478761047</v>
      </c>
      <c r="E193" s="3">
        <f ca="1">PRODUCT('Rendements bruts_+1'!E$2:E192)</f>
        <v>2.1421599406490319</v>
      </c>
      <c r="F193" s="3">
        <f ca="1">PRODUCT('Rendements bruts_+1'!F$2:F192)</f>
        <v>2.8861258198048945</v>
      </c>
      <c r="G193" s="3">
        <f ca="1">PRODUCT('Rendements bruts_+1'!G$2:G192)</f>
        <v>1.6357656580977549</v>
      </c>
      <c r="H193" s="3">
        <f ca="1">PRODUCT('Rendements bruts_+1'!H$2:H192)</f>
        <v>2.0563736185323926</v>
      </c>
      <c r="I193" s="3">
        <f ca="1">PRODUCT('Rendements bruts_+1'!I$2:I192)</f>
        <v>2.2174671560272103</v>
      </c>
      <c r="J193" s="3">
        <f ca="1">PRODUCT('Rendements bruts_+1'!J$2:J192)</f>
        <v>1.2514584284638344</v>
      </c>
      <c r="K193" s="3">
        <f ca="1">PRODUCT('Rendements bruts_+1'!K$2:K192)</f>
        <v>3.6746852326448596</v>
      </c>
      <c r="L193" s="3">
        <f ca="1">PRODUCT('Rendements bruts_+1'!L$2:L192)</f>
        <v>1.0011839119800636</v>
      </c>
      <c r="M193" s="3">
        <f ca="1">PRODUCT('Rendements bruts_+1'!M$2:M192)</f>
        <v>1.0544749765742221</v>
      </c>
      <c r="N193" s="3">
        <f ca="1">PRODUCT('Rendements bruts_+1'!N$2:N192)</f>
        <v>2.476365010743935</v>
      </c>
      <c r="O193" s="3">
        <f ca="1">PRODUCT('Rendements bruts_+1'!O$2:O192)</f>
        <v>1.4581499611571183</v>
      </c>
      <c r="P193" s="3">
        <f ca="1">PRODUCT('Rendements bruts_+1'!P$2:P192)</f>
        <v>1.3551414761006608</v>
      </c>
      <c r="Q193" s="3">
        <f ca="1">PRODUCT('Rendements bruts_+1'!Q$2:Q192)</f>
        <v>2.2649577833272851</v>
      </c>
      <c r="R193" s="3">
        <f ca="1">PRODUCT('Rendements bruts_+1'!R$2:R192)</f>
        <v>1.2063536864461426</v>
      </c>
      <c r="S193" s="3">
        <f ca="1">PRODUCT('Rendements bruts_+1'!S$2:S192)</f>
        <v>1.3174381447002175</v>
      </c>
      <c r="T193" s="3">
        <f ca="1">PRODUCT('Rendements bruts_+1'!T$2:T192)</f>
        <v>1.5723075291231094</v>
      </c>
      <c r="U193" s="3">
        <f ca="1">PRODUCT('Rendements bruts_+1'!U$2:U192)</f>
        <v>1.0522435844761024</v>
      </c>
      <c r="V193" s="3">
        <f>PRODUCT('Rendements bruts_+1'!V$2:V192)</f>
        <v>0</v>
      </c>
      <c r="W193" s="3">
        <f ca="1">PRODUCT('Rendements bruts_+1'!W$2:W192)</f>
        <v>1.3977115904737338</v>
      </c>
    </row>
    <row r="194" spans="1:23" x14ac:dyDescent="0.25">
      <c r="A194" s="2">
        <f>+'[2]GPD Rends Bruts'!A203</f>
        <v>43830</v>
      </c>
      <c r="B194" s="3">
        <f>PRODUCT('Rendements bruts_+1'!B$2:B193)</f>
        <v>1.9556513809792178</v>
      </c>
      <c r="C194" s="3">
        <f ca="1">PRODUCT('Rendements bruts_+1'!C$2:C193)</f>
        <v>3.6750976941096907</v>
      </c>
      <c r="D194" s="3">
        <f ca="1">PRODUCT('Rendements bruts_+1'!D$2:D193)</f>
        <v>2.7196289483973435</v>
      </c>
      <c r="E194" s="3">
        <f ca="1">PRODUCT('Rendements bruts_+1'!E$2:E193)</f>
        <v>2.1850031394620126</v>
      </c>
      <c r="F194" s="3">
        <f ca="1">PRODUCT('Rendements bruts_+1'!F$2:F193)</f>
        <v>3.0304321107951395</v>
      </c>
      <c r="G194" s="3">
        <f ca="1">PRODUCT('Rendements bruts_+1'!G$2:G193)</f>
        <v>1.6030503449357998</v>
      </c>
      <c r="H194" s="3">
        <f ca="1">PRODUCT('Rendements bruts_+1'!H$2:H193)</f>
        <v>2.0975010909030405</v>
      </c>
      <c r="I194" s="3">
        <f ca="1">PRODUCT('Rendements bruts_+1'!I$2:I193)</f>
        <v>2.1731178129066659</v>
      </c>
      <c r="J194" s="3">
        <f ca="1">PRODUCT('Rendements bruts_+1'!J$2:J193)</f>
        <v>1.2514584284638344</v>
      </c>
      <c r="K194" s="3">
        <f ca="1">PRODUCT('Rendements bruts_+1'!K$2:K193)</f>
        <v>3.7114320849713081</v>
      </c>
      <c r="L194" s="3">
        <f ca="1">PRODUCT('Rendements bruts_+1'!L$2:L193)</f>
        <v>1.0011839119800636</v>
      </c>
      <c r="M194" s="3">
        <f ca="1">PRODUCT('Rendements bruts_+1'!M$2:M193)</f>
        <v>1.0755644761057066</v>
      </c>
      <c r="N194" s="3">
        <f ca="1">PRODUCT('Rendements bruts_+1'!N$2:N193)</f>
        <v>2.3525467602067383</v>
      </c>
      <c r="O194" s="3">
        <f ca="1">PRODUCT('Rendements bruts_+1'!O$2:O193)</f>
        <v>1.4581499611571183</v>
      </c>
      <c r="P194" s="3">
        <f ca="1">PRODUCT('Rendements bruts_+1'!P$2:P193)</f>
        <v>1.3551414761006608</v>
      </c>
      <c r="Q194" s="3">
        <f ca="1">PRODUCT('Rendements bruts_+1'!Q$2:Q193)</f>
        <v>2.1970090498274666</v>
      </c>
      <c r="R194" s="3">
        <f ca="1">PRODUCT('Rendements bruts_+1'!R$2:R193)</f>
        <v>1.2063536864461426</v>
      </c>
      <c r="S194" s="3">
        <f ca="1">PRODUCT('Rendements bruts_+1'!S$2:S193)</f>
        <v>1.3964844333822306</v>
      </c>
      <c r="T194" s="3">
        <f ca="1">PRODUCT('Rendements bruts_+1'!T$2:T193)</f>
        <v>1.5408613785406473</v>
      </c>
      <c r="U194" s="3">
        <f ca="1">PRODUCT('Rendements bruts_+1'!U$2:U193)</f>
        <v>1.1153781995446685</v>
      </c>
      <c r="V194" s="3">
        <f>PRODUCT('Rendements bruts_+1'!V$2:V193)</f>
        <v>0</v>
      </c>
      <c r="W194" s="3">
        <f ca="1">PRODUCT('Rendements bruts_+1'!W$2:W193)</f>
        <v>1.3557802427595218</v>
      </c>
    </row>
    <row r="195" spans="1:23" x14ac:dyDescent="0.25">
      <c r="A195" s="2">
        <f>+'[2]GPD Rends Bruts'!A204</f>
        <v>43861</v>
      </c>
      <c r="B195" s="3">
        <f>PRODUCT('Rendements bruts_+1'!B$2:B194)</f>
        <v>1.9922908795459164</v>
      </c>
      <c r="C195" s="3">
        <f ca="1">PRODUCT('Rendements bruts_+1'!C$2:C194)</f>
        <v>3.4913428094042058</v>
      </c>
      <c r="D195" s="3">
        <f ca="1">PRODUCT('Rendements bruts_+1'!D$2:D194)</f>
        <v>2.6380400799454229</v>
      </c>
      <c r="E195" s="3">
        <f ca="1">PRODUCT('Rendements bruts_+1'!E$2:E194)</f>
        <v>2.2942532964351132</v>
      </c>
      <c r="F195" s="3">
        <f ca="1">PRODUCT('Rendements bruts_+1'!F$2:F194)</f>
        <v>2.9092148263633337</v>
      </c>
      <c r="G195" s="3">
        <f ca="1">PRODUCT('Rendements bruts_+1'!G$2:G194)</f>
        <v>1.5870198414864418</v>
      </c>
      <c r="H195" s="3">
        <f ca="1">PRODUCT('Rendements bruts_+1'!H$2:H194)</f>
        <v>2.118476101812071</v>
      </c>
      <c r="I195" s="3">
        <f ca="1">PRODUCT('Rendements bruts_+1'!I$2:I194)</f>
        <v>2.238311347293866</v>
      </c>
      <c r="J195" s="3">
        <f ca="1">PRODUCT('Rendements bruts_+1'!J$2:J194)</f>
        <v>1.2639730127484727</v>
      </c>
      <c r="K195" s="3">
        <f ca="1">PRODUCT('Rendements bruts_+1'!K$2:K194)</f>
        <v>3.7114320849713081</v>
      </c>
      <c r="L195" s="3">
        <f ca="1">PRODUCT('Rendements bruts_+1'!L$2:L194)</f>
        <v>1.0312194293394656</v>
      </c>
      <c r="M195" s="3">
        <f ca="1">PRODUCT('Rendements bruts_+1'!M$2:M194)</f>
        <v>1.0970757656278207</v>
      </c>
      <c r="N195" s="3">
        <f ca="1">PRODUCT('Rendements bruts_+1'!N$2:N194)</f>
        <v>2.3525467602067383</v>
      </c>
      <c r="O195" s="3">
        <f ca="1">PRODUCT('Rendements bruts_+1'!O$2:O194)</f>
        <v>1.4581499611571183</v>
      </c>
      <c r="P195" s="3">
        <f ca="1">PRODUCT('Rendements bruts_+1'!P$2:P194)</f>
        <v>1.3551414761006608</v>
      </c>
      <c r="Q195" s="3">
        <f ca="1">PRODUCT('Rendements bruts_+1'!Q$2:Q194)</f>
        <v>2.1091286878343678</v>
      </c>
      <c r="R195" s="3">
        <f ca="1">PRODUCT('Rendements bruts_+1'!R$2:R194)</f>
        <v>1.2063536864461426</v>
      </c>
      <c r="S195" s="3">
        <f ca="1">PRODUCT('Rendements bruts_+1'!S$2:S194)</f>
        <v>1.4244141220498752</v>
      </c>
      <c r="T195" s="3">
        <f ca="1">PRODUCT('Rendements bruts_+1'!T$2:T194)</f>
        <v>1.5870872198968669</v>
      </c>
      <c r="U195" s="3">
        <f ca="1">PRODUCT('Rendements bruts_+1'!U$2:U194)</f>
        <v>1.1488395455310085</v>
      </c>
      <c r="V195" s="3">
        <f>PRODUCT('Rendements bruts_+1'!V$2:V194)</f>
        <v>0</v>
      </c>
      <c r="W195" s="3">
        <f ca="1">PRODUCT('Rendements bruts_+1'!W$2:W194)</f>
        <v>1.4100114524699028</v>
      </c>
    </row>
    <row r="196" spans="1:23" x14ac:dyDescent="0.25">
      <c r="A196" s="2">
        <f>+'[2]GPD Rends Bruts'!A205</f>
        <v>43889</v>
      </c>
      <c r="B196" s="3">
        <f>PRODUCT('Rendements bruts_+1'!B$2:B195)</f>
        <v>2.0039162737030916</v>
      </c>
      <c r="C196" s="3">
        <f ca="1">PRODUCT('Rendements bruts_+1'!C$2:C195)</f>
        <v>3.3516890970280375</v>
      </c>
      <c r="D196" s="3">
        <f ca="1">PRODUCT('Rendements bruts_+1'!D$2:D195)</f>
        <v>2.6908008815443316</v>
      </c>
      <c r="E196" s="3">
        <f ca="1">PRODUCT('Rendements bruts_+1'!E$2:E195)</f>
        <v>2.3401383623638154</v>
      </c>
      <c r="F196" s="3">
        <f ca="1">PRODUCT('Rendements bruts_+1'!F$2:F195)</f>
        <v>2.9673991228906003</v>
      </c>
      <c r="G196" s="3">
        <f ca="1">PRODUCT('Rendements bruts_+1'!G$2:G195)</f>
        <v>1.6028900399013062</v>
      </c>
      <c r="H196" s="3">
        <f ca="1">PRODUCT('Rendements bruts_+1'!H$2:H195)</f>
        <v>2.118476101812071</v>
      </c>
      <c r="I196" s="3">
        <f ca="1">PRODUCT('Rendements bruts_+1'!I$2:I195)</f>
        <v>2.1711620068750501</v>
      </c>
      <c r="J196" s="3">
        <f ca="1">PRODUCT('Rendements bruts_+1'!J$2:J195)</f>
        <v>1.2766127428759575</v>
      </c>
      <c r="K196" s="3">
        <f ca="1">PRODUCT('Rendements bruts_+1'!K$2:K195)</f>
        <v>3.8970036892198738</v>
      </c>
      <c r="L196" s="3">
        <f ca="1">PRODUCT('Rendements bruts_+1'!L$2:L195)</f>
        <v>1.0621560122196496</v>
      </c>
      <c r="M196" s="3">
        <f ca="1">PRODUCT('Rendements bruts_+1'!M$2:M195)</f>
        <v>1.1299880385966554</v>
      </c>
      <c r="N196" s="3">
        <f ca="1">PRODUCT('Rendements bruts_+1'!N$2:N195)</f>
        <v>2.3054958250026036</v>
      </c>
      <c r="O196" s="3">
        <f ca="1">PRODUCT('Rendements bruts_+1'!O$2:O195)</f>
        <v>1.4581499611571183</v>
      </c>
      <c r="P196" s="3">
        <f ca="1">PRODUCT('Rendements bruts_+1'!P$2:P195)</f>
        <v>1.3551414761006608</v>
      </c>
      <c r="Q196" s="3">
        <f ca="1">PRODUCT('Rendements bruts_+1'!Q$2:Q195)</f>
        <v>2.2145851222260862</v>
      </c>
      <c r="R196" s="3">
        <f ca="1">PRODUCT('Rendements bruts_+1'!R$2:R195)</f>
        <v>1.2063536864461426</v>
      </c>
      <c r="S196" s="3">
        <f ca="1">PRODUCT('Rendements bruts_+1'!S$2:S195)</f>
        <v>1.5098789693728678</v>
      </c>
      <c r="T196" s="3">
        <f ca="1">PRODUCT('Rendements bruts_+1'!T$2:T195)</f>
        <v>1.5870872198968669</v>
      </c>
      <c r="U196" s="3">
        <f ca="1">PRODUCT('Rendements bruts_+1'!U$2:U195)</f>
        <v>1.1603279409863185</v>
      </c>
      <c r="V196" s="3">
        <f>PRODUCT('Rendements bruts_+1'!V$2:V195)</f>
        <v>0</v>
      </c>
      <c r="W196" s="3">
        <f ca="1">PRODUCT('Rendements bruts_+1'!W$2:W195)</f>
        <v>1.466411910568699</v>
      </c>
    </row>
    <row r="197" spans="1:23" x14ac:dyDescent="0.25">
      <c r="A197" s="2">
        <f>+'[2]GPD Rends Bruts'!A206</f>
        <v>43921</v>
      </c>
      <c r="B197" s="3">
        <f>PRODUCT('Rendements bruts_+1'!B$2:B196)</f>
        <v>1.9773347034065818</v>
      </c>
      <c r="C197" s="3">
        <f ca="1">PRODUCT('Rendements bruts_+1'!C$2:C196)</f>
        <v>3.4187228789685982</v>
      </c>
      <c r="D197" s="3">
        <f ca="1">PRODUCT('Rendements bruts_+1'!D$2:D196)</f>
        <v>2.8522489344369917</v>
      </c>
      <c r="E197" s="3">
        <f ca="1">PRODUCT('Rendements bruts_+1'!E$2:E196)</f>
        <v>2.4805466641056446</v>
      </c>
      <c r="F197" s="3">
        <f ca="1">PRODUCT('Rendements bruts_+1'!F$2:F196)</f>
        <v>3.0860950878062243</v>
      </c>
      <c r="G197" s="3">
        <f ca="1">PRODUCT('Rendements bruts_+1'!G$2:G196)</f>
        <v>1.554803338704267</v>
      </c>
      <c r="H197" s="3">
        <f ca="1">PRODUCT('Rendements bruts_+1'!H$2:H196)</f>
        <v>2.1820303848664331</v>
      </c>
      <c r="I197" s="3">
        <f ca="1">PRODUCT('Rendements bruts_+1'!I$2:I196)</f>
        <v>2.2797201072188029</v>
      </c>
      <c r="J197" s="3">
        <f ca="1">PRODUCT('Rendements bruts_+1'!J$2:J196)</f>
        <v>1.2638466154471979</v>
      </c>
      <c r="K197" s="3">
        <f ca="1">PRODUCT('Rendements bruts_+1'!K$2:K196)</f>
        <v>4.0918538736808676</v>
      </c>
      <c r="L197" s="3">
        <f ca="1">PRODUCT('Rendements bruts_+1'!L$2:L196)</f>
        <v>1.0621560122196496</v>
      </c>
      <c r="M197" s="3">
        <f ca="1">PRODUCT('Rendements bruts_+1'!M$2:M196)</f>
        <v>1.0960883974387556</v>
      </c>
      <c r="N197" s="3">
        <f ca="1">PRODUCT('Rendements bruts_+1'!N$2:N196)</f>
        <v>2.3977156580027077</v>
      </c>
      <c r="O197" s="3">
        <f ca="1">PRODUCT('Rendements bruts_+1'!O$2:O196)</f>
        <v>1.4581499611571183</v>
      </c>
      <c r="P197" s="3">
        <f ca="1">PRODUCT('Rendements bruts_+1'!P$2:P196)</f>
        <v>1.3551414761006608</v>
      </c>
      <c r="Q197" s="3">
        <f ca="1">PRODUCT('Rendements bruts_+1'!Q$2:Q196)</f>
        <v>2.1924392710038254</v>
      </c>
      <c r="R197" s="3">
        <f ca="1">PRODUCT('Rendements bruts_+1'!R$2:R196)</f>
        <v>1.2063536864461426</v>
      </c>
      <c r="S197" s="3">
        <f ca="1">PRODUCT('Rendements bruts_+1'!S$2:S196)</f>
        <v>1.4343850209042244</v>
      </c>
      <c r="T197" s="3">
        <f ca="1">PRODUCT('Rendements bruts_+1'!T$2:T196)</f>
        <v>1.6505707086927415</v>
      </c>
      <c r="U197" s="3">
        <f ca="1">PRODUCT('Rendements bruts_+1'!U$2:U196)</f>
        <v>1.1951377792159081</v>
      </c>
      <c r="V197" s="3">
        <f>PRODUCT('Rendements bruts_+1'!V$2:V196)</f>
        <v>0</v>
      </c>
      <c r="W197" s="3">
        <f ca="1">PRODUCT('Rendements bruts_+1'!W$2:W196)</f>
        <v>1.437083672357325</v>
      </c>
    </row>
    <row r="198" spans="1:23" x14ac:dyDescent="0.25">
      <c r="A198" s="2">
        <f>+'[2]GPD Rends Bruts'!A207</f>
        <v>43951</v>
      </c>
      <c r="B198" s="3">
        <f>PRODUCT('Rendements bruts_+1'!B$2:B197)</f>
        <v>2.0305945876886531</v>
      </c>
      <c r="C198" s="3">
        <f ca="1">PRODUCT('Rendements bruts_+1'!C$2:C197)</f>
        <v>3.281973963809854</v>
      </c>
      <c r="D198" s="3">
        <f ca="1">PRODUCT('Rendements bruts_+1'!D$2:D197)</f>
        <v>2.9378164024701015</v>
      </c>
      <c r="E198" s="3">
        <f ca="1">PRODUCT('Rendements bruts_+1'!E$2:E197)</f>
        <v>2.5301575973877575</v>
      </c>
      <c r="F198" s="3">
        <f ca="1">PRODUCT('Rendements bruts_+1'!F$2:F197)</f>
        <v>3.0860950878062243</v>
      </c>
      <c r="G198" s="3">
        <f ca="1">PRODUCT('Rendements bruts_+1'!G$2:G197)</f>
        <v>1.5858994054783524</v>
      </c>
      <c r="H198" s="3">
        <f ca="1">PRODUCT('Rendements bruts_+1'!H$2:H197)</f>
        <v>2.0947491694717755</v>
      </c>
      <c r="I198" s="3">
        <f ca="1">PRODUCT('Rendements bruts_+1'!I$2:I197)</f>
        <v>2.3481117104353673</v>
      </c>
      <c r="J198" s="3">
        <f ca="1">PRODUCT('Rendements bruts_+1'!J$2:J197)</f>
        <v>1.3396774123740298</v>
      </c>
      <c r="K198" s="3">
        <f ca="1">PRODUCT('Rendements bruts_+1'!K$2:K197)</f>
        <v>4.2555280286281025</v>
      </c>
      <c r="L198" s="3">
        <f ca="1">PRODUCT('Rendements bruts_+1'!L$2:L197)</f>
        <v>1.009048211608667</v>
      </c>
      <c r="M198" s="3">
        <f ca="1">PRODUCT('Rendements bruts_+1'!M$2:M197)</f>
        <v>1.1399319333363058</v>
      </c>
      <c r="N198" s="3">
        <f ca="1">PRODUCT('Rendements bruts_+1'!N$2:N197)</f>
        <v>2.493624284322816</v>
      </c>
      <c r="O198" s="3">
        <f ca="1">PRODUCT('Rendements bruts_+1'!O$2:O197)</f>
        <v>1.4581499611571183</v>
      </c>
      <c r="P198" s="3">
        <f ca="1">PRODUCT('Rendements bruts_+1'!P$2:P197)</f>
        <v>1.3551414761006608</v>
      </c>
      <c r="Q198" s="3">
        <f ca="1">PRODUCT('Rendements bruts_+1'!Q$2:Q197)</f>
        <v>2.1705148782937873</v>
      </c>
      <c r="R198" s="3">
        <f ca="1">PRODUCT('Rendements bruts_+1'!R$2:R197)</f>
        <v>1.2063536864461426</v>
      </c>
      <c r="S198" s="3">
        <f ca="1">PRODUCT('Rendements bruts_+1'!S$2:S197)</f>
        <v>1.4056973204861398</v>
      </c>
      <c r="T198" s="3">
        <f ca="1">PRODUCT('Rendements bruts_+1'!T$2:T197)</f>
        <v>1.7165935370404513</v>
      </c>
      <c r="U198" s="3">
        <f ca="1">PRODUCT('Rendements bruts_+1'!U$2:U197)</f>
        <v>1.2668460459688626</v>
      </c>
      <c r="V198" s="3">
        <f>PRODUCT('Rendements bruts_+1'!V$2:V197)</f>
        <v>0</v>
      </c>
      <c r="W198" s="3">
        <f ca="1">PRODUCT('Rendements bruts_+1'!W$2:W197)</f>
        <v>1.379600325463032</v>
      </c>
    </row>
    <row r="199" spans="1:23" x14ac:dyDescent="0.25">
      <c r="A199" s="2">
        <f>+'[2]GPD Rends Bruts'!A208</f>
        <v>43980</v>
      </c>
      <c r="B199" s="3">
        <f>PRODUCT('Rendements bruts_+1'!B$2:B198)</f>
        <v>2.0408190155584749</v>
      </c>
      <c r="C199" s="3">
        <f ca="1">PRODUCT('Rendements bruts_+1'!C$2:C198)</f>
        <v>3.446072662000347</v>
      </c>
      <c r="D199" s="3">
        <f ca="1">PRODUCT('Rendements bruts_+1'!D$2:D198)</f>
        <v>2.7909255823465964</v>
      </c>
      <c r="E199" s="3">
        <f ca="1">PRODUCT('Rendements bruts_+1'!E$2:E198)</f>
        <v>2.6060623253093902</v>
      </c>
      <c r="F199" s="3">
        <f ca="1">PRODUCT('Rendements bruts_+1'!F$2:F198)</f>
        <v>3.0860950878062243</v>
      </c>
      <c r="G199" s="3">
        <f ca="1">PRODUCT('Rendements bruts_+1'!G$2:G198)</f>
        <v>1.6017583995331359</v>
      </c>
      <c r="H199" s="3">
        <f ca="1">PRODUCT('Rendements bruts_+1'!H$2:H198)</f>
        <v>2.1994866279453644</v>
      </c>
      <c r="I199" s="3">
        <f ca="1">PRODUCT('Rendements bruts_+1'!I$2:I198)</f>
        <v>2.4420361788527822</v>
      </c>
      <c r="J199" s="3">
        <f ca="1">PRODUCT('Rendements bruts_+1'!J$2:J198)</f>
        <v>1.3262806382502894</v>
      </c>
      <c r="K199" s="3">
        <f ca="1">PRODUCT('Rendements bruts_+1'!K$2:K198)</f>
        <v>4.2129727483418211</v>
      </c>
      <c r="L199" s="3">
        <f ca="1">PRODUCT('Rendements bruts_+1'!L$2:L198)</f>
        <v>0.98886724737649367</v>
      </c>
      <c r="M199" s="3">
        <f ca="1">PRODUCT('Rendements bruts_+1'!M$2:M198)</f>
        <v>1.1513312526696688</v>
      </c>
      <c r="N199" s="3">
        <f ca="1">PRODUCT('Rendements bruts_+1'!N$2:N198)</f>
        <v>2.6432417413821852</v>
      </c>
      <c r="O199" s="3">
        <f ca="1">PRODUCT('Rendements bruts_+1'!O$2:O198)</f>
        <v>1.4581499611571183</v>
      </c>
      <c r="P199" s="3">
        <f ca="1">PRODUCT('Rendements bruts_+1'!P$2:P198)</f>
        <v>1.3551414761006608</v>
      </c>
      <c r="Q199" s="3">
        <f ca="1">PRODUCT('Rendements bruts_+1'!Q$2:Q198)</f>
        <v>2.213925175859663</v>
      </c>
      <c r="R199" s="3">
        <f ca="1">PRODUCT('Rendements bruts_+1'!R$2:R198)</f>
        <v>1.2063536864461426</v>
      </c>
      <c r="S199" s="3">
        <f ca="1">PRODUCT('Rendements bruts_+1'!S$2:S198)</f>
        <v>1.4197542936910013</v>
      </c>
      <c r="T199" s="3">
        <f ca="1">PRODUCT('Rendements bruts_+1'!T$2:T198)</f>
        <v>1.7337594724108558</v>
      </c>
      <c r="U199" s="3">
        <f ca="1">PRODUCT('Rendements bruts_+1'!U$2:U198)</f>
        <v>1.3428568087269945</v>
      </c>
      <c r="V199" s="3">
        <f>PRODUCT('Rendements bruts_+1'!V$2:V198)</f>
        <v>0</v>
      </c>
      <c r="W199" s="3">
        <f ca="1">PRODUCT('Rendements bruts_+1'!W$2:W198)</f>
        <v>1.420988335226923</v>
      </c>
    </row>
    <row r="200" spans="1:23" x14ac:dyDescent="0.25">
      <c r="A200" s="2">
        <f>+'[2]GPD Rends Bruts'!A209</f>
        <v>44012</v>
      </c>
      <c r="B200" s="3">
        <f>PRODUCT('Rendements bruts_+1'!B$2:B199)</f>
        <v>2.0649724946625398</v>
      </c>
      <c r="C200" s="3">
        <f ca="1">PRODUCT('Rendements bruts_+1'!C$2:C199)</f>
        <v>3.4805333886203504</v>
      </c>
      <c r="D200" s="3">
        <f ca="1">PRODUCT('Rendements bruts_+1'!D$2:D199)</f>
        <v>2.7630163265231302</v>
      </c>
      <c r="E200" s="3">
        <f ca="1">PRODUCT('Rendements bruts_+1'!E$2:E199)</f>
        <v>2.5800017020562964</v>
      </c>
      <c r="F200" s="3">
        <f ca="1">PRODUCT('Rendements bruts_+1'!F$2:F199)</f>
        <v>3.0552341369281621</v>
      </c>
      <c r="G200" s="3">
        <f ca="1">PRODUCT('Rendements bruts_+1'!G$2:G199)</f>
        <v>1.6978639035051242</v>
      </c>
      <c r="H200" s="3">
        <f ca="1">PRODUCT('Rendements bruts_+1'!H$2:H199)</f>
        <v>2.1335020291070035</v>
      </c>
      <c r="I200" s="3">
        <f ca="1">PRODUCT('Rendements bruts_+1'!I$2:I199)</f>
        <v>2.5641379877954216</v>
      </c>
      <c r="J200" s="3">
        <f ca="1">PRODUCT('Rendements bruts_+1'!J$2:J199)</f>
        <v>1.3793318637803009</v>
      </c>
      <c r="K200" s="3">
        <f ca="1">PRODUCT('Rendements bruts_+1'!K$2:K199)</f>
        <v>4.4236213857589126</v>
      </c>
      <c r="L200" s="3">
        <f ca="1">PRODUCT('Rendements bruts_+1'!L$2:L199)</f>
        <v>0.95920122995519885</v>
      </c>
      <c r="M200" s="3">
        <f ca="1">PRODUCT('Rendements bruts_+1'!M$2:M199)</f>
        <v>1.0937646900361853</v>
      </c>
      <c r="N200" s="3">
        <f ca="1">PRODUCT('Rendements bruts_+1'!N$2:N199)</f>
        <v>2.6168093239683632</v>
      </c>
      <c r="O200" s="3">
        <f ca="1">PRODUCT('Rendements bruts_+1'!O$2:O199)</f>
        <v>1.4581499611571183</v>
      </c>
      <c r="P200" s="3">
        <f ca="1">PRODUCT('Rendements bruts_+1'!P$2:P199)</f>
        <v>1.3551414761006608</v>
      </c>
      <c r="Q200" s="3">
        <f ca="1">PRODUCT('Rendements bruts_+1'!Q$2:Q199)</f>
        <v>2.1032289170666796</v>
      </c>
      <c r="R200" s="3">
        <f ca="1">PRODUCT('Rendements bruts_+1'!R$2:R199)</f>
        <v>1.2063536864461426</v>
      </c>
      <c r="S200" s="3">
        <f ca="1">PRODUCT('Rendements bruts_+1'!S$2:S199)</f>
        <v>1.3487665790064511</v>
      </c>
      <c r="T200" s="3">
        <f ca="1">PRODUCT('Rendements bruts_+1'!T$2:T199)</f>
        <v>1.647071498790313</v>
      </c>
      <c r="U200" s="3">
        <f ca="1">PRODUCT('Rendements bruts_+1'!U$2:U199)</f>
        <v>1.3294282406397246</v>
      </c>
      <c r="V200" s="3">
        <f>PRODUCT('Rendements bruts_+1'!V$2:V199)</f>
        <v>0</v>
      </c>
      <c r="W200" s="3">
        <f ca="1">PRODUCT('Rendements bruts_+1'!W$2:W199)</f>
        <v>1.420988335226923</v>
      </c>
    </row>
    <row r="201" spans="1:23" x14ac:dyDescent="0.25">
      <c r="A201" s="2">
        <f>+'[2]GPD Rends Bruts'!A210</f>
        <v>44043</v>
      </c>
      <c r="B201" s="3">
        <f>PRODUCT('Rendements bruts_+1'!B$2:B200)</f>
        <v>2.0865208732683072</v>
      </c>
      <c r="C201" s="3">
        <f ca="1">PRODUCT('Rendements bruts_+1'!C$2:C200)</f>
        <v>3.4109227208479433</v>
      </c>
      <c r="D201" s="3">
        <f ca="1">PRODUCT('Rendements bruts_+1'!D$2:D200)</f>
        <v>2.7353861632578989</v>
      </c>
      <c r="E201" s="3">
        <f ca="1">PRODUCT('Rendements bruts_+1'!E$2:E200)</f>
        <v>2.6832017701385484</v>
      </c>
      <c r="F201" s="3">
        <f ca="1">PRODUCT('Rendements bruts_+1'!F$2:F200)</f>
        <v>2.963577112820317</v>
      </c>
      <c r="G201" s="3">
        <f ca="1">PRODUCT('Rendements bruts_+1'!G$2:G200)</f>
        <v>1.7318211815752267</v>
      </c>
      <c r="H201" s="3">
        <f ca="1">PRODUCT('Rendements bruts_+1'!H$2:H200)</f>
        <v>2.1761720696891436</v>
      </c>
      <c r="I201" s="3">
        <f ca="1">PRODUCT('Rendements bruts_+1'!I$2:I200)</f>
        <v>2.6410621274292843</v>
      </c>
      <c r="J201" s="3">
        <f ca="1">PRODUCT('Rendements bruts_+1'!J$2:J200)</f>
        <v>1.4345051383315131</v>
      </c>
      <c r="K201" s="3">
        <f ca="1">PRODUCT('Rendements bruts_+1'!K$2:K200)</f>
        <v>4.2466765303285561</v>
      </c>
      <c r="L201" s="3">
        <f ca="1">PRODUCT('Rendements bruts_+1'!L$2:L200)</f>
        <v>0.95920122995519885</v>
      </c>
      <c r="M201" s="3">
        <f ca="1">PRODUCT('Rendements bruts_+1'!M$2:M200)</f>
        <v>1.0937646900361853</v>
      </c>
      <c r="N201" s="3">
        <f ca="1">PRODUCT('Rendements bruts_+1'!N$2:N200)</f>
        <v>2.5644731374889957</v>
      </c>
      <c r="O201" s="3">
        <f ca="1">PRODUCT('Rendements bruts_+1'!O$2:O200)</f>
        <v>1.4581499611571183</v>
      </c>
      <c r="P201" s="3">
        <f ca="1">PRODUCT('Rendements bruts_+1'!P$2:P200)</f>
        <v>1.3551414761006608</v>
      </c>
      <c r="Q201" s="3">
        <f ca="1">PRODUCT('Rendements bruts_+1'!Q$2:Q200)</f>
        <v>2.2083903629200137</v>
      </c>
      <c r="R201" s="3">
        <f ca="1">PRODUCT('Rendements bruts_+1'!R$2:R200)</f>
        <v>1.2063536864461426</v>
      </c>
      <c r="S201" s="3">
        <f ca="1">PRODUCT('Rendements bruts_+1'!S$2:S200)</f>
        <v>1.3757419105865802</v>
      </c>
      <c r="T201" s="3">
        <f ca="1">PRODUCT('Rendements bruts_+1'!T$2:T200)</f>
        <v>1.7129543587419256</v>
      </c>
      <c r="U201" s="3">
        <f ca="1">PRODUCT('Rendements bruts_+1'!U$2:U200)</f>
        <v>1.3294282406397246</v>
      </c>
      <c r="V201" s="3">
        <f>PRODUCT('Rendements bruts_+1'!V$2:V200)</f>
        <v>0</v>
      </c>
      <c r="W201" s="3">
        <f ca="1">PRODUCT('Rendements bruts_+1'!W$2:W200)</f>
        <v>1.364148801817846</v>
      </c>
    </row>
    <row r="202" spans="1:23" x14ac:dyDescent="0.25">
      <c r="A202" s="2">
        <f>+'[2]GPD Rends Bruts'!A211</f>
        <v>44074</v>
      </c>
      <c r="B202" s="3">
        <f>PRODUCT('Rendements bruts_+1'!B$2:B201)</f>
        <v>2.087011600373724</v>
      </c>
      <c r="C202" s="3">
        <f ca="1">PRODUCT('Rendements bruts_+1'!C$2:C201)</f>
        <v>3.5132504024733819</v>
      </c>
      <c r="D202" s="3">
        <f ca="1">PRODUCT('Rendements bruts_+1'!D$2:D201)</f>
        <v>2.70803230162532</v>
      </c>
      <c r="E202" s="3">
        <f ca="1">PRODUCT('Rendements bruts_+1'!E$2:E201)</f>
        <v>2.8441938763468615</v>
      </c>
      <c r="F202" s="3">
        <f ca="1">PRODUCT('Rendements bruts_+1'!F$2:F201)</f>
        <v>2.8746697994357073</v>
      </c>
      <c r="G202" s="3">
        <f ca="1">PRODUCT('Rendements bruts_+1'!G$2:G201)</f>
        <v>1.7318211815752267</v>
      </c>
      <c r="H202" s="3">
        <f ca="1">PRODUCT('Rendements bruts_+1'!H$2:H201)</f>
        <v>2.0891251869015779</v>
      </c>
      <c r="I202" s="3">
        <f ca="1">PRODUCT('Rendements bruts_+1'!I$2:I201)</f>
        <v>2.5090090210578198</v>
      </c>
      <c r="J202" s="3">
        <f ca="1">PRODUCT('Rendements bruts_+1'!J$2:J201)</f>
        <v>1.4201600869481978</v>
      </c>
      <c r="K202" s="3">
        <f ca="1">PRODUCT('Rendements bruts_+1'!K$2:K201)</f>
        <v>4.3316100609351276</v>
      </c>
      <c r="L202" s="3">
        <f ca="1">PRODUCT('Rendements bruts_+1'!L$2:L201)</f>
        <v>0.91124116845743885</v>
      </c>
      <c r="M202" s="3">
        <f ca="1">PRODUCT('Rendements bruts_+1'!M$2:M201)</f>
        <v>1.1156399838369089</v>
      </c>
      <c r="N202" s="3">
        <f ca="1">PRODUCT('Rendements bruts_+1'!N$2:N201)</f>
        <v>2.6157626002387757</v>
      </c>
      <c r="O202" s="3">
        <f ca="1">PRODUCT('Rendements bruts_+1'!O$2:O201)</f>
        <v>1.4581499611571183</v>
      </c>
      <c r="P202" s="3">
        <f ca="1">PRODUCT('Rendements bruts_+1'!P$2:P201)</f>
        <v>1.3551414761006608</v>
      </c>
      <c r="Q202" s="3">
        <f ca="1">PRODUCT('Rendements bruts_+1'!Q$2:Q201)</f>
        <v>2.2746420738076143</v>
      </c>
      <c r="R202" s="3">
        <f ca="1">PRODUCT('Rendements bruts_+1'!R$2:R201)</f>
        <v>1.2063536864461426</v>
      </c>
      <c r="S202" s="3">
        <f ca="1">PRODUCT('Rendements bruts_+1'!S$2:S201)</f>
        <v>1.3757419105865802</v>
      </c>
      <c r="T202" s="3">
        <f ca="1">PRODUCT('Rendements bruts_+1'!T$2:T201)</f>
        <v>1.6444361843922486</v>
      </c>
      <c r="U202" s="3">
        <f ca="1">PRODUCT('Rendements bruts_+1'!U$2:U201)</f>
        <v>1.3693110878589163</v>
      </c>
      <c r="V202" s="3">
        <f>PRODUCT('Rendements bruts_+1'!V$2:V201)</f>
        <v>0</v>
      </c>
      <c r="W202" s="3">
        <f ca="1">PRODUCT('Rendements bruts_+1'!W$2:W201)</f>
        <v>1.4323562419087383</v>
      </c>
    </row>
    <row r="203" spans="1:23" x14ac:dyDescent="0.25">
      <c r="A203" s="2">
        <f>+'[2]GPD Rends Bruts'!A212</f>
        <v>44104</v>
      </c>
      <c r="B203" s="3">
        <f>PRODUCT('Rendements bruts_+1'!B$2:B202)</f>
        <v>2.0935547765339235</v>
      </c>
      <c r="C203" s="3">
        <f ca="1">PRODUCT('Rendements bruts_+1'!C$2:C202)</f>
        <v>3.5132504024733819</v>
      </c>
      <c r="D203" s="3">
        <f ca="1">PRODUCT('Rendements bruts_+1'!D$2:D202)</f>
        <v>2.6538716555928135</v>
      </c>
      <c r="E203" s="3">
        <f ca="1">PRODUCT('Rendements bruts_+1'!E$2:E202)</f>
        <v>2.7304261212929868</v>
      </c>
      <c r="F203" s="3">
        <f ca="1">PRODUCT('Rendements bruts_+1'!F$2:F202)</f>
        <v>2.8459231014413504</v>
      </c>
      <c r="G203" s="3">
        <f ca="1">PRODUCT('Rendements bruts_+1'!G$2:G202)</f>
        <v>1.697184757943722</v>
      </c>
      <c r="H203" s="3">
        <f ca="1">PRODUCT('Rendements bruts_+1'!H$2:H202)</f>
        <v>2.1309076906396096</v>
      </c>
      <c r="I203" s="3">
        <f ca="1">PRODUCT('Rendements bruts_+1'!I$2:I202)</f>
        <v>2.4839189308472416</v>
      </c>
      <c r="J203" s="3">
        <f ca="1">PRODUCT('Rendements bruts_+1'!J$2:J202)</f>
        <v>1.4769664904261257</v>
      </c>
      <c r="K203" s="3">
        <f ca="1">PRODUCT('Rendements bruts_+1'!K$2:K202)</f>
        <v>4.3749261615444786</v>
      </c>
      <c r="L203" s="3">
        <f ca="1">PRODUCT('Rendements bruts_+1'!L$2:L202)</f>
        <v>0.90212875677286442</v>
      </c>
      <c r="M203" s="3">
        <f ca="1">PRODUCT('Rendements bruts_+1'!M$2:M202)</f>
        <v>1.1156399838369089</v>
      </c>
      <c r="N203" s="3">
        <f ca="1">PRODUCT('Rendements bruts_+1'!N$2:N202)</f>
        <v>2.6157626002387757</v>
      </c>
      <c r="O203" s="3">
        <f ca="1">PRODUCT('Rendements bruts_+1'!O$2:O202)</f>
        <v>1.4581499611571183</v>
      </c>
      <c r="P203" s="3">
        <f ca="1">PRODUCT('Rendements bruts_+1'!P$2:P202)</f>
        <v>1.3551414761006608</v>
      </c>
      <c r="Q203" s="3">
        <f ca="1">PRODUCT('Rendements bruts_+1'!Q$2:Q202)</f>
        <v>2.2746420738076143</v>
      </c>
      <c r="R203" s="3">
        <f ca="1">PRODUCT('Rendements bruts_+1'!R$2:R202)</f>
        <v>1.2063536864461426</v>
      </c>
      <c r="S203" s="3">
        <f ca="1">PRODUCT('Rendements bruts_+1'!S$2:S202)</f>
        <v>1.4307715870100435</v>
      </c>
      <c r="T203" s="3">
        <f ca="1">PRODUCT('Rendements bruts_+1'!T$2:T202)</f>
        <v>1.7266579936118611</v>
      </c>
      <c r="U203" s="3">
        <f ca="1">PRODUCT('Rendements bruts_+1'!U$2:U202)</f>
        <v>1.4103904204946838</v>
      </c>
      <c r="V203" s="3">
        <f>PRODUCT('Rendements bruts_+1'!V$2:V202)</f>
        <v>0</v>
      </c>
      <c r="W203" s="3">
        <f ca="1">PRODUCT('Rendements bruts_+1'!W$2:W202)</f>
        <v>1.3607384298133014</v>
      </c>
    </row>
    <row r="204" spans="1:23" x14ac:dyDescent="0.25">
      <c r="A204" s="2">
        <f>+'[2]GPD Rends Bruts'!A213</f>
        <v>44134</v>
      </c>
      <c r="B204" s="3">
        <f>PRODUCT('Rendements bruts_+1'!B$2:B203)</f>
        <v>2.0894413374288128</v>
      </c>
      <c r="C204" s="3">
        <f ca="1">PRODUCT('Rendements bruts_+1'!C$2:C203)</f>
        <v>3.5483829064981158</v>
      </c>
      <c r="D204" s="3">
        <f ca="1">PRODUCT('Rendements bruts_+1'!D$2:D203)</f>
        <v>2.6538716555928135</v>
      </c>
      <c r="E204" s="3">
        <f ca="1">PRODUCT('Rendements bruts_+1'!E$2:E203)</f>
        <v>2.894251688570566</v>
      </c>
      <c r="F204" s="3">
        <f ca="1">PRODUCT('Rendements bruts_+1'!F$2:F203)</f>
        <v>2.7890046394125232</v>
      </c>
      <c r="G204" s="3">
        <f ca="1">PRODUCT('Rendements bruts_+1'!G$2:G203)</f>
        <v>1.7481003006820337</v>
      </c>
      <c r="H204" s="3">
        <f ca="1">PRODUCT('Rendements bruts_+1'!H$2:H203)</f>
        <v>2.024362306107629</v>
      </c>
      <c r="I204" s="3">
        <f ca="1">PRODUCT('Rendements bruts_+1'!I$2:I203)</f>
        <v>2.5584364987726591</v>
      </c>
      <c r="J204" s="3">
        <f ca="1">PRODUCT('Rendements bruts_+1'!J$2:J203)</f>
        <v>1.5508148149474321</v>
      </c>
      <c r="K204" s="3">
        <f ca="1">PRODUCT('Rendements bruts_+1'!K$2:K203)</f>
        <v>4.6374217312371471</v>
      </c>
      <c r="L204" s="3">
        <f ca="1">PRODUCT('Rendements bruts_+1'!L$2:L203)</f>
        <v>0.89310746920513573</v>
      </c>
      <c r="M204" s="3">
        <f ca="1">PRODUCT('Rendements bruts_+1'!M$2:M203)</f>
        <v>1.1714219830287544</v>
      </c>
      <c r="N204" s="3">
        <f ca="1">PRODUCT('Rendements bruts_+1'!N$2:N203)</f>
        <v>2.7465507302507146</v>
      </c>
      <c r="O204" s="3">
        <f ca="1">PRODUCT('Rendements bruts_+1'!O$2:O203)</f>
        <v>1.4581499611571183</v>
      </c>
      <c r="P204" s="3">
        <f ca="1">PRODUCT('Rendements bruts_+1'!P$2:P203)</f>
        <v>1.3551414761006608</v>
      </c>
      <c r="Q204" s="3">
        <f ca="1">PRODUCT('Rendements bruts_+1'!Q$2:Q203)</f>
        <v>2.3656277567599191</v>
      </c>
      <c r="R204" s="3">
        <f ca="1">PRODUCT('Rendements bruts_+1'!R$2:R203)</f>
        <v>1.2063536864461426</v>
      </c>
      <c r="S204" s="3">
        <f ca="1">PRODUCT('Rendements bruts_+1'!S$2:S203)</f>
        <v>1.3878484393997421</v>
      </c>
      <c r="T204" s="3">
        <f ca="1">PRODUCT('Rendements bruts_+1'!T$2:T203)</f>
        <v>1.6575916738673866</v>
      </c>
      <c r="U204" s="3">
        <f ca="1">PRODUCT('Rendements bruts_+1'!U$2:U203)</f>
        <v>1.480909941519418</v>
      </c>
      <c r="V204" s="3">
        <f>PRODUCT('Rendements bruts_+1'!V$2:V203)</f>
        <v>0</v>
      </c>
      <c r="W204" s="3">
        <f ca="1">PRODUCT('Rendements bruts_+1'!W$2:W203)</f>
        <v>1.3063088926207693</v>
      </c>
    </row>
    <row r="205" spans="1:23" x14ac:dyDescent="0.25">
      <c r="A205" s="2">
        <f>+'[2]GPD Rends Bruts'!A214</f>
        <v>44165</v>
      </c>
      <c r="B205" s="3">
        <f>PRODUCT('Rendements bruts_+1'!B$2:B204)</f>
        <v>2.1024693994203347</v>
      </c>
      <c r="C205" s="3">
        <f ca="1">PRODUCT('Rendements bruts_+1'!C$2:C204)</f>
        <v>3.4774152483681533</v>
      </c>
      <c r="D205" s="3">
        <f ca="1">PRODUCT('Rendements bruts_+1'!D$2:D204)</f>
        <v>2.7069490887046697</v>
      </c>
      <c r="E205" s="3">
        <f ca="1">PRODUCT('Rendements bruts_+1'!E$2:E204)</f>
        <v>3.0389642729990944</v>
      </c>
      <c r="F205" s="3">
        <f ca="1">PRODUCT('Rendements bruts_+1'!F$2:F204)</f>
        <v>2.9563449177772747</v>
      </c>
      <c r="G205" s="3">
        <f ca="1">PRODUCT('Rendements bruts_+1'!G$2:G204)</f>
        <v>1.8005433097024948</v>
      </c>
      <c r="H205" s="3">
        <f ca="1">PRODUCT('Rendements bruts_+1'!H$2:H204)</f>
        <v>2.0648495522297816</v>
      </c>
      <c r="I205" s="3">
        <f ca="1">PRODUCT('Rendements bruts_+1'!I$2:I204)</f>
        <v>2.5840208637603856</v>
      </c>
      <c r="J205" s="3">
        <f ca="1">PRODUCT('Rendements bruts_+1'!J$2:J204)</f>
        <v>1.5197985186484835</v>
      </c>
      <c r="K205" s="3">
        <f ca="1">PRODUCT('Rendements bruts_+1'!K$2:K204)</f>
        <v>4.5910475139247753</v>
      </c>
      <c r="L205" s="3">
        <f ca="1">PRODUCT('Rendements bruts_+1'!L$2:L204)</f>
        <v>0.91990069328128987</v>
      </c>
      <c r="M205" s="3">
        <f ca="1">PRODUCT('Rendements bruts_+1'!M$2:M204)</f>
        <v>1.1948504226893295</v>
      </c>
      <c r="N205" s="3">
        <f ca="1">PRODUCT('Rendements bruts_+1'!N$2:N204)</f>
        <v>2.7465507302507146</v>
      </c>
      <c r="O205" s="3">
        <f ca="1">PRODUCT('Rendements bruts_+1'!O$2:O204)</f>
        <v>1.4581499611571183</v>
      </c>
      <c r="P205" s="3">
        <f ca="1">PRODUCT('Rendements bruts_+1'!P$2:P204)</f>
        <v>1.3551414761006608</v>
      </c>
      <c r="Q205" s="3">
        <f ca="1">PRODUCT('Rendements bruts_+1'!Q$2:Q204)</f>
        <v>2.3656277567599191</v>
      </c>
      <c r="R205" s="3">
        <f ca="1">PRODUCT('Rendements bruts_+1'!R$2:R204)</f>
        <v>1.2063536864461426</v>
      </c>
      <c r="S205" s="3">
        <f ca="1">PRODUCT('Rendements bruts_+1'!S$2:S204)</f>
        <v>1.4433623769757318</v>
      </c>
      <c r="T205" s="3">
        <f ca="1">PRODUCT('Rendements bruts_+1'!T$2:T204)</f>
        <v>1.5912880069126911</v>
      </c>
      <c r="U205" s="3">
        <f ca="1">PRODUCT('Rendements bruts_+1'!U$2:U204)</f>
        <v>1.5697645380105831</v>
      </c>
      <c r="V205" s="3">
        <f>PRODUCT('Rendements bruts_+1'!V$2:V204)</f>
        <v>0</v>
      </c>
      <c r="W205" s="3">
        <f ca="1">PRODUCT('Rendements bruts_+1'!W$2:W204)</f>
        <v>1.2409934479897309</v>
      </c>
    </row>
    <row r="206" spans="1:23" x14ac:dyDescent="0.25">
      <c r="A206" s="2">
        <f>+'[2]GPD Rends Bruts'!A215</f>
        <v>44196</v>
      </c>
      <c r="B206" s="3">
        <f>PRODUCT('Rendements bruts_+1'!B$2:B205)</f>
        <v>2.118732397941979</v>
      </c>
      <c r="C206" s="3">
        <f ca="1">PRODUCT('Rendements bruts_+1'!C$2:C205)</f>
        <v>3.6512860107865612</v>
      </c>
      <c r="D206" s="3">
        <f ca="1">PRODUCT('Rendements bruts_+1'!D$2:D205)</f>
        <v>2.86936603402695</v>
      </c>
      <c r="E206" s="3">
        <f ca="1">PRODUCT('Rendements bruts_+1'!E$2:E205)</f>
        <v>3.2213021293790405</v>
      </c>
      <c r="F206" s="3">
        <f ca="1">PRODUCT('Rendements bruts_+1'!F$2:F205)</f>
        <v>2.8085276718884109</v>
      </c>
      <c r="G206" s="3">
        <f ca="1">PRODUCT('Rendements bruts_+1'!G$2:G205)</f>
        <v>1.8365541758965447</v>
      </c>
      <c r="H206" s="3">
        <f ca="1">PRODUCT('Rendements bruts_+1'!H$2:H205)</f>
        <v>1.9822555701405902</v>
      </c>
      <c r="I206" s="3">
        <f ca="1">PRODUCT('Rendements bruts_+1'!I$2:I205)</f>
        <v>2.5581806551227819</v>
      </c>
      <c r="J206" s="3">
        <f ca="1">PRODUCT('Rendements bruts_+1'!J$2:J205)</f>
        <v>1.5653924742079379</v>
      </c>
      <c r="K206" s="3">
        <f ca="1">PRODUCT('Rendements bruts_+1'!K$2:K205)</f>
        <v>4.8665103647602619</v>
      </c>
      <c r="L206" s="3">
        <f ca="1">PRODUCT('Rendements bruts_+1'!L$2:L205)</f>
        <v>0.93829870714691566</v>
      </c>
      <c r="M206" s="3">
        <f ca="1">PRODUCT('Rendements bruts_+1'!M$2:M205)</f>
        <v>1.2306959353700093</v>
      </c>
      <c r="N206" s="3">
        <f ca="1">PRODUCT('Rendements bruts_+1'!N$2:N205)</f>
        <v>2.7740162375532216</v>
      </c>
      <c r="O206" s="3">
        <f ca="1">PRODUCT('Rendements bruts_+1'!O$2:O205)</f>
        <v>1.4581499611571183</v>
      </c>
      <c r="P206" s="3">
        <f ca="1">PRODUCT('Rendements bruts_+1'!P$2:P205)</f>
        <v>1.3551414761006608</v>
      </c>
      <c r="Q206" s="3">
        <f ca="1">PRODUCT('Rendements bruts_+1'!Q$2:Q205)</f>
        <v>2.2473463689219231</v>
      </c>
      <c r="R206" s="3">
        <f ca="1">PRODUCT('Rendements bruts_+1'!R$2:R205)</f>
        <v>1.2063536864461426</v>
      </c>
      <c r="S206" s="3">
        <f ca="1">PRODUCT('Rendements bruts_+1'!S$2:S205)</f>
        <v>1.5155304958245184</v>
      </c>
      <c r="T206" s="3">
        <f ca="1">PRODUCT('Rendements bruts_+1'!T$2:T205)</f>
        <v>1.607200886981818</v>
      </c>
      <c r="U206" s="3">
        <f ca="1">PRODUCT('Rendements bruts_+1'!U$2:U205)</f>
        <v>1.6011598287707949</v>
      </c>
      <c r="V206" s="3">
        <f>PRODUCT('Rendements bruts_+1'!V$2:V205)</f>
        <v>0</v>
      </c>
      <c r="W206" s="3">
        <f ca="1">PRODUCT('Rendements bruts_+1'!W$2:W205)</f>
        <v>1.2037636445500388</v>
      </c>
    </row>
    <row r="207" spans="1:23" x14ac:dyDescent="0.25">
      <c r="A207" s="2">
        <f>+'[2]GPD Rends Bruts'!A216</f>
        <v>44225</v>
      </c>
      <c r="B207" s="3">
        <f>PRODUCT('Rendements bruts_+1'!B$2:B206)</f>
        <v>2.1183832078898637</v>
      </c>
      <c r="C207" s="3">
        <f ca="1">PRODUCT('Rendements bruts_+1'!C$2:C206)</f>
        <v>3.5417474304629644</v>
      </c>
      <c r="D207" s="3">
        <f ca="1">PRODUCT('Rendements bruts_+1'!D$2:D206)</f>
        <v>3.0415279960685671</v>
      </c>
      <c r="E207" s="3">
        <f ca="1">PRODUCT('Rendements bruts_+1'!E$2:E206)</f>
        <v>3.124663065497669</v>
      </c>
      <c r="F207" s="3">
        <f ca="1">PRODUCT('Rendements bruts_+1'!F$2:F206)</f>
        <v>2.6681012882939901</v>
      </c>
      <c r="G207" s="3">
        <f ca="1">PRODUCT('Rendements bruts_+1'!G$2:G206)</f>
        <v>1.8549197176555101</v>
      </c>
      <c r="H207" s="3">
        <f ca="1">PRODUCT('Rendements bruts_+1'!H$2:H206)</f>
        <v>2.0219006815434022</v>
      </c>
      <c r="I207" s="3">
        <f ca="1">PRODUCT('Rendements bruts_+1'!I$2:I206)</f>
        <v>2.4558534289178704</v>
      </c>
      <c r="J207" s="3">
        <f ca="1">PRODUCT('Rendements bruts_+1'!J$2:J206)</f>
        <v>1.6123542484341762</v>
      </c>
      <c r="K207" s="3">
        <f ca="1">PRODUCT('Rendements bruts_+1'!K$2:K206)</f>
        <v>4.9638405720554672</v>
      </c>
      <c r="L207" s="3">
        <f ca="1">PRODUCT('Rendements bruts_+1'!L$2:L206)</f>
        <v>0.957064681289854</v>
      </c>
      <c r="M207" s="3">
        <f ca="1">PRODUCT('Rendements bruts_+1'!M$2:M206)</f>
        <v>1.193775057308909</v>
      </c>
      <c r="N207" s="3">
        <f ca="1">PRODUCT('Rendements bruts_+1'!N$2:N206)</f>
        <v>2.8572367246798183</v>
      </c>
      <c r="O207" s="3">
        <f ca="1">PRODUCT('Rendements bruts_+1'!O$2:O206)</f>
        <v>1.4581499611571183</v>
      </c>
      <c r="P207" s="3">
        <f ca="1">PRODUCT('Rendements bruts_+1'!P$2:P206)</f>
        <v>1.3551414761006608</v>
      </c>
      <c r="Q207" s="3">
        <f ca="1">PRODUCT('Rendements bruts_+1'!Q$2:Q206)</f>
        <v>2.3372402236787999</v>
      </c>
      <c r="R207" s="3">
        <f ca="1">PRODUCT('Rendements bruts_+1'!R$2:R206)</f>
        <v>1.2063536864461426</v>
      </c>
      <c r="S207" s="3">
        <f ca="1">PRODUCT('Rendements bruts_+1'!S$2:S206)</f>
        <v>1.5306858007827635</v>
      </c>
      <c r="T207" s="3">
        <f ca="1">PRODUCT('Rendements bruts_+1'!T$2:T206)</f>
        <v>1.6232728958516363</v>
      </c>
      <c r="U207" s="3">
        <f ca="1">PRODUCT('Rendements bruts_+1'!U$2:U206)</f>
        <v>1.6171714270585029</v>
      </c>
      <c r="V207" s="3">
        <f>PRODUCT('Rendements bruts_+1'!V$2:V206)</f>
        <v>0</v>
      </c>
      <c r="W207" s="3">
        <f ca="1">PRODUCT('Rendements bruts_+1'!W$2:W206)</f>
        <v>1.2519141903320403</v>
      </c>
    </row>
    <row r="208" spans="1:23" x14ac:dyDescent="0.25">
      <c r="A208" s="2">
        <f>+'[2]GPD Rends Bruts'!A217</f>
        <v>44253</v>
      </c>
      <c r="B208" s="3">
        <f>PRODUCT('Rendements bruts_+1'!B$2:B207)</f>
        <v>2.0788439860420893</v>
      </c>
      <c r="C208" s="3">
        <f ca="1">PRODUCT('Rendements bruts_+1'!C$2:C207)</f>
        <v>3.6834173276814832</v>
      </c>
      <c r="D208" s="3">
        <f ca="1">PRODUCT('Rendements bruts_+1'!D$2:D207)</f>
        <v>3.1023585559899383</v>
      </c>
      <c r="E208" s="3">
        <f ca="1">PRODUCT('Rendements bruts_+1'!E$2:E207)</f>
        <v>3.0309231735327389</v>
      </c>
      <c r="F208" s="3">
        <f ca="1">PRODUCT('Rendements bruts_+1'!F$2:F207)</f>
        <v>2.7214633140598701</v>
      </c>
      <c r="G208" s="3">
        <f ca="1">PRODUCT('Rendements bruts_+1'!G$2:G207)</f>
        <v>1.7992721261258449</v>
      </c>
      <c r="H208" s="3">
        <f ca="1">PRODUCT('Rendements bruts_+1'!H$2:H207)</f>
        <v>2.1432147224360065</v>
      </c>
      <c r="I208" s="3">
        <f ca="1">PRODUCT('Rendements bruts_+1'!I$2:I207)</f>
        <v>2.5049704974962279</v>
      </c>
      <c r="J208" s="3">
        <f ca="1">PRODUCT('Rendements bruts_+1'!J$2:J207)</f>
        <v>1.6607248758872015</v>
      </c>
      <c r="K208" s="3">
        <f ca="1">PRODUCT('Rendements bruts_+1'!K$2:K207)</f>
        <v>4.8149253548938029</v>
      </c>
      <c r="L208" s="3">
        <f ca="1">PRODUCT('Rendements bruts_+1'!L$2:L207)</f>
        <v>1.0049179153543468</v>
      </c>
      <c r="M208" s="3">
        <f ca="1">PRODUCT('Rendements bruts_+1'!M$2:M207)</f>
        <v>1.1579618055896417</v>
      </c>
      <c r="N208" s="3">
        <f ca="1">PRODUCT('Rendements bruts_+1'!N$2:N207)</f>
        <v>2.8858090919266166</v>
      </c>
      <c r="O208" s="3">
        <f ca="1">PRODUCT('Rendements bruts_+1'!O$2:O207)</f>
        <v>1.4581499611571183</v>
      </c>
      <c r="P208" s="3">
        <f ca="1">PRODUCT('Rendements bruts_+1'!P$2:P207)</f>
        <v>1.3551414761006608</v>
      </c>
      <c r="Q208" s="3">
        <f ca="1">PRODUCT('Rendements bruts_+1'!Q$2:Q207)</f>
        <v>2.4073574303891641</v>
      </c>
      <c r="R208" s="3">
        <f ca="1">PRODUCT('Rendements bruts_+1'!R$2:R207)</f>
        <v>1.2063536864461426</v>
      </c>
      <c r="S208" s="3">
        <f ca="1">PRODUCT('Rendements bruts_+1'!S$2:S207)</f>
        <v>1.4847652267592806</v>
      </c>
      <c r="T208" s="3">
        <f ca="1">PRODUCT('Rendements bruts_+1'!T$2:T207)</f>
        <v>1.5908074379346036</v>
      </c>
      <c r="U208" s="3">
        <f ca="1">PRODUCT('Rendements bruts_+1'!U$2:U207)</f>
        <v>1.6009997127879179</v>
      </c>
      <c r="V208" s="3">
        <f>PRODUCT('Rendements bruts_+1'!V$2:V207)</f>
        <v>0</v>
      </c>
      <c r="W208" s="3">
        <f ca="1">PRODUCT('Rendements bruts_+1'!W$2:W207)</f>
        <v>1.2769524741386811</v>
      </c>
    </row>
    <row r="209" spans="1:23" x14ac:dyDescent="0.25">
      <c r="A209" s="2">
        <f>+'[2]GPD Rends Bruts'!A218</f>
        <v>44286</v>
      </c>
      <c r="B209" s="3">
        <f>PRODUCT('Rendements bruts_+1'!B$2:B208)</f>
        <v>2.0714333004798364</v>
      </c>
      <c r="C209" s="3">
        <f ca="1">PRODUCT('Rendements bruts_+1'!C$2:C208)</f>
        <v>3.7570856742351131</v>
      </c>
      <c r="D209" s="3">
        <f ca="1">PRODUCT('Rendements bruts_+1'!D$2:D208)</f>
        <v>3.0713349704300388</v>
      </c>
      <c r="E209" s="3">
        <f ca="1">PRODUCT('Rendements bruts_+1'!E$2:E208)</f>
        <v>3.0309231735327389</v>
      </c>
      <c r="F209" s="3">
        <f ca="1">PRODUCT('Rendements bruts_+1'!F$2:F208)</f>
        <v>2.8575364797628637</v>
      </c>
      <c r="G209" s="3">
        <f ca="1">PRODUCT('Rendements bruts_+1'!G$2:G208)</f>
        <v>1.7992721261258449</v>
      </c>
      <c r="H209" s="3">
        <f ca="1">PRODUCT('Rendements bruts_+1'!H$2:H208)</f>
        <v>2.1860790168847268</v>
      </c>
      <c r="I209" s="3">
        <f ca="1">PRODUCT('Rendements bruts_+1'!I$2:I208)</f>
        <v>2.5300202024711904</v>
      </c>
      <c r="J209" s="3">
        <f ca="1">PRODUCT('Rendements bruts_+1'!J$2:J208)</f>
        <v>1.7105466221638177</v>
      </c>
      <c r="K209" s="3">
        <f ca="1">PRODUCT('Rendements bruts_+1'!K$2:K208)</f>
        <v>4.7186268477959263</v>
      </c>
      <c r="L209" s="3">
        <f ca="1">PRODUCT('Rendements bruts_+1'!L$2:L208)</f>
        <v>0.98481955704725987</v>
      </c>
      <c r="M209" s="3">
        <f ca="1">PRODUCT('Rendements bruts_+1'!M$2:M208)</f>
        <v>1.1927006597573309</v>
      </c>
      <c r="N209" s="3">
        <f ca="1">PRODUCT('Rendements bruts_+1'!N$2:N208)</f>
        <v>2.9723833646844153</v>
      </c>
      <c r="O209" s="3">
        <f ca="1">PRODUCT('Rendements bruts_+1'!O$2:O208)</f>
        <v>1.4581499611571183</v>
      </c>
      <c r="P209" s="3">
        <f ca="1">PRODUCT('Rendements bruts_+1'!P$2:P208)</f>
        <v>1.3551414761006608</v>
      </c>
      <c r="Q209" s="3">
        <f ca="1">PRODUCT('Rendements bruts_+1'!Q$2:Q208)</f>
        <v>2.4555045789969472</v>
      </c>
      <c r="R209" s="3">
        <f ca="1">PRODUCT('Rendements bruts_+1'!R$2:R208)</f>
        <v>1.2063536864461426</v>
      </c>
      <c r="S209" s="3">
        <f ca="1">PRODUCT('Rendements bruts_+1'!S$2:S208)</f>
        <v>1.529308183562059</v>
      </c>
      <c r="T209" s="3">
        <f ca="1">PRODUCT('Rendements bruts_+1'!T$2:T208)</f>
        <v>1.6544397354519877</v>
      </c>
      <c r="U209" s="3">
        <f ca="1">PRODUCT('Rendements bruts_+1'!U$2:U208)</f>
        <v>1.5689797185321595</v>
      </c>
      <c r="V209" s="3">
        <f ca="1">PRODUCT('Rendements bruts_+1'!V$2:V208)</f>
        <v>1.01</v>
      </c>
      <c r="W209" s="3">
        <f ca="1">PRODUCT('Rendements bruts_+1'!W$2:W208)</f>
        <v>1.3024915236214547</v>
      </c>
    </row>
    <row r="210" spans="1:23" x14ac:dyDescent="0.25">
      <c r="A210" s="2">
        <f>+'[2]GPD Rends Bruts'!A219</f>
        <v>44316</v>
      </c>
      <c r="B210" s="3">
        <f>PRODUCT('Rendements bruts_+1'!B$2:B209)</f>
        <v>2.0802062123535014</v>
      </c>
      <c r="C210" s="3">
        <f ca="1">PRODUCT('Rendements bruts_+1'!C$2:C209)</f>
        <v>3.6443731040080598</v>
      </c>
      <c r="D210" s="3">
        <f ca="1">PRODUCT('Rendements bruts_+1'!D$2:D209)</f>
        <v>2.9177682219085366</v>
      </c>
      <c r="E210" s="3">
        <f ca="1">PRODUCT('Rendements bruts_+1'!E$2:E209)</f>
        <v>3.0612324052680662</v>
      </c>
      <c r="F210" s="3">
        <f ca="1">PRODUCT('Rendements bruts_+1'!F$2:F209)</f>
        <v>2.743235020572349</v>
      </c>
      <c r="G210" s="3">
        <f ca="1">PRODUCT('Rendements bruts_+1'!G$2:G209)</f>
        <v>1.8352575686483619</v>
      </c>
      <c r="H210" s="3">
        <f ca="1">PRODUCT('Rendements bruts_+1'!H$2:H209)</f>
        <v>2.1860790168847268</v>
      </c>
      <c r="I210" s="3">
        <f ca="1">PRODUCT('Rendements bruts_+1'!I$2:I209)</f>
        <v>2.4541195963970548</v>
      </c>
      <c r="J210" s="3">
        <f ca="1">PRODUCT('Rendements bruts_+1'!J$2:J209)</f>
        <v>1.8131794194936468</v>
      </c>
      <c r="K210" s="3">
        <f ca="1">PRODUCT('Rendements bruts_+1'!K$2:K209)</f>
        <v>4.7658131162738853</v>
      </c>
      <c r="L210" s="3">
        <f ca="1">PRODUCT('Rendements bruts_+1'!L$2:L209)</f>
        <v>1.0439087304700956</v>
      </c>
      <c r="M210" s="3">
        <f ca="1">PRODUCT('Rendements bruts_+1'!M$2:M209)</f>
        <v>1.2046276663549043</v>
      </c>
      <c r="N210" s="3">
        <f ca="1">PRODUCT('Rendements bruts_+1'!N$2:N209)</f>
        <v>3.1210025329186362</v>
      </c>
      <c r="O210" s="3">
        <f ca="1">PRODUCT('Rendements bruts_+1'!O$2:O209)</f>
        <v>1.4581499611571183</v>
      </c>
      <c r="P210" s="3">
        <f ca="1">PRODUCT('Rendements bruts_+1'!P$2:P209)</f>
        <v>1.3551414761006608</v>
      </c>
      <c r="Q210" s="3">
        <f ca="1">PRODUCT('Rendements bruts_+1'!Q$2:Q209)</f>
        <v>2.5046146705768861</v>
      </c>
      <c r="R210" s="3">
        <f ca="1">PRODUCT('Rendements bruts_+1'!R$2:R209)</f>
        <v>1.2063536864461426</v>
      </c>
      <c r="S210" s="3">
        <f ca="1">PRODUCT('Rendements bruts_+1'!S$2:S209)</f>
        <v>1.5751874290689207</v>
      </c>
      <c r="T210" s="3">
        <f ca="1">PRODUCT('Rendements bruts_+1'!T$2:T209)</f>
        <v>1.6875285301610274</v>
      </c>
      <c r="U210" s="3">
        <f ca="1">PRODUCT('Rendements bruts_+1'!U$2:U209)</f>
        <v>1.5376001241615163</v>
      </c>
      <c r="V210" s="3">
        <f ca="1">PRODUCT('Rendements bruts_+1'!V$2:V209)</f>
        <v>1.0403</v>
      </c>
      <c r="W210" s="3">
        <f ca="1">PRODUCT('Rendements bruts_+1'!W$2:W209)</f>
        <v>1.3676160998025275</v>
      </c>
    </row>
    <row r="211" spans="1:23" x14ac:dyDescent="0.25">
      <c r="A211" s="2">
        <f>+'[2]GPD Rends Bruts'!A220</f>
        <v>44347</v>
      </c>
      <c r="B211" s="3">
        <f>PRODUCT('Rendements bruts_+1'!B$2:B210)</f>
        <v>2.0867280523349048</v>
      </c>
      <c r="C211" s="3">
        <f ca="1">PRODUCT('Rendements bruts_+1'!C$2:C210)</f>
        <v>3.8630354902485435</v>
      </c>
      <c r="D211" s="3">
        <f ca="1">PRODUCT('Rendements bruts_+1'!D$2:D210)</f>
        <v>2.8010574930321952</v>
      </c>
      <c r="E211" s="3">
        <f ca="1">PRODUCT('Rendements bruts_+1'!E$2:E210)</f>
        <v>3.0306200812153854</v>
      </c>
      <c r="F211" s="3">
        <f ca="1">PRODUCT('Rendements bruts_+1'!F$2:F210)</f>
        <v>2.7980997209837959</v>
      </c>
      <c r="G211" s="3">
        <f ca="1">PRODUCT('Rendements bruts_+1'!G$2:G210)</f>
        <v>1.7985524172753946</v>
      </c>
      <c r="H211" s="3">
        <f ca="1">PRODUCT('Rendements bruts_+1'!H$2:H210)</f>
        <v>2.2079398070535743</v>
      </c>
      <c r="I211" s="3">
        <f ca="1">PRODUCT('Rendements bruts_+1'!I$2:I210)</f>
        <v>2.5032019883249959</v>
      </c>
      <c r="J211" s="3">
        <f ca="1">PRODUCT('Rendements bruts_+1'!J$2:J210)</f>
        <v>1.8313112136885832</v>
      </c>
      <c r="K211" s="3">
        <f ca="1">PRODUCT('Rendements bruts_+1'!K$2:K210)</f>
        <v>4.8611293785993634</v>
      </c>
      <c r="L211" s="3">
        <f ca="1">PRODUCT('Rendements bruts_+1'!L$2:L210)</f>
        <v>1.0647869050794976</v>
      </c>
      <c r="M211" s="3">
        <f ca="1">PRODUCT('Rendements bruts_+1'!M$2:M210)</f>
        <v>1.2287202196820024</v>
      </c>
      <c r="N211" s="3">
        <f ca="1">PRODUCT('Rendements bruts_+1'!N$2:N210)</f>
        <v>3.0585824822602632</v>
      </c>
      <c r="O211" s="3">
        <f ca="1">PRODUCT('Rendements bruts_+1'!O$2:O210)</f>
        <v>1.4581499611571183</v>
      </c>
      <c r="P211" s="3">
        <f ca="1">PRODUCT('Rendements bruts_+1'!P$2:P210)</f>
        <v>1.3551414761006608</v>
      </c>
      <c r="Q211" s="3">
        <f ca="1">PRODUCT('Rendements bruts_+1'!Q$2:Q210)</f>
        <v>2.5296608172826551</v>
      </c>
      <c r="R211" s="3">
        <f ca="1">PRODUCT('Rendements bruts_+1'!R$2:R210)</f>
        <v>1.2063536864461426</v>
      </c>
      <c r="S211" s="3">
        <f ca="1">PRODUCT('Rendements bruts_+1'!S$2:S210)</f>
        <v>1.6539468005223668</v>
      </c>
      <c r="T211" s="3">
        <f ca="1">PRODUCT('Rendements bruts_+1'!T$2:T210)</f>
        <v>1.7550296713674687</v>
      </c>
      <c r="U211" s="3">
        <f ca="1">PRODUCT('Rendements bruts_+1'!U$2:U210)</f>
        <v>1.5068481216782859</v>
      </c>
      <c r="V211" s="3">
        <f ca="1">PRODUCT('Rendements bruts_+1'!V$2:V210)</f>
        <v>0.99868800000000002</v>
      </c>
      <c r="W211" s="3">
        <f ca="1">PRODUCT('Rendements bruts_+1'!W$2:W210)</f>
        <v>1.435996904792654</v>
      </c>
    </row>
    <row r="212" spans="1:23" x14ac:dyDescent="0.25">
      <c r="A212" s="2">
        <f>+'[2]GPD Rends Bruts'!A221</f>
        <v>44377</v>
      </c>
      <c r="B212" s="3">
        <f>PRODUCT('Rendements bruts_+1'!B$2:B211)</f>
        <v>2.0932703395183645</v>
      </c>
      <c r="C212" s="3">
        <f ca="1">PRODUCT('Rendements bruts_+1'!C$2:C211)</f>
        <v>3.9402962000535147</v>
      </c>
      <c r="D212" s="3">
        <f ca="1">PRODUCT('Rendements bruts_+1'!D$2:D211)</f>
        <v>2.8290680679625173</v>
      </c>
      <c r="E212" s="3">
        <f ca="1">PRODUCT('Rendements bruts_+1'!E$2:E211)</f>
        <v>2.9700076795910775</v>
      </c>
      <c r="F212" s="3">
        <f ca="1">PRODUCT('Rendements bruts_+1'!F$2:F211)</f>
        <v>2.658194734934606</v>
      </c>
      <c r="G212" s="3">
        <f ca="1">PRODUCT('Rendements bruts_+1'!G$2:G211)</f>
        <v>1.7625813689298866</v>
      </c>
      <c r="H212" s="3">
        <f ca="1">PRODUCT('Rendements bruts_+1'!H$2:H211)</f>
        <v>2.2300192051241101</v>
      </c>
      <c r="I212" s="3">
        <f ca="1">PRODUCT('Rendements bruts_+1'!I$2:I211)</f>
        <v>2.6033300678579958</v>
      </c>
      <c r="J212" s="3">
        <f ca="1">PRODUCT('Rendements bruts_+1'!J$2:J211)</f>
        <v>1.849624325825469</v>
      </c>
      <c r="K212" s="3">
        <f ca="1">PRODUCT('Rendements bruts_+1'!K$2:K211)</f>
        <v>4.6666842034553886</v>
      </c>
      <c r="L212" s="3">
        <f ca="1">PRODUCT('Rendements bruts_+1'!L$2:L211)</f>
        <v>1.0328432979271127</v>
      </c>
      <c r="M212" s="3">
        <f ca="1">PRODUCT('Rendements bruts_+1'!M$2:M211)</f>
        <v>1.3024434328629226</v>
      </c>
      <c r="N212" s="3">
        <f ca="1">PRODUCT('Rendements bruts_+1'!N$2:N211)</f>
        <v>2.9362391829698526</v>
      </c>
      <c r="O212" s="3">
        <f ca="1">PRODUCT('Rendements bruts_+1'!O$2:O211)</f>
        <v>1.4581499611571183</v>
      </c>
      <c r="P212" s="3">
        <f ca="1">PRODUCT('Rendements bruts_+1'!P$2:P211)</f>
        <v>1.3551414761006608</v>
      </c>
      <c r="Q212" s="3">
        <f ca="1">PRODUCT('Rendements bruts_+1'!Q$2:Q211)</f>
        <v>2.6814404663196147</v>
      </c>
      <c r="R212" s="3">
        <f ca="1">PRODUCT('Rendements bruts_+1'!R$2:R211)</f>
        <v>1.2063536864461426</v>
      </c>
      <c r="S212" s="3">
        <f ca="1">PRODUCT('Rendements bruts_+1'!S$2:S211)</f>
        <v>1.6870257365328141</v>
      </c>
      <c r="T212" s="3">
        <f ca="1">PRODUCT('Rendements bruts_+1'!T$2:T211)</f>
        <v>1.8076805615084928</v>
      </c>
      <c r="U212" s="3">
        <f ca="1">PRODUCT('Rendements bruts_+1'!U$2:U211)</f>
        <v>1.5821905277622001</v>
      </c>
      <c r="V212" s="3">
        <f ca="1">PRODUCT('Rendements bruts_+1'!V$2:V211)</f>
        <v>0.99868800000000002</v>
      </c>
      <c r="W212" s="3">
        <f ca="1">PRODUCT('Rendements bruts_+1'!W$2:W211)</f>
        <v>1.3929169976488742</v>
      </c>
    </row>
    <row r="213" spans="1:23" x14ac:dyDescent="0.25">
      <c r="A213" s="2">
        <f>+'[2]GPD Rends Bruts'!A222</f>
        <v>44407</v>
      </c>
      <c r="B213" s="3">
        <f>PRODUCT('Rendements bruts_+1'!B$2:B212)</f>
        <v>2.109880835639415</v>
      </c>
      <c r="C213" s="3">
        <f ca="1">PRODUCT('Rendements bruts_+1'!C$2:C212)</f>
        <v>3.7432813900508388</v>
      </c>
      <c r="D213" s="3">
        <f ca="1">PRODUCT('Rendements bruts_+1'!D$2:D212)</f>
        <v>2.8856494293217678</v>
      </c>
      <c r="E213" s="3">
        <f ca="1">PRODUCT('Rendements bruts_+1'!E$2:E212)</f>
        <v>3.1185080635706313</v>
      </c>
      <c r="F213" s="3">
        <f ca="1">PRODUCT('Rendements bruts_+1'!F$2:F212)</f>
        <v>2.7113586296332981</v>
      </c>
      <c r="G213" s="3">
        <f ca="1">PRODUCT('Rendements bruts_+1'!G$2:G212)</f>
        <v>1.7978329963084843</v>
      </c>
      <c r="H213" s="3">
        <f ca="1">PRODUCT('Rendements bruts_+1'!H$2:H212)</f>
        <v>2.2523193971753512</v>
      </c>
      <c r="I213" s="3">
        <f ca="1">PRODUCT('Rendements bruts_+1'!I$2:I212)</f>
        <v>2.6814299698937356</v>
      </c>
      <c r="J213" s="3">
        <f ca="1">PRODUCT('Rendements bruts_+1'!J$2:J212)</f>
        <v>1.8681205690837237</v>
      </c>
      <c r="K213" s="3">
        <f ca="1">PRODUCT('Rendements bruts_+1'!K$2:K212)</f>
        <v>4.5266836773517269</v>
      </c>
      <c r="L213" s="3">
        <f ca="1">PRODUCT('Rendements bruts_+1'!L$2:L212)</f>
        <v>1.0535001638856549</v>
      </c>
      <c r="M213" s="3">
        <f ca="1">PRODUCT('Rendements bruts_+1'!M$2:M212)</f>
        <v>1.3675656045060689</v>
      </c>
      <c r="N213" s="3">
        <f ca="1">PRODUCT('Rendements bruts_+1'!N$2:N212)</f>
        <v>2.8481520074807571</v>
      </c>
      <c r="O213" s="3">
        <f ca="1">PRODUCT('Rendements bruts_+1'!O$2:O212)</f>
        <v>1.4581499611571183</v>
      </c>
      <c r="P213" s="3">
        <f ca="1">PRODUCT('Rendements bruts_+1'!P$2:P212)</f>
        <v>1.3551414761006608</v>
      </c>
      <c r="Q213" s="3">
        <f ca="1">PRODUCT('Rendements bruts_+1'!Q$2:Q212)</f>
        <v>2.7618836803092033</v>
      </c>
      <c r="R213" s="3">
        <f ca="1">PRODUCT('Rendements bruts_+1'!R$2:R212)</f>
        <v>1.2063536864461426</v>
      </c>
      <c r="S213" s="3">
        <f ca="1">PRODUCT('Rendements bruts_+1'!S$2:S212)</f>
        <v>1.6870257365328141</v>
      </c>
      <c r="T213" s="3">
        <f ca="1">PRODUCT('Rendements bruts_+1'!T$2:T212)</f>
        <v>1.8438341727386627</v>
      </c>
      <c r="U213" s="3">
        <f ca="1">PRODUCT('Rendements bruts_+1'!U$2:U212)</f>
        <v>1.5821905277622001</v>
      </c>
      <c r="V213" s="3">
        <f ca="1">PRODUCT('Rendements bruts_+1'!V$2:V212)</f>
        <v>1.0186617600000001</v>
      </c>
      <c r="W213" s="3">
        <f ca="1">PRODUCT('Rendements bruts_+1'!W$2:W212)</f>
        <v>1.3650586576958967</v>
      </c>
    </row>
    <row r="214" spans="1:23" x14ac:dyDescent="0.25">
      <c r="A214" s="2">
        <f>+'[2]GPD Rends Bruts'!A223</f>
        <v>44439</v>
      </c>
      <c r="B214" s="3">
        <f>PRODUCT('Rendements bruts_+1'!B$2:B213)</f>
        <v>2.1114319971727347</v>
      </c>
      <c r="C214" s="3">
        <f ca="1">PRODUCT('Rendements bruts_+1'!C$2:C213)</f>
        <v>3.7058485761503306</v>
      </c>
      <c r="D214" s="3">
        <f ca="1">PRODUCT('Rendements bruts_+1'!D$2:D213)</f>
        <v>2.7413669578556794</v>
      </c>
      <c r="E214" s="3">
        <f ca="1">PRODUCT('Rendements bruts_+1'!E$2:E213)</f>
        <v>3.0561379022992186</v>
      </c>
      <c r="F214" s="3">
        <f ca="1">PRODUCT('Rendements bruts_+1'!F$2:F213)</f>
        <v>2.6571314570406321</v>
      </c>
      <c r="G214" s="3">
        <f ca="1">PRODUCT('Rendements bruts_+1'!G$2:G213)</f>
        <v>1.8337896562346541</v>
      </c>
      <c r="H214" s="3">
        <f ca="1">PRODUCT('Rendements bruts_+1'!H$2:H213)</f>
        <v>2.3649353670341191</v>
      </c>
      <c r="I214" s="3">
        <f ca="1">PRODUCT('Rendements bruts_+1'!I$2:I213)</f>
        <v>2.654615670194798</v>
      </c>
      <c r="J214" s="3">
        <f ca="1">PRODUCT('Rendements bruts_+1'!J$2:J213)</f>
        <v>1.9615265975379099</v>
      </c>
      <c r="K214" s="3">
        <f ca="1">PRODUCT('Rendements bruts_+1'!K$2:K213)</f>
        <v>4.4361500038046922</v>
      </c>
      <c r="L214" s="3">
        <f ca="1">PRODUCT('Rendements bruts_+1'!L$2:L213)</f>
        <v>1.1061751720799378</v>
      </c>
      <c r="M214" s="3">
        <f ca="1">PRODUCT('Rendements bruts_+1'!M$2:M213)</f>
        <v>1.3812412605511295</v>
      </c>
      <c r="N214" s="3">
        <f ca="1">PRODUCT('Rendements bruts_+1'!N$2:N213)</f>
        <v>2.9335965677051798</v>
      </c>
      <c r="O214" s="3">
        <f ca="1">PRODUCT('Rendements bruts_+1'!O$2:O213)</f>
        <v>1.4581499611571183</v>
      </c>
      <c r="P214" s="3">
        <f ca="1">PRODUCT('Rendements bruts_+1'!P$2:P213)</f>
        <v>1.3551414761006608</v>
      </c>
      <c r="Q214" s="3">
        <f ca="1">PRODUCT('Rendements bruts_+1'!Q$2:Q213)</f>
        <v>2.6237894962937429</v>
      </c>
      <c r="R214" s="3">
        <f ca="1">PRODUCT('Rendements bruts_+1'!R$2:R213)</f>
        <v>1.2063536864461426</v>
      </c>
      <c r="S214" s="3">
        <f ca="1">PRODUCT('Rendements bruts_+1'!S$2:S213)</f>
        <v>1.6026744497061733</v>
      </c>
      <c r="T214" s="3">
        <f ca="1">PRODUCT('Rendements bruts_+1'!T$2:T213)</f>
        <v>1.7516424641017294</v>
      </c>
      <c r="U214" s="3">
        <f ca="1">PRODUCT('Rendements bruts_+1'!U$2:U213)</f>
        <v>1.6771219594279323</v>
      </c>
      <c r="V214" s="3">
        <f ca="1">PRODUCT('Rendements bruts_+1'!V$2:V213)</f>
        <v>1.0695948480000002</v>
      </c>
      <c r="W214" s="3">
        <f ca="1">PRODUCT('Rendements bruts_+1'!W$2:W213)</f>
        <v>1.3514080711189378</v>
      </c>
    </row>
    <row r="215" spans="1:23" x14ac:dyDescent="0.25">
      <c r="A215" s="2">
        <f>+'[2]GPD Rends Bruts'!A224</f>
        <v>44469</v>
      </c>
      <c r="B215" s="3">
        <f>PRODUCT('Rendements bruts_+1'!B$2:B214)</f>
        <v>2.0969374159246965</v>
      </c>
      <c r="C215" s="3">
        <f ca="1">PRODUCT('Rendements bruts_+1'!C$2:C214)</f>
        <v>3.5946731188658205</v>
      </c>
      <c r="D215" s="3">
        <f ca="1">PRODUCT('Rendements bruts_+1'!D$2:D214)</f>
        <v>2.6042986099628953</v>
      </c>
      <c r="E215" s="3">
        <f ca="1">PRODUCT('Rendements bruts_+1'!E$2:E214)</f>
        <v>3.2089447974141798</v>
      </c>
      <c r="F215" s="3">
        <f ca="1">PRODUCT('Rendements bruts_+1'!F$2:F214)</f>
        <v>2.6305601424702258</v>
      </c>
      <c r="G215" s="3">
        <f ca="1">PRODUCT('Rendements bruts_+1'!G$2:G214)</f>
        <v>1.9254791390463868</v>
      </c>
      <c r="H215" s="3">
        <f ca="1">PRODUCT('Rendements bruts_+1'!H$2:H214)</f>
        <v>2.5068314890561663</v>
      </c>
      <c r="I215" s="3">
        <f ca="1">PRODUCT('Rendements bruts_+1'!I$2:I214)</f>
        <v>2.5749772000889539</v>
      </c>
      <c r="J215" s="3">
        <f ca="1">PRODUCT('Rendements bruts_+1'!J$2:J214)</f>
        <v>2.0007571294886684</v>
      </c>
      <c r="K215" s="3">
        <f ca="1">PRODUCT('Rendements bruts_+1'!K$2:K214)</f>
        <v>4.6579575039949273</v>
      </c>
      <c r="L215" s="3">
        <f ca="1">PRODUCT('Rendements bruts_+1'!L$2:L214)</f>
        <v>1.1061751720799378</v>
      </c>
      <c r="M215" s="3">
        <f ca="1">PRODUCT('Rendements bruts_+1'!M$2:M214)</f>
        <v>1.3259916101290843</v>
      </c>
      <c r="N215" s="3">
        <f ca="1">PRODUCT('Rendements bruts_+1'!N$2:N214)</f>
        <v>3.0509404304133874</v>
      </c>
      <c r="O215" s="3">
        <f ca="1">PRODUCT('Rendements bruts_+1'!O$2:O214)</f>
        <v>1.4581499611571183</v>
      </c>
      <c r="P215" s="3">
        <f ca="1">PRODUCT('Rendements bruts_+1'!P$2:P214)</f>
        <v>1.3551414761006608</v>
      </c>
      <c r="Q215" s="3">
        <f ca="1">PRODUCT('Rendements bruts_+1'!Q$2:Q214)</f>
        <v>2.75497897110843</v>
      </c>
      <c r="R215" s="3">
        <f ca="1">PRODUCT('Rendements bruts_+1'!R$2:R214)</f>
        <v>1.2063536864461426</v>
      </c>
      <c r="S215" s="3">
        <f ca="1">PRODUCT('Rendements bruts_+1'!S$2:S214)</f>
        <v>1.5866477052091117</v>
      </c>
      <c r="T215" s="3">
        <f ca="1">PRODUCT('Rendements bruts_+1'!T$2:T214)</f>
        <v>1.839224587306816</v>
      </c>
      <c r="U215" s="3">
        <f ca="1">PRODUCT('Rendements bruts_+1'!U$2:U214)</f>
        <v>1.7442068378050497</v>
      </c>
      <c r="V215" s="3">
        <f ca="1">PRODUCT('Rendements bruts_+1'!V$2:V214)</f>
        <v>1.1123786419200001</v>
      </c>
      <c r="W215" s="3">
        <f ca="1">PRODUCT('Rendements bruts_+1'!W$2:W214)</f>
        <v>1.4189784746748848</v>
      </c>
    </row>
    <row r="216" spans="1:23" x14ac:dyDescent="0.25">
      <c r="A216" s="2">
        <f>+'[2]GPD Rends Bruts'!A225</f>
        <v>44498</v>
      </c>
      <c r="B216" s="3">
        <f>PRODUCT('Rendements bruts_+1'!B$2:B215)</f>
        <v>2.0714285689306338</v>
      </c>
      <c r="C216" s="3">
        <f ca="1">PRODUCT('Rendements bruts_+1'!C$2:C215)</f>
        <v>3.7025133124317953</v>
      </c>
      <c r="D216" s="3">
        <f ca="1">PRODUCT('Rendements bruts_+1'!D$2:D215)</f>
        <v>2.7345135404610401</v>
      </c>
      <c r="E216" s="3">
        <f ca="1">PRODUCT('Rendements bruts_+1'!E$2:E215)</f>
        <v>3.0484975575434707</v>
      </c>
      <c r="F216" s="3">
        <f ca="1">PRODUCT('Rendements bruts_+1'!F$2:F215)</f>
        <v>2.6568657438949281</v>
      </c>
      <c r="G216" s="3">
        <f ca="1">PRODUCT('Rendements bruts_+1'!G$2:G215)</f>
        <v>2.0217530959987062</v>
      </c>
      <c r="H216" s="3">
        <f ca="1">PRODUCT('Rendements bruts_+1'!H$2:H215)</f>
        <v>2.6321730635089748</v>
      </c>
      <c r="I216" s="3">
        <f ca="1">PRODUCT('Rendements bruts_+1'!I$2:I215)</f>
        <v>2.4977278840862853</v>
      </c>
      <c r="J216" s="3">
        <f ca="1">PRODUCT('Rendements bruts_+1'!J$2:J215)</f>
        <v>1.9607419868988949</v>
      </c>
      <c r="K216" s="3">
        <f ca="1">PRODUCT('Rendements bruts_+1'!K$2:K215)</f>
        <v>4.8908553791946741</v>
      </c>
      <c r="L216" s="3">
        <f ca="1">PRODUCT('Rendements bruts_+1'!L$2:L215)</f>
        <v>1.1504221789631353</v>
      </c>
      <c r="M216" s="3">
        <f ca="1">PRODUCT('Rendements bruts_+1'!M$2:M215)</f>
        <v>1.3127316940277933</v>
      </c>
      <c r="N216" s="3">
        <f ca="1">PRODUCT('Rendements bruts_+1'!N$2:N215)</f>
        <v>3.2339968562381909</v>
      </c>
      <c r="O216" s="3">
        <f ca="1">PRODUCT('Rendements bruts_+1'!O$2:O215)</f>
        <v>1.4581499611571183</v>
      </c>
      <c r="P216" s="3">
        <f ca="1">PRODUCT('Rendements bruts_+1'!P$2:P215)</f>
        <v>1.3551414761006608</v>
      </c>
      <c r="Q216" s="3">
        <f ca="1">PRODUCT('Rendements bruts_+1'!Q$2:Q215)</f>
        <v>2.6723296019751772</v>
      </c>
      <c r="R216" s="3">
        <f ca="1">PRODUCT('Rendements bruts_+1'!R$2:R215)</f>
        <v>1.2063536864461426</v>
      </c>
      <c r="S216" s="3">
        <f ca="1">PRODUCT('Rendements bruts_+1'!S$2:S215)</f>
        <v>1.634247136365385</v>
      </c>
      <c r="T216" s="3">
        <f ca="1">PRODUCT('Rendements bruts_+1'!T$2:T215)</f>
        <v>1.839224587306816</v>
      </c>
      <c r="U216" s="3">
        <f ca="1">PRODUCT('Rendements bruts_+1'!U$2:U215)</f>
        <v>1.7616489061831002</v>
      </c>
      <c r="V216" s="3">
        <f ca="1">PRODUCT('Rendements bruts_+1'!V$2:V215)</f>
        <v>1.1679975740160002</v>
      </c>
      <c r="W216" s="3">
        <f ca="1">PRODUCT('Rendements bruts_+1'!W$2:W215)</f>
        <v>1.4615478289151314</v>
      </c>
    </row>
    <row r="217" spans="1:23" x14ac:dyDescent="0.25">
      <c r="A217" s="2">
        <f>+'[2]GPD Rends Bruts'!A226</f>
        <v>44530</v>
      </c>
      <c r="B217" s="3">
        <f>PRODUCT('Rendements bruts_+1'!B$2:B216)</f>
        <v>2.0828943179049024</v>
      </c>
      <c r="C217" s="3">
        <f ca="1">PRODUCT('Rendements bruts_+1'!C$2:C216)</f>
        <v>3.8506138449290672</v>
      </c>
      <c r="D217" s="3">
        <f ca="1">PRODUCT('Rendements bruts_+1'!D$2:D216)</f>
        <v>2.6798232696518194</v>
      </c>
      <c r="E217" s="3">
        <f ca="1">PRODUCT('Rendements bruts_+1'!E$2:E216)</f>
        <v>2.9875276063926011</v>
      </c>
      <c r="F217" s="3">
        <f ca="1">PRODUCT('Rendements bruts_+1'!F$2:F216)</f>
        <v>2.8162776885286238</v>
      </c>
      <c r="G217" s="3">
        <f ca="1">PRODUCT('Rendements bruts_+1'!G$2:G216)</f>
        <v>2.1228407507986415</v>
      </c>
      <c r="H217" s="3">
        <f ca="1">PRODUCT('Rendements bruts_+1'!H$2:H216)</f>
        <v>2.7637817166844236</v>
      </c>
      <c r="I217" s="3">
        <f ca="1">PRODUCT('Rendements bruts_+1'!I$2:I216)</f>
        <v>2.4977278840862853</v>
      </c>
      <c r="J217" s="3">
        <f ca="1">PRODUCT('Rendements bruts_+1'!J$2:J216)</f>
        <v>2.0783865061128286</v>
      </c>
      <c r="K217" s="3">
        <f ca="1">PRODUCT('Rendements bruts_+1'!K$2:K216)</f>
        <v>4.8908553791946741</v>
      </c>
      <c r="L217" s="3">
        <f ca="1">PRODUCT('Rendements bruts_+1'!L$2:L216)</f>
        <v>1.0929010700149784</v>
      </c>
      <c r="M217" s="3">
        <f ca="1">PRODUCT('Rendements bruts_+1'!M$2:M216)</f>
        <v>1.2470951093264036</v>
      </c>
      <c r="N217" s="3">
        <f ca="1">PRODUCT('Rendements bruts_+1'!N$2:N216)</f>
        <v>3.3633567304877188</v>
      </c>
      <c r="O217" s="3">
        <f ca="1">PRODUCT('Rendements bruts_+1'!O$2:O216)</f>
        <v>1.4581499611571183</v>
      </c>
      <c r="P217" s="3">
        <f ca="1">PRODUCT('Rendements bruts_+1'!P$2:P216)</f>
        <v>1.3551414761006608</v>
      </c>
      <c r="Q217" s="3">
        <f ca="1">PRODUCT('Rendements bruts_+1'!Q$2:Q216)</f>
        <v>2.5654364178961702</v>
      </c>
      <c r="R217" s="3">
        <f ca="1">PRODUCT('Rendements bruts_+1'!R$2:R216)</f>
        <v>1.2063536864461426</v>
      </c>
      <c r="S217" s="3">
        <f ca="1">PRODUCT('Rendements bruts_+1'!S$2:S216)</f>
        <v>1.6669320790926927</v>
      </c>
      <c r="T217" s="3">
        <f ca="1">PRODUCT('Rendements bruts_+1'!T$2:T216)</f>
        <v>1.7656556038145432</v>
      </c>
      <c r="U217" s="3">
        <f ca="1">PRODUCT('Rendements bruts_+1'!U$2:U216)</f>
        <v>1.6735664608739451</v>
      </c>
      <c r="V217" s="3">
        <f ca="1">PRODUCT('Rendements bruts_+1'!V$2:V216)</f>
        <v>1.1095976953152002</v>
      </c>
      <c r="W217" s="3">
        <f ca="1">PRODUCT('Rendements bruts_+1'!W$2:W216)</f>
        <v>1.5492406986500393</v>
      </c>
    </row>
    <row r="218" spans="1:23" x14ac:dyDescent="0.25">
      <c r="A218" s="2">
        <f>+'[2]GPD Rends Bruts'!A227</f>
        <v>44561</v>
      </c>
      <c r="B218" s="3">
        <f>PRODUCT('Rendements bruts_+1'!B$2:B217)</f>
        <v>2.1006722149223962</v>
      </c>
      <c r="C218" s="3">
        <f ca="1">PRODUCT('Rendements bruts_+1'!C$2:C217)</f>
        <v>4.0816506756248119</v>
      </c>
      <c r="D218" s="3">
        <f ca="1">PRODUCT('Rendements bruts_+1'!D$2:D217)</f>
        <v>2.8406126658309288</v>
      </c>
      <c r="E218" s="3">
        <f ca="1">PRODUCT('Rendements bruts_+1'!E$2:E217)</f>
        <v>2.9875276063926011</v>
      </c>
      <c r="F218" s="3">
        <f ca="1">PRODUCT('Rendements bruts_+1'!F$2:F217)</f>
        <v>2.9852543498403414</v>
      </c>
      <c r="G218" s="3">
        <f ca="1">PRODUCT('Rendements bruts_+1'!G$2:G217)</f>
        <v>2.2077543808305871</v>
      </c>
      <c r="H218" s="3">
        <f ca="1">PRODUCT('Rendements bruts_+1'!H$2:H217)</f>
        <v>2.6255926308502024</v>
      </c>
      <c r="I218" s="3">
        <f ca="1">PRODUCT('Rendements bruts_+1'!I$2:I217)</f>
        <v>2.6475915571314625</v>
      </c>
      <c r="J218" s="3">
        <f ca="1">PRODUCT('Rendements bruts_+1'!J$2:J217)</f>
        <v>1.9952510458683155</v>
      </c>
      <c r="K218" s="3">
        <f ca="1">PRODUCT('Rendements bruts_+1'!K$2:K217)</f>
        <v>4.8908553791946741</v>
      </c>
      <c r="L218" s="3">
        <f ca="1">PRODUCT('Rendements bruts_+1'!L$2:L217)</f>
        <v>1.0601140379145291</v>
      </c>
      <c r="M218" s="3">
        <f ca="1">PRODUCT('Rendements bruts_+1'!M$2:M217)</f>
        <v>1.2720370115129316</v>
      </c>
      <c r="N218" s="3">
        <f ca="1">PRODUCT('Rendements bruts_+1'!N$2:N217)</f>
        <v>3.5315245670121049</v>
      </c>
      <c r="O218" s="3">
        <f ca="1">PRODUCT('Rendements bruts_+1'!O$2:O217)</f>
        <v>1.4581499611571183</v>
      </c>
      <c r="P218" s="3">
        <f ca="1">PRODUCT('Rendements bruts_+1'!P$2:P217)</f>
        <v>1.3551414761006608</v>
      </c>
      <c r="Q218" s="3">
        <f ca="1">PRODUCT('Rendements bruts_+1'!Q$2:Q217)</f>
        <v>2.5654364178961702</v>
      </c>
      <c r="R218" s="3">
        <f ca="1">PRODUCT('Rendements bruts_+1'!R$2:R217)</f>
        <v>1.2063536864461426</v>
      </c>
      <c r="S218" s="3">
        <f ca="1">PRODUCT('Rendements bruts_+1'!S$2:S217)</f>
        <v>1.6335934375108387</v>
      </c>
      <c r="T218" s="3">
        <f ca="1">PRODUCT('Rendements bruts_+1'!T$2:T217)</f>
        <v>1.712685935700107</v>
      </c>
      <c r="U218" s="3">
        <f ca="1">PRODUCT('Rendements bruts_+1'!U$2:U217)</f>
        <v>1.5898881378302478</v>
      </c>
      <c r="V218" s="3">
        <f ca="1">PRODUCT('Rendements bruts_+1'!V$2:V217)</f>
        <v>1.1539816031278083</v>
      </c>
      <c r="W218" s="3">
        <f ca="1">PRODUCT('Rendements bruts_+1'!W$2:W217)</f>
        <v>1.5802255126230402</v>
      </c>
    </row>
    <row r="219" spans="1:23" x14ac:dyDescent="0.25">
      <c r="A219" s="2">
        <f>+'[2]GPD Rends Bruts'!A228</f>
        <v>44592</v>
      </c>
      <c r="B219" s="3">
        <f>PRODUCT('Rendements bruts_+1'!B$2:B218)</f>
        <v>2.0662944434323842</v>
      </c>
      <c r="C219" s="3">
        <f ca="1">PRODUCT('Rendements bruts_+1'!C$2:C218)</f>
        <v>4.285733209406053</v>
      </c>
      <c r="D219" s="3">
        <f ca="1">PRODUCT('Rendements bruts_+1'!D$2:D218)</f>
        <v>2.8406126658309288</v>
      </c>
      <c r="E219" s="3">
        <f ca="1">PRODUCT('Rendements bruts_+1'!E$2:E218)</f>
        <v>2.8381512260729709</v>
      </c>
      <c r="F219" s="3">
        <f ca="1">PRODUCT('Rendements bruts_+1'!F$2:F218)</f>
        <v>3.0748119803355518</v>
      </c>
      <c r="G219" s="3">
        <f ca="1">PRODUCT('Rendements bruts_+1'!G$2:G218)</f>
        <v>2.1194442055973637</v>
      </c>
      <c r="H219" s="3">
        <f ca="1">PRODUCT('Rendements bruts_+1'!H$2:H218)</f>
        <v>2.5468248519246961</v>
      </c>
      <c r="I219" s="3">
        <f ca="1">PRODUCT('Rendements bruts_+1'!I$2:I218)</f>
        <v>2.5416878948462038</v>
      </c>
      <c r="J219" s="3">
        <f ca="1">PRODUCT('Rendements bruts_+1'!J$2:J218)</f>
        <v>2.1149661086204143</v>
      </c>
      <c r="K219" s="3">
        <f ca="1">PRODUCT('Rendements bruts_+1'!K$2:K218)</f>
        <v>5.1353981481544082</v>
      </c>
      <c r="L219" s="3">
        <f ca="1">PRODUCT('Rendements bruts_+1'!L$2:L218)</f>
        <v>1.0919174590519649</v>
      </c>
      <c r="M219" s="3">
        <f ca="1">PRODUCT('Rendements bruts_+1'!M$2:M218)</f>
        <v>1.2338759011675435</v>
      </c>
      <c r="N219" s="3">
        <f ca="1">PRODUCT('Rendements bruts_+1'!N$2:N218)</f>
        <v>3.3549483386614996</v>
      </c>
      <c r="O219" s="3">
        <f ca="1">PRODUCT('Rendements bruts_+1'!O$2:O218)</f>
        <v>1.4581499611571183</v>
      </c>
      <c r="P219" s="3">
        <f ca="1">PRODUCT('Rendements bruts_+1'!P$2:P218)</f>
        <v>1.3551414761006608</v>
      </c>
      <c r="Q219" s="3">
        <f ca="1">PRODUCT('Rendements bruts_+1'!Q$2:Q218)</f>
        <v>2.5397820537172082</v>
      </c>
      <c r="R219" s="3">
        <f ca="1">PRODUCT('Rendements bruts_+1'!R$2:R218)</f>
        <v>1.2063536864461426</v>
      </c>
      <c r="S219" s="3">
        <f ca="1">PRODUCT('Rendements bruts_+1'!S$2:S218)</f>
        <v>1.6662653062610555</v>
      </c>
      <c r="T219" s="3">
        <f ca="1">PRODUCT('Rendements bruts_+1'!T$2:T218)</f>
        <v>1.7811933731281113</v>
      </c>
      <c r="U219" s="3">
        <f ca="1">PRODUCT('Rendements bruts_+1'!U$2:U218)</f>
        <v>1.6057870192085504</v>
      </c>
      <c r="V219" s="3">
        <f ca="1">PRODUCT('Rendements bruts_+1'!V$2:V218)</f>
        <v>1.107822339002696</v>
      </c>
      <c r="W219" s="3">
        <f ca="1">PRODUCT('Rendements bruts_+1'!W$2:W218)</f>
        <v>1.5960277677492707</v>
      </c>
    </row>
    <row r="220" spans="1:23" x14ac:dyDescent="0.25">
      <c r="A220" s="2">
        <f>+'[2]GPD Rends Bruts'!A229</f>
        <v>44620</v>
      </c>
      <c r="B220" s="3">
        <f>PRODUCT('Rendements bruts_+1'!B$2:B219)</f>
        <v>2.0587212080343202</v>
      </c>
      <c r="C220" s="3">
        <f ca="1">PRODUCT('Rendements bruts_+1'!C$2:C219)</f>
        <v>4.414305205688235</v>
      </c>
      <c r="D220" s="3">
        <f ca="1">PRODUCT('Rendements bruts_+1'!D$2:D219)</f>
        <v>2.8406126658309288</v>
      </c>
      <c r="E220" s="3">
        <f ca="1">PRODUCT('Rendements bruts_+1'!E$2:E219)</f>
        <v>2.8949142505944305</v>
      </c>
      <c r="F220" s="3">
        <f ca="1">PRODUCT('Rendements bruts_+1'!F$2:F219)</f>
        <v>3.1978044595489741</v>
      </c>
      <c r="G220" s="3">
        <f ca="1">PRODUCT('Rendements bruts_+1'!G$2:G219)</f>
        <v>2.0134719953174955</v>
      </c>
      <c r="H220" s="3">
        <f ca="1">PRODUCT('Rendements bruts_+1'!H$2:H219)</f>
        <v>2.4958883548862021</v>
      </c>
      <c r="I220" s="3">
        <f ca="1">PRODUCT('Rendements bruts_+1'!I$2:I219)</f>
        <v>2.4146035001038935</v>
      </c>
      <c r="J220" s="3">
        <f ca="1">PRODUCT('Rendements bruts_+1'!J$2:J219)</f>
        <v>2.220714414051435</v>
      </c>
      <c r="K220" s="3">
        <f ca="1">PRODUCT('Rendements bruts_+1'!K$2:K219)</f>
        <v>4.9813362037097759</v>
      </c>
      <c r="L220" s="3">
        <f ca="1">PRODUCT('Rendements bruts_+1'!L$2:L219)</f>
        <v>1.0809982844614452</v>
      </c>
      <c r="M220" s="3">
        <f ca="1">PRODUCT('Rendements bruts_+1'!M$2:M219)</f>
        <v>1.1721821061091664</v>
      </c>
      <c r="N220" s="3">
        <f ca="1">PRODUCT('Rendements bruts_+1'!N$2:N219)</f>
        <v>3.5562452389811896</v>
      </c>
      <c r="O220" s="3">
        <f ca="1">PRODUCT('Rendements bruts_+1'!O$2:O219)</f>
        <v>1.4581499611571183</v>
      </c>
      <c r="P220" s="3">
        <f ca="1">PRODUCT('Rendements bruts_+1'!P$2:P219)</f>
        <v>1.3551414761006608</v>
      </c>
      <c r="Q220" s="3">
        <f ca="1">PRODUCT('Rendements bruts_+1'!Q$2:Q219)</f>
        <v>2.5905776947915524</v>
      </c>
      <c r="R220" s="3">
        <f ca="1">PRODUCT('Rendements bruts_+1'!R$2:R219)</f>
        <v>1.2063536864461426</v>
      </c>
      <c r="S220" s="3">
        <f ca="1">PRODUCT('Rendements bruts_+1'!S$2:S219)</f>
        <v>1.6162773470732239</v>
      </c>
      <c r="T220" s="3">
        <f ca="1">PRODUCT('Rendements bruts_+1'!T$2:T219)</f>
        <v>1.6921337044717057</v>
      </c>
      <c r="U220" s="3">
        <f ca="1">PRODUCT('Rendements bruts_+1'!U$2:U219)</f>
        <v>1.6218448894006359</v>
      </c>
      <c r="V220" s="3">
        <f ca="1">PRODUCT('Rendements bruts_+1'!V$2:V219)</f>
        <v>1.1521352325628038</v>
      </c>
      <c r="W220" s="3">
        <f ca="1">PRODUCT('Rendements bruts_+1'!W$2:W219)</f>
        <v>1.5960277677492707</v>
      </c>
    </row>
    <row r="221" spans="1:23" x14ac:dyDescent="0.25">
      <c r="A221" s="2">
        <f>+'[2]GPD Rends Bruts'!A230</f>
        <v>44651</v>
      </c>
      <c r="B221" s="3">
        <f>PRODUCT('Rendements bruts_+1'!B$2:B220)</f>
        <v>2.0071190956679432</v>
      </c>
      <c r="C221" s="3">
        <f ca="1">PRODUCT('Rendements bruts_+1'!C$2:C220)</f>
        <v>4.3701621536313526</v>
      </c>
      <c r="D221" s="3">
        <f ca="1">PRODUCT('Rendements bruts_+1'!D$2:D220)</f>
        <v>3.0110494257807847</v>
      </c>
      <c r="E221" s="3">
        <f ca="1">PRODUCT('Rendements bruts_+1'!E$2:E220)</f>
        <v>2.8659651080884863</v>
      </c>
      <c r="F221" s="3">
        <f ca="1">PRODUCT('Rendements bruts_+1'!F$2:F220)</f>
        <v>3.2617605487399537</v>
      </c>
      <c r="G221" s="3">
        <f ca="1">PRODUCT('Rendements bruts_+1'!G$2:G220)</f>
        <v>1.9329331155047957</v>
      </c>
      <c r="H221" s="3">
        <f ca="1">PRODUCT('Rendements bruts_+1'!H$2:H220)</f>
        <v>2.520847238435064</v>
      </c>
      <c r="I221" s="3">
        <f ca="1">PRODUCT('Rendements bruts_+1'!I$2:I220)</f>
        <v>2.4146035001038935</v>
      </c>
      <c r="J221" s="3">
        <f ca="1">PRODUCT('Rendements bruts_+1'!J$2:J220)</f>
        <v>2.1540929816298919</v>
      </c>
      <c r="K221" s="3">
        <f ca="1">PRODUCT('Rendements bruts_+1'!K$2:K220)</f>
        <v>5.2802163759323628</v>
      </c>
      <c r="L221" s="3">
        <f ca="1">PRODUCT('Rendements bruts_+1'!L$2:L220)</f>
        <v>1.0809982844614452</v>
      </c>
      <c r="M221" s="3">
        <f ca="1">PRODUCT('Rendements bruts_+1'!M$2:M220)</f>
        <v>1.1135730008037081</v>
      </c>
      <c r="N221" s="3">
        <f ca="1">PRODUCT('Rendements bruts_+1'!N$2:N220)</f>
        <v>3.5562452389811896</v>
      </c>
      <c r="O221" s="3">
        <f ca="1">PRODUCT('Rendements bruts_+1'!O$2:O220)</f>
        <v>1.4581499611571183</v>
      </c>
      <c r="P221" s="3">
        <f ca="1">PRODUCT('Rendements bruts_+1'!P$2:P220)</f>
        <v>1.3551414761006608</v>
      </c>
      <c r="Q221" s="3">
        <f ca="1">PRODUCT('Rendements bruts_+1'!Q$2:Q220)</f>
        <v>2.7460123564790457</v>
      </c>
      <c r="R221" s="3">
        <f ca="1">PRODUCT('Rendements bruts_+1'!R$2:R220)</f>
        <v>1.2063536864461426</v>
      </c>
      <c r="S221" s="3">
        <f ca="1">PRODUCT('Rendements bruts_+1'!S$2:S220)</f>
        <v>1.6486028940146884</v>
      </c>
      <c r="T221" s="3">
        <f ca="1">PRODUCT('Rendements bruts_+1'!T$2:T220)</f>
        <v>1.7428977156058569</v>
      </c>
      <c r="U221" s="3">
        <f ca="1">PRODUCT('Rendements bruts_+1'!U$2:U220)</f>
        <v>1.5731895427186167</v>
      </c>
      <c r="V221" s="3">
        <f ca="1">PRODUCT('Rendements bruts_+1'!V$2:V220)</f>
        <v>1.1751779372140598</v>
      </c>
      <c r="W221" s="3">
        <f ca="1">PRODUCT('Rendements bruts_+1'!W$2:W220)</f>
        <v>1.5960277677492707</v>
      </c>
    </row>
    <row r="222" spans="1:23" x14ac:dyDescent="0.25">
      <c r="A222" s="2">
        <f>+'[2]GPD Rends Bruts'!A231</f>
        <v>44680</v>
      </c>
      <c r="B222" s="3">
        <f>PRODUCT('Rendements bruts_+1'!B$2:B221)</f>
        <v>1.9702580948384576</v>
      </c>
      <c r="C222" s="3">
        <f ca="1">PRODUCT('Rendements bruts_+1'!C$2:C221)</f>
        <v>4.1953556674860986</v>
      </c>
      <c r="D222" s="3">
        <f ca="1">PRODUCT('Rendements bruts_+1'!D$2:D221)</f>
        <v>2.8604969544917451</v>
      </c>
      <c r="E222" s="3">
        <f ca="1">PRODUCT('Rendements bruts_+1'!E$2:E221)</f>
        <v>2.9806037124120257</v>
      </c>
      <c r="F222" s="3">
        <f ca="1">PRODUCT('Rendements bruts_+1'!F$2:F221)</f>
        <v>3.2943781542273531</v>
      </c>
      <c r="G222" s="3">
        <f ca="1">PRODUCT('Rendements bruts_+1'!G$2:G221)</f>
        <v>1.9522624466598437</v>
      </c>
      <c r="H222" s="3">
        <f ca="1">PRODUCT('Rendements bruts_+1'!H$2:H221)</f>
        <v>2.4452218212820118</v>
      </c>
      <c r="I222" s="3">
        <f ca="1">PRODUCT('Rendements bruts_+1'!I$2:I221)</f>
        <v>2.4146035001038935</v>
      </c>
      <c r="J222" s="3">
        <f ca="1">PRODUCT('Rendements bruts_+1'!J$2:J221)</f>
        <v>2.1756339114461909</v>
      </c>
      <c r="K222" s="3">
        <f ca="1">PRODUCT('Rendements bruts_+1'!K$2:K221)</f>
        <v>5.4914250309696575</v>
      </c>
      <c r="L222" s="3">
        <f ca="1">PRODUCT('Rendements bruts_+1'!L$2:L221)</f>
        <v>1.0269483702383728</v>
      </c>
      <c r="M222" s="3">
        <f ca="1">PRODUCT('Rendements bruts_+1'!M$2:M221)</f>
        <v>1.0913015407876339</v>
      </c>
      <c r="N222" s="3">
        <f ca="1">PRODUCT('Rendements bruts_+1'!N$2:N221)</f>
        <v>3.5206827865913777</v>
      </c>
      <c r="O222" s="3">
        <f ca="1">PRODUCT('Rendements bruts_+1'!O$2:O221)</f>
        <v>1.4581499611571183</v>
      </c>
      <c r="P222" s="3">
        <f ca="1">PRODUCT('Rendements bruts_+1'!P$2:P221)</f>
        <v>1.3551414761006608</v>
      </c>
      <c r="Q222" s="3">
        <f ca="1">PRODUCT('Rendements bruts_+1'!Q$2:Q221)</f>
        <v>2.636171862219884</v>
      </c>
      <c r="R222" s="3">
        <f ca="1">PRODUCT('Rendements bruts_+1'!R$2:R221)</f>
        <v>1.2063536864461426</v>
      </c>
      <c r="S222" s="3">
        <f ca="1">PRODUCT('Rendements bruts_+1'!S$2:S221)</f>
        <v>1.6486028940146884</v>
      </c>
      <c r="T222" s="3">
        <f ca="1">PRODUCT('Rendements bruts_+1'!T$2:T221)</f>
        <v>1.8126136242300912</v>
      </c>
      <c r="U222" s="3">
        <f ca="1">PRODUCT('Rendements bruts_+1'!U$2:U221)</f>
        <v>1.5889214381458028</v>
      </c>
      <c r="V222" s="3">
        <f ca="1">PRODUCT('Rendements bruts_+1'!V$2:V221)</f>
        <v>1.1751779372140598</v>
      </c>
      <c r="W222" s="3">
        <f ca="1">PRODUCT('Rendements bruts_+1'!W$2:W221)</f>
        <v>1.5641072123942852</v>
      </c>
    </row>
    <row r="223" spans="1:23" x14ac:dyDescent="0.25">
      <c r="A223" s="2">
        <f>+'[2]GPD Rends Bruts'!A232</f>
        <v>44712</v>
      </c>
      <c r="B223" s="3">
        <f>PRODUCT('Rendements bruts_+1'!B$2:B222)</f>
        <v>1.971508954841048</v>
      </c>
      <c r="C223" s="3">
        <f ca="1">PRODUCT('Rendements bruts_+1'!C$2:C222)</f>
        <v>4.2373092241609598</v>
      </c>
      <c r="D223" s="3">
        <f ca="1">PRODUCT('Rendements bruts_+1'!D$2:D222)</f>
        <v>2.8318919849468278</v>
      </c>
      <c r="E223" s="3">
        <f ca="1">PRODUCT('Rendements bruts_+1'!E$2:E222)</f>
        <v>3.1594399351567475</v>
      </c>
      <c r="F223" s="3">
        <f ca="1">PRODUCT('Rendements bruts_+1'!F$2:F222)</f>
        <v>3.1296592465159851</v>
      </c>
      <c r="G223" s="3">
        <f ca="1">PRODUCT('Rendements bruts_+1'!G$2:G222)</f>
        <v>2.0108303200596391</v>
      </c>
      <c r="H223" s="3">
        <f ca="1">PRODUCT('Rendements bruts_+1'!H$2:H222)</f>
        <v>2.4696740394948318</v>
      </c>
      <c r="I223" s="3">
        <f ca="1">PRODUCT('Rendements bruts_+1'!I$2:I222)</f>
        <v>2.3904574651028545</v>
      </c>
      <c r="J223" s="3">
        <f ca="1">PRODUCT('Rendements bruts_+1'!J$2:J222)</f>
        <v>2.2844156070185004</v>
      </c>
      <c r="K223" s="3">
        <f ca="1">PRODUCT('Rendements bruts_+1'!K$2:K222)</f>
        <v>5.4914250309696575</v>
      </c>
      <c r="L223" s="3">
        <f ca="1">PRODUCT('Rendements bruts_+1'!L$2:L222)</f>
        <v>0.99613991913122157</v>
      </c>
      <c r="M223" s="3">
        <f ca="1">PRODUCT('Rendements bruts_+1'!M$2:M222)</f>
        <v>1.0367364637482521</v>
      </c>
      <c r="N223" s="3">
        <f ca="1">PRODUCT('Rendements bruts_+1'!N$2:N222)</f>
        <v>3.6263032701891191</v>
      </c>
      <c r="O223" s="3">
        <f ca="1">PRODUCT('Rendements bruts_+1'!O$2:O222)</f>
        <v>1.4581499611571183</v>
      </c>
      <c r="P223" s="3">
        <f ca="1">PRODUCT('Rendements bruts_+1'!P$2:P222)</f>
        <v>1.3551414761006608</v>
      </c>
      <c r="Q223" s="3">
        <f ca="1">PRODUCT('Rendements bruts_+1'!Q$2:Q222)</f>
        <v>2.7943421739530772</v>
      </c>
      <c r="R223" s="3">
        <f ca="1">PRODUCT('Rendements bruts_+1'!R$2:R222)</f>
        <v>1.2063536864461426</v>
      </c>
      <c r="S223" s="3">
        <f ca="1">PRODUCT('Rendements bruts_+1'!S$2:S222)</f>
        <v>1.7310330387154229</v>
      </c>
      <c r="T223" s="3">
        <f ca="1">PRODUCT('Rendements bruts_+1'!T$2:T222)</f>
        <v>1.7582352155031884</v>
      </c>
      <c r="U223" s="3">
        <f ca="1">PRODUCT('Rendements bruts_+1'!U$2:U222)</f>
        <v>1.5094753662385125</v>
      </c>
      <c r="V223" s="3">
        <f ca="1">PRODUCT('Rendements bruts_+1'!V$2:V222)</f>
        <v>1.1164190403533567</v>
      </c>
      <c r="W223" s="3">
        <f ca="1">PRODUCT('Rendements bruts_+1'!W$2:W222)</f>
        <v>1.5641072123942852</v>
      </c>
    </row>
    <row r="224" spans="1:23" x14ac:dyDescent="0.25">
      <c r="A224" s="2">
        <f>+'[2]GPD Rends Bruts'!A233</f>
        <v>44742</v>
      </c>
      <c r="B224" s="3">
        <f>PRODUCT('Rendements bruts_+1'!B$2:B223)</f>
        <v>1.9465395398791683</v>
      </c>
      <c r="C224" s="3">
        <f ca="1">PRODUCT('Rendements bruts_+1'!C$2:C223)</f>
        <v>4.1525630396777409</v>
      </c>
      <c r="D224" s="3">
        <f ca="1">PRODUCT('Rendements bruts_+1'!D$2:D223)</f>
        <v>2.8885298246457642</v>
      </c>
      <c r="E224" s="3">
        <f ca="1">PRODUCT('Rendements bruts_+1'!E$2:E223)</f>
        <v>3.25422313321145</v>
      </c>
      <c r="F224" s="3">
        <f ca="1">PRODUCT('Rendements bruts_+1'!F$2:F223)</f>
        <v>3.3174388013069445</v>
      </c>
      <c r="G224" s="3">
        <f ca="1">PRODUCT('Rendements bruts_+1'!G$2:G223)</f>
        <v>2.0912635328620248</v>
      </c>
      <c r="H224" s="3">
        <f ca="1">PRODUCT('Rendements bruts_+1'!H$2:H223)</f>
        <v>2.5931577414695735</v>
      </c>
      <c r="I224" s="3">
        <f ca="1">PRODUCT('Rendements bruts_+1'!I$2:I223)</f>
        <v>2.4860757637069688</v>
      </c>
      <c r="J224" s="3">
        <f ca="1">PRODUCT('Rendements bruts_+1'!J$2:J223)</f>
        <v>2.1701948266675752</v>
      </c>
      <c r="K224" s="3">
        <f ca="1">PRODUCT('Rendements bruts_+1'!K$2:K223)</f>
        <v>5.2717680297308709</v>
      </c>
      <c r="L224" s="3">
        <f ca="1">PRODUCT('Rendements bruts_+1'!L$2:L223)</f>
        <v>1.0459469150877827</v>
      </c>
      <c r="M224" s="3">
        <f ca="1">PRODUCT('Rendements bruts_+1'!M$2:M223)</f>
        <v>1.0989406515731472</v>
      </c>
      <c r="N224" s="3">
        <f ca="1">PRODUCT('Rendements bruts_+1'!N$2:N223)</f>
        <v>3.5175141720834455</v>
      </c>
      <c r="O224" s="3">
        <f ca="1">PRODUCT('Rendements bruts_+1'!O$2:O223)</f>
        <v>1.4581499611571183</v>
      </c>
      <c r="P224" s="3">
        <f ca="1">PRODUCT('Rendements bruts_+1'!P$2:P223)</f>
        <v>1.3551414761006608</v>
      </c>
      <c r="Q224" s="3">
        <f ca="1">PRODUCT('Rendements bruts_+1'!Q$2:Q223)</f>
        <v>2.6546250652554231</v>
      </c>
      <c r="R224" s="3">
        <f ca="1">PRODUCT('Rendements bruts_+1'!R$2:R223)</f>
        <v>1.2063536864461426</v>
      </c>
      <c r="S224" s="3">
        <f ca="1">PRODUCT('Rendements bruts_+1'!S$2:S223)</f>
        <v>1.7310330387154229</v>
      </c>
      <c r="T224" s="3">
        <f ca="1">PRODUCT('Rendements bruts_+1'!T$2:T223)</f>
        <v>1.7582352155031884</v>
      </c>
      <c r="U224" s="3">
        <f ca="1">PRODUCT('Rendements bruts_+1'!U$2:U223)</f>
        <v>1.4943806125761274</v>
      </c>
      <c r="V224" s="3">
        <f ca="1">PRODUCT('Rendements bruts_+1'!V$2:V223)</f>
        <v>1.1275832307568903</v>
      </c>
      <c r="W224" s="3">
        <f ca="1">PRODUCT('Rendements bruts_+1'!W$2:W223)</f>
        <v>1.5641072123942852</v>
      </c>
    </row>
  </sheetData>
  <pageMargins left="0.78740157499999996" right="0.78740157499999996" top="0.984251969" bottom="0.984251969" header="0.4921259845" footer="0.4921259845"/>
  <pageSetup orientation="portrait" horizontalDpi="4294967295" verticalDpi="4294967295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AAFE-32F2-45C0-8DEB-00AC69920320}">
  <sheetPr codeName="Sheet25">
    <tabColor rgb="FFC00000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W227"/>
  <sheetViews>
    <sheetView workbookViewId="0"/>
  </sheetViews>
  <sheetFormatPr defaultColWidth="11.19921875" defaultRowHeight="13.8" x14ac:dyDescent="0.25"/>
  <cols>
    <col min="16" max="20" width="11"/>
    <col min="21" max="23" width="12.59765625" customWidth="1"/>
  </cols>
  <sheetData>
    <row r="1" spans="1:23" s="1" customFormat="1" ht="44.25" customHeight="1" x14ac:dyDescent="0.25">
      <c r="A1" s="1" t="s">
        <v>4</v>
      </c>
      <c r="B1" s="1" t="s">
        <v>2</v>
      </c>
      <c r="C1" s="1" t="s">
        <v>20</v>
      </c>
      <c r="D1" s="1" t="s">
        <v>3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78</v>
      </c>
      <c r="K1" s="1" t="s">
        <v>27</v>
      </c>
      <c r="L1" s="1" t="s">
        <v>76</v>
      </c>
      <c r="M1" s="1" t="s">
        <v>45</v>
      </c>
      <c r="N1" s="1" t="s">
        <v>46</v>
      </c>
      <c r="O1" s="1" t="s">
        <v>26</v>
      </c>
      <c r="P1" s="39" t="s">
        <v>67</v>
      </c>
      <c r="Q1" s="39" t="s">
        <v>68</v>
      </c>
      <c r="R1" s="39" t="s">
        <v>69</v>
      </c>
      <c r="S1" s="39" t="s">
        <v>70</v>
      </c>
      <c r="T1" s="39" t="s">
        <v>71</v>
      </c>
      <c r="U1" s="39" t="s">
        <v>72</v>
      </c>
      <c r="V1" s="39" t="s">
        <v>73</v>
      </c>
      <c r="W1" s="39" t="s">
        <v>74</v>
      </c>
    </row>
    <row r="2" spans="1:23" x14ac:dyDescent="0.25">
      <c r="A2" s="2">
        <v>38016</v>
      </c>
      <c r="B2" s="4">
        <v>-2.3722107896574588E-3</v>
      </c>
      <c r="C2" s="4">
        <v>2.4409900145380387E-2</v>
      </c>
      <c r="D2" s="4">
        <v>0</v>
      </c>
      <c r="E2" s="4">
        <v>3.0465726014172467E-3</v>
      </c>
      <c r="F2" s="4">
        <v>1.5910495871113983E-3</v>
      </c>
      <c r="G2" s="4">
        <v>3.4502917667592406E-3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0"/>
      <c r="Q2" s="40"/>
      <c r="R2" s="40"/>
      <c r="S2" s="40"/>
      <c r="T2" s="40"/>
      <c r="U2" s="40"/>
      <c r="V2" s="40"/>
      <c r="W2" s="40"/>
    </row>
    <row r="3" spans="1:23" x14ac:dyDescent="0.25">
      <c r="A3" s="2">
        <v>38044</v>
      </c>
      <c r="B3" s="4">
        <v>-7.6051965339698525E-4</v>
      </c>
      <c r="C3" s="4">
        <v>1.0772510312140798E-2</v>
      </c>
      <c r="D3" s="4">
        <v>0</v>
      </c>
      <c r="E3" s="4">
        <v>-2.2408658656883039E-3</v>
      </c>
      <c r="F3" s="4">
        <v>-3.0995952657373559E-3</v>
      </c>
      <c r="G3" s="4">
        <v>-8.7901628257238545E-4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0"/>
      <c r="Q3" s="40"/>
      <c r="R3" s="40"/>
      <c r="S3" s="40"/>
      <c r="T3" s="40"/>
      <c r="U3" s="40"/>
      <c r="V3" s="40"/>
      <c r="W3" s="40"/>
    </row>
    <row r="4" spans="1:23" x14ac:dyDescent="0.25">
      <c r="A4" s="2">
        <v>38077</v>
      </c>
      <c r="B4" s="4">
        <v>2.7065660958478389E-4</v>
      </c>
      <c r="C4" s="4">
        <v>-1.5698344750278398E-2</v>
      </c>
      <c r="D4" s="4">
        <v>0</v>
      </c>
      <c r="E4" s="4">
        <v>-2.0696102596518273E-3</v>
      </c>
      <c r="F4" s="4">
        <v>-1.5697985441258944E-3</v>
      </c>
      <c r="G4" s="4">
        <v>4.0429462516331279E-3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0"/>
      <c r="Q4" s="40"/>
      <c r="R4" s="40"/>
      <c r="S4" s="40"/>
      <c r="T4" s="40"/>
      <c r="U4" s="40"/>
      <c r="V4" s="40"/>
      <c r="W4" s="40"/>
    </row>
    <row r="5" spans="1:23" x14ac:dyDescent="0.25">
      <c r="A5" s="2">
        <v>38107</v>
      </c>
      <c r="B5" s="4">
        <v>2.1353056397492628E-3</v>
      </c>
      <c r="C5" s="4">
        <v>-5.7874891956185281E-3</v>
      </c>
      <c r="D5" s="4">
        <v>0</v>
      </c>
      <c r="E5" s="4">
        <v>-5.9529110323961708E-3</v>
      </c>
      <c r="F5" s="4">
        <v>-6.940383313199152E-3</v>
      </c>
      <c r="G5" s="4">
        <v>-1.1830061324632733E-3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0"/>
      <c r="Q5" s="40"/>
      <c r="R5" s="40"/>
      <c r="S5" s="40"/>
      <c r="T5" s="40"/>
      <c r="U5" s="40"/>
      <c r="V5" s="40"/>
      <c r="W5" s="40"/>
    </row>
    <row r="6" spans="1:23" x14ac:dyDescent="0.25">
      <c r="A6" s="2">
        <v>38138</v>
      </c>
      <c r="B6" s="4">
        <v>2.5378666377723113E-3</v>
      </c>
      <c r="C6" s="4">
        <v>-2.3506597648894328E-3</v>
      </c>
      <c r="D6" s="4">
        <v>0</v>
      </c>
      <c r="E6" s="4">
        <v>1.6487284301909006E-3</v>
      </c>
      <c r="F6" s="4">
        <v>6.4778443987398467E-4</v>
      </c>
      <c r="G6" s="4">
        <v>1.3549766865611256E-3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0"/>
      <c r="Q6" s="40"/>
      <c r="R6" s="40"/>
      <c r="S6" s="40"/>
      <c r="T6" s="40"/>
      <c r="U6" s="40"/>
      <c r="V6" s="40"/>
      <c r="W6" s="40"/>
    </row>
    <row r="7" spans="1:23" x14ac:dyDescent="0.25">
      <c r="A7" s="2">
        <v>38168</v>
      </c>
      <c r="B7" s="4">
        <v>-3.4886130569080753E-4</v>
      </c>
      <c r="C7" s="4">
        <v>1.7722301913379052E-3</v>
      </c>
      <c r="D7" s="4">
        <v>0</v>
      </c>
      <c r="E7" s="4">
        <v>-4.4221539585374255E-3</v>
      </c>
      <c r="F7" s="4">
        <v>-4.1869425778554821E-3</v>
      </c>
      <c r="G7" s="4">
        <v>1.6506840462256799E-3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0"/>
      <c r="Q7" s="40"/>
      <c r="R7" s="40"/>
      <c r="S7" s="40"/>
      <c r="T7" s="40"/>
      <c r="U7" s="40"/>
      <c r="V7" s="40"/>
      <c r="W7" s="40"/>
    </row>
    <row r="8" spans="1:23" x14ac:dyDescent="0.25">
      <c r="A8" s="2">
        <v>38198</v>
      </c>
      <c r="B8" s="4">
        <v>-1.548612056365163E-3</v>
      </c>
      <c r="C8" s="4">
        <v>-9.3412850825562426E-3</v>
      </c>
      <c r="D8" s="4">
        <v>0</v>
      </c>
      <c r="E8" s="4">
        <v>5.3105347826532812E-3</v>
      </c>
      <c r="F8" s="4">
        <v>4.9524813398046097E-3</v>
      </c>
      <c r="G8" s="4">
        <v>1.2048086377237508E-2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0"/>
      <c r="Q8" s="40"/>
      <c r="R8" s="40"/>
      <c r="S8" s="40"/>
      <c r="T8" s="40"/>
      <c r="U8" s="40"/>
      <c r="V8" s="40"/>
      <c r="W8" s="40"/>
    </row>
    <row r="9" spans="1:23" x14ac:dyDescent="0.25">
      <c r="A9" s="2">
        <v>38230</v>
      </c>
      <c r="B9" s="4">
        <v>-3.8119294704760612E-3</v>
      </c>
      <c r="C9" s="4">
        <v>-2.8809074882679402E-3</v>
      </c>
      <c r="D9" s="4">
        <v>0</v>
      </c>
      <c r="E9" s="4">
        <v>9.9603165353243355E-4</v>
      </c>
      <c r="F9" s="4">
        <v>3.1730334845356083E-5</v>
      </c>
      <c r="G9" s="4">
        <v>1.2623324441122106E-2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0"/>
      <c r="Q9" s="40"/>
      <c r="R9" s="40"/>
      <c r="S9" s="40"/>
      <c r="T9" s="40"/>
      <c r="U9" s="40"/>
      <c r="V9" s="40"/>
      <c r="W9" s="40"/>
    </row>
    <row r="10" spans="1:23" x14ac:dyDescent="0.25">
      <c r="A10" s="2">
        <v>38260</v>
      </c>
      <c r="B10" s="4">
        <v>-1.0566832317683529E-3</v>
      </c>
      <c r="C10" s="4">
        <v>-1.1409037003416972E-2</v>
      </c>
      <c r="D10" s="4">
        <v>0</v>
      </c>
      <c r="E10" s="4">
        <v>-2.0278779055290796E-3</v>
      </c>
      <c r="F10" s="4">
        <v>-2.1470507865790911E-3</v>
      </c>
      <c r="G10" s="4">
        <v>8.0989924160640193E-3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0"/>
      <c r="Q10" s="40"/>
      <c r="R10" s="40"/>
      <c r="S10" s="40"/>
      <c r="T10" s="40"/>
      <c r="U10" s="40"/>
      <c r="V10" s="40"/>
      <c r="W10" s="40"/>
    </row>
    <row r="11" spans="1:23" x14ac:dyDescent="0.25">
      <c r="A11" s="2">
        <v>38289</v>
      </c>
      <c r="B11" s="4">
        <v>-2.4180245735299323E-3</v>
      </c>
      <c r="C11" s="4">
        <v>-8.7486502867595017E-3</v>
      </c>
      <c r="D11" s="4">
        <v>0</v>
      </c>
      <c r="E11" s="4">
        <v>-7.5112212335972858E-4</v>
      </c>
      <c r="F11" s="4">
        <v>-4.7153156727300014E-4</v>
      </c>
      <c r="G11" s="4">
        <v>-4.2709635345849163E-3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0"/>
      <c r="Q11" s="40"/>
      <c r="R11" s="40"/>
      <c r="S11" s="40"/>
      <c r="T11" s="40"/>
      <c r="U11" s="40"/>
      <c r="V11" s="40"/>
      <c r="W11" s="40"/>
    </row>
    <row r="12" spans="1:23" x14ac:dyDescent="0.25">
      <c r="A12" s="2">
        <v>38321</v>
      </c>
      <c r="B12" s="4">
        <v>-2.6872510003922668E-3</v>
      </c>
      <c r="C12" s="4">
        <v>1.902584002408772E-2</v>
      </c>
      <c r="D12" s="4">
        <v>0</v>
      </c>
      <c r="E12" s="4">
        <v>2.7676905087616645E-3</v>
      </c>
      <c r="F12" s="4">
        <v>1.3157114828405737E-3</v>
      </c>
      <c r="G12" s="4">
        <v>-3.7656729923957397E-3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0"/>
      <c r="Q12" s="40"/>
      <c r="R12" s="40"/>
      <c r="S12" s="40"/>
      <c r="T12" s="40"/>
      <c r="U12" s="40"/>
      <c r="V12" s="40"/>
      <c r="W12" s="40"/>
    </row>
    <row r="13" spans="1:23" x14ac:dyDescent="0.25">
      <c r="A13" s="2">
        <v>38352</v>
      </c>
      <c r="B13" s="4">
        <v>-1.8870201030385626E-3</v>
      </c>
      <c r="C13" s="4">
        <v>1.0029103840839576E-2</v>
      </c>
      <c r="D13" s="4">
        <v>1.343712836310261E-2</v>
      </c>
      <c r="E13" s="4">
        <v>-3.1275376251780618E-3</v>
      </c>
      <c r="F13" s="4">
        <v>-4.042446368839353E-3</v>
      </c>
      <c r="G13" s="4">
        <v>7.1964637646018959E-3</v>
      </c>
      <c r="H13" s="4">
        <v>-1.2081311234102589E-3</v>
      </c>
      <c r="I13" s="4">
        <v>-2.6642546960792745E-3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0"/>
      <c r="Q13" s="40"/>
      <c r="R13" s="40"/>
      <c r="S13" s="40"/>
      <c r="T13" s="40"/>
      <c r="U13" s="40"/>
      <c r="V13" s="40"/>
      <c r="W13" s="40"/>
    </row>
    <row r="14" spans="1:23" x14ac:dyDescent="0.25">
      <c r="A14" s="2">
        <v>38383</v>
      </c>
      <c r="B14" s="4">
        <v>-1.4182072750283771E-3</v>
      </c>
      <c r="C14" s="4">
        <v>8.9270693809552909E-3</v>
      </c>
      <c r="D14" s="4">
        <v>-5.4469043476126685E-3</v>
      </c>
      <c r="E14" s="4">
        <v>-6.4719265097421871E-3</v>
      </c>
      <c r="F14" s="4">
        <v>-5.4717534733622394E-3</v>
      </c>
      <c r="G14" s="4">
        <v>1.4289429567740906E-2</v>
      </c>
      <c r="H14" s="4">
        <v>-1.6013150563562312E-3</v>
      </c>
      <c r="I14" s="4">
        <v>-1.5834636997809418E-3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0"/>
      <c r="Q14" s="40"/>
      <c r="R14" s="40"/>
      <c r="S14" s="40"/>
      <c r="T14" s="40"/>
      <c r="U14" s="40"/>
      <c r="V14" s="40"/>
      <c r="W14" s="40"/>
    </row>
    <row r="15" spans="1:23" x14ac:dyDescent="0.25">
      <c r="A15" s="2">
        <v>38411</v>
      </c>
      <c r="B15" s="4">
        <v>-8.2409779119480144E-5</v>
      </c>
      <c r="C15" s="4">
        <v>-7.9876646274918278E-3</v>
      </c>
      <c r="D15" s="4">
        <v>-1.3843869059107873E-2</v>
      </c>
      <c r="E15" s="4">
        <v>-9.5095839068420115E-3</v>
      </c>
      <c r="F15" s="4">
        <v>-1.1962863944717772E-2</v>
      </c>
      <c r="G15" s="4">
        <v>3.4660284430647337E-3</v>
      </c>
      <c r="H15" s="4">
        <v>5.8151698233062366E-4</v>
      </c>
      <c r="I15" s="4">
        <v>-8.597079216702381E-5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0"/>
      <c r="Q15" s="40"/>
      <c r="R15" s="40"/>
      <c r="S15" s="40"/>
      <c r="T15" s="40"/>
      <c r="U15" s="40"/>
      <c r="V15" s="40"/>
      <c r="W15" s="40"/>
    </row>
    <row r="16" spans="1:23" x14ac:dyDescent="0.25">
      <c r="A16" s="2">
        <v>38442</v>
      </c>
      <c r="B16" s="4">
        <v>6.8045485300795554E-4</v>
      </c>
      <c r="C16" s="4">
        <v>-5.7840004785645743E-3</v>
      </c>
      <c r="D16" s="4">
        <v>2.9233944047436036E-2</v>
      </c>
      <c r="E16" s="4">
        <v>-5.9050133759271164E-3</v>
      </c>
      <c r="F16" s="4">
        <v>-3.2383197381901999E-3</v>
      </c>
      <c r="G16" s="4">
        <v>-4.0016026730045617E-3</v>
      </c>
      <c r="H16" s="4">
        <v>9.2414773605682665E-4</v>
      </c>
      <c r="I16" s="4">
        <v>5.4643194682504231E-4</v>
      </c>
      <c r="J16" s="4">
        <v>0</v>
      </c>
      <c r="K16" s="4">
        <v>-2.8619119684216449E-3</v>
      </c>
      <c r="L16" s="4">
        <v>0</v>
      </c>
      <c r="M16" s="4">
        <v>0</v>
      </c>
      <c r="N16" s="4">
        <v>0</v>
      </c>
      <c r="O16" s="4">
        <v>0</v>
      </c>
      <c r="P16" s="40"/>
      <c r="Q16" s="40"/>
      <c r="R16" s="40"/>
      <c r="S16" s="40"/>
      <c r="T16" s="40"/>
      <c r="U16" s="40"/>
      <c r="V16" s="40"/>
      <c r="W16" s="40"/>
    </row>
    <row r="17" spans="1:23" x14ac:dyDescent="0.25">
      <c r="A17" s="2">
        <v>38471</v>
      </c>
      <c r="B17" s="4">
        <v>-4.134180104320634E-3</v>
      </c>
      <c r="C17" s="4">
        <v>3.9676211164905856E-3</v>
      </c>
      <c r="D17" s="4">
        <v>1.5256873737070936E-2</v>
      </c>
      <c r="E17" s="4">
        <v>1.7852732172769191E-3</v>
      </c>
      <c r="F17" s="4">
        <v>-5.7758268347638669E-4</v>
      </c>
      <c r="G17" s="4">
        <v>-4.4106042239296078E-3</v>
      </c>
      <c r="H17" s="4">
        <v>-3.8359278642315225E-3</v>
      </c>
      <c r="I17" s="4">
        <v>-2.9025661230713054E-3</v>
      </c>
      <c r="J17" s="4">
        <v>0</v>
      </c>
      <c r="K17" s="4">
        <v>1.1946358993739801E-3</v>
      </c>
      <c r="L17" s="4">
        <v>0</v>
      </c>
      <c r="M17" s="4">
        <v>0</v>
      </c>
      <c r="N17" s="4">
        <v>0</v>
      </c>
      <c r="O17" s="4">
        <v>0</v>
      </c>
      <c r="P17" s="40"/>
      <c r="Q17" s="40"/>
      <c r="R17" s="40"/>
      <c r="S17" s="40"/>
      <c r="T17" s="40"/>
      <c r="U17" s="40"/>
      <c r="V17" s="40"/>
      <c r="W17" s="40"/>
    </row>
    <row r="18" spans="1:23" x14ac:dyDescent="0.25">
      <c r="A18" s="2">
        <v>38503</v>
      </c>
      <c r="B18" s="4">
        <v>-2.2291599630939012E-3</v>
      </c>
      <c r="C18" s="4">
        <v>-5.222257345915457E-3</v>
      </c>
      <c r="D18" s="4">
        <v>1.4089994319619513E-2</v>
      </c>
      <c r="E18" s="4">
        <v>2.4641692336776676E-2</v>
      </c>
      <c r="F18" s="4">
        <v>2.4308809934433316E-2</v>
      </c>
      <c r="G18" s="4">
        <v>8.0292245562179933E-3</v>
      </c>
      <c r="H18" s="4">
        <v>-2.5808540895690263E-3</v>
      </c>
      <c r="I18" s="4">
        <v>-2.4699142756072004E-3</v>
      </c>
      <c r="J18" s="4">
        <v>0</v>
      </c>
      <c r="K18" s="4">
        <v>-1.2193492209992308E-4</v>
      </c>
      <c r="L18" s="4">
        <v>0</v>
      </c>
      <c r="M18" s="4">
        <v>0</v>
      </c>
      <c r="N18" s="4">
        <v>0</v>
      </c>
      <c r="O18" s="4">
        <v>0</v>
      </c>
      <c r="P18" s="40"/>
      <c r="Q18" s="40"/>
      <c r="R18" s="40"/>
      <c r="S18" s="40"/>
      <c r="T18" s="40"/>
      <c r="U18" s="40"/>
      <c r="V18" s="40"/>
      <c r="W18" s="40"/>
    </row>
    <row r="19" spans="1:23" x14ac:dyDescent="0.25">
      <c r="A19" s="2">
        <v>38533</v>
      </c>
      <c r="B19" s="4">
        <v>-1.9660022292739936E-3</v>
      </c>
      <c r="C19" s="4">
        <v>-1.5175466838205073E-2</v>
      </c>
      <c r="D19" s="4">
        <v>9.7942073202434646E-3</v>
      </c>
      <c r="E19" s="4">
        <v>2.2559483808896851E-3</v>
      </c>
      <c r="F19" s="4">
        <v>3.0486453062577232E-3</v>
      </c>
      <c r="G19" s="4">
        <v>7.5411618236888881E-3</v>
      </c>
      <c r="H19" s="4">
        <v>-1.719721886415046E-3</v>
      </c>
      <c r="I19" s="4">
        <v>-2.1986684998002506E-3</v>
      </c>
      <c r="J19" s="4">
        <v>0</v>
      </c>
      <c r="K19" s="4">
        <v>-3.6836487176871218E-3</v>
      </c>
      <c r="L19" s="4">
        <v>0</v>
      </c>
      <c r="M19" s="4">
        <v>0</v>
      </c>
      <c r="N19" s="4">
        <v>0</v>
      </c>
      <c r="O19" s="4">
        <v>0</v>
      </c>
      <c r="P19" s="40"/>
      <c r="Q19" s="40"/>
      <c r="R19" s="40"/>
      <c r="S19" s="40"/>
      <c r="T19" s="40"/>
      <c r="U19" s="40"/>
      <c r="V19" s="40"/>
      <c r="W19" s="40"/>
    </row>
    <row r="20" spans="1:23" x14ac:dyDescent="0.25">
      <c r="A20" s="2">
        <v>38562</v>
      </c>
      <c r="B20" s="4">
        <v>2.3008546541083584E-3</v>
      </c>
      <c r="C20" s="4">
        <v>2.7776158004895884E-3</v>
      </c>
      <c r="D20" s="4">
        <v>6.0717737257673585E-3</v>
      </c>
      <c r="E20" s="4">
        <v>1.2352164966228561E-2</v>
      </c>
      <c r="F20" s="4">
        <v>1.1153138151970297E-2</v>
      </c>
      <c r="G20" s="4">
        <v>2.6809596651369838E-7</v>
      </c>
      <c r="H20" s="4">
        <v>1.7534223542548105E-3</v>
      </c>
      <c r="I20" s="4">
        <v>1.3203133999966298E-3</v>
      </c>
      <c r="J20" s="4">
        <v>0</v>
      </c>
      <c r="K20" s="4">
        <v>4.1336402764880001E-3</v>
      </c>
      <c r="L20" s="4">
        <v>0</v>
      </c>
      <c r="M20" s="4">
        <v>0</v>
      </c>
      <c r="N20" s="4">
        <v>0</v>
      </c>
      <c r="O20" s="4">
        <v>0</v>
      </c>
      <c r="P20" s="40"/>
      <c r="Q20" s="40"/>
      <c r="R20" s="40"/>
      <c r="S20" s="40"/>
      <c r="T20" s="40"/>
      <c r="U20" s="40"/>
      <c r="V20" s="40"/>
      <c r="W20" s="40"/>
    </row>
    <row r="21" spans="1:23" x14ac:dyDescent="0.25">
      <c r="A21" s="2">
        <v>38595</v>
      </c>
      <c r="B21" s="4">
        <v>-1.3900105192904237E-3</v>
      </c>
      <c r="C21" s="4">
        <v>-4.3995695355888847E-3</v>
      </c>
      <c r="D21" s="4">
        <v>1.1243399807627641E-2</v>
      </c>
      <c r="E21" s="4">
        <v>7.2433114346286062E-3</v>
      </c>
      <c r="F21" s="4">
        <v>7.0707385591800773E-3</v>
      </c>
      <c r="G21" s="4">
        <v>5.5302173285266291E-3</v>
      </c>
      <c r="H21" s="4">
        <v>-1.2446202890720598E-3</v>
      </c>
      <c r="I21" s="4">
        <v>-1.8831503679609743E-3</v>
      </c>
      <c r="J21" s="4">
        <v>0</v>
      </c>
      <c r="K21" s="4">
        <v>-7.0756204992850598E-3</v>
      </c>
      <c r="L21" s="4">
        <v>0</v>
      </c>
      <c r="M21" s="4">
        <v>0</v>
      </c>
      <c r="N21" s="4">
        <v>0</v>
      </c>
      <c r="O21" s="4">
        <v>0</v>
      </c>
      <c r="P21" s="40"/>
      <c r="Q21" s="40"/>
      <c r="R21" s="40"/>
      <c r="S21" s="40"/>
      <c r="T21" s="40"/>
      <c r="U21" s="40"/>
      <c r="V21" s="40"/>
      <c r="W21" s="40"/>
    </row>
    <row r="22" spans="1:23" x14ac:dyDescent="0.25">
      <c r="A22" s="2">
        <v>38625</v>
      </c>
      <c r="B22" s="4">
        <v>3.0913013463163717E-3</v>
      </c>
      <c r="C22" s="4">
        <v>3.2379427389879895E-3</v>
      </c>
      <c r="D22" s="4">
        <v>5.5051307986657347E-3</v>
      </c>
      <c r="E22" s="4">
        <v>1.2732052468271882E-2</v>
      </c>
      <c r="F22" s="4">
        <v>1.1066812787041934E-2</v>
      </c>
      <c r="G22" s="4">
        <v>5.9112963671576792E-3</v>
      </c>
      <c r="H22" s="4">
        <v>3.3466913436737827E-3</v>
      </c>
      <c r="I22" s="4">
        <v>2.4163233541228055E-3</v>
      </c>
      <c r="J22" s="4">
        <v>0</v>
      </c>
      <c r="K22" s="4">
        <v>3.8257717285743072E-3</v>
      </c>
      <c r="L22" s="4">
        <v>0</v>
      </c>
      <c r="M22" s="4">
        <v>0</v>
      </c>
      <c r="N22" s="4">
        <v>0</v>
      </c>
      <c r="O22" s="4">
        <v>1.8733964248158956E-3</v>
      </c>
      <c r="P22" s="40"/>
      <c r="Q22" s="40"/>
      <c r="R22" s="40"/>
      <c r="S22" s="40"/>
      <c r="T22" s="40"/>
      <c r="U22" s="40"/>
      <c r="V22" s="40"/>
      <c r="W22" s="40"/>
    </row>
    <row r="23" spans="1:23" x14ac:dyDescent="0.25">
      <c r="A23" s="2">
        <v>38656</v>
      </c>
      <c r="B23" s="4">
        <v>3.7657901349723187E-3</v>
      </c>
      <c r="C23" s="4">
        <v>-1.8657436652594131E-3</v>
      </c>
      <c r="D23" s="4">
        <v>2.0296376197104636E-2</v>
      </c>
      <c r="E23" s="4">
        <v>1.0281823614434272E-2</v>
      </c>
      <c r="F23" s="4">
        <v>9.6922230025819015E-3</v>
      </c>
      <c r="G23" s="4">
        <v>-9.9515948080861859E-3</v>
      </c>
      <c r="H23" s="4">
        <v>4.0696332411983144E-3</v>
      </c>
      <c r="I23" s="4">
        <v>3.1366636337030948E-3</v>
      </c>
      <c r="J23" s="4">
        <v>0</v>
      </c>
      <c r="K23" s="4">
        <v>4.2073665011369745E-3</v>
      </c>
      <c r="L23" s="4">
        <v>0</v>
      </c>
      <c r="M23" s="4">
        <v>0</v>
      </c>
      <c r="N23" s="4">
        <v>0</v>
      </c>
      <c r="O23" s="4">
        <v>-8.0979862578431649E-3</v>
      </c>
      <c r="P23" s="40"/>
      <c r="Q23" s="40"/>
      <c r="R23" s="40"/>
      <c r="S23" s="40"/>
      <c r="T23" s="40"/>
      <c r="U23" s="40"/>
      <c r="V23" s="40"/>
      <c r="W23" s="40"/>
    </row>
    <row r="24" spans="1:23" x14ac:dyDescent="0.25">
      <c r="A24" s="2">
        <v>38686</v>
      </c>
      <c r="B24" s="4">
        <v>1.3575363679786939E-4</v>
      </c>
      <c r="C24" s="4">
        <v>7.7029026819782492E-4</v>
      </c>
      <c r="D24" s="4">
        <v>7.2570885038822572E-3</v>
      </c>
      <c r="E24" s="4">
        <v>7.3292255029539718E-3</v>
      </c>
      <c r="F24" s="4">
        <v>1.0305574200166777E-2</v>
      </c>
      <c r="G24" s="4">
        <v>2.8384356397763467E-3</v>
      </c>
      <c r="H24" s="4">
        <v>6.6234327960448813E-5</v>
      </c>
      <c r="I24" s="4">
        <v>-7.0778976882714117E-5</v>
      </c>
      <c r="J24" s="4">
        <v>0</v>
      </c>
      <c r="K24" s="4">
        <v>6.0280319598435966E-4</v>
      </c>
      <c r="L24" s="4">
        <v>0</v>
      </c>
      <c r="M24" s="4">
        <v>0</v>
      </c>
      <c r="N24" s="4">
        <v>0</v>
      </c>
      <c r="O24" s="4">
        <v>2.323316548193205E-3</v>
      </c>
      <c r="P24" s="40"/>
      <c r="Q24" s="40"/>
      <c r="R24" s="40"/>
      <c r="S24" s="40"/>
      <c r="T24" s="40"/>
      <c r="U24" s="40"/>
      <c r="V24" s="40"/>
      <c r="W24" s="40"/>
    </row>
    <row r="25" spans="1:23" x14ac:dyDescent="0.25">
      <c r="A25" s="2">
        <v>38716</v>
      </c>
      <c r="B25" s="4">
        <v>6.2773791014926732E-4</v>
      </c>
      <c r="C25" s="4">
        <v>-4.2348020872017694E-3</v>
      </c>
      <c r="D25" s="4">
        <v>6.3701286535097351E-3</v>
      </c>
      <c r="E25" s="4">
        <v>2.8272925820179381E-3</v>
      </c>
      <c r="F25" s="4">
        <v>2.1786538436880053E-3</v>
      </c>
      <c r="G25" s="4">
        <v>3.9800873377726365E-3</v>
      </c>
      <c r="H25" s="4">
        <v>8.723662738992638E-4</v>
      </c>
      <c r="I25" s="4">
        <v>2.2476090390351894E-4</v>
      </c>
      <c r="J25" s="4">
        <v>0</v>
      </c>
      <c r="K25" s="4">
        <v>-2.9955735954425144E-3</v>
      </c>
      <c r="L25" s="4">
        <v>0</v>
      </c>
      <c r="M25" s="4">
        <v>0</v>
      </c>
      <c r="N25" s="4">
        <v>0</v>
      </c>
      <c r="O25" s="4">
        <v>7.4750626950911558E-3</v>
      </c>
      <c r="P25" s="40"/>
      <c r="Q25" s="40"/>
      <c r="R25" s="40"/>
      <c r="S25" s="40"/>
      <c r="T25" s="40"/>
      <c r="U25" s="40"/>
      <c r="V25" s="40"/>
      <c r="W25" s="40"/>
    </row>
    <row r="26" spans="1:23" x14ac:dyDescent="0.25">
      <c r="A26" s="2">
        <v>38748</v>
      </c>
      <c r="B26" s="4">
        <v>7.181338941594376E-4</v>
      </c>
      <c r="C26" s="4">
        <v>-1.5918270750148629E-2</v>
      </c>
      <c r="D26" s="4">
        <v>-2.5610405967176057E-2</v>
      </c>
      <c r="E26" s="4">
        <v>8.6228044426437077E-3</v>
      </c>
      <c r="F26" s="4">
        <v>8.2512904784632548E-3</v>
      </c>
      <c r="G26" s="4">
        <v>4.9061619394957998E-3</v>
      </c>
      <c r="H26" s="4">
        <v>7.0304001644812156E-4</v>
      </c>
      <c r="I26" s="4">
        <v>6.2595709712555403E-4</v>
      </c>
      <c r="J26" s="4">
        <v>0</v>
      </c>
      <c r="K26" s="4">
        <v>-1.2624525983038985E-3</v>
      </c>
      <c r="L26" s="4">
        <v>0</v>
      </c>
      <c r="M26" s="4">
        <v>0</v>
      </c>
      <c r="N26" s="4">
        <v>0</v>
      </c>
      <c r="O26" s="4">
        <v>1.0074922053625151E-2</v>
      </c>
      <c r="P26" s="40"/>
      <c r="Q26" s="40"/>
      <c r="R26" s="40"/>
      <c r="S26" s="40"/>
      <c r="T26" s="40"/>
      <c r="U26" s="40"/>
      <c r="V26" s="40"/>
      <c r="W26" s="40"/>
    </row>
    <row r="27" spans="1:23" x14ac:dyDescent="0.25">
      <c r="A27" s="2">
        <v>38776</v>
      </c>
      <c r="B27" s="4">
        <v>4.8195654573803069E-4</v>
      </c>
      <c r="C27" s="4">
        <v>-3.3948508673435213E-3</v>
      </c>
      <c r="D27" s="4">
        <v>1.0366176650748826E-2</v>
      </c>
      <c r="E27" s="4">
        <v>-1.6247590892377404E-2</v>
      </c>
      <c r="F27" s="4">
        <v>-1.5202993521777265E-2</v>
      </c>
      <c r="G27" s="4">
        <v>7.652748509074405E-3</v>
      </c>
      <c r="H27" s="4">
        <v>5.5931510968555611E-4</v>
      </c>
      <c r="I27" s="4">
        <v>2.348977703820615E-4</v>
      </c>
      <c r="J27" s="4">
        <v>0</v>
      </c>
      <c r="K27" s="4">
        <v>2.5782252740732658E-5</v>
      </c>
      <c r="L27" s="4">
        <v>0</v>
      </c>
      <c r="M27" s="4">
        <v>0</v>
      </c>
      <c r="N27" s="4">
        <v>0</v>
      </c>
      <c r="O27" s="4">
        <v>-9.5647385565278149E-3</v>
      </c>
      <c r="P27" s="40"/>
      <c r="Q27" s="40"/>
      <c r="R27" s="40"/>
      <c r="S27" s="40"/>
      <c r="T27" s="40"/>
      <c r="U27" s="40"/>
      <c r="V27" s="40"/>
      <c r="W27" s="40"/>
    </row>
    <row r="28" spans="1:23" x14ac:dyDescent="0.25">
      <c r="A28" s="2">
        <v>38807</v>
      </c>
      <c r="B28" s="4">
        <v>-6.0636803300688404E-4</v>
      </c>
      <c r="C28" s="4">
        <v>4.0181249322175649E-4</v>
      </c>
      <c r="D28" s="4">
        <v>-1.2246845048221374E-2</v>
      </c>
      <c r="E28" s="4">
        <v>-7.7770239980579393E-3</v>
      </c>
      <c r="F28" s="4">
        <v>-1.0308380954991349E-2</v>
      </c>
      <c r="G28" s="4">
        <v>7.7801045921296608E-3</v>
      </c>
      <c r="H28" s="4">
        <v>-6.1445740269798575E-4</v>
      </c>
      <c r="I28" s="4">
        <v>-4.1507136256950516E-4</v>
      </c>
      <c r="J28" s="4">
        <v>0</v>
      </c>
      <c r="K28" s="4">
        <v>-3.1692235751376568E-3</v>
      </c>
      <c r="L28" s="4">
        <v>0</v>
      </c>
      <c r="M28" s="4">
        <v>0</v>
      </c>
      <c r="N28" s="4">
        <v>0</v>
      </c>
      <c r="O28" s="4">
        <v>2.0029229514375683E-3</v>
      </c>
      <c r="P28" s="40"/>
      <c r="Q28" s="40"/>
      <c r="R28" s="40"/>
      <c r="S28" s="40"/>
      <c r="T28" s="40"/>
      <c r="U28" s="40">
        <v>0</v>
      </c>
      <c r="V28" s="40">
        <v>0</v>
      </c>
      <c r="W28" s="40">
        <v>0</v>
      </c>
    </row>
    <row r="29" spans="1:23" x14ac:dyDescent="0.25">
      <c r="A29" s="2">
        <v>38835</v>
      </c>
      <c r="B29" s="4">
        <v>1.5961539551497071E-4</v>
      </c>
      <c r="C29" s="4">
        <v>-3.6856525292644909E-3</v>
      </c>
      <c r="D29" s="4">
        <v>1.3747585137351845E-2</v>
      </c>
      <c r="E29" s="4">
        <v>-1.9038298734940541E-3</v>
      </c>
      <c r="F29" s="4">
        <v>-9.0891022007592165E-4</v>
      </c>
      <c r="G29" s="4">
        <v>2.6237966900931851E-3</v>
      </c>
      <c r="H29" s="4">
        <v>1.6004040657109555E-4</v>
      </c>
      <c r="I29" s="4">
        <v>-1.6881374059966869E-4</v>
      </c>
      <c r="J29" s="4">
        <v>0</v>
      </c>
      <c r="K29" s="4">
        <v>-6.1716628278744899E-4</v>
      </c>
      <c r="L29" s="4">
        <v>0</v>
      </c>
      <c r="M29" s="4">
        <v>0</v>
      </c>
      <c r="N29" s="4">
        <v>0</v>
      </c>
      <c r="O29" s="4">
        <v>-1.6720999023734501E-3</v>
      </c>
      <c r="P29" s="40"/>
      <c r="Q29" s="40"/>
      <c r="R29" s="40"/>
      <c r="S29" s="40"/>
      <c r="T29" s="40"/>
      <c r="U29" s="40">
        <v>0</v>
      </c>
      <c r="V29" s="40">
        <v>0</v>
      </c>
      <c r="W29" s="40">
        <v>0</v>
      </c>
    </row>
    <row r="30" spans="1:23" x14ac:dyDescent="0.25">
      <c r="A30" s="2">
        <v>38868</v>
      </c>
      <c r="B30" s="4">
        <v>2.3451654790752983E-4</v>
      </c>
      <c r="C30" s="4">
        <v>6.7098798266446852E-3</v>
      </c>
      <c r="D30" s="4">
        <v>1.8025110649736522E-2</v>
      </c>
      <c r="E30" s="4">
        <v>-1.4077548324563129E-2</v>
      </c>
      <c r="F30" s="4">
        <v>-1.4888248804576544E-2</v>
      </c>
      <c r="G30" s="4">
        <v>7.2843674586542603E-3</v>
      </c>
      <c r="H30" s="4">
        <v>2.1092513896948852E-4</v>
      </c>
      <c r="I30" s="4">
        <v>3.7565577943950157E-4</v>
      </c>
      <c r="J30" s="4">
        <v>0</v>
      </c>
      <c r="K30" s="4">
        <v>3.8150349555875034E-4</v>
      </c>
      <c r="L30" s="4">
        <v>0</v>
      </c>
      <c r="M30" s="4">
        <v>0</v>
      </c>
      <c r="N30" s="4">
        <v>0</v>
      </c>
      <c r="O30" s="4">
        <v>-7.5315443963290948E-3</v>
      </c>
      <c r="P30" s="40"/>
      <c r="Q30" s="40"/>
      <c r="R30" s="40"/>
      <c r="S30" s="40"/>
      <c r="T30" s="40"/>
      <c r="U30" s="40">
        <v>0</v>
      </c>
      <c r="V30" s="40">
        <v>0</v>
      </c>
      <c r="W30" s="40">
        <v>0</v>
      </c>
    </row>
    <row r="31" spans="1:23" x14ac:dyDescent="0.25">
      <c r="A31" s="2">
        <v>38898</v>
      </c>
      <c r="B31" s="4">
        <v>-4.3213559627795686E-4</v>
      </c>
      <c r="C31" s="4">
        <v>-4.261127036265619E-3</v>
      </c>
      <c r="D31" s="4">
        <v>-2.9425920779301631E-3</v>
      </c>
      <c r="E31" s="4">
        <v>-9.3192244107070162E-3</v>
      </c>
      <c r="F31" s="4">
        <v>-9.7995389192278379E-3</v>
      </c>
      <c r="G31" s="4">
        <v>-5.023396523021393E-3</v>
      </c>
      <c r="H31" s="4">
        <v>-6.2464967142748882E-4</v>
      </c>
      <c r="I31" s="4">
        <v>1.651958316696428E-4</v>
      </c>
      <c r="J31" s="4">
        <v>0</v>
      </c>
      <c r="K31" s="4">
        <v>-2.7052345137264433E-3</v>
      </c>
      <c r="L31" s="4">
        <v>0</v>
      </c>
      <c r="M31" s="4">
        <v>0</v>
      </c>
      <c r="N31" s="4">
        <v>0</v>
      </c>
      <c r="O31" s="4">
        <v>-1.6218689626049783E-2</v>
      </c>
      <c r="P31" s="40"/>
      <c r="Q31" s="40"/>
      <c r="R31" s="40"/>
      <c r="S31" s="40"/>
      <c r="T31" s="40"/>
      <c r="U31" s="40">
        <v>0</v>
      </c>
      <c r="V31" s="40">
        <v>0</v>
      </c>
      <c r="W31" s="40">
        <v>0</v>
      </c>
    </row>
    <row r="32" spans="1:23" x14ac:dyDescent="0.25">
      <c r="A32" s="2">
        <v>38929</v>
      </c>
      <c r="B32" s="4">
        <v>-1.6808684052833506E-3</v>
      </c>
      <c r="C32" s="4">
        <v>-6.7470685232521727E-3</v>
      </c>
      <c r="D32" s="4">
        <v>-1.1404430065374871E-2</v>
      </c>
      <c r="E32" s="4">
        <v>-1.0320772006005929E-2</v>
      </c>
      <c r="F32" s="4">
        <v>-1.2500503876650396E-2</v>
      </c>
      <c r="G32" s="4">
        <v>7.9948788768732446E-3</v>
      </c>
      <c r="H32" s="4">
        <v>7.5183377783739902E-4</v>
      </c>
      <c r="I32" s="4">
        <v>-9.6871654445367106E-4</v>
      </c>
      <c r="J32" s="4">
        <v>0</v>
      </c>
      <c r="K32" s="4">
        <v>-2.4186046881719356E-3</v>
      </c>
      <c r="L32" s="4">
        <v>0</v>
      </c>
      <c r="M32" s="4">
        <v>0</v>
      </c>
      <c r="N32" s="4">
        <v>0</v>
      </c>
      <c r="O32" s="4">
        <v>-7.0370549357141599E-3</v>
      </c>
      <c r="P32" s="40"/>
      <c r="Q32" s="40"/>
      <c r="R32" s="40"/>
      <c r="S32" s="40"/>
      <c r="T32" s="40"/>
      <c r="U32" s="40">
        <v>0</v>
      </c>
      <c r="V32" s="40">
        <v>0</v>
      </c>
      <c r="W32" s="40">
        <v>0</v>
      </c>
    </row>
    <row r="33" spans="1:23" x14ac:dyDescent="0.25">
      <c r="A33" s="2">
        <v>38960</v>
      </c>
      <c r="B33" s="4">
        <v>2.307746132620761E-3</v>
      </c>
      <c r="C33" s="4">
        <v>7.8929267911183737E-3</v>
      </c>
      <c r="D33" s="4">
        <v>1.4350519841334862E-3</v>
      </c>
      <c r="E33" s="4">
        <v>6.7206660383222986E-3</v>
      </c>
      <c r="F33" s="4">
        <v>6.6412977713960677E-3</v>
      </c>
      <c r="G33" s="4">
        <v>-1.2601397074988065E-3</v>
      </c>
      <c r="H33" s="4">
        <v>8.9580702111740317E-4</v>
      </c>
      <c r="I33" s="4">
        <v>-7.0427450580812408E-4</v>
      </c>
      <c r="J33" s="4">
        <v>0</v>
      </c>
      <c r="K33" s="4">
        <v>3.6619436564926909E-3</v>
      </c>
      <c r="L33" s="4">
        <v>0</v>
      </c>
      <c r="M33" s="4">
        <v>0</v>
      </c>
      <c r="N33" s="4">
        <v>0</v>
      </c>
      <c r="O33" s="4">
        <v>-3.7076546794714963E-3</v>
      </c>
      <c r="P33" s="40"/>
      <c r="Q33" s="40"/>
      <c r="R33" s="40"/>
      <c r="S33" s="40"/>
      <c r="T33" s="40"/>
      <c r="U33" s="40">
        <v>0</v>
      </c>
      <c r="V33" s="40">
        <v>0</v>
      </c>
      <c r="W33" s="40">
        <v>0</v>
      </c>
    </row>
    <row r="34" spans="1:23" x14ac:dyDescent="0.25">
      <c r="A34" s="2">
        <v>38989</v>
      </c>
      <c r="B34" s="4">
        <v>2.2889365880886248E-4</v>
      </c>
      <c r="C34" s="4">
        <v>1.5098087547341946E-2</v>
      </c>
      <c r="D34" s="4">
        <v>1.9083997323964562E-2</v>
      </c>
      <c r="E34" s="4">
        <v>-5.3412995177273583E-3</v>
      </c>
      <c r="F34" s="4">
        <v>-7.2954270873118246E-3</v>
      </c>
      <c r="G34" s="4">
        <v>3.2248475337454362E-3</v>
      </c>
      <c r="H34" s="4">
        <v>2.5140952204939608E-4</v>
      </c>
      <c r="I34" s="4">
        <v>8.2217005399412568E-5</v>
      </c>
      <c r="J34" s="4">
        <v>0</v>
      </c>
      <c r="K34" s="4">
        <v>4.1345009032681341E-3</v>
      </c>
      <c r="L34" s="4">
        <v>0</v>
      </c>
      <c r="M34" s="4">
        <v>0</v>
      </c>
      <c r="N34" s="4">
        <v>0</v>
      </c>
      <c r="O34" s="4">
        <v>8.3789748242954192E-3</v>
      </c>
      <c r="P34" s="40"/>
      <c r="Q34" s="40"/>
      <c r="R34" s="40"/>
      <c r="S34" s="40"/>
      <c r="T34" s="40"/>
      <c r="U34" s="40">
        <v>0</v>
      </c>
      <c r="V34" s="40">
        <v>0</v>
      </c>
      <c r="W34" s="40">
        <v>0</v>
      </c>
    </row>
    <row r="35" spans="1:23" x14ac:dyDescent="0.25">
      <c r="A35" s="2">
        <v>39021</v>
      </c>
      <c r="B35" s="4">
        <v>1.3945438702160119E-5</v>
      </c>
      <c r="C35" s="4">
        <v>6.8786383665691703E-3</v>
      </c>
      <c r="D35" s="4">
        <v>-4.6757273810072809E-2</v>
      </c>
      <c r="E35" s="4">
        <v>-1.0062553098995095E-2</v>
      </c>
      <c r="F35" s="4">
        <v>-1.1851686107513117E-2</v>
      </c>
      <c r="G35" s="4">
        <v>4.9636232474405059E-3</v>
      </c>
      <c r="H35" s="4">
        <v>5.1652190525532018E-4</v>
      </c>
      <c r="I35" s="4">
        <v>-1.0794455441098111E-3</v>
      </c>
      <c r="J35" s="4">
        <v>0</v>
      </c>
      <c r="K35" s="4">
        <v>1.0990974323466032E-3</v>
      </c>
      <c r="L35" s="4">
        <v>0</v>
      </c>
      <c r="M35" s="4">
        <v>0</v>
      </c>
      <c r="N35" s="4">
        <v>0</v>
      </c>
      <c r="O35" s="4">
        <v>-1.1915278023845576E-3</v>
      </c>
      <c r="P35" s="40"/>
      <c r="Q35" s="40"/>
      <c r="R35" s="40"/>
      <c r="S35" s="40"/>
      <c r="T35" s="40"/>
      <c r="U35" s="40">
        <v>0</v>
      </c>
      <c r="V35" s="40">
        <v>0</v>
      </c>
      <c r="W35" s="40">
        <v>0</v>
      </c>
    </row>
    <row r="36" spans="1:23" x14ac:dyDescent="0.25">
      <c r="A36" s="2">
        <v>39051</v>
      </c>
      <c r="B36" s="4">
        <v>4.4903824975374429E-4</v>
      </c>
      <c r="C36" s="4">
        <v>2.3418173011678506E-3</v>
      </c>
      <c r="D36" s="4">
        <v>-2.7554273123928254E-2</v>
      </c>
      <c r="E36" s="4">
        <v>5.3545195608042037E-3</v>
      </c>
      <c r="F36" s="4">
        <v>5.5544101551976074E-3</v>
      </c>
      <c r="G36" s="4">
        <v>1.1227634567926512E-3</v>
      </c>
      <c r="H36" s="4">
        <v>4.0956424389872008E-4</v>
      </c>
      <c r="I36" s="4">
        <v>8.1155991931954052E-4</v>
      </c>
      <c r="J36" s="4">
        <v>0</v>
      </c>
      <c r="K36" s="4">
        <v>2.4194562779452401E-3</v>
      </c>
      <c r="L36" s="4">
        <v>0</v>
      </c>
      <c r="M36" s="4">
        <v>0</v>
      </c>
      <c r="N36" s="4">
        <v>0</v>
      </c>
      <c r="O36" s="4">
        <v>3.3396879384001059E-3</v>
      </c>
      <c r="P36" s="40"/>
      <c r="Q36" s="40"/>
      <c r="R36" s="40"/>
      <c r="S36" s="40"/>
      <c r="T36" s="40"/>
      <c r="U36" s="40">
        <v>0</v>
      </c>
      <c r="V36" s="40">
        <v>0</v>
      </c>
      <c r="W36" s="40">
        <v>0</v>
      </c>
    </row>
    <row r="37" spans="1:23" x14ac:dyDescent="0.25">
      <c r="A37" s="2">
        <v>39080</v>
      </c>
      <c r="B37" s="4">
        <v>2.0599323062915707E-4</v>
      </c>
      <c r="C37" s="4">
        <v>-2.7572214701329645E-5</v>
      </c>
      <c r="D37" s="4">
        <v>1.5055635554770377E-2</v>
      </c>
      <c r="E37" s="4">
        <v>-1.2650958092592993E-3</v>
      </c>
      <c r="F37" s="4">
        <v>-1.6884276239541932E-3</v>
      </c>
      <c r="G37" s="4">
        <v>8.6206942677845774E-3</v>
      </c>
      <c r="H37" s="4">
        <v>1.4819269841016749E-4</v>
      </c>
      <c r="I37" s="4">
        <v>4.5622685522329898E-4</v>
      </c>
      <c r="J37" s="4">
        <v>0</v>
      </c>
      <c r="K37" s="4">
        <v>4.6248385000200141E-3</v>
      </c>
      <c r="L37" s="4">
        <v>0</v>
      </c>
      <c r="M37" s="4">
        <v>0</v>
      </c>
      <c r="N37" s="4">
        <v>0</v>
      </c>
      <c r="O37" s="4">
        <v>4.0880160134026764E-3</v>
      </c>
      <c r="P37" s="40"/>
      <c r="Q37" s="40"/>
      <c r="R37" s="40"/>
      <c r="S37" s="40"/>
      <c r="T37" s="40"/>
      <c r="U37" s="40">
        <v>0</v>
      </c>
      <c r="V37" s="40">
        <v>0</v>
      </c>
      <c r="W37" s="40">
        <v>0</v>
      </c>
    </row>
    <row r="38" spans="1:23" x14ac:dyDescent="0.25">
      <c r="A38" s="2">
        <v>39113</v>
      </c>
      <c r="B38" s="4">
        <v>1.0962145314853574E-4</v>
      </c>
      <c r="C38" s="4">
        <v>2.8029151192529699E-3</v>
      </c>
      <c r="D38" s="4">
        <v>7.1475957018935742E-3</v>
      </c>
      <c r="E38" s="4">
        <v>-2.3014845152799883E-3</v>
      </c>
      <c r="F38" s="4">
        <v>-2.3270209458110397E-3</v>
      </c>
      <c r="G38" s="4">
        <v>-9.2550675363826454E-3</v>
      </c>
      <c r="H38" s="4">
        <v>3.6652441472829746E-4</v>
      </c>
      <c r="I38" s="4">
        <v>-4.3564965112096186E-4</v>
      </c>
      <c r="J38" s="4">
        <v>0</v>
      </c>
      <c r="K38" s="4">
        <v>-2.6811291578835057E-4</v>
      </c>
      <c r="L38" s="4">
        <v>0</v>
      </c>
      <c r="M38" s="4">
        <v>0</v>
      </c>
      <c r="N38" s="4">
        <v>0</v>
      </c>
      <c r="O38" s="4">
        <v>1.4387645885311339E-3</v>
      </c>
      <c r="P38" s="40"/>
      <c r="Q38" s="40"/>
      <c r="R38" s="40"/>
      <c r="S38" s="40"/>
      <c r="T38" s="40"/>
      <c r="U38" s="40">
        <v>0</v>
      </c>
      <c r="V38" s="40">
        <v>0</v>
      </c>
      <c r="W38" s="40">
        <v>0</v>
      </c>
    </row>
    <row r="39" spans="1:23" x14ac:dyDescent="0.25">
      <c r="A39" s="2">
        <v>39141</v>
      </c>
      <c r="B39" s="4">
        <v>-4.7480900325246218E-4</v>
      </c>
      <c r="C39" s="4">
        <v>6.3763753650914589E-3</v>
      </c>
      <c r="D39" s="4">
        <v>-2.2638669383907382E-2</v>
      </c>
      <c r="E39" s="4">
        <v>-1.3492778548255084E-3</v>
      </c>
      <c r="F39" s="4">
        <v>-1.718646614737071E-3</v>
      </c>
      <c r="G39" s="4">
        <v>5.2330694189360524E-3</v>
      </c>
      <c r="H39" s="4">
        <v>-7.7719326856729581E-5</v>
      </c>
      <c r="I39" s="4">
        <v>-7.2882334079670333E-4</v>
      </c>
      <c r="J39" s="4">
        <v>0</v>
      </c>
      <c r="K39" s="4">
        <v>-4.7371159847371062E-5</v>
      </c>
      <c r="L39" s="4">
        <v>0</v>
      </c>
      <c r="M39" s="4">
        <v>0</v>
      </c>
      <c r="N39" s="4">
        <v>0</v>
      </c>
      <c r="O39" s="4">
        <v>6.1542342348848856E-3</v>
      </c>
      <c r="P39" s="40"/>
      <c r="Q39" s="40"/>
      <c r="R39" s="40"/>
      <c r="S39" s="40"/>
      <c r="T39" s="40"/>
      <c r="U39" s="40">
        <v>0</v>
      </c>
      <c r="V39" s="40">
        <v>0</v>
      </c>
      <c r="W39" s="40">
        <v>0</v>
      </c>
    </row>
    <row r="40" spans="1:23" x14ac:dyDescent="0.25">
      <c r="A40" s="2">
        <v>39171</v>
      </c>
      <c r="B40" s="4">
        <v>4.6135799165854144E-4</v>
      </c>
      <c r="C40" s="4">
        <v>9.8985727185225622E-4</v>
      </c>
      <c r="D40" s="4">
        <v>-1.7815859255152312E-2</v>
      </c>
      <c r="E40" s="4">
        <v>5.4089227953210322E-3</v>
      </c>
      <c r="F40" s="4">
        <v>4.1571412392694832E-3</v>
      </c>
      <c r="G40" s="4">
        <v>-2.1725292779538954E-3</v>
      </c>
      <c r="H40" s="4">
        <v>1.2304308189321485E-4</v>
      </c>
      <c r="I40" s="4">
        <v>1.0923266683810051E-3</v>
      </c>
      <c r="J40" s="4">
        <v>0</v>
      </c>
      <c r="K40" s="4">
        <v>-7.4291128748533043E-4</v>
      </c>
      <c r="L40" s="4">
        <v>0</v>
      </c>
      <c r="M40" s="4">
        <v>0</v>
      </c>
      <c r="N40" s="4">
        <v>0</v>
      </c>
      <c r="O40" s="4">
        <v>-3.7915135345586125E-4</v>
      </c>
      <c r="P40" s="40"/>
      <c r="Q40" s="40"/>
      <c r="R40" s="40"/>
      <c r="S40" s="40"/>
      <c r="T40" s="40"/>
      <c r="U40" s="40">
        <v>0</v>
      </c>
      <c r="V40" s="40">
        <v>0</v>
      </c>
      <c r="W40" s="40">
        <v>0</v>
      </c>
    </row>
    <row r="41" spans="1:23" x14ac:dyDescent="0.25">
      <c r="A41" s="2">
        <v>39202</v>
      </c>
      <c r="B41" s="4">
        <v>1.1915797109197831E-4</v>
      </c>
      <c r="C41" s="4">
        <v>3.6496055290564586E-4</v>
      </c>
      <c r="D41" s="4">
        <v>9.9405147049351425E-3</v>
      </c>
      <c r="E41" s="4">
        <v>-4.432916488368503E-3</v>
      </c>
      <c r="F41" s="4">
        <v>-5.7641407198262126E-3</v>
      </c>
      <c r="G41" s="4">
        <v>1.6380218551970901E-3</v>
      </c>
      <c r="H41" s="4">
        <v>5.4477242257167059E-5</v>
      </c>
      <c r="I41" s="4">
        <v>2.6998321902238455E-5</v>
      </c>
      <c r="J41" s="4">
        <v>0</v>
      </c>
      <c r="K41" s="4">
        <v>-3.2336392367422057E-4</v>
      </c>
      <c r="L41" s="4">
        <v>0</v>
      </c>
      <c r="M41" s="4">
        <v>0</v>
      </c>
      <c r="N41" s="4">
        <v>0</v>
      </c>
      <c r="O41" s="4">
        <v>5.4520713073842823E-3</v>
      </c>
      <c r="P41" s="40"/>
      <c r="Q41" s="40"/>
      <c r="R41" s="40"/>
      <c r="S41" s="40"/>
      <c r="T41" s="40"/>
      <c r="U41" s="40">
        <v>0</v>
      </c>
      <c r="V41" s="40">
        <v>0</v>
      </c>
      <c r="W41" s="40">
        <v>0</v>
      </c>
    </row>
    <row r="42" spans="1:23" x14ac:dyDescent="0.25">
      <c r="A42" s="2">
        <v>39233</v>
      </c>
      <c r="B42" s="4">
        <v>-5.6228499272674599E-4</v>
      </c>
      <c r="C42" s="4">
        <v>3.7405207216418407E-3</v>
      </c>
      <c r="D42" s="4">
        <v>1.5502455485509402E-2</v>
      </c>
      <c r="E42" s="4">
        <v>4.8883677854989665E-3</v>
      </c>
      <c r="F42" s="4">
        <v>5.8547214977289356E-3</v>
      </c>
      <c r="G42" s="4">
        <v>4.0217415995514524E-3</v>
      </c>
      <c r="H42" s="4">
        <v>-1.2140111924121462E-3</v>
      </c>
      <c r="I42" s="4">
        <v>5.0517688216934406E-4</v>
      </c>
      <c r="J42" s="4">
        <v>0</v>
      </c>
      <c r="K42" s="4">
        <v>1.47870319381642E-3</v>
      </c>
      <c r="L42" s="4">
        <v>0</v>
      </c>
      <c r="M42" s="4">
        <v>0</v>
      </c>
      <c r="N42" s="4">
        <v>0</v>
      </c>
      <c r="O42" s="4">
        <v>3.7999793128166235E-3</v>
      </c>
      <c r="P42" s="40"/>
      <c r="Q42" s="40"/>
      <c r="R42" s="40"/>
      <c r="S42" s="40"/>
      <c r="T42" s="40"/>
      <c r="U42" s="40">
        <v>0</v>
      </c>
      <c r="V42" s="40">
        <v>0</v>
      </c>
      <c r="W42" s="40">
        <v>0</v>
      </c>
    </row>
    <row r="43" spans="1:23" x14ac:dyDescent="0.25">
      <c r="A43" s="2">
        <v>39263</v>
      </c>
      <c r="B43" s="4">
        <v>8.4620400258679398E-4</v>
      </c>
      <c r="C43" s="4">
        <v>1.5654758854078896E-5</v>
      </c>
      <c r="D43" s="4">
        <v>1.88687735836102E-4</v>
      </c>
      <c r="E43" s="4">
        <v>-6.1992288225730038E-4</v>
      </c>
      <c r="F43" s="4">
        <v>-3.7559657103690414E-4</v>
      </c>
      <c r="G43" s="4">
        <v>7.1036105809790459E-3</v>
      </c>
      <c r="H43" s="4">
        <v>6.8976849722691665E-4</v>
      </c>
      <c r="I43" s="4">
        <v>1.0790939770631391E-3</v>
      </c>
      <c r="J43" s="4">
        <v>0</v>
      </c>
      <c r="K43" s="4">
        <v>1.0477575106224617E-3</v>
      </c>
      <c r="L43" s="4">
        <v>0</v>
      </c>
      <c r="M43" s="4">
        <v>0</v>
      </c>
      <c r="N43" s="4">
        <v>0</v>
      </c>
      <c r="O43" s="4">
        <v>-2.462861578182025E-3</v>
      </c>
      <c r="P43" s="40"/>
      <c r="Q43" s="40"/>
      <c r="R43" s="40"/>
      <c r="S43" s="40"/>
      <c r="T43" s="40"/>
      <c r="U43" s="40">
        <v>0</v>
      </c>
      <c r="V43" s="40">
        <v>0</v>
      </c>
      <c r="W43" s="40">
        <v>0</v>
      </c>
    </row>
    <row r="44" spans="1:23" x14ac:dyDescent="0.25">
      <c r="A44" s="2">
        <v>39294</v>
      </c>
      <c r="B44" s="4">
        <v>5.0859644862678768E-4</v>
      </c>
      <c r="C44" s="4">
        <v>2.6102753710128389E-3</v>
      </c>
      <c r="D44" s="4">
        <v>-1.6695961311293025E-3</v>
      </c>
      <c r="E44" s="4">
        <v>-2.488380447589901E-3</v>
      </c>
      <c r="F44" s="4">
        <v>-1.7933883026389624E-3</v>
      </c>
      <c r="G44" s="4">
        <v>-5.8803262787568214E-3</v>
      </c>
      <c r="H44" s="4">
        <v>-3.3693460073268592E-4</v>
      </c>
      <c r="I44" s="4">
        <v>2.0650222942600435E-3</v>
      </c>
      <c r="J44" s="4">
        <v>0</v>
      </c>
      <c r="K44" s="4">
        <v>2.6338897950769612E-5</v>
      </c>
      <c r="L44" s="4">
        <v>0</v>
      </c>
      <c r="M44" s="4">
        <v>0</v>
      </c>
      <c r="N44" s="4">
        <v>0</v>
      </c>
      <c r="O44" s="4">
        <v>3.581539661943264E-3</v>
      </c>
      <c r="P44" s="40"/>
      <c r="Q44" s="40"/>
      <c r="R44" s="40"/>
      <c r="S44" s="40"/>
      <c r="T44" s="40"/>
      <c r="U44" s="40">
        <v>0</v>
      </c>
      <c r="V44" s="40">
        <v>0</v>
      </c>
      <c r="W44" s="40">
        <v>0</v>
      </c>
    </row>
    <row r="45" spans="1:23" x14ac:dyDescent="0.25">
      <c r="A45" s="2">
        <v>39325</v>
      </c>
      <c r="B45" s="4">
        <v>-7.127277219941431E-4</v>
      </c>
      <c r="C45" s="4">
        <v>-5.2231458072394144E-3</v>
      </c>
      <c r="D45" s="4">
        <v>1.9143876665265042E-2</v>
      </c>
      <c r="E45" s="4">
        <v>-8.6652198540519525E-5</v>
      </c>
      <c r="F45" s="4">
        <v>6.2982270650394946E-5</v>
      </c>
      <c r="G45" s="4">
        <v>-3.4005704701791997E-3</v>
      </c>
      <c r="H45" s="4">
        <v>-9.9079155862945648E-4</v>
      </c>
      <c r="I45" s="4">
        <v>-5.574665649327069E-4</v>
      </c>
      <c r="J45" s="4">
        <v>0</v>
      </c>
      <c r="K45" s="4">
        <v>-6.7139522047681777E-4</v>
      </c>
      <c r="L45" s="4">
        <v>0</v>
      </c>
      <c r="M45" s="4">
        <v>0</v>
      </c>
      <c r="N45" s="4">
        <v>0</v>
      </c>
      <c r="O45" s="4">
        <v>6.2840723229465444E-3</v>
      </c>
      <c r="P45" s="40"/>
      <c r="Q45" s="40"/>
      <c r="R45" s="40"/>
      <c r="S45" s="40"/>
      <c r="T45" s="40"/>
      <c r="U45" s="40">
        <v>0</v>
      </c>
      <c r="V45" s="40">
        <v>0</v>
      </c>
      <c r="W45" s="40">
        <v>0</v>
      </c>
    </row>
    <row r="46" spans="1:23" x14ac:dyDescent="0.25">
      <c r="A46" s="2">
        <v>39353</v>
      </c>
      <c r="B46" s="4">
        <v>1.165095630842895E-3</v>
      </c>
      <c r="C46" s="4">
        <v>-1.5317592144352066E-2</v>
      </c>
      <c r="D46" s="4">
        <v>-1.5458098950224462E-2</v>
      </c>
      <c r="E46" s="4">
        <v>4.6539103675654787E-3</v>
      </c>
      <c r="F46" s="4">
        <v>4.5833764390227488E-3</v>
      </c>
      <c r="G46" s="4">
        <v>-2.8643810376764237E-3</v>
      </c>
      <c r="H46" s="4">
        <v>6.4299273570235169E-4</v>
      </c>
      <c r="I46" s="4">
        <v>1.742357330307154E-3</v>
      </c>
      <c r="J46" s="4">
        <v>0</v>
      </c>
      <c r="K46" s="4">
        <v>-3.8868823669243003E-3</v>
      </c>
      <c r="L46" s="4">
        <v>0</v>
      </c>
      <c r="M46" s="4">
        <v>0</v>
      </c>
      <c r="N46" s="4">
        <v>0</v>
      </c>
      <c r="O46" s="4">
        <v>-7.574250251167914E-4</v>
      </c>
      <c r="P46" s="40"/>
      <c r="Q46" s="40"/>
      <c r="R46" s="40"/>
      <c r="S46" s="40"/>
      <c r="T46" s="40"/>
      <c r="U46" s="40">
        <v>0</v>
      </c>
      <c r="V46" s="40">
        <v>0</v>
      </c>
      <c r="W46" s="40">
        <v>0</v>
      </c>
    </row>
    <row r="47" spans="1:23" x14ac:dyDescent="0.25">
      <c r="A47" s="2">
        <v>39386</v>
      </c>
      <c r="B47" s="4">
        <v>-1.678343611951503E-3</v>
      </c>
      <c r="C47" s="4">
        <v>-6.4247559982609122E-3</v>
      </c>
      <c r="D47" s="4">
        <v>-2.5498057430233603E-3</v>
      </c>
      <c r="E47" s="4">
        <v>5.9004629816941274E-3</v>
      </c>
      <c r="F47" s="4">
        <v>5.0299888804688081E-3</v>
      </c>
      <c r="G47" s="4">
        <v>-9.3372421724637125E-3</v>
      </c>
      <c r="H47" s="4">
        <v>-1.2679300455556877E-3</v>
      </c>
      <c r="I47" s="4">
        <v>-2.4875392011344147E-3</v>
      </c>
      <c r="J47" s="4">
        <v>0</v>
      </c>
      <c r="K47" s="4">
        <v>-3.0648434044451512E-3</v>
      </c>
      <c r="L47" s="4">
        <v>0</v>
      </c>
      <c r="M47" s="4">
        <v>0</v>
      </c>
      <c r="N47" s="4">
        <v>0</v>
      </c>
      <c r="O47" s="4">
        <v>5.2386341008123366E-3</v>
      </c>
      <c r="P47" s="40"/>
      <c r="Q47" s="40"/>
      <c r="R47" s="40"/>
      <c r="S47" s="40"/>
      <c r="T47" s="40"/>
      <c r="U47" s="40">
        <v>0</v>
      </c>
      <c r="V47" s="40">
        <v>0</v>
      </c>
      <c r="W47" s="40">
        <v>0</v>
      </c>
    </row>
    <row r="48" spans="1:23" x14ac:dyDescent="0.25">
      <c r="A48" s="2">
        <v>39416</v>
      </c>
      <c r="B48" s="4">
        <v>1.2905979514201815E-3</v>
      </c>
      <c r="C48" s="4">
        <v>-8.4856650024122543E-3</v>
      </c>
      <c r="D48" s="4">
        <v>7.2537837444602571E-3</v>
      </c>
      <c r="E48" s="4">
        <v>-3.406021158858445E-3</v>
      </c>
      <c r="F48" s="4">
        <v>-3.2636343566962841E-3</v>
      </c>
      <c r="G48" s="4">
        <v>-1.3463618782955468E-2</v>
      </c>
      <c r="H48" s="4">
        <v>-1.1312229114572754E-3</v>
      </c>
      <c r="I48" s="4">
        <v>5.80118071997816E-3</v>
      </c>
      <c r="J48" s="4">
        <v>0</v>
      </c>
      <c r="K48" s="4">
        <v>6.0787502668032539E-4</v>
      </c>
      <c r="L48" s="4">
        <v>0</v>
      </c>
      <c r="M48" s="4">
        <v>0</v>
      </c>
      <c r="N48" s="4">
        <v>0</v>
      </c>
      <c r="O48" s="4">
        <v>-8.4110839282644807E-3</v>
      </c>
      <c r="P48" s="40"/>
      <c r="Q48" s="40"/>
      <c r="R48" s="40"/>
      <c r="S48" s="40"/>
      <c r="T48" s="40"/>
      <c r="U48" s="40">
        <v>0</v>
      </c>
      <c r="V48" s="40">
        <v>0</v>
      </c>
      <c r="W48" s="40">
        <v>0</v>
      </c>
    </row>
    <row r="49" spans="1:23" x14ac:dyDescent="0.25">
      <c r="A49" s="2">
        <v>39447</v>
      </c>
      <c r="B49" s="4">
        <v>-2.262921987308362E-3</v>
      </c>
      <c r="C49" s="4">
        <v>-9.190424580783273E-3</v>
      </c>
      <c r="D49" s="4">
        <v>1.3247264097918175E-2</v>
      </c>
      <c r="E49" s="4">
        <v>2.0270701157108113E-3</v>
      </c>
      <c r="F49" s="4">
        <v>1.7863263786226519E-3</v>
      </c>
      <c r="G49" s="4">
        <v>-5.4617735344204901E-3</v>
      </c>
      <c r="H49" s="4">
        <v>1.960900813214846E-5</v>
      </c>
      <c r="I49" s="4">
        <v>-7.3393826854660678E-3</v>
      </c>
      <c r="J49" s="4">
        <v>0</v>
      </c>
      <c r="K49" s="4">
        <v>-3.5434314901732896E-3</v>
      </c>
      <c r="L49" s="4">
        <v>0</v>
      </c>
      <c r="M49" s="4">
        <v>0</v>
      </c>
      <c r="N49" s="4">
        <v>0</v>
      </c>
      <c r="O49" s="4">
        <v>-4.8846288024120728E-3</v>
      </c>
      <c r="P49" s="40"/>
      <c r="Q49" s="40"/>
      <c r="R49" s="40"/>
      <c r="S49" s="40"/>
      <c r="T49" s="40"/>
      <c r="U49" s="40">
        <v>0</v>
      </c>
      <c r="V49" s="40">
        <v>0</v>
      </c>
      <c r="W49" s="40">
        <v>0</v>
      </c>
    </row>
    <row r="50" spans="1:23" x14ac:dyDescent="0.25">
      <c r="A50" s="2">
        <v>39478</v>
      </c>
      <c r="B50" s="4">
        <v>-1.3945510340205268E-4</v>
      </c>
      <c r="C50" s="4">
        <v>-1.7322790347039763E-2</v>
      </c>
      <c r="D50" s="4">
        <v>5.9481992360791991E-3</v>
      </c>
      <c r="E50" s="4">
        <v>-1.5466218483718486E-2</v>
      </c>
      <c r="F50" s="4">
        <v>-1.5699551817051821E-2</v>
      </c>
      <c r="G50" s="4">
        <v>9.6189869446256238E-3</v>
      </c>
      <c r="H50" s="4">
        <v>1.3588680776674932E-3</v>
      </c>
      <c r="I50" s="4">
        <v>-4.4841732655419185E-3</v>
      </c>
      <c r="J50" s="4">
        <v>0</v>
      </c>
      <c r="K50" s="4">
        <v>2.5586128759654339E-4</v>
      </c>
      <c r="L50" s="4">
        <v>0</v>
      </c>
      <c r="M50" s="4">
        <v>0</v>
      </c>
      <c r="N50" s="4">
        <v>0</v>
      </c>
      <c r="O50" s="4">
        <v>-1.7948069503701487E-2</v>
      </c>
      <c r="P50" s="40"/>
      <c r="Q50" s="40"/>
      <c r="R50" s="40"/>
      <c r="S50" s="40"/>
      <c r="T50" s="40"/>
      <c r="U50" s="40">
        <v>0</v>
      </c>
      <c r="V50" s="40">
        <v>0</v>
      </c>
      <c r="W50" s="40">
        <v>0</v>
      </c>
    </row>
    <row r="51" spans="1:23" x14ac:dyDescent="0.25">
      <c r="A51" s="2">
        <v>39507</v>
      </c>
      <c r="B51" s="4">
        <v>4.637495941527299E-5</v>
      </c>
      <c r="C51" s="4">
        <v>-2.9250507352562988E-3</v>
      </c>
      <c r="D51" s="4">
        <v>-3.6637243257071794E-2</v>
      </c>
      <c r="E51" s="4">
        <v>-5.620970411368359E-3</v>
      </c>
      <c r="F51" s="4">
        <v>-4.2543037447016971E-3</v>
      </c>
      <c r="G51" s="4">
        <v>-9.2647143076699488E-3</v>
      </c>
      <c r="H51" s="4">
        <v>5.6864733734571585E-4</v>
      </c>
      <c r="I51" s="4">
        <v>-1.1881727113111102E-3</v>
      </c>
      <c r="J51" s="4">
        <v>0</v>
      </c>
      <c r="K51" s="4">
        <v>-2.2429187277400973E-3</v>
      </c>
      <c r="L51" s="4">
        <v>0</v>
      </c>
      <c r="M51" s="4">
        <v>0</v>
      </c>
      <c r="N51" s="4">
        <v>0</v>
      </c>
      <c r="O51" s="4">
        <v>-4.3447636005658086E-3</v>
      </c>
      <c r="P51" s="40"/>
      <c r="Q51" s="40"/>
      <c r="R51" s="40"/>
      <c r="S51" s="40"/>
      <c r="T51" s="40"/>
      <c r="U51" s="40">
        <v>0</v>
      </c>
      <c r="V51" s="40">
        <v>0</v>
      </c>
      <c r="W51" s="40">
        <v>0</v>
      </c>
    </row>
    <row r="52" spans="1:23" x14ac:dyDescent="0.25">
      <c r="A52" s="2">
        <v>39538</v>
      </c>
      <c r="B52" s="4">
        <v>-1.3347875250735476E-3</v>
      </c>
      <c r="C52" s="4">
        <v>7.6845473822207038E-3</v>
      </c>
      <c r="D52" s="4">
        <v>1.1116509031405174E-2</v>
      </c>
      <c r="E52" s="4">
        <v>-7.8984458392874074E-3</v>
      </c>
      <c r="F52" s="4">
        <v>-8.1317791726207428E-3</v>
      </c>
      <c r="G52" s="4">
        <v>-1.2614150877071628E-3</v>
      </c>
      <c r="H52" s="4">
        <v>-2.4154509567220032E-4</v>
      </c>
      <c r="I52" s="4">
        <v>-5.4673704043912323E-3</v>
      </c>
      <c r="J52" s="4">
        <v>0</v>
      </c>
      <c r="K52" s="4">
        <v>-8.660833080395983E-4</v>
      </c>
      <c r="L52" s="4">
        <v>0</v>
      </c>
      <c r="M52" s="4">
        <v>0</v>
      </c>
      <c r="N52" s="4">
        <v>0</v>
      </c>
      <c r="O52" s="4">
        <v>-3.5193944742382549E-3</v>
      </c>
      <c r="P52" s="40"/>
      <c r="Q52" s="40"/>
      <c r="R52" s="40"/>
      <c r="S52" s="40"/>
      <c r="T52" s="40"/>
      <c r="U52" s="40">
        <v>0</v>
      </c>
      <c r="V52" s="40">
        <v>0</v>
      </c>
      <c r="W52" s="40">
        <v>0</v>
      </c>
    </row>
    <row r="53" spans="1:23" x14ac:dyDescent="0.25">
      <c r="A53" s="2">
        <v>39568</v>
      </c>
      <c r="B53" s="4">
        <v>8.1384951867292921E-4</v>
      </c>
      <c r="C53" s="4">
        <v>-1.3593131947290116E-3</v>
      </c>
      <c r="D53" s="4">
        <v>7.0774692548441365E-3</v>
      </c>
      <c r="E53" s="4">
        <v>1.3637142961431176E-2</v>
      </c>
      <c r="F53" s="4">
        <v>1.5703809628097837E-2</v>
      </c>
      <c r="G53" s="4">
        <v>3.9864914555276035E-3</v>
      </c>
      <c r="H53" s="4">
        <v>-9.365205418154967E-4</v>
      </c>
      <c r="I53" s="4">
        <v>5.6173724042855649E-3</v>
      </c>
      <c r="J53" s="4">
        <v>0</v>
      </c>
      <c r="K53" s="4">
        <v>-1.6932765147816692E-3</v>
      </c>
      <c r="L53" s="4">
        <v>0</v>
      </c>
      <c r="M53" s="4">
        <v>0</v>
      </c>
      <c r="N53" s="4">
        <v>0</v>
      </c>
      <c r="O53" s="4">
        <v>7.2505782697969345E-3</v>
      </c>
      <c r="P53" s="40"/>
      <c r="Q53" s="40"/>
      <c r="R53" s="40"/>
      <c r="S53" s="40"/>
      <c r="T53" s="40"/>
      <c r="U53" s="40">
        <v>0</v>
      </c>
      <c r="V53" s="40">
        <v>0</v>
      </c>
      <c r="W53" s="40">
        <v>0</v>
      </c>
    </row>
    <row r="54" spans="1:23" x14ac:dyDescent="0.25">
      <c r="A54" s="2">
        <v>39599</v>
      </c>
      <c r="B54" s="4">
        <v>-2.2965002126712009E-4</v>
      </c>
      <c r="C54" s="4">
        <v>-1.5453335462950364E-2</v>
      </c>
      <c r="D54" s="4">
        <v>-1.9074177877428863E-2</v>
      </c>
      <c r="E54" s="4">
        <v>-3.3455994672767619E-4</v>
      </c>
      <c r="F54" s="4">
        <v>-5.6789328006100941E-4</v>
      </c>
      <c r="G54" s="4">
        <v>-5.642929747169026E-3</v>
      </c>
      <c r="H54" s="4">
        <v>3.630106852485133E-4</v>
      </c>
      <c r="I54" s="4">
        <v>-1.2191626065584092E-3</v>
      </c>
      <c r="J54" s="4">
        <v>0</v>
      </c>
      <c r="K54" s="4">
        <v>-5.5865468499158898E-3</v>
      </c>
      <c r="L54" s="4">
        <v>0</v>
      </c>
      <c r="M54" s="4">
        <v>0</v>
      </c>
      <c r="N54" s="4">
        <v>0</v>
      </c>
      <c r="O54" s="4">
        <v>-9.3276496594069461E-5</v>
      </c>
      <c r="P54" s="40"/>
      <c r="Q54" s="40"/>
      <c r="R54" s="40"/>
      <c r="S54" s="40"/>
      <c r="T54" s="40"/>
      <c r="U54" s="40">
        <v>0</v>
      </c>
      <c r="V54" s="40">
        <v>0</v>
      </c>
      <c r="W54" s="40">
        <v>0</v>
      </c>
    </row>
    <row r="55" spans="1:23" x14ac:dyDescent="0.25">
      <c r="A55" s="2">
        <v>39629</v>
      </c>
      <c r="B55" s="4">
        <v>-1.9098202376994361E-4</v>
      </c>
      <c r="C55" s="4">
        <v>-2.8077222079166471E-2</v>
      </c>
      <c r="D55" s="4">
        <v>-1.9550351051124203E-2</v>
      </c>
      <c r="E55" s="4">
        <v>-1.5019332094595578E-3</v>
      </c>
      <c r="F55" s="4">
        <v>-1.3352665427928817E-3</v>
      </c>
      <c r="G55" s="4">
        <v>-1.0455172498313473E-2</v>
      </c>
      <c r="H55" s="4">
        <v>-4.5110287759366581E-4</v>
      </c>
      <c r="I55" s="4">
        <v>7.2783027913028969E-5</v>
      </c>
      <c r="J55" s="4">
        <v>0</v>
      </c>
      <c r="K55" s="4">
        <v>-2.1509441895460127E-3</v>
      </c>
      <c r="L55" s="4">
        <v>0</v>
      </c>
      <c r="M55" s="4">
        <v>0</v>
      </c>
      <c r="N55" s="4">
        <v>0</v>
      </c>
      <c r="O55" s="4">
        <v>-8.8469880485516784E-3</v>
      </c>
      <c r="P55" s="40"/>
      <c r="Q55" s="40"/>
      <c r="R55" s="40"/>
      <c r="S55" s="40"/>
      <c r="T55" s="40"/>
      <c r="U55" s="40">
        <v>0</v>
      </c>
      <c r="V55" s="40">
        <v>0</v>
      </c>
      <c r="W55" s="40">
        <v>0</v>
      </c>
    </row>
    <row r="56" spans="1:23" x14ac:dyDescent="0.25">
      <c r="A56" s="2">
        <v>39660</v>
      </c>
      <c r="B56" s="4">
        <v>-1.133666831802712E-3</v>
      </c>
      <c r="C56" s="4">
        <v>1.6327511514920533E-2</v>
      </c>
      <c r="D56" s="4">
        <v>3.2409132764848844E-2</v>
      </c>
      <c r="E56" s="4">
        <v>-2.0637375373399932E-2</v>
      </c>
      <c r="F56" s="4">
        <v>-1.6970708706733263E-2</v>
      </c>
      <c r="G56" s="4">
        <v>2.0397623786461566E-3</v>
      </c>
      <c r="H56" s="4">
        <v>7.0539001053860836E-4</v>
      </c>
      <c r="I56" s="4">
        <v>-5.4730952576006178E-3</v>
      </c>
      <c r="J56" s="4">
        <v>0</v>
      </c>
      <c r="K56" s="4">
        <v>6.8238679783232765E-3</v>
      </c>
      <c r="L56" s="4">
        <v>0</v>
      </c>
      <c r="M56" s="4">
        <v>0</v>
      </c>
      <c r="N56" s="4">
        <v>0</v>
      </c>
      <c r="O56" s="4">
        <v>1.5290636623047586E-3</v>
      </c>
      <c r="P56" s="40"/>
      <c r="Q56" s="40"/>
      <c r="R56" s="40"/>
      <c r="S56" s="40"/>
      <c r="T56" s="40"/>
      <c r="U56" s="40">
        <v>0</v>
      </c>
      <c r="V56" s="40">
        <v>0</v>
      </c>
      <c r="W56" s="40">
        <v>0</v>
      </c>
    </row>
    <row r="57" spans="1:23" x14ac:dyDescent="0.25">
      <c r="A57" s="2">
        <v>39689</v>
      </c>
      <c r="B57" s="4">
        <v>3.1011950990698575E-4</v>
      </c>
      <c r="C57" s="4">
        <v>1.3335678065859318E-2</v>
      </c>
      <c r="D57" s="4">
        <v>7.504535107572991E-3</v>
      </c>
      <c r="E57" s="4">
        <v>-1.3295100098846227E-2</v>
      </c>
      <c r="F57" s="4">
        <v>-1.4328433432179564E-2</v>
      </c>
      <c r="G57" s="4">
        <v>-4.6020983216700263E-3</v>
      </c>
      <c r="H57" s="4">
        <v>-3.441285487260394E-4</v>
      </c>
      <c r="I57" s="4">
        <v>2.6096904876918552E-4</v>
      </c>
      <c r="J57" s="4">
        <v>0</v>
      </c>
      <c r="K57" s="4">
        <v>-3.1967020717150151E-4</v>
      </c>
      <c r="L57" s="4">
        <v>0</v>
      </c>
      <c r="M57" s="4">
        <v>0</v>
      </c>
      <c r="N57" s="4">
        <v>0</v>
      </c>
      <c r="O57" s="4">
        <v>2.4003311821077095E-3</v>
      </c>
      <c r="P57" s="40"/>
      <c r="Q57" s="40"/>
      <c r="R57" s="40"/>
      <c r="S57" s="40"/>
      <c r="T57" s="40"/>
      <c r="U57" s="40">
        <v>0</v>
      </c>
      <c r="V57" s="40">
        <v>0</v>
      </c>
      <c r="W57" s="40">
        <v>0</v>
      </c>
    </row>
    <row r="58" spans="1:23" x14ac:dyDescent="0.25">
      <c r="A58" s="2">
        <v>39721</v>
      </c>
      <c r="B58" s="4">
        <v>-9.4784257095254648E-4</v>
      </c>
      <c r="C58" s="4">
        <v>1.4641277995113125E-2</v>
      </c>
      <c r="D58" s="4">
        <v>5.7699834876828116E-2</v>
      </c>
      <c r="E58" s="4">
        <v>-3.581319153382892E-2</v>
      </c>
      <c r="F58" s="4">
        <v>-3.5546524867162227E-2</v>
      </c>
      <c r="G58" s="4">
        <v>-6.8452504007478765E-3</v>
      </c>
      <c r="H58" s="4">
        <v>3.6311997953562478E-5</v>
      </c>
      <c r="I58" s="4">
        <v>-5.5597906944721658E-3</v>
      </c>
      <c r="J58" s="4">
        <v>0</v>
      </c>
      <c r="K58" s="4">
        <v>1.0271660334397907E-2</v>
      </c>
      <c r="L58" s="4">
        <v>0</v>
      </c>
      <c r="M58" s="4">
        <v>0</v>
      </c>
      <c r="N58" s="4">
        <v>0</v>
      </c>
      <c r="O58" s="4">
        <v>1.0109292126063298E-2</v>
      </c>
      <c r="P58" s="40"/>
      <c r="Q58" s="40"/>
      <c r="R58" s="40"/>
      <c r="S58" s="40"/>
      <c r="T58" s="40"/>
      <c r="U58" s="40">
        <v>0</v>
      </c>
      <c r="V58" s="40">
        <v>0</v>
      </c>
      <c r="W58" s="40">
        <v>0</v>
      </c>
    </row>
    <row r="59" spans="1:23" x14ac:dyDescent="0.25">
      <c r="A59" s="2">
        <v>39752</v>
      </c>
      <c r="B59" s="4">
        <v>1.209856219077288E-3</v>
      </c>
      <c r="C59" s="4">
        <v>1.6042104891425102E-2</v>
      </c>
      <c r="D59" s="4">
        <v>4.9282993609235798E-2</v>
      </c>
      <c r="E59" s="4">
        <v>3.82166112180643E-4</v>
      </c>
      <c r="F59" s="4">
        <v>-3.5116722115269283E-4</v>
      </c>
      <c r="G59" s="4">
        <v>-1.8561615945735355E-2</v>
      </c>
      <c r="H59" s="4">
        <v>-6.4496790450914703E-4</v>
      </c>
      <c r="I59" s="4">
        <v>9.9376281045774131E-4</v>
      </c>
      <c r="J59" s="4">
        <v>0</v>
      </c>
      <c r="K59" s="4">
        <v>1.0355612115826834E-2</v>
      </c>
      <c r="L59" s="4">
        <v>0</v>
      </c>
      <c r="M59" s="4">
        <v>0</v>
      </c>
      <c r="N59" s="4">
        <v>0</v>
      </c>
      <c r="O59" s="4">
        <v>2.031357118326764E-2</v>
      </c>
      <c r="P59" s="40"/>
      <c r="Q59" s="40"/>
      <c r="R59" s="40"/>
      <c r="S59" s="40"/>
      <c r="T59" s="40"/>
      <c r="U59" s="40">
        <v>0</v>
      </c>
      <c r="V59" s="40">
        <v>0</v>
      </c>
      <c r="W59" s="40">
        <v>0</v>
      </c>
    </row>
    <row r="60" spans="1:23" x14ac:dyDescent="0.25">
      <c r="A60" s="2">
        <v>39782</v>
      </c>
      <c r="B60" s="4">
        <v>-6.2886837066297718E-3</v>
      </c>
      <c r="C60" s="4">
        <v>2.110581417660351E-3</v>
      </c>
      <c r="D60" s="4">
        <v>3.3208439960824315E-2</v>
      </c>
      <c r="E60" s="4">
        <v>-3.5765700282158822E-3</v>
      </c>
      <c r="F60" s="4">
        <v>-6.0099033615492181E-3</v>
      </c>
      <c r="G60" s="4">
        <v>-3.4537352953638092E-3</v>
      </c>
      <c r="H60" s="4">
        <v>-3.5779586260305946E-4</v>
      </c>
      <c r="I60" s="4">
        <v>-2.4052825746655449E-2</v>
      </c>
      <c r="J60" s="4">
        <v>0</v>
      </c>
      <c r="K60" s="4">
        <v>8.8845290276894171E-3</v>
      </c>
      <c r="L60" s="4">
        <v>0</v>
      </c>
      <c r="M60" s="4">
        <v>0</v>
      </c>
      <c r="N60" s="4">
        <v>0</v>
      </c>
      <c r="O60" s="4">
        <v>2.3640522106907567E-2</v>
      </c>
      <c r="P60" s="40"/>
      <c r="Q60" s="40"/>
      <c r="R60" s="40"/>
      <c r="S60" s="40"/>
      <c r="T60" s="40"/>
      <c r="U60" s="40">
        <v>0</v>
      </c>
      <c r="V60" s="40">
        <v>0</v>
      </c>
      <c r="W60" s="40">
        <v>0</v>
      </c>
    </row>
    <row r="61" spans="1:23" x14ac:dyDescent="0.25">
      <c r="A61" s="2">
        <v>39813</v>
      </c>
      <c r="B61" s="4">
        <v>-2.2264209509635299E-3</v>
      </c>
      <c r="C61" s="4">
        <v>3.1347643871890152E-4</v>
      </c>
      <c r="D61" s="4">
        <v>-2.2441164642800944E-2</v>
      </c>
      <c r="E61" s="4">
        <v>3.1171907543756025E-3</v>
      </c>
      <c r="F61" s="4">
        <v>2.9838574210422695E-3</v>
      </c>
      <c r="G61" s="4">
        <v>-1.4933908291977202E-2</v>
      </c>
      <c r="H61" s="4">
        <v>4.3078652295877595E-4</v>
      </c>
      <c r="I61" s="4">
        <v>-1.5780578155285364E-2</v>
      </c>
      <c r="J61" s="4">
        <v>0</v>
      </c>
      <c r="K61" s="4">
        <v>-3.3159238165562845E-3</v>
      </c>
      <c r="L61" s="4">
        <v>0</v>
      </c>
      <c r="M61" s="4">
        <v>0</v>
      </c>
      <c r="N61" s="4">
        <v>0</v>
      </c>
      <c r="O61" s="4">
        <v>-5.1209550345627849E-3</v>
      </c>
      <c r="P61" s="40"/>
      <c r="Q61" s="40"/>
      <c r="R61" s="40"/>
      <c r="S61" s="40"/>
      <c r="T61" s="40"/>
      <c r="U61" s="40">
        <v>0</v>
      </c>
      <c r="V61" s="40">
        <v>0</v>
      </c>
      <c r="W61" s="40">
        <v>0</v>
      </c>
    </row>
    <row r="62" spans="1:23" x14ac:dyDescent="0.25">
      <c r="A62" s="2">
        <v>39844</v>
      </c>
      <c r="B62" s="4">
        <v>-1.31691904265908E-3</v>
      </c>
      <c r="C62" s="4">
        <v>-9.6900268524305957E-3</v>
      </c>
      <c r="D62" s="4">
        <v>2.2120225183600104E-2</v>
      </c>
      <c r="E62" s="4">
        <v>9.8735651196001917E-3</v>
      </c>
      <c r="F62" s="4">
        <v>1.2173565119600188E-2</v>
      </c>
      <c r="G62" s="4">
        <v>-9.3240722160583406E-3</v>
      </c>
      <c r="H62" s="4">
        <v>-2.6806545663425781E-4</v>
      </c>
      <c r="I62" s="4">
        <v>-1.2735362117980561E-3</v>
      </c>
      <c r="J62" s="4">
        <v>0</v>
      </c>
      <c r="K62" s="4">
        <v>-1.6078009416095954E-4</v>
      </c>
      <c r="L62" s="4">
        <v>0</v>
      </c>
      <c r="M62" s="4">
        <v>0</v>
      </c>
      <c r="N62" s="4">
        <v>0</v>
      </c>
      <c r="O62" s="4">
        <v>-1.2014845295571114E-2</v>
      </c>
      <c r="P62" s="40"/>
      <c r="Q62" s="40"/>
      <c r="R62" s="40"/>
      <c r="S62" s="40"/>
      <c r="T62" s="40"/>
      <c r="U62" s="40">
        <v>0</v>
      </c>
      <c r="V62" s="40">
        <v>0</v>
      </c>
      <c r="W62" s="40">
        <v>0</v>
      </c>
    </row>
    <row r="63" spans="1:23" x14ac:dyDescent="0.25">
      <c r="A63" s="2">
        <v>39872</v>
      </c>
      <c r="B63" s="4">
        <v>-3.0471004202532112E-3</v>
      </c>
      <c r="C63" s="4">
        <v>4.0264914146205186E-3</v>
      </c>
      <c r="D63" s="4">
        <v>1.6829970813571668E-2</v>
      </c>
      <c r="E63" s="4">
        <v>2.1398363087481408E-2</v>
      </c>
      <c r="F63" s="4">
        <v>2.1098363087481406E-2</v>
      </c>
      <c r="G63" s="4">
        <v>2.1308553177641493E-3</v>
      </c>
      <c r="H63" s="4">
        <v>-9.3142812418504049E-5</v>
      </c>
      <c r="I63" s="4">
        <v>-1.0631904651006253E-2</v>
      </c>
      <c r="J63" s="4">
        <v>0</v>
      </c>
      <c r="K63" s="4">
        <v>7.9982506386673709E-3</v>
      </c>
      <c r="L63" s="4">
        <v>0</v>
      </c>
      <c r="M63" s="4">
        <v>0</v>
      </c>
      <c r="N63" s="4">
        <v>0</v>
      </c>
      <c r="O63" s="4">
        <v>-4.0253011013121204E-3</v>
      </c>
      <c r="P63" s="40"/>
      <c r="Q63" s="40"/>
      <c r="R63" s="40"/>
      <c r="S63" s="40"/>
      <c r="T63" s="40"/>
      <c r="U63" s="40">
        <v>0</v>
      </c>
      <c r="V63" s="40">
        <v>0</v>
      </c>
      <c r="W63" s="40">
        <v>0</v>
      </c>
    </row>
    <row r="64" spans="1:23" x14ac:dyDescent="0.25">
      <c r="A64" s="2">
        <v>39903</v>
      </c>
      <c r="B64" s="4">
        <v>-1.3703668023290309E-3</v>
      </c>
      <c r="C64" s="4">
        <v>1.4920577202774676E-4</v>
      </c>
      <c r="D64" s="4">
        <v>-3.5517053261238725E-2</v>
      </c>
      <c r="E64" s="4">
        <v>1.4397337110272995E-2</v>
      </c>
      <c r="F64" s="4">
        <v>1.5697337110273005E-2</v>
      </c>
      <c r="G64" s="4">
        <v>-2.855906555314279E-3</v>
      </c>
      <c r="H64" s="4">
        <v>-7.535736805330262E-4</v>
      </c>
      <c r="I64" s="4">
        <v>-3.996862670968682E-3</v>
      </c>
      <c r="J64" s="4">
        <v>0</v>
      </c>
      <c r="K64" s="4">
        <v>-5.5073093050177005E-3</v>
      </c>
      <c r="L64" s="4">
        <v>0</v>
      </c>
      <c r="M64" s="4">
        <v>0</v>
      </c>
      <c r="N64" s="4">
        <v>0</v>
      </c>
      <c r="O64" s="4">
        <v>4.333507973495237E-3</v>
      </c>
      <c r="P64" s="40"/>
      <c r="Q64" s="40"/>
      <c r="R64" s="40"/>
      <c r="S64" s="40"/>
      <c r="T64" s="40"/>
      <c r="U64" s="40">
        <v>0</v>
      </c>
      <c r="V64" s="40">
        <v>0</v>
      </c>
      <c r="W64" s="40">
        <v>0</v>
      </c>
    </row>
    <row r="65" spans="1:23" x14ac:dyDescent="0.25">
      <c r="A65" s="2">
        <v>39933</v>
      </c>
      <c r="B65" s="4">
        <v>-2.6529483449583887E-3</v>
      </c>
      <c r="C65" s="4">
        <v>1.7996814781550768E-2</v>
      </c>
      <c r="D65" s="4">
        <v>1.5330036284109949E-4</v>
      </c>
      <c r="E65" s="4">
        <v>-3.5417298443723086E-3</v>
      </c>
      <c r="F65" s="4">
        <v>-3.8417298443723102E-3</v>
      </c>
      <c r="G65" s="4">
        <v>1.5950293354080283E-2</v>
      </c>
      <c r="H65" s="4">
        <v>-1.2182808692430807E-4</v>
      </c>
      <c r="I65" s="4">
        <v>-8.7921539769394205E-3</v>
      </c>
      <c r="J65" s="4">
        <v>0</v>
      </c>
      <c r="K65" s="4">
        <v>2.1404721966681792E-4</v>
      </c>
      <c r="L65" s="4">
        <v>0</v>
      </c>
      <c r="M65" s="4">
        <v>0</v>
      </c>
      <c r="N65" s="4">
        <v>0</v>
      </c>
      <c r="O65" s="4">
        <v>8.603404609527365E-4</v>
      </c>
      <c r="P65" s="40"/>
      <c r="Q65" s="40"/>
      <c r="R65" s="40"/>
      <c r="S65" s="40"/>
      <c r="T65" s="40"/>
      <c r="U65" s="40">
        <v>0</v>
      </c>
      <c r="V65" s="40">
        <v>0</v>
      </c>
      <c r="W65" s="40">
        <v>0</v>
      </c>
    </row>
    <row r="66" spans="1:23" x14ac:dyDescent="0.25">
      <c r="A66" s="2">
        <v>39964</v>
      </c>
      <c r="B66" s="4">
        <v>1.5791288013521114E-3</v>
      </c>
      <c r="C66" s="4">
        <v>-9.4163820342001159E-3</v>
      </c>
      <c r="D66" s="4">
        <v>-5.0981409175714212E-2</v>
      </c>
      <c r="E66" s="4">
        <v>1.2656033848193988E-2</v>
      </c>
      <c r="F66" s="4">
        <v>1.1356033848193989E-2</v>
      </c>
      <c r="G66" s="4">
        <v>1.6208907270534069E-3</v>
      </c>
      <c r="H66" s="4">
        <v>2.8767301259059568E-4</v>
      </c>
      <c r="I66" s="4">
        <v>4.3006741123785067E-3</v>
      </c>
      <c r="J66" s="4">
        <v>0</v>
      </c>
      <c r="K66" s="4">
        <v>-5.9095866155605171E-3</v>
      </c>
      <c r="L66" s="4">
        <v>0</v>
      </c>
      <c r="M66" s="4">
        <v>0</v>
      </c>
      <c r="N66" s="4">
        <v>0</v>
      </c>
      <c r="O66" s="4">
        <v>5.5500315714497282E-3</v>
      </c>
      <c r="P66" s="40"/>
      <c r="Q66" s="40"/>
      <c r="R66" s="40"/>
      <c r="S66" s="40"/>
      <c r="T66" s="40"/>
      <c r="U66" s="40">
        <v>0</v>
      </c>
      <c r="V66" s="40">
        <v>0</v>
      </c>
      <c r="W66" s="40">
        <v>0</v>
      </c>
    </row>
    <row r="67" spans="1:23" x14ac:dyDescent="0.25">
      <c r="A67" s="2">
        <v>39994</v>
      </c>
      <c r="B67" s="4">
        <v>-1.1155499085553459E-4</v>
      </c>
      <c r="C67" s="4">
        <v>1.9836643555297667E-3</v>
      </c>
      <c r="D67" s="4">
        <v>2.9539687069474525E-2</v>
      </c>
      <c r="E67" s="4">
        <v>-9.0756833569306875E-3</v>
      </c>
      <c r="F67" s="4">
        <v>-9.3756833569306891E-3</v>
      </c>
      <c r="G67" s="4">
        <v>2.7869656080793254E-3</v>
      </c>
      <c r="H67" s="4">
        <v>-2.3086873685291935E-4</v>
      </c>
      <c r="I67" s="4">
        <v>1.2022734537351955E-3</v>
      </c>
      <c r="J67" s="4">
        <v>0</v>
      </c>
      <c r="K67" s="4">
        <v>7.7316149368712728E-4</v>
      </c>
      <c r="L67" s="4">
        <v>6.0000000000000019E-3</v>
      </c>
      <c r="M67" s="4">
        <v>0</v>
      </c>
      <c r="N67" s="4">
        <v>0</v>
      </c>
      <c r="O67" s="4">
        <v>1.2762178442479698E-3</v>
      </c>
      <c r="P67" s="40"/>
      <c r="Q67" s="40"/>
      <c r="R67" s="40"/>
      <c r="S67" s="40"/>
      <c r="T67" s="40"/>
      <c r="U67" s="40">
        <v>0</v>
      </c>
      <c r="V67" s="40">
        <v>0</v>
      </c>
      <c r="W67" s="40">
        <v>0</v>
      </c>
    </row>
    <row r="68" spans="1:23" x14ac:dyDescent="0.25">
      <c r="A68" s="2">
        <v>40025</v>
      </c>
      <c r="B68" s="4">
        <v>-3.5435922340340889E-4</v>
      </c>
      <c r="C68" s="4">
        <v>3.7139948686701202E-3</v>
      </c>
      <c r="D68" s="4">
        <v>-1.226651795085628E-3</v>
      </c>
      <c r="E68" s="4">
        <v>9.4354387100218651E-3</v>
      </c>
      <c r="F68" s="4">
        <v>8.8354387100218652E-3</v>
      </c>
      <c r="G68" s="4">
        <v>4.7114154785831558E-3</v>
      </c>
      <c r="H68" s="4">
        <v>-5.8005786364254434E-4</v>
      </c>
      <c r="I68" s="4">
        <v>1.1929247065548057E-3</v>
      </c>
      <c r="J68" s="4">
        <v>0</v>
      </c>
      <c r="K68" s="4">
        <v>-1.7102688662171996E-4</v>
      </c>
      <c r="L68" s="4">
        <v>3.547800730167236E-3</v>
      </c>
      <c r="M68" s="4">
        <v>1.7013698630136964E-3</v>
      </c>
      <c r="N68" s="4">
        <v>4.0589041095890413E-3</v>
      </c>
      <c r="O68" s="4">
        <v>7.7527112009181214E-3</v>
      </c>
      <c r="P68" s="40"/>
      <c r="Q68" s="40"/>
      <c r="R68" s="40"/>
      <c r="S68" s="40"/>
      <c r="T68" s="40"/>
      <c r="U68" s="40">
        <v>0</v>
      </c>
      <c r="V68" s="40">
        <v>0</v>
      </c>
      <c r="W68" s="40">
        <v>0</v>
      </c>
    </row>
    <row r="69" spans="1:23" x14ac:dyDescent="0.25">
      <c r="A69" s="2">
        <v>40056</v>
      </c>
      <c r="B69" s="4">
        <v>4.1655358954537439E-4</v>
      </c>
      <c r="C69" s="4">
        <v>3.2189593629875085E-3</v>
      </c>
      <c r="D69" s="4">
        <v>-1.0763370779197645E-2</v>
      </c>
      <c r="E69" s="4">
        <v>8.5323460854644373E-6</v>
      </c>
      <c r="F69" s="4">
        <v>1.0853234608546036E-4</v>
      </c>
      <c r="G69" s="4">
        <v>4.9008920894402577E-3</v>
      </c>
      <c r="H69" s="4">
        <v>2.6559262951747833E-5</v>
      </c>
      <c r="I69" s="4">
        <v>1.6878170460220311E-3</v>
      </c>
      <c r="J69" s="4">
        <v>0</v>
      </c>
      <c r="K69" s="4">
        <v>-2.4402547793856283E-3</v>
      </c>
      <c r="L69" s="4">
        <v>3.5515361982033089E-4</v>
      </c>
      <c r="M69" s="4">
        <v>-8.233556560859924E-4</v>
      </c>
      <c r="N69" s="4">
        <v>-2.0565702211254033E-3</v>
      </c>
      <c r="O69" s="4">
        <v>-1.1853311272993815E-2</v>
      </c>
      <c r="P69" s="40"/>
      <c r="Q69" s="40"/>
      <c r="R69" s="40"/>
      <c r="S69" s="40"/>
      <c r="T69" s="40"/>
      <c r="U69" s="40">
        <v>0</v>
      </c>
      <c r="V69" s="40">
        <v>0</v>
      </c>
      <c r="W69" s="40">
        <v>0</v>
      </c>
    </row>
    <row r="70" spans="1:23" x14ac:dyDescent="0.25">
      <c r="A70" s="2">
        <v>40086</v>
      </c>
      <c r="B70" s="4">
        <v>1.8371454826072824E-3</v>
      </c>
      <c r="C70" s="4">
        <v>-7.9645756589690891E-3</v>
      </c>
      <c r="D70" s="4">
        <v>-3.4060428141013926E-2</v>
      </c>
      <c r="E70" s="4">
        <v>7.2640268546571851E-3</v>
      </c>
      <c r="F70" s="4">
        <v>9.6640268546571845E-3</v>
      </c>
      <c r="G70" s="4">
        <v>-1.8642748678487572E-4</v>
      </c>
      <c r="H70" s="4">
        <v>1.800649049175946E-4</v>
      </c>
      <c r="I70" s="4">
        <v>5.9126994040898037E-3</v>
      </c>
      <c r="J70" s="4">
        <v>0</v>
      </c>
      <c r="K70" s="4">
        <v>-3.2045460034197254E-3</v>
      </c>
      <c r="L70" s="4">
        <v>4.0119697990556591E-3</v>
      </c>
      <c r="M70" s="4">
        <v>1.4075486923410332E-3</v>
      </c>
      <c r="N70" s="4">
        <v>-3.1330887160991097E-4</v>
      </c>
      <c r="O70" s="4">
        <v>1.9982111800881039E-3</v>
      </c>
      <c r="P70" s="40"/>
      <c r="Q70" s="40"/>
      <c r="R70" s="40"/>
      <c r="S70" s="40"/>
      <c r="T70" s="40"/>
      <c r="U70" s="40">
        <v>0</v>
      </c>
      <c r="V70" s="40">
        <v>0</v>
      </c>
      <c r="W70" s="40">
        <v>0</v>
      </c>
    </row>
    <row r="71" spans="1:23" x14ac:dyDescent="0.25">
      <c r="A71" s="2">
        <v>40117</v>
      </c>
      <c r="B71" s="4">
        <v>4.3266852123379873E-4</v>
      </c>
      <c r="C71" s="4">
        <v>6.943433436287158E-4</v>
      </c>
      <c r="D71" s="4">
        <v>1.585991630618086E-2</v>
      </c>
      <c r="E71" s="4">
        <v>8.2481022442388967E-4</v>
      </c>
      <c r="F71" s="4">
        <v>1.3248102244238901E-3</v>
      </c>
      <c r="G71" s="4">
        <v>-6.2099512857953666E-3</v>
      </c>
      <c r="H71" s="4">
        <v>-2.7001045595588828E-4</v>
      </c>
      <c r="I71" s="4">
        <v>2.3687491331218762E-3</v>
      </c>
      <c r="J71" s="4">
        <v>0</v>
      </c>
      <c r="K71" s="4">
        <v>2.9096769252835277E-3</v>
      </c>
      <c r="L71" s="4">
        <v>1.1587097686814388E-3</v>
      </c>
      <c r="M71" s="4">
        <v>2.7519074010811349E-4</v>
      </c>
      <c r="N71" s="4">
        <v>-8.0352477494669873E-4</v>
      </c>
      <c r="O71" s="4">
        <v>-9.0336130124995407E-3</v>
      </c>
      <c r="P71" s="40"/>
      <c r="Q71" s="40"/>
      <c r="R71" s="40"/>
      <c r="S71" s="40"/>
      <c r="T71" s="40"/>
      <c r="U71" s="40">
        <v>0</v>
      </c>
      <c r="V71" s="40">
        <v>0</v>
      </c>
      <c r="W71" s="40">
        <v>0</v>
      </c>
    </row>
    <row r="72" spans="1:23" x14ac:dyDescent="0.25">
      <c r="A72" s="2">
        <v>40147</v>
      </c>
      <c r="B72" s="4">
        <v>6.1519260515913859E-5</v>
      </c>
      <c r="C72" s="4">
        <v>-6.6663112374102107E-3</v>
      </c>
      <c r="D72" s="4">
        <v>-1.0551828174155127E-2</v>
      </c>
      <c r="E72" s="4">
        <v>-9.6972384137865714E-3</v>
      </c>
      <c r="F72" s="4">
        <v>-1.0597238413786573E-2</v>
      </c>
      <c r="G72" s="4">
        <v>-3.7808094699663497E-3</v>
      </c>
      <c r="H72" s="4">
        <v>5.7322179211128851E-5</v>
      </c>
      <c r="I72" s="4">
        <v>4.9742836108123897E-5</v>
      </c>
      <c r="J72" s="4">
        <v>0</v>
      </c>
      <c r="K72" s="4">
        <v>-5.0032512195990232E-3</v>
      </c>
      <c r="L72" s="4">
        <v>-5.5230859713965921E-3</v>
      </c>
      <c r="M72" s="4">
        <v>-1.4711066170978102E-3</v>
      </c>
      <c r="N72" s="4">
        <v>-5.1796367141928382E-3</v>
      </c>
      <c r="O72" s="4">
        <v>1.8567206975394733E-3</v>
      </c>
      <c r="P72" s="40"/>
      <c r="Q72" s="40"/>
      <c r="R72" s="40"/>
      <c r="S72" s="40"/>
      <c r="T72" s="40"/>
      <c r="U72" s="40">
        <v>0</v>
      </c>
      <c r="V72" s="40">
        <v>0</v>
      </c>
      <c r="W72" s="40">
        <v>0</v>
      </c>
    </row>
    <row r="73" spans="1:23" x14ac:dyDescent="0.25">
      <c r="A73" s="2">
        <v>40178</v>
      </c>
      <c r="B73" s="4">
        <v>6.5068892658650367E-4</v>
      </c>
      <c r="C73" s="4">
        <v>5.5723564133117048E-3</v>
      </c>
      <c r="D73" s="4">
        <v>4.163510467101228E-3</v>
      </c>
      <c r="E73" s="4">
        <v>6.7036648249209057E-3</v>
      </c>
      <c r="F73" s="4">
        <v>5.8036648249209059E-3</v>
      </c>
      <c r="G73" s="4">
        <v>-2.7171083289015997E-3</v>
      </c>
      <c r="H73" s="4">
        <v>-3.0297760536281484E-4</v>
      </c>
      <c r="I73" s="4">
        <v>3.4541470859234267E-3</v>
      </c>
      <c r="J73" s="4">
        <v>0</v>
      </c>
      <c r="K73" s="4">
        <v>-1.8956999675276203E-4</v>
      </c>
      <c r="L73" s="4">
        <v>4.4662100694114956E-3</v>
      </c>
      <c r="M73" s="4">
        <v>1.0332130660292531E-3</v>
      </c>
      <c r="N73" s="4">
        <v>2.4785733470214615E-3</v>
      </c>
      <c r="O73" s="4">
        <v>2.1649893134501538E-3</v>
      </c>
      <c r="P73" s="40"/>
      <c r="Q73" s="40"/>
      <c r="R73" s="40"/>
      <c r="S73" s="40"/>
      <c r="T73" s="40"/>
      <c r="U73" s="40">
        <v>0</v>
      </c>
      <c r="V73" s="40">
        <v>0</v>
      </c>
      <c r="W73" s="40">
        <v>0</v>
      </c>
    </row>
    <row r="74" spans="1:23" x14ac:dyDescent="0.25">
      <c r="A74" s="2">
        <v>40209</v>
      </c>
      <c r="B74" s="4">
        <v>-4.5165345730317774E-4</v>
      </c>
      <c r="C74" s="4">
        <v>2.9717244816393762E-3</v>
      </c>
      <c r="D74" s="4">
        <v>2.3421994758353656E-2</v>
      </c>
      <c r="E74" s="4">
        <v>-1.9867187010481527E-2</v>
      </c>
      <c r="F74" s="4">
        <v>-1.8567187010481524E-2</v>
      </c>
      <c r="G74" s="4">
        <v>2.6653123116760109E-3</v>
      </c>
      <c r="H74" s="4">
        <v>-1.3387288594091107E-4</v>
      </c>
      <c r="I74" s="4">
        <v>-5.3296284171833533E-4</v>
      </c>
      <c r="J74" s="4">
        <v>0</v>
      </c>
      <c r="K74" s="4">
        <v>3.6071013938055599E-3</v>
      </c>
      <c r="L74" s="4">
        <v>9.6037906922764593E-3</v>
      </c>
      <c r="M74" s="4">
        <v>-9.7866144722002536E-4</v>
      </c>
      <c r="N74" s="4">
        <v>-2.9576162537971705E-3</v>
      </c>
      <c r="O74" s="4">
        <v>-1.3800000000000003E-2</v>
      </c>
      <c r="P74" s="40"/>
      <c r="Q74" s="40"/>
      <c r="R74" s="40"/>
      <c r="S74" s="40"/>
      <c r="T74" s="40"/>
      <c r="U74" s="40">
        <v>0</v>
      </c>
      <c r="V74" s="40">
        <v>0</v>
      </c>
      <c r="W74" s="40">
        <v>0</v>
      </c>
    </row>
    <row r="75" spans="1:23" x14ac:dyDescent="0.25">
      <c r="A75" s="2">
        <v>40237</v>
      </c>
      <c r="B75" s="4">
        <v>8.7240974061723571E-4</v>
      </c>
      <c r="C75" s="4">
        <v>-4.975556688895752E-3</v>
      </c>
      <c r="D75" s="4">
        <v>-1.6809421785516511E-2</v>
      </c>
      <c r="E75" s="4">
        <v>4.1366799210831792E-3</v>
      </c>
      <c r="F75" s="4">
        <v>3.9366799210831804E-3</v>
      </c>
      <c r="G75" s="4">
        <v>1.3885744728367334E-3</v>
      </c>
      <c r="H75" s="4">
        <v>5.3461310289972626E-5</v>
      </c>
      <c r="I75" s="4">
        <v>2.9043134628687194E-3</v>
      </c>
      <c r="J75" s="4">
        <v>0</v>
      </c>
      <c r="K75" s="4">
        <v>-1.8815934173616582E-3</v>
      </c>
      <c r="L75" s="4">
        <v>-5.1047050597196331E-3</v>
      </c>
      <c r="M75" s="4">
        <v>8.570985159305931E-4</v>
      </c>
      <c r="N75" s="4">
        <v>4.546340775162562E-4</v>
      </c>
      <c r="O75" s="4">
        <v>-1.2000000000000005E-3</v>
      </c>
      <c r="P75" s="40"/>
      <c r="Q75" s="40"/>
      <c r="R75" s="40"/>
      <c r="S75" s="40"/>
      <c r="T75" s="40"/>
      <c r="U75" s="40">
        <v>0</v>
      </c>
      <c r="V75" s="40">
        <v>0</v>
      </c>
      <c r="W75" s="40">
        <v>0</v>
      </c>
    </row>
    <row r="76" spans="1:23" x14ac:dyDescent="0.25">
      <c r="A76" s="2">
        <v>40268</v>
      </c>
      <c r="B76" s="4">
        <v>5.2990500569766695E-4</v>
      </c>
      <c r="C76" s="4">
        <v>6.6205660646554698E-3</v>
      </c>
      <c r="D76" s="4">
        <v>-1.9336585426884736E-2</v>
      </c>
      <c r="E76" s="4">
        <v>2.4133604010408573E-2</v>
      </c>
      <c r="F76" s="4">
        <v>2.2233604010408574E-2</v>
      </c>
      <c r="G76" s="4">
        <v>2.5387958078627315E-3</v>
      </c>
      <c r="H76" s="4">
        <v>-9.0022230060693258E-4</v>
      </c>
      <c r="I76" s="4">
        <v>4.34704890656801E-3</v>
      </c>
      <c r="J76" s="4">
        <v>0</v>
      </c>
      <c r="K76" s="4">
        <v>-1.1014693588431625E-3</v>
      </c>
      <c r="L76" s="4">
        <v>-2.5543890841226713E-3</v>
      </c>
      <c r="M76" s="4">
        <v>2.5420816271166965E-3</v>
      </c>
      <c r="N76" s="4">
        <v>7.7242748447610317E-3</v>
      </c>
      <c r="O76" s="4">
        <v>9.2742366805681053E-4</v>
      </c>
      <c r="P76" s="40"/>
      <c r="Q76" s="40"/>
      <c r="R76" s="40"/>
      <c r="S76" s="40"/>
      <c r="T76" s="40"/>
      <c r="U76" s="40">
        <v>0</v>
      </c>
      <c r="V76" s="40">
        <v>0</v>
      </c>
      <c r="W76" s="40">
        <v>0</v>
      </c>
    </row>
    <row r="77" spans="1:23" x14ac:dyDescent="0.25">
      <c r="A77" s="2">
        <v>40298</v>
      </c>
      <c r="B77" s="4">
        <v>5.9055200143524954E-4</v>
      </c>
      <c r="C77" s="4">
        <v>-5.4851100904336723E-3</v>
      </c>
      <c r="D77" s="4">
        <v>-1.4570735244256977E-2</v>
      </c>
      <c r="E77" s="4">
        <v>-1.2777307895586785E-2</v>
      </c>
      <c r="F77" s="4">
        <v>-1.3777307895586784E-2</v>
      </c>
      <c r="G77" s="4">
        <v>-1.5271933725803724E-3</v>
      </c>
      <c r="H77" s="4">
        <v>1.4970357923132106E-5</v>
      </c>
      <c r="I77" s="4">
        <v>2.3081663967417189E-3</v>
      </c>
      <c r="J77" s="4">
        <v>0</v>
      </c>
      <c r="K77" s="4">
        <v>-2.2300572565652011E-3</v>
      </c>
      <c r="L77" s="4">
        <v>2.5685643415815432E-3</v>
      </c>
      <c r="M77" s="4">
        <v>-7.7172001808312142E-4</v>
      </c>
      <c r="N77" s="4">
        <v>-4.875996606636547E-3</v>
      </c>
      <c r="O77" s="4">
        <v>-8.7015946740854975E-3</v>
      </c>
      <c r="P77" s="40"/>
      <c r="Q77" s="40"/>
      <c r="R77" s="40"/>
      <c r="S77" s="40"/>
      <c r="T77" s="40"/>
      <c r="U77" s="40">
        <v>0</v>
      </c>
      <c r="V77" s="40">
        <v>0</v>
      </c>
      <c r="W77" s="40">
        <v>0</v>
      </c>
    </row>
    <row r="78" spans="1:23" x14ac:dyDescent="0.25">
      <c r="A78" s="2">
        <v>40329</v>
      </c>
      <c r="B78" s="4">
        <v>6.1307522174800476E-4</v>
      </c>
      <c r="C78" s="4">
        <v>2.1250000000000019E-3</v>
      </c>
      <c r="D78" s="4">
        <v>1.7826094076920936E-2</v>
      </c>
      <c r="E78" s="4">
        <v>-2.650796651951412E-2</v>
      </c>
      <c r="F78" s="4">
        <v>-2.7307966519514115E-2</v>
      </c>
      <c r="G78" s="4">
        <v>2.118778517216674E-3</v>
      </c>
      <c r="H78" s="4">
        <v>-5.9949864592026558E-4</v>
      </c>
      <c r="I78" s="4">
        <v>2.7314924008051645E-3</v>
      </c>
      <c r="J78" s="4">
        <v>0</v>
      </c>
      <c r="K78" s="4">
        <v>2.5823366673931713E-3</v>
      </c>
      <c r="L78" s="4">
        <v>-4.9929794417893289E-3</v>
      </c>
      <c r="M78" s="4">
        <v>-1.04947131278564E-3</v>
      </c>
      <c r="N78" s="4">
        <v>-5.7946907943320636E-3</v>
      </c>
      <c r="O78" s="4">
        <v>-4.0870443486167377E-3</v>
      </c>
      <c r="P78" s="40"/>
      <c r="Q78" s="40"/>
      <c r="R78" s="40"/>
      <c r="S78" s="40"/>
      <c r="T78" s="40"/>
      <c r="U78" s="40">
        <v>0</v>
      </c>
      <c r="V78" s="40">
        <v>0</v>
      </c>
      <c r="W78" s="40">
        <v>0</v>
      </c>
    </row>
    <row r="79" spans="1:23" x14ac:dyDescent="0.25">
      <c r="A79" s="2">
        <v>40359</v>
      </c>
      <c r="B79" s="4">
        <v>1.1524334201983358E-4</v>
      </c>
      <c r="C79" s="4">
        <v>-3.2749999999999724E-3</v>
      </c>
      <c r="D79" s="4">
        <v>6.8217651441183427E-3</v>
      </c>
      <c r="E79" s="4">
        <v>-3.1086295458273155E-2</v>
      </c>
      <c r="F79" s="4">
        <v>-3.1386295458273164E-2</v>
      </c>
      <c r="G79" s="4">
        <v>-4.2856519067894748E-3</v>
      </c>
      <c r="H79" s="4">
        <v>2.5894183273495602E-4</v>
      </c>
      <c r="I79" s="4">
        <v>-1.8979589751431589E-4</v>
      </c>
      <c r="J79" s="4">
        <v>0</v>
      </c>
      <c r="K79" s="4">
        <v>-6.9649649764577902E-3</v>
      </c>
      <c r="L79" s="4">
        <v>-1.3839447749204543E-2</v>
      </c>
      <c r="M79" s="4">
        <v>-2.6010238422014519E-3</v>
      </c>
      <c r="N79" s="4">
        <v>-9.7395581591877278E-3</v>
      </c>
      <c r="O79" s="4">
        <v>1.0058344354639437E-3</v>
      </c>
      <c r="P79" s="40"/>
      <c r="Q79" s="40"/>
      <c r="R79" s="40"/>
      <c r="S79" s="40"/>
      <c r="T79" s="40"/>
      <c r="U79" s="40">
        <v>0</v>
      </c>
      <c r="V79" s="40">
        <v>0</v>
      </c>
      <c r="W79" s="40">
        <v>0</v>
      </c>
    </row>
    <row r="80" spans="1:23" x14ac:dyDescent="0.25">
      <c r="A80" s="2">
        <v>40390</v>
      </c>
      <c r="B80" s="4">
        <v>1.0146403218344244E-4</v>
      </c>
      <c r="C80" s="4">
        <v>2.2249999999999215E-3</v>
      </c>
      <c r="D80" s="4">
        <v>9.1359773145802889E-3</v>
      </c>
      <c r="E80" s="4">
        <v>-5.5907730326184013E-3</v>
      </c>
      <c r="F80" s="4">
        <v>-6.3907730326184034E-3</v>
      </c>
      <c r="G80" s="4">
        <v>9.2696523134303682E-4</v>
      </c>
      <c r="H80" s="4">
        <v>1.9717598398112223E-4</v>
      </c>
      <c r="I80" s="4">
        <v>-2.0264426233300176E-4</v>
      </c>
      <c r="J80" s="4">
        <v>-1.1143488648087306E-2</v>
      </c>
      <c r="K80" s="4">
        <v>-4.346858770673187E-5</v>
      </c>
      <c r="L80" s="4">
        <v>2.0357060925461981E-3</v>
      </c>
      <c r="M80" s="4">
        <v>-2.3247931847186938E-4</v>
      </c>
      <c r="N80" s="4">
        <v>-8.4342426331965314E-4</v>
      </c>
      <c r="O80" s="4">
        <v>0</v>
      </c>
      <c r="P80" s="40"/>
      <c r="Q80" s="40"/>
      <c r="R80" s="40"/>
      <c r="S80" s="40"/>
      <c r="T80" s="40"/>
      <c r="U80" s="40">
        <v>0</v>
      </c>
      <c r="V80" s="40">
        <v>0</v>
      </c>
      <c r="W80" s="40">
        <v>0</v>
      </c>
    </row>
    <row r="81" spans="1:23" x14ac:dyDescent="0.25">
      <c r="A81" s="2">
        <v>40421</v>
      </c>
      <c r="B81" s="4">
        <v>-1.4499622788639518E-4</v>
      </c>
      <c r="C81" s="4">
        <v>-1.9974999999999909E-2</v>
      </c>
      <c r="D81" s="4">
        <v>-3.2770464801027549E-2</v>
      </c>
      <c r="E81" s="4">
        <v>-1.3209753234345659E-2</v>
      </c>
      <c r="F81" s="4">
        <v>-1.300975323434566E-2</v>
      </c>
      <c r="G81" s="4">
        <v>-2.9872930755188353E-3</v>
      </c>
      <c r="H81" s="4">
        <v>1.4412724451453446E-4</v>
      </c>
      <c r="I81" s="4">
        <v>-8.7964452116071762E-4</v>
      </c>
      <c r="J81" s="4">
        <v>-2.8222815957886175E-3</v>
      </c>
      <c r="K81" s="4">
        <v>-8.9862489845074292E-3</v>
      </c>
      <c r="L81" s="4">
        <v>-1.9743920346953856E-2</v>
      </c>
      <c r="M81" s="4">
        <v>-2.589499287527516E-3</v>
      </c>
      <c r="N81" s="4">
        <v>-9.0627980720460223E-3</v>
      </c>
      <c r="O81" s="4">
        <v>0</v>
      </c>
      <c r="P81" s="40"/>
      <c r="Q81" s="40"/>
      <c r="R81" s="40"/>
      <c r="S81" s="40"/>
      <c r="T81" s="40"/>
      <c r="U81" s="40">
        <v>0</v>
      </c>
      <c r="V81" s="40">
        <v>0</v>
      </c>
      <c r="W81" s="40">
        <v>0</v>
      </c>
    </row>
    <row r="82" spans="1:23" x14ac:dyDescent="0.25">
      <c r="A82" s="2">
        <v>40451</v>
      </c>
      <c r="B82" s="4">
        <v>-7.111447174005755E-4</v>
      </c>
      <c r="C82" s="4">
        <v>1.1249999999999039E-3</v>
      </c>
      <c r="D82" s="4">
        <v>2.1209776429835625E-2</v>
      </c>
      <c r="E82" s="4">
        <v>4.0824224652728225E-3</v>
      </c>
      <c r="F82" s="4">
        <v>2.9824224652728187E-3</v>
      </c>
      <c r="G82" s="4">
        <v>4.4591593643468069E-3</v>
      </c>
      <c r="H82" s="4">
        <v>-2.0144812984367261E-4</v>
      </c>
      <c r="I82" s="4">
        <v>-2.2917389688823851E-3</v>
      </c>
      <c r="J82" s="4">
        <v>6.745741805696745E-4</v>
      </c>
      <c r="K82" s="4">
        <v>1.252383083893166E-3</v>
      </c>
      <c r="L82" s="4">
        <v>1.4435030665649884E-3</v>
      </c>
      <c r="M82" s="4">
        <v>-2.9863678336492644E-4</v>
      </c>
      <c r="N82" s="4">
        <v>1.5662754846441987E-3</v>
      </c>
      <c r="O82" s="4">
        <v>0</v>
      </c>
      <c r="P82" s="40"/>
      <c r="Q82" s="40"/>
      <c r="R82" s="40"/>
      <c r="S82" s="40"/>
      <c r="T82" s="40"/>
      <c r="U82" s="40">
        <v>0</v>
      </c>
      <c r="V82" s="40">
        <v>0</v>
      </c>
      <c r="W82" s="40">
        <v>0</v>
      </c>
    </row>
    <row r="83" spans="1:23" x14ac:dyDescent="0.25">
      <c r="A83" s="2">
        <v>40482</v>
      </c>
      <c r="B83" s="4">
        <v>4.4755066234623397E-4</v>
      </c>
      <c r="C83" s="4">
        <v>2.724999999999915E-3</v>
      </c>
      <c r="D83" s="4">
        <v>7.6908868656827972E-3</v>
      </c>
      <c r="E83" s="4">
        <v>1.248410552025403E-2</v>
      </c>
      <c r="F83" s="4">
        <v>1.2784105520254024E-2</v>
      </c>
      <c r="G83" s="4">
        <v>3.6268300702778332E-3</v>
      </c>
      <c r="H83" s="4">
        <v>-2.3429511076954396E-4</v>
      </c>
      <c r="I83" s="4">
        <v>1.7683517936279928E-3</v>
      </c>
      <c r="J83" s="4">
        <v>-4.0799072486513641E-3</v>
      </c>
      <c r="K83" s="4">
        <v>3.5363371267594507E-3</v>
      </c>
      <c r="L83" s="4">
        <v>8.3200670138012384E-3</v>
      </c>
      <c r="M83" s="4">
        <v>1.6217316491251819E-3</v>
      </c>
      <c r="N83" s="4">
        <v>4.9750667672234551E-3</v>
      </c>
      <c r="O83" s="4">
        <v>0</v>
      </c>
      <c r="P83" s="40"/>
      <c r="Q83" s="40"/>
      <c r="R83" s="40"/>
      <c r="S83" s="40"/>
      <c r="T83" s="40"/>
      <c r="U83" s="40">
        <v>0</v>
      </c>
      <c r="V83" s="40">
        <v>0</v>
      </c>
      <c r="W83" s="40">
        <v>0</v>
      </c>
    </row>
    <row r="84" spans="1:23" x14ac:dyDescent="0.25">
      <c r="A84" s="2">
        <v>40512</v>
      </c>
      <c r="B84" s="4">
        <v>5.8524680811255711E-4</v>
      </c>
      <c r="C84" s="4">
        <v>-5.8750000000000607E-3</v>
      </c>
      <c r="D84" s="4">
        <v>1.5036175421214951E-2</v>
      </c>
      <c r="E84" s="4">
        <v>-1.9876557660382854E-3</v>
      </c>
      <c r="F84" s="4">
        <v>-2.4876557660382858E-3</v>
      </c>
      <c r="G84" s="4">
        <v>7.0033757118019568E-4</v>
      </c>
      <c r="H84" s="4">
        <v>2.7404176190971852E-4</v>
      </c>
      <c r="I84" s="4">
        <v>1.1508595319956721E-3</v>
      </c>
      <c r="J84" s="4">
        <v>1.7047627993876484E-3</v>
      </c>
      <c r="K84" s="4">
        <v>3.0545865420506186E-3</v>
      </c>
      <c r="L84" s="4">
        <v>9.9214650624792483E-3</v>
      </c>
      <c r="M84" s="4">
        <v>-1.8459395534603691E-4</v>
      </c>
      <c r="N84" s="4">
        <v>-1.6198627527862115E-3</v>
      </c>
      <c r="O84" s="4">
        <v>0</v>
      </c>
      <c r="P84" s="40"/>
      <c r="Q84" s="40"/>
      <c r="R84" s="40"/>
      <c r="S84" s="40"/>
      <c r="T84" s="40"/>
      <c r="U84" s="40">
        <v>0</v>
      </c>
      <c r="V84" s="40">
        <v>0</v>
      </c>
      <c r="W84" s="40">
        <v>0</v>
      </c>
    </row>
    <row r="85" spans="1:23" x14ac:dyDescent="0.25">
      <c r="A85" s="2">
        <v>40543</v>
      </c>
      <c r="B85" s="4">
        <v>-3.5955808043858727E-4</v>
      </c>
      <c r="C85" s="4">
        <v>-1.4749999999999139E-3</v>
      </c>
      <c r="D85" s="4">
        <v>-2.6276582462259612E-3</v>
      </c>
      <c r="E85" s="4">
        <v>2.2173379784332092E-3</v>
      </c>
      <c r="F85" s="4">
        <v>2.3173379784332121E-3</v>
      </c>
      <c r="G85" s="4">
        <v>-1.0221922404916858E-2</v>
      </c>
      <c r="H85" s="4">
        <v>-2.5682805610023141E-4</v>
      </c>
      <c r="I85" s="4">
        <v>-4.0514676665677355E-4</v>
      </c>
      <c r="J85" s="4">
        <v>-1.7041518856211121E-3</v>
      </c>
      <c r="K85" s="4">
        <v>2.0899392824882713E-3</v>
      </c>
      <c r="L85" s="4">
        <v>1.2216388967355128E-2</v>
      </c>
      <c r="M85" s="4">
        <v>-2.0448243644334216E-4</v>
      </c>
      <c r="N85" s="4">
        <v>-2.1183850350594696E-3</v>
      </c>
      <c r="O85" s="4">
        <v>0</v>
      </c>
      <c r="P85" s="40"/>
      <c r="Q85" s="40"/>
      <c r="R85" s="40"/>
      <c r="S85" s="40"/>
      <c r="T85" s="40"/>
      <c r="U85" s="40">
        <v>0</v>
      </c>
      <c r="V85" s="40">
        <v>0</v>
      </c>
      <c r="W85" s="40">
        <v>0</v>
      </c>
    </row>
    <row r="86" spans="1:23" x14ac:dyDescent="0.25">
      <c r="A86" s="2">
        <v>40574</v>
      </c>
      <c r="B86" s="4">
        <v>3.9652860806404697E-4</v>
      </c>
      <c r="C86" s="4">
        <v>-5.3263254426294225E-3</v>
      </c>
      <c r="D86" s="4">
        <v>6.2256762530141906E-3</v>
      </c>
      <c r="E86" s="4">
        <v>2.915405381116308E-3</v>
      </c>
      <c r="F86" s="4">
        <v>2.6154053811163099E-3</v>
      </c>
      <c r="G86" s="4">
        <v>2.8940638052405293E-3</v>
      </c>
      <c r="H86" s="4">
        <v>3.2479771497396061E-4</v>
      </c>
      <c r="I86" s="4">
        <v>5.2280024301449646E-4</v>
      </c>
      <c r="J86" s="4">
        <v>-3.7343346607344695E-3</v>
      </c>
      <c r="K86" s="4">
        <v>7.0300599057653707E-4</v>
      </c>
      <c r="L86" s="4">
        <v>-3.2364003819013087E-3</v>
      </c>
      <c r="M86" s="4">
        <v>3.7676059699244925E-4</v>
      </c>
      <c r="N86" s="4">
        <v>-2.4009992493449241E-4</v>
      </c>
      <c r="O86" s="4">
        <v>0</v>
      </c>
      <c r="P86" s="40"/>
      <c r="Q86" s="40"/>
      <c r="R86" s="40"/>
      <c r="S86" s="40"/>
      <c r="T86" s="40"/>
      <c r="U86" s="40">
        <v>0</v>
      </c>
      <c r="V86" s="40">
        <v>0</v>
      </c>
      <c r="W86" s="40">
        <v>0</v>
      </c>
    </row>
    <row r="87" spans="1:23" x14ac:dyDescent="0.25">
      <c r="A87" s="2">
        <v>40602</v>
      </c>
      <c r="B87" s="4">
        <v>3.5117531392903729E-4</v>
      </c>
      <c r="C87" s="4">
        <v>1.9235972719357577E-3</v>
      </c>
      <c r="D87" s="4">
        <v>6.8578423648802539E-3</v>
      </c>
      <c r="E87" s="4">
        <v>3.360277704676895E-3</v>
      </c>
      <c r="F87" s="4">
        <v>2.9602777046768974E-3</v>
      </c>
      <c r="G87" s="4">
        <v>2.9052803298593127E-3</v>
      </c>
      <c r="H87" s="4">
        <v>-1.4503677834810328E-4</v>
      </c>
      <c r="I87" s="4">
        <v>1.6098919427192512E-3</v>
      </c>
      <c r="J87" s="4">
        <v>-9.6025594666325834E-4</v>
      </c>
      <c r="K87" s="4">
        <v>4.0103697801058651E-3</v>
      </c>
      <c r="L87" s="4">
        <v>-6.4344689670582655E-4</v>
      </c>
      <c r="M87" s="4">
        <v>7.1923626904783419E-4</v>
      </c>
      <c r="N87" s="4">
        <v>1.8583920125808256E-3</v>
      </c>
      <c r="O87" s="4">
        <v>0</v>
      </c>
      <c r="P87" s="40"/>
      <c r="Q87" s="40"/>
      <c r="R87" s="40"/>
      <c r="S87" s="40"/>
      <c r="T87" s="40"/>
      <c r="U87" s="40">
        <v>0</v>
      </c>
      <c r="V87" s="40">
        <v>0</v>
      </c>
      <c r="W87" s="40">
        <v>0</v>
      </c>
    </row>
    <row r="88" spans="1:23" x14ac:dyDescent="0.25">
      <c r="A88" s="2">
        <v>40633</v>
      </c>
      <c r="B88" s="4">
        <v>3.2075772528331211E-4</v>
      </c>
      <c r="C88" s="4">
        <v>5.2601848411665784E-3</v>
      </c>
      <c r="D88" s="4">
        <v>-1.8685513319984637E-2</v>
      </c>
      <c r="E88" s="4">
        <v>-7.9244413553660013E-3</v>
      </c>
      <c r="F88" s="4">
        <v>-8.3244413553660006E-3</v>
      </c>
      <c r="G88" s="4">
        <v>-2.8040665287445438E-3</v>
      </c>
      <c r="H88" s="4">
        <v>7.3625294955661851E-5</v>
      </c>
      <c r="I88" s="4">
        <v>1.0059683973017157E-3</v>
      </c>
      <c r="J88" s="4">
        <v>-8.1768223297045556E-4</v>
      </c>
      <c r="K88" s="4">
        <v>-2.0129895829460341E-3</v>
      </c>
      <c r="L88" s="4">
        <v>-5.3210064894221908E-3</v>
      </c>
      <c r="M88" s="4">
        <v>-1.1724568423151577E-4</v>
      </c>
      <c r="N88" s="4">
        <v>-9.896459918694383E-4</v>
      </c>
      <c r="O88" s="4">
        <v>0</v>
      </c>
      <c r="P88" s="40"/>
      <c r="Q88" s="40"/>
      <c r="R88" s="40"/>
      <c r="S88" s="40"/>
      <c r="T88" s="40"/>
      <c r="U88" s="40">
        <v>0</v>
      </c>
      <c r="V88" s="40">
        <v>0</v>
      </c>
      <c r="W88" s="40">
        <v>5.6620001345261663E-2</v>
      </c>
    </row>
    <row r="89" spans="1:23" x14ac:dyDescent="0.25">
      <c r="A89" s="2">
        <v>40663</v>
      </c>
      <c r="B89" s="4">
        <v>-1.6049201495905649E-4</v>
      </c>
      <c r="C89" s="4">
        <v>5.1189731108019672E-3</v>
      </c>
      <c r="D89" s="4">
        <v>-1.5387101572050506E-3</v>
      </c>
      <c r="E89" s="4">
        <v>-7.23473196750039E-3</v>
      </c>
      <c r="F89" s="4">
        <v>-7.3347319675003929E-3</v>
      </c>
      <c r="G89" s="4">
        <v>3.2766672795330742E-3</v>
      </c>
      <c r="H89" s="4">
        <v>-1.3154885301214746E-4</v>
      </c>
      <c r="I89" s="4">
        <v>-2.143289504817434E-4</v>
      </c>
      <c r="J89" s="4">
        <v>-5.5010544294025951E-3</v>
      </c>
      <c r="K89" s="4">
        <v>-4.4970333601841023E-4</v>
      </c>
      <c r="L89" s="4">
        <v>-4.2579496563858021E-3</v>
      </c>
      <c r="M89" s="4">
        <v>-1.0707083775524963E-4</v>
      </c>
      <c r="N89" s="4">
        <v>2.107193221960145E-4</v>
      </c>
      <c r="O89" s="4">
        <v>0</v>
      </c>
      <c r="P89" s="40"/>
      <c r="Q89" s="40"/>
      <c r="R89" s="40"/>
      <c r="S89" s="40"/>
      <c r="T89" s="40"/>
      <c r="U89" s="40">
        <v>0</v>
      </c>
      <c r="V89" s="40">
        <v>0</v>
      </c>
      <c r="W89" s="40">
        <v>3.5261127058527561E-3</v>
      </c>
    </row>
    <row r="90" spans="1:23" x14ac:dyDescent="0.25">
      <c r="A90" s="2">
        <v>40694</v>
      </c>
      <c r="B90" s="4">
        <v>3.7956341800191029E-5</v>
      </c>
      <c r="C90" s="4">
        <v>5.9670658682635207E-4</v>
      </c>
      <c r="D90" s="4">
        <v>1.0404390387063088E-2</v>
      </c>
      <c r="E90" s="4">
        <v>-1.0299997546189595E-3</v>
      </c>
      <c r="F90" s="4">
        <v>-1.4299997546189606E-3</v>
      </c>
      <c r="G90" s="4">
        <v>8.1663311743114392E-3</v>
      </c>
      <c r="H90" s="4">
        <v>-6.3128348326132663E-5</v>
      </c>
      <c r="I90" s="4">
        <v>2.5899012048691446E-4</v>
      </c>
      <c r="J90" s="4">
        <v>1.3765045325643821E-3</v>
      </c>
      <c r="K90" s="4">
        <v>-2.3071002780032501E-3</v>
      </c>
      <c r="L90" s="4">
        <v>-1.5701086232440452E-2</v>
      </c>
      <c r="M90" s="4">
        <v>7.5039608782525875E-4</v>
      </c>
      <c r="N90" s="4">
        <v>2.1602464205767819E-3</v>
      </c>
      <c r="O90" s="4">
        <v>0</v>
      </c>
      <c r="P90" s="40"/>
      <c r="Q90" s="40"/>
      <c r="R90" s="40"/>
      <c r="S90" s="40"/>
      <c r="T90" s="40"/>
      <c r="U90" s="40">
        <v>0</v>
      </c>
      <c r="V90" s="40">
        <v>0</v>
      </c>
      <c r="W90" s="40">
        <v>6.7795399441422568E-3</v>
      </c>
    </row>
    <row r="91" spans="1:23" x14ac:dyDescent="0.25">
      <c r="A91" s="2">
        <v>40724</v>
      </c>
      <c r="B91" s="4">
        <v>5.2662477936832883E-5</v>
      </c>
      <c r="C91" s="4">
        <v>-7.0781211807838737E-3</v>
      </c>
      <c r="D91" s="4">
        <v>7.5691959690655369E-3</v>
      </c>
      <c r="E91" s="4">
        <v>-3.1140702773644578E-3</v>
      </c>
      <c r="F91" s="4">
        <v>-3.7140702773644577E-3</v>
      </c>
      <c r="G91" s="4">
        <v>1.5532036670952015E-3</v>
      </c>
      <c r="H91" s="4">
        <v>-1.1157305175021242E-4</v>
      </c>
      <c r="I91" s="4">
        <v>7.068453635746154E-4</v>
      </c>
      <c r="J91" s="4">
        <v>-8.2574850121578357E-4</v>
      </c>
      <c r="K91" s="4">
        <v>-9.3570986946965931E-3</v>
      </c>
      <c r="L91" s="4">
        <v>-3.9972655517911543E-2</v>
      </c>
      <c r="M91" s="4">
        <v>-2.7387362706671019E-4</v>
      </c>
      <c r="N91" s="4">
        <v>-1.945148919562021E-3</v>
      </c>
      <c r="O91" s="4">
        <v>0</v>
      </c>
      <c r="P91" s="40"/>
      <c r="Q91" s="40"/>
      <c r="R91" s="40"/>
      <c r="S91" s="40"/>
      <c r="T91" s="40"/>
      <c r="U91" s="40">
        <v>0</v>
      </c>
      <c r="V91" s="40">
        <v>0</v>
      </c>
      <c r="W91" s="40">
        <v>-3.5922387727830886E-3</v>
      </c>
    </row>
    <row r="92" spans="1:23" x14ac:dyDescent="0.25">
      <c r="A92" s="2">
        <v>40755</v>
      </c>
      <c r="B92" s="4">
        <v>-2.8856743007849711E-4</v>
      </c>
      <c r="C92" s="4">
        <v>-3.7382774889275355E-3</v>
      </c>
      <c r="D92" s="4">
        <v>1.5659633840913255E-2</v>
      </c>
      <c r="E92" s="4">
        <v>5.4366711548219059E-3</v>
      </c>
      <c r="F92" s="4">
        <v>5.4366711548219059E-3</v>
      </c>
      <c r="G92" s="4">
        <v>2.9173983182083987E-3</v>
      </c>
      <c r="H92" s="4">
        <v>-2.0501510661720401E-5</v>
      </c>
      <c r="I92" s="4">
        <v>-9.0370062785198949E-4</v>
      </c>
      <c r="J92" s="4">
        <v>-5.1395031645955665E-3</v>
      </c>
      <c r="K92" s="4">
        <v>-1.5110253397008558E-3</v>
      </c>
      <c r="L92" s="4">
        <v>-1.789152993889398E-2</v>
      </c>
      <c r="M92" s="4">
        <v>6.7122206661969844E-6</v>
      </c>
      <c r="N92" s="4">
        <v>1.5761391722907449E-3</v>
      </c>
      <c r="O92" s="4">
        <v>0</v>
      </c>
      <c r="P92" s="40"/>
      <c r="Q92" s="40"/>
      <c r="R92" s="40"/>
      <c r="S92" s="40"/>
      <c r="T92" s="40"/>
      <c r="U92" s="40">
        <v>0</v>
      </c>
      <c r="V92" s="40">
        <v>0</v>
      </c>
      <c r="W92" s="40">
        <v>-2.9821589126779874E-3</v>
      </c>
    </row>
    <row r="93" spans="1:23" x14ac:dyDescent="0.25">
      <c r="A93" s="2">
        <v>40786</v>
      </c>
      <c r="B93" s="4">
        <v>9.5951397513248382E-5</v>
      </c>
      <c r="C93" s="4">
        <v>-7.6496450908369006E-3</v>
      </c>
      <c r="D93" s="4">
        <v>4.9933594520983823E-3</v>
      </c>
      <c r="E93" s="4">
        <v>5.1723783134843132E-4</v>
      </c>
      <c r="F93" s="4">
        <v>1.7237831348430876E-5</v>
      </c>
      <c r="G93" s="4">
        <v>2.7522360790054129E-2</v>
      </c>
      <c r="H93" s="4">
        <v>-4.1241217949197079E-4</v>
      </c>
      <c r="I93" s="4">
        <v>1.5833087297232283E-3</v>
      </c>
      <c r="J93" s="4">
        <v>-6.9937346819787423E-4</v>
      </c>
      <c r="K93" s="4">
        <v>9.9239097074763256E-4</v>
      </c>
      <c r="L93" s="4">
        <v>2.1306723689181947E-4</v>
      </c>
      <c r="M93" s="4">
        <v>1.7619981495706077E-3</v>
      </c>
      <c r="N93" s="4">
        <v>4.779025727697582E-3</v>
      </c>
      <c r="O93" s="4">
        <v>0</v>
      </c>
      <c r="P93" s="40"/>
      <c r="Q93" s="40"/>
      <c r="R93" s="40"/>
      <c r="S93" s="40"/>
      <c r="T93" s="40"/>
      <c r="U93" s="40">
        <v>0</v>
      </c>
      <c r="V93" s="40">
        <v>0</v>
      </c>
      <c r="W93" s="40">
        <v>2.3527131832748689E-2</v>
      </c>
    </row>
    <row r="94" spans="1:23" x14ac:dyDescent="0.25">
      <c r="A94" s="2">
        <v>40816</v>
      </c>
      <c r="B94" s="4">
        <v>4.9603832534974267E-4</v>
      </c>
      <c r="C94" s="4">
        <v>5.9461634904716398E-3</v>
      </c>
      <c r="D94" s="4">
        <v>3.2527544535701183E-2</v>
      </c>
      <c r="E94" s="4">
        <v>1.4075017547184418E-2</v>
      </c>
      <c r="F94" s="4">
        <v>1.4975017547184416E-2</v>
      </c>
      <c r="G94" s="4">
        <v>-1.5815068451743408E-2</v>
      </c>
      <c r="H94" s="4">
        <v>-5.6530223921129504E-4</v>
      </c>
      <c r="I94" s="4">
        <v>3.2939855487111331E-3</v>
      </c>
      <c r="J94" s="4">
        <v>-2.8658257407216531E-3</v>
      </c>
      <c r="K94" s="4">
        <v>1.0318278073781703E-3</v>
      </c>
      <c r="L94" s="4">
        <v>5.6391553309290826E-3</v>
      </c>
      <c r="M94" s="4">
        <v>3.0369499793042772E-4</v>
      </c>
      <c r="N94" s="4">
        <v>-7.6407796271109329E-4</v>
      </c>
      <c r="O94" s="4">
        <v>0</v>
      </c>
      <c r="P94" s="40"/>
      <c r="Q94" s="40"/>
      <c r="R94" s="40"/>
      <c r="S94" s="40"/>
      <c r="T94" s="40"/>
      <c r="U94" s="40">
        <v>0</v>
      </c>
      <c r="V94" s="40">
        <v>0</v>
      </c>
      <c r="W94" s="40">
        <v>-3.2655954709046628E-2</v>
      </c>
    </row>
    <row r="95" spans="1:23" x14ac:dyDescent="0.25">
      <c r="A95" s="2">
        <v>40847</v>
      </c>
      <c r="B95" s="4">
        <v>-2.6291997015700629E-4</v>
      </c>
      <c r="C95" s="4">
        <v>8.8571061180292288E-3</v>
      </c>
      <c r="D95" s="4">
        <v>7.5978941861952476E-4</v>
      </c>
      <c r="E95" s="4">
        <v>7.4758528784647504E-3</v>
      </c>
      <c r="F95" s="4">
        <v>5.7758528784647573E-3</v>
      </c>
      <c r="G95" s="4">
        <v>1.6310885201023514E-2</v>
      </c>
      <c r="H95" s="4">
        <v>1.2144752124562674E-4</v>
      </c>
      <c r="I95" s="4">
        <v>-1.2644327931681321E-3</v>
      </c>
      <c r="J95" s="4">
        <v>-1.5616375595965612E-3</v>
      </c>
      <c r="K95" s="4">
        <v>-2.5845674017269914E-3</v>
      </c>
      <c r="L95" s="4">
        <v>5.8544606273789254E-3</v>
      </c>
      <c r="M95" s="4">
        <v>2.0719479818037002E-3</v>
      </c>
      <c r="N95" s="4">
        <v>9.1896657668600751E-3</v>
      </c>
      <c r="O95" s="4">
        <v>0</v>
      </c>
      <c r="P95" s="40"/>
      <c r="Q95" s="40"/>
      <c r="R95" s="40"/>
      <c r="S95" s="40"/>
      <c r="T95" s="40"/>
      <c r="U95" s="40">
        <v>0</v>
      </c>
      <c r="V95" s="40">
        <v>0</v>
      </c>
      <c r="W95" s="40">
        <v>2.9392649337723592E-2</v>
      </c>
    </row>
    <row r="96" spans="1:23" x14ac:dyDescent="0.25">
      <c r="A96" s="2">
        <v>40877</v>
      </c>
      <c r="B96" s="4">
        <v>-2.6349919615438868E-4</v>
      </c>
      <c r="C96" s="4">
        <v>-1.8190601194152658E-3</v>
      </c>
      <c r="D96" s="4">
        <v>9.8194849717846162E-3</v>
      </c>
      <c r="E96" s="4">
        <v>4.6778285219300584E-3</v>
      </c>
      <c r="F96" s="4">
        <v>4.4778285219300596E-3</v>
      </c>
      <c r="G96" s="4">
        <v>4.306432425859312E-3</v>
      </c>
      <c r="H96" s="4">
        <v>-1.0787271906258569E-4</v>
      </c>
      <c r="I96" s="4">
        <v>-2.4500371866661486E-4</v>
      </c>
      <c r="J96" s="4">
        <v>8.3566180106836706E-3</v>
      </c>
      <c r="K96" s="4">
        <v>3.0394187043162311E-3</v>
      </c>
      <c r="L96" s="4">
        <v>8.2372076826509686E-3</v>
      </c>
      <c r="M96" s="4">
        <v>3.5890549666544973E-4</v>
      </c>
      <c r="N96" s="4">
        <v>1.9213002911027477E-3</v>
      </c>
      <c r="O96" s="4">
        <v>0</v>
      </c>
      <c r="P96" s="40"/>
      <c r="Q96" s="40"/>
      <c r="R96" s="40"/>
      <c r="S96" s="40"/>
      <c r="T96" s="40"/>
      <c r="U96" s="40">
        <v>0</v>
      </c>
      <c r="V96" s="40">
        <v>0</v>
      </c>
      <c r="W96" s="40">
        <v>-1.9795501425209569E-3</v>
      </c>
    </row>
    <row r="97" spans="1:23" x14ac:dyDescent="0.25">
      <c r="A97" s="2">
        <v>40908</v>
      </c>
      <c r="B97" s="4">
        <v>-1.7643572265536693E-4</v>
      </c>
      <c r="C97" s="4">
        <v>1.4177346570397166E-2</v>
      </c>
      <c r="D97" s="4">
        <v>2.3285278053895887E-3</v>
      </c>
      <c r="E97" s="4">
        <v>9.7882682643983879E-4</v>
      </c>
      <c r="F97" s="4">
        <v>8.7882682643983939E-4</v>
      </c>
      <c r="G97" s="4">
        <v>-3.7217364179216519E-3</v>
      </c>
      <c r="H97" s="4">
        <v>1.7444570603887544E-4</v>
      </c>
      <c r="I97" s="4">
        <v>-4.19575150655601E-4</v>
      </c>
      <c r="J97" s="4">
        <v>-3.5433297860623068E-3</v>
      </c>
      <c r="K97" s="4">
        <v>6.7873166149858477E-4</v>
      </c>
      <c r="L97" s="4">
        <v>1.1151014063472686E-3</v>
      </c>
      <c r="M97" s="4">
        <v>9.1449961038368201E-4</v>
      </c>
      <c r="N97" s="4">
        <v>2.5401481441404928E-3</v>
      </c>
      <c r="O97" s="4">
        <v>0</v>
      </c>
      <c r="P97" s="40"/>
      <c r="Q97" s="40"/>
      <c r="R97" s="40"/>
      <c r="S97" s="40"/>
      <c r="T97" s="40"/>
      <c r="U97" s="40">
        <v>0</v>
      </c>
      <c r="V97" s="40">
        <v>0</v>
      </c>
      <c r="W97" s="40">
        <v>-3.3970225699594819E-3</v>
      </c>
    </row>
    <row r="98" spans="1:23" x14ac:dyDescent="0.25">
      <c r="A98" s="2">
        <v>40939</v>
      </c>
      <c r="B98" s="4">
        <v>-1.0020314131173672E-5</v>
      </c>
      <c r="C98" s="4">
        <v>-1.3445978632735146E-2</v>
      </c>
      <c r="D98" s="4">
        <v>-2.4698545614616416E-2</v>
      </c>
      <c r="E98" s="4">
        <v>-1.6111126263261E-3</v>
      </c>
      <c r="F98" s="4">
        <v>-1.6111156025165746E-3</v>
      </c>
      <c r="G98" s="4">
        <v>7.7632713173249324E-3</v>
      </c>
      <c r="H98" s="4">
        <v>1.0206812288403484E-4</v>
      </c>
      <c r="I98" s="4">
        <v>-8.570386601419698E-4</v>
      </c>
      <c r="J98" s="4">
        <v>1.8905286959969292E-4</v>
      </c>
      <c r="K98" s="4">
        <v>-4.1344570050113223E-3</v>
      </c>
      <c r="L98" s="4">
        <v>-4.3044921403402742E-3</v>
      </c>
      <c r="M98" s="4">
        <v>-2.8901504207700171E-4</v>
      </c>
      <c r="N98" s="4">
        <v>-9.8713290737331011E-4</v>
      </c>
      <c r="O98" s="4">
        <v>0</v>
      </c>
      <c r="P98" s="40"/>
      <c r="Q98" s="40"/>
      <c r="R98" s="40"/>
      <c r="S98" s="40"/>
      <c r="T98" s="40"/>
      <c r="U98" s="40">
        <v>0</v>
      </c>
      <c r="V98" s="40">
        <v>0</v>
      </c>
      <c r="W98" s="40">
        <v>1.207630974207316E-2</v>
      </c>
    </row>
    <row r="99" spans="1:23" x14ac:dyDescent="0.25">
      <c r="A99" s="2">
        <v>40968</v>
      </c>
      <c r="B99" s="4">
        <v>3.5315257662226363E-5</v>
      </c>
      <c r="C99" s="4">
        <v>2.1683635215856076E-3</v>
      </c>
      <c r="D99" s="4">
        <v>2.4716331412135521E-3</v>
      </c>
      <c r="E99" s="4">
        <v>7.7242232159863145E-4</v>
      </c>
      <c r="F99" s="4">
        <v>1.1724193454081544E-3</v>
      </c>
      <c r="G99" s="4">
        <v>-1.7980352971344732E-3</v>
      </c>
      <c r="H99" s="4">
        <v>-1.7236013940618352E-4</v>
      </c>
      <c r="I99" s="4">
        <v>-4.6881017089281038E-4</v>
      </c>
      <c r="J99" s="4">
        <v>-9.085781701251832E-3</v>
      </c>
      <c r="K99" s="4">
        <v>5.0641169621678042E-4</v>
      </c>
      <c r="L99" s="4">
        <v>1.0491013988432493E-2</v>
      </c>
      <c r="M99" s="4">
        <v>1.9332871541240509E-4</v>
      </c>
      <c r="N99" s="4">
        <v>6.8933912302231171E-4</v>
      </c>
      <c r="O99" s="4">
        <v>0</v>
      </c>
      <c r="P99" s="40"/>
      <c r="Q99" s="40"/>
      <c r="R99" s="40"/>
      <c r="S99" s="40"/>
      <c r="T99" s="40"/>
      <c r="U99" s="40">
        <v>0</v>
      </c>
      <c r="V99" s="40">
        <v>0</v>
      </c>
      <c r="W99" s="40">
        <v>2.4879249734064413E-3</v>
      </c>
    </row>
    <row r="100" spans="1:23" x14ac:dyDescent="0.25">
      <c r="A100" s="2">
        <v>40999</v>
      </c>
      <c r="B100" s="4">
        <v>7.3857012077560395E-5</v>
      </c>
      <c r="C100" s="4">
        <v>-1.330198179057572E-3</v>
      </c>
      <c r="D100" s="4">
        <v>6.6383726408045171E-3</v>
      </c>
      <c r="E100" s="4">
        <v>-1.7939838606556638E-3</v>
      </c>
      <c r="F100" s="4">
        <v>-2.3939868368461348E-3</v>
      </c>
      <c r="G100" s="4">
        <v>9.9435562851680325E-3</v>
      </c>
      <c r="H100" s="4">
        <v>-1.2363611709595174E-4</v>
      </c>
      <c r="I100" s="4">
        <v>-4.0170795874248065E-4</v>
      </c>
      <c r="J100" s="4">
        <v>6.8220820643289087E-3</v>
      </c>
      <c r="K100" s="4">
        <v>1.080518909208107E-3</v>
      </c>
      <c r="L100" s="4">
        <v>2.6258965243776029E-3</v>
      </c>
      <c r="M100" s="4">
        <v>1.611147285862642E-4</v>
      </c>
      <c r="N100" s="4">
        <v>1.4603582511752231E-3</v>
      </c>
      <c r="O100" s="4">
        <v>0</v>
      </c>
      <c r="P100" s="40"/>
      <c r="Q100" s="40"/>
      <c r="R100" s="40"/>
      <c r="S100" s="40"/>
      <c r="T100" s="40"/>
      <c r="U100" s="40">
        <v>0</v>
      </c>
      <c r="V100" s="40">
        <v>0</v>
      </c>
      <c r="W100" s="40">
        <v>3.2355402033209645E-3</v>
      </c>
    </row>
    <row r="101" spans="1:23" x14ac:dyDescent="0.25">
      <c r="A101" s="2">
        <v>41029</v>
      </c>
      <c r="B101" s="4">
        <v>1.628019521050586E-4</v>
      </c>
      <c r="C101" s="4">
        <v>1.7177975957701783E-3</v>
      </c>
      <c r="D101" s="4">
        <v>6.4412079199910946E-3</v>
      </c>
      <c r="E101" s="4">
        <v>-5.0785762703424372E-3</v>
      </c>
      <c r="F101" s="4">
        <v>-5.178579246532913E-3</v>
      </c>
      <c r="G101" s="4">
        <v>1.2721454398842614E-2</v>
      </c>
      <c r="H101" s="4">
        <v>-5.7899686583560549E-5</v>
      </c>
      <c r="I101" s="4">
        <v>9.0191371633840901E-4</v>
      </c>
      <c r="J101" s="4">
        <v>7.0933118007989338E-4</v>
      </c>
      <c r="K101" s="4">
        <v>1.0641652860400564E-3</v>
      </c>
      <c r="L101" s="4">
        <v>7.881760671228184E-4</v>
      </c>
      <c r="M101" s="4">
        <v>7.5842046839235105E-4</v>
      </c>
      <c r="N101" s="4">
        <v>2.3615939575827452E-3</v>
      </c>
      <c r="O101" s="4">
        <v>0</v>
      </c>
      <c r="P101" s="40"/>
      <c r="Q101" s="40"/>
      <c r="R101" s="40"/>
      <c r="S101" s="40"/>
      <c r="T101" s="40"/>
      <c r="U101" s="40">
        <v>0</v>
      </c>
      <c r="V101" s="40">
        <v>0</v>
      </c>
      <c r="W101" s="40">
        <v>1.4073448901314692E-2</v>
      </c>
    </row>
    <row r="102" spans="1:23" x14ac:dyDescent="0.25">
      <c r="A102" s="2">
        <v>41060</v>
      </c>
      <c r="B102" s="4">
        <v>-1.1204770858115783E-4</v>
      </c>
      <c r="C102" s="4">
        <v>-1.7941039254624286E-2</v>
      </c>
      <c r="D102" s="4">
        <v>1.6558533133495548E-2</v>
      </c>
      <c r="E102" s="4">
        <v>-8.3952980623555606E-4</v>
      </c>
      <c r="F102" s="4">
        <v>-1.1395327824260393E-3</v>
      </c>
      <c r="G102" s="4">
        <v>1.3035833654571616E-3</v>
      </c>
      <c r="H102" s="4">
        <v>-4.9224755984318344E-4</v>
      </c>
      <c r="I102" s="4">
        <v>1.1938545668222604E-3</v>
      </c>
      <c r="J102" s="4">
        <v>7.9027828058787775E-4</v>
      </c>
      <c r="K102" s="4">
        <v>-4.4597120955378253E-3</v>
      </c>
      <c r="L102" s="4">
        <v>-1.1275389881675826E-2</v>
      </c>
      <c r="M102" s="4">
        <v>-1.1443286201378118E-3</v>
      </c>
      <c r="N102" s="4">
        <v>-4.804611350905888E-3</v>
      </c>
      <c r="O102" s="4">
        <v>0</v>
      </c>
      <c r="P102" s="40"/>
      <c r="Q102" s="40"/>
      <c r="R102" s="40"/>
      <c r="S102" s="40"/>
      <c r="T102" s="40"/>
      <c r="U102" s="40">
        <v>0</v>
      </c>
      <c r="V102" s="40">
        <v>0</v>
      </c>
      <c r="W102" s="40">
        <v>-1.9313412178400546E-3</v>
      </c>
    </row>
    <row r="103" spans="1:23" x14ac:dyDescent="0.25">
      <c r="A103" s="2">
        <v>41090</v>
      </c>
      <c r="B103" s="4">
        <v>5.4706881641329369E-4</v>
      </c>
      <c r="C103" s="4">
        <v>9.1241318208680443E-3</v>
      </c>
      <c r="D103" s="4">
        <v>-2.7569611429222388E-3</v>
      </c>
      <c r="E103" s="4">
        <v>-5.8355152799145424E-3</v>
      </c>
      <c r="F103" s="4">
        <v>-5.835518256105017E-3</v>
      </c>
      <c r="G103" s="4">
        <v>-9.6819002386305739E-3</v>
      </c>
      <c r="H103" s="4">
        <v>5.0031746220377104E-4</v>
      </c>
      <c r="I103" s="4">
        <v>4.3075621009848117E-4</v>
      </c>
      <c r="J103" s="4">
        <v>1.7897813711771349E-3</v>
      </c>
      <c r="K103" s="4">
        <v>3.6741577376795363E-4</v>
      </c>
      <c r="L103" s="4">
        <v>-3.3851200770190736E-3</v>
      </c>
      <c r="M103" s="4">
        <v>-2.6952330219483928E-5</v>
      </c>
      <c r="N103" s="4">
        <v>-1.1360293836364423E-3</v>
      </c>
      <c r="O103" s="4">
        <v>0</v>
      </c>
      <c r="P103" s="40"/>
      <c r="Q103" s="40"/>
      <c r="R103" s="40"/>
      <c r="S103" s="40"/>
      <c r="T103" s="40"/>
      <c r="U103" s="40">
        <v>0</v>
      </c>
      <c r="V103" s="40">
        <v>0</v>
      </c>
      <c r="W103" s="40">
        <v>-2.1473786609385918E-2</v>
      </c>
    </row>
    <row r="104" spans="1:23" x14ac:dyDescent="0.25">
      <c r="A104" s="2">
        <v>41121</v>
      </c>
      <c r="B104" s="4">
        <v>7.5524808068988016E-5</v>
      </c>
      <c r="C104" s="4">
        <v>2.0028046249253618E-3</v>
      </c>
      <c r="D104" s="4">
        <v>-5.3405938380870419E-3</v>
      </c>
      <c r="E104" s="4">
        <v>2.7280142481249728E-4</v>
      </c>
      <c r="F104" s="4">
        <v>-2.7201551377979E-5</v>
      </c>
      <c r="G104" s="4">
        <v>5.9512073952616455E-3</v>
      </c>
      <c r="H104" s="4">
        <v>1.874152577279525E-4</v>
      </c>
      <c r="I104" s="4">
        <v>-3.9890971783736358E-4</v>
      </c>
      <c r="J104" s="4">
        <v>-6.9535436622374901E-3</v>
      </c>
      <c r="K104" s="4">
        <v>-3.2824439469260596E-4</v>
      </c>
      <c r="L104" s="4">
        <v>-1.0077391790363665E-2</v>
      </c>
      <c r="M104" s="4">
        <v>5.0934344263066714E-4</v>
      </c>
      <c r="N104" s="4">
        <v>1.8874395007898032E-3</v>
      </c>
      <c r="O104" s="4">
        <v>0</v>
      </c>
      <c r="P104" s="40"/>
      <c r="Q104" s="40"/>
      <c r="R104" s="40"/>
      <c r="S104" s="40"/>
      <c r="T104" s="40"/>
      <c r="U104" s="40">
        <v>0</v>
      </c>
      <c r="V104" s="40">
        <v>0</v>
      </c>
      <c r="W104" s="40">
        <v>6.3241573835732924E-3</v>
      </c>
    </row>
    <row r="105" spans="1:23" x14ac:dyDescent="0.25">
      <c r="A105" s="2">
        <v>41152</v>
      </c>
      <c r="B105" s="4">
        <v>-4.6314589455168315E-5</v>
      </c>
      <c r="C105" s="4">
        <v>7.6874933374128096E-3</v>
      </c>
      <c r="D105" s="4">
        <v>4.7656308056070601E-3</v>
      </c>
      <c r="E105" s="4">
        <v>7.7439653007022359E-3</v>
      </c>
      <c r="F105" s="4">
        <v>7.3439623245117602E-3</v>
      </c>
      <c r="G105" s="4">
        <v>-1.1906050778066595E-2</v>
      </c>
      <c r="H105" s="4">
        <v>2.5084507093102025E-4</v>
      </c>
      <c r="I105" s="4">
        <v>-1.0613718795787225E-3</v>
      </c>
      <c r="J105" s="4">
        <v>3.1742110980465671E-3</v>
      </c>
      <c r="K105" s="4">
        <v>6.8689079054612585E-4</v>
      </c>
      <c r="L105" s="4">
        <v>-7.752218661662532E-3</v>
      </c>
      <c r="M105" s="4">
        <v>1.2022808848682464E-4</v>
      </c>
      <c r="N105" s="4">
        <v>1.4061954450306294E-3</v>
      </c>
      <c r="O105" s="4">
        <v>0</v>
      </c>
      <c r="P105" s="40"/>
      <c r="Q105" s="40"/>
      <c r="R105" s="40"/>
      <c r="S105" s="40"/>
      <c r="T105" s="40"/>
      <c r="U105" s="40">
        <v>0</v>
      </c>
      <c r="V105" s="40">
        <v>0</v>
      </c>
      <c r="W105" s="40">
        <v>-1.3672084762856893E-2</v>
      </c>
    </row>
    <row r="106" spans="1:23" x14ac:dyDescent="0.25">
      <c r="A106" s="2">
        <v>41182</v>
      </c>
      <c r="B106" s="4">
        <v>5.2098473087161187E-4</v>
      </c>
      <c r="C106" s="4">
        <v>-3.4744322416013461E-3</v>
      </c>
      <c r="D106" s="4">
        <v>9.902322991562594E-3</v>
      </c>
      <c r="E106" s="4">
        <v>-1.1728370982628869E-3</v>
      </c>
      <c r="F106" s="4">
        <v>-1.3728400744533638E-3</v>
      </c>
      <c r="G106" s="4">
        <v>4.7962321633702246E-3</v>
      </c>
      <c r="H106" s="4">
        <v>5.0557893641446205E-4</v>
      </c>
      <c r="I106" s="4">
        <v>9.9365458077965013E-5</v>
      </c>
      <c r="J106" s="4">
        <v>-3.4602790816611658E-3</v>
      </c>
      <c r="K106" s="4">
        <v>5.7763647948526342E-4</v>
      </c>
      <c r="L106" s="4">
        <v>1.9271711223888682E-3</v>
      </c>
      <c r="M106" s="4">
        <v>3.5131543388263776E-4</v>
      </c>
      <c r="N106" s="4">
        <v>3.1890143275627864E-4</v>
      </c>
      <c r="O106" s="4">
        <v>0</v>
      </c>
      <c r="P106" s="40"/>
      <c r="Q106" s="40"/>
      <c r="R106" s="40"/>
      <c r="S106" s="40"/>
      <c r="T106" s="40"/>
      <c r="U106" s="40">
        <v>0</v>
      </c>
      <c r="V106" s="40">
        <v>0</v>
      </c>
      <c r="W106" s="40">
        <v>5.9328479968095496E-3</v>
      </c>
    </row>
    <row r="107" spans="1:23" x14ac:dyDescent="0.25">
      <c r="A107" s="2">
        <v>41213</v>
      </c>
      <c r="B107" s="4">
        <v>1.5951755695020283E-4</v>
      </c>
      <c r="C107" s="4">
        <v>2.6397540883689504E-3</v>
      </c>
      <c r="D107" s="4">
        <v>1.3499702899801461E-2</v>
      </c>
      <c r="E107" s="4">
        <v>7.5120043439125712E-3</v>
      </c>
      <c r="F107" s="4">
        <v>7.3120013677220961E-3</v>
      </c>
      <c r="G107" s="4">
        <v>4.5696807293970493E-3</v>
      </c>
      <c r="H107" s="4">
        <v>1.4352627416559861E-4</v>
      </c>
      <c r="I107" s="4">
        <v>-2.102935414021183E-4</v>
      </c>
      <c r="J107" s="4">
        <v>3.4062184283488884E-4</v>
      </c>
      <c r="K107" s="4">
        <v>2.3398167153270439E-3</v>
      </c>
      <c r="L107" s="4">
        <v>5.5411505628490468E-3</v>
      </c>
      <c r="M107" s="4">
        <v>9.2223901972206821E-4</v>
      </c>
      <c r="N107" s="4">
        <v>3.5692456469272682E-3</v>
      </c>
      <c r="O107" s="4">
        <v>0</v>
      </c>
      <c r="P107" s="40"/>
      <c r="Q107" s="40"/>
      <c r="R107" s="40"/>
      <c r="S107" s="40"/>
      <c r="T107" s="40"/>
      <c r="U107" s="40">
        <v>0</v>
      </c>
      <c r="V107" s="40">
        <v>0</v>
      </c>
      <c r="W107" s="40">
        <v>4.796301790569342E-4</v>
      </c>
    </row>
    <row r="108" spans="1:23" x14ac:dyDescent="0.25">
      <c r="A108" s="2">
        <v>41243</v>
      </c>
      <c r="B108" s="4">
        <v>8.7145246393942853E-5</v>
      </c>
      <c r="C108" s="4">
        <v>7.1827443322984011E-3</v>
      </c>
      <c r="D108" s="4">
        <v>1.5825392940629349E-2</v>
      </c>
      <c r="E108" s="4">
        <v>1.3233490163651685E-3</v>
      </c>
      <c r="F108" s="4">
        <v>8.2334604017469254E-4</v>
      </c>
      <c r="G108" s="4">
        <v>-1.3260041655559062E-3</v>
      </c>
      <c r="H108" s="4">
        <v>-1.6945501450787949E-4</v>
      </c>
      <c r="I108" s="4">
        <v>7.4761528831979781E-4</v>
      </c>
      <c r="J108" s="4">
        <v>5.5898841579503106E-5</v>
      </c>
      <c r="K108" s="4">
        <v>1.4552493783295799E-3</v>
      </c>
      <c r="L108" s="4">
        <v>-5.5318253253631121E-4</v>
      </c>
      <c r="M108" s="4">
        <v>6.3750473989720481E-4</v>
      </c>
      <c r="N108" s="4">
        <v>2.0195914753643393E-3</v>
      </c>
      <c r="O108" s="4">
        <v>0</v>
      </c>
      <c r="P108" s="40"/>
      <c r="Q108" s="40"/>
      <c r="R108" s="40"/>
      <c r="S108" s="40"/>
      <c r="T108" s="40"/>
      <c r="U108" s="40">
        <v>0</v>
      </c>
      <c r="V108" s="40">
        <v>0</v>
      </c>
      <c r="W108" s="40">
        <v>-5.0794060255266241E-4</v>
      </c>
    </row>
    <row r="109" spans="1:23" x14ac:dyDescent="0.25">
      <c r="A109" s="2">
        <v>41274</v>
      </c>
      <c r="B109" s="4">
        <v>3.4990157749360308E-4</v>
      </c>
      <c r="C109" s="4">
        <v>4.2180310049636759E-3</v>
      </c>
      <c r="D109" s="4">
        <v>-3.3867270203140204E-3</v>
      </c>
      <c r="E109" s="4">
        <v>3.9459173162537681E-3</v>
      </c>
      <c r="F109" s="4">
        <v>3.7459143400632913E-3</v>
      </c>
      <c r="G109" s="4">
        <v>-3.4404800890230555E-3</v>
      </c>
      <c r="H109" s="4">
        <v>2.5239918024104046E-4</v>
      </c>
      <c r="I109" s="4">
        <v>5.6051015530024257E-4</v>
      </c>
      <c r="J109" s="4">
        <v>4.1627855667960871E-3</v>
      </c>
      <c r="K109" s="4">
        <v>8.3875947572924735E-4</v>
      </c>
      <c r="L109" s="4">
        <v>-4.5630370883104863E-3</v>
      </c>
      <c r="M109" s="4">
        <v>5.5737232399111821E-4</v>
      </c>
      <c r="N109" s="4">
        <v>1.2252414314874692E-3</v>
      </c>
      <c r="O109" s="4">
        <v>0</v>
      </c>
      <c r="P109" s="40"/>
      <c r="Q109" s="40"/>
      <c r="R109" s="40"/>
      <c r="S109" s="40"/>
      <c r="T109" s="40"/>
      <c r="U109" s="40">
        <v>0</v>
      </c>
      <c r="V109" s="40">
        <v>0</v>
      </c>
      <c r="W109" s="40">
        <v>-6.0348871183171816E-3</v>
      </c>
    </row>
    <row r="110" spans="1:23" x14ac:dyDescent="0.25">
      <c r="A110" s="2">
        <v>41305</v>
      </c>
      <c r="B110" s="4">
        <v>4.8410601861738605E-4</v>
      </c>
      <c r="C110" s="4">
        <v>5.5226596124169879E-3</v>
      </c>
      <c r="D110" s="4">
        <v>1.3859028950877622E-2</v>
      </c>
      <c r="E110" s="4">
        <v>-1.2971210365367261E-2</v>
      </c>
      <c r="F110" s="4">
        <v>-1.2971235365367262E-2</v>
      </c>
      <c r="G110" s="4">
        <v>5.7672744964711448E-3</v>
      </c>
      <c r="H110" s="4">
        <v>5.3520986190373591E-4</v>
      </c>
      <c r="I110" s="4">
        <v>2.214723405321247E-5</v>
      </c>
      <c r="J110" s="4">
        <v>-1.5258307009934496E-3</v>
      </c>
      <c r="K110" s="4">
        <v>1.77753081038955E-3</v>
      </c>
      <c r="L110" s="4">
        <v>-4.1770377605139901E-3</v>
      </c>
      <c r="M110" s="4">
        <v>2.5813233059883769E-4</v>
      </c>
      <c r="N110" s="4">
        <v>-2.8486609445871336E-4</v>
      </c>
      <c r="O110" s="4">
        <v>0</v>
      </c>
      <c r="P110" s="40"/>
      <c r="Q110" s="40"/>
      <c r="R110" s="40"/>
      <c r="S110" s="40"/>
      <c r="T110" s="40"/>
      <c r="U110" s="40">
        <v>0</v>
      </c>
      <c r="V110" s="40">
        <v>0</v>
      </c>
      <c r="W110" s="40">
        <v>8.4021445977492532E-3</v>
      </c>
    </row>
    <row r="111" spans="1:23" x14ac:dyDescent="0.25">
      <c r="A111" s="2">
        <v>41333</v>
      </c>
      <c r="B111" s="4">
        <v>4.9237275409889578E-4</v>
      </c>
      <c r="C111" s="4">
        <v>1.8490478863252661E-3</v>
      </c>
      <c r="D111" s="4">
        <v>1.775653937348038E-2</v>
      </c>
      <c r="E111" s="4">
        <v>-7.7313207543549169E-3</v>
      </c>
      <c r="F111" s="4">
        <v>-8.131345754354917E-3</v>
      </c>
      <c r="G111" s="4">
        <v>-2.2848902182804783E-3</v>
      </c>
      <c r="H111" s="4">
        <v>4.2567039404704451E-4</v>
      </c>
      <c r="I111" s="4">
        <v>7.2451515125440853E-4</v>
      </c>
      <c r="J111" s="4">
        <v>-3.9689637307520273E-3</v>
      </c>
      <c r="K111" s="4">
        <v>-8.3910841325661109E-4</v>
      </c>
      <c r="L111" s="4">
        <v>-3.4121549465910526E-3</v>
      </c>
      <c r="M111" s="4">
        <v>-8.5537649871739868E-5</v>
      </c>
      <c r="N111" s="4">
        <v>-1.8425235407165536E-3</v>
      </c>
      <c r="O111" s="4">
        <v>0</v>
      </c>
      <c r="P111" s="40"/>
      <c r="Q111" s="40"/>
      <c r="R111" s="40"/>
      <c r="S111" s="40"/>
      <c r="T111" s="40"/>
      <c r="U111" s="40">
        <v>0</v>
      </c>
      <c r="V111" s="40">
        <v>0</v>
      </c>
      <c r="W111" s="40">
        <v>-5.6598675264621055E-3</v>
      </c>
    </row>
    <row r="112" spans="1:23" x14ac:dyDescent="0.25">
      <c r="A112" s="2">
        <v>41364</v>
      </c>
      <c r="B112" s="4">
        <v>-2.0044757483917049E-5</v>
      </c>
      <c r="C112" s="4">
        <v>-8.7827485454927273E-3</v>
      </c>
      <c r="D112" s="4">
        <v>8.5731819593199733E-4</v>
      </c>
      <c r="E112" s="4">
        <v>-5.9035295662881807E-3</v>
      </c>
      <c r="F112" s="4">
        <v>-5.9035545662881814E-3</v>
      </c>
      <c r="G112" s="4">
        <v>-1.4032851800455416E-3</v>
      </c>
      <c r="H112" s="4">
        <v>-2.4825214569739081E-4</v>
      </c>
      <c r="I112" s="4">
        <v>4.0525597227835351E-4</v>
      </c>
      <c r="J112" s="4">
        <v>1.3330646408391371E-3</v>
      </c>
      <c r="K112" s="4">
        <v>-3.2263154939126196E-4</v>
      </c>
      <c r="L112" s="4">
        <v>3.568629115779137E-3</v>
      </c>
      <c r="M112" s="4">
        <v>-1.1008781423163501E-3</v>
      </c>
      <c r="N112" s="4">
        <v>-4.2301437233998804E-3</v>
      </c>
      <c r="O112" s="4">
        <v>0</v>
      </c>
      <c r="P112" s="40"/>
      <c r="Q112" s="40"/>
      <c r="R112" s="40"/>
      <c r="S112" s="40"/>
      <c r="T112" s="40"/>
      <c r="U112" s="40">
        <v>0</v>
      </c>
      <c r="V112" s="40">
        <v>0</v>
      </c>
      <c r="W112" s="40">
        <v>-5.7651836416949959E-3</v>
      </c>
    </row>
    <row r="113" spans="1:23" x14ac:dyDescent="0.25">
      <c r="A113" s="2">
        <v>41394</v>
      </c>
      <c r="B113" s="4">
        <v>-6.3841973957535006E-4</v>
      </c>
      <c r="C113" s="4">
        <v>-4.0978353461161021E-3</v>
      </c>
      <c r="D113" s="4">
        <v>2.6056051462266267E-2</v>
      </c>
      <c r="E113" s="4">
        <v>4.1251712044829345E-3</v>
      </c>
      <c r="F113" s="4">
        <v>4.0251462044829343E-3</v>
      </c>
      <c r="G113" s="4">
        <v>-1.4770844227263359E-2</v>
      </c>
      <c r="H113" s="4">
        <v>-9.4743108302834146E-4</v>
      </c>
      <c r="I113" s="4">
        <v>4.8859161815825204E-4</v>
      </c>
      <c r="J113" s="4">
        <v>2.05303263244783E-3</v>
      </c>
      <c r="K113" s="4">
        <v>-5.6355189721624165E-4</v>
      </c>
      <c r="L113" s="4">
        <v>8.9533637745161151E-3</v>
      </c>
      <c r="M113" s="4">
        <v>-1.3439242164609011E-3</v>
      </c>
      <c r="N113" s="4">
        <v>-4.1869957963930797E-3</v>
      </c>
      <c r="O113" s="4">
        <v>0</v>
      </c>
      <c r="P113" s="40"/>
      <c r="Q113" s="40"/>
      <c r="R113" s="40"/>
      <c r="S113" s="40"/>
      <c r="T113" s="40"/>
      <c r="U113" s="40">
        <v>0</v>
      </c>
      <c r="V113" s="40">
        <v>0</v>
      </c>
      <c r="W113" s="40">
        <v>-2.4203978111378196E-2</v>
      </c>
    </row>
    <row r="114" spans="1:23" x14ac:dyDescent="0.25">
      <c r="A114" s="2">
        <v>41425</v>
      </c>
      <c r="B114" s="4">
        <v>1.6973067126082059E-3</v>
      </c>
      <c r="C114" s="4">
        <v>1.0969695556669115E-4</v>
      </c>
      <c r="D114" s="4">
        <v>1.7619290888763919E-2</v>
      </c>
      <c r="E114" s="4">
        <v>1.0047423222443744E-2</v>
      </c>
      <c r="F114" s="4">
        <v>9.0473982224437421E-3</v>
      </c>
      <c r="G114" s="4">
        <v>2.4048422588867073E-2</v>
      </c>
      <c r="H114" s="4">
        <v>2.0966656800593623E-3</v>
      </c>
      <c r="I114" s="4">
        <v>1.6530996247126652E-4</v>
      </c>
      <c r="J114" s="4">
        <v>-3.6265112173766642E-3</v>
      </c>
      <c r="K114" s="4">
        <v>5.4369621738627576E-3</v>
      </c>
      <c r="L114" s="4">
        <v>7.4273785273643034E-4</v>
      </c>
      <c r="M114" s="4">
        <v>3.4750231825272891E-3</v>
      </c>
      <c r="N114" s="4">
        <v>8.4705114466574367E-3</v>
      </c>
      <c r="O114" s="4">
        <v>0</v>
      </c>
      <c r="P114" s="40"/>
      <c r="Q114" s="40"/>
      <c r="R114" s="40"/>
      <c r="S114" s="40"/>
      <c r="T114" s="40"/>
      <c r="U114" s="40">
        <v>0</v>
      </c>
      <c r="V114" s="40">
        <v>0</v>
      </c>
      <c r="W114" s="40">
        <v>3.5178493820188075E-2</v>
      </c>
    </row>
    <row r="115" spans="1:23" x14ac:dyDescent="0.25">
      <c r="A115" s="2">
        <v>41455</v>
      </c>
      <c r="B115" s="4">
        <v>7.7796438024714705E-4</v>
      </c>
      <c r="C115" s="4">
        <v>4.8511053855138896E-3</v>
      </c>
      <c r="D115" s="4">
        <v>2.2706973391536919E-2</v>
      </c>
      <c r="E115" s="4">
        <v>-9.3597036940155226E-3</v>
      </c>
      <c r="F115" s="4">
        <v>-9.8597286940155238E-3</v>
      </c>
      <c r="G115" s="4">
        <v>-1.407684555557815E-2</v>
      </c>
      <c r="H115" s="4">
        <v>1.4210928395842065E-3</v>
      </c>
      <c r="I115" s="4">
        <v>-1.1964408498471683E-3</v>
      </c>
      <c r="J115" s="4">
        <v>4.8007910114261226E-3</v>
      </c>
      <c r="K115" s="4">
        <v>1.0303520436772858E-3</v>
      </c>
      <c r="L115" s="4">
        <v>1.5509022343942282E-2</v>
      </c>
      <c r="M115" s="4">
        <v>-1.2914010413699016E-3</v>
      </c>
      <c r="N115" s="4">
        <v>-5.1900041712336677E-3</v>
      </c>
      <c r="O115" s="4">
        <v>0</v>
      </c>
      <c r="P115" s="40"/>
      <c r="Q115" s="40"/>
      <c r="R115" s="40"/>
      <c r="S115" s="40"/>
      <c r="T115" s="40"/>
      <c r="U115" s="40">
        <v>0</v>
      </c>
      <c r="V115" s="40">
        <v>0</v>
      </c>
      <c r="W115" s="40">
        <v>-1.6209892609392131E-2</v>
      </c>
    </row>
    <row r="116" spans="1:23" x14ac:dyDescent="0.25">
      <c r="A116" s="2">
        <v>41486</v>
      </c>
      <c r="B116" s="4">
        <v>-1.2222344974474088E-4</v>
      </c>
      <c r="C116" s="4">
        <v>7.2174149695947917E-3</v>
      </c>
      <c r="D116" s="4">
        <v>8.1971280121579948E-3</v>
      </c>
      <c r="E116" s="4">
        <v>7.3211881523037869E-3</v>
      </c>
      <c r="F116" s="4">
        <v>7.9211631523037895E-3</v>
      </c>
      <c r="G116" s="4">
        <v>1.9579750310925723E-2</v>
      </c>
      <c r="H116" s="4">
        <v>-2.2982275581057057E-4</v>
      </c>
      <c r="I116" s="4">
        <v>3.3969461275309629E-4</v>
      </c>
      <c r="J116" s="4">
        <v>2.1423089123657098E-3</v>
      </c>
      <c r="K116" s="4">
        <v>5.0225675911304418E-3</v>
      </c>
      <c r="L116" s="4">
        <v>1.0273274316496502E-2</v>
      </c>
      <c r="M116" s="4">
        <v>2.7123877455022607E-3</v>
      </c>
      <c r="N116" s="4">
        <v>9.7289762697362059E-3</v>
      </c>
      <c r="O116" s="4">
        <v>0</v>
      </c>
      <c r="P116" s="40">
        <v>0</v>
      </c>
      <c r="Q116" s="40">
        <v>3.3969461275309629E-4</v>
      </c>
      <c r="R116" s="40"/>
      <c r="S116" s="40"/>
      <c r="T116" s="40"/>
      <c r="U116" s="40">
        <v>0</v>
      </c>
      <c r="V116" s="40">
        <v>0</v>
      </c>
      <c r="W116" s="40">
        <v>3.3164177817556081E-2</v>
      </c>
    </row>
    <row r="117" spans="1:23" x14ac:dyDescent="0.25">
      <c r="A117" s="2">
        <v>41517</v>
      </c>
      <c r="B117" s="4">
        <v>6.1420539866125553E-4</v>
      </c>
      <c r="C117" s="4">
        <v>2.7829178227853427E-3</v>
      </c>
      <c r="D117" s="4">
        <v>-6.1757424922460492E-3</v>
      </c>
      <c r="E117" s="4">
        <v>8.3708892069441383E-3</v>
      </c>
      <c r="F117" s="4">
        <v>7.8708642069441372E-3</v>
      </c>
      <c r="G117" s="4">
        <v>-6.2162217758386052E-3</v>
      </c>
      <c r="H117" s="4">
        <v>8.5599654454761569E-4</v>
      </c>
      <c r="I117" s="4">
        <v>-3.3422293105095282E-4</v>
      </c>
      <c r="J117" s="4">
        <v>-5.8460216666666662E-4</v>
      </c>
      <c r="K117" s="4">
        <v>-2.8211411080165277E-4</v>
      </c>
      <c r="L117" s="4">
        <v>-7.9394220227117281E-3</v>
      </c>
      <c r="M117" s="4">
        <v>4.1042080328162773E-4</v>
      </c>
      <c r="N117" s="4">
        <v>8.8138874277363024E-4</v>
      </c>
      <c r="O117" s="4">
        <v>0</v>
      </c>
      <c r="P117" s="40">
        <v>-1.1691634196780432E-3</v>
      </c>
      <c r="Q117" s="40">
        <v>-3.3422293105095282E-4</v>
      </c>
      <c r="R117" s="40"/>
      <c r="S117" s="40"/>
      <c r="T117" s="40"/>
      <c r="U117" s="40">
        <v>0</v>
      </c>
      <c r="V117" s="40">
        <v>0</v>
      </c>
      <c r="W117" s="40">
        <v>8.1227132388772549E-4</v>
      </c>
    </row>
    <row r="118" spans="1:23" x14ac:dyDescent="0.25">
      <c r="A118" s="2">
        <v>41547</v>
      </c>
      <c r="B118" s="4">
        <v>-1.2589657888295754E-4</v>
      </c>
      <c r="C118" s="4">
        <v>6.3105370972764002E-3</v>
      </c>
      <c r="D118" s="4">
        <v>1.6409164591523563E-2</v>
      </c>
      <c r="E118" s="4">
        <v>-3.6471820572672765E-3</v>
      </c>
      <c r="F118" s="4">
        <v>-3.1472070572672768E-3</v>
      </c>
      <c r="G118" s="4">
        <v>1.4195541401876718E-2</v>
      </c>
      <c r="H118" s="4">
        <v>-2.1927436211151199E-4</v>
      </c>
      <c r="I118" s="4">
        <v>3.6579919866606449E-4</v>
      </c>
      <c r="J118" s="4">
        <v>-2.6846021666666669E-3</v>
      </c>
      <c r="K118" s="4">
        <v>3.5078090968116774E-3</v>
      </c>
      <c r="L118" s="4">
        <v>9.7621824691390413E-3</v>
      </c>
      <c r="M118" s="4">
        <v>2.4834830203616046E-3</v>
      </c>
      <c r="N118" s="4">
        <v>5.7251383180948572E-3</v>
      </c>
      <c r="O118" s="4">
        <v>0</v>
      </c>
      <c r="P118" s="40">
        <v>-1.4272080894519572E-2</v>
      </c>
      <c r="Q118" s="40">
        <v>3.6579919866606449E-4</v>
      </c>
      <c r="R118" s="40"/>
      <c r="S118" s="40"/>
      <c r="T118" s="40"/>
      <c r="U118" s="40">
        <v>0</v>
      </c>
      <c r="V118" s="40">
        <v>0</v>
      </c>
      <c r="W118" s="40">
        <v>1.8445416137752149E-2</v>
      </c>
    </row>
    <row r="119" spans="1:23" x14ac:dyDescent="0.25">
      <c r="A119" s="2">
        <v>41578</v>
      </c>
      <c r="B119" s="4">
        <v>2.764588909069457E-4</v>
      </c>
      <c r="C119" s="4">
        <v>-4.3494318781956975E-3</v>
      </c>
      <c r="D119" s="4">
        <v>1.1632178353232915E-2</v>
      </c>
      <c r="E119" s="4">
        <v>-6.5757380623305411E-4</v>
      </c>
      <c r="F119" s="4">
        <v>-7.575988062330577E-4</v>
      </c>
      <c r="G119" s="4">
        <v>-5.8723280932394678E-3</v>
      </c>
      <c r="H119" s="4">
        <v>1.3573819020306667E-4</v>
      </c>
      <c r="I119" s="4">
        <v>8.2971319770140661E-4</v>
      </c>
      <c r="J119" s="4">
        <v>1.2153978333333329E-3</v>
      </c>
      <c r="K119" s="4">
        <v>1.4589826351911993E-3</v>
      </c>
      <c r="L119" s="4">
        <v>-3.3981586676387343E-3</v>
      </c>
      <c r="M119" s="4">
        <v>7.0468244485023465E-4</v>
      </c>
      <c r="N119" s="4">
        <v>-1.6638518995718971E-3</v>
      </c>
      <c r="O119" s="4">
        <v>0</v>
      </c>
      <c r="P119" s="40">
        <v>-3.2419216072219481E-3</v>
      </c>
      <c r="Q119" s="40">
        <v>8.2971319770140661E-4</v>
      </c>
      <c r="R119" s="40"/>
      <c r="S119" s="40"/>
      <c r="T119" s="40"/>
      <c r="U119" s="40">
        <v>0</v>
      </c>
      <c r="V119" s="40">
        <v>0</v>
      </c>
      <c r="W119" s="40">
        <v>-6.3956863041812612E-3</v>
      </c>
    </row>
    <row r="120" spans="1:23" x14ac:dyDescent="0.25">
      <c r="A120" s="2">
        <v>41608</v>
      </c>
      <c r="B120" s="4">
        <v>8.655505322653597E-4</v>
      </c>
      <c r="C120" s="4">
        <v>3.6939112358756465E-3</v>
      </c>
      <c r="D120" s="4">
        <v>4.0094453154356072E-2</v>
      </c>
      <c r="E120" s="4">
        <v>-3.2757694923497283E-3</v>
      </c>
      <c r="F120" s="4">
        <v>-3.5757944923497272E-3</v>
      </c>
      <c r="G120" s="4">
        <v>5.2487374559083075E-3</v>
      </c>
      <c r="H120" s="4">
        <v>1.2945507668084572E-3</v>
      </c>
      <c r="I120" s="4">
        <v>4.4576113550362549E-4</v>
      </c>
      <c r="J120" s="4">
        <v>-8.8460216666666654E-4</v>
      </c>
      <c r="K120" s="4">
        <v>6.4457826499318329E-3</v>
      </c>
      <c r="L120" s="4">
        <v>1.9417169913286899E-2</v>
      </c>
      <c r="M120" s="4">
        <v>1.448452356264552E-3</v>
      </c>
      <c r="N120" s="4">
        <v>1.5074053004709535E-3</v>
      </c>
      <c r="O120" s="4">
        <v>0</v>
      </c>
      <c r="P120" s="40">
        <v>2.4856170341914299E-3</v>
      </c>
      <c r="Q120" s="40">
        <v>4.4576113550362549E-4</v>
      </c>
      <c r="R120" s="40"/>
      <c r="S120" s="40"/>
      <c r="T120" s="40"/>
      <c r="U120" s="40">
        <v>0</v>
      </c>
      <c r="V120" s="40">
        <v>0</v>
      </c>
      <c r="W120" s="40">
        <v>1.2016353642594547E-2</v>
      </c>
    </row>
    <row r="121" spans="1:23" x14ac:dyDescent="0.25">
      <c r="A121" s="2">
        <v>41639</v>
      </c>
      <c r="B121" s="4">
        <v>9.6658656388702406E-4</v>
      </c>
      <c r="C121" s="4">
        <v>9.1289355780034449E-3</v>
      </c>
      <c r="D121" s="4">
        <v>-5.9252423693126853E-3</v>
      </c>
      <c r="E121" s="4">
        <v>6.7583899499109312E-3</v>
      </c>
      <c r="F121" s="4">
        <v>6.6583649499109276E-3</v>
      </c>
      <c r="G121" s="4">
        <v>6.9856082982958749E-3</v>
      </c>
      <c r="H121" s="4">
        <v>1.5046424249807247E-3</v>
      </c>
      <c r="I121" s="4">
        <v>-1.3192742870882408E-5</v>
      </c>
      <c r="J121" s="4">
        <v>1.9153978333333321E-3</v>
      </c>
      <c r="K121" s="4">
        <v>4.7842357367449285E-3</v>
      </c>
      <c r="L121" s="4">
        <v>-1.0489250039698132E-3</v>
      </c>
      <c r="M121" s="4">
        <v>2.8968307723848206E-3</v>
      </c>
      <c r="N121" s="4">
        <v>5.1222706856692037E-3</v>
      </c>
      <c r="O121" s="4">
        <v>0</v>
      </c>
      <c r="P121" s="40">
        <v>2.1509179118170824E-3</v>
      </c>
      <c r="Q121" s="40">
        <v>-1.3192742870882408E-5</v>
      </c>
      <c r="R121" s="40"/>
      <c r="S121" s="40"/>
      <c r="T121" s="40"/>
      <c r="U121" s="40">
        <v>0</v>
      </c>
      <c r="V121" s="40">
        <v>0</v>
      </c>
      <c r="W121" s="40">
        <v>9.7939414235199765E-3</v>
      </c>
    </row>
    <row r="122" spans="1:23" x14ac:dyDescent="0.25">
      <c r="A122" s="2">
        <v>41670</v>
      </c>
      <c r="B122" s="4">
        <v>-1.8375348219362639E-3</v>
      </c>
      <c r="C122" s="4">
        <v>-1.2029699109414578E-2</v>
      </c>
      <c r="D122" s="4">
        <v>-1.2604879668623259E-2</v>
      </c>
      <c r="E122" s="4">
        <v>-8.3992543133201269E-3</v>
      </c>
      <c r="F122" s="4">
        <v>-8.3992543133201269E-3</v>
      </c>
      <c r="G122" s="4">
        <v>-5.771772747492878E-3</v>
      </c>
      <c r="H122" s="4">
        <v>-3.2162381352004998E-3</v>
      </c>
      <c r="I122" s="4">
        <v>1.2206724965251464E-3</v>
      </c>
      <c r="J122" s="4">
        <v>-1.5314509181125965E-3</v>
      </c>
      <c r="K122" s="4">
        <v>-6.1575024987758414E-3</v>
      </c>
      <c r="L122" s="4">
        <v>-1.4190154520783557E-3</v>
      </c>
      <c r="M122" s="4">
        <v>-3.5415664150975374E-3</v>
      </c>
      <c r="N122" s="4">
        <v>-6.990835165379016E-3</v>
      </c>
      <c r="O122" s="4">
        <v>0</v>
      </c>
      <c r="P122" s="40">
        <v>3.8927441997930849E-4</v>
      </c>
      <c r="Q122" s="40">
        <v>1.2206724965251464E-3</v>
      </c>
      <c r="R122" s="40"/>
      <c r="S122" s="40"/>
      <c r="T122" s="40"/>
      <c r="U122" s="40">
        <v>0</v>
      </c>
      <c r="V122" s="40">
        <v>0</v>
      </c>
      <c r="W122" s="40">
        <v>-3.0174710013312848E-3</v>
      </c>
    </row>
    <row r="123" spans="1:23" x14ac:dyDescent="0.25">
      <c r="A123" s="2">
        <v>41698</v>
      </c>
      <c r="B123" s="4">
        <v>9.0365062943674815E-5</v>
      </c>
      <c r="C123" s="4">
        <v>-9.2278743628948952E-3</v>
      </c>
      <c r="D123" s="4">
        <v>7.942383425028926E-3</v>
      </c>
      <c r="E123" s="4">
        <v>2.7317543282914733E-3</v>
      </c>
      <c r="F123" s="4">
        <v>2.2317543282914729E-3</v>
      </c>
      <c r="G123" s="4">
        <v>-2.2058633297073332E-3</v>
      </c>
      <c r="H123" s="4">
        <v>3.6431948507752426E-4</v>
      </c>
      <c r="I123" s="4">
        <v>-6.267686988982793E-5</v>
      </c>
      <c r="J123" s="4">
        <v>9.6872531965198905E-5</v>
      </c>
      <c r="K123" s="4">
        <v>2.8209735742329885E-3</v>
      </c>
      <c r="L123" s="4">
        <v>-6.1191232643880086E-3</v>
      </c>
      <c r="M123" s="4">
        <v>7.1994045447231446E-4</v>
      </c>
      <c r="N123" s="4">
        <v>-1.4020450994159592E-3</v>
      </c>
      <c r="O123" s="4">
        <v>0</v>
      </c>
      <c r="P123" s="40">
        <v>-2.0481834893778091E-2</v>
      </c>
      <c r="Q123" s="40">
        <v>-6.267686988982793E-5</v>
      </c>
      <c r="R123" s="40"/>
      <c r="S123" s="40"/>
      <c r="T123" s="40"/>
      <c r="U123" s="40">
        <v>0</v>
      </c>
      <c r="V123" s="40">
        <v>0</v>
      </c>
      <c r="W123" s="40">
        <v>-8.1148845151800611E-3</v>
      </c>
    </row>
    <row r="124" spans="1:23" x14ac:dyDescent="0.25">
      <c r="A124" s="2">
        <v>41729</v>
      </c>
      <c r="B124" s="4">
        <v>3.6317083967415693E-4</v>
      </c>
      <c r="C124" s="4">
        <v>1.3204390498403676E-3</v>
      </c>
      <c r="D124" s="4">
        <v>1.6701402651331368E-2</v>
      </c>
      <c r="E124" s="4">
        <v>-8.9611046116853214E-3</v>
      </c>
      <c r="F124" s="4">
        <v>-9.161104611685322E-3</v>
      </c>
      <c r="G124" s="4">
        <v>3.872693588243833E-3</v>
      </c>
      <c r="H124" s="4">
        <v>2.4156766075667403E-4</v>
      </c>
      <c r="I124" s="4">
        <v>4.1732230168231793E-4</v>
      </c>
      <c r="J124" s="4">
        <v>1.0267500000000001E-3</v>
      </c>
      <c r="K124" s="4">
        <v>2.6147216023236601E-4</v>
      </c>
      <c r="L124" s="4">
        <v>-1.4034727938979035E-2</v>
      </c>
      <c r="M124" s="4">
        <v>2.1838982746752531E-4</v>
      </c>
      <c r="N124" s="4">
        <v>-7.2643349594867304E-4</v>
      </c>
      <c r="O124" s="4">
        <v>0</v>
      </c>
      <c r="P124" s="40">
        <v>2.187767513072543E-2</v>
      </c>
      <c r="Q124" s="40">
        <v>4.1732230168231793E-4</v>
      </c>
      <c r="R124" s="40"/>
      <c r="S124" s="40"/>
      <c r="T124" s="40"/>
      <c r="U124" s="40">
        <v>0</v>
      </c>
      <c r="V124" s="40">
        <v>0</v>
      </c>
      <c r="W124" s="40">
        <v>-1.9526324054298903E-3</v>
      </c>
    </row>
    <row r="125" spans="1:23" x14ac:dyDescent="0.25">
      <c r="A125" s="2">
        <v>41759</v>
      </c>
      <c r="B125" s="4">
        <v>-2.1197486495344716E-4</v>
      </c>
      <c r="C125" s="4">
        <v>8.7075563432136363E-3</v>
      </c>
      <c r="D125" s="4">
        <v>-6.788041537500053E-3</v>
      </c>
      <c r="E125" s="4">
        <v>-1.1902519447822026E-2</v>
      </c>
      <c r="F125" s="4">
        <v>-1.1902519447822026E-2</v>
      </c>
      <c r="G125" s="4">
        <v>-9.0270434992112455E-3</v>
      </c>
      <c r="H125" s="4">
        <v>-2.4215590517101624E-4</v>
      </c>
      <c r="I125" s="4">
        <v>2.8847886279897289E-4</v>
      </c>
      <c r="J125" s="4">
        <v>-2.7325000000000006E-4</v>
      </c>
      <c r="K125" s="4">
        <v>-1.6505607047339879E-3</v>
      </c>
      <c r="L125" s="4">
        <v>2.0079241299202771E-4</v>
      </c>
      <c r="M125" s="4">
        <v>-7.6768892418949304E-4</v>
      </c>
      <c r="N125" s="4">
        <v>-3.0164075817255076E-3</v>
      </c>
      <c r="O125" s="4">
        <v>0</v>
      </c>
      <c r="P125" s="40">
        <v>-7.9424448414304703E-3</v>
      </c>
      <c r="Q125" s="40">
        <v>2.8847886279897289E-4</v>
      </c>
      <c r="R125" s="40"/>
      <c r="S125" s="40"/>
      <c r="T125" s="40"/>
      <c r="U125" s="40">
        <v>0</v>
      </c>
      <c r="V125" s="40">
        <v>0</v>
      </c>
      <c r="W125" s="40">
        <v>-1.4645069205508112E-2</v>
      </c>
    </row>
    <row r="126" spans="1:23" x14ac:dyDescent="0.25">
      <c r="A126" s="2">
        <v>41790</v>
      </c>
      <c r="B126" s="4">
        <v>-6.6660377438157274E-4</v>
      </c>
      <c r="C126" s="4">
        <v>2.2587771804532088E-3</v>
      </c>
      <c r="D126" s="4">
        <v>1.9028558822640641E-2</v>
      </c>
      <c r="E126" s="4">
        <v>5.6985702422895565E-4</v>
      </c>
      <c r="F126" s="4">
        <v>6.9857024228953471E-5</v>
      </c>
      <c r="G126" s="4">
        <v>-5.8766309461442392E-3</v>
      </c>
      <c r="H126" s="4">
        <v>-9.5754472719682734E-4</v>
      </c>
      <c r="I126" s="4">
        <v>2.904274181226088E-6</v>
      </c>
      <c r="J126" s="4">
        <v>4.2915134839886793E-5</v>
      </c>
      <c r="K126" s="4">
        <v>1.0367554055357329E-3</v>
      </c>
      <c r="L126" s="4">
        <v>1.0590838548611987E-2</v>
      </c>
      <c r="M126" s="4">
        <v>-4.3278790392089952E-4</v>
      </c>
      <c r="N126" s="4">
        <v>-8.7366784049032215E-4</v>
      </c>
      <c r="O126" s="4">
        <v>0</v>
      </c>
      <c r="P126" s="40">
        <v>-3.0575515749329684E-3</v>
      </c>
      <c r="Q126" s="40">
        <v>2.904274181226088E-6</v>
      </c>
      <c r="R126" s="40"/>
      <c r="S126" s="40"/>
      <c r="T126" s="40"/>
      <c r="U126" s="40">
        <v>0</v>
      </c>
      <c r="V126" s="40">
        <v>0</v>
      </c>
      <c r="W126" s="40">
        <v>-5.4932265514712891E-3</v>
      </c>
    </row>
    <row r="127" spans="1:23" x14ac:dyDescent="0.25">
      <c r="A127" s="2">
        <v>41820</v>
      </c>
      <c r="B127" s="4">
        <v>-3.2949673942480532E-4</v>
      </c>
      <c r="C127" s="4">
        <v>9.577615014637747E-4</v>
      </c>
      <c r="D127" s="4">
        <v>7.0279440176691244E-3</v>
      </c>
      <c r="E127" s="4">
        <v>5.8222153056247568E-3</v>
      </c>
      <c r="F127" s="4">
        <v>4.8222153056247576E-3</v>
      </c>
      <c r="G127" s="4">
        <v>-6.4651352752815271E-4</v>
      </c>
      <c r="H127" s="4">
        <v>-5.3243230441398642E-4</v>
      </c>
      <c r="I127" s="4">
        <v>1.0955529868992946E-4</v>
      </c>
      <c r="J127" s="4">
        <v>-3.5641680425571587E-4</v>
      </c>
      <c r="K127" s="4">
        <v>1.2180826718762756E-3</v>
      </c>
      <c r="L127" s="4">
        <v>-8.9172085094052847E-3</v>
      </c>
      <c r="M127" s="4">
        <v>6.9279003971226254E-4</v>
      </c>
      <c r="N127" s="4">
        <v>1.7300817025931968E-3</v>
      </c>
      <c r="O127" s="4">
        <v>0</v>
      </c>
      <c r="P127" s="40">
        <v>2.786713712779533E-3</v>
      </c>
      <c r="Q127" s="40">
        <v>1.0955529868992946E-4</v>
      </c>
      <c r="R127" s="40"/>
      <c r="S127" s="40"/>
      <c r="T127" s="40"/>
      <c r="U127" s="40">
        <v>0</v>
      </c>
      <c r="V127" s="40">
        <v>0</v>
      </c>
      <c r="W127" s="40">
        <v>-1.096329372849883E-3</v>
      </c>
    </row>
    <row r="128" spans="1:23" x14ac:dyDescent="0.25">
      <c r="A128" s="2">
        <v>41851</v>
      </c>
      <c r="B128" s="4">
        <v>-5.9806791034141583E-4</v>
      </c>
      <c r="C128" s="4">
        <v>2.4968357641769016E-3</v>
      </c>
      <c r="D128" s="4">
        <v>1.3222526158220187E-2</v>
      </c>
      <c r="E128" s="4">
        <v>-7.3376457984909334E-3</v>
      </c>
      <c r="F128" s="4">
        <v>-6.6376457984909341E-3</v>
      </c>
      <c r="G128" s="4">
        <v>1.9450451355949496E-3</v>
      </c>
      <c r="H128" s="4">
        <v>-6.7157055771698265E-4</v>
      </c>
      <c r="I128" s="4">
        <v>-2.954077586939381E-4</v>
      </c>
      <c r="J128" s="4">
        <v>-3.666712194520823E-3</v>
      </c>
      <c r="K128" s="4">
        <v>-4.2256680787814728E-4</v>
      </c>
      <c r="L128" s="4">
        <v>-9.7639454869789429E-3</v>
      </c>
      <c r="M128" s="4">
        <v>-1.4894010008225343E-4</v>
      </c>
      <c r="N128" s="4">
        <v>-2.7501850317327575E-4</v>
      </c>
      <c r="O128" s="4">
        <v>0</v>
      </c>
      <c r="P128" s="40">
        <v>-3.1865256138061161E-3</v>
      </c>
      <c r="Q128" s="40">
        <v>-2.954077586939381E-4</v>
      </c>
      <c r="R128" s="40"/>
      <c r="S128" s="40"/>
      <c r="T128" s="40"/>
      <c r="U128" s="40">
        <v>0</v>
      </c>
      <c r="V128" s="40">
        <v>0</v>
      </c>
      <c r="W128" s="40">
        <v>8.2698502109179988E-3</v>
      </c>
    </row>
    <row r="129" spans="1:23" x14ac:dyDescent="0.25">
      <c r="A129" s="2">
        <v>41882</v>
      </c>
      <c r="B129" s="4">
        <v>-1.5210581037918298E-3</v>
      </c>
      <c r="C129" s="4">
        <v>-1.0376379698090039E-2</v>
      </c>
      <c r="D129" s="4">
        <v>2.0350652566487118E-3</v>
      </c>
      <c r="E129" s="4">
        <v>-1.4110273573378143E-3</v>
      </c>
      <c r="F129" s="4">
        <v>-1.5110273573378102E-3</v>
      </c>
      <c r="G129" s="4">
        <v>3.1686513140405902E-3</v>
      </c>
      <c r="H129" s="4">
        <v>-1.6708223638963867E-3</v>
      </c>
      <c r="I129" s="4">
        <v>-8.3485791280353897E-4</v>
      </c>
      <c r="J129" s="4">
        <v>2.4267499999999992E-3</v>
      </c>
      <c r="K129" s="4">
        <v>8.7018396936968702E-4</v>
      </c>
      <c r="L129" s="4">
        <v>5.6320642007895091E-4</v>
      </c>
      <c r="M129" s="4">
        <v>-1.0906489030776227E-3</v>
      </c>
      <c r="N129" s="4">
        <v>-1.8744898033916605E-3</v>
      </c>
      <c r="O129" s="4">
        <v>0</v>
      </c>
      <c r="P129" s="40">
        <v>-2.0459166784444253E-3</v>
      </c>
      <c r="Q129" s="40">
        <v>-8.3485791280353897E-4</v>
      </c>
      <c r="R129" s="40"/>
      <c r="S129" s="40"/>
      <c r="T129" s="40"/>
      <c r="U129" s="40">
        <v>0</v>
      </c>
      <c r="V129" s="40">
        <v>0</v>
      </c>
      <c r="W129" s="40">
        <v>2.9722082219561532E-3</v>
      </c>
    </row>
    <row r="130" spans="1:23" x14ac:dyDescent="0.25">
      <c r="A130" s="2">
        <v>41912</v>
      </c>
      <c r="B130" s="4">
        <v>1.2715573859019376E-3</v>
      </c>
      <c r="C130" s="4">
        <v>1.843235809440999E-3</v>
      </c>
      <c r="D130" s="4">
        <v>2.1284193616297749E-2</v>
      </c>
      <c r="E130" s="4">
        <v>3.798998332118983E-4</v>
      </c>
      <c r="F130" s="4">
        <v>-1.2010016678810215E-4</v>
      </c>
      <c r="G130" s="4">
        <v>-5.1102737882829964E-3</v>
      </c>
      <c r="H130" s="4">
        <v>1.7927485451946377E-3</v>
      </c>
      <c r="I130" s="4">
        <v>-6.3354791760557132E-6</v>
      </c>
      <c r="J130" s="4">
        <v>-6.7324999999999937E-4</v>
      </c>
      <c r="K130" s="4">
        <v>-2.6589861571127936E-4</v>
      </c>
      <c r="L130" s="4">
        <v>3.4071635591746974E-3</v>
      </c>
      <c r="M130" s="4">
        <v>7.0533217025412626E-7</v>
      </c>
      <c r="N130" s="4">
        <v>-1.379509474771173E-3</v>
      </c>
      <c r="O130" s="4">
        <v>0</v>
      </c>
      <c r="P130" s="40">
        <v>7.6214865261937763E-3</v>
      </c>
      <c r="Q130" s="40">
        <v>-6.3354791760557132E-6</v>
      </c>
      <c r="R130" s="40"/>
      <c r="S130" s="40"/>
      <c r="T130" s="40"/>
      <c r="U130" s="40">
        <v>0</v>
      </c>
      <c r="V130" s="40">
        <v>0</v>
      </c>
      <c r="W130" s="40">
        <v>-1.0854661786808512E-2</v>
      </c>
    </row>
    <row r="131" spans="1:23" x14ac:dyDescent="0.25">
      <c r="A131" s="2">
        <v>41943</v>
      </c>
      <c r="B131" s="4">
        <v>-5.4301428688854469E-4</v>
      </c>
      <c r="C131" s="4">
        <v>-1.1594497132940973E-3</v>
      </c>
      <c r="D131" s="4">
        <v>5.3278986650227345E-2</v>
      </c>
      <c r="E131" s="4">
        <v>4.2906486177590741E-3</v>
      </c>
      <c r="F131" s="4">
        <v>4.1906486177590782E-3</v>
      </c>
      <c r="G131" s="4">
        <v>8.3907307741846477E-3</v>
      </c>
      <c r="H131" s="4">
        <v>-7.9260402396925771E-4</v>
      </c>
      <c r="I131" s="4">
        <v>4.27661023526565E-4</v>
      </c>
      <c r="J131" s="4">
        <v>-1.4915964536514267E-4</v>
      </c>
      <c r="K131" s="4">
        <v>5.0909728669749701E-3</v>
      </c>
      <c r="L131" s="4">
        <v>1.0329845156027518E-2</v>
      </c>
      <c r="M131" s="4">
        <v>4.9587718293112298E-4</v>
      </c>
      <c r="N131" s="4">
        <v>2.6423741085778397E-3</v>
      </c>
      <c r="O131" s="4">
        <v>0</v>
      </c>
      <c r="P131" s="40">
        <v>-1.0656047735500766E-2</v>
      </c>
      <c r="Q131" s="40">
        <v>4.27661023526565E-4</v>
      </c>
      <c r="R131" s="40"/>
      <c r="S131" s="40"/>
      <c r="T131" s="40"/>
      <c r="U131" s="40">
        <v>0</v>
      </c>
      <c r="V131" s="40">
        <v>0</v>
      </c>
      <c r="W131" s="40">
        <v>1.6728652547940429E-2</v>
      </c>
    </row>
    <row r="132" spans="1:23" x14ac:dyDescent="0.25">
      <c r="A132" s="2">
        <v>41973</v>
      </c>
      <c r="B132" s="4">
        <v>-6.8410302499434875E-4</v>
      </c>
      <c r="C132" s="4">
        <v>6.9020091271651714E-4</v>
      </c>
      <c r="D132" s="4">
        <v>-3.9530550974240901E-3</v>
      </c>
      <c r="E132" s="4">
        <v>9.6015221121770605E-3</v>
      </c>
      <c r="F132" s="4">
        <v>9.1015221121770601E-3</v>
      </c>
      <c r="G132" s="4">
        <v>1.4184668271156296E-2</v>
      </c>
      <c r="H132" s="4">
        <v>-7.2744583405602234E-4</v>
      </c>
      <c r="I132" s="4">
        <v>-3.317750899885178E-4</v>
      </c>
      <c r="J132" s="4">
        <v>-6.7325000000000024E-4</v>
      </c>
      <c r="K132" s="4">
        <v>3.9552669633285374E-3</v>
      </c>
      <c r="L132" s="4">
        <v>-1.7016468148405885E-4</v>
      </c>
      <c r="M132" s="4">
        <v>2.0607736917126022E-3</v>
      </c>
      <c r="N132" s="4">
        <v>6.768052086453806E-3</v>
      </c>
      <c r="O132" s="4">
        <v>0</v>
      </c>
      <c r="P132" s="40">
        <v>1.7779358933619899E-2</v>
      </c>
      <c r="Q132" s="40">
        <v>-3.317750899885178E-4</v>
      </c>
      <c r="R132" s="40"/>
      <c r="S132" s="40"/>
      <c r="T132" s="40"/>
      <c r="U132" s="40">
        <v>0</v>
      </c>
      <c r="V132" s="40">
        <v>0</v>
      </c>
      <c r="W132" s="40">
        <v>1.4433665030110829E-2</v>
      </c>
    </row>
    <row r="133" spans="1:23" x14ac:dyDescent="0.25">
      <c r="A133" s="2">
        <v>42004</v>
      </c>
      <c r="B133" s="4">
        <v>3.4145932718256805E-4</v>
      </c>
      <c r="C133" s="4">
        <v>-1.0726043083770693E-2</v>
      </c>
      <c r="D133" s="4">
        <v>-8.7205082891106053E-3</v>
      </c>
      <c r="E133" s="4">
        <v>3.6698115145726469E-3</v>
      </c>
      <c r="F133" s="4">
        <v>3.5698115145726475E-3</v>
      </c>
      <c r="G133" s="4">
        <v>-7.0436650234138656E-3</v>
      </c>
      <c r="H133" s="4">
        <v>5.9250648330846315E-4</v>
      </c>
      <c r="I133" s="4">
        <v>2.6708705480280124E-4</v>
      </c>
      <c r="J133" s="4">
        <v>-6.732499999999998E-4</v>
      </c>
      <c r="K133" s="4">
        <v>-4.6264536908423477E-4</v>
      </c>
      <c r="L133" s="4">
        <v>1.0455101849751534E-2</v>
      </c>
      <c r="M133" s="4">
        <v>-9.2541492085241738E-4</v>
      </c>
      <c r="N133" s="4">
        <v>-2.9878194391067077E-3</v>
      </c>
      <c r="O133" s="4">
        <v>0</v>
      </c>
      <c r="P133" s="40">
        <v>2.9758637285164057E-3</v>
      </c>
      <c r="Q133" s="40">
        <v>2.6708705480280124E-4</v>
      </c>
      <c r="R133" s="40"/>
      <c r="S133" s="40"/>
      <c r="T133" s="40"/>
      <c r="U133" s="40">
        <v>0</v>
      </c>
      <c r="V133" s="40">
        <v>0</v>
      </c>
      <c r="W133" s="40">
        <v>-8.058329095760406E-3</v>
      </c>
    </row>
    <row r="134" spans="1:23" x14ac:dyDescent="0.25">
      <c r="A134" s="2">
        <v>42034</v>
      </c>
      <c r="B134" s="4">
        <v>-1.7074370756910776E-3</v>
      </c>
      <c r="C134" s="4">
        <v>-5.61922177799885E-3</v>
      </c>
      <c r="D134" s="4">
        <v>-2.0395818814555079E-3</v>
      </c>
      <c r="E134" s="4">
        <v>-9.1537277622171648E-3</v>
      </c>
      <c r="F134" s="4">
        <v>-9.2888110955504991E-3</v>
      </c>
      <c r="G134" s="4">
        <v>-4.2076144314102532E-3</v>
      </c>
      <c r="H134" s="4">
        <v>-1.572706692432993E-3</v>
      </c>
      <c r="I134" s="4">
        <v>-6.3662101813097283E-4</v>
      </c>
      <c r="J134" s="4">
        <v>9.2799999999999827E-4</v>
      </c>
      <c r="K134" s="4">
        <v>-4.7187779528880119E-3</v>
      </c>
      <c r="L134" s="4">
        <v>-2.244593253961065E-2</v>
      </c>
      <c r="M134" s="4">
        <v>-1.1736009015016827E-3</v>
      </c>
      <c r="N134" s="4">
        <v>-3.9784860114956341E-3</v>
      </c>
      <c r="O134" s="4">
        <v>0</v>
      </c>
      <c r="P134" s="40">
        <v>2.194029487496775E-2</v>
      </c>
      <c r="Q134" s="40">
        <v>-6.3662101813097283E-4</v>
      </c>
      <c r="R134" s="40"/>
      <c r="S134" s="40"/>
      <c r="T134" s="40"/>
      <c r="U134" s="40">
        <v>0</v>
      </c>
      <c r="V134" s="40">
        <v>0</v>
      </c>
      <c r="W134" s="40">
        <v>-1.2257211572230295E-2</v>
      </c>
    </row>
    <row r="135" spans="1:23" x14ac:dyDescent="0.25">
      <c r="A135" s="2">
        <v>42062</v>
      </c>
      <c r="B135" s="4">
        <v>2.1436597160456232E-4</v>
      </c>
      <c r="C135" s="4">
        <v>9.8025946934806735E-3</v>
      </c>
      <c r="D135" s="4">
        <v>2.1856081323658537E-2</v>
      </c>
      <c r="E135" s="4">
        <v>9.6421235221481327E-3</v>
      </c>
      <c r="F135" s="4">
        <v>9.1070401888148009E-3</v>
      </c>
      <c r="G135" s="4">
        <v>5.5574694136337893E-3</v>
      </c>
      <c r="H135" s="4">
        <v>1.188623522820492E-4</v>
      </c>
      <c r="I135" s="4">
        <v>-4.0315724076991867E-4</v>
      </c>
      <c r="J135" s="4">
        <v>-2.9846717168933619E-3</v>
      </c>
      <c r="K135" s="4">
        <v>8.8235525403501866E-3</v>
      </c>
      <c r="L135" s="4">
        <v>9.5579798666960564E-3</v>
      </c>
      <c r="M135" s="4">
        <v>3.3941704780925189E-3</v>
      </c>
      <c r="N135" s="4">
        <v>7.7981183894263659E-3</v>
      </c>
      <c r="O135" s="4">
        <v>0</v>
      </c>
      <c r="P135" s="40">
        <v>3.7821564963654505E-3</v>
      </c>
      <c r="Q135" s="40">
        <v>4.1050092600000004E-4</v>
      </c>
      <c r="R135" s="40"/>
      <c r="S135" s="40"/>
      <c r="T135" s="40"/>
      <c r="U135" s="40">
        <v>0</v>
      </c>
      <c r="V135" s="40">
        <v>0</v>
      </c>
      <c r="W135" s="40">
        <v>7.136303701213223E-3</v>
      </c>
    </row>
    <row r="136" spans="1:23" x14ac:dyDescent="0.25">
      <c r="A136" s="2">
        <v>42094</v>
      </c>
      <c r="B136" s="4">
        <v>3.3366566350764826E-4</v>
      </c>
      <c r="C136" s="4">
        <v>4.8762291264776783E-3</v>
      </c>
      <c r="D136" s="4">
        <v>4.3128677487785039E-2</v>
      </c>
      <c r="E136" s="4">
        <v>1.0382479385034135E-2</v>
      </c>
      <c r="F136" s="4">
        <v>1.0047396051700802E-2</v>
      </c>
      <c r="G136" s="4">
        <v>1.2626205453947584E-2</v>
      </c>
      <c r="H136" s="4">
        <v>2.5640545482466396E-4</v>
      </c>
      <c r="I136" s="4">
        <v>3.1226430986579115E-4</v>
      </c>
      <c r="J136" s="4">
        <v>6.2800000000000009E-4</v>
      </c>
      <c r="K136" s="4">
        <v>7.0509014029146409E-3</v>
      </c>
      <c r="L136" s="4">
        <v>1.5642622174238292E-2</v>
      </c>
      <c r="M136" s="4">
        <v>2.1806147265156619E-3</v>
      </c>
      <c r="N136" s="4">
        <v>7.8423077393860868E-3</v>
      </c>
      <c r="O136" s="4">
        <v>0</v>
      </c>
      <c r="P136" s="40">
        <v>2.8546466479271334E-2</v>
      </c>
      <c r="Q136" s="40">
        <v>-2.6203561010597928E-5</v>
      </c>
      <c r="R136" s="40">
        <v>3.2750000000000001E-3</v>
      </c>
      <c r="S136" s="40"/>
      <c r="T136" s="40"/>
      <c r="U136" s="40">
        <v>0</v>
      </c>
      <c r="V136" s="40">
        <v>0</v>
      </c>
      <c r="W136" s="40">
        <v>1.7012585111830399E-2</v>
      </c>
    </row>
    <row r="137" spans="1:23" x14ac:dyDescent="0.25">
      <c r="A137" s="2">
        <v>42124</v>
      </c>
      <c r="B137" s="4">
        <v>-3.699659073237889E-4</v>
      </c>
      <c r="C137" s="4">
        <v>-4.5913651827175564E-3</v>
      </c>
      <c r="D137" s="4">
        <v>-4.2143049641874493E-2</v>
      </c>
      <c r="E137" s="4">
        <v>-3.2623694954700272E-3</v>
      </c>
      <c r="F137" s="4">
        <v>-3.2974528288033586E-3</v>
      </c>
      <c r="G137" s="4">
        <v>-1.7850183731787407E-3</v>
      </c>
      <c r="H137" s="4">
        <v>-8.435440468161793E-4</v>
      </c>
      <c r="I137" s="4">
        <v>1.0310963524813414E-4</v>
      </c>
      <c r="J137" s="4">
        <v>-7.1999999999999148E-5</v>
      </c>
      <c r="K137" s="4">
        <v>-4.7677698983106202E-3</v>
      </c>
      <c r="L137" s="4">
        <v>-2.8731957050340953E-2</v>
      </c>
      <c r="M137" s="4">
        <v>-8.1028229143846262E-4</v>
      </c>
      <c r="N137" s="4">
        <v>-3.1288342025169655E-3</v>
      </c>
      <c r="O137" s="4">
        <v>0</v>
      </c>
      <c r="P137" s="40">
        <v>-1.1114634045750969E-2</v>
      </c>
      <c r="Q137" s="40">
        <v>-2.587216716065377E-4</v>
      </c>
      <c r="R137" s="40">
        <v>-4.8817000000000001E-4</v>
      </c>
      <c r="S137" s="40"/>
      <c r="T137" s="40"/>
      <c r="U137" s="40">
        <v>0</v>
      </c>
      <c r="V137" s="40">
        <v>0</v>
      </c>
      <c r="W137" s="40">
        <v>2.7555754341496508E-3</v>
      </c>
    </row>
    <row r="138" spans="1:23" x14ac:dyDescent="0.25">
      <c r="A138" s="2">
        <v>42153</v>
      </c>
      <c r="B138" s="4">
        <v>-4.5098019888193189E-4</v>
      </c>
      <c r="C138" s="4">
        <v>1.5202922128416986E-3</v>
      </c>
      <c r="D138" s="4">
        <v>1.5775813552428457E-2</v>
      </c>
      <c r="E138" s="4">
        <v>7.2606337067496265E-3</v>
      </c>
      <c r="F138" s="4">
        <v>5.9255503734162926E-3</v>
      </c>
      <c r="G138" s="4">
        <v>5.6307319879198674E-3</v>
      </c>
      <c r="H138" s="4">
        <v>-5.3159511156345438E-4</v>
      </c>
      <c r="I138" s="4">
        <v>-5.1734949652653805E-4</v>
      </c>
      <c r="J138" s="4">
        <v>4.2799999999999783E-4</v>
      </c>
      <c r="K138" s="4">
        <v>3.6234334964715953E-3</v>
      </c>
      <c r="L138" s="4">
        <v>2.5021818239560727E-2</v>
      </c>
      <c r="M138" s="4">
        <v>5.0720334688097481E-4</v>
      </c>
      <c r="N138" s="4">
        <v>3.6645502519953438E-3</v>
      </c>
      <c r="O138" s="4">
        <v>0</v>
      </c>
      <c r="P138" s="40">
        <v>6.7766625575164316E-3</v>
      </c>
      <c r="Q138" s="40">
        <v>4.6435068199999997E-4</v>
      </c>
      <c r="R138" s="40">
        <v>-3.8264900000000001E-3</v>
      </c>
      <c r="S138" s="40"/>
      <c r="T138" s="40"/>
      <c r="U138" s="40">
        <v>0</v>
      </c>
      <c r="V138" s="40">
        <v>0</v>
      </c>
      <c r="W138" s="40">
        <v>2.8147180982920246E-3</v>
      </c>
    </row>
    <row r="139" spans="1:23" x14ac:dyDescent="0.25">
      <c r="A139" s="2">
        <v>42185</v>
      </c>
      <c r="B139" s="4">
        <v>9.5570107765790115E-5</v>
      </c>
      <c r="C139" s="4">
        <v>-1.5378440487903676E-3</v>
      </c>
      <c r="D139" s="4">
        <v>8.1680374285833281E-3</v>
      </c>
      <c r="E139" s="4">
        <v>2.4877055240853756E-3</v>
      </c>
      <c r="F139" s="4">
        <v>2.4526221907520442E-3</v>
      </c>
      <c r="G139" s="4">
        <v>-3.654719409349888E-4</v>
      </c>
      <c r="H139" s="4">
        <v>4.4856894930565177E-4</v>
      </c>
      <c r="I139" s="4">
        <v>-3.712198212105027E-4</v>
      </c>
      <c r="J139" s="4">
        <v>-1.0719999999999983E-3</v>
      </c>
      <c r="K139" s="4">
        <v>1.7533115954885322E-3</v>
      </c>
      <c r="L139" s="4">
        <v>1.62654983250928E-2</v>
      </c>
      <c r="M139" s="4">
        <v>9.0744760394435159E-6</v>
      </c>
      <c r="N139" s="4">
        <v>-2.6796760371822909E-4</v>
      </c>
      <c r="O139" s="4">
        <v>0</v>
      </c>
      <c r="P139" s="40">
        <v>6.9246743221702649E-3</v>
      </c>
      <c r="Q139" s="40">
        <v>-3.1683915809778201E-4</v>
      </c>
      <c r="R139" s="40">
        <v>-2.0672900000000011E-3</v>
      </c>
      <c r="S139" s="40"/>
      <c r="T139" s="40"/>
      <c r="U139" s="40">
        <v>0</v>
      </c>
      <c r="V139" s="40">
        <v>0</v>
      </c>
      <c r="W139" s="40">
        <v>-9.680234986423758E-4</v>
      </c>
    </row>
    <row r="140" spans="1:23" x14ac:dyDescent="0.25">
      <c r="A140" s="2">
        <v>42216</v>
      </c>
      <c r="B140" s="4">
        <v>-8.0809392260458406E-4</v>
      </c>
      <c r="C140" s="4">
        <v>1.4883643831277979E-2</v>
      </c>
      <c r="D140" s="4">
        <v>4.8105176357662982E-2</v>
      </c>
      <c r="E140" s="4">
        <v>3.8865106481650313E-3</v>
      </c>
      <c r="F140" s="4">
        <v>3.6514273148317011E-3</v>
      </c>
      <c r="G140" s="4">
        <v>-3.9517327399304358E-2</v>
      </c>
      <c r="H140" s="4">
        <v>-1.1671702149735515E-3</v>
      </c>
      <c r="I140" s="4">
        <v>-2.0677115071768802E-4</v>
      </c>
      <c r="J140" s="4">
        <v>-1.8720000000000004E-3</v>
      </c>
      <c r="K140" s="4">
        <v>4.4172557188395037E-4</v>
      </c>
      <c r="L140" s="4">
        <v>2.0599595491390621E-2</v>
      </c>
      <c r="M140" s="4">
        <v>-1.8810111756346632E-3</v>
      </c>
      <c r="N140" s="4">
        <v>-5.1920658232695455E-3</v>
      </c>
      <c r="O140" s="4">
        <v>0</v>
      </c>
      <c r="P140" s="40">
        <v>9.4953383814694731E-3</v>
      </c>
      <c r="Q140" s="40">
        <v>-3.002011807821045E-4</v>
      </c>
      <c r="R140" s="40">
        <v>1.4400001068228113E-3</v>
      </c>
      <c r="S140" s="40"/>
      <c r="T140" s="40"/>
      <c r="U140" s="40">
        <v>0</v>
      </c>
      <c r="V140" s="40">
        <v>0</v>
      </c>
      <c r="W140" s="40">
        <v>-4.5752643142152022E-2</v>
      </c>
    </row>
    <row r="141" spans="1:23" x14ac:dyDescent="0.25">
      <c r="A141" s="2">
        <v>42247</v>
      </c>
      <c r="B141" s="4">
        <v>-6.4704874507733046E-4</v>
      </c>
      <c r="C141" s="4">
        <v>4.7269036152438812E-3</v>
      </c>
      <c r="D141" s="4">
        <v>-1.9586322754556372E-2</v>
      </c>
      <c r="E141" s="4">
        <v>-1.2050119116934835E-3</v>
      </c>
      <c r="F141" s="4">
        <v>-1.140095245026819E-3</v>
      </c>
      <c r="G141" s="4">
        <v>-1.4370798137975399E-2</v>
      </c>
      <c r="H141" s="4">
        <v>-1.1566267544321149E-3</v>
      </c>
      <c r="I141" s="4">
        <v>1.3002660228790281E-4</v>
      </c>
      <c r="J141" s="4">
        <v>2.9548466214185365E-4</v>
      </c>
      <c r="K141" s="4">
        <v>-1.6506413524702002E-3</v>
      </c>
      <c r="L141" s="4">
        <v>1.0313629751417072E-2</v>
      </c>
      <c r="M141" s="4">
        <v>-1.1044764812867536E-3</v>
      </c>
      <c r="N141" s="4">
        <v>-2.6492766804652387E-3</v>
      </c>
      <c r="O141" s="4">
        <v>0</v>
      </c>
      <c r="P141" s="40">
        <v>1.7280096413032735E-2</v>
      </c>
      <c r="Q141" s="40">
        <v>9.9921896999999663E-5</v>
      </c>
      <c r="R141" s="40">
        <v>-4.1309000000000007E-4</v>
      </c>
      <c r="S141" s="40"/>
      <c r="T141" s="40"/>
      <c r="U141" s="40">
        <v>0</v>
      </c>
      <c r="V141" s="40">
        <v>0</v>
      </c>
      <c r="W141" s="40">
        <v>-8.4344417108354053E-3</v>
      </c>
    </row>
    <row r="142" spans="1:23" x14ac:dyDescent="0.25">
      <c r="A142" s="2">
        <v>42277</v>
      </c>
      <c r="B142" s="4">
        <v>-3.2184846374965674E-4</v>
      </c>
      <c r="C142" s="4">
        <v>2.1414286866141448E-3</v>
      </c>
      <c r="D142" s="4">
        <v>1.5045558256951995E-2</v>
      </c>
      <c r="E142" s="4">
        <v>-1.3318815220937866E-3</v>
      </c>
      <c r="F142" s="4">
        <v>-1.3669648554271198E-3</v>
      </c>
      <c r="G142" s="4">
        <v>-1.4241091779317733E-3</v>
      </c>
      <c r="H142" s="4">
        <v>-5.7160029161256809E-4</v>
      </c>
      <c r="I142" s="4">
        <v>-3.4512388622234217E-5</v>
      </c>
      <c r="J142" s="4">
        <v>4.2799999999999956E-4</v>
      </c>
      <c r="K142" s="4">
        <v>1.7166352169856822E-3</v>
      </c>
      <c r="L142" s="4">
        <v>2.6992106965359086E-2</v>
      </c>
      <c r="M142" s="4">
        <v>2.21776219178349E-5</v>
      </c>
      <c r="N142" s="4">
        <v>8.9348986014609749E-5</v>
      </c>
      <c r="O142" s="4">
        <v>0</v>
      </c>
      <c r="P142" s="40">
        <v>1.0253034286740414E-2</v>
      </c>
      <c r="Q142" s="40">
        <v>-2.6896186799999985E-4</v>
      </c>
      <c r="R142" s="40">
        <v>3.1795550443173698E-3</v>
      </c>
      <c r="S142" s="40"/>
      <c r="T142" s="40"/>
      <c r="U142" s="40">
        <v>0</v>
      </c>
      <c r="V142" s="40">
        <v>0</v>
      </c>
      <c r="W142" s="40">
        <v>-7.7996605883531231E-3</v>
      </c>
    </row>
    <row r="143" spans="1:23" x14ac:dyDescent="0.25">
      <c r="A143" s="2">
        <v>42308</v>
      </c>
      <c r="B143" s="4">
        <v>-3.3426104385457294E-4</v>
      </c>
      <c r="C143" s="4">
        <v>2.0308439494866604E-3</v>
      </c>
      <c r="D143" s="4">
        <v>-4.5485051327662784E-3</v>
      </c>
      <c r="E143" s="4">
        <v>-7.4399338131037954E-3</v>
      </c>
      <c r="F143" s="4">
        <v>-7.7750171464371215E-3</v>
      </c>
      <c r="G143" s="4">
        <v>3.6968535807236302E-2</v>
      </c>
      <c r="H143" s="4">
        <v>-6.9959345251378803E-4</v>
      </c>
      <c r="I143" s="4">
        <v>5.2644590246780519E-4</v>
      </c>
      <c r="J143" s="4">
        <v>-1.5292979983865915E-3</v>
      </c>
      <c r="K143" s="4">
        <v>3.2934422834344571E-3</v>
      </c>
      <c r="L143" s="4">
        <v>-2.3715381415191465E-2</v>
      </c>
      <c r="M143" s="4">
        <v>1.6480117152915304E-3</v>
      </c>
      <c r="N143" s="4">
        <v>7.2063460995677453E-3</v>
      </c>
      <c r="O143" s="4">
        <v>0</v>
      </c>
      <c r="P143" s="40">
        <v>-1.6021804669595411E-2</v>
      </c>
      <c r="Q143" s="40">
        <v>4.2279298299999972E-4</v>
      </c>
      <c r="R143" s="40">
        <v>-1.2313259188760396E-3</v>
      </c>
      <c r="S143" s="40"/>
      <c r="T143" s="40"/>
      <c r="U143" s="40">
        <v>0</v>
      </c>
      <c r="V143" s="40">
        <v>0</v>
      </c>
      <c r="W143" s="40">
        <v>4.1464957235841413E-2</v>
      </c>
    </row>
    <row r="144" spans="1:23" x14ac:dyDescent="0.25">
      <c r="A144" s="2">
        <v>42338</v>
      </c>
      <c r="B144" s="4">
        <v>4.1531478325369873E-4</v>
      </c>
      <c r="C144" s="4">
        <v>-8.8481039225843678E-3</v>
      </c>
      <c r="D144" s="4">
        <v>6.4868244152532895E-2</v>
      </c>
      <c r="E144" s="4">
        <v>-3.1021352093058251E-3</v>
      </c>
      <c r="F144" s="4">
        <v>-3.5372185426391575E-3</v>
      </c>
      <c r="G144" s="4">
        <v>1.656958037182011E-2</v>
      </c>
      <c r="H144" s="4">
        <v>6.768952843899923E-4</v>
      </c>
      <c r="I144" s="4">
        <v>1.356523648829806E-4</v>
      </c>
      <c r="J144" s="4">
        <v>-1.7896816759982795E-4</v>
      </c>
      <c r="K144" s="4">
        <v>6.2600301019669425E-3</v>
      </c>
      <c r="L144" s="4">
        <v>1.9744083200798401E-2</v>
      </c>
      <c r="M144" s="4">
        <v>6.495284024531341E-4</v>
      </c>
      <c r="N144" s="4">
        <v>1.294757965609199E-3</v>
      </c>
      <c r="O144" s="4">
        <v>0</v>
      </c>
      <c r="P144" s="40">
        <v>8.1711333904766516E-3</v>
      </c>
      <c r="Q144" s="40">
        <v>2.41788258E-4</v>
      </c>
      <c r="R144" s="40">
        <v>-1.6401999999999996E-4</v>
      </c>
      <c r="S144" s="40"/>
      <c r="T144" s="40"/>
      <c r="U144" s="40">
        <v>0</v>
      </c>
      <c r="V144" s="40">
        <v>0</v>
      </c>
      <c r="W144" s="40">
        <v>1.674537582697842E-2</v>
      </c>
    </row>
    <row r="145" spans="1:23" x14ac:dyDescent="0.25">
      <c r="A145" s="2">
        <v>42369</v>
      </c>
      <c r="B145" s="4">
        <v>7.0355867690140295E-4</v>
      </c>
      <c r="C145" s="4">
        <v>-3.0789302579683278E-3</v>
      </c>
      <c r="D145" s="4">
        <v>-1.2204049300377877E-3</v>
      </c>
      <c r="E145" s="4">
        <v>-5.1766278531286194E-4</v>
      </c>
      <c r="F145" s="4">
        <v>-5.5274611864619336E-4</v>
      </c>
      <c r="G145" s="4">
        <v>-1.842020291367014E-2</v>
      </c>
      <c r="H145" s="4">
        <v>9.5004715783020798E-4</v>
      </c>
      <c r="I145" s="4">
        <v>3.4653428884108464E-4</v>
      </c>
      <c r="J145" s="4">
        <v>-2.6719999999999973E-3</v>
      </c>
      <c r="K145" s="4">
        <v>-9.7479284476647459E-4</v>
      </c>
      <c r="L145" s="4">
        <v>2.0896992240834689E-2</v>
      </c>
      <c r="M145" s="4">
        <v>-4.6830605072464837E-4</v>
      </c>
      <c r="N145" s="4">
        <v>-4.4426135193893716E-3</v>
      </c>
      <c r="O145" s="4">
        <v>0</v>
      </c>
      <c r="P145" s="40">
        <v>2.84874215898549E-2</v>
      </c>
      <c r="Q145" s="40">
        <v>4.0000000000000018E-4</v>
      </c>
      <c r="R145" s="40">
        <v>1.4599999999999999E-3</v>
      </c>
      <c r="S145" s="40"/>
      <c r="T145" s="40"/>
      <c r="U145" s="40">
        <v>0</v>
      </c>
      <c r="V145" s="40">
        <v>0</v>
      </c>
      <c r="W145" s="40">
        <v>-1.7239463852452147E-2</v>
      </c>
    </row>
    <row r="146" spans="1:23" x14ac:dyDescent="0.25">
      <c r="A146" s="2">
        <v>42398</v>
      </c>
      <c r="B146" s="4">
        <v>7.4973219141074351E-4</v>
      </c>
      <c r="C146" s="4">
        <v>-9.6500634578222493E-3</v>
      </c>
      <c r="D146" s="4">
        <v>-2.3625574480051162E-2</v>
      </c>
      <c r="E146" s="4">
        <v>-1.1179537906688339E-3</v>
      </c>
      <c r="F146" s="4">
        <v>-7.1802983233549417E-4</v>
      </c>
      <c r="G146" s="4">
        <v>-2.681567082559691E-2</v>
      </c>
      <c r="H146" s="4">
        <v>7.8357836330862456E-4</v>
      </c>
      <c r="I146" s="4">
        <v>1.1572295439747811E-4</v>
      </c>
      <c r="J146" s="4">
        <v>-4.4421298369049823E-3</v>
      </c>
      <c r="K146" s="4">
        <v>-9.7399395906354949E-3</v>
      </c>
      <c r="L146" s="4">
        <v>-2.8669157242104198E-2</v>
      </c>
      <c r="M146" s="4">
        <v>-2.4474275526186881E-3</v>
      </c>
      <c r="N146" s="4">
        <v>-1.0318408670986712E-2</v>
      </c>
      <c r="O146" s="4">
        <v>0</v>
      </c>
      <c r="P146" s="40">
        <v>2.1772104946803095E-4</v>
      </c>
      <c r="Q146" s="40">
        <v>3.0000000000000003E-4</v>
      </c>
      <c r="R146" s="40">
        <v>7.9999999999999993E-4</v>
      </c>
      <c r="S146" s="40"/>
      <c r="T146" s="40"/>
      <c r="U146" s="40">
        <v>0</v>
      </c>
      <c r="V146" s="40">
        <v>0</v>
      </c>
      <c r="W146" s="40">
        <v>-3.4373122826302324E-2</v>
      </c>
    </row>
    <row r="147" spans="1:23" x14ac:dyDescent="0.25">
      <c r="A147" s="2">
        <v>42429</v>
      </c>
      <c r="B147" s="4">
        <v>3.5833010354999905E-4</v>
      </c>
      <c r="C147" s="4">
        <v>-1.6992719928496838E-2</v>
      </c>
      <c r="D147" s="4">
        <v>-4.8890637911873557E-2</v>
      </c>
      <c r="E147" s="4">
        <v>2.4294795993705369E-2</v>
      </c>
      <c r="F147" s="4">
        <v>2.37947199520387E-2</v>
      </c>
      <c r="G147" s="4">
        <v>1.6119058803265141E-2</v>
      </c>
      <c r="H147" s="4">
        <v>2.3760358768424824E-4</v>
      </c>
      <c r="I147" s="4">
        <v>2.0617989818179209E-4</v>
      </c>
      <c r="J147" s="4">
        <v>7.129775750000001E-3</v>
      </c>
      <c r="K147" s="4">
        <v>-1.1237906849856077E-3</v>
      </c>
      <c r="L147" s="4">
        <v>-1.1736475671799607E-2</v>
      </c>
      <c r="M147" s="4">
        <v>1.608717307038595E-3</v>
      </c>
      <c r="N147" s="4">
        <v>5.4345246651116702E-3</v>
      </c>
      <c r="O147" s="4">
        <v>0</v>
      </c>
      <c r="P147" s="40">
        <v>2.6656321444114353E-3</v>
      </c>
      <c r="Q147" s="40">
        <v>1.0820983999999898E-5</v>
      </c>
      <c r="R147" s="40">
        <v>1E-3</v>
      </c>
      <c r="S147" s="40"/>
      <c r="T147" s="40"/>
      <c r="U147" s="40">
        <v>0</v>
      </c>
      <c r="V147" s="40">
        <v>0</v>
      </c>
      <c r="W147" s="40">
        <v>1.9255581296996824E-2</v>
      </c>
    </row>
    <row r="148" spans="1:23" x14ac:dyDescent="0.25">
      <c r="A148" s="2">
        <v>42460</v>
      </c>
      <c r="B148" s="4">
        <v>1.0875610855576243E-3</v>
      </c>
      <c r="C148" s="4">
        <v>1.0816802308570309E-2</v>
      </c>
      <c r="D148" s="4">
        <v>2.4508465677249014E-3</v>
      </c>
      <c r="E148" s="4">
        <v>2.2790482053269445E-2</v>
      </c>
      <c r="F148" s="4">
        <v>2.2490406011602779E-2</v>
      </c>
      <c r="G148" s="4">
        <v>1.350094222735547E-2</v>
      </c>
      <c r="H148" s="4">
        <v>1.0765732025795356E-3</v>
      </c>
      <c r="I148" s="4">
        <v>2.7080293085798152E-4</v>
      </c>
      <c r="J148" s="4">
        <v>-4.3540564367337319E-3</v>
      </c>
      <c r="K148" s="4">
        <v>6.0293378435614109E-3</v>
      </c>
      <c r="L148" s="4">
        <v>-9.3878516077200574E-3</v>
      </c>
      <c r="M148" s="4">
        <v>3.8648063073571833E-3</v>
      </c>
      <c r="N148" s="4">
        <v>1.2338156293642211E-2</v>
      </c>
      <c r="O148" s="4">
        <v>0</v>
      </c>
      <c r="P148" s="40">
        <v>-9.5894162189862665E-3</v>
      </c>
      <c r="Q148" s="40">
        <v>1.2281074979999997E-3</v>
      </c>
      <c r="R148" s="40">
        <v>-7.0000000000000097E-4</v>
      </c>
      <c r="S148" s="40"/>
      <c r="T148" s="40"/>
      <c r="U148" s="40">
        <v>0</v>
      </c>
      <c r="V148" s="40">
        <v>0</v>
      </c>
      <c r="W148" s="40">
        <v>1.1507958960443744E-2</v>
      </c>
    </row>
    <row r="149" spans="1:23" x14ac:dyDescent="0.25">
      <c r="A149" s="2">
        <v>42489</v>
      </c>
      <c r="B149" s="4">
        <v>1.2597041807461897E-4</v>
      </c>
      <c r="C149" s="4">
        <v>-3.6966802307272541E-3</v>
      </c>
      <c r="D149" s="4">
        <v>-7.6354864747698259E-2</v>
      </c>
      <c r="E149" s="4">
        <v>3.4121636396175395E-2</v>
      </c>
      <c r="F149" s="4">
        <v>3.3721560354508733E-2</v>
      </c>
      <c r="G149" s="4">
        <v>-4.7734545659297856E-3</v>
      </c>
      <c r="H149" s="4">
        <v>4.2230277033183591E-5</v>
      </c>
      <c r="I149" s="4">
        <v>2.2226039244927767E-4</v>
      </c>
      <c r="J149" s="4">
        <v>1.2096009541281527E-3</v>
      </c>
      <c r="K149" s="4">
        <v>-9.6856835185216324E-5</v>
      </c>
      <c r="L149" s="4">
        <v>7.2471506510393691E-5</v>
      </c>
      <c r="M149" s="4">
        <v>1.9378016823708569E-3</v>
      </c>
      <c r="N149" s="4">
        <v>6.8666714658674024E-3</v>
      </c>
      <c r="O149" s="4">
        <v>0</v>
      </c>
      <c r="P149" s="40">
        <v>-1.1600439494408293E-2</v>
      </c>
      <c r="Q149" s="40">
        <v>4.0720184000000298E-5</v>
      </c>
      <c r="R149" s="40">
        <v>-7.9999999999999993E-4</v>
      </c>
      <c r="S149" s="40">
        <v>-2.7074100415085799E-3</v>
      </c>
      <c r="T149" s="40">
        <v>2.2358757166739082E-3</v>
      </c>
      <c r="U149" s="40">
        <v>0</v>
      </c>
      <c r="V149" s="40">
        <v>0</v>
      </c>
      <c r="W149" s="40">
        <v>-2.8750636675018253E-3</v>
      </c>
    </row>
    <row r="150" spans="1:23" x14ac:dyDescent="0.25">
      <c r="A150" s="2">
        <v>42521</v>
      </c>
      <c r="B150" s="4">
        <v>1.3574854697500673E-4</v>
      </c>
      <c r="C150" s="4">
        <v>5.6138393596458121E-3</v>
      </c>
      <c r="D150" s="4">
        <v>1.5719284526939811E-2</v>
      </c>
      <c r="E150" s="4">
        <v>-2.5014188654977822E-2</v>
      </c>
      <c r="F150" s="4">
        <v>-2.5714264696644486E-2</v>
      </c>
      <c r="G150" s="4">
        <v>4.8906119257092623E-3</v>
      </c>
      <c r="H150" s="4">
        <v>4.6228565587897938E-4</v>
      </c>
      <c r="I150" s="4">
        <v>-5.7823872859563263E-4</v>
      </c>
      <c r="J150" s="4">
        <v>9.5221522498382602E-4</v>
      </c>
      <c r="K150" s="4">
        <v>1.1566278062497305E-3</v>
      </c>
      <c r="L150" s="4">
        <v>7.7814691337404936E-3</v>
      </c>
      <c r="M150" s="4">
        <v>-7.6566233403690606E-4</v>
      </c>
      <c r="N150" s="4">
        <v>-3.0857131862968637E-3</v>
      </c>
      <c r="O150" s="4">
        <v>0</v>
      </c>
      <c r="P150" s="40">
        <v>-5.7718967795299669E-3</v>
      </c>
      <c r="Q150" s="40">
        <v>-5.9010074499999971E-4</v>
      </c>
      <c r="R150" s="40">
        <v>1.0000000000000026E-4</v>
      </c>
      <c r="S150" s="40">
        <v>9.9425491917486033E-4</v>
      </c>
      <c r="T150" s="40">
        <v>6.2190144972592599E-4</v>
      </c>
      <c r="U150" s="40">
        <v>0</v>
      </c>
      <c r="V150" s="40">
        <v>0</v>
      </c>
      <c r="W150" s="40">
        <v>3.9751649532036096E-3</v>
      </c>
    </row>
    <row r="151" spans="1:23" x14ac:dyDescent="0.25">
      <c r="A151" s="2">
        <v>42551</v>
      </c>
      <c r="B151" s="4">
        <v>-1.0199764086546437E-4</v>
      </c>
      <c r="C151" s="4">
        <v>-8.68735603201614E-3</v>
      </c>
      <c r="D151" s="4">
        <v>-4.3224151116046966E-2</v>
      </c>
      <c r="E151" s="4">
        <v>-7.3471986533496236E-3</v>
      </c>
      <c r="F151" s="4">
        <v>-7.2472746950162925E-3</v>
      </c>
      <c r="G151" s="4">
        <v>1.7289203033578681E-2</v>
      </c>
      <c r="H151" s="4">
        <v>1.7491600482689475E-4</v>
      </c>
      <c r="I151" s="4">
        <v>-4.6636145322449113E-4</v>
      </c>
      <c r="J151" s="4">
        <v>3.1070634379086817E-3</v>
      </c>
      <c r="K151" s="4">
        <v>-1.4387707164183589E-3</v>
      </c>
      <c r="L151" s="4">
        <v>1.9820310608908636E-2</v>
      </c>
      <c r="M151" s="4">
        <v>-2.2003434738763171E-4</v>
      </c>
      <c r="N151" s="4">
        <v>-1.9486436188632609E-3</v>
      </c>
      <c r="O151" s="4">
        <v>0</v>
      </c>
      <c r="P151" s="40">
        <v>-7.6950889699324565E-4</v>
      </c>
      <c r="Q151" s="40">
        <v>-4.9999999999999871E-4</v>
      </c>
      <c r="R151" s="40">
        <v>4.0000000000000018E-4</v>
      </c>
      <c r="S151" s="40">
        <v>1.38096271868579E-3</v>
      </c>
      <c r="T151" s="40">
        <v>-2.7170788260233777E-3</v>
      </c>
      <c r="U151" s="40">
        <v>0</v>
      </c>
      <c r="V151" s="40">
        <v>0</v>
      </c>
      <c r="W151" s="40">
        <v>2.3268093944272025E-2</v>
      </c>
    </row>
    <row r="152" spans="1:23" x14ac:dyDescent="0.25">
      <c r="A152" s="2">
        <v>42580</v>
      </c>
      <c r="B152" s="4">
        <v>1.2866698142973559E-3</v>
      </c>
      <c r="C152" s="4">
        <v>2.4107478642559008E-3</v>
      </c>
      <c r="D152" s="4">
        <v>-2.0836469606670925E-2</v>
      </c>
      <c r="E152" s="4">
        <v>1.1617689864947801E-2</v>
      </c>
      <c r="F152" s="4">
        <v>1.1117613823281136E-2</v>
      </c>
      <c r="G152" s="4">
        <v>6.6606939149022326E-3</v>
      </c>
      <c r="H152" s="4">
        <v>7.3300719275582165E-4</v>
      </c>
      <c r="I152" s="4">
        <v>1.0528822691722225E-3</v>
      </c>
      <c r="J152" s="4">
        <v>-1.8217576086251696E-3</v>
      </c>
      <c r="K152" s="4">
        <v>4.3634239466416209E-3</v>
      </c>
      <c r="L152" s="4">
        <v>-7.0202038267184672E-3</v>
      </c>
      <c r="M152" s="4">
        <v>2.1939658967537936E-3</v>
      </c>
      <c r="N152" s="4">
        <v>5.644671458968277E-3</v>
      </c>
      <c r="O152" s="4">
        <v>0</v>
      </c>
      <c r="P152" s="40">
        <v>2.2310184155160603E-3</v>
      </c>
      <c r="Q152" s="40">
        <v>-1.7136516599999992E-4</v>
      </c>
      <c r="R152" s="40">
        <v>-8.9999999999999976E-4</v>
      </c>
      <c r="S152" s="40">
        <v>1.1712437198831988E-3</v>
      </c>
      <c r="T152" s="40">
        <v>2.5602846471760483E-3</v>
      </c>
      <c r="U152" s="40">
        <v>0</v>
      </c>
      <c r="V152" s="40">
        <v>0</v>
      </c>
      <c r="W152" s="40">
        <v>4.432982006562794E-3</v>
      </c>
    </row>
    <row r="153" spans="1:23" x14ac:dyDescent="0.25">
      <c r="A153" s="2">
        <v>42613</v>
      </c>
      <c r="B153" s="4">
        <v>1.3093462947737938E-3</v>
      </c>
      <c r="C153" s="4">
        <v>2.7935384926844678E-4</v>
      </c>
      <c r="D153" s="4">
        <v>4.1647335878382812E-2</v>
      </c>
      <c r="E153" s="4">
        <v>7.6110643674479929E-4</v>
      </c>
      <c r="F153" s="4">
        <v>3.6103039507813343E-4</v>
      </c>
      <c r="G153" s="4">
        <v>2.2991129471510899E-2</v>
      </c>
      <c r="H153" s="4">
        <v>1.722244933616906E-3</v>
      </c>
      <c r="I153" s="4">
        <v>2.0899748926401498E-4</v>
      </c>
      <c r="J153" s="4">
        <v>4.6935883743410471E-4</v>
      </c>
      <c r="K153" s="4">
        <v>6.4965609794057685E-3</v>
      </c>
      <c r="L153" s="4">
        <v>1.7732168174085187E-3</v>
      </c>
      <c r="M153" s="4">
        <v>2.3501030010979578E-3</v>
      </c>
      <c r="N153" s="4">
        <v>6.1283367693625683E-3</v>
      </c>
      <c r="O153" s="4">
        <v>0</v>
      </c>
      <c r="P153" s="40">
        <v>3.2659947809508538E-3</v>
      </c>
      <c r="Q153" s="40">
        <v>2.6792640999999916E-5</v>
      </c>
      <c r="R153" s="40">
        <v>-2.0000000000000009E-4</v>
      </c>
      <c r="S153" s="40">
        <v>2.1003184930191033E-4</v>
      </c>
      <c r="T153" s="40">
        <v>3.8946905757769332E-3</v>
      </c>
      <c r="U153" s="40">
        <v>0</v>
      </c>
      <c r="V153" s="40">
        <v>0</v>
      </c>
      <c r="W153" s="40">
        <v>2.3720956431503355E-2</v>
      </c>
    </row>
    <row r="154" spans="1:23" x14ac:dyDescent="0.25">
      <c r="A154" s="2">
        <v>42643</v>
      </c>
      <c r="B154" s="4">
        <v>1.6564561845816388E-4</v>
      </c>
      <c r="C154" s="4">
        <v>-1.2861216654416058E-3</v>
      </c>
      <c r="D154" s="4">
        <v>-2.5757424925564817E-2</v>
      </c>
      <c r="E154" s="4">
        <v>5.8859679735991212E-3</v>
      </c>
      <c r="F154" s="4">
        <v>6.0858919319324543E-3</v>
      </c>
      <c r="G154" s="4">
        <v>1.7417051349497274E-2</v>
      </c>
      <c r="H154" s="4">
        <v>3.409299875675874E-4</v>
      </c>
      <c r="I154" s="4">
        <v>2.0291108268229597E-4</v>
      </c>
      <c r="J154" s="4">
        <v>2.9218329834814873E-3</v>
      </c>
      <c r="K154" s="4">
        <v>2.5460855451412447E-3</v>
      </c>
      <c r="L154" s="4">
        <v>-2.7492974456012446E-3</v>
      </c>
      <c r="M154" s="4">
        <v>2.0948273299252508E-3</v>
      </c>
      <c r="N154" s="4">
        <v>6.0314337377653498E-3</v>
      </c>
      <c r="O154" s="4">
        <v>0</v>
      </c>
      <c r="P154" s="40">
        <v>-3.0735711023522835E-3</v>
      </c>
      <c r="Q154" s="40">
        <v>6.3426925000000314E-5</v>
      </c>
      <c r="R154" s="40">
        <v>0</v>
      </c>
      <c r="S154" s="40">
        <v>-1.8984016205225978E-4</v>
      </c>
      <c r="T154" s="40">
        <v>3.8143258865204477E-3</v>
      </c>
      <c r="U154" s="40">
        <v>0</v>
      </c>
      <c r="V154" s="40">
        <v>0</v>
      </c>
      <c r="W154" s="40">
        <v>2.3155532109864499E-2</v>
      </c>
    </row>
    <row r="155" spans="1:23" x14ac:dyDescent="0.25">
      <c r="A155" s="2">
        <v>42674</v>
      </c>
      <c r="B155" s="4">
        <v>1.2246601823112349E-3</v>
      </c>
      <c r="C155" s="4">
        <v>9.7873745869135088E-4</v>
      </c>
      <c r="D155" s="4">
        <v>6.0023085809188838E-3</v>
      </c>
      <c r="E155" s="4">
        <v>-1.0826228466690874E-2</v>
      </c>
      <c r="F155" s="4">
        <v>-1.092630450835754E-2</v>
      </c>
      <c r="G155" s="4">
        <v>-9.6011340418347742E-3</v>
      </c>
      <c r="H155" s="4">
        <v>1.5129802577997426E-3</v>
      </c>
      <c r="I155" s="4">
        <v>1.4888994015594954E-4</v>
      </c>
      <c r="J155" s="4">
        <v>-1.5421209095995529E-3</v>
      </c>
      <c r="K155" s="4">
        <v>-2.3461869396903391E-3</v>
      </c>
      <c r="L155" s="4">
        <v>-1.8234783992783464E-2</v>
      </c>
      <c r="M155" s="4">
        <v>-4.3176709073264406E-4</v>
      </c>
      <c r="N155" s="4">
        <v>-4.6151275338735575E-3</v>
      </c>
      <c r="O155" s="4">
        <v>0</v>
      </c>
      <c r="P155" s="40">
        <v>-8.0243602916814476E-3</v>
      </c>
      <c r="Q155" s="40">
        <v>-9.0416499999999963E-5</v>
      </c>
      <c r="R155" s="40">
        <v>-7.9999999999999971E-4</v>
      </c>
      <c r="S155" s="40">
        <v>-2.2036428462635983E-4</v>
      </c>
      <c r="T155" s="40">
        <v>7.3749906433551518E-3</v>
      </c>
      <c r="U155" s="40">
        <v>0</v>
      </c>
      <c r="V155" s="40">
        <v>0</v>
      </c>
      <c r="W155" s="40">
        <v>-1.07029217676777E-2</v>
      </c>
    </row>
    <row r="156" spans="1:23" x14ac:dyDescent="0.25">
      <c r="A156" s="2">
        <v>42704</v>
      </c>
      <c r="B156" s="4">
        <v>1.1571963588445575E-3</v>
      </c>
      <c r="C156" s="4">
        <v>3.792393037426723E-3</v>
      </c>
      <c r="D156" s="4">
        <v>1.2466339758388643E-2</v>
      </c>
      <c r="E156" s="4">
        <v>-2.1753275017024412E-3</v>
      </c>
      <c r="F156" s="4">
        <v>-2.6754035433691065E-3</v>
      </c>
      <c r="G156" s="4">
        <v>-2.2491005633873719E-2</v>
      </c>
      <c r="H156" s="4">
        <v>5.0432681077372185E-4</v>
      </c>
      <c r="I156" s="4">
        <v>4.2261574024883911E-4</v>
      </c>
      <c r="J156" s="4">
        <v>4.0811566784890868E-4</v>
      </c>
      <c r="K156" s="4">
        <v>-2.1742212973143572E-3</v>
      </c>
      <c r="L156" s="4">
        <v>-2.5696450481466064E-2</v>
      </c>
      <c r="M156" s="4">
        <v>-6.8148914766326309E-4</v>
      </c>
      <c r="N156" s="4">
        <v>-5.0649670133312546E-3</v>
      </c>
      <c r="O156" s="4">
        <v>0</v>
      </c>
      <c r="P156" s="40">
        <v>-2.3327914759781472E-2</v>
      </c>
      <c r="Q156" s="40">
        <v>-1.8024434600000076E-4</v>
      </c>
      <c r="R156" s="40">
        <v>-1.7199999999999997E-3</v>
      </c>
      <c r="S156" s="40">
        <v>1.57482763604605E-3</v>
      </c>
      <c r="T156" s="40">
        <v>6.2594410331070181E-3</v>
      </c>
      <c r="U156" s="40">
        <v>0</v>
      </c>
      <c r="V156" s="40">
        <v>0</v>
      </c>
      <c r="W156" s="40">
        <v>-1.9465825632895603E-2</v>
      </c>
    </row>
    <row r="157" spans="1:23" x14ac:dyDescent="0.25">
      <c r="A157" s="2">
        <v>42734</v>
      </c>
      <c r="B157" s="4">
        <v>1.1432254262162119E-3</v>
      </c>
      <c r="C157" s="4">
        <v>-1.0300253899122862E-2</v>
      </c>
      <c r="D157" s="4">
        <v>-4.0132915781328729E-2</v>
      </c>
      <c r="E157" s="4">
        <v>-3.2019129913795769E-3</v>
      </c>
      <c r="F157" s="4">
        <v>-2.8019890330462476E-3</v>
      </c>
      <c r="G157" s="4">
        <v>-2.8399238293111147E-2</v>
      </c>
      <c r="H157" s="4">
        <v>-1.0619667814789533E-3</v>
      </c>
      <c r="I157" s="4">
        <v>2.1609674672447106E-3</v>
      </c>
      <c r="J157" s="4">
        <v>2.1215904304913661E-3</v>
      </c>
      <c r="K157" s="4">
        <v>-6.6446112592501013E-3</v>
      </c>
      <c r="L157" s="4">
        <v>-2.2985703946875324E-2</v>
      </c>
      <c r="M157" s="4">
        <v>-1.7554903869310672E-3</v>
      </c>
      <c r="N157" s="4">
        <v>-9.7491185829526785E-3</v>
      </c>
      <c r="O157" s="4">
        <v>0</v>
      </c>
      <c r="P157" s="40">
        <v>5.2131110418857374E-3</v>
      </c>
      <c r="Q157" s="40">
        <v>2.5184261699999998E-4</v>
      </c>
      <c r="R157" s="40">
        <v>0</v>
      </c>
      <c r="S157" s="40">
        <v>1.1412037831242004E-3</v>
      </c>
      <c r="T157" s="40">
        <v>9.1634163258519537E-3</v>
      </c>
      <c r="U157" s="40">
        <v>0</v>
      </c>
      <c r="V157" s="40">
        <v>0</v>
      </c>
      <c r="W157" s="40">
        <v>-3.7071416036006916E-2</v>
      </c>
    </row>
    <row r="158" spans="1:23" x14ac:dyDescent="0.25">
      <c r="A158" s="2">
        <v>42766</v>
      </c>
      <c r="B158" s="4">
        <v>2.8636778847079825E-4</v>
      </c>
      <c r="C158" s="4">
        <v>-2.5376723701198145E-4</v>
      </c>
      <c r="D158" s="4">
        <v>-2.4194814358701078E-2</v>
      </c>
      <c r="E158" s="4">
        <v>3.0012281525899631E-3</v>
      </c>
      <c r="F158" s="4">
        <v>3.2011489859232745E-3</v>
      </c>
      <c r="G158" s="4">
        <v>3.9399824251355686E-2</v>
      </c>
      <c r="H158" s="4">
        <v>9.2376409154359962E-4</v>
      </c>
      <c r="I158" s="4">
        <v>-1.0384726812686651E-3</v>
      </c>
      <c r="J158" s="4">
        <v>-4.9476179317531344E-4</v>
      </c>
      <c r="K158" s="4">
        <v>2.9384744484393099E-3</v>
      </c>
      <c r="L158" s="4">
        <v>1.2575412447173306E-3</v>
      </c>
      <c r="M158" s="4">
        <v>2.9915090903613883E-3</v>
      </c>
      <c r="N158" s="4">
        <v>1.0532659857752757E-2</v>
      </c>
      <c r="O158" s="4">
        <v>0</v>
      </c>
      <c r="P158" s="40">
        <v>-4.1901305136650673E-3</v>
      </c>
      <c r="Q158" s="40">
        <v>1.2433157999999951E-4</v>
      </c>
      <c r="R158" s="40">
        <v>0</v>
      </c>
      <c r="S158" s="40">
        <v>-1.067978418140735E-3</v>
      </c>
      <c r="T158" s="40">
        <v>7.2201006138075058E-3</v>
      </c>
      <c r="U158" s="40">
        <v>0</v>
      </c>
      <c r="V158" s="40">
        <v>0</v>
      </c>
      <c r="W158" s="40">
        <v>4.8117274502146236E-2</v>
      </c>
    </row>
    <row r="159" spans="1:23" x14ac:dyDescent="0.25">
      <c r="A159" s="2">
        <v>42794</v>
      </c>
      <c r="B159" s="4">
        <v>5.9417057275101826E-4</v>
      </c>
      <c r="C159" s="4">
        <v>-5.4476960697739107E-3</v>
      </c>
      <c r="D159" s="4">
        <v>-2.5888720169799928E-3</v>
      </c>
      <c r="E159" s="4">
        <v>1.203078366280641E-3</v>
      </c>
      <c r="F159" s="4">
        <v>8.0299919961390742E-4</v>
      </c>
      <c r="G159" s="4">
        <v>-2.1352840873742895E-3</v>
      </c>
      <c r="H159" s="4">
        <v>1.0074128833883478E-3</v>
      </c>
      <c r="I159" s="4">
        <v>-2.0651590455256219E-4</v>
      </c>
      <c r="J159" s="4">
        <v>1.3272268120732011E-3</v>
      </c>
      <c r="K159" s="4">
        <v>-1.549238478892212E-3</v>
      </c>
      <c r="L159" s="4">
        <v>-9.3776727152102834E-3</v>
      </c>
      <c r="M159" s="4">
        <v>3.7877541587350017E-4</v>
      </c>
      <c r="N159" s="4">
        <v>-4.0757566970595072E-4</v>
      </c>
      <c r="O159" s="4">
        <v>0</v>
      </c>
      <c r="P159" s="40">
        <v>-6.8384712344657476E-3</v>
      </c>
      <c r="Q159" s="40">
        <v>7.6023974000000161E-5</v>
      </c>
      <c r="R159" s="40">
        <v>0</v>
      </c>
      <c r="S159" s="40">
        <v>8.152824244343302E-4</v>
      </c>
      <c r="T159" s="40">
        <v>2.9434695806299302E-3</v>
      </c>
      <c r="U159" s="40">
        <v>0</v>
      </c>
      <c r="V159" s="40">
        <v>0</v>
      </c>
      <c r="W159" s="40">
        <v>-5.0381900270010591E-3</v>
      </c>
    </row>
    <row r="160" spans="1:23" x14ac:dyDescent="0.25">
      <c r="A160" s="2">
        <v>42825</v>
      </c>
      <c r="B160" s="4">
        <v>6.2299098960538757E-4</v>
      </c>
      <c r="C160" s="4">
        <v>-2.9225031128401469E-3</v>
      </c>
      <c r="D160" s="4">
        <v>-1.2211668493767758E-2</v>
      </c>
      <c r="E160" s="4">
        <v>1.9547476524224283E-3</v>
      </c>
      <c r="F160" s="4">
        <v>1.7546684857558947E-3</v>
      </c>
      <c r="G160" s="4">
        <v>1.2168029074454356E-2</v>
      </c>
      <c r="H160" s="4">
        <v>8.435552434806759E-4</v>
      </c>
      <c r="I160" s="4">
        <v>-8.5017430936584759E-5</v>
      </c>
      <c r="J160" s="4">
        <v>3.7539943438913426E-5</v>
      </c>
      <c r="K160" s="4">
        <v>7.2280812371361414E-4</v>
      </c>
      <c r="L160" s="4">
        <v>-3.7259713860398058E-3</v>
      </c>
      <c r="M160" s="4">
        <v>1.2746544126758241E-3</v>
      </c>
      <c r="N160" s="4">
        <v>2.8527275100860283E-3</v>
      </c>
      <c r="O160" s="4">
        <v>0</v>
      </c>
      <c r="P160" s="40">
        <v>7.1720600501364098E-3</v>
      </c>
      <c r="Q160" s="40">
        <v>-1.6023010900000035E-4</v>
      </c>
      <c r="R160" s="40">
        <v>0</v>
      </c>
      <c r="S160" s="40">
        <v>-5.8321682077067013E-5</v>
      </c>
      <c r="T160" s="40">
        <v>2.3420011287569632E-3</v>
      </c>
      <c r="U160" s="40">
        <v>0</v>
      </c>
      <c r="V160" s="40">
        <v>0</v>
      </c>
      <c r="W160" s="40">
        <v>1.7217374812576319E-2</v>
      </c>
    </row>
    <row r="161" spans="1:23" x14ac:dyDescent="0.25">
      <c r="A161" s="2">
        <v>42853</v>
      </c>
      <c r="B161" s="4">
        <v>1.886519052269886E-4</v>
      </c>
      <c r="C161" s="4">
        <v>-2.8216540300141091E-4</v>
      </c>
      <c r="D161" s="4">
        <v>5.3459413395073874E-5</v>
      </c>
      <c r="E161" s="4">
        <v>-7.7152535937186073E-4</v>
      </c>
      <c r="F161" s="4">
        <v>-1.3716045260385723E-3</v>
      </c>
      <c r="G161" s="4">
        <v>2.248913983730394E-2</v>
      </c>
      <c r="H161" s="4">
        <v>4.7318685491104517E-4</v>
      </c>
      <c r="I161" s="4">
        <v>-4.8332721112376298E-4</v>
      </c>
      <c r="J161" s="4">
        <v>-2.2676621566584121E-3</v>
      </c>
      <c r="K161" s="4">
        <v>1.6312242695306622E-3</v>
      </c>
      <c r="L161" s="4">
        <v>-7.4521473768612845E-3</v>
      </c>
      <c r="M161" s="4">
        <v>2.485379238130303E-3</v>
      </c>
      <c r="N161" s="4">
        <v>6.1416970520551395E-3</v>
      </c>
      <c r="O161" s="4">
        <v>0</v>
      </c>
      <c r="P161" s="40">
        <v>-2.1125576333649171E-3</v>
      </c>
      <c r="Q161" s="40">
        <v>5.4033250143860345E-4</v>
      </c>
      <c r="R161" s="40">
        <v>0</v>
      </c>
      <c r="S161" s="40">
        <v>3.0066799448932001E-4</v>
      </c>
      <c r="T161" s="40">
        <v>-1.9454270228036457E-3</v>
      </c>
      <c r="U161" s="40">
        <v>0</v>
      </c>
      <c r="V161" s="40">
        <v>0</v>
      </c>
      <c r="W161" s="40">
        <v>2.3612471283128669E-2</v>
      </c>
    </row>
    <row r="162" spans="1:23" x14ac:dyDescent="0.25">
      <c r="A162" s="2">
        <v>42886</v>
      </c>
      <c r="B162" s="4">
        <v>-2.0561334670432529E-4</v>
      </c>
      <c r="C162" s="4">
        <v>4.8383393881183956E-3</v>
      </c>
      <c r="D162" s="4">
        <v>3.3597871587910944E-2</v>
      </c>
      <c r="E162" s="4">
        <v>-5.5844835489100575E-3</v>
      </c>
      <c r="F162" s="4">
        <v>-6.0845627155768911E-3</v>
      </c>
      <c r="G162" s="4">
        <v>2.0779966262446825E-2</v>
      </c>
      <c r="H162" s="4">
        <v>-5.2216479139222116E-5</v>
      </c>
      <c r="I162" s="4">
        <v>5.3545619064010452E-5</v>
      </c>
      <c r="J162" s="4">
        <v>-3.2788713441389561E-4</v>
      </c>
      <c r="K162" s="4">
        <v>3.610645018130576E-3</v>
      </c>
      <c r="L162" s="4">
        <v>-3.0050532812715414E-3</v>
      </c>
      <c r="M162" s="4">
        <v>1.7137677402110363E-3</v>
      </c>
      <c r="N162" s="4">
        <v>6.1294245330134611E-3</v>
      </c>
      <c r="O162" s="4">
        <v>0</v>
      </c>
      <c r="P162" s="40">
        <v>-7.2846195246849474E-3</v>
      </c>
      <c r="Q162" s="40">
        <v>-2.8578146426932278E-4</v>
      </c>
      <c r="R162" s="40">
        <v>0</v>
      </c>
      <c r="S162" s="40">
        <v>1.0788546792225898E-3</v>
      </c>
      <c r="T162" s="40">
        <v>-3.9727572332638548E-3</v>
      </c>
      <c r="U162" s="40">
        <v>0</v>
      </c>
      <c r="V162" s="40">
        <v>0</v>
      </c>
      <c r="W162" s="40">
        <v>2.0880291830190516E-2</v>
      </c>
    </row>
    <row r="163" spans="1:23" x14ac:dyDescent="0.25">
      <c r="A163" s="2">
        <v>42916</v>
      </c>
      <c r="B163" s="4">
        <v>2.5937683793234596E-3</v>
      </c>
      <c r="C163" s="4">
        <v>5.446138030645864E-4</v>
      </c>
      <c r="D163" s="4">
        <v>-1.3866754099272738E-2</v>
      </c>
      <c r="E163" s="4">
        <v>-3.4405774826258284E-3</v>
      </c>
      <c r="F163" s="4">
        <v>-3.2406566492925171E-3</v>
      </c>
      <c r="G163" s="4">
        <v>4.9319860034567897E-3</v>
      </c>
      <c r="H163" s="4">
        <v>9.6717223920483875E-4</v>
      </c>
      <c r="I163" s="4">
        <v>2.7329203527748369E-3</v>
      </c>
      <c r="J163" s="4">
        <v>3.2080123500975999E-3</v>
      </c>
      <c r="K163" s="4">
        <v>1.4166739099217285E-3</v>
      </c>
      <c r="L163" s="4">
        <v>2.0854395251861391E-3</v>
      </c>
      <c r="M163" s="4">
        <v>1.4051236464568406E-3</v>
      </c>
      <c r="N163" s="4">
        <v>-2.9422484964447548E-4</v>
      </c>
      <c r="O163" s="4">
        <v>0</v>
      </c>
      <c r="P163" s="40">
        <v>-1.1032243347725221E-3</v>
      </c>
      <c r="Q163" s="40">
        <v>-8.0853296558495297E-5</v>
      </c>
      <c r="R163" s="40">
        <v>0</v>
      </c>
      <c r="S163" s="40">
        <v>-1.945587294058746E-3</v>
      </c>
      <c r="T163" s="40">
        <v>1.5854391657430505E-3</v>
      </c>
      <c r="U163" s="40">
        <v>0</v>
      </c>
      <c r="V163" s="40">
        <v>0</v>
      </c>
      <c r="W163" s="40">
        <v>4.4097128633635574E-3</v>
      </c>
    </row>
    <row r="164" spans="1:23" x14ac:dyDescent="0.25">
      <c r="A164" s="2">
        <v>42947</v>
      </c>
      <c r="B164" s="4">
        <v>8.3753198849811916E-4</v>
      </c>
      <c r="C164" s="4">
        <v>1.7093561186845019E-3</v>
      </c>
      <c r="D164" s="4">
        <v>-2.4414315203008741E-2</v>
      </c>
      <c r="E164" s="4">
        <v>-3.3468094657795877E-4</v>
      </c>
      <c r="F164" s="4">
        <v>-5.3476011324460337E-4</v>
      </c>
      <c r="G164" s="4">
        <v>3.9397015159462145E-2</v>
      </c>
      <c r="H164" s="4">
        <v>-9.1438970721846591E-4</v>
      </c>
      <c r="I164" s="4">
        <v>9.020095175481524E-4</v>
      </c>
      <c r="J164" s="4">
        <v>-3.1279753425161871E-4</v>
      </c>
      <c r="K164" s="4">
        <v>3.7757612699468304E-3</v>
      </c>
      <c r="L164" s="4">
        <v>4.2534708279046152E-3</v>
      </c>
      <c r="M164" s="4">
        <v>3.1539445949575482E-3</v>
      </c>
      <c r="N164" s="4">
        <v>1.1182018388370074E-2</v>
      </c>
      <c r="O164" s="4">
        <v>0</v>
      </c>
      <c r="P164" s="40">
        <v>7.8937487822147174E-3</v>
      </c>
      <c r="Q164" s="40">
        <v>-3.7317565785181112E-5</v>
      </c>
      <c r="R164" s="40">
        <v>0</v>
      </c>
      <c r="S164" s="40">
        <v>1.0676073249956015E-4</v>
      </c>
      <c r="T164" s="40">
        <v>5.2234347079400736E-3</v>
      </c>
      <c r="U164" s="40">
        <v>0</v>
      </c>
      <c r="V164" s="40">
        <v>0</v>
      </c>
      <c r="W164" s="40">
        <v>4.2962534442475088E-2</v>
      </c>
    </row>
    <row r="165" spans="1:23" x14ac:dyDescent="0.25">
      <c r="A165" s="2">
        <v>42978</v>
      </c>
      <c r="B165" s="4">
        <v>-5.0472202210816164E-4</v>
      </c>
      <c r="C165" s="4">
        <v>-7.6954324739997304E-4</v>
      </c>
      <c r="D165" s="4">
        <v>-1.4937154626354143E-2</v>
      </c>
      <c r="E165" s="4">
        <v>-2.5309188904532039E-3</v>
      </c>
      <c r="F165" s="4">
        <v>-2.8309980571199485E-3</v>
      </c>
      <c r="G165" s="4">
        <v>2.3208147881553343E-2</v>
      </c>
      <c r="H165" s="4">
        <v>8.1641563073175938E-4</v>
      </c>
      <c r="I165" s="4">
        <v>-1.3133038416144318E-3</v>
      </c>
      <c r="J165" s="4">
        <v>2.4336390963330956E-4</v>
      </c>
      <c r="K165" s="4">
        <v>1.2131742003955726E-3</v>
      </c>
      <c r="L165" s="4">
        <v>2.1653128344936157E-3</v>
      </c>
      <c r="M165" s="4">
        <v>1.2103683057589354E-3</v>
      </c>
      <c r="N165" s="4">
        <v>5.79548009814701E-3</v>
      </c>
      <c r="O165" s="4">
        <v>0</v>
      </c>
      <c r="P165" s="40">
        <v>4.1132341815935114E-3</v>
      </c>
      <c r="Q165" s="40">
        <v>4.736907505223549E-5</v>
      </c>
      <c r="R165" s="40">
        <v>0</v>
      </c>
      <c r="S165" s="40">
        <v>-1.7767509204544697E-3</v>
      </c>
      <c r="T165" s="40">
        <v>-2.9881266080283159E-3</v>
      </c>
      <c r="U165" s="40">
        <v>0</v>
      </c>
      <c r="V165" s="40">
        <v>0</v>
      </c>
      <c r="W165" s="40">
        <v>2.7773227549972111E-2</v>
      </c>
    </row>
    <row r="166" spans="1:23" x14ac:dyDescent="0.25">
      <c r="A166" s="2">
        <v>43007</v>
      </c>
      <c r="B166" s="4">
        <v>7.309198021449026E-4</v>
      </c>
      <c r="C166" s="4">
        <v>5.5336207350387134E-4</v>
      </c>
      <c r="D166" s="4">
        <v>-4.3471049969063813E-3</v>
      </c>
      <c r="E166" s="4">
        <v>4.285517873328093E-4</v>
      </c>
      <c r="F166" s="4">
        <v>2.2847262066605367E-4</v>
      </c>
      <c r="G166" s="4">
        <v>5.2176233194767274E-3</v>
      </c>
      <c r="H166" s="4">
        <v>-2.7080920724276147E-4</v>
      </c>
      <c r="I166" s="4">
        <v>9.4520464486569453E-4</v>
      </c>
      <c r="J166" s="4">
        <v>1.836556914129428E-3</v>
      </c>
      <c r="K166" s="4">
        <v>-1.1582989345939598E-3</v>
      </c>
      <c r="L166" s="4">
        <v>-7.150466232568542E-3</v>
      </c>
      <c r="M166" s="4">
        <v>1.2848589853414749E-3</v>
      </c>
      <c r="N166" s="4">
        <v>2.6646860627286273E-3</v>
      </c>
      <c r="O166" s="4">
        <v>0</v>
      </c>
      <c r="P166" s="40">
        <v>6.8000000000000005E-3</v>
      </c>
      <c r="Q166" s="40">
        <v>-4.9412243846763855E-4</v>
      </c>
      <c r="R166" s="40">
        <v>0</v>
      </c>
      <c r="S166" s="40">
        <v>-5.0876299307064986E-4</v>
      </c>
      <c r="T166" s="40">
        <v>3.9356397440027703E-3</v>
      </c>
      <c r="U166" s="40">
        <v>0</v>
      </c>
      <c r="V166" s="40">
        <v>0</v>
      </c>
      <c r="W166" s="40">
        <v>3.9402070144531655E-3</v>
      </c>
    </row>
    <row r="167" spans="1:23" x14ac:dyDescent="0.25">
      <c r="A167" s="2">
        <v>43039</v>
      </c>
      <c r="B167" s="4">
        <v>6.1799626022573939E-4</v>
      </c>
      <c r="C167" s="4">
        <v>-5.6193367110668468E-4</v>
      </c>
      <c r="D167" s="4">
        <v>2.3137972195533374E-2</v>
      </c>
      <c r="E167" s="4">
        <v>-1.5029150871121777E-2</v>
      </c>
      <c r="F167" s="4">
        <v>-1.5229230037788311E-2</v>
      </c>
      <c r="G167" s="4">
        <v>7.8836460527358376E-3</v>
      </c>
      <c r="H167" s="4">
        <v>5.8257186417254303E-4</v>
      </c>
      <c r="I167" s="4">
        <v>6.5976489611818678E-5</v>
      </c>
      <c r="J167" s="4">
        <v>1.0862168350864732E-3</v>
      </c>
      <c r="K167" s="4">
        <v>-9.8298797177953645E-4</v>
      </c>
      <c r="L167" s="4">
        <v>5.8278727582887768E-3</v>
      </c>
      <c r="M167" s="4">
        <v>1.2347085634472066E-3</v>
      </c>
      <c r="N167" s="4">
        <v>-1.010166935951462E-3</v>
      </c>
      <c r="O167" s="4">
        <v>0</v>
      </c>
      <c r="P167" s="40">
        <v>-6.0287774723623289E-4</v>
      </c>
      <c r="Q167" s="40">
        <v>2.664940627848493E-5</v>
      </c>
      <c r="R167" s="40">
        <v>0</v>
      </c>
      <c r="S167" s="40">
        <v>-4.8805378876081926E-4</v>
      </c>
      <c r="T167" s="40">
        <v>4.7290531107500866E-4</v>
      </c>
      <c r="U167" s="40">
        <v>0</v>
      </c>
      <c r="V167" s="40">
        <v>0</v>
      </c>
      <c r="W167" s="40">
        <v>5.5588104632605384E-3</v>
      </c>
    </row>
    <row r="168" spans="1:23" x14ac:dyDescent="0.25">
      <c r="A168" s="2">
        <v>43069</v>
      </c>
      <c r="B168" s="4">
        <v>6.3715234435357537E-4</v>
      </c>
      <c r="C168" s="4">
        <v>-9.5645950812239854E-4</v>
      </c>
      <c r="D168" s="4">
        <v>1.456976336587501E-2</v>
      </c>
      <c r="E168" s="4">
        <v>-5.9703523478158438E-3</v>
      </c>
      <c r="F168" s="4">
        <v>-5.7704315144824214E-3</v>
      </c>
      <c r="G168" s="4">
        <v>-6.9310141769107769E-3</v>
      </c>
      <c r="H168" s="4">
        <v>9.7299620549540222E-4</v>
      </c>
      <c r="I168" s="4">
        <v>1.1386431654569762E-4</v>
      </c>
      <c r="J168" s="4">
        <v>1.9736004368087201E-4</v>
      </c>
      <c r="K168" s="4">
        <v>-7.6296705431033729E-4</v>
      </c>
      <c r="L168" s="4">
        <v>-5.5774894588140889E-3</v>
      </c>
      <c r="M168" s="4">
        <v>-2.5781174748096269E-4</v>
      </c>
      <c r="N168" s="4">
        <v>-3.2225586738139356E-3</v>
      </c>
      <c r="O168" s="4">
        <v>0</v>
      </c>
      <c r="P168" s="40">
        <v>-2.1538546061625658E-2</v>
      </c>
      <c r="Q168" s="40">
        <v>7.4537233212364738E-5</v>
      </c>
      <c r="R168" s="40">
        <v>0</v>
      </c>
      <c r="S168" s="40">
        <v>1.6235876093686E-4</v>
      </c>
      <c r="T168" s="40">
        <v>-7.7044835417586569E-4</v>
      </c>
      <c r="U168" s="40">
        <v>0</v>
      </c>
      <c r="V168" s="40">
        <v>0</v>
      </c>
      <c r="W168" s="40">
        <v>-4.3284282882416316E-3</v>
      </c>
    </row>
    <row r="169" spans="1:23" x14ac:dyDescent="0.25">
      <c r="A169" s="2">
        <v>43098</v>
      </c>
      <c r="B169" s="4">
        <v>1.4519421550840406E-3</v>
      </c>
      <c r="C169" s="4">
        <v>-4.8430371142793582E-4</v>
      </c>
      <c r="D169" s="4">
        <v>6.1551476967358631E-4</v>
      </c>
      <c r="E169" s="4">
        <v>2.4010996347318958E-3</v>
      </c>
      <c r="F169" s="4">
        <v>3.3010204680653521E-3</v>
      </c>
      <c r="G169" s="4">
        <v>-4.013639257424706E-3</v>
      </c>
      <c r="H169" s="4">
        <v>8.3455634619344909E-4</v>
      </c>
      <c r="I169" s="4">
        <v>1.481883797307626E-3</v>
      </c>
      <c r="J169" s="4">
        <v>-2.4221175712868526E-4</v>
      </c>
      <c r="K169" s="4">
        <v>-3.6941924088773614E-4</v>
      </c>
      <c r="L169" s="4">
        <v>-1.0211658940312729E-2</v>
      </c>
      <c r="M169" s="4">
        <v>7.046613405269353E-4</v>
      </c>
      <c r="N169" s="4">
        <v>-1.8524277292053526E-4</v>
      </c>
      <c r="O169" s="4">
        <v>0</v>
      </c>
      <c r="P169" s="40">
        <v>-1.8954502417260818E-3</v>
      </c>
      <c r="Q169" s="40">
        <v>-2.5744328602570789E-4</v>
      </c>
      <c r="R169" s="40">
        <v>0</v>
      </c>
      <c r="S169" s="40">
        <v>-1.87181520626357E-3</v>
      </c>
      <c r="T169" s="40">
        <v>-2.9763982218932242E-4</v>
      </c>
      <c r="U169" s="40">
        <v>0</v>
      </c>
      <c r="V169" s="40">
        <v>0</v>
      </c>
      <c r="W169" s="40">
        <v>-7.9439860477245987E-3</v>
      </c>
    </row>
    <row r="170" spans="1:23" x14ac:dyDescent="0.25">
      <c r="A170" s="2">
        <v>43131</v>
      </c>
      <c r="B170" s="4">
        <v>1.4600669678085376E-3</v>
      </c>
      <c r="C170" s="4">
        <v>1.5748306293510428E-3</v>
      </c>
      <c r="D170" s="4">
        <v>1.3207453806780123E-2</v>
      </c>
      <c r="E170" s="4">
        <v>-5.1050843560986915E-3</v>
      </c>
      <c r="F170" s="4">
        <v>-3.5051906060987736E-3</v>
      </c>
      <c r="G170" s="4">
        <v>4.6990376811528067E-2</v>
      </c>
      <c r="H170" s="4">
        <v>1.7737542657569882E-4</v>
      </c>
      <c r="I170" s="4">
        <v>1.255244759041485E-3</v>
      </c>
      <c r="J170" s="4">
        <v>8.367827839450559E-4</v>
      </c>
      <c r="K170" s="4">
        <v>6.769616676713941E-3</v>
      </c>
      <c r="L170" s="4">
        <v>2.3693170502984029E-2</v>
      </c>
      <c r="M170" s="4">
        <v>4.6526165860305557E-3</v>
      </c>
      <c r="N170" s="4">
        <v>1.1715088270478846E-2</v>
      </c>
      <c r="O170" s="4">
        <v>0</v>
      </c>
      <c r="P170" s="40">
        <v>1.1594207031420847E-2</v>
      </c>
      <c r="Q170" s="40">
        <v>3.159405923748187E-4</v>
      </c>
      <c r="R170" s="40">
        <v>0</v>
      </c>
      <c r="S170" s="40">
        <v>-6.5961283412313033E-4</v>
      </c>
      <c r="T170" s="40">
        <v>3.7964353123970595E-3</v>
      </c>
      <c r="U170" s="40">
        <v>0</v>
      </c>
      <c r="V170" s="40">
        <v>0</v>
      </c>
      <c r="W170" s="40">
        <v>5.2597641887674074E-2</v>
      </c>
    </row>
    <row r="171" spans="1:23" x14ac:dyDescent="0.25">
      <c r="A171" s="2">
        <v>43159</v>
      </c>
      <c r="B171" s="4">
        <v>-4.6495220687869931E-4</v>
      </c>
      <c r="C171" s="4">
        <v>6.2677614974210316E-3</v>
      </c>
      <c r="D171" s="4">
        <v>2.7309310659965003E-2</v>
      </c>
      <c r="E171" s="4">
        <v>-1.861401437784016E-3</v>
      </c>
      <c r="F171" s="4">
        <v>-2.7615076877840483E-3</v>
      </c>
      <c r="G171" s="4">
        <v>1.8530693643067586E-2</v>
      </c>
      <c r="H171" s="4">
        <v>-3.6246020420982461E-4</v>
      </c>
      <c r="I171" s="4">
        <v>-4.5495795954786367E-4</v>
      </c>
      <c r="J171" s="4">
        <v>-2.1266750770236875E-3</v>
      </c>
      <c r="K171" s="4">
        <v>4.779827399510439E-3</v>
      </c>
      <c r="L171" s="4">
        <v>9.4989061222855442E-3</v>
      </c>
      <c r="M171" s="4">
        <v>1.1555666385754115E-3</v>
      </c>
      <c r="N171" s="4">
        <v>5.5218174890135918E-3</v>
      </c>
      <c r="O171" s="4">
        <v>0</v>
      </c>
      <c r="P171" s="40">
        <v>-4.0311416025016131E-3</v>
      </c>
      <c r="Q171" s="40">
        <v>-3.942621262145304E-4</v>
      </c>
      <c r="R171" s="40">
        <v>0</v>
      </c>
      <c r="S171" s="40">
        <v>4.8205937519299892E-4</v>
      </c>
      <c r="T171" s="40">
        <v>1.0153799635601352E-3</v>
      </c>
      <c r="U171" s="40">
        <v>0</v>
      </c>
      <c r="V171" s="40">
        <v>0</v>
      </c>
      <c r="W171" s="40">
        <v>2.0036151638448525E-2</v>
      </c>
    </row>
    <row r="172" spans="1:23" x14ac:dyDescent="0.25">
      <c r="A172" s="2">
        <v>43189</v>
      </c>
      <c r="B172" s="4">
        <v>-1.9288558193331085E-5</v>
      </c>
      <c r="C172" s="4">
        <v>-8.4598683052627965E-4</v>
      </c>
      <c r="D172" s="4">
        <v>1.9365004007521724E-2</v>
      </c>
      <c r="E172" s="4">
        <v>7.0412126032857163E-3</v>
      </c>
      <c r="F172" s="4">
        <v>6.74110635328584E-3</v>
      </c>
      <c r="G172" s="4">
        <v>-1.7285075529034355E-3</v>
      </c>
      <c r="H172" s="4">
        <v>7.5222829347909581E-5</v>
      </c>
      <c r="I172" s="4">
        <v>-1.0131369573440629E-4</v>
      </c>
      <c r="J172" s="4">
        <v>-1.4652664655456786E-3</v>
      </c>
      <c r="K172" s="4">
        <v>1.232629846260602E-3</v>
      </c>
      <c r="L172" s="4">
        <v>8.2323315186760837E-4</v>
      </c>
      <c r="M172" s="4">
        <v>-1.7895806374212958E-4</v>
      </c>
      <c r="N172" s="4">
        <v>4.6984718536169368E-4</v>
      </c>
      <c r="O172" s="4">
        <v>0</v>
      </c>
      <c r="P172" s="40">
        <v>-1.4832433905358457E-2</v>
      </c>
      <c r="Q172" s="40">
        <v>-1.4061786240107286E-4</v>
      </c>
      <c r="R172" s="40">
        <v>0</v>
      </c>
      <c r="S172" s="40">
        <v>-9.3453492389745994E-4</v>
      </c>
      <c r="T172" s="40">
        <v>-1.6460671233979414E-3</v>
      </c>
      <c r="U172" s="40">
        <v>0</v>
      </c>
      <c r="V172" s="40">
        <v>0</v>
      </c>
      <c r="W172" s="40">
        <v>4.7390260599775892E-4</v>
      </c>
    </row>
    <row r="173" spans="1:23" x14ac:dyDescent="0.25">
      <c r="A173" s="2">
        <v>43220</v>
      </c>
      <c r="B173" s="4">
        <v>8.6296365021321054E-4</v>
      </c>
      <c r="C173" s="4">
        <v>4.9894159898311585E-4</v>
      </c>
      <c r="D173" s="4">
        <v>-3.3851848978420973E-2</v>
      </c>
      <c r="E173" s="4">
        <v>4.9306229812153823E-3</v>
      </c>
      <c r="F173" s="4">
        <v>4.330516731215317E-3</v>
      </c>
      <c r="G173" s="4">
        <v>-2.2261658935034401E-2</v>
      </c>
      <c r="H173" s="4">
        <v>3.0658277377537679E-4</v>
      </c>
      <c r="I173" s="4">
        <v>8.3183077665049954E-4</v>
      </c>
      <c r="J173" s="4">
        <v>-1.8602764604660482E-3</v>
      </c>
      <c r="K173" s="4">
        <v>-2.186739107161495E-3</v>
      </c>
      <c r="L173" s="4">
        <v>4.431065243122978E-3</v>
      </c>
      <c r="M173" s="4">
        <v>-6.9034104577880839E-4</v>
      </c>
      <c r="N173" s="4">
        <v>-4.367890363849547E-3</v>
      </c>
      <c r="O173" s="4">
        <v>0</v>
      </c>
      <c r="P173" s="40">
        <v>8.438646500736037E-3</v>
      </c>
      <c r="Q173" s="40">
        <v>1.925266099838327E-4</v>
      </c>
      <c r="R173" s="40">
        <v>0</v>
      </c>
      <c r="S173" s="40">
        <v>2.1598777755498042E-4</v>
      </c>
      <c r="T173" s="40">
        <v>1.6595016202091799E-3</v>
      </c>
      <c r="U173" s="40">
        <v>0</v>
      </c>
      <c r="V173" s="40">
        <v>0</v>
      </c>
      <c r="W173" s="40">
        <v>-2.669105044919768E-2</v>
      </c>
    </row>
    <row r="174" spans="1:23" x14ac:dyDescent="0.25">
      <c r="A174" s="2">
        <v>43251</v>
      </c>
      <c r="B174" s="4">
        <v>3.2244172844331231E-4</v>
      </c>
      <c r="C174" s="4">
        <v>-2.9067131610649444E-3</v>
      </c>
      <c r="D174" s="4">
        <v>8.1192542025247949E-3</v>
      </c>
      <c r="E174" s="4">
        <v>-8.1322871664859554E-3</v>
      </c>
      <c r="F174" s="4">
        <v>-7.9323934164858868E-3</v>
      </c>
      <c r="G174" s="4">
        <v>3.6352620229903154E-2</v>
      </c>
      <c r="H174" s="4">
        <v>3.1147206096537872E-5</v>
      </c>
      <c r="I174" s="4">
        <v>6.2622250079003017E-4</v>
      </c>
      <c r="J174" s="4">
        <v>-4.2028426004736552E-4</v>
      </c>
      <c r="K174" s="4">
        <v>5.4427999604282906E-3</v>
      </c>
      <c r="L174" s="4">
        <v>1.6591753217200189E-2</v>
      </c>
      <c r="M174" s="4">
        <v>2.3884969555909574E-3</v>
      </c>
      <c r="N174" s="4">
        <v>6.3229146827243898E-3</v>
      </c>
      <c r="O174" s="4">
        <v>0</v>
      </c>
      <c r="P174" s="40">
        <v>2.402375599001836E-3</v>
      </c>
      <c r="Q174" s="40">
        <v>8.6918334123363156E-5</v>
      </c>
      <c r="R174" s="40">
        <v>0</v>
      </c>
      <c r="S174" s="40">
        <v>-1.2493007768045171E-4</v>
      </c>
      <c r="T174" s="40">
        <v>-5.4459587198214809E-4</v>
      </c>
      <c r="U174" s="40">
        <v>2.6999999999999997E-3</v>
      </c>
      <c r="V174" s="40">
        <v>0</v>
      </c>
      <c r="W174" s="40">
        <v>3.7546941877143525E-2</v>
      </c>
    </row>
    <row r="175" spans="1:23" x14ac:dyDescent="0.25">
      <c r="A175" s="2">
        <v>43280</v>
      </c>
      <c r="B175" s="4">
        <v>3.1082701891005371E-4</v>
      </c>
      <c r="C175" s="4">
        <v>-2.649615773637759E-4</v>
      </c>
      <c r="D175" s="4">
        <v>9.9354140525402812E-3</v>
      </c>
      <c r="E175" s="4">
        <v>-1.1022272653257835E-2</v>
      </c>
      <c r="F175" s="4">
        <v>-1.1022378903257968E-2</v>
      </c>
      <c r="G175" s="4">
        <v>6.8696289470120409E-3</v>
      </c>
      <c r="H175" s="4">
        <v>4.773599023353281E-4</v>
      </c>
      <c r="I175" s="4">
        <v>5.6780385484733742E-5</v>
      </c>
      <c r="J175" s="4">
        <v>-2.6640093104646212E-4</v>
      </c>
      <c r="K175" s="4">
        <v>-7.8856113376436256E-5</v>
      </c>
      <c r="L175" s="4">
        <v>-8.1906602924763944E-3</v>
      </c>
      <c r="M175" s="4">
        <v>1.7607327069013579E-4</v>
      </c>
      <c r="N175" s="4">
        <v>-1.0137181122471528E-3</v>
      </c>
      <c r="O175" s="4">
        <v>0</v>
      </c>
      <c r="P175" s="40">
        <v>2.0740206818646995E-3</v>
      </c>
      <c r="Q175" s="40">
        <v>1.7476218818066741E-5</v>
      </c>
      <c r="R175" s="40">
        <v>0</v>
      </c>
      <c r="S175" s="40">
        <v>1.0219178426617999E-3</v>
      </c>
      <c r="T175" s="40">
        <v>-6.2268720206636735E-4</v>
      </c>
      <c r="U175" s="40">
        <v>1.626106852087735E-3</v>
      </c>
      <c r="V175" s="40">
        <v>0</v>
      </c>
      <c r="W175" s="40">
        <v>6.6663381539495848E-3</v>
      </c>
    </row>
    <row r="176" spans="1:23" x14ac:dyDescent="0.25">
      <c r="A176" s="2">
        <v>43312</v>
      </c>
      <c r="B176" s="4">
        <v>8.3463196110222793E-4</v>
      </c>
      <c r="C176" s="4">
        <v>-3.5099192592979982E-3</v>
      </c>
      <c r="D176" s="4">
        <v>-3.5628964633501736E-3</v>
      </c>
      <c r="E176" s="4">
        <v>8.9134666499990356E-3</v>
      </c>
      <c r="F176" s="4">
        <v>9.3133603999988601E-3</v>
      </c>
      <c r="G176" s="4">
        <v>-2.4105953817579628E-2</v>
      </c>
      <c r="H176" s="4">
        <v>-1.9159979761096402E-5</v>
      </c>
      <c r="I176" s="4">
        <v>1.0009101519653507E-3</v>
      </c>
      <c r="J176" s="4">
        <v>-3.6125965382212133E-3</v>
      </c>
      <c r="K176" s="4">
        <v>-3.6543857439650385E-3</v>
      </c>
      <c r="L176" s="4">
        <v>-2.7456361482096736E-2</v>
      </c>
      <c r="M176" s="4">
        <v>-9.5970215053142738E-4</v>
      </c>
      <c r="N176" s="4">
        <v>-4.5730804436574513E-3</v>
      </c>
      <c r="O176" s="4">
        <v>0</v>
      </c>
      <c r="P176" s="40">
        <v>-1.4540385218397196E-2</v>
      </c>
      <c r="Q176" s="40">
        <v>6.1605985298683955E-5</v>
      </c>
      <c r="R176" s="40">
        <v>0</v>
      </c>
      <c r="S176" s="40">
        <v>4.3266357985539787E-5</v>
      </c>
      <c r="T176" s="40">
        <v>2.6000000000000007E-3</v>
      </c>
      <c r="U176" s="40">
        <v>2.3E-3</v>
      </c>
      <c r="V176" s="40">
        <v>0</v>
      </c>
      <c r="W176" s="40">
        <v>-2.4459832866659259E-2</v>
      </c>
    </row>
    <row r="177" spans="1:23" x14ac:dyDescent="0.25">
      <c r="A177" s="2">
        <v>43343</v>
      </c>
      <c r="B177" s="4">
        <v>-1.6464232501789411E-6</v>
      </c>
      <c r="C177" s="4">
        <v>-3.2555545540695618E-3</v>
      </c>
      <c r="D177" s="4">
        <v>3.1179290158743656E-2</v>
      </c>
      <c r="E177" s="4">
        <v>5.5987643851174163E-4</v>
      </c>
      <c r="F177" s="4">
        <v>4.5977018851184326E-4</v>
      </c>
      <c r="G177" s="4">
        <v>-7.0099200119910776E-4</v>
      </c>
      <c r="H177" s="4">
        <v>-1.6753588632423266E-4</v>
      </c>
      <c r="I177" s="4">
        <v>-4.2327071017611573E-4</v>
      </c>
      <c r="J177" s="4">
        <v>-3.9287887180823322E-3</v>
      </c>
      <c r="K177" s="4">
        <v>1.5053538495179986E-3</v>
      </c>
      <c r="L177" s="4">
        <v>8.2438217837506045E-3</v>
      </c>
      <c r="M177" s="4">
        <v>-1.0078076260633395E-4</v>
      </c>
      <c r="N177" s="4">
        <v>-5.8155123776981732E-4</v>
      </c>
      <c r="O177" s="4">
        <v>0</v>
      </c>
      <c r="P177" s="40">
        <v>8.4293231573810655E-3</v>
      </c>
      <c r="Q177" s="40">
        <v>2.3742512315721737E-4</v>
      </c>
      <c r="R177" s="40">
        <v>0</v>
      </c>
      <c r="S177" s="40">
        <v>6.4080834033860027E-4</v>
      </c>
      <c r="T177" s="40">
        <v>-3.1998053129482767E-4</v>
      </c>
      <c r="U177" s="40">
        <v>5.7889058308901661E-4</v>
      </c>
      <c r="V177" s="40">
        <v>0</v>
      </c>
      <c r="W177" s="40">
        <v>-2.116173500773439E-3</v>
      </c>
    </row>
    <row r="178" spans="1:23" x14ac:dyDescent="0.25">
      <c r="A178" s="2">
        <v>43371</v>
      </c>
      <c r="B178" s="4">
        <v>1.3598490131584429E-3</v>
      </c>
      <c r="C178" s="4">
        <v>-1.8185710141481737E-3</v>
      </c>
      <c r="D178" s="4">
        <v>1.6858537016493647E-2</v>
      </c>
      <c r="E178" s="4">
        <v>2.835541890736204E-3</v>
      </c>
      <c r="F178" s="4">
        <v>3.2354356407361391E-3</v>
      </c>
      <c r="G178" s="4">
        <v>-2.8223916053078169E-2</v>
      </c>
      <c r="H178" s="4">
        <v>5.4096861773000882E-4</v>
      </c>
      <c r="I178" s="4">
        <v>1.3912156585865754E-3</v>
      </c>
      <c r="J178" s="4">
        <v>-4.3037357264792409E-3</v>
      </c>
      <c r="K178" s="4">
        <v>-1.1205401715426166E-3</v>
      </c>
      <c r="L178" s="4">
        <v>2.0376670017294716E-3</v>
      </c>
      <c r="M178" s="4">
        <v>-8.4016771886008534E-4</v>
      </c>
      <c r="N178" s="4">
        <v>-6.3087639440312371E-3</v>
      </c>
      <c r="O178" s="4">
        <v>0</v>
      </c>
      <c r="P178" s="40">
        <v>-2.8953459393992759E-3</v>
      </c>
      <c r="Q178" s="40">
        <v>5.1911491919909292E-5</v>
      </c>
      <c r="R178" s="40">
        <v>0</v>
      </c>
      <c r="S178" s="40">
        <v>1.2524812600802704E-3</v>
      </c>
      <c r="T178" s="40">
        <v>1.9741573572193173E-3</v>
      </c>
      <c r="U178" s="40">
        <v>1.6208867691019483E-3</v>
      </c>
      <c r="V178" s="40">
        <v>0</v>
      </c>
      <c r="W178" s="40">
        <v>-2.9760058339763043E-2</v>
      </c>
    </row>
    <row r="179" spans="1:23" x14ac:dyDescent="0.25">
      <c r="A179" s="2">
        <v>43404</v>
      </c>
      <c r="B179" s="4">
        <v>-2.5481785116510114E-4</v>
      </c>
      <c r="C179" s="4">
        <v>-1.1916497762486378E-3</v>
      </c>
      <c r="D179" s="4">
        <v>-1.4208993072168608E-2</v>
      </c>
      <c r="E179" s="4">
        <v>2.140160930840096E-2</v>
      </c>
      <c r="F179" s="4">
        <v>2.140150305840105E-2</v>
      </c>
      <c r="G179" s="4">
        <v>-4.5964025471385006E-2</v>
      </c>
      <c r="H179" s="4">
        <v>-2.3878451129344391E-4</v>
      </c>
      <c r="I179" s="4">
        <v>-1.5836494103682597E-4</v>
      </c>
      <c r="J179" s="4">
        <v>-3.6790627950739063E-3</v>
      </c>
      <c r="K179" s="4">
        <v>-7.4728202981670933E-3</v>
      </c>
      <c r="L179" s="4">
        <v>-3.4814173866059117E-2</v>
      </c>
      <c r="M179" s="4">
        <v>-1.8148155130819354E-3</v>
      </c>
      <c r="N179" s="4">
        <v>-4.1695081718754468E-3</v>
      </c>
      <c r="O179" s="4">
        <v>0</v>
      </c>
      <c r="P179" s="40">
        <v>-1.3518268030836722E-2</v>
      </c>
      <c r="Q179" s="40">
        <v>-2.9766910770349236E-4</v>
      </c>
      <c r="R179" s="40">
        <v>0</v>
      </c>
      <c r="S179" s="40">
        <v>-7.2063519409359901E-4</v>
      </c>
      <c r="T179" s="40">
        <v>-1.9637362297014772E-3</v>
      </c>
      <c r="U179" s="40">
        <v>2.4032137087798711E-3</v>
      </c>
      <c r="V179" s="40">
        <v>0</v>
      </c>
      <c r="W179" s="40">
        <v>-5.2480019722641769E-2</v>
      </c>
    </row>
    <row r="180" spans="1:23" x14ac:dyDescent="0.25">
      <c r="A180" s="2">
        <v>43434</v>
      </c>
      <c r="B180" s="4">
        <v>-1.7456418355827896E-3</v>
      </c>
      <c r="C180" s="4">
        <v>-2.5453610531884774E-3</v>
      </c>
      <c r="D180" s="4">
        <v>7.7309426475569154E-4</v>
      </c>
      <c r="E180" s="4">
        <v>5.6047677749886393E-3</v>
      </c>
      <c r="F180" s="4">
        <v>5.7046615249884969E-3</v>
      </c>
      <c r="G180" s="4">
        <v>1.1393856381211709E-2</v>
      </c>
      <c r="H180" s="4">
        <v>-3.4175145700965359E-4</v>
      </c>
      <c r="I180" s="4">
        <v>-2.037045964156103E-3</v>
      </c>
      <c r="J180" s="4">
        <v>3.3508066702137018E-3</v>
      </c>
      <c r="K180" s="4">
        <v>-1.6696326481404622E-3</v>
      </c>
      <c r="L180" s="4">
        <v>-3.3108419049440174E-2</v>
      </c>
      <c r="M180" s="4">
        <v>-4.7390583268680508E-4</v>
      </c>
      <c r="N180" s="4">
        <v>1.0896537965328079E-3</v>
      </c>
      <c r="O180" s="4">
        <v>0</v>
      </c>
      <c r="P180" s="40">
        <v>-2.3664946719255522E-2</v>
      </c>
      <c r="Q180" s="40">
        <v>-3.7635013082276941E-4</v>
      </c>
      <c r="R180" s="40">
        <v>0</v>
      </c>
      <c r="S180" s="40">
        <v>-6.146811147344014E-5</v>
      </c>
      <c r="T180" s="40">
        <v>-1.1341882550917181E-2</v>
      </c>
      <c r="U180" s="40">
        <v>2.9032362205286526E-3</v>
      </c>
      <c r="V180" s="40">
        <v>0</v>
      </c>
      <c r="W180" s="40">
        <v>1.5804417947902841E-2</v>
      </c>
    </row>
    <row r="181" spans="1:23" x14ac:dyDescent="0.25">
      <c r="A181" s="2">
        <v>43465</v>
      </c>
      <c r="B181" s="4">
        <v>-2.5743947059586603E-3</v>
      </c>
      <c r="C181" s="4">
        <v>3.7969578884439192E-3</v>
      </c>
      <c r="D181" s="4">
        <v>-1.7817213425110889E-3</v>
      </c>
      <c r="E181" s="4">
        <v>7.5049096621299036E-3</v>
      </c>
      <c r="F181" s="4">
        <v>6.3048034121297933E-3</v>
      </c>
      <c r="G181" s="4">
        <v>-2.426801191006045E-2</v>
      </c>
      <c r="H181" s="4">
        <v>-1.0388761129553892E-4</v>
      </c>
      <c r="I181" s="4">
        <v>-3.7324155506219822E-3</v>
      </c>
      <c r="J181" s="4">
        <v>-4.8111157292758389E-3</v>
      </c>
      <c r="K181" s="4">
        <v>-5.9964662422448134E-3</v>
      </c>
      <c r="L181" s="4">
        <v>-1.2316719245924368E-2</v>
      </c>
      <c r="M181" s="4">
        <v>-2.2767079412165936E-3</v>
      </c>
      <c r="N181" s="4">
        <v>-1.3664476672187176E-3</v>
      </c>
      <c r="O181" s="4">
        <v>0</v>
      </c>
      <c r="P181" s="40">
        <v>-5.4518786863948718E-3</v>
      </c>
      <c r="Q181" s="40">
        <v>2.8280282711351176E-5</v>
      </c>
      <c r="R181" s="40">
        <v>0</v>
      </c>
      <c r="S181" s="40">
        <v>-2.2000000000000006E-3</v>
      </c>
      <c r="T181" s="40">
        <v>-7.249532041809309E-3</v>
      </c>
      <c r="U181" s="40">
        <v>1.9890724296443684E-3</v>
      </c>
      <c r="V181" s="40">
        <v>0</v>
      </c>
      <c r="W181" s="40">
        <v>-2.5929815413060379E-2</v>
      </c>
    </row>
    <row r="182" spans="1:23" x14ac:dyDescent="0.25">
      <c r="A182" s="2">
        <v>43496</v>
      </c>
      <c r="B182" s="4">
        <v>6.4135049230507057E-4</v>
      </c>
      <c r="C182" s="4">
        <v>-3.2692228775288434E-3</v>
      </c>
      <c r="D182" s="4">
        <v>-4.9675762007108659E-3</v>
      </c>
      <c r="E182" s="4">
        <v>-1.3847845589921807E-2</v>
      </c>
      <c r="F182" s="4">
        <v>-1.5647941423255096E-2</v>
      </c>
      <c r="G182" s="4">
        <v>3.5862455727527998E-2</v>
      </c>
      <c r="H182" s="4">
        <v>-4.7999275524102103E-4</v>
      </c>
      <c r="I182" s="4">
        <v>2.7520707318440252E-4</v>
      </c>
      <c r="J182" s="4">
        <v>4.5161761184782101E-3</v>
      </c>
      <c r="K182" s="4">
        <v>1.7879372306204289E-3</v>
      </c>
      <c r="L182" s="4">
        <v>-1.0107914063738344E-2</v>
      </c>
      <c r="M182" s="4">
        <v>1.9767727532571389E-3</v>
      </c>
      <c r="N182" s="4">
        <v>7.7556316172278095E-3</v>
      </c>
      <c r="O182" s="4">
        <v>0</v>
      </c>
      <c r="P182" s="40">
        <v>-4.467318178862454E-3</v>
      </c>
      <c r="Q182" s="40">
        <v>1.3590290651773612E-4</v>
      </c>
      <c r="R182" s="40">
        <v>0</v>
      </c>
      <c r="S182" s="40">
        <v>1.7000000000000001E-3</v>
      </c>
      <c r="T182" s="40">
        <v>2.1325545563919291E-3</v>
      </c>
      <c r="U182" s="40">
        <v>1.3171165400903215E-3</v>
      </c>
      <c r="V182" s="40">
        <v>0</v>
      </c>
      <c r="W182" s="40">
        <v>3.9587275406811701E-2</v>
      </c>
    </row>
    <row r="183" spans="1:23" x14ac:dyDescent="0.25">
      <c r="A183" s="2">
        <v>43524</v>
      </c>
      <c r="B183" s="4">
        <v>3.9608891022857584E-4</v>
      </c>
      <c r="C183" s="4">
        <v>-8.9850878558506153E-4</v>
      </c>
      <c r="D183" s="4">
        <v>1.1087578314683322E-2</v>
      </c>
      <c r="E183" s="4">
        <v>9.860129817281571E-3</v>
      </c>
      <c r="F183" s="4">
        <v>9.660033983948324E-3</v>
      </c>
      <c r="G183" s="4">
        <v>2.8825223810015288E-2</v>
      </c>
      <c r="H183" s="4">
        <v>-4.2401125396418482E-4</v>
      </c>
      <c r="I183" s="4">
        <v>2.2870240775452189E-4</v>
      </c>
      <c r="J183" s="4">
        <v>3.8092250296597463E-3</v>
      </c>
      <c r="K183" s="4">
        <v>5.7913094261059506E-3</v>
      </c>
      <c r="L183" s="4">
        <v>5.6624529794984113E-3</v>
      </c>
      <c r="M183" s="4">
        <v>2.5636788376741659E-3</v>
      </c>
      <c r="N183" s="4">
        <v>8.2878810773083789E-3</v>
      </c>
      <c r="O183" s="4">
        <v>0</v>
      </c>
      <c r="P183" s="40">
        <v>7.1398052227049577E-3</v>
      </c>
      <c r="Q183" s="40">
        <v>-3.1060175891214469E-4</v>
      </c>
      <c r="R183" s="40">
        <v>0</v>
      </c>
      <c r="S183" s="40">
        <v>1.0000000000000113E-4</v>
      </c>
      <c r="T183" s="40">
        <v>4.1787103809158921E-3</v>
      </c>
      <c r="U183" s="40">
        <v>-4.0265563384211814E-3</v>
      </c>
      <c r="V183" s="40">
        <v>0</v>
      </c>
      <c r="W183" s="40">
        <v>3.0947708998821218E-2</v>
      </c>
    </row>
    <row r="184" spans="1:23" x14ac:dyDescent="0.25">
      <c r="A184" s="2">
        <v>43553</v>
      </c>
      <c r="B184" s="4">
        <v>-1.165834456125836E-3</v>
      </c>
      <c r="C184" s="4">
        <v>6.0843848094616071E-4</v>
      </c>
      <c r="D184" s="4">
        <v>1.9012861296445971E-2</v>
      </c>
      <c r="E184" s="4">
        <v>4.3042880669041939E-3</v>
      </c>
      <c r="F184" s="4">
        <v>4.3041922335709248E-3</v>
      </c>
      <c r="G184" s="4">
        <v>1.7587702193377908E-2</v>
      </c>
      <c r="H184" s="4">
        <v>1.7777667299379019E-5</v>
      </c>
      <c r="I184" s="4">
        <v>-2.2369332462175429E-3</v>
      </c>
      <c r="J184" s="4">
        <v>1.6634453337520672E-3</v>
      </c>
      <c r="K184" s="4">
        <v>1.5001440859467863E-3</v>
      </c>
      <c r="L184" s="4">
        <v>-5.089878241998802E-3</v>
      </c>
      <c r="M184" s="4">
        <v>9.203452678419044E-4</v>
      </c>
      <c r="N184" s="4">
        <v>5.6549536909658027E-3</v>
      </c>
      <c r="O184" s="4">
        <v>0</v>
      </c>
      <c r="P184" s="40">
        <v>1.5402699044032221E-2</v>
      </c>
      <c r="Q184" s="40">
        <v>-5.7623741288420974E-4</v>
      </c>
      <c r="R184" s="40">
        <v>0</v>
      </c>
      <c r="S184" s="40">
        <v>1.6999999999999997E-3</v>
      </c>
      <c r="T184" s="40">
        <v>-2.4341171473112079E-3</v>
      </c>
      <c r="U184" s="40">
        <v>5.8518632226667658E-4</v>
      </c>
      <c r="V184" s="40">
        <v>0</v>
      </c>
      <c r="W184" s="40">
        <v>1.6694376043343374E-2</v>
      </c>
    </row>
    <row r="185" spans="1:23" x14ac:dyDescent="0.25">
      <c r="A185" s="2">
        <v>43585</v>
      </c>
      <c r="B185" s="4">
        <v>6.8691848040636216E-4</v>
      </c>
      <c r="C185" s="4">
        <v>-1.0972573685681386E-3</v>
      </c>
      <c r="D185" s="4">
        <v>1.7952299771581304E-2</v>
      </c>
      <c r="E185" s="4">
        <v>-1.9586150754122844E-3</v>
      </c>
      <c r="F185" s="4">
        <v>-2.0587109087457645E-3</v>
      </c>
      <c r="G185" s="4">
        <v>1.4507362058509221E-2</v>
      </c>
      <c r="H185" s="4">
        <v>-1.3050557555893683E-4</v>
      </c>
      <c r="I185" s="4">
        <v>5.1685586970506847E-4</v>
      </c>
      <c r="J185" s="4">
        <v>3.3965835091582797E-3</v>
      </c>
      <c r="K185" s="4">
        <v>1.7483748024007539E-3</v>
      </c>
      <c r="L185" s="4">
        <v>-8.8640274496123404E-3</v>
      </c>
      <c r="M185" s="4">
        <v>1.2677495115507309E-3</v>
      </c>
      <c r="N185" s="4">
        <v>2.5168076192612077E-3</v>
      </c>
      <c r="O185" s="4">
        <v>0</v>
      </c>
      <c r="P185" s="40">
        <v>-3.4509737678398017E-3</v>
      </c>
      <c r="Q185" s="40">
        <v>-2.2448296961598106E-5</v>
      </c>
      <c r="R185" s="40">
        <v>0</v>
      </c>
      <c r="S185" s="40">
        <v>2.9999999999999992E-3</v>
      </c>
      <c r="T185" s="40">
        <v>3.4238435038540485E-3</v>
      </c>
      <c r="U185" s="40">
        <v>2.7665799478724176E-5</v>
      </c>
      <c r="V185" s="40">
        <v>0</v>
      </c>
      <c r="W185" s="40">
        <v>1.9407369207264456E-2</v>
      </c>
    </row>
    <row r="186" spans="1:23" x14ac:dyDescent="0.25">
      <c r="A186" s="2">
        <v>43616</v>
      </c>
      <c r="B186" s="4">
        <v>-6.3387374969292587E-4</v>
      </c>
      <c r="C186" s="4">
        <v>9.0311076434240745E-3</v>
      </c>
      <c r="D186" s="4">
        <v>2.6334985922711551E-2</v>
      </c>
      <c r="E186" s="4">
        <v>1.1969420656036234E-2</v>
      </c>
      <c r="F186" s="4">
        <v>1.136932482270292E-2</v>
      </c>
      <c r="G186" s="4">
        <v>-3.8706059204870802E-2</v>
      </c>
      <c r="H186" s="4">
        <v>3.8823320901659741E-4</v>
      </c>
      <c r="I186" s="4">
        <v>-1.443467375068729E-3</v>
      </c>
      <c r="J186" s="4">
        <v>-3.4901335379076141E-3</v>
      </c>
      <c r="K186" s="4">
        <v>-1.3181881877786239E-3</v>
      </c>
      <c r="L186" s="4">
        <v>1.278359641666027E-2</v>
      </c>
      <c r="M186" s="4">
        <v>-2.1353775576057332E-3</v>
      </c>
      <c r="N186" s="4">
        <v>-4.9847318997530143E-3</v>
      </c>
      <c r="O186" s="4">
        <v>0</v>
      </c>
      <c r="P186" s="40">
        <v>1.3692140172406338E-2</v>
      </c>
      <c r="Q186" s="40">
        <v>-8.2771541735394971E-5</v>
      </c>
      <c r="R186" s="40">
        <v>0</v>
      </c>
      <c r="S186" s="40">
        <v>5.9999999999999984E-4</v>
      </c>
      <c r="T186" s="40">
        <v>-7.6033180336433533E-3</v>
      </c>
      <c r="U186" s="40">
        <v>2.259641499066916E-3</v>
      </c>
      <c r="V186" s="40">
        <v>0</v>
      </c>
      <c r="W186" s="40">
        <v>-4.6730080224727313E-2</v>
      </c>
    </row>
    <row r="187" spans="1:23" x14ac:dyDescent="0.25">
      <c r="A187" s="2">
        <v>43644</v>
      </c>
      <c r="B187" s="4">
        <v>6.2612708884679513E-4</v>
      </c>
      <c r="C187" s="4">
        <v>-6.1251778990987216E-3</v>
      </c>
      <c r="D187" s="4">
        <v>-2.0626024396027235E-2</v>
      </c>
      <c r="E187" s="4">
        <v>-4.8330314524156481E-3</v>
      </c>
      <c r="F187" s="4">
        <v>-4.4331272857489612E-3</v>
      </c>
      <c r="G187" s="4">
        <v>1.8334243037788855E-2</v>
      </c>
      <c r="H187" s="4">
        <v>5.6517421521418143E-4</v>
      </c>
      <c r="I187" s="4">
        <v>-4.0670418699484401E-7</v>
      </c>
      <c r="J187" s="4">
        <v>-2.1364657247017194E-3</v>
      </c>
      <c r="K187" s="4">
        <v>-1.1919986808059946E-3</v>
      </c>
      <c r="L187" s="4">
        <v>-5.3109867123475318E-3</v>
      </c>
      <c r="M187" s="4">
        <v>1.2002339466226086E-3</v>
      </c>
      <c r="N187" s="4">
        <v>2.4467457657997294E-3</v>
      </c>
      <c r="O187" s="4">
        <v>0</v>
      </c>
      <c r="P187" s="40">
        <v>1.3327168474429045E-2</v>
      </c>
      <c r="Q187" s="40">
        <v>6.0289129146338417E-5</v>
      </c>
      <c r="R187" s="40">
        <v>0</v>
      </c>
      <c r="S187" s="40">
        <v>5.9999999999999984E-4</v>
      </c>
      <c r="T187" s="40">
        <v>8.7091578587124123E-4</v>
      </c>
      <c r="U187" s="40">
        <v>2.6746881010069135E-3</v>
      </c>
      <c r="V187" s="40">
        <v>0</v>
      </c>
      <c r="W187" s="40">
        <v>1.8331552225334037E-2</v>
      </c>
    </row>
    <row r="188" spans="1:23" x14ac:dyDescent="0.25">
      <c r="A188" s="2">
        <v>43677</v>
      </c>
      <c r="B188" s="4">
        <v>9.0961615098827941E-4</v>
      </c>
      <c r="C188" s="4">
        <v>6.1961065241744606E-4</v>
      </c>
      <c r="D188" s="4">
        <v>3.0207357540468216E-4</v>
      </c>
      <c r="E188" s="4">
        <v>7.3276474830363814E-3</v>
      </c>
      <c r="F188" s="4">
        <v>7.3275516497031123E-3</v>
      </c>
      <c r="G188" s="4">
        <v>6.7883463266330546E-3</v>
      </c>
      <c r="H188" s="4">
        <v>1.5100419514024741E-4</v>
      </c>
      <c r="I188" s="4">
        <v>1.0807414401692306E-3</v>
      </c>
      <c r="J188" s="4">
        <v>3.5961952178010853E-3</v>
      </c>
      <c r="K188" s="4">
        <v>2.4237656555394782E-3</v>
      </c>
      <c r="L188" s="4">
        <v>8.1114496241367906E-3</v>
      </c>
      <c r="M188" s="4">
        <v>1.5791496524677484E-3</v>
      </c>
      <c r="N188" s="4">
        <v>3.5902980427295894E-3</v>
      </c>
      <c r="O188" s="4">
        <v>0</v>
      </c>
      <c r="P188" s="40">
        <v>-5.5037291399771052E-3</v>
      </c>
      <c r="Q188" s="40">
        <v>-4.5856272649743603E-4</v>
      </c>
      <c r="R188" s="40">
        <v>0</v>
      </c>
      <c r="S188" s="40">
        <v>1.0000000000000113E-4</v>
      </c>
      <c r="T188" s="40">
        <v>3.2223816506056747E-3</v>
      </c>
      <c r="U188" s="40">
        <v>3.0087815173036464E-3</v>
      </c>
      <c r="V188" s="40">
        <v>0</v>
      </c>
      <c r="W188" s="40">
        <v>6.469076614349421E-3</v>
      </c>
    </row>
    <row r="189" spans="1:23" x14ac:dyDescent="0.25">
      <c r="A189" s="2">
        <v>43707</v>
      </c>
      <c r="B189" s="4">
        <v>-1.3539033274736489E-3</v>
      </c>
      <c r="C189" s="4">
        <v>5.7014673660014115E-3</v>
      </c>
      <c r="D189" s="4">
        <v>8.0100954230598598E-3</v>
      </c>
      <c r="E189" s="4">
        <v>3.52969446450857E-3</v>
      </c>
      <c r="F189" s="4">
        <v>3.2295986311752234E-3</v>
      </c>
      <c r="G189" s="4">
        <v>-1.069139107867656E-5</v>
      </c>
      <c r="H189" s="4">
        <v>-2.4765676145777071E-4</v>
      </c>
      <c r="I189" s="4">
        <v>-9.4763656015639519E-4</v>
      </c>
      <c r="J189" s="4">
        <v>1.2296195217801086E-2</v>
      </c>
      <c r="K189" s="4">
        <v>1.2359532905865667E-3</v>
      </c>
      <c r="L189" s="4">
        <v>1.19932798334621E-3</v>
      </c>
      <c r="M189" s="4">
        <v>-4.2358967311950657E-4</v>
      </c>
      <c r="N189" s="4">
        <v>1.7093258664326871E-3</v>
      </c>
      <c r="O189" s="4">
        <v>0</v>
      </c>
      <c r="P189" s="40">
        <v>7.9840318250976004E-3</v>
      </c>
      <c r="Q189" s="40">
        <v>-2.8694072682306122E-4</v>
      </c>
      <c r="R189" s="40">
        <v>0</v>
      </c>
      <c r="S189" s="40">
        <v>-1E-3</v>
      </c>
      <c r="T189" s="40">
        <v>-8.051342596843163E-3</v>
      </c>
      <c r="U189" s="40">
        <v>1.6640788082493956E-3</v>
      </c>
      <c r="V189" s="40">
        <v>0</v>
      </c>
      <c r="W189" s="40">
        <v>3.4441791333296445E-4</v>
      </c>
    </row>
    <row r="190" spans="1:23" x14ac:dyDescent="0.25">
      <c r="A190" s="2">
        <v>43738</v>
      </c>
      <c r="B190" s="4">
        <v>9.0916176319211228E-4</v>
      </c>
      <c r="C190" s="4">
        <v>-6.1203391564839116E-3</v>
      </c>
      <c r="D190" s="4">
        <v>2.5134609613237102E-2</v>
      </c>
      <c r="E190" s="4">
        <v>2.4060383186275125E-4</v>
      </c>
      <c r="F190" s="4">
        <v>4.0507998529504263E-5</v>
      </c>
      <c r="G190" s="4">
        <v>-2.4240824224460389E-2</v>
      </c>
      <c r="H190" s="4">
        <v>3.5650787931329388E-4</v>
      </c>
      <c r="I190" s="4">
        <v>1.374328980404349E-3</v>
      </c>
      <c r="J190" s="4">
        <v>5.9961952178010855E-3</v>
      </c>
      <c r="K190" s="4">
        <v>-1.2277012094155104E-3</v>
      </c>
      <c r="L190" s="4">
        <v>-1.2039225615164906E-2</v>
      </c>
      <c r="M190" s="4">
        <v>-1.4745731306834431E-3</v>
      </c>
      <c r="N190" s="4">
        <v>-7.44578201172863E-3</v>
      </c>
      <c r="O190" s="4">
        <v>0</v>
      </c>
      <c r="P190" s="40">
        <v>0</v>
      </c>
      <c r="Q190" s="40">
        <v>-6.4975186262318171E-5</v>
      </c>
      <c r="R190" s="40">
        <v>0</v>
      </c>
      <c r="S190" s="40">
        <v>1.0000000000000026E-4</v>
      </c>
      <c r="T190" s="40">
        <v>3.598589589913802E-3</v>
      </c>
      <c r="U190" s="40">
        <v>1.9776615280661341E-3</v>
      </c>
      <c r="V190" s="40">
        <v>0</v>
      </c>
      <c r="W190" s="40">
        <v>-2.3695420703623304E-2</v>
      </c>
    </row>
    <row r="191" spans="1:23" x14ac:dyDescent="0.25">
      <c r="A191" s="2">
        <v>43769</v>
      </c>
      <c r="B191" s="4">
        <v>-4.8927767366269137E-4</v>
      </c>
      <c r="C191" s="4">
        <v>3.6530147145158454E-3</v>
      </c>
      <c r="D191" s="4">
        <v>1.2316153109154347E-2</v>
      </c>
      <c r="E191" s="4">
        <v>-8.3439493725803188E-3</v>
      </c>
      <c r="F191" s="4">
        <v>-8.3440452059135861E-3</v>
      </c>
      <c r="G191" s="4">
        <v>8.6442489264877409E-3</v>
      </c>
      <c r="H191" s="4">
        <v>-3.6968417024785261E-4</v>
      </c>
      <c r="I191" s="4">
        <v>-3.9635784374425487E-4</v>
      </c>
      <c r="J191" s="4">
        <v>5.2961952178010854E-3</v>
      </c>
      <c r="K191" s="4">
        <v>7.0007571479568931E-4</v>
      </c>
      <c r="L191" s="4">
        <v>2.239651421235612E-3</v>
      </c>
      <c r="M191" s="4">
        <v>-2.4258808056543124E-4</v>
      </c>
      <c r="N191" s="4">
        <v>5.6194871041359562E-4</v>
      </c>
      <c r="O191" s="4">
        <v>0</v>
      </c>
      <c r="P191" s="40">
        <v>0</v>
      </c>
      <c r="Q191" s="40">
        <v>-3.356620104109215E-4</v>
      </c>
      <c r="R191" s="40">
        <v>0</v>
      </c>
      <c r="S191" s="40">
        <v>-7.9999999999999993E-4</v>
      </c>
      <c r="T191" s="40">
        <v>-2.7146702949114548E-4</v>
      </c>
      <c r="U191" s="40">
        <v>7.2162485180081448E-4</v>
      </c>
      <c r="V191" s="40">
        <v>0</v>
      </c>
      <c r="W191" s="40">
        <v>5.330786003555292E-3</v>
      </c>
    </row>
    <row r="192" spans="1:23" x14ac:dyDescent="0.25">
      <c r="A192" s="2">
        <v>43798</v>
      </c>
      <c r="B192" s="4">
        <v>7.589612331537765E-5</v>
      </c>
      <c r="C192" s="4">
        <v>-2.0188043360698238E-3</v>
      </c>
      <c r="D192" s="4">
        <v>2.9323459017437825E-2</v>
      </c>
      <c r="E192" s="4">
        <v>-1.2717125534797979E-3</v>
      </c>
      <c r="F192" s="4">
        <v>-1.271808386813067E-3</v>
      </c>
      <c r="G192" s="4">
        <v>3.1589314708398541E-2</v>
      </c>
      <c r="H192" s="4">
        <v>-1.6223127165382323E-4</v>
      </c>
      <c r="I192" s="4">
        <v>4.2653685161808674E-4</v>
      </c>
      <c r="J192" s="4">
        <v>-4.9038047821989145E-3</v>
      </c>
      <c r="K192" s="4">
        <v>3.2514550141606868E-3</v>
      </c>
      <c r="L192" s="4">
        <v>8.0469039258808106E-3</v>
      </c>
      <c r="M192" s="4">
        <v>2.0900339355709452E-3</v>
      </c>
      <c r="N192" s="4">
        <v>7.5078936937218455E-3</v>
      </c>
      <c r="O192" s="4">
        <v>0</v>
      </c>
      <c r="P192" s="40">
        <v>0</v>
      </c>
      <c r="Q192" s="40">
        <v>1.8723268495142008E-4</v>
      </c>
      <c r="R192" s="40">
        <v>0</v>
      </c>
      <c r="S192" s="40">
        <v>1.0000000000000026E-4</v>
      </c>
      <c r="T192" s="40">
        <v>9.3053860923435552E-4</v>
      </c>
      <c r="U192" s="40">
        <v>6.6360805326841506E-4</v>
      </c>
      <c r="V192" s="40">
        <v>0</v>
      </c>
      <c r="W192" s="40">
        <v>3.0827419707441218E-2</v>
      </c>
    </row>
    <row r="193" spans="1:23" x14ac:dyDescent="0.25">
      <c r="A193" s="2">
        <v>43830</v>
      </c>
      <c r="B193" s="4">
        <v>2.9143102776014729E-3</v>
      </c>
      <c r="C193" s="4">
        <v>-5.4788747542154903E-3</v>
      </c>
      <c r="D193" s="4">
        <v>-2.180410196152005E-2</v>
      </c>
      <c r="E193" s="4">
        <v>1.9303876029197475E-3</v>
      </c>
      <c r="F193" s="4">
        <v>2.2302917695864455E-3</v>
      </c>
      <c r="G193" s="4">
        <v>1.5544594704520964E-2</v>
      </c>
      <c r="H193" s="4">
        <v>5.9819689171181079E-4</v>
      </c>
      <c r="I193" s="4">
        <v>9.4293699682446142E-4</v>
      </c>
      <c r="J193" s="4">
        <v>-3.0380478219891455E-4</v>
      </c>
      <c r="K193" s="4">
        <v>2.1370929438317976E-3</v>
      </c>
      <c r="L193" s="4">
        <v>1.3021211432868718E-3</v>
      </c>
      <c r="M193" s="4">
        <v>3.1347438997718635E-3</v>
      </c>
      <c r="N193" s="4">
        <v>5.5098388344525517E-3</v>
      </c>
      <c r="O193" s="4">
        <v>0</v>
      </c>
      <c r="P193" s="40">
        <v>0</v>
      </c>
      <c r="Q193" s="40">
        <v>2.0363283015779497E-4</v>
      </c>
      <c r="R193" s="40">
        <v>0</v>
      </c>
      <c r="S193" s="40">
        <v>4.9999999999999871E-4</v>
      </c>
      <c r="T193" s="40">
        <v>4.7049761010218277E-3</v>
      </c>
      <c r="U193" s="40">
        <v>1.6266746736283255E-3</v>
      </c>
      <c r="V193" s="40">
        <v>0</v>
      </c>
      <c r="W193" s="40">
        <v>2.3825246567133911E-2</v>
      </c>
    </row>
    <row r="194" spans="1:23" x14ac:dyDescent="0.25">
      <c r="A194" s="2">
        <v>43861</v>
      </c>
      <c r="B194" s="4">
        <v>-1.5429735851559823E-3</v>
      </c>
      <c r="C194" s="4">
        <v>5.5120393505829757E-3</v>
      </c>
      <c r="D194" s="4">
        <v>4.7030761977121638E-2</v>
      </c>
      <c r="E194" s="4">
        <v>1.7302216430607364E-2</v>
      </c>
      <c r="F194" s="4">
        <v>1.7502120597274073E-2</v>
      </c>
      <c r="G194" s="4">
        <v>9.5235413970171656E-3</v>
      </c>
      <c r="H194" s="4">
        <v>-3.4366984029920999E-4</v>
      </c>
      <c r="I194" s="4">
        <v>-2.5297639966792573E-3</v>
      </c>
      <c r="J194" s="4">
        <v>9.4961952178010851E-3</v>
      </c>
      <c r="K194" s="4">
        <v>4.3960345302920256E-3</v>
      </c>
      <c r="L194" s="4">
        <v>3.9996962908914746E-3</v>
      </c>
      <c r="M194" s="4">
        <v>1.9390213358434494E-3</v>
      </c>
      <c r="N194" s="4">
        <v>9.7754305431050348E-3</v>
      </c>
      <c r="O194" s="4">
        <v>0</v>
      </c>
      <c r="P194" s="40">
        <v>0</v>
      </c>
      <c r="Q194" s="40">
        <v>-3.6906816334592377E-4</v>
      </c>
      <c r="R194" s="40">
        <v>0</v>
      </c>
      <c r="S194" s="40">
        <v>-1.5E-3</v>
      </c>
      <c r="T194" s="40">
        <v>-2.7767316731957849E-3</v>
      </c>
      <c r="U194" s="40">
        <v>5.7929350586937225E-4</v>
      </c>
      <c r="V194" s="40">
        <v>0</v>
      </c>
      <c r="W194" s="40">
        <v>2.5508047544908095E-3</v>
      </c>
    </row>
    <row r="195" spans="1:23" x14ac:dyDescent="0.25">
      <c r="A195" s="2">
        <v>43889</v>
      </c>
      <c r="B195" s="4">
        <v>-1.1437675257572888E-3</v>
      </c>
      <c r="C195" s="4">
        <v>1.3335001819771986E-3</v>
      </c>
      <c r="D195" s="4">
        <v>2.6358712226461578E-2</v>
      </c>
      <c r="E195" s="4">
        <v>-2.2125507586848725E-3</v>
      </c>
      <c r="F195" s="4">
        <v>-2.1126465920181525E-3</v>
      </c>
      <c r="G195" s="4">
        <v>3.5510248702909426E-2</v>
      </c>
      <c r="H195" s="4">
        <v>-2.8974559451944073E-4</v>
      </c>
      <c r="I195" s="4">
        <v>-1.2852761236619159E-3</v>
      </c>
      <c r="J195" s="4">
        <v>-3.5303804782198911E-2</v>
      </c>
      <c r="K195" s="4">
        <v>1.1137044202290669E-3</v>
      </c>
      <c r="L195" s="4">
        <v>3.5591497669252847E-3</v>
      </c>
      <c r="M195" s="4">
        <v>1.644803799655703E-3</v>
      </c>
      <c r="N195" s="4">
        <v>9.8295287550368426E-3</v>
      </c>
      <c r="O195" s="4">
        <v>0</v>
      </c>
      <c r="P195" s="40">
        <v>0</v>
      </c>
      <c r="Q195" s="40">
        <v>-2.2458029032858262E-4</v>
      </c>
      <c r="R195" s="40">
        <v>0</v>
      </c>
      <c r="S195" s="40">
        <v>7.9999999999999863E-4</v>
      </c>
      <c r="T195" s="40">
        <v>-4.2947070752493138E-3</v>
      </c>
      <c r="U195" s="40">
        <v>3.6641847867953242E-3</v>
      </c>
      <c r="V195" s="40">
        <v>0</v>
      </c>
      <c r="W195" s="40">
        <v>4.5241708921841546E-2</v>
      </c>
    </row>
    <row r="196" spans="1:23" x14ac:dyDescent="0.25">
      <c r="A196" s="2">
        <v>43921</v>
      </c>
      <c r="B196" s="4">
        <v>6.7882417193831923E-4</v>
      </c>
      <c r="C196" s="4">
        <v>1.5248893696891974E-2</v>
      </c>
      <c r="D196" s="4">
        <v>5.4900674064607219E-2</v>
      </c>
      <c r="E196" s="4">
        <v>-6.6253290264600695E-3</v>
      </c>
      <c r="F196" s="4">
        <v>-5.6254248597935597E-3</v>
      </c>
      <c r="G196" s="4">
        <v>8.1529758587051582E-2</v>
      </c>
      <c r="H196" s="4">
        <v>-4.6985985714020906E-4</v>
      </c>
      <c r="I196" s="4">
        <v>6.3400215343500932E-3</v>
      </c>
      <c r="J196" s="4">
        <v>-8.4703804782198924E-2</v>
      </c>
      <c r="K196" s="4">
        <v>7.7482106732004175E-3</v>
      </c>
      <c r="L196" s="4">
        <v>-3.1793389324679566E-2</v>
      </c>
      <c r="M196" s="4">
        <v>7.1834355156705776E-3</v>
      </c>
      <c r="N196" s="4">
        <v>2.5725303446227588E-2</v>
      </c>
      <c r="O196" s="4">
        <v>0</v>
      </c>
      <c r="P196" s="40">
        <v>0</v>
      </c>
      <c r="Q196" s="40">
        <v>6.1007173676834239E-3</v>
      </c>
      <c r="R196" s="40">
        <v>0</v>
      </c>
      <c r="S196" s="40">
        <v>2.7399999999999994E-2</v>
      </c>
      <c r="T196" s="40">
        <v>-2.5093285011751204E-2</v>
      </c>
      <c r="U196" s="40">
        <v>-1.8438049087020056E-2</v>
      </c>
      <c r="V196" s="40">
        <v>0</v>
      </c>
      <c r="W196" s="40">
        <v>7.8373201048585694E-2</v>
      </c>
    </row>
    <row r="197" spans="1:23" x14ac:dyDescent="0.25">
      <c r="A197" s="2">
        <v>43951</v>
      </c>
      <c r="B197" s="4">
        <v>-1.0874455135343464E-3</v>
      </c>
      <c r="C197" s="4">
        <v>-1.2198477068855018E-2</v>
      </c>
      <c r="D197" s="4">
        <v>-3.0094591701349344E-2</v>
      </c>
      <c r="E197" s="4">
        <v>6.5128276581405409E-4</v>
      </c>
      <c r="F197" s="4">
        <v>-4.8813067519137832E-5</v>
      </c>
      <c r="G197" s="4">
        <v>1.8636126802961117E-2</v>
      </c>
      <c r="H197" s="4">
        <v>2.4366065852579055E-3</v>
      </c>
      <c r="I197" s="4">
        <v>-4.2989842789933341E-3</v>
      </c>
      <c r="J197" s="4">
        <v>2.2696195217801085E-2</v>
      </c>
      <c r="K197" s="4">
        <v>-5.4749405624532343E-3</v>
      </c>
      <c r="L197" s="4">
        <v>2.8322178165847145E-2</v>
      </c>
      <c r="M197" s="4">
        <v>-1.4471531572028962E-3</v>
      </c>
      <c r="N197" s="4">
        <v>-5.2771404005413913E-4</v>
      </c>
      <c r="O197" s="4">
        <v>0</v>
      </c>
      <c r="P197" s="40">
        <v>0</v>
      </c>
      <c r="Q197" s="40">
        <v>-3.8288445660006332E-5</v>
      </c>
      <c r="R197" s="40">
        <v>0</v>
      </c>
      <c r="S197" s="40">
        <v>-1.4600000000000002E-2</v>
      </c>
      <c r="T197" s="40">
        <v>9.3383383278130352E-3</v>
      </c>
      <c r="U197" s="40">
        <v>-7.487210222168611E-3</v>
      </c>
      <c r="V197" s="40">
        <v>0</v>
      </c>
      <c r="W197" s="40">
        <v>2.2909428033711793E-2</v>
      </c>
    </row>
    <row r="198" spans="1:23" x14ac:dyDescent="0.25">
      <c r="A198" s="2">
        <v>43980</v>
      </c>
      <c r="B198" s="4">
        <v>3.4272143558000678E-4</v>
      </c>
      <c r="C198" s="4">
        <v>-7.4406334301522215E-3</v>
      </c>
      <c r="D198" s="4">
        <v>5.651066117678738E-3</v>
      </c>
      <c r="E198" s="4">
        <v>-2.3931328241300065E-5</v>
      </c>
      <c r="F198" s="4">
        <v>-4.2402716157452502E-4</v>
      </c>
      <c r="G198" s="4">
        <v>8.635879690364856E-2</v>
      </c>
      <c r="H198" s="4">
        <v>8.7255385151707721E-4</v>
      </c>
      <c r="I198" s="4">
        <v>-7.459764702333338E-5</v>
      </c>
      <c r="J198" s="4">
        <v>1.2896195217801085E-2</v>
      </c>
      <c r="K198" s="4">
        <v>9.65223030512119E-3</v>
      </c>
      <c r="L198" s="4">
        <v>2.1748987167971912E-2</v>
      </c>
      <c r="M198" s="4">
        <v>5.478914414110081E-3</v>
      </c>
      <c r="N198" s="4">
        <v>1.9735854214442794E-2</v>
      </c>
      <c r="O198" s="4">
        <v>0</v>
      </c>
      <c r="P198" s="40">
        <v>0</v>
      </c>
      <c r="Q198" s="40">
        <v>-1.0139018136900001E-3</v>
      </c>
      <c r="R198" s="40">
        <v>0</v>
      </c>
      <c r="S198" s="40">
        <v>-3.0999999999999986E-3</v>
      </c>
      <c r="T198" s="40">
        <v>4.7624000607866205E-4</v>
      </c>
      <c r="U198" s="40">
        <v>7.2815703813480254E-3</v>
      </c>
      <c r="V198" s="40">
        <v>0</v>
      </c>
      <c r="W198" s="40">
        <v>8.2475613304099998E-2</v>
      </c>
    </row>
    <row r="199" spans="1:23" x14ac:dyDescent="0.25">
      <c r="A199" s="2">
        <v>44012</v>
      </c>
      <c r="B199" s="4">
        <v>4.8300225633446381E-4</v>
      </c>
      <c r="C199" s="4">
        <v>-5.3128432848439369E-3</v>
      </c>
      <c r="D199" s="4">
        <v>-1.7056958909891895E-2</v>
      </c>
      <c r="E199" s="4">
        <v>-1.068860495541557E-2</v>
      </c>
      <c r="F199" s="4">
        <v>-1.0788700788748828E-2</v>
      </c>
      <c r="G199" s="4">
        <v>5.1005937393834078E-2</v>
      </c>
      <c r="H199" s="4">
        <v>1.1373763096660383E-3</v>
      </c>
      <c r="I199" s="4">
        <v>-3.2588584636639162E-3</v>
      </c>
      <c r="J199" s="4">
        <v>-6.2038047821989144E-3</v>
      </c>
      <c r="K199" s="4">
        <v>2.8998350542430718E-3</v>
      </c>
      <c r="L199" s="4">
        <v>4.3149698534956649E-3</v>
      </c>
      <c r="M199" s="4">
        <v>3.1459510502527266E-3</v>
      </c>
      <c r="N199" s="4">
        <v>1.0989060572183629E-2</v>
      </c>
      <c r="O199" s="4">
        <v>0</v>
      </c>
      <c r="P199" s="40">
        <v>0</v>
      </c>
      <c r="Q199" s="40">
        <v>-1.2981626303305814E-3</v>
      </c>
      <c r="R199" s="40">
        <v>0</v>
      </c>
      <c r="S199" s="40">
        <v>-4.3E-3</v>
      </c>
      <c r="T199" s="40">
        <v>9.0832288308912955E-3</v>
      </c>
      <c r="U199" s="40">
        <v>4.220499557971609E-4</v>
      </c>
      <c r="V199" s="40">
        <v>0</v>
      </c>
      <c r="W199" s="40">
        <v>5.9507672027962866E-2</v>
      </c>
    </row>
    <row r="200" spans="1:23" x14ac:dyDescent="0.25">
      <c r="A200" s="2">
        <v>44043</v>
      </c>
      <c r="B200" s="4">
        <v>3.4923372035522426E-4</v>
      </c>
      <c r="C200" s="4">
        <v>-2.6388269517110263E-3</v>
      </c>
      <c r="D200" s="4">
        <v>-3.3105435559890539E-2</v>
      </c>
      <c r="E200" s="4">
        <v>-7.3227689629320469E-3</v>
      </c>
      <c r="F200" s="4">
        <v>-7.322864796265538E-3</v>
      </c>
      <c r="G200" s="4">
        <v>3.2963861155755669E-2</v>
      </c>
      <c r="H200" s="4">
        <v>6.2319984520864402E-4</v>
      </c>
      <c r="I200" s="4">
        <v>-1.1122190711649882E-3</v>
      </c>
      <c r="J200" s="4">
        <v>-1.1003804782198914E-2</v>
      </c>
      <c r="K200" s="4">
        <v>-4.4194149531273652E-5</v>
      </c>
      <c r="L200" s="4">
        <v>5.2137028746885861E-3</v>
      </c>
      <c r="M200" s="4">
        <v>2.754564442071894E-3</v>
      </c>
      <c r="N200" s="4">
        <v>7.8116976065725208E-3</v>
      </c>
      <c r="O200" s="4">
        <v>0</v>
      </c>
      <c r="P200" s="40">
        <v>0</v>
      </c>
      <c r="Q200" s="40">
        <v>-1.5152323783165431E-4</v>
      </c>
      <c r="R200" s="40">
        <v>0</v>
      </c>
      <c r="S200" s="40">
        <v>-2.3E-3</v>
      </c>
      <c r="T200" s="40">
        <v>6.4207147409106533E-3</v>
      </c>
      <c r="U200" s="40">
        <v>-1.2645923845276438E-3</v>
      </c>
      <c r="V200" s="40">
        <v>0</v>
      </c>
      <c r="W200" s="40">
        <v>5.2971908582882157E-2</v>
      </c>
    </row>
    <row r="201" spans="1:23" x14ac:dyDescent="0.25">
      <c r="A201" s="2">
        <v>44074</v>
      </c>
      <c r="B201" s="4">
        <v>6.0340553375148875E-4</v>
      </c>
      <c r="C201" s="4">
        <v>-8.1315145555931334E-3</v>
      </c>
      <c r="D201" s="4">
        <v>1.6498857896825259E-2</v>
      </c>
      <c r="E201" s="4">
        <v>-1.0527660678496531E-3</v>
      </c>
      <c r="F201" s="4">
        <v>-1.2528619011831221E-3</v>
      </c>
      <c r="G201" s="4">
        <v>3.3202683596650129E-2</v>
      </c>
      <c r="H201" s="4">
        <v>9.7355455864511775E-4</v>
      </c>
      <c r="I201" s="4">
        <v>2.4576984219049081E-4</v>
      </c>
      <c r="J201" s="4">
        <v>-7.7038047821989149E-3</v>
      </c>
      <c r="K201" s="4">
        <v>1.9679674432222516E-3</v>
      </c>
      <c r="L201" s="4">
        <v>-1.0340950465544951E-2</v>
      </c>
      <c r="M201" s="4">
        <v>2.2596647581589746E-3</v>
      </c>
      <c r="N201" s="4">
        <v>6.0090954527061147E-3</v>
      </c>
      <c r="O201" s="4">
        <v>0</v>
      </c>
      <c r="P201" s="40">
        <v>0</v>
      </c>
      <c r="Q201" s="40">
        <v>1.0646567552382398E-4</v>
      </c>
      <c r="R201" s="40">
        <v>0</v>
      </c>
      <c r="S201" s="40">
        <v>-1E-3</v>
      </c>
      <c r="T201" s="40">
        <v>6.5028056783726076E-3</v>
      </c>
      <c r="U201" s="40">
        <v>7.2855649902024023E-3</v>
      </c>
      <c r="V201" s="40">
        <v>0</v>
      </c>
      <c r="W201" s="40">
        <v>2.1741101823251979E-2</v>
      </c>
    </row>
    <row r="202" spans="1:23" x14ac:dyDescent="0.25">
      <c r="A202" s="2">
        <v>44104</v>
      </c>
      <c r="B202" s="4">
        <v>7.1588567064240216E-4</v>
      </c>
      <c r="C202" s="4">
        <v>2.8434586139658435E-3</v>
      </c>
      <c r="D202" s="4">
        <v>3.3527006182031194E-2</v>
      </c>
      <c r="E202" s="4">
        <v>9.9750899123953723E-3</v>
      </c>
      <c r="F202" s="4">
        <v>9.974994079061994E-3</v>
      </c>
      <c r="G202" s="4">
        <v>7.624669606147938E-3</v>
      </c>
      <c r="H202" s="4">
        <v>4.8484045476770987E-4</v>
      </c>
      <c r="I202" s="4">
        <v>1.3594442198503476E-3</v>
      </c>
      <c r="J202" s="4">
        <v>-5.0038047821989147E-3</v>
      </c>
      <c r="K202" s="4">
        <v>4.2324310014481004E-3</v>
      </c>
      <c r="L202" s="4">
        <v>1.5600752973351506E-3</v>
      </c>
      <c r="M202" s="4">
        <v>1.7404974471038059E-3</v>
      </c>
      <c r="N202" s="4">
        <v>5.1589272265223363E-3</v>
      </c>
      <c r="O202" s="4">
        <v>0</v>
      </c>
      <c r="P202" s="40">
        <v>0</v>
      </c>
      <c r="Q202" s="40">
        <v>4.2014005318368104E-4</v>
      </c>
      <c r="R202" s="40">
        <v>0</v>
      </c>
      <c r="S202" s="40">
        <v>1.9999999999999987E-4</v>
      </c>
      <c r="T202" s="40">
        <v>-1.1590503245509361E-3</v>
      </c>
      <c r="U202" s="40">
        <v>8.5175215752317807E-3</v>
      </c>
      <c r="V202" s="40">
        <v>0</v>
      </c>
      <c r="W202" s="40">
        <v>8.7417596061478108E-3</v>
      </c>
    </row>
    <row r="203" spans="1:23" x14ac:dyDescent="0.25">
      <c r="A203" s="2">
        <v>44134</v>
      </c>
      <c r="B203" s="4">
        <v>1.7157245438348401E-4</v>
      </c>
      <c r="C203" s="4">
        <v>-1.4806094786526947E-3</v>
      </c>
      <c r="D203" s="4">
        <v>1.1425446772088343E-2</v>
      </c>
      <c r="E203" s="4">
        <v>4.4848753680519771E-3</v>
      </c>
      <c r="F203" s="4">
        <v>4.1847795347186301E-3</v>
      </c>
      <c r="G203" s="4">
        <v>1.9050667032055713E-2</v>
      </c>
      <c r="H203" s="4">
        <v>4.5489314688718085E-4</v>
      </c>
      <c r="I203" s="4">
        <v>2.0076509521316233E-4</v>
      </c>
      <c r="J203" s="4">
        <v>-8.5038047821989135E-3</v>
      </c>
      <c r="K203" s="4">
        <v>4.2831147671322789E-3</v>
      </c>
      <c r="L203" s="4">
        <v>8.0858972883993685E-3</v>
      </c>
      <c r="M203" s="4">
        <v>1.7220299421140117E-3</v>
      </c>
      <c r="N203" s="4">
        <v>5.6247017942779864E-3</v>
      </c>
      <c r="O203" s="4">
        <v>0</v>
      </c>
      <c r="P203" s="40">
        <v>0</v>
      </c>
      <c r="Q203" s="40">
        <v>-3.8539071453504332E-5</v>
      </c>
      <c r="R203" s="40">
        <v>0</v>
      </c>
      <c r="S203" s="40">
        <v>-1.9999999999999998E-4</v>
      </c>
      <c r="T203" s="40">
        <v>9.6329577939123674E-4</v>
      </c>
      <c r="U203" s="40">
        <v>4.0441385477352288E-3</v>
      </c>
      <c r="V203" s="40">
        <v>0</v>
      </c>
      <c r="W203" s="40">
        <v>3.6747425649205377E-2</v>
      </c>
    </row>
    <row r="204" spans="1:23" x14ac:dyDescent="0.25">
      <c r="A204" s="2">
        <v>44165</v>
      </c>
      <c r="B204" s="4">
        <v>5.9042790097585396E-4</v>
      </c>
      <c r="C204" s="4">
        <v>-3.16939731040633E-3</v>
      </c>
      <c r="D204" s="4">
        <v>-9.0679456935396821E-2</v>
      </c>
      <c r="E204" s="4">
        <v>-7.4441852755602334E-4</v>
      </c>
      <c r="F204" s="4">
        <v>-5.4451436088931437E-4</v>
      </c>
      <c r="G204" s="4">
        <v>-1.9107882793398812E-3</v>
      </c>
      <c r="H204" s="4">
        <v>4.6100685734873359E-4</v>
      </c>
      <c r="I204" s="4">
        <v>3.3236227793609352E-4</v>
      </c>
      <c r="J204" s="4">
        <v>1.0396195217801087E-2</v>
      </c>
      <c r="K204" s="4">
        <v>-1.2460932604048791E-2</v>
      </c>
      <c r="L204" s="4">
        <v>-4.7034783128987671E-2</v>
      </c>
      <c r="M204" s="4">
        <v>-9.4408689439440252E-6</v>
      </c>
      <c r="N204" s="4">
        <v>-6.4735624580980478E-4</v>
      </c>
      <c r="O204" s="4">
        <v>0</v>
      </c>
      <c r="P204" s="40">
        <v>0</v>
      </c>
      <c r="Q204" s="40">
        <v>3.9305811126942591E-4</v>
      </c>
      <c r="R204" s="40">
        <v>0</v>
      </c>
      <c r="S204" s="40">
        <v>-4.0999999999999995E-3</v>
      </c>
      <c r="T204" s="40">
        <v>6.6202311723778835E-3</v>
      </c>
      <c r="U204" s="40">
        <v>1.4576667003613785E-3</v>
      </c>
      <c r="V204" s="40">
        <v>0</v>
      </c>
      <c r="W204" s="40">
        <v>-2.7029234044139844E-3</v>
      </c>
    </row>
    <row r="205" spans="1:23" x14ac:dyDescent="0.25">
      <c r="A205" s="2">
        <v>44196</v>
      </c>
      <c r="B205" s="4">
        <v>2.4821642196148908E-3</v>
      </c>
      <c r="C205" s="4">
        <v>2.6877057339076416E-3</v>
      </c>
      <c r="D205" s="4">
        <v>-1.7825160202711299E-3</v>
      </c>
      <c r="E205" s="4">
        <v>3.8210268592580032E-3</v>
      </c>
      <c r="F205" s="4">
        <v>3.3209310259247893E-3</v>
      </c>
      <c r="G205" s="4">
        <v>5.3743115190236779E-3</v>
      </c>
      <c r="H205" s="4">
        <v>1.0671530718395772E-3</v>
      </c>
      <c r="I205" s="4">
        <v>1.0968870072392001E-4</v>
      </c>
      <c r="J205" s="4">
        <v>2.6961952178010846E-3</v>
      </c>
      <c r="K205" s="4">
        <v>2.7014713639454957E-3</v>
      </c>
      <c r="L205" s="4">
        <v>1.0011686426855793E-2</v>
      </c>
      <c r="M205" s="4">
        <v>2.9908550010016022E-3</v>
      </c>
      <c r="N205" s="4">
        <v>4.8767693746796237E-3</v>
      </c>
      <c r="O205" s="4">
        <v>0</v>
      </c>
      <c r="P205" s="40">
        <v>0</v>
      </c>
      <c r="Q205" s="40">
        <v>7.0384534057253006E-5</v>
      </c>
      <c r="R205" s="40">
        <v>0</v>
      </c>
      <c r="S205" s="40">
        <v>0</v>
      </c>
      <c r="T205" s="40">
        <v>4.6411747688991454E-3</v>
      </c>
      <c r="U205" s="40">
        <v>1.2756671732187608E-3</v>
      </c>
      <c r="V205" s="40">
        <v>0</v>
      </c>
      <c r="W205" s="40">
        <v>9.1890751713268257E-3</v>
      </c>
    </row>
    <row r="206" spans="1:23" x14ac:dyDescent="0.25">
      <c r="A206" s="2">
        <v>44225</v>
      </c>
      <c r="B206" s="4">
        <v>6.1538467836674826E-4</v>
      </c>
      <c r="C206" s="4">
        <v>-1.7521850589194976E-3</v>
      </c>
      <c r="D206" s="4">
        <v>-1.9129749458257295E-2</v>
      </c>
      <c r="E206" s="4">
        <v>-8.2142509334108826E-3</v>
      </c>
      <c r="F206" s="4">
        <v>-8.5143467667442296E-3</v>
      </c>
      <c r="G206" s="4">
        <v>1.7646887992075255E-2</v>
      </c>
      <c r="H206" s="4">
        <v>1.5241790689075607E-3</v>
      </c>
      <c r="I206" s="4">
        <v>-1.8089637884055598E-4</v>
      </c>
      <c r="J206" s="4">
        <v>-1.0380478219891489E-4</v>
      </c>
      <c r="K206" s="4">
        <v>1.3716736749439518E-3</v>
      </c>
      <c r="L206" s="4">
        <v>1.0467084075718947E-2</v>
      </c>
      <c r="M206" s="4">
        <v>1.0371849683394885E-3</v>
      </c>
      <c r="N206" s="4">
        <v>2.6388263095998843E-3</v>
      </c>
      <c r="O206" s="4">
        <v>0</v>
      </c>
      <c r="P206" s="40">
        <v>0</v>
      </c>
      <c r="Q206" s="40">
        <v>-2.0200545507222676E-5</v>
      </c>
      <c r="R206" s="40">
        <v>0</v>
      </c>
      <c r="S206" s="40">
        <v>-1.5000000000000005E-3</v>
      </c>
      <c r="T206" s="40">
        <v>6.2781208546097327E-3</v>
      </c>
      <c r="U206" s="40">
        <v>9.1991243007829388E-4</v>
      </c>
      <c r="V206" s="40">
        <v>0</v>
      </c>
      <c r="W206" s="40">
        <v>3.5020912456307611E-2</v>
      </c>
    </row>
    <row r="207" spans="1:23" x14ac:dyDescent="0.25">
      <c r="A207" s="2">
        <v>44253</v>
      </c>
      <c r="B207" s="4">
        <v>1.5007345734163735E-4</v>
      </c>
      <c r="C207" s="4">
        <v>-1.2285808048680739E-2</v>
      </c>
      <c r="D207" s="4">
        <v>-3.6372090954720937E-2</v>
      </c>
      <c r="E207" s="4">
        <v>1.5206447423328662E-2</v>
      </c>
      <c r="F207" s="4">
        <v>1.4006351589995303E-2</v>
      </c>
      <c r="G207" s="4">
        <v>-2.1418976247412513E-2</v>
      </c>
      <c r="H207" s="4">
        <v>-1.664282278555973E-3</v>
      </c>
      <c r="I207" s="4">
        <v>1.376942526572833E-3</v>
      </c>
      <c r="J207" s="4">
        <v>-9.8038047821989143E-3</v>
      </c>
      <c r="K207" s="4">
        <v>-4.940852477108848E-3</v>
      </c>
      <c r="L207" s="4">
        <v>1.8596678018491408E-2</v>
      </c>
      <c r="M207" s="4">
        <v>-1.0732461375658753E-3</v>
      </c>
      <c r="N207" s="4">
        <v>-4.8968678526506437E-3</v>
      </c>
      <c r="O207" s="4">
        <v>0</v>
      </c>
      <c r="P207" s="40">
        <v>0</v>
      </c>
      <c r="Q207" s="40">
        <v>-1.3623616400938315E-3</v>
      </c>
      <c r="R207" s="40">
        <v>0</v>
      </c>
      <c r="S207" s="40">
        <v>-8.9999999999999998E-4</v>
      </c>
      <c r="T207" s="40">
        <v>7.3176507288435777E-3</v>
      </c>
      <c r="U207" s="40">
        <v>2.2392405804078364E-3</v>
      </c>
      <c r="V207" s="40">
        <v>0</v>
      </c>
      <c r="W207" s="40">
        <v>-4.3091714182740048E-2</v>
      </c>
    </row>
    <row r="208" spans="1:23" x14ac:dyDescent="0.25">
      <c r="A208" s="2">
        <v>44286</v>
      </c>
      <c r="B208" s="4">
        <v>5.7676154737795705E-4</v>
      </c>
      <c r="C208" s="4">
        <v>-7.2217246427259685E-3</v>
      </c>
      <c r="D208" s="4">
        <v>5.0073981819108715E-3</v>
      </c>
      <c r="E208" s="4">
        <v>8.1849830467743967E-3</v>
      </c>
      <c r="F208" s="4">
        <v>8.0848872134409167E-3</v>
      </c>
      <c r="G208" s="4">
        <v>-2.5218780396208507E-2</v>
      </c>
      <c r="H208" s="4">
        <v>7.1914441723219813E-4</v>
      </c>
      <c r="I208" s="4">
        <v>7.4689201085698098E-4</v>
      </c>
      <c r="J208" s="4">
        <v>8.7961952178010859E-3</v>
      </c>
      <c r="K208" s="4">
        <v>-4.8307473154829417E-3</v>
      </c>
      <c r="L208" s="4">
        <v>-3.9541272003951078E-2</v>
      </c>
      <c r="M208" s="4">
        <v>-1.2139081603415036E-3</v>
      </c>
      <c r="N208" s="4">
        <v>-6.4278730059443845E-3</v>
      </c>
      <c r="O208" s="4">
        <v>0</v>
      </c>
      <c r="P208" s="40">
        <v>0</v>
      </c>
      <c r="Q208" s="40">
        <v>1.0758784419031458E-4</v>
      </c>
      <c r="R208" s="40">
        <v>0</v>
      </c>
      <c r="S208" s="40">
        <v>3.9999999999999975E-4</v>
      </c>
      <c r="T208" s="40">
        <v>3.1941163815256777E-3</v>
      </c>
      <c r="U208" s="40">
        <v>6.8889959332227562E-3</v>
      </c>
      <c r="V208" s="40">
        <v>9.888197228792521E-3</v>
      </c>
      <c r="W208" s="40">
        <v>-5.8191578021209306E-2</v>
      </c>
    </row>
    <row r="209" spans="1:23" x14ac:dyDescent="0.25">
      <c r="A209" s="2">
        <v>44316</v>
      </c>
      <c r="B209" s="4">
        <v>3.7510560615228172E-4</v>
      </c>
      <c r="C209" s="4">
        <v>-2.9294931821877146E-3</v>
      </c>
      <c r="D209" s="4">
        <v>1.716657125377119E-2</v>
      </c>
      <c r="E209" s="4">
        <v>1.3863066366237353E-2</v>
      </c>
      <c r="F209" s="4">
        <v>1.3862970532904084E-2</v>
      </c>
      <c r="G209" s="4">
        <v>1.5494744858720821E-2</v>
      </c>
      <c r="H209" s="4">
        <v>8.1952272830387862E-4</v>
      </c>
      <c r="I209" s="4">
        <v>-1.5679818266645107E-4</v>
      </c>
      <c r="J209" s="4">
        <v>1.0996195217801086E-2</v>
      </c>
      <c r="K209" s="4">
        <v>3.8640082073089221E-3</v>
      </c>
      <c r="L209" s="4">
        <v>1.374601493637484E-2</v>
      </c>
      <c r="M209" s="4">
        <v>2.0266537431319342E-3</v>
      </c>
      <c r="N209" s="4">
        <v>6.1952559168505505E-3</v>
      </c>
      <c r="O209" s="4">
        <v>0</v>
      </c>
      <c r="P209" s="40">
        <v>0</v>
      </c>
      <c r="Q209" s="40">
        <v>1.0389765066688272E-4</v>
      </c>
      <c r="R209" s="40">
        <v>0</v>
      </c>
      <c r="S209" s="40">
        <v>-1.0000000000000026E-4</v>
      </c>
      <c r="T209" s="40">
        <v>1.0184270290422668E-3</v>
      </c>
      <c r="U209" s="40">
        <v>7.6653820328316004E-4</v>
      </c>
      <c r="V209" s="40">
        <v>6.4926145907495559E-3</v>
      </c>
      <c r="W209" s="40">
        <v>2.2731055126692087E-2</v>
      </c>
    </row>
    <row r="210" spans="1:23" x14ac:dyDescent="0.25">
      <c r="A210" s="2">
        <v>44347</v>
      </c>
      <c r="B210" s="4">
        <v>-9.2969420953270543E-5</v>
      </c>
      <c r="C210" s="4">
        <v>-5.8354296560005868E-3</v>
      </c>
      <c r="D210" s="4">
        <v>-4.3567980658304917E-2</v>
      </c>
      <c r="E210" s="4">
        <v>1.1014331157480628E-3</v>
      </c>
      <c r="F210" s="4">
        <v>9.0133728241470479E-4</v>
      </c>
      <c r="G210" s="4">
        <v>-2.3966237277665114E-2</v>
      </c>
      <c r="H210" s="4">
        <v>-9.3527093674161677E-5</v>
      </c>
      <c r="I210" s="4">
        <v>2.2010158510110678E-4</v>
      </c>
      <c r="J210" s="4">
        <v>-1.4038047821989148E-3</v>
      </c>
      <c r="K210" s="4">
        <v>-5.0451753310238878E-3</v>
      </c>
      <c r="L210" s="4">
        <v>3.6105726571897812E-3</v>
      </c>
      <c r="M210" s="4">
        <v>-2.1924080037405425E-3</v>
      </c>
      <c r="N210" s="4">
        <v>-6.5835505377562775E-3</v>
      </c>
      <c r="O210" s="4">
        <v>0</v>
      </c>
      <c r="P210" s="40">
        <v>0</v>
      </c>
      <c r="Q210" s="40">
        <v>-1.1920258156555971E-4</v>
      </c>
      <c r="R210" s="40">
        <v>0</v>
      </c>
      <c r="S210" s="40">
        <v>-1.0000000000000026E-4</v>
      </c>
      <c r="T210" s="40">
        <v>5.9592808237507629E-4</v>
      </c>
      <c r="U210" s="40">
        <v>2.5930505003663421E-3</v>
      </c>
      <c r="V210" s="40">
        <v>-7.6027212673106135E-3</v>
      </c>
      <c r="W210" s="40">
        <v>-5.1595573288019843E-2</v>
      </c>
    </row>
    <row r="211" spans="1:23" x14ac:dyDescent="0.25">
      <c r="A211" s="2">
        <v>44377</v>
      </c>
      <c r="B211" s="4">
        <v>1.8446393932141092E-3</v>
      </c>
      <c r="C211" s="4">
        <v>5.9849655078738628E-3</v>
      </c>
      <c r="D211" s="4">
        <v>3.5451727277145961E-2</v>
      </c>
      <c r="E211" s="4">
        <v>-9.7450610660907433E-3</v>
      </c>
      <c r="F211" s="4">
        <v>-9.8451568994242233E-3</v>
      </c>
      <c r="G211" s="4">
        <v>9.0776284888554049E-3</v>
      </c>
      <c r="H211" s="4">
        <v>-3.3730010258636867E-4</v>
      </c>
      <c r="I211" s="4">
        <v>6.390922223478146E-4</v>
      </c>
      <c r="J211" s="4">
        <v>-8.0380478219891499E-4</v>
      </c>
      <c r="K211" s="4">
        <v>3.0752720166056235E-3</v>
      </c>
      <c r="L211" s="4">
        <v>7.4276704064613064E-3</v>
      </c>
      <c r="M211" s="4">
        <v>2.0067535300907213E-3</v>
      </c>
      <c r="N211" s="4">
        <v>3.509021329035189E-3</v>
      </c>
      <c r="O211" s="4">
        <v>0</v>
      </c>
      <c r="P211" s="40">
        <v>0</v>
      </c>
      <c r="Q211" s="40">
        <v>-4.0021194431885199E-4</v>
      </c>
      <c r="R211" s="40">
        <v>0</v>
      </c>
      <c r="S211" s="40">
        <v>3.0000000000000014E-4</v>
      </c>
      <c r="T211" s="40">
        <v>-1.3653308322420822E-4</v>
      </c>
      <c r="U211" s="40">
        <v>2.8339031997697043E-3</v>
      </c>
      <c r="V211" s="40">
        <v>-1.1951320284350034E-2</v>
      </c>
      <c r="W211" s="40">
        <v>3.6140757262060681E-2</v>
      </c>
    </row>
    <row r="212" spans="1:23" x14ac:dyDescent="0.25">
      <c r="A212" s="2">
        <v>44407</v>
      </c>
      <c r="B212" s="4">
        <v>-8.2181048775908927E-4</v>
      </c>
      <c r="C212" s="4">
        <v>-4.7115885906221519E-3</v>
      </c>
      <c r="D212" s="4">
        <v>5.2485913698777198E-2</v>
      </c>
      <c r="E212" s="4">
        <v>7.5774552534491058E-3</v>
      </c>
      <c r="F212" s="4">
        <v>7.5773594201158367E-3</v>
      </c>
      <c r="G212" s="4">
        <v>-2.0764511486044968E-2</v>
      </c>
      <c r="H212" s="4">
        <v>-3.7954933061445928E-4</v>
      </c>
      <c r="I212" s="4">
        <v>-1.0515583115702221E-3</v>
      </c>
      <c r="J212" s="4">
        <v>9.1961952178010852E-3</v>
      </c>
      <c r="K212" s="4">
        <v>-1.8629009075121772E-4</v>
      </c>
      <c r="L212" s="4">
        <v>3.2104947147715279E-3</v>
      </c>
      <c r="M212" s="4">
        <v>-1.5527800383243751E-3</v>
      </c>
      <c r="N212" s="4">
        <v>-4.4403674737754084E-3</v>
      </c>
      <c r="O212" s="4">
        <v>0</v>
      </c>
      <c r="P212" s="40">
        <v>0</v>
      </c>
      <c r="Q212" s="40">
        <v>-1.908624782368893E-4</v>
      </c>
      <c r="R212" s="40">
        <v>0</v>
      </c>
      <c r="S212" s="40">
        <v>0</v>
      </c>
      <c r="T212" s="40">
        <v>1.429934159722715E-4</v>
      </c>
      <c r="U212" s="40">
        <v>1.2243981333806952E-3</v>
      </c>
      <c r="V212" s="40">
        <v>-1.0931788306194004E-2</v>
      </c>
      <c r="W212" s="40">
        <v>-4.0163054665895856E-2</v>
      </c>
    </row>
    <row r="213" spans="1:23" x14ac:dyDescent="0.25">
      <c r="A213" s="2">
        <v>44439</v>
      </c>
      <c r="B213" s="4">
        <v>3.8318156559746797E-4</v>
      </c>
      <c r="C213" s="4">
        <v>-4.401452887032864E-4</v>
      </c>
      <c r="D213" s="4">
        <v>3.637201773911114E-2</v>
      </c>
      <c r="E213" s="4">
        <v>-7.8703335778729233E-3</v>
      </c>
      <c r="F213" s="4">
        <v>-8.0704294112061703E-3</v>
      </c>
      <c r="G213" s="4">
        <v>1.1911107873467941E-3</v>
      </c>
      <c r="H213" s="4">
        <v>2.6025228531501021E-4</v>
      </c>
      <c r="I213" s="4">
        <v>3.1862417921324493E-4</v>
      </c>
      <c r="J213" s="4">
        <v>2.1961952178010859E-3</v>
      </c>
      <c r="K213" s="4">
        <v>2.3524581026899138E-3</v>
      </c>
      <c r="L213" s="4">
        <v>2.3214579441245053E-2</v>
      </c>
      <c r="M213" s="4">
        <v>1.3461893967670058E-4</v>
      </c>
      <c r="N213" s="4">
        <v>-1.1665508586968798E-3</v>
      </c>
      <c r="O213" s="4">
        <v>0</v>
      </c>
      <c r="P213" s="40">
        <v>0</v>
      </c>
      <c r="Q213" s="40">
        <v>7.9320012546578271E-5</v>
      </c>
      <c r="R213" s="40">
        <v>0</v>
      </c>
      <c r="S213" s="40">
        <v>-1E-3</v>
      </c>
      <c r="T213" s="40">
        <v>4.2967306814391043E-5</v>
      </c>
      <c r="U213" s="40">
        <v>1.4530136156876241E-3</v>
      </c>
      <c r="V213" s="40">
        <v>-5.8995626903145526E-3</v>
      </c>
      <c r="W213" s="40">
        <v>1.701596426500819E-2</v>
      </c>
    </row>
    <row r="214" spans="1:23" x14ac:dyDescent="0.25">
      <c r="A214" s="2">
        <v>44469</v>
      </c>
      <c r="B214" s="4">
        <v>1.1780891237147539E-3</v>
      </c>
      <c r="C214" s="4">
        <v>1.9002859074211953E-3</v>
      </c>
      <c r="D214" s="4">
        <v>-1.410054254049864E-2</v>
      </c>
      <c r="E214" s="4">
        <v>8.608188932926919E-3</v>
      </c>
      <c r="F214" s="4">
        <v>8.50809309959355E-3</v>
      </c>
      <c r="G214" s="4">
        <v>-1.5400026427232705E-2</v>
      </c>
      <c r="H214" s="4">
        <v>3.5851118565544127E-4</v>
      </c>
      <c r="I214" s="4">
        <v>1.5101803951074189E-3</v>
      </c>
      <c r="J214" s="4">
        <v>-2.2503804782198916E-2</v>
      </c>
      <c r="K214" s="4">
        <v>-6.9937332905334326E-4</v>
      </c>
      <c r="L214" s="4">
        <v>-1.1112576121818929E-4</v>
      </c>
      <c r="M214" s="4">
        <v>1.3735427449812487E-4</v>
      </c>
      <c r="N214" s="4">
        <v>-2.0061153999552106E-3</v>
      </c>
      <c r="O214" s="4">
        <v>0</v>
      </c>
      <c r="P214" s="40">
        <v>0</v>
      </c>
      <c r="Q214" s="40">
        <v>1.7087622844075192E-4</v>
      </c>
      <c r="R214" s="40">
        <v>0</v>
      </c>
      <c r="S214" s="40">
        <v>-4.0000000000000018E-4</v>
      </c>
      <c r="T214" s="40">
        <v>1.7535645769612522E-3</v>
      </c>
      <c r="U214" s="40">
        <v>2.4475428169222664E-3</v>
      </c>
      <c r="V214" s="40">
        <v>-6.8859811610374327E-4</v>
      </c>
      <c r="W214" s="40">
        <v>-4.5677274738361501E-2</v>
      </c>
    </row>
    <row r="215" spans="1:23" x14ac:dyDescent="0.25">
      <c r="A215" s="2">
        <v>44498</v>
      </c>
      <c r="B215" s="4">
        <v>1.3663741242085914E-3</v>
      </c>
      <c r="C215" s="4">
        <v>6.448369282765487E-4</v>
      </c>
      <c r="D215" s="4">
        <v>-1.3638994202677113E-2</v>
      </c>
      <c r="E215" s="4">
        <v>-2.2223609525415799E-3</v>
      </c>
      <c r="F215" s="4">
        <v>-2.3224567858748379E-3</v>
      </c>
      <c r="G215" s="4">
        <v>-9.9198709998749024E-5</v>
      </c>
      <c r="H215" s="4">
        <v>-1.4909601121759763E-4</v>
      </c>
      <c r="I215" s="4">
        <v>2.2943575929681437E-3</v>
      </c>
      <c r="J215" s="4">
        <v>-4.0380478219891394E-4</v>
      </c>
      <c r="K215" s="4">
        <v>-1.3988473724069186E-3</v>
      </c>
      <c r="L215" s="4">
        <v>-5.1119771733127983E-3</v>
      </c>
      <c r="M215" s="4">
        <v>1.5456615159517018E-3</v>
      </c>
      <c r="N215" s="4">
        <v>1.3482495989733945E-3</v>
      </c>
      <c r="O215" s="4">
        <v>0</v>
      </c>
      <c r="P215" s="40">
        <v>0</v>
      </c>
      <c r="Q215" s="40">
        <v>-1.4494657369852268E-4</v>
      </c>
      <c r="R215" s="40">
        <v>0</v>
      </c>
      <c r="S215" s="40">
        <v>-1.1999999999999999E-3</v>
      </c>
      <c r="T215" s="40">
        <v>5.3865229594490804E-4</v>
      </c>
      <c r="U215" s="40">
        <v>6.2202471953799951E-3</v>
      </c>
      <c r="V215" s="40">
        <v>3.2636817522857927E-3</v>
      </c>
      <c r="W215" s="40">
        <v>-1.5278991722834747E-3</v>
      </c>
    </row>
    <row r="216" spans="1:23" x14ac:dyDescent="0.25">
      <c r="A216" s="2">
        <v>44530</v>
      </c>
      <c r="B216" s="40">
        <v>5.1570031520342674E-4</v>
      </c>
      <c r="C216" s="40">
        <v>-3.3295317512783695E-3</v>
      </c>
      <c r="D216" s="40">
        <v>-2.1278126725646773E-3</v>
      </c>
      <c r="E216" s="40">
        <v>-2.610799312815193E-2</v>
      </c>
      <c r="F216" s="40">
        <v>-2.6308088961485399E-2</v>
      </c>
      <c r="G216" s="40">
        <v>-1.4356773933721034E-2</v>
      </c>
      <c r="H216" s="40">
        <v>6.4142391521659903E-4</v>
      </c>
      <c r="I216" s="40">
        <v>2.0249004852379571E-4</v>
      </c>
      <c r="J216" s="40">
        <v>-5.103804782198915E-3</v>
      </c>
      <c r="K216" s="40">
        <v>-5.0131566392287441E-3</v>
      </c>
      <c r="L216" s="40">
        <v>-3.8404158594637083E-3</v>
      </c>
      <c r="M216" s="40">
        <v>-2.7069640093273506E-3</v>
      </c>
      <c r="N216" s="40">
        <v>-1.0971279329013317E-2</v>
      </c>
      <c r="O216" s="40">
        <v>0</v>
      </c>
      <c r="P216" s="40">
        <v>0</v>
      </c>
      <c r="Q216" s="40">
        <v>-2.3681411814287104E-4</v>
      </c>
      <c r="R216" s="40">
        <v>0</v>
      </c>
      <c r="S216" s="40">
        <v>-2.9999999999999992E-4</v>
      </c>
      <c r="T216" s="40">
        <v>1.0547787282216663E-4</v>
      </c>
      <c r="U216" s="40">
        <v>3.0000000000000001E-3</v>
      </c>
      <c r="V216" s="40">
        <v>-1.7657007056152724E-2</v>
      </c>
      <c r="W216" s="40">
        <v>-1.8322360811289386E-2</v>
      </c>
    </row>
    <row r="217" spans="1:23" x14ac:dyDescent="0.25">
      <c r="A217" s="2">
        <v>44561</v>
      </c>
      <c r="B217" s="40">
        <v>9.0875391324529708E-4</v>
      </c>
      <c r="C217" s="40">
        <v>1.4147926186036663E-3</v>
      </c>
      <c r="D217" s="40">
        <v>3.1722185237815337E-2</v>
      </c>
      <c r="E217" s="40">
        <v>-2.1531158363767844E-3</v>
      </c>
      <c r="F217" s="40">
        <v>-2.3532116697100314E-3</v>
      </c>
      <c r="G217" s="40">
        <v>-1.844392444585119E-2</v>
      </c>
      <c r="H217" s="40">
        <v>7.7927389028897842E-4</v>
      </c>
      <c r="I217" s="40">
        <v>4.5074726953453492E-4</v>
      </c>
      <c r="J217" s="40">
        <v>1.5296195217801085E-2</v>
      </c>
      <c r="K217" s="40">
        <v>-4.5785272619314199E-4</v>
      </c>
      <c r="L217" s="40">
        <v>-1.2065220576997771E-2</v>
      </c>
      <c r="M217" s="40">
        <v>1.8876133333955991E-4</v>
      </c>
      <c r="N217" s="40">
        <v>-2.3316152554180292E-3</v>
      </c>
      <c r="O217" s="40">
        <v>0</v>
      </c>
      <c r="P217" s="40">
        <v>0</v>
      </c>
      <c r="Q217" s="40">
        <v>2.9999999999999992E-4</v>
      </c>
      <c r="R217" s="40">
        <v>0</v>
      </c>
      <c r="S217" s="40">
        <v>2.9999999999999992E-4</v>
      </c>
      <c r="T217" s="40">
        <v>0</v>
      </c>
      <c r="U217" s="40">
        <v>2.0000000000000009E-4</v>
      </c>
      <c r="V217" s="40">
        <v>2.9823577876670407E-3</v>
      </c>
      <c r="W217" s="40">
        <v>-6.6436026679369653E-2</v>
      </c>
    </row>
    <row r="218" spans="1:23" x14ac:dyDescent="0.25">
      <c r="A218" s="2">
        <v>44592</v>
      </c>
      <c r="B218" s="40">
        <v>1.9203917214647426E-3</v>
      </c>
      <c r="C218" s="40">
        <v>-3.5715023008142666E-4</v>
      </c>
      <c r="D218" s="40">
        <v>-1.9807315679602366E-2</v>
      </c>
      <c r="E218" s="40">
        <v>-3.2613451989301767E-3</v>
      </c>
      <c r="F218" s="40">
        <v>-3.2614032779471058E-3</v>
      </c>
      <c r="G218" s="40">
        <v>1.0772767165819763E-3</v>
      </c>
      <c r="H218" s="40">
        <v>9.2964557140928772E-4</v>
      </c>
      <c r="I218" s="40">
        <v>2.5242421265417869E-3</v>
      </c>
      <c r="J218" s="40">
        <v>-2.2203711847389007E-2</v>
      </c>
      <c r="K218" s="40">
        <v>6.9181859995548489E-4</v>
      </c>
      <c r="L218" s="40">
        <v>-2.0401749748036879E-3</v>
      </c>
      <c r="M218" s="40">
        <v>1.5471715843373701E-3</v>
      </c>
      <c r="N218" s="40">
        <v>-1.9055699892689404E-5</v>
      </c>
      <c r="O218" s="40">
        <v>0</v>
      </c>
      <c r="P218" s="40">
        <v>0</v>
      </c>
      <c r="Q218" s="40">
        <v>-3.0000000000000165E-4</v>
      </c>
      <c r="R218" s="40">
        <v>0</v>
      </c>
      <c r="S218" s="40">
        <v>-8.9999999999999976E-4</v>
      </c>
      <c r="T218" s="40">
        <v>8.000000000000021E-4</v>
      </c>
      <c r="U218" s="40">
        <v>6.3999999999999994E-3</v>
      </c>
      <c r="V218" s="40">
        <v>4.5059422522423384E-2</v>
      </c>
      <c r="W218" s="40">
        <v>-8.2070704512682086E-2</v>
      </c>
    </row>
    <row r="219" spans="1:23" x14ac:dyDescent="0.25">
      <c r="A219" s="2">
        <v>44620</v>
      </c>
      <c r="B219" s="40">
        <v>7.0300833812730846E-4</v>
      </c>
      <c r="C219" s="40">
        <v>1.6047843593969269E-4</v>
      </c>
      <c r="D219" s="40">
        <v>-6.2847279194487293E-2</v>
      </c>
      <c r="E219" s="40">
        <v>1.376625703885603E-2</v>
      </c>
      <c r="F219" s="40">
        <v>1.3766198959839219E-2</v>
      </c>
      <c r="G219" s="40">
        <v>-1.2861565814328402E-2</v>
      </c>
      <c r="H219" s="40">
        <v>3.5989233723077163E-4</v>
      </c>
      <c r="I219" s="40">
        <v>9.5922859404495853E-4</v>
      </c>
      <c r="J219" s="40">
        <v>-3.6037118473890573E-3</v>
      </c>
      <c r="K219" s="40">
        <v>-2.1018038112569082E-3</v>
      </c>
      <c r="L219" s="40">
        <v>-2.8558222478314299E-3</v>
      </c>
      <c r="M219" s="40">
        <v>5.375437913877068E-4</v>
      </c>
      <c r="N219" s="40">
        <v>2.2246075977024882E-3</v>
      </c>
      <c r="O219" s="40">
        <v>0</v>
      </c>
      <c r="P219" s="40">
        <v>0</v>
      </c>
      <c r="Q219" s="50">
        <v>-7.0000000000000097E-4</v>
      </c>
      <c r="R219" s="40">
        <v>0</v>
      </c>
      <c r="S219" s="50">
        <v>6.0000000000000027E-4</v>
      </c>
      <c r="T219" s="50">
        <v>-1.1999999999999997E-3</v>
      </c>
      <c r="U219" s="50">
        <v>3.1000000000000003E-3</v>
      </c>
      <c r="V219" s="50">
        <v>2.1357304077103401E-6</v>
      </c>
      <c r="W219" s="50">
        <v>-4.5691102782487308E-2</v>
      </c>
    </row>
    <row r="220" spans="1:23" x14ac:dyDescent="0.25">
      <c r="A220" s="2">
        <v>44651</v>
      </c>
      <c r="B220" s="40">
        <v>3.3075654883559791E-3</v>
      </c>
      <c r="C220" s="40">
        <v>2.9994266638397882E-3</v>
      </c>
      <c r="D220" s="40">
        <v>-1.4480416129440288E-2</v>
      </c>
      <c r="E220" s="40">
        <v>-8.0935726425386267E-3</v>
      </c>
      <c r="F220" s="40">
        <v>-8.2936307215553135E-3</v>
      </c>
      <c r="G220" s="40">
        <v>-1.3784500415370937E-2</v>
      </c>
      <c r="H220" s="40">
        <v>7.8546580612826045E-4</v>
      </c>
      <c r="I220" s="40">
        <v>5.4427694256052872E-3</v>
      </c>
      <c r="J220" s="40">
        <v>4.7962881526109058E-3</v>
      </c>
      <c r="K220" s="40">
        <v>-1.0580038481105003E-3</v>
      </c>
      <c r="L220" s="40">
        <v>-1.011330240469821E-2</v>
      </c>
      <c r="M220" s="40">
        <v>8.6479347070245183E-4</v>
      </c>
      <c r="N220" s="40">
        <v>-1.1759042819003973E-4</v>
      </c>
      <c r="O220" s="40">
        <v>0</v>
      </c>
      <c r="P220" s="40">
        <v>0</v>
      </c>
      <c r="Q220" s="50">
        <v>1.9999999999999879E-4</v>
      </c>
      <c r="R220" s="40">
        <v>0</v>
      </c>
      <c r="S220" s="50">
        <v>2.2999999999999982E-3</v>
      </c>
      <c r="T220" s="50">
        <v>2.1000000000000012E-3</v>
      </c>
      <c r="U220" s="50">
        <v>8.6999999999999994E-3</v>
      </c>
      <c r="V220" s="50">
        <v>-1.9999999999999966E-4</v>
      </c>
      <c r="W220" s="50">
        <v>-4.2599999999999999E-2</v>
      </c>
    </row>
    <row r="221" spans="1:23" x14ac:dyDescent="0.25">
      <c r="A221" s="2">
        <v>44680</v>
      </c>
      <c r="B221" s="40">
        <v>1.3963202848517042E-3</v>
      </c>
      <c r="C221" s="40">
        <v>3.9062275381123168E-3</v>
      </c>
      <c r="D221" s="40">
        <v>-1.0049086463264967E-2</v>
      </c>
      <c r="E221" s="40">
        <v>1.7050989639098013E-2</v>
      </c>
      <c r="F221" s="40">
        <v>1.6850931560081439E-2</v>
      </c>
      <c r="G221" s="40">
        <v>-2.0108278478855324E-3</v>
      </c>
      <c r="H221" s="40">
        <v>3.5325168224831227E-4</v>
      </c>
      <c r="I221" s="40">
        <v>2.3524931424763196E-3</v>
      </c>
      <c r="J221" s="40">
        <v>-2.2003711847388807E-2</v>
      </c>
      <c r="K221" s="40">
        <v>3.8567535926334884E-3</v>
      </c>
      <c r="L221" s="40">
        <v>8.7625848172695475E-3</v>
      </c>
      <c r="M221" s="40">
        <v>1.9488517560311003E-3</v>
      </c>
      <c r="N221" s="40">
        <v>5.1897079290147419E-3</v>
      </c>
      <c r="O221" s="40">
        <v>0</v>
      </c>
      <c r="P221" s="40">
        <v>0</v>
      </c>
      <c r="Q221" s="50">
        <v>-5.0000000000000044E-4</v>
      </c>
      <c r="R221" s="40">
        <v>0</v>
      </c>
      <c r="S221" s="50">
        <v>-1E-3</v>
      </c>
      <c r="T221" s="50">
        <v>-5.9999999999999637E-4</v>
      </c>
      <c r="U221" s="50">
        <v>2.0999999999999994E-3</v>
      </c>
      <c r="V221" s="50">
        <v>6.1999999999999972E-3</v>
      </c>
      <c r="W221" s="50">
        <v>-5.3999999999999992E-2</v>
      </c>
    </row>
    <row r="222" spans="1:23" x14ac:dyDescent="0.25">
      <c r="A222" s="2">
        <v>44712</v>
      </c>
      <c r="B222" s="40">
        <v>1.3660254643221847E-5</v>
      </c>
      <c r="C222" s="40">
        <v>1.9223126489209541E-3</v>
      </c>
      <c r="D222" s="40">
        <v>1.9790473568308431E-2</v>
      </c>
      <c r="E222" s="40">
        <v>-1.4454226661420932E-2</v>
      </c>
      <c r="F222" s="40">
        <v>-1.4654284740437729E-2</v>
      </c>
      <c r="G222" s="40">
        <v>-1.2863790557970933E-4</v>
      </c>
      <c r="H222" s="40">
        <v>5.0306779105668831E-4</v>
      </c>
      <c r="I222" s="40">
        <v>-1.0626430267490772E-3</v>
      </c>
      <c r="J222" s="40">
        <v>-2.5903711847388933E-2</v>
      </c>
      <c r="K222" s="40">
        <v>-5.4441034135099819E-4</v>
      </c>
      <c r="L222" s="40">
        <v>9.7309230482700571E-4</v>
      </c>
      <c r="M222" s="40">
        <v>-8.5409424965876557E-4</v>
      </c>
      <c r="N222" s="40">
        <v>-2.5950631183929707E-3</v>
      </c>
      <c r="O222" s="40">
        <v>0</v>
      </c>
      <c r="P222" s="40">
        <v>0</v>
      </c>
      <c r="Q222" s="50">
        <v>0</v>
      </c>
      <c r="R222" s="40">
        <v>0</v>
      </c>
      <c r="S222" s="50">
        <v>9.9999999999999395E-5</v>
      </c>
      <c r="T222" s="50">
        <v>-1E-3</v>
      </c>
      <c r="U222" s="50">
        <v>1.2000000000000001E-3</v>
      </c>
      <c r="V222" s="50">
        <v>8.8999999999999999E-3</v>
      </c>
      <c r="W222" s="50">
        <v>-2.0099999999999996E-2</v>
      </c>
    </row>
    <row r="223" spans="1:23" x14ac:dyDescent="0.25">
      <c r="A223" s="2">
        <v>44742</v>
      </c>
      <c r="B223" s="40">
        <v>4.034787484752389E-4</v>
      </c>
      <c r="C223" s="40">
        <v>7.2094035352583408E-3</v>
      </c>
      <c r="D223" s="40">
        <v>2.140870235802271E-2</v>
      </c>
      <c r="E223" s="40">
        <v>2.0571601006851958E-2</v>
      </c>
      <c r="F223" s="40">
        <v>2.0271542927835173E-2</v>
      </c>
      <c r="G223" s="40">
        <v>2.0800120541651257E-2</v>
      </c>
      <c r="H223" s="40">
        <v>1.4752983377142037E-4</v>
      </c>
      <c r="I223" s="40">
        <v>-2.7468081799542077E-5</v>
      </c>
      <c r="J223" s="40">
        <v>-3.3403711847388884E-2</v>
      </c>
      <c r="K223" s="40">
        <v>7.4452937666135144E-3</v>
      </c>
      <c r="L223" s="40">
        <v>1.7397783777863829E-2</v>
      </c>
      <c r="M223" s="40">
        <v>3.3400743544509393E-3</v>
      </c>
      <c r="N223" s="40">
        <v>1.1478360963892986E-2</v>
      </c>
      <c r="O223" s="40">
        <v>0</v>
      </c>
      <c r="P223" s="40">
        <v>0</v>
      </c>
      <c r="Q223" s="50">
        <v>-2.9999999999999992E-4</v>
      </c>
      <c r="R223" s="40">
        <v>0</v>
      </c>
      <c r="S223" s="50">
        <v>6.9999999999999923E-4</v>
      </c>
      <c r="T223" s="50">
        <v>-1.9999999999999879E-4</v>
      </c>
      <c r="U223" s="50">
        <v>4.1000000000000012E-3</v>
      </c>
      <c r="V223" s="50">
        <v>1.8399999999999993E-2</v>
      </c>
      <c r="W223" s="50">
        <v>2.6400000000000007E-2</v>
      </c>
    </row>
    <row r="225" spans="19:23" x14ac:dyDescent="0.25">
      <c r="W225" s="7"/>
    </row>
    <row r="226" spans="19:23" x14ac:dyDescent="0.25">
      <c r="S226" s="7"/>
      <c r="V226" s="7"/>
    </row>
    <row r="227" spans="19:23" x14ac:dyDescent="0.25">
      <c r="V227" s="7"/>
    </row>
  </sheetData>
  <phoneticPr fontId="0" type="noConversion"/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W223"/>
  <sheetViews>
    <sheetView workbookViewId="0"/>
  </sheetViews>
  <sheetFormatPr defaultColWidth="11.19921875" defaultRowHeight="13.8" x14ac:dyDescent="0.25"/>
  <cols>
    <col min="21" max="23" width="14.69921875" customWidth="1"/>
  </cols>
  <sheetData>
    <row r="1" spans="1:23" s="1" customFormat="1" ht="44.25" customHeight="1" x14ac:dyDescent="0.25">
      <c r="A1" s="1" t="s">
        <v>4</v>
      </c>
      <c r="B1" s="1" t="str">
        <f>+'Rendements nets'!E3</f>
        <v>Obligations canadiennes</v>
      </c>
      <c r="C1" s="1" t="str">
        <f>+'Rendements nets'!F3</f>
        <v>Actions cdns grande cap</v>
      </c>
      <c r="D1" s="1" t="str">
        <f>+'Rendements nets'!G3</f>
        <v>Actions cdns pet cap</v>
      </c>
      <c r="E1" s="1" t="str">
        <f>+'Rendements nets'!H3</f>
        <v>Actions US N-Tax</v>
      </c>
      <c r="F1" s="1" t="str">
        <f>+'Rendements nets'!I3</f>
        <v>Actions US Tax</v>
      </c>
      <c r="G1" s="1" t="str">
        <f>+'Rendements nets'!J3</f>
        <v>Actions EAEO</v>
      </c>
      <c r="H1" s="1" t="str">
        <f>+'Rendements nets'!K3</f>
        <v>Obligations gouvernementales</v>
      </c>
      <c r="I1" s="1" t="str">
        <f>+'Rendements nets'!L3</f>
        <v>Obligations corporatives</v>
      </c>
      <c r="J1" s="1" t="str">
        <f>+'Rendements nets'!M3</f>
        <v>Stratégies complémentaires</v>
      </c>
      <c r="K1" s="1" t="str">
        <f>+'Rendements nets'!N3</f>
        <v>Équilibré</v>
      </c>
      <c r="L1" s="1" t="s">
        <v>76</v>
      </c>
      <c r="M1" s="1" t="str">
        <f>+'Rendements nets'!P3</f>
        <v>Revenu à distribution mensuelle</v>
      </c>
      <c r="N1" s="1" t="str">
        <f>+'Rendements nets'!Q3</f>
        <v>Croissance à distribution mensuelle</v>
      </c>
      <c r="O1" s="1" t="str">
        <f>+'Rendements nets'!R3</f>
        <v>Stratégies alternatives</v>
      </c>
      <c r="P1" s="1" t="str">
        <f>+'Rendements nets'!S3</f>
        <v>Mandat Actions européennes</v>
      </c>
      <c r="Q1" s="1" t="str">
        <f>+'Rendements nets'!T3</f>
        <v>Mandat Oblig corp canadiennes</v>
      </c>
      <c r="R1" s="1" t="str">
        <f>+'Rendements nets'!U3</f>
        <v>Mandat Oblig corp européennes</v>
      </c>
      <c r="S1" s="1" t="str">
        <f>+'Rendements nets'!V3</f>
        <v>Mandat Prêts bancaires</v>
      </c>
      <c r="T1" s="1" t="str">
        <f>+'Rendements nets'!W3</f>
        <v>Mandat Fixed Income Core Plus</v>
      </c>
      <c r="U1" s="1" t="s">
        <v>72</v>
      </c>
      <c r="V1" s="1" t="str">
        <f>+'Rendements bruts'!V1</f>
        <v>Mandat Actions EAEO (Altrinsic)</v>
      </c>
      <c r="W1" s="1" t="str">
        <f>+'Rendements bruts'!W1</f>
        <v>Mandat Actions ACWI Ex-US (Baillie Gifford)</v>
      </c>
    </row>
    <row r="2" spans="1:23" x14ac:dyDescent="0.25">
      <c r="A2" s="2">
        <v>38016</v>
      </c>
      <c r="B2" s="4">
        <v>1.0109052420280338</v>
      </c>
      <c r="C2" s="4">
        <v>1.0318773645502779</v>
      </c>
      <c r="D2" s="4">
        <v>1</v>
      </c>
      <c r="E2" s="4">
        <v>1.0481863624491243</v>
      </c>
      <c r="F2" s="4">
        <v>1.0467308394348185</v>
      </c>
      <c r="G2" s="4">
        <v>1.0442706099761392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/>
      <c r="Q2" s="4">
        <f>+'Rendements bruts'!Q2+1</f>
        <v>1</v>
      </c>
      <c r="R2" s="4"/>
      <c r="S2" s="4"/>
      <c r="T2" s="4"/>
      <c r="U2" s="4"/>
      <c r="V2" s="4"/>
      <c r="W2" s="4"/>
    </row>
    <row r="3" spans="1:23" x14ac:dyDescent="0.25">
      <c r="A3" s="2">
        <v>38044</v>
      </c>
      <c r="B3" s="4">
        <v>1.0122504542830122</v>
      </c>
      <c r="C3" s="4">
        <v>1.0432965846882316</v>
      </c>
      <c r="D3" s="4">
        <v>1</v>
      </c>
      <c r="E3" s="4">
        <v>1.0221358090425858</v>
      </c>
      <c r="F3" s="4">
        <v>1.0212770796425368</v>
      </c>
      <c r="G3" s="4">
        <v>1.0327724814498169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/>
      <c r="Q3" s="4">
        <f>+'Rendements bruts'!Q3+1</f>
        <v>1</v>
      </c>
      <c r="R3" s="4"/>
      <c r="S3" s="4"/>
      <c r="T3" s="4"/>
      <c r="U3" s="4"/>
      <c r="V3" s="4"/>
      <c r="W3" s="4"/>
    </row>
    <row r="4" spans="1:23" x14ac:dyDescent="0.25">
      <c r="A4" s="2">
        <v>38077</v>
      </c>
      <c r="B4" s="4">
        <v>1.0050871470197154</v>
      </c>
      <c r="C4" s="4">
        <v>0.9813859969300196</v>
      </c>
      <c r="D4" s="4">
        <v>1</v>
      </c>
      <c r="E4" s="4">
        <v>0.96108947648949616</v>
      </c>
      <c r="F4" s="4">
        <v>0.9615892882050221</v>
      </c>
      <c r="G4" s="4">
        <v>0.98745749351493128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/>
      <c r="Q4" s="4">
        <f>+'Rendements bruts'!Q4+1</f>
        <v>1</v>
      </c>
      <c r="R4" s="4"/>
      <c r="S4" s="4"/>
      <c r="T4" s="4"/>
      <c r="U4" s="4"/>
      <c r="V4" s="4"/>
      <c r="W4" s="4"/>
    </row>
    <row r="5" spans="1:23" x14ac:dyDescent="0.25">
      <c r="A5" s="2">
        <v>38107</v>
      </c>
      <c r="B5" s="4">
        <v>0.99084176273662761</v>
      </c>
      <c r="C5" s="4">
        <v>0.9737753254694822</v>
      </c>
      <c r="D5" s="4">
        <v>1</v>
      </c>
      <c r="E5" s="4">
        <v>1.0235635588968635</v>
      </c>
      <c r="F5" s="4">
        <v>1.0225760866160605</v>
      </c>
      <c r="G5" s="4">
        <v>1.0210935876496308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/>
      <c r="Q5" s="4">
        <f>+'Rendements bruts'!Q5+1</f>
        <v>1</v>
      </c>
      <c r="R5" s="4"/>
      <c r="S5" s="4"/>
      <c r="T5" s="4"/>
      <c r="U5" s="4"/>
      <c r="V5" s="4"/>
      <c r="W5" s="4"/>
    </row>
    <row r="6" spans="1:23" x14ac:dyDescent="0.25">
      <c r="A6" s="2">
        <v>38138</v>
      </c>
      <c r="B6" s="4">
        <v>0.99438423572107226</v>
      </c>
      <c r="C6" s="4">
        <v>1.0118880259635235</v>
      </c>
      <c r="D6" s="4">
        <v>1</v>
      </c>
      <c r="E6" s="4">
        <v>1.0099709680827016</v>
      </c>
      <c r="F6" s="4">
        <v>1.0089700240923847</v>
      </c>
      <c r="G6" s="4">
        <v>0.99937383355398735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/>
      <c r="Q6" s="4">
        <f>+'Rendements bruts'!Q6+1</f>
        <v>1</v>
      </c>
      <c r="R6" s="4"/>
      <c r="S6" s="4"/>
      <c r="T6" s="4"/>
      <c r="U6" s="4"/>
      <c r="V6" s="4"/>
      <c r="W6" s="4"/>
    </row>
    <row r="7" spans="1:23" x14ac:dyDescent="0.25">
      <c r="A7" s="2">
        <v>38168</v>
      </c>
      <c r="B7" s="4">
        <v>0.99878092947379449</v>
      </c>
      <c r="C7" s="4">
        <v>1.0120563211004288</v>
      </c>
      <c r="D7" s="4">
        <v>1</v>
      </c>
      <c r="E7" s="4">
        <v>0.99782998655417376</v>
      </c>
      <c r="F7" s="4">
        <v>0.99806519793485571</v>
      </c>
      <c r="G7" s="4">
        <v>1.0063217253607071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/>
      <c r="Q7" s="4">
        <f>+'Rendements bruts'!Q7+1</f>
        <v>1</v>
      </c>
      <c r="R7" s="4"/>
      <c r="S7" s="4"/>
      <c r="T7" s="4"/>
      <c r="U7" s="4"/>
      <c r="V7" s="4"/>
      <c r="W7" s="4"/>
    </row>
    <row r="8" spans="1:23" x14ac:dyDescent="0.25">
      <c r="A8" s="2">
        <v>38198</v>
      </c>
      <c r="B8" s="4">
        <v>1.007383433975175</v>
      </c>
      <c r="C8" s="4">
        <v>1.0059341720472907</v>
      </c>
      <c r="D8" s="4">
        <v>1</v>
      </c>
      <c r="E8" s="4">
        <v>0.96413096480627458</v>
      </c>
      <c r="F8" s="4">
        <v>0.96377291136342591</v>
      </c>
      <c r="G8" s="4">
        <v>0.9715100109597995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/>
      <c r="Q8" s="4">
        <f>+'Rendements bruts'!Q8+1</f>
        <v>1</v>
      </c>
      <c r="R8" s="4"/>
      <c r="S8" s="4"/>
      <c r="T8" s="4"/>
      <c r="U8" s="4"/>
      <c r="V8" s="4"/>
      <c r="W8" s="4"/>
    </row>
    <row r="9" spans="1:23" x14ac:dyDescent="0.25">
      <c r="A9" s="2">
        <v>38230</v>
      </c>
      <c r="B9" s="4">
        <v>1.0122960694274943</v>
      </c>
      <c r="C9" s="4">
        <v>0.99183167991307319</v>
      </c>
      <c r="D9" s="4">
        <v>1</v>
      </c>
      <c r="E9" s="4">
        <v>0.99560122707602594</v>
      </c>
      <c r="F9" s="4">
        <v>0.99463692575733886</v>
      </c>
      <c r="G9" s="4">
        <v>1.0075937511639792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/>
      <c r="Q9" s="4">
        <f>+'Rendements bruts'!Q9+1</f>
        <v>1</v>
      </c>
      <c r="R9" s="4"/>
      <c r="S9" s="4"/>
      <c r="T9" s="4"/>
      <c r="U9" s="4"/>
      <c r="V9" s="4"/>
      <c r="W9" s="4"/>
    </row>
    <row r="10" spans="1:23" x14ac:dyDescent="0.25">
      <c r="A10" s="2">
        <v>38260</v>
      </c>
      <c r="B10" s="4">
        <v>1.0019258553604733</v>
      </c>
      <c r="C10" s="4">
        <v>1.0244037935323382</v>
      </c>
      <c r="D10" s="4">
        <v>1</v>
      </c>
      <c r="E10" s="4">
        <v>0.9682669621070763</v>
      </c>
      <c r="F10" s="4">
        <v>0.96814778922602629</v>
      </c>
      <c r="G10" s="4">
        <v>0.99308636356358271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/>
      <c r="Q10" s="4">
        <f>+'Rendements bruts'!Q10+1</f>
        <v>1</v>
      </c>
      <c r="R10" s="4"/>
      <c r="S10" s="4"/>
      <c r="T10" s="4"/>
      <c r="U10" s="4"/>
      <c r="V10" s="4"/>
      <c r="W10" s="4"/>
    </row>
    <row r="11" spans="1:23" x14ac:dyDescent="0.25">
      <c r="A11" s="2">
        <v>38289</v>
      </c>
      <c r="B11" s="4">
        <v>1.0065732391007975</v>
      </c>
      <c r="C11" s="4">
        <v>1.0197178295400899</v>
      </c>
      <c r="D11" s="4">
        <v>1</v>
      </c>
      <c r="E11" s="4">
        <v>0.97982464085232579</v>
      </c>
      <c r="F11" s="4">
        <v>0.98010423140841252</v>
      </c>
      <c r="G11" s="4">
        <v>0.99448330044780586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/>
      <c r="Q11" s="4">
        <f>+'Rendements bruts'!Q11+1</f>
        <v>1</v>
      </c>
      <c r="R11" s="4"/>
      <c r="S11" s="4"/>
      <c r="T11" s="4"/>
      <c r="U11" s="4"/>
      <c r="V11" s="4"/>
      <c r="W11" s="4"/>
    </row>
    <row r="12" spans="1:23" x14ac:dyDescent="0.25">
      <c r="A12" s="2">
        <v>38321</v>
      </c>
      <c r="B12" s="4">
        <v>1.006141404148553</v>
      </c>
      <c r="C12" s="4">
        <v>1.0383185475458996</v>
      </c>
      <c r="D12" s="4">
        <v>1</v>
      </c>
      <c r="E12" s="4">
        <v>1.0174042467709203</v>
      </c>
      <c r="F12" s="4">
        <v>1.0159522677449992</v>
      </c>
      <c r="G12" s="4">
        <v>1.0380300888259919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/>
      <c r="Q12" s="4">
        <f>+'Rendements bruts'!Q12+1</f>
        <v>1</v>
      </c>
      <c r="R12" s="4"/>
      <c r="S12" s="4"/>
      <c r="T12" s="4"/>
      <c r="U12" s="4"/>
      <c r="V12" s="4"/>
      <c r="W12" s="4"/>
    </row>
    <row r="13" spans="1:23" x14ac:dyDescent="0.25">
      <c r="A13" s="2">
        <v>38352</v>
      </c>
      <c r="B13" s="4">
        <v>1.0067217095731718</v>
      </c>
      <c r="C13" s="4">
        <v>1.0414586537057609</v>
      </c>
      <c r="D13" s="4">
        <v>1.0372737662739646</v>
      </c>
      <c r="E13" s="4">
        <v>1.0423665281554499</v>
      </c>
      <c r="F13" s="4">
        <v>1.0414516194117887</v>
      </c>
      <c r="G13" s="4">
        <v>1.0626341443632397</v>
      </c>
      <c r="H13" s="4">
        <v>1.0070396482749568</v>
      </c>
      <c r="I13" s="4">
        <v>1.0068192617394014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/>
      <c r="Q13" s="4">
        <f ca="1">+'Rendements bruts'!Q13+1</f>
        <v>0.97</v>
      </c>
      <c r="R13" s="4"/>
      <c r="S13" s="4"/>
      <c r="T13" s="4"/>
      <c r="U13" s="4"/>
      <c r="V13" s="4"/>
      <c r="W13" s="4"/>
    </row>
    <row r="14" spans="1:23" x14ac:dyDescent="0.25">
      <c r="A14" s="2">
        <v>38383</v>
      </c>
      <c r="B14" s="4">
        <v>1.0059457954809337</v>
      </c>
      <c r="C14" s="4">
        <v>1.0059228718449427</v>
      </c>
      <c r="D14" s="4">
        <v>1.0132942393192521</v>
      </c>
      <c r="E14" s="4">
        <v>0.99703392576662786</v>
      </c>
      <c r="F14" s="4">
        <v>0.99803409880300775</v>
      </c>
      <c r="G14" s="4">
        <v>1.0239988639484525</v>
      </c>
      <c r="H14" s="4">
        <v>1.0055343256958205</v>
      </c>
      <c r="I14" s="4">
        <v>1.0063439029798504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/>
      <c r="Q14" s="4">
        <f ca="1">+'Rendements bruts'!Q14+1</f>
        <v>0.95</v>
      </c>
      <c r="R14" s="4"/>
      <c r="S14" s="4"/>
      <c r="T14" s="4"/>
      <c r="U14" s="4"/>
      <c r="V14" s="4"/>
      <c r="W14" s="4"/>
    </row>
    <row r="15" spans="1:23" x14ac:dyDescent="0.25">
      <c r="A15" s="2">
        <v>38411</v>
      </c>
      <c r="B15" s="4">
        <v>1.0001005523275863</v>
      </c>
      <c r="C15" s="4">
        <v>1.0511679401931187</v>
      </c>
      <c r="D15" s="4">
        <v>1.0481504175952945</v>
      </c>
      <c r="E15" s="4">
        <v>1.0060930133847625</v>
      </c>
      <c r="F15" s="4">
        <v>1.0036397333468867</v>
      </c>
      <c r="G15" s="4">
        <v>1.0411138249709473</v>
      </c>
      <c r="H15" s="4">
        <v>1.0004549559493341</v>
      </c>
      <c r="I15" s="4">
        <v>1.0009247553386611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/>
      <c r="Q15" s="4">
        <f ca="1">+'Rendements bruts'!Q15+1</f>
        <v>1.01</v>
      </c>
      <c r="R15" s="4"/>
      <c r="S15" s="4"/>
      <c r="T15" s="4"/>
      <c r="U15" s="4"/>
      <c r="V15" s="4"/>
      <c r="W15" s="4"/>
    </row>
    <row r="16" spans="1:23" x14ac:dyDescent="0.25">
      <c r="A16" s="2">
        <v>38442</v>
      </c>
      <c r="B16" s="4">
        <v>1.0006819553379775</v>
      </c>
      <c r="C16" s="4">
        <v>0.99660074565229873</v>
      </c>
      <c r="D16" s="4">
        <v>0.97587225630273844</v>
      </c>
      <c r="E16" s="4">
        <v>0.95899918461313038</v>
      </c>
      <c r="F16" s="4">
        <v>0.96166587825086725</v>
      </c>
      <c r="G16" s="4">
        <v>0.95361762073338996</v>
      </c>
      <c r="H16" s="4">
        <v>1.0009443078375277</v>
      </c>
      <c r="I16" s="4">
        <v>1.0005222323189602</v>
      </c>
      <c r="J16" s="4">
        <v>1</v>
      </c>
      <c r="K16" s="4">
        <v>0.98804203195495877</v>
      </c>
      <c r="L16" s="4">
        <v>1</v>
      </c>
      <c r="M16" s="4">
        <v>1</v>
      </c>
      <c r="N16" s="4">
        <v>1</v>
      </c>
      <c r="O16" s="4">
        <v>1</v>
      </c>
      <c r="P16" s="4"/>
      <c r="Q16" s="4">
        <f ca="1">+'Rendements bruts'!Q16+1</f>
        <v>1.04</v>
      </c>
      <c r="R16" s="4"/>
      <c r="S16" s="4"/>
      <c r="T16" s="4"/>
      <c r="U16" s="4"/>
      <c r="V16" s="4"/>
      <c r="W16" s="4"/>
    </row>
    <row r="17" spans="1:23" x14ac:dyDescent="0.25">
      <c r="A17" s="2">
        <v>38471</v>
      </c>
      <c r="B17" s="4">
        <v>1.006273051534136</v>
      </c>
      <c r="C17" s="4">
        <v>0.98848053005615288</v>
      </c>
      <c r="D17" s="4">
        <v>0.96482320368336438</v>
      </c>
      <c r="E17" s="4">
        <v>1.0211797189890623</v>
      </c>
      <c r="F17" s="4">
        <v>1.018816863088309</v>
      </c>
      <c r="G17" s="4">
        <v>1.0102634299801505</v>
      </c>
      <c r="H17" s="4">
        <v>1.0069095965136985</v>
      </c>
      <c r="I17" s="4">
        <v>1.0066826831926563</v>
      </c>
      <c r="J17" s="4">
        <v>1</v>
      </c>
      <c r="K17" s="4">
        <v>1.0056772982081768</v>
      </c>
      <c r="L17" s="4">
        <v>1</v>
      </c>
      <c r="M17" s="4">
        <v>1</v>
      </c>
      <c r="N17" s="4">
        <v>1</v>
      </c>
      <c r="O17" s="4">
        <v>1</v>
      </c>
      <c r="P17" s="4"/>
      <c r="Q17" s="4">
        <f ca="1">+'Rendements bruts'!Q17+1</f>
        <v>1.01</v>
      </c>
      <c r="R17" s="4"/>
      <c r="S17" s="4"/>
      <c r="T17" s="4"/>
      <c r="U17" s="4"/>
      <c r="V17" s="4"/>
      <c r="W17" s="4"/>
    </row>
    <row r="18" spans="1:23" x14ac:dyDescent="0.25">
      <c r="A18" s="2">
        <v>38503</v>
      </c>
      <c r="B18" s="4">
        <v>1.0107801677067083</v>
      </c>
      <c r="C18" s="4">
        <v>1.0179898187204981</v>
      </c>
      <c r="D18" s="4">
        <v>1.0380767084061349</v>
      </c>
      <c r="E18" s="4">
        <v>1.0516189684884294</v>
      </c>
      <c r="F18" s="4">
        <v>1.051286086086086</v>
      </c>
      <c r="G18" s="4">
        <v>1.003815900332808</v>
      </c>
      <c r="H18" s="4">
        <v>1.0100786490139151</v>
      </c>
      <c r="I18" s="4">
        <v>1.0113925849219814</v>
      </c>
      <c r="J18" s="4">
        <v>1</v>
      </c>
      <c r="K18" s="4">
        <v>1.0155797200323426</v>
      </c>
      <c r="L18" s="4">
        <v>1</v>
      </c>
      <c r="M18" s="4">
        <v>1</v>
      </c>
      <c r="N18" s="4">
        <v>1</v>
      </c>
      <c r="O18" s="4">
        <v>1</v>
      </c>
      <c r="P18" s="4"/>
      <c r="Q18" s="4">
        <f ca="1">+'Rendements bruts'!Q18+1</f>
        <v>0.95</v>
      </c>
      <c r="R18" s="4"/>
      <c r="S18" s="4"/>
      <c r="T18" s="4"/>
      <c r="U18" s="4"/>
      <c r="V18" s="4"/>
      <c r="W18" s="4"/>
    </row>
    <row r="19" spans="1:23" x14ac:dyDescent="0.25">
      <c r="A19" s="2">
        <v>38533</v>
      </c>
      <c r="B19" s="4">
        <v>1.0088538829354874</v>
      </c>
      <c r="C19" s="4">
        <v>1.0266788417820436</v>
      </c>
      <c r="D19" s="4">
        <v>1.0145067138228903</v>
      </c>
      <c r="E19" s="4">
        <v>0.98334275919434866</v>
      </c>
      <c r="F19" s="4">
        <v>0.98413545611971665</v>
      </c>
      <c r="G19" s="4">
        <v>1.0002374730438637</v>
      </c>
      <c r="H19" s="4">
        <v>1.0088634987676628</v>
      </c>
      <c r="I19" s="4">
        <v>1.0092137186114238</v>
      </c>
      <c r="J19" s="4">
        <v>1</v>
      </c>
      <c r="K19" s="4">
        <v>1.0064058936752256</v>
      </c>
      <c r="L19" s="4">
        <v>1</v>
      </c>
      <c r="M19" s="4">
        <v>1</v>
      </c>
      <c r="N19" s="4">
        <v>1</v>
      </c>
      <c r="O19" s="4">
        <v>1</v>
      </c>
      <c r="P19" s="4"/>
      <c r="Q19" s="4">
        <f ca="1">+'Rendements bruts'!Q19+1</f>
        <v>1.04</v>
      </c>
      <c r="R19" s="4"/>
      <c r="S19" s="4"/>
      <c r="T19" s="4"/>
      <c r="U19" s="4"/>
      <c r="V19" s="4"/>
      <c r="W19" s="4"/>
    </row>
    <row r="20" spans="1:23" x14ac:dyDescent="0.25">
      <c r="A20" s="2">
        <v>38562</v>
      </c>
      <c r="B20" s="4">
        <v>0.99858742768993458</v>
      </c>
      <c r="C20" s="4">
        <v>1.0594291138023837</v>
      </c>
      <c r="D20" s="4">
        <v>1.0556255763024434</v>
      </c>
      <c r="E20" s="4">
        <v>1.0497939292178717</v>
      </c>
      <c r="F20" s="4">
        <v>1.0485949024036134</v>
      </c>
      <c r="G20" s="4">
        <v>1.0309086184325362</v>
      </c>
      <c r="H20" s="4">
        <v>0.99760028479445262</v>
      </c>
      <c r="I20" s="4">
        <v>0.99872246394665087</v>
      </c>
      <c r="J20" s="4">
        <v>1</v>
      </c>
      <c r="K20" s="4">
        <v>1.020335326122908</v>
      </c>
      <c r="L20" s="4">
        <v>1</v>
      </c>
      <c r="M20" s="4">
        <v>1</v>
      </c>
      <c r="N20" s="4">
        <v>1</v>
      </c>
      <c r="O20" s="4">
        <v>1</v>
      </c>
      <c r="P20" s="4"/>
      <c r="Q20" s="4">
        <f ca="1">+'Rendements bruts'!Q20+1</f>
        <v>0.99</v>
      </c>
      <c r="R20" s="4"/>
      <c r="S20" s="4"/>
      <c r="T20" s="4"/>
      <c r="U20" s="4"/>
      <c r="V20" s="4"/>
      <c r="W20" s="4"/>
    </row>
    <row r="21" spans="1:23" x14ac:dyDescent="0.25">
      <c r="A21" s="2">
        <v>38595</v>
      </c>
      <c r="B21" s="4">
        <v>1.007891200426646</v>
      </c>
      <c r="C21" s="4">
        <v>1.0215386648217037</v>
      </c>
      <c r="D21" s="4">
        <v>1.0106049784495312</v>
      </c>
      <c r="E21" s="4">
        <v>0.96821377921488549</v>
      </c>
      <c r="F21" s="4">
        <v>0.96804120633943691</v>
      </c>
      <c r="G21" s="4">
        <v>0.99985159412312652</v>
      </c>
      <c r="H21" s="4">
        <v>1.0077411052421765</v>
      </c>
      <c r="I21" s="4">
        <v>1.0081531518151814</v>
      </c>
      <c r="J21" s="4">
        <v>1</v>
      </c>
      <c r="K21" s="4">
        <v>1.0033072308690012</v>
      </c>
      <c r="L21" s="4">
        <v>1</v>
      </c>
      <c r="M21" s="4">
        <v>1</v>
      </c>
      <c r="N21" s="4">
        <v>1</v>
      </c>
      <c r="O21" s="4">
        <v>1</v>
      </c>
      <c r="P21" s="4"/>
      <c r="Q21" s="4">
        <f ca="1">+'Rendements bruts'!Q21+1</f>
        <v>1.05</v>
      </c>
      <c r="R21" s="4"/>
      <c r="S21" s="4"/>
      <c r="T21" s="4"/>
      <c r="U21" s="4"/>
      <c r="V21" s="4"/>
      <c r="W21" s="4"/>
    </row>
    <row r="22" spans="1:23" x14ac:dyDescent="0.25">
      <c r="A22" s="2">
        <v>38625</v>
      </c>
      <c r="B22" s="4">
        <v>0.99571101564008491</v>
      </c>
      <c r="C22" s="4">
        <v>1.0399224593586214</v>
      </c>
      <c r="D22" s="4">
        <v>1.0394647103329011</v>
      </c>
      <c r="E22" s="4">
        <v>0.99725474683544302</v>
      </c>
      <c r="F22" s="4">
        <v>0.99558950715421302</v>
      </c>
      <c r="G22" s="4">
        <v>1.0260289817011181</v>
      </c>
      <c r="H22" s="4">
        <v>0.99595538904327108</v>
      </c>
      <c r="I22" s="4">
        <v>0.99508335879241816</v>
      </c>
      <c r="J22" s="4">
        <v>1</v>
      </c>
      <c r="K22" s="4">
        <v>1.0087486543497235</v>
      </c>
      <c r="L22" s="4">
        <v>1</v>
      </c>
      <c r="M22" s="4">
        <v>1</v>
      </c>
      <c r="N22" s="4">
        <v>1</v>
      </c>
      <c r="O22" s="4">
        <v>1.0018733964248159</v>
      </c>
      <c r="P22" s="4"/>
      <c r="Q22" s="4">
        <f ca="1">+'Rendements bruts'!Q22+1</f>
        <v>0.99</v>
      </c>
      <c r="R22" s="4"/>
      <c r="S22" s="4"/>
      <c r="T22" s="4"/>
      <c r="U22" s="4"/>
      <c r="V22" s="4"/>
      <c r="W22" s="4"/>
    </row>
    <row r="23" spans="1:23" x14ac:dyDescent="0.25">
      <c r="A23" s="2">
        <v>38656</v>
      </c>
      <c r="B23" s="4">
        <v>0.99585437068042448</v>
      </c>
      <c r="C23" s="4">
        <v>0.94270509397693292</v>
      </c>
      <c r="D23" s="4">
        <v>0.95174340280666736</v>
      </c>
      <c r="E23" s="4">
        <v>1.0097019149386373</v>
      </c>
      <c r="F23" s="4">
        <v>1.0091123143267848</v>
      </c>
      <c r="G23" s="4">
        <v>0.97672858440700372</v>
      </c>
      <c r="H23" s="4">
        <v>0.99620542412723823</v>
      </c>
      <c r="I23" s="4">
        <v>0.99506982461375226</v>
      </c>
      <c r="J23" s="4">
        <v>1</v>
      </c>
      <c r="K23" s="4">
        <v>0.98712437252630558</v>
      </c>
      <c r="L23" s="4">
        <v>1</v>
      </c>
      <c r="M23" s="4">
        <v>1</v>
      </c>
      <c r="N23" s="4">
        <v>1</v>
      </c>
      <c r="O23" s="4">
        <v>0.97148182609266742</v>
      </c>
      <c r="P23" s="4"/>
      <c r="Q23" s="4">
        <f ca="1">+'Rendements bruts'!Q23+1</f>
        <v>1</v>
      </c>
      <c r="R23" s="4"/>
      <c r="S23" s="4"/>
      <c r="T23" s="4"/>
      <c r="U23" s="4"/>
      <c r="V23" s="4"/>
      <c r="W23" s="4"/>
    </row>
    <row r="24" spans="1:23" x14ac:dyDescent="0.25">
      <c r="A24" s="2">
        <v>38686</v>
      </c>
      <c r="B24" s="4">
        <v>1.0048717918292898</v>
      </c>
      <c r="C24" s="4">
        <v>1.0479002902681978</v>
      </c>
      <c r="D24" s="4">
        <v>1.0502673548871304</v>
      </c>
      <c r="E24" s="4">
        <v>1.0339827698438206</v>
      </c>
      <c r="F24" s="4">
        <v>1.0369591185410334</v>
      </c>
      <c r="G24" s="4">
        <v>1.0162693837806289</v>
      </c>
      <c r="H24" s="4">
        <v>1.0048008988820625</v>
      </c>
      <c r="I24" s="4">
        <v>1.0046881049128789</v>
      </c>
      <c r="J24" s="4">
        <v>1</v>
      </c>
      <c r="K24" s="4">
        <v>1.0177431956319005</v>
      </c>
      <c r="L24" s="4">
        <v>1</v>
      </c>
      <c r="M24" s="4">
        <v>1</v>
      </c>
      <c r="N24" s="4">
        <v>1</v>
      </c>
      <c r="O24" s="4">
        <v>1.0342306961436283</v>
      </c>
      <c r="P24" s="4"/>
      <c r="Q24" s="4">
        <f ca="1">+'Rendements bruts'!Q24+1</f>
        <v>0.99</v>
      </c>
      <c r="R24" s="4"/>
      <c r="S24" s="4"/>
      <c r="T24" s="4"/>
      <c r="U24" s="4"/>
      <c r="V24" s="4"/>
      <c r="W24" s="4"/>
    </row>
    <row r="25" spans="1:23" x14ac:dyDescent="0.25">
      <c r="A25" s="2">
        <v>38716</v>
      </c>
      <c r="B25" s="4">
        <v>1.0035528389623105</v>
      </c>
      <c r="C25" s="4">
        <v>1.0370128892733563</v>
      </c>
      <c r="D25" s="4">
        <v>1.0593701286535098</v>
      </c>
      <c r="E25" s="4">
        <v>1.0018863544201135</v>
      </c>
      <c r="F25" s="4">
        <v>1.0012377156817835</v>
      </c>
      <c r="G25" s="4">
        <v>1.0491691891441894</v>
      </c>
      <c r="H25" s="4">
        <v>1.0034043526336951</v>
      </c>
      <c r="I25" s="4">
        <v>1.0040567834118317</v>
      </c>
      <c r="J25" s="4">
        <v>1</v>
      </c>
      <c r="K25" s="4">
        <v>1.0134785717719448</v>
      </c>
      <c r="L25" s="4">
        <v>1</v>
      </c>
      <c r="M25" s="4">
        <v>1</v>
      </c>
      <c r="N25" s="4">
        <v>1</v>
      </c>
      <c r="O25" s="4">
        <v>1.027002203112203</v>
      </c>
      <c r="P25" s="4"/>
      <c r="Q25" s="4">
        <f ca="1">+'Rendements bruts'!Q25+1</f>
        <v>1.04</v>
      </c>
      <c r="R25" s="4"/>
      <c r="S25" s="4"/>
      <c r="T25" s="4"/>
      <c r="U25" s="4"/>
      <c r="V25" s="4"/>
      <c r="W25" s="4"/>
    </row>
    <row r="26" spans="1:23" x14ac:dyDescent="0.25">
      <c r="A26" s="2">
        <v>38748</v>
      </c>
      <c r="B26" s="4">
        <v>0.99892752574631738</v>
      </c>
      <c r="C26" s="4">
        <v>1.0436217292498513</v>
      </c>
      <c r="D26" s="4">
        <v>1.0576142580731254</v>
      </c>
      <c r="E26" s="4">
        <v>1.015737552785724</v>
      </c>
      <c r="F26" s="4">
        <v>1.0153660388215435</v>
      </c>
      <c r="G26" s="4">
        <v>1.0462767803953426</v>
      </c>
      <c r="H26" s="4">
        <v>0.99891166716862434</v>
      </c>
      <c r="I26" s="4">
        <v>0.99883269538677066</v>
      </c>
      <c r="J26" s="4">
        <v>1</v>
      </c>
      <c r="K26" s="4">
        <v>1.0142978063443335</v>
      </c>
      <c r="L26" s="4">
        <v>1</v>
      </c>
      <c r="M26" s="4">
        <v>1</v>
      </c>
      <c r="N26" s="4">
        <v>1</v>
      </c>
      <c r="O26" s="4">
        <v>1.0218803058523673</v>
      </c>
      <c r="P26" s="4"/>
      <c r="Q26" s="4">
        <f ca="1">+'Rendements bruts'!Q26+1</f>
        <v>1.01</v>
      </c>
      <c r="R26" s="4"/>
      <c r="S26" s="4"/>
      <c r="T26" s="4"/>
      <c r="U26" s="4"/>
      <c r="V26" s="4"/>
      <c r="W26" s="4"/>
    </row>
    <row r="27" spans="1:23" x14ac:dyDescent="0.25">
      <c r="A27" s="2">
        <v>38776</v>
      </c>
      <c r="B27" s="4">
        <v>1.0033056047197639</v>
      </c>
      <c r="C27" s="4">
        <v>0.97912035943987641</v>
      </c>
      <c r="D27" s="4">
        <v>0.99839111519143886</v>
      </c>
      <c r="E27" s="4">
        <v>0.9812948524480215</v>
      </c>
      <c r="F27" s="4">
        <v>0.98233944981862165</v>
      </c>
      <c r="G27" s="4">
        <v>1.0002943245062257</v>
      </c>
      <c r="H27" s="4">
        <v>1.0035210873368323</v>
      </c>
      <c r="I27" s="4">
        <v>1.0027278004432354</v>
      </c>
      <c r="J27" s="4">
        <v>1</v>
      </c>
      <c r="K27" s="4">
        <v>0.99650737149164303</v>
      </c>
      <c r="L27" s="4">
        <v>1</v>
      </c>
      <c r="M27" s="4">
        <v>1</v>
      </c>
      <c r="N27" s="4">
        <v>1</v>
      </c>
      <c r="O27" s="4">
        <v>0.99101344344152109</v>
      </c>
      <c r="P27" s="4"/>
      <c r="Q27" s="4">
        <f ca="1">+'Rendements bruts'!Q27+1</f>
        <v>1</v>
      </c>
      <c r="R27" s="4"/>
      <c r="S27" s="4"/>
      <c r="T27" s="4"/>
      <c r="U27" s="4"/>
      <c r="V27" s="4"/>
      <c r="W27" s="4"/>
    </row>
    <row r="28" spans="1:23" x14ac:dyDescent="0.25">
      <c r="A28" s="2">
        <v>38807</v>
      </c>
      <c r="B28" s="4">
        <v>0.99807640677743914</v>
      </c>
      <c r="C28" s="4">
        <v>1.0329732328482326</v>
      </c>
      <c r="D28" s="4">
        <v>1.0259991245037801</v>
      </c>
      <c r="E28" s="4">
        <v>1.0305610814875581</v>
      </c>
      <c r="F28" s="4">
        <v>1.0280297245306247</v>
      </c>
      <c r="G28" s="4">
        <v>1.0671525262721957</v>
      </c>
      <c r="H28" s="4">
        <v>0.99796383704899272</v>
      </c>
      <c r="I28" s="4">
        <v>0.99849352187941121</v>
      </c>
      <c r="J28" s="4">
        <v>1</v>
      </c>
      <c r="K28" s="4">
        <v>1.0145670702754035</v>
      </c>
      <c r="L28" s="4">
        <v>1</v>
      </c>
      <c r="M28" s="4">
        <v>1</v>
      </c>
      <c r="N28" s="4">
        <v>1</v>
      </c>
      <c r="O28" s="4">
        <v>1.0159369544131911</v>
      </c>
      <c r="P28" s="4"/>
      <c r="Q28" s="4">
        <f ca="1">+'Rendements bruts'!Q28+1</f>
        <v>0.96</v>
      </c>
      <c r="R28" s="4"/>
      <c r="S28" s="4"/>
      <c r="T28" s="4"/>
      <c r="U28" s="4"/>
      <c r="V28" s="4"/>
      <c r="W28" s="4"/>
    </row>
    <row r="29" spans="1:23" x14ac:dyDescent="0.25">
      <c r="A29" s="2">
        <v>38835</v>
      </c>
      <c r="B29" s="4">
        <v>0.99635054401582612</v>
      </c>
      <c r="C29" s="4">
        <v>1.0072908615136877</v>
      </c>
      <c r="D29" s="4">
        <v>1.0535988531883951</v>
      </c>
      <c r="E29" s="4">
        <v>0.97088243099787708</v>
      </c>
      <c r="F29" s="4">
        <v>0.97187735065129521</v>
      </c>
      <c r="G29" s="4">
        <v>1.0083680494905387</v>
      </c>
      <c r="H29" s="4">
        <v>0.99635119071781331</v>
      </c>
      <c r="I29" s="4">
        <v>0.99599902373465865</v>
      </c>
      <c r="J29" s="4">
        <v>1</v>
      </c>
      <c r="K29" s="4">
        <v>0.99972701392810093</v>
      </c>
      <c r="L29" s="4">
        <v>1</v>
      </c>
      <c r="M29" s="4">
        <v>1</v>
      </c>
      <c r="N29" s="4">
        <v>1</v>
      </c>
      <c r="O29" s="4">
        <v>0.98083562691131498</v>
      </c>
      <c r="P29" s="4"/>
      <c r="Q29" s="4">
        <f ca="1">+'Rendements bruts'!Q29+1</f>
        <v>1.06</v>
      </c>
      <c r="R29" s="4"/>
      <c r="S29" s="4"/>
      <c r="T29" s="4"/>
      <c r="U29" s="4"/>
      <c r="V29" s="4"/>
      <c r="W29" s="4"/>
    </row>
    <row r="30" spans="1:23" x14ac:dyDescent="0.25">
      <c r="A30" s="2">
        <v>38868</v>
      </c>
      <c r="B30" s="4">
        <v>1.003240070427214</v>
      </c>
      <c r="C30" s="4">
        <v>0.97846059836917409</v>
      </c>
      <c r="D30" s="4">
        <v>0.97254950567450582</v>
      </c>
      <c r="E30" s="4">
        <v>0.94197183299156984</v>
      </c>
      <c r="F30" s="4">
        <v>0.94116113251155642</v>
      </c>
      <c r="G30" s="4">
        <v>0.95343641832707671</v>
      </c>
      <c r="H30" s="4">
        <v>1.0030958077709613</v>
      </c>
      <c r="I30" s="4">
        <v>1.0036641535473318</v>
      </c>
      <c r="J30" s="4">
        <v>1</v>
      </c>
      <c r="K30" s="4">
        <v>0.98447245762711877</v>
      </c>
      <c r="L30" s="4">
        <v>1</v>
      </c>
      <c r="M30" s="4">
        <v>1</v>
      </c>
      <c r="N30" s="4">
        <v>1</v>
      </c>
      <c r="O30" s="4">
        <v>0.98949117331512726</v>
      </c>
      <c r="P30" s="4"/>
      <c r="Q30" s="4">
        <f ca="1">+'Rendements bruts'!Q30+1</f>
        <v>0.96</v>
      </c>
      <c r="R30" s="4"/>
      <c r="S30" s="4"/>
      <c r="T30" s="4"/>
      <c r="U30" s="4"/>
      <c r="V30" s="4"/>
      <c r="W30" s="4"/>
    </row>
    <row r="31" spans="1:23" x14ac:dyDescent="0.25">
      <c r="A31" s="2">
        <v>38898</v>
      </c>
      <c r="B31" s="4">
        <v>0.99662366041749773</v>
      </c>
      <c r="C31" s="4">
        <v>0.98942063654191859</v>
      </c>
      <c r="D31" s="4">
        <v>0.9567457674536135</v>
      </c>
      <c r="E31" s="4">
        <v>1.0031115123143175</v>
      </c>
      <c r="F31" s="4">
        <v>1.0026311978057967</v>
      </c>
      <c r="G31" s="4">
        <v>1.0059724982328588</v>
      </c>
      <c r="H31" s="4">
        <v>0.9965493894744023</v>
      </c>
      <c r="I31" s="4">
        <v>0.99695843558282216</v>
      </c>
      <c r="J31" s="4">
        <v>1</v>
      </c>
      <c r="K31" s="4">
        <v>0.99510117680826649</v>
      </c>
      <c r="L31" s="4">
        <v>1</v>
      </c>
      <c r="M31" s="4">
        <v>1</v>
      </c>
      <c r="N31" s="4">
        <v>1</v>
      </c>
      <c r="O31" s="4">
        <v>0.99083719782930446</v>
      </c>
      <c r="P31" s="4"/>
      <c r="Q31" s="4">
        <f ca="1">+'Rendements bruts'!Q31+1</f>
        <v>0.95</v>
      </c>
      <c r="R31" s="4"/>
      <c r="S31" s="4"/>
      <c r="T31" s="4"/>
      <c r="U31" s="4"/>
      <c r="V31" s="4"/>
      <c r="W31" s="4"/>
    </row>
    <row r="32" spans="1:23" x14ac:dyDescent="0.25">
      <c r="A32" s="2">
        <v>38929</v>
      </c>
      <c r="B32" s="4">
        <v>1.0144693478115154</v>
      </c>
      <c r="C32" s="4">
        <v>1.0166443689601059</v>
      </c>
      <c r="D32" s="4">
        <v>0.99998190114977237</v>
      </c>
      <c r="E32" s="4">
        <v>1.0101953068461427</v>
      </c>
      <c r="F32" s="4">
        <v>1.0080155749754982</v>
      </c>
      <c r="G32" s="4">
        <v>1.0322949799196788</v>
      </c>
      <c r="H32" s="4">
        <v>1.0168224033567204</v>
      </c>
      <c r="I32" s="4">
        <v>1.015351860441146</v>
      </c>
      <c r="J32" s="4">
        <v>1</v>
      </c>
      <c r="K32" s="4">
        <v>1.0155736088274172</v>
      </c>
      <c r="L32" s="4">
        <v>1</v>
      </c>
      <c r="M32" s="4">
        <v>1</v>
      </c>
      <c r="N32" s="4">
        <v>1</v>
      </c>
      <c r="O32" s="4">
        <v>1.013858851674641</v>
      </c>
      <c r="P32" s="4"/>
      <c r="Q32" s="4">
        <f ca="1">+'Rendements bruts'!Q32+1</f>
        <v>0.97</v>
      </c>
      <c r="R32" s="4"/>
      <c r="S32" s="4"/>
      <c r="T32" s="4"/>
      <c r="U32" s="4"/>
      <c r="V32" s="4"/>
      <c r="W32" s="4"/>
    </row>
    <row r="33" spans="1:23" x14ac:dyDescent="0.25">
      <c r="A33" s="2">
        <v>38960</v>
      </c>
      <c r="B33" s="4">
        <v>1.0153756731662025</v>
      </c>
      <c r="C33" s="4">
        <v>1.0256389351588526</v>
      </c>
      <c r="D33" s="4">
        <v>1.0205918453369571</v>
      </c>
      <c r="E33" s="4">
        <v>1.0085201705359701</v>
      </c>
      <c r="F33" s="4">
        <v>1.0084408022690439</v>
      </c>
      <c r="G33" s="4">
        <v>1.0041565470110414</v>
      </c>
      <c r="H33" s="4">
        <v>1.0136958070211175</v>
      </c>
      <c r="I33" s="4">
        <v>1.0130457254941918</v>
      </c>
      <c r="J33" s="4">
        <v>1</v>
      </c>
      <c r="K33" s="4">
        <v>1.0156293822044391</v>
      </c>
      <c r="L33" s="4">
        <v>1</v>
      </c>
      <c r="M33" s="4">
        <v>1</v>
      </c>
      <c r="N33" s="4">
        <v>1</v>
      </c>
      <c r="O33" s="4">
        <v>0.99844119673260512</v>
      </c>
      <c r="P33" s="4"/>
      <c r="Q33" s="4">
        <f ca="1">+'Rendements bruts'!Q33+1</f>
        <v>1.03</v>
      </c>
      <c r="R33" s="4"/>
      <c r="S33" s="4"/>
      <c r="T33" s="4"/>
      <c r="U33" s="4"/>
      <c r="V33" s="4"/>
      <c r="W33" s="4"/>
    </row>
    <row r="34" spans="1:23" x14ac:dyDescent="0.25">
      <c r="A34" s="2">
        <v>38989</v>
      </c>
      <c r="B34" s="4">
        <v>1.0081939155520587</v>
      </c>
      <c r="C34" s="4">
        <v>0.99125090127565174</v>
      </c>
      <c r="D34" s="4">
        <v>0.95418880092729608</v>
      </c>
      <c r="E34" s="4">
        <v>1.0284914487398145</v>
      </c>
      <c r="F34" s="4">
        <v>1.02653732117023</v>
      </c>
      <c r="G34" s="4">
        <v>1.0126439922480621</v>
      </c>
      <c r="H34" s="4">
        <v>1.0080674483106407</v>
      </c>
      <c r="I34" s="4">
        <v>1.0083923667205168</v>
      </c>
      <c r="J34" s="4">
        <v>1</v>
      </c>
      <c r="K34" s="4">
        <v>1.0046103005567024</v>
      </c>
      <c r="L34" s="4">
        <v>1</v>
      </c>
      <c r="M34" s="4">
        <v>1</v>
      </c>
      <c r="N34" s="4">
        <v>1</v>
      </c>
      <c r="O34" s="4">
        <v>1.0055387271830289</v>
      </c>
      <c r="P34" s="4"/>
      <c r="Q34" s="4">
        <f ca="1">+'Rendements bruts'!Q34+1</f>
        <v>1.01</v>
      </c>
      <c r="R34" s="4"/>
      <c r="S34" s="4"/>
      <c r="T34" s="4"/>
      <c r="U34" s="4"/>
      <c r="V34" s="4"/>
      <c r="W34" s="4"/>
    </row>
    <row r="35" spans="1:23" x14ac:dyDescent="0.25">
      <c r="A35" s="2">
        <v>39021</v>
      </c>
      <c r="B35" s="4">
        <v>1.0030450346269435</v>
      </c>
      <c r="C35" s="4">
        <v>1.0528070689103843</v>
      </c>
      <c r="D35" s="4">
        <v>1.0619424732433689</v>
      </c>
      <c r="E35" s="4">
        <v>1.0293721204791522</v>
      </c>
      <c r="F35" s="4">
        <v>1.0275829874706341</v>
      </c>
      <c r="G35" s="4">
        <v>1.0507514452180988</v>
      </c>
      <c r="H35" s="4">
        <v>1.003125210238885</v>
      </c>
      <c r="I35" s="4">
        <v>1.0028387826961771</v>
      </c>
      <c r="J35" s="4">
        <v>1</v>
      </c>
      <c r="K35" s="4">
        <v>1.0259351008203392</v>
      </c>
      <c r="L35" s="4">
        <v>1</v>
      </c>
      <c r="M35" s="4">
        <v>1</v>
      </c>
      <c r="N35" s="4">
        <v>1</v>
      </c>
      <c r="O35" s="4">
        <v>1.0124919948924469</v>
      </c>
      <c r="P35" s="4"/>
      <c r="Q35" s="4">
        <f ca="1">+'Rendements bruts'!Q35+1</f>
        <v>0.99</v>
      </c>
      <c r="R35" s="4"/>
      <c r="S35" s="4"/>
      <c r="T35" s="4"/>
      <c r="U35" s="4"/>
      <c r="V35" s="4"/>
      <c r="W35" s="4"/>
    </row>
    <row r="36" spans="1:23" x14ac:dyDescent="0.25">
      <c r="A36" s="2">
        <v>39051</v>
      </c>
      <c r="B36" s="4">
        <v>1.0091974635549454</v>
      </c>
      <c r="C36" s="4">
        <v>1.0324002126366949</v>
      </c>
      <c r="D36" s="4">
        <v>1.0392879534940347</v>
      </c>
      <c r="E36" s="4">
        <v>1.041438524039753</v>
      </c>
      <c r="F36" s="4">
        <v>1.0416384146341464</v>
      </c>
      <c r="G36" s="4">
        <v>1.0482521979273434</v>
      </c>
      <c r="H36" s="4">
        <v>1.0089342451059264</v>
      </c>
      <c r="I36" s="4">
        <v>1.0100241139750301</v>
      </c>
      <c r="J36" s="4">
        <v>1</v>
      </c>
      <c r="K36" s="4">
        <v>1.0246528719052415</v>
      </c>
      <c r="L36" s="4">
        <v>1</v>
      </c>
      <c r="M36" s="4">
        <v>1</v>
      </c>
      <c r="N36" s="4">
        <v>1</v>
      </c>
      <c r="O36" s="4">
        <v>0.9990578753155952</v>
      </c>
      <c r="P36" s="4"/>
      <c r="Q36" s="4">
        <f ca="1">+'Rendements bruts'!Q36+1</f>
        <v>1.06</v>
      </c>
      <c r="R36" s="4"/>
      <c r="S36" s="4"/>
      <c r="T36" s="4"/>
      <c r="U36" s="4"/>
      <c r="V36" s="4"/>
      <c r="W36" s="4"/>
    </row>
    <row r="37" spans="1:23" x14ac:dyDescent="0.25">
      <c r="A37" s="2">
        <v>39080</v>
      </c>
      <c r="B37" s="4">
        <v>0.99527709613446469</v>
      </c>
      <c r="C37" s="4">
        <v>1.0143644614875305</v>
      </c>
      <c r="D37" s="4">
        <v>1.0251795108377271</v>
      </c>
      <c r="E37" s="4">
        <v>1.0339038060535708</v>
      </c>
      <c r="F37" s="4">
        <v>1.0334804742388759</v>
      </c>
      <c r="G37" s="4">
        <v>1.0615178141435215</v>
      </c>
      <c r="H37" s="4">
        <v>0.99496449057862257</v>
      </c>
      <c r="I37" s="4">
        <v>0.99604445167100264</v>
      </c>
      <c r="J37" s="4">
        <v>1</v>
      </c>
      <c r="K37" s="4">
        <v>1.0145168790046193</v>
      </c>
      <c r="L37" s="4">
        <v>1</v>
      </c>
      <c r="M37" s="4">
        <v>1</v>
      </c>
      <c r="N37" s="4">
        <v>1</v>
      </c>
      <c r="O37" s="4">
        <v>1.0112543296361158</v>
      </c>
      <c r="P37" s="4"/>
      <c r="Q37" s="4">
        <f ca="1">+'Rendements bruts'!Q37+1</f>
        <v>1.02</v>
      </c>
      <c r="R37" s="4"/>
      <c r="S37" s="4"/>
      <c r="T37" s="4"/>
      <c r="U37" s="4"/>
      <c r="V37" s="4"/>
      <c r="W37" s="4"/>
    </row>
    <row r="38" spans="1:23" x14ac:dyDescent="0.25">
      <c r="A38" s="2">
        <v>39113</v>
      </c>
      <c r="B38" s="4">
        <v>1.0001442888036962</v>
      </c>
      <c r="C38" s="4">
        <v>1.0121263234535134</v>
      </c>
      <c r="D38" s="4">
        <v>1.0225077830871707</v>
      </c>
      <c r="E38" s="4">
        <v>1.0249297746894084</v>
      </c>
      <c r="F38" s="4">
        <v>1.0249042382588773</v>
      </c>
      <c r="G38" s="4">
        <v>1.0095203776657211</v>
      </c>
      <c r="H38" s="4">
        <v>1.0000114473020676</v>
      </c>
      <c r="I38" s="4">
        <v>1.0003956653225807</v>
      </c>
      <c r="J38" s="4">
        <v>1</v>
      </c>
      <c r="K38" s="4">
        <v>1.0071593084790105</v>
      </c>
      <c r="L38" s="4">
        <v>1</v>
      </c>
      <c r="M38" s="4">
        <v>1</v>
      </c>
      <c r="N38" s="4">
        <v>1</v>
      </c>
      <c r="O38" s="4">
        <v>1.0140795297775187</v>
      </c>
      <c r="P38" s="4"/>
      <c r="Q38" s="4">
        <f ca="1">+'Rendements bruts'!Q38+1</f>
        <v>1.05</v>
      </c>
      <c r="R38" s="4"/>
      <c r="S38" s="4"/>
      <c r="T38" s="4"/>
      <c r="U38" s="4"/>
      <c r="V38" s="4"/>
      <c r="W38" s="4"/>
    </row>
    <row r="39" spans="1:23" x14ac:dyDescent="0.25">
      <c r="A39" s="2">
        <v>39141</v>
      </c>
      <c r="B39" s="4">
        <v>1.0098129505172302</v>
      </c>
      <c r="C39" s="4">
        <v>1.0048438717276214</v>
      </c>
      <c r="D39" s="4">
        <v>1.0002083333333334</v>
      </c>
      <c r="E39" s="4">
        <v>0.97144024575679111</v>
      </c>
      <c r="F39" s="4">
        <v>0.97107087699687955</v>
      </c>
      <c r="G39" s="4">
        <v>1.005437404504673</v>
      </c>
      <c r="H39" s="4">
        <v>1.0098549695740366</v>
      </c>
      <c r="I39" s="4">
        <v>1.0102676968284527</v>
      </c>
      <c r="J39" s="4">
        <v>1</v>
      </c>
      <c r="K39" s="4">
        <v>1.0033920298520684</v>
      </c>
      <c r="L39" s="4">
        <v>1</v>
      </c>
      <c r="M39" s="4">
        <v>1</v>
      </c>
      <c r="N39" s="4">
        <v>1</v>
      </c>
      <c r="O39" s="4">
        <v>1.0159208425224533</v>
      </c>
      <c r="P39" s="4"/>
      <c r="Q39" s="4">
        <f ca="1">+'Rendements bruts'!Q39+1</f>
        <v>1.03</v>
      </c>
      <c r="R39" s="4"/>
      <c r="S39" s="4"/>
      <c r="T39" s="4"/>
      <c r="U39" s="4"/>
      <c r="V39" s="4"/>
      <c r="W39" s="4"/>
    </row>
    <row r="40" spans="1:23" x14ac:dyDescent="0.25">
      <c r="A40" s="2">
        <v>39171</v>
      </c>
      <c r="B40" s="4">
        <v>1.00089061302682</v>
      </c>
      <c r="C40" s="4">
        <v>1.015843232905518</v>
      </c>
      <c r="D40" s="4">
        <v>1.0085652738432485</v>
      </c>
      <c r="E40" s="4">
        <v>1.0018168316831682</v>
      </c>
      <c r="F40" s="4">
        <v>1.0005650501271166</v>
      </c>
      <c r="G40" s="4">
        <v>1.0083298290571743</v>
      </c>
      <c r="H40" s="4">
        <v>1.0007701612903224</v>
      </c>
      <c r="I40" s="4">
        <v>1.001078657001913</v>
      </c>
      <c r="J40" s="4">
        <v>1</v>
      </c>
      <c r="K40" s="4">
        <v>1.0046828711880373</v>
      </c>
      <c r="L40" s="4">
        <v>1</v>
      </c>
      <c r="M40" s="4">
        <v>1</v>
      </c>
      <c r="N40" s="4">
        <v>1</v>
      </c>
      <c r="O40" s="4">
        <v>0.9927427293910196</v>
      </c>
      <c r="P40" s="4"/>
      <c r="Q40" s="4">
        <f ca="1">+'Rendements bruts'!Q40+1</f>
        <v>0.96</v>
      </c>
      <c r="R40" s="4"/>
      <c r="S40" s="4"/>
      <c r="T40" s="4"/>
      <c r="U40" s="4"/>
      <c r="V40" s="4"/>
      <c r="W40" s="4"/>
    </row>
    <row r="41" spans="1:23" x14ac:dyDescent="0.25">
      <c r="A41" s="2">
        <v>39202</v>
      </c>
      <c r="B41" s="4">
        <v>0.999936309699898</v>
      </c>
      <c r="C41" s="4">
        <v>1.025736545783362</v>
      </c>
      <c r="D41" s="4">
        <v>1.0375028971765698</v>
      </c>
      <c r="E41" s="4">
        <v>0.998012313606218</v>
      </c>
      <c r="F41" s="4">
        <v>0.9966810893747603</v>
      </c>
      <c r="G41" s="4">
        <v>1.0041970893928187</v>
      </c>
      <c r="H41" s="4">
        <v>1.0007040275247927</v>
      </c>
      <c r="I41" s="4">
        <v>0.99814374621135571</v>
      </c>
      <c r="J41" s="4">
        <v>1</v>
      </c>
      <c r="K41" s="4">
        <v>1.0068386011088502</v>
      </c>
      <c r="L41" s="4">
        <v>1</v>
      </c>
      <c r="M41" s="4">
        <v>1</v>
      </c>
      <c r="N41" s="4">
        <v>1</v>
      </c>
      <c r="O41" s="4">
        <v>1.0095333333333332</v>
      </c>
      <c r="P41" s="4"/>
      <c r="Q41" s="4">
        <f ca="1">+'Rendements bruts'!Q41+1</f>
        <v>0.98</v>
      </c>
      <c r="R41" s="4"/>
      <c r="S41" s="4"/>
      <c r="T41" s="4"/>
      <c r="U41" s="4"/>
      <c r="V41" s="4"/>
      <c r="W41" s="4"/>
    </row>
    <row r="42" spans="1:23" x14ac:dyDescent="0.25">
      <c r="A42" s="2">
        <v>39233</v>
      </c>
      <c r="B42" s="4">
        <v>0.98658696369636967</v>
      </c>
      <c r="C42" s="4">
        <v>1.0511976352056798</v>
      </c>
      <c r="D42" s="4">
        <v>1.0385318488049293</v>
      </c>
      <c r="E42" s="4">
        <v>1.0053736770806876</v>
      </c>
      <c r="F42" s="4">
        <v>1.0063400307929176</v>
      </c>
      <c r="G42" s="4">
        <v>0.98773232830049729</v>
      </c>
      <c r="H42" s="4">
        <v>0.98601310526850061</v>
      </c>
      <c r="I42" s="4">
        <v>0.98748938592923952</v>
      </c>
      <c r="J42" s="4">
        <v>1</v>
      </c>
      <c r="K42" s="4">
        <v>1.0044228084439364</v>
      </c>
      <c r="L42" s="4">
        <v>1</v>
      </c>
      <c r="M42" s="4">
        <v>1</v>
      </c>
      <c r="N42" s="4">
        <v>1</v>
      </c>
      <c r="O42" s="4">
        <v>0.99897827085890545</v>
      </c>
      <c r="P42" s="4"/>
      <c r="Q42" s="4">
        <f ca="1">+'Rendements bruts'!Q42+1</f>
        <v>1.05</v>
      </c>
      <c r="R42" s="4"/>
      <c r="S42" s="4"/>
      <c r="T42" s="4"/>
      <c r="U42" s="4"/>
      <c r="V42" s="4"/>
      <c r="W42" s="4"/>
    </row>
    <row r="43" spans="1:23" x14ac:dyDescent="0.25">
      <c r="A43" s="2">
        <v>39263</v>
      </c>
      <c r="B43" s="4">
        <v>1.0016978675532273</v>
      </c>
      <c r="C43" s="4">
        <v>0.98924812540008389</v>
      </c>
      <c r="D43" s="4">
        <v>0.99407856482990986</v>
      </c>
      <c r="E43" s="4">
        <v>0.97679332491050752</v>
      </c>
      <c r="F43" s="4">
        <v>0.97703765122172792</v>
      </c>
      <c r="G43" s="4">
        <v>1.0022426299979281</v>
      </c>
      <c r="H43" s="4">
        <v>1.0019668871434475</v>
      </c>
      <c r="I43" s="4">
        <v>1.0011437254496589</v>
      </c>
      <c r="J43" s="4">
        <v>1</v>
      </c>
      <c r="K43" s="4">
        <v>0.99650105042016823</v>
      </c>
      <c r="L43" s="4">
        <v>1</v>
      </c>
      <c r="M43" s="4">
        <v>1</v>
      </c>
      <c r="N43" s="4">
        <v>1</v>
      </c>
      <c r="O43" s="4">
        <v>0.98686609907608869</v>
      </c>
      <c r="P43" s="4"/>
      <c r="Q43" s="4">
        <f ca="1">+'Rendements bruts'!Q43+1</f>
        <v>1.06</v>
      </c>
      <c r="R43" s="4"/>
      <c r="S43" s="4"/>
      <c r="T43" s="4"/>
      <c r="U43" s="4"/>
      <c r="V43" s="4"/>
      <c r="W43" s="4"/>
    </row>
    <row r="44" spans="1:23" x14ac:dyDescent="0.25">
      <c r="A44" s="2">
        <v>39294</v>
      </c>
      <c r="B44" s="4">
        <v>1.0019826595923869</v>
      </c>
      <c r="C44" s="4">
        <v>1.0003091768762133</v>
      </c>
      <c r="D44" s="4">
        <v>1.0045387578461606</v>
      </c>
      <c r="E44" s="4">
        <v>0.96860133678309601</v>
      </c>
      <c r="F44" s="4">
        <v>0.96929632892804696</v>
      </c>
      <c r="G44" s="4">
        <v>0.98152268446732416</v>
      </c>
      <c r="H44" s="4">
        <v>1.0028399730542024</v>
      </c>
      <c r="I44" s="4">
        <v>1.0001970319634705</v>
      </c>
      <c r="J44" s="4">
        <v>1</v>
      </c>
      <c r="K44" s="4">
        <v>0.99675591134093522</v>
      </c>
      <c r="L44" s="4">
        <v>1</v>
      </c>
      <c r="M44" s="4">
        <v>1</v>
      </c>
      <c r="N44" s="4">
        <v>1</v>
      </c>
      <c r="O44" s="4">
        <v>0.99741276663788425</v>
      </c>
      <c r="P44" s="4"/>
      <c r="Q44" s="4">
        <f ca="1">+'Rendements bruts'!Q44+1</f>
        <v>0.95</v>
      </c>
      <c r="R44" s="4"/>
      <c r="S44" s="4"/>
      <c r="T44" s="4"/>
      <c r="U44" s="4"/>
      <c r="V44" s="4"/>
      <c r="W44" s="4"/>
    </row>
    <row r="45" spans="1:23" x14ac:dyDescent="0.25">
      <c r="A45" s="2">
        <v>39325</v>
      </c>
      <c r="B45" s="4">
        <v>1.0087216686917782</v>
      </c>
      <c r="C45" s="4">
        <v>0.98451261713520777</v>
      </c>
      <c r="D45" s="4">
        <v>0.93350682421985587</v>
      </c>
      <c r="E45" s="4">
        <v>1.0060443049247485</v>
      </c>
      <c r="F45" s="4">
        <v>1.0061939393939394</v>
      </c>
      <c r="G45" s="4">
        <v>0.97238228732145116</v>
      </c>
      <c r="H45" s="4">
        <v>1.0096389563232702</v>
      </c>
      <c r="I45" s="4">
        <v>1.0063991978331075</v>
      </c>
      <c r="J45" s="4">
        <v>1</v>
      </c>
      <c r="K45" s="4">
        <v>0.99621112022827418</v>
      </c>
      <c r="L45" s="4">
        <v>1</v>
      </c>
      <c r="M45" s="4">
        <v>1</v>
      </c>
      <c r="N45" s="4">
        <v>1</v>
      </c>
      <c r="O45" s="4">
        <v>0.99162434453323067</v>
      </c>
      <c r="P45" s="4"/>
      <c r="Q45" s="4">
        <f ca="1">+'Rendements bruts'!Q45+1</f>
        <v>0.95</v>
      </c>
      <c r="R45" s="4"/>
      <c r="S45" s="4"/>
      <c r="T45" s="4"/>
      <c r="U45" s="4"/>
      <c r="V45" s="4"/>
      <c r="W45" s="4"/>
    </row>
    <row r="46" spans="1:23" x14ac:dyDescent="0.25">
      <c r="A46" s="2">
        <v>39353</v>
      </c>
      <c r="B46" s="4">
        <v>1.0087101708022326</v>
      </c>
      <c r="C46" s="4">
        <v>1.0159511292808412</v>
      </c>
      <c r="D46" s="4">
        <v>1.0200179371412572</v>
      </c>
      <c r="E46" s="4">
        <v>0.98303519256308081</v>
      </c>
      <c r="F46" s="4">
        <v>0.98296465863453808</v>
      </c>
      <c r="G46" s="4">
        <v>0.99070005309235909</v>
      </c>
      <c r="H46" s="4">
        <v>1.0098740037167042</v>
      </c>
      <c r="I46" s="4">
        <v>1.0059018102372035</v>
      </c>
      <c r="J46" s="4">
        <v>1</v>
      </c>
      <c r="K46" s="4">
        <v>1.0054030944746293</v>
      </c>
      <c r="L46" s="4">
        <v>1</v>
      </c>
      <c r="M46" s="4">
        <v>1</v>
      </c>
      <c r="N46" s="4">
        <v>1</v>
      </c>
      <c r="O46" s="4">
        <v>0.98463889482719535</v>
      </c>
      <c r="P46" s="4"/>
      <c r="Q46" s="4">
        <f ca="1">+'Rendements bruts'!Q46+1</f>
        <v>1</v>
      </c>
      <c r="R46" s="4"/>
      <c r="S46" s="4"/>
      <c r="T46" s="4"/>
      <c r="U46" s="4"/>
      <c r="V46" s="4"/>
      <c r="W46" s="4"/>
    </row>
    <row r="47" spans="1:23" x14ac:dyDescent="0.25">
      <c r="A47" s="2">
        <v>39386</v>
      </c>
      <c r="B47" s="4">
        <v>1.0025952854179216</v>
      </c>
      <c r="C47" s="4">
        <v>1.0251418005354755</v>
      </c>
      <c r="D47" s="4">
        <v>1.0541585014986157</v>
      </c>
      <c r="E47" s="4">
        <v>0.97449446020808006</v>
      </c>
      <c r="F47" s="4">
        <v>0.97362398610685474</v>
      </c>
      <c r="G47" s="4">
        <v>0.98155160365800298</v>
      </c>
      <c r="H47" s="4">
        <v>1.0025822986146742</v>
      </c>
      <c r="I47" s="4">
        <v>1.0027273104880581</v>
      </c>
      <c r="J47" s="4">
        <v>1</v>
      </c>
      <c r="K47" s="4">
        <v>1.0043929505468379</v>
      </c>
      <c r="L47" s="4">
        <v>1</v>
      </c>
      <c r="M47" s="4">
        <v>1</v>
      </c>
      <c r="N47" s="4">
        <v>1</v>
      </c>
      <c r="O47" s="4">
        <v>0.99039649677334396</v>
      </c>
      <c r="P47" s="4"/>
      <c r="Q47" s="4">
        <f ca="1">+'Rendements bruts'!Q47+1</f>
        <v>1.03</v>
      </c>
      <c r="R47" s="4"/>
      <c r="S47" s="4"/>
      <c r="T47" s="4"/>
      <c r="U47" s="4"/>
      <c r="V47" s="4"/>
      <c r="W47" s="4"/>
    </row>
    <row r="48" spans="1:23" x14ac:dyDescent="0.25">
      <c r="A48" s="2">
        <v>39416</v>
      </c>
      <c r="B48" s="4">
        <v>1.0141104342581424</v>
      </c>
      <c r="C48" s="4">
        <v>0.93160892103086512</v>
      </c>
      <c r="D48" s="4">
        <v>0.88428518126560296</v>
      </c>
      <c r="E48" s="4">
        <v>1.0061297785790226</v>
      </c>
      <c r="F48" s="4">
        <v>1.0062721653811848</v>
      </c>
      <c r="G48" s="4">
        <v>1.0054752407704655</v>
      </c>
      <c r="H48" s="4">
        <v>1.0152934854089604</v>
      </c>
      <c r="I48" s="4">
        <v>1.0110435316139765</v>
      </c>
      <c r="J48" s="4">
        <v>1</v>
      </c>
      <c r="K48" s="4">
        <v>0.99212260255727225</v>
      </c>
      <c r="L48" s="4">
        <v>1</v>
      </c>
      <c r="M48" s="4">
        <v>1</v>
      </c>
      <c r="N48" s="4">
        <v>1</v>
      </c>
      <c r="O48" s="4">
        <v>1.0076544486590802</v>
      </c>
      <c r="P48" s="4"/>
      <c r="Q48" s="4">
        <f ca="1">+'Rendements bruts'!Q48+1</f>
        <v>0.98</v>
      </c>
      <c r="R48" s="4"/>
      <c r="S48" s="4"/>
      <c r="T48" s="4"/>
      <c r="U48" s="4"/>
      <c r="V48" s="4"/>
      <c r="W48" s="4"/>
    </row>
    <row r="49" spans="1:23" x14ac:dyDescent="0.25">
      <c r="A49" s="2">
        <v>39447</v>
      </c>
      <c r="B49" s="4">
        <v>1.0004016552113426</v>
      </c>
      <c r="C49" s="4">
        <v>1.005638512092534</v>
      </c>
      <c r="D49" s="4">
        <v>1.0346629926335176</v>
      </c>
      <c r="E49" s="4">
        <v>0.98248828232699204</v>
      </c>
      <c r="F49" s="4">
        <v>0.98224753858990388</v>
      </c>
      <c r="G49" s="4">
        <v>0.95962704128227261</v>
      </c>
      <c r="H49" s="4">
        <v>1.0020376652430345</v>
      </c>
      <c r="I49" s="4">
        <v>0.99662321373177531</v>
      </c>
      <c r="J49" s="4">
        <v>1</v>
      </c>
      <c r="K49" s="4">
        <v>0.99659739629961197</v>
      </c>
      <c r="L49" s="4">
        <v>1</v>
      </c>
      <c r="M49" s="4">
        <v>1</v>
      </c>
      <c r="N49" s="4">
        <v>1</v>
      </c>
      <c r="O49" s="4">
        <v>0.9919434067023597</v>
      </c>
      <c r="P49" s="4"/>
      <c r="Q49" s="4">
        <f ca="1">+'Rendements bruts'!Q49+1</f>
        <v>0.98</v>
      </c>
      <c r="R49" s="4"/>
      <c r="S49" s="4"/>
      <c r="T49" s="4"/>
      <c r="U49" s="4"/>
      <c r="V49" s="4"/>
      <c r="W49" s="4"/>
    </row>
    <row r="50" spans="1:23" x14ac:dyDescent="0.25">
      <c r="A50" s="2">
        <v>39478</v>
      </c>
      <c r="B50" s="4">
        <v>1.0133166666666666</v>
      </c>
      <c r="C50" s="4">
        <v>0.94200833333333334</v>
      </c>
      <c r="D50" s="4">
        <v>0.92630833333333329</v>
      </c>
      <c r="E50" s="4">
        <v>0.93796666666666662</v>
      </c>
      <c r="F50" s="4">
        <v>0.93773333333333331</v>
      </c>
      <c r="G50" s="4">
        <v>0.93019166666666664</v>
      </c>
      <c r="H50" s="4">
        <v>1.0161</v>
      </c>
      <c r="I50" s="4">
        <v>1.0064</v>
      </c>
      <c r="J50" s="4">
        <v>1</v>
      </c>
      <c r="K50" s="4">
        <v>0.98239166666666666</v>
      </c>
      <c r="L50" s="4">
        <v>1</v>
      </c>
      <c r="M50" s="4">
        <v>1</v>
      </c>
      <c r="N50" s="4">
        <v>1</v>
      </c>
      <c r="O50" s="4">
        <v>0.97696666666666665</v>
      </c>
      <c r="P50" s="4"/>
      <c r="Q50" s="4">
        <f ca="1">+'Rendements bruts'!Q50+1</f>
        <v>1.03</v>
      </c>
      <c r="R50" s="4"/>
      <c r="S50" s="4"/>
      <c r="T50" s="4"/>
      <c r="U50" s="4"/>
      <c r="V50" s="4"/>
      <c r="W50" s="4"/>
    </row>
    <row r="51" spans="1:23" x14ac:dyDescent="0.25">
      <c r="A51" s="2">
        <v>39507</v>
      </c>
      <c r="B51" s="4">
        <v>1.0150166666666667</v>
      </c>
      <c r="C51" s="4">
        <v>1.0266083333333333</v>
      </c>
      <c r="D51" s="4">
        <v>1.0292083333333333</v>
      </c>
      <c r="E51" s="4">
        <v>0.9402666666666667</v>
      </c>
      <c r="F51" s="4">
        <v>0.94163333333333332</v>
      </c>
      <c r="G51" s="4">
        <v>0.98239166666666666</v>
      </c>
      <c r="H51" s="4">
        <v>1.0159</v>
      </c>
      <c r="I51" s="4">
        <v>1.0130999999999999</v>
      </c>
      <c r="J51" s="4">
        <v>1</v>
      </c>
      <c r="K51" s="4">
        <v>1.0082916666666666</v>
      </c>
      <c r="L51" s="4">
        <v>1</v>
      </c>
      <c r="M51" s="4">
        <v>1</v>
      </c>
      <c r="N51" s="4">
        <v>1</v>
      </c>
      <c r="O51" s="4">
        <v>0.99656666666666671</v>
      </c>
      <c r="P51" s="4"/>
      <c r="Q51" s="4">
        <f ca="1">+'Rendements bruts'!Q51+1</f>
        <v>0.99</v>
      </c>
      <c r="R51" s="4"/>
      <c r="S51" s="4"/>
      <c r="T51" s="4"/>
      <c r="U51" s="4"/>
      <c r="V51" s="4"/>
      <c r="W51" s="4"/>
    </row>
    <row r="52" spans="1:23" x14ac:dyDescent="0.25">
      <c r="A52" s="2">
        <v>39538</v>
      </c>
      <c r="B52" s="4">
        <v>1.0060166666666666</v>
      </c>
      <c r="C52" s="4">
        <v>0.99360833333333332</v>
      </c>
      <c r="D52" s="4">
        <v>0.95940833333333331</v>
      </c>
      <c r="E52" s="4">
        <v>1.0366666666666666</v>
      </c>
      <c r="F52" s="4">
        <v>1.0364333333333333</v>
      </c>
      <c r="G52" s="4">
        <v>1.0367916666666668</v>
      </c>
      <c r="H52" s="4">
        <v>1.0101</v>
      </c>
      <c r="I52" s="4">
        <v>0.99580000000000002</v>
      </c>
      <c r="J52" s="4">
        <v>1</v>
      </c>
      <c r="K52" s="4">
        <v>1.0058916666666666</v>
      </c>
      <c r="L52" s="4">
        <v>1</v>
      </c>
      <c r="M52" s="4">
        <v>1</v>
      </c>
      <c r="N52" s="4">
        <v>1</v>
      </c>
      <c r="O52" s="4">
        <v>1.0267666666666666</v>
      </c>
      <c r="P52" s="4"/>
      <c r="Q52" s="4">
        <f ca="1">+'Rendements bruts'!Q52+1</f>
        <v>1.02</v>
      </c>
      <c r="R52" s="4"/>
      <c r="S52" s="4"/>
      <c r="T52" s="4"/>
      <c r="U52" s="4"/>
      <c r="V52" s="40">
        <f>+'Rendements bruts'!V52+1</f>
        <v>1</v>
      </c>
      <c r="W52" s="40">
        <f>+'Rendements bruts'!W52+1</f>
        <v>1</v>
      </c>
    </row>
    <row r="53" spans="1:23" x14ac:dyDescent="0.25">
      <c r="A53" s="2">
        <v>39568</v>
      </c>
      <c r="B53" s="4">
        <v>0.99911666666666665</v>
      </c>
      <c r="C53" s="4">
        <v>1.0481083333333334</v>
      </c>
      <c r="D53" s="4">
        <v>1.0150083333333333</v>
      </c>
      <c r="E53" s="4">
        <v>1.0435666666666668</v>
      </c>
      <c r="F53" s="4">
        <v>1.0456333333333334</v>
      </c>
      <c r="G53" s="4">
        <v>1.0393916666666667</v>
      </c>
      <c r="H53" s="4">
        <v>0.99629999999999996</v>
      </c>
      <c r="I53" s="4">
        <v>1.0061</v>
      </c>
      <c r="J53" s="4">
        <v>1</v>
      </c>
      <c r="K53" s="4">
        <v>1.0142916666666666</v>
      </c>
      <c r="L53" s="4">
        <v>1</v>
      </c>
      <c r="M53" s="4">
        <v>1</v>
      </c>
      <c r="N53" s="4">
        <v>1</v>
      </c>
      <c r="O53" s="4">
        <v>1.0073666666666667</v>
      </c>
      <c r="P53" s="4"/>
      <c r="Q53" s="4">
        <f ca="1">+'Rendements bruts'!Q53+1</f>
        <v>1.06</v>
      </c>
      <c r="R53" s="4"/>
      <c r="S53" s="4"/>
      <c r="T53" s="4"/>
      <c r="U53" s="4"/>
      <c r="V53" s="40">
        <f>+'Rendements bruts'!V53+1</f>
        <v>1</v>
      </c>
      <c r="W53" s="40">
        <f>+'Rendements bruts'!W53+1</f>
        <v>1</v>
      </c>
    </row>
    <row r="54" spans="1:23" x14ac:dyDescent="0.25">
      <c r="A54" s="2">
        <v>39599</v>
      </c>
      <c r="B54" s="4">
        <v>0.99701666666666666</v>
      </c>
      <c r="C54" s="4">
        <v>1.0397083333333332</v>
      </c>
      <c r="D54" s="4">
        <v>1.0122083333333334</v>
      </c>
      <c r="E54" s="4">
        <v>0.99726666666666663</v>
      </c>
      <c r="F54" s="4">
        <v>0.99703333333333333</v>
      </c>
      <c r="G54" s="4">
        <v>0.98879166666666662</v>
      </c>
      <c r="H54" s="4">
        <v>0.99639999999999995</v>
      </c>
      <c r="I54" s="4">
        <v>0.99850000000000005</v>
      </c>
      <c r="J54" s="4">
        <v>1</v>
      </c>
      <c r="K54" s="4">
        <v>1.0048916666666667</v>
      </c>
      <c r="L54" s="4">
        <v>1</v>
      </c>
      <c r="M54" s="4">
        <v>1</v>
      </c>
      <c r="N54" s="4">
        <v>1</v>
      </c>
      <c r="O54" s="4">
        <v>1.0091666666666668</v>
      </c>
      <c r="P54" s="4"/>
      <c r="Q54" s="4">
        <f ca="1">+'Rendements bruts'!Q54+1</f>
        <v>1.02</v>
      </c>
      <c r="R54" s="4"/>
      <c r="S54" s="4"/>
      <c r="T54" s="4"/>
      <c r="U54" s="4"/>
      <c r="V54" s="40">
        <f>+'Rendements bruts'!V54+1</f>
        <v>1</v>
      </c>
      <c r="W54" s="40">
        <f>+'Rendements bruts'!W54+1</f>
        <v>1</v>
      </c>
    </row>
    <row r="55" spans="1:23" x14ac:dyDescent="0.25">
      <c r="A55" s="2">
        <v>39629</v>
      </c>
      <c r="B55" s="4">
        <v>0.99741666666666662</v>
      </c>
      <c r="C55" s="4">
        <v>0.96460833333333329</v>
      </c>
      <c r="D55" s="4">
        <v>0.9595083333333333</v>
      </c>
      <c r="E55" s="4">
        <v>0.93666666666666665</v>
      </c>
      <c r="F55" s="4">
        <v>0.9368333333333333</v>
      </c>
      <c r="G55" s="4">
        <v>0.93029166666666663</v>
      </c>
      <c r="H55" s="4">
        <v>0.99780000000000002</v>
      </c>
      <c r="I55" s="4">
        <v>0.99650000000000005</v>
      </c>
      <c r="J55" s="4">
        <v>1</v>
      </c>
      <c r="K55" s="4">
        <v>0.98219166666666669</v>
      </c>
      <c r="L55" s="4">
        <v>1</v>
      </c>
      <c r="M55" s="4">
        <v>1</v>
      </c>
      <c r="N55" s="4">
        <v>1</v>
      </c>
      <c r="O55" s="4">
        <v>1.0071666666666668</v>
      </c>
      <c r="P55" s="4"/>
      <c r="Q55" s="4">
        <f ca="1">+'Rendements bruts'!Q55+1</f>
        <v>0.99</v>
      </c>
      <c r="R55" s="4"/>
      <c r="S55" s="4"/>
      <c r="T55" s="4"/>
      <c r="U55" s="4"/>
      <c r="V55" s="40">
        <f>+'Rendements bruts'!V55+1</f>
        <v>1</v>
      </c>
      <c r="W55" s="40">
        <f>+'Rendements bruts'!W55+1</f>
        <v>1</v>
      </c>
    </row>
    <row r="56" spans="1:23" x14ac:dyDescent="0.25">
      <c r="A56" s="2">
        <v>39660</v>
      </c>
      <c r="B56" s="4">
        <v>1.0101166666666668</v>
      </c>
      <c r="C56" s="4">
        <v>0.95530833333333331</v>
      </c>
      <c r="D56" s="4">
        <v>0.94290833333333335</v>
      </c>
      <c r="E56" s="4">
        <v>0.97786666666666666</v>
      </c>
      <c r="F56" s="4">
        <v>0.98153333333333337</v>
      </c>
      <c r="G56" s="4">
        <v>0.97669166666666662</v>
      </c>
      <c r="H56" s="4">
        <v>1.0122</v>
      </c>
      <c r="I56" s="4">
        <v>1.0053000000000001</v>
      </c>
      <c r="J56" s="4">
        <v>1</v>
      </c>
      <c r="K56" s="4">
        <v>0.99319166666666669</v>
      </c>
      <c r="L56" s="4">
        <v>1</v>
      </c>
      <c r="M56" s="4">
        <v>1</v>
      </c>
      <c r="N56" s="4">
        <v>1</v>
      </c>
      <c r="O56" s="4">
        <v>0.98716666666666664</v>
      </c>
      <c r="P56" s="4"/>
      <c r="Q56" s="4">
        <f ca="1">+'Rendements bruts'!Q56+1</f>
        <v>0.99</v>
      </c>
      <c r="R56" s="4"/>
      <c r="S56" s="4"/>
      <c r="T56" s="4"/>
      <c r="U56" s="4"/>
      <c r="V56" s="40">
        <f>+'Rendements bruts'!V56+1</f>
        <v>1</v>
      </c>
      <c r="W56" s="40">
        <f>+'Rendements bruts'!W56+1</f>
        <v>1</v>
      </c>
    </row>
    <row r="57" spans="1:23" x14ac:dyDescent="0.25">
      <c r="A57" s="2">
        <v>39689</v>
      </c>
      <c r="B57" s="4">
        <v>1.0079166666666666</v>
      </c>
      <c r="C57" s="4">
        <v>1.0306083333333333</v>
      </c>
      <c r="D57" s="4">
        <v>0.99350833333333333</v>
      </c>
      <c r="E57" s="4">
        <v>1.0376666666666667</v>
      </c>
      <c r="F57" s="4">
        <v>1.0366333333333333</v>
      </c>
      <c r="G57" s="4">
        <v>0.98939166666666667</v>
      </c>
      <c r="H57" s="4">
        <v>1.0098</v>
      </c>
      <c r="I57" s="4">
        <v>1.0033000000000001</v>
      </c>
      <c r="J57" s="4">
        <v>1</v>
      </c>
      <c r="K57" s="4">
        <v>1.0110916666666667</v>
      </c>
      <c r="L57" s="4">
        <v>1</v>
      </c>
      <c r="M57" s="4">
        <v>1</v>
      </c>
      <c r="N57" s="4">
        <v>1</v>
      </c>
      <c r="O57" s="4">
        <v>1.0150666666666666</v>
      </c>
      <c r="P57" s="4"/>
      <c r="Q57" s="4">
        <f ca="1">+'Rendements bruts'!Q57+1</f>
        <v>1.03</v>
      </c>
      <c r="R57" s="4"/>
      <c r="S57" s="4"/>
      <c r="T57" s="4"/>
      <c r="U57" s="4"/>
      <c r="V57" s="40">
        <f>+'Rendements bruts'!V57+1</f>
        <v>1</v>
      </c>
      <c r="W57" s="40">
        <f>+'Rendements bruts'!W57+1</f>
        <v>1</v>
      </c>
    </row>
    <row r="58" spans="1:23" x14ac:dyDescent="0.25">
      <c r="A58" s="2">
        <v>39721</v>
      </c>
      <c r="B58" s="4">
        <v>0.98481666666666667</v>
      </c>
      <c r="C58" s="4">
        <v>0.89520833333333338</v>
      </c>
      <c r="D58" s="4">
        <v>0.82560833333333328</v>
      </c>
      <c r="E58" s="4">
        <v>0.87276666666666669</v>
      </c>
      <c r="F58" s="4">
        <v>0.87303333333333333</v>
      </c>
      <c r="G58" s="4">
        <v>0.84639166666666665</v>
      </c>
      <c r="H58" s="4">
        <v>0.9889</v>
      </c>
      <c r="I58" s="4">
        <v>0.97470000000000001</v>
      </c>
      <c r="J58" s="4">
        <v>1</v>
      </c>
      <c r="K58" s="4">
        <v>0.94419166666666665</v>
      </c>
      <c r="L58" s="4">
        <v>1</v>
      </c>
      <c r="M58" s="4">
        <v>1</v>
      </c>
      <c r="N58" s="4">
        <v>1</v>
      </c>
      <c r="O58" s="4">
        <v>0.94846666666666668</v>
      </c>
      <c r="P58" s="4"/>
      <c r="Q58" s="4">
        <f ca="1">+'Rendements bruts'!Q58+1</f>
        <v>1.02</v>
      </c>
      <c r="R58" s="4"/>
      <c r="S58" s="4"/>
      <c r="T58" s="4"/>
      <c r="U58" s="4"/>
      <c r="V58" s="40">
        <f>+'Rendements bruts'!V58+1</f>
        <v>1</v>
      </c>
      <c r="W58" s="40">
        <f>+'Rendements bruts'!W58+1</f>
        <v>1</v>
      </c>
    </row>
    <row r="59" spans="1:23" x14ac:dyDescent="0.25">
      <c r="A59" s="2">
        <v>39752</v>
      </c>
      <c r="B59" s="4">
        <v>1.0017166666666666</v>
      </c>
      <c r="C59" s="4">
        <v>0.85150833333333331</v>
      </c>
      <c r="D59" s="4">
        <v>0.77430833333333338</v>
      </c>
      <c r="E59" s="4">
        <v>0.9553666666666667</v>
      </c>
      <c r="F59" s="4">
        <v>0.95463333333333333</v>
      </c>
      <c r="G59" s="4">
        <v>0.89759166666666668</v>
      </c>
      <c r="H59" s="4">
        <v>1.0064</v>
      </c>
      <c r="I59" s="4">
        <v>0.98970000000000002</v>
      </c>
      <c r="J59" s="4">
        <v>1</v>
      </c>
      <c r="K59" s="4">
        <v>0.95169166666666671</v>
      </c>
      <c r="L59" s="4">
        <v>1</v>
      </c>
      <c r="M59" s="4">
        <v>1</v>
      </c>
      <c r="N59" s="4">
        <v>1</v>
      </c>
      <c r="O59" s="4">
        <v>0.96596666666666664</v>
      </c>
      <c r="P59" s="4"/>
      <c r="Q59" s="4">
        <f ca="1">+'Rendements bruts'!Q59+1</f>
        <v>1.04</v>
      </c>
      <c r="R59" s="4"/>
      <c r="S59" s="4"/>
      <c r="T59" s="4"/>
      <c r="U59" s="4"/>
      <c r="V59" s="40">
        <f>+'Rendements bruts'!V59+1</f>
        <v>1</v>
      </c>
      <c r="W59" s="40">
        <f>+'Rendements bruts'!W59+1</f>
        <v>1</v>
      </c>
    </row>
    <row r="60" spans="1:23" x14ac:dyDescent="0.25">
      <c r="A60" s="2">
        <v>39782</v>
      </c>
      <c r="B60" s="4">
        <v>1.0136166666666666</v>
      </c>
      <c r="C60" s="4">
        <v>0.96470833333333328</v>
      </c>
      <c r="D60" s="4">
        <v>0.93470833333333336</v>
      </c>
      <c r="E60" s="4">
        <v>0.94046666666666667</v>
      </c>
      <c r="F60" s="4">
        <v>0.93803333333333327</v>
      </c>
      <c r="G60" s="4">
        <v>0.95859166666666662</v>
      </c>
      <c r="H60" s="4">
        <v>1.0235000000000001</v>
      </c>
      <c r="I60" s="4">
        <v>0.98799999999999999</v>
      </c>
      <c r="J60" s="4">
        <v>1</v>
      </c>
      <c r="K60" s="4">
        <v>0.99729166666666669</v>
      </c>
      <c r="L60" s="4">
        <v>1</v>
      </c>
      <c r="M60" s="4">
        <v>1</v>
      </c>
      <c r="N60" s="4">
        <v>1</v>
      </c>
      <c r="O60" s="4">
        <v>1.0062666666666666</v>
      </c>
      <c r="P60" s="4"/>
      <c r="Q60" s="4">
        <f ca="1">+'Rendements bruts'!Q60+1</f>
        <v>0.99</v>
      </c>
      <c r="R60" s="4"/>
      <c r="S60" s="4"/>
      <c r="T60" s="4"/>
      <c r="U60" s="4"/>
      <c r="V60" s="40">
        <f>+'Rendements bruts'!V60+1</f>
        <v>1</v>
      </c>
      <c r="W60" s="40">
        <f>+'Rendements bruts'!W60+1</f>
        <v>1</v>
      </c>
    </row>
    <row r="61" spans="1:23" x14ac:dyDescent="0.25">
      <c r="A61" s="2">
        <v>39813</v>
      </c>
      <c r="B61" s="4">
        <v>1.0197166666666666</v>
      </c>
      <c r="C61" s="4">
        <v>0.97000833333333336</v>
      </c>
      <c r="D61" s="4">
        <v>1.0584083333333334</v>
      </c>
      <c r="E61" s="4">
        <v>1.0034666666666667</v>
      </c>
      <c r="F61" s="4">
        <v>1.0033333333333334</v>
      </c>
      <c r="G61" s="4">
        <v>1.0343916666666666</v>
      </c>
      <c r="H61" s="4">
        <v>1.032</v>
      </c>
      <c r="I61" s="4">
        <v>0.98660000000000003</v>
      </c>
      <c r="J61" s="4">
        <v>1</v>
      </c>
      <c r="K61" s="4">
        <v>1.0110916666666667</v>
      </c>
      <c r="L61" s="4">
        <v>1</v>
      </c>
      <c r="M61" s="4">
        <v>1</v>
      </c>
      <c r="N61" s="4">
        <v>1</v>
      </c>
      <c r="O61" s="4">
        <v>0.98336666666666672</v>
      </c>
      <c r="P61" s="4"/>
      <c r="Q61" s="4">
        <f ca="1">+'Rendements bruts'!Q61+1</f>
        <v>0.96</v>
      </c>
      <c r="R61" s="4"/>
      <c r="S61" s="4"/>
      <c r="T61" s="4"/>
      <c r="U61" s="4"/>
      <c r="V61" s="40">
        <f>+'Rendements bruts'!V61+1</f>
        <v>1</v>
      </c>
      <c r="W61" s="40">
        <f>+'Rendements bruts'!W61+1</f>
        <v>1</v>
      </c>
    </row>
    <row r="62" spans="1:23" x14ac:dyDescent="0.25">
      <c r="A62" s="2">
        <v>39844</v>
      </c>
      <c r="B62" s="4">
        <v>0.99386666666666668</v>
      </c>
      <c r="C62" s="4">
        <v>0.94802500000000001</v>
      </c>
      <c r="D62" s="4">
        <v>1.0219499999999999</v>
      </c>
      <c r="E62" s="4">
        <v>0.93440833333333329</v>
      </c>
      <c r="F62" s="4">
        <v>0.93670833333333337</v>
      </c>
      <c r="G62" s="4">
        <v>0.90123333333333333</v>
      </c>
      <c r="H62" s="4">
        <v>0.99052499999999999</v>
      </c>
      <c r="I62" s="4">
        <v>1.0034083333333332</v>
      </c>
      <c r="J62" s="4">
        <v>1</v>
      </c>
      <c r="K62" s="4">
        <v>0.97239166666666665</v>
      </c>
      <c r="L62" s="4">
        <v>1</v>
      </c>
      <c r="M62" s="4">
        <v>1</v>
      </c>
      <c r="N62" s="4">
        <v>1</v>
      </c>
      <c r="O62" s="4">
        <v>0.99184166666666662</v>
      </c>
      <c r="P62" s="4"/>
      <c r="Q62" s="4">
        <f ca="1">+'Rendements bruts'!Q62+1</f>
        <v>0.97</v>
      </c>
      <c r="R62" s="4"/>
      <c r="S62" s="4"/>
      <c r="T62" s="4"/>
      <c r="U62" s="4"/>
      <c r="V62" s="40">
        <f>+'Rendements bruts'!V62+1</f>
        <v>1</v>
      </c>
      <c r="W62" s="40">
        <f>+'Rendements bruts'!W62+1</f>
        <v>1</v>
      </c>
    </row>
    <row r="63" spans="1:23" x14ac:dyDescent="0.25">
      <c r="A63" s="2">
        <v>39872</v>
      </c>
      <c r="B63" s="4">
        <v>1.0063666666666666</v>
      </c>
      <c r="C63" s="4">
        <v>0.94702500000000001</v>
      </c>
      <c r="D63" s="4">
        <v>0.94794999999999996</v>
      </c>
      <c r="E63" s="4">
        <v>0.93970833333333337</v>
      </c>
      <c r="F63" s="4">
        <v>0.93940833333333329</v>
      </c>
      <c r="G63" s="4">
        <v>0.92443333333333333</v>
      </c>
      <c r="H63" s="4">
        <v>1.007125</v>
      </c>
      <c r="I63" s="4">
        <v>1.0037083333333334</v>
      </c>
      <c r="J63" s="4">
        <v>1</v>
      </c>
      <c r="K63" s="4">
        <v>0.98189166666666672</v>
      </c>
      <c r="L63" s="4">
        <v>1</v>
      </c>
      <c r="M63" s="4">
        <v>1</v>
      </c>
      <c r="N63" s="4">
        <v>1</v>
      </c>
      <c r="O63" s="4">
        <v>0.9921416666666667</v>
      </c>
      <c r="P63" s="4"/>
      <c r="Q63" s="4">
        <f ca="1">+'Rendements bruts'!Q63+1</f>
        <v>1.02</v>
      </c>
      <c r="R63" s="4"/>
      <c r="S63" s="4"/>
      <c r="T63" s="4"/>
      <c r="U63" s="4"/>
      <c r="V63" s="40">
        <f>+'Rendements bruts'!V63+1</f>
        <v>1</v>
      </c>
      <c r="W63" s="40">
        <f>+'Rendements bruts'!W63+1</f>
        <v>1</v>
      </c>
    </row>
    <row r="64" spans="1:23" x14ac:dyDescent="0.25">
      <c r="A64" s="2">
        <v>39903</v>
      </c>
      <c r="B64" s="4">
        <v>1.0152666666666668</v>
      </c>
      <c r="C64" s="4">
        <v>1.0775250000000001</v>
      </c>
      <c r="D64" s="4">
        <v>1.01555</v>
      </c>
      <c r="E64" s="4">
        <v>1.0930083333333334</v>
      </c>
      <c r="F64" s="4">
        <v>1.0943083333333334</v>
      </c>
      <c r="G64" s="4">
        <v>1.0517333333333334</v>
      </c>
      <c r="H64" s="4">
        <v>1.0151250000000001</v>
      </c>
      <c r="I64" s="4">
        <v>1.0144083333333334</v>
      </c>
      <c r="J64" s="4">
        <v>1</v>
      </c>
      <c r="K64" s="4">
        <v>1.0341916666666666</v>
      </c>
      <c r="L64" s="4">
        <v>1</v>
      </c>
      <c r="M64" s="4">
        <v>1</v>
      </c>
      <c r="N64" s="4">
        <v>1</v>
      </c>
      <c r="O64" s="4">
        <v>1.0087416666666666</v>
      </c>
      <c r="P64" s="4"/>
      <c r="Q64" s="4">
        <f ca="1">+'Rendements bruts'!Q64+1</f>
        <v>0.99</v>
      </c>
      <c r="R64" s="4"/>
      <c r="S64" s="4"/>
      <c r="T64" s="4"/>
      <c r="U64" s="4"/>
      <c r="V64" s="40">
        <f>+'Rendements bruts'!V64+1</f>
        <v>1</v>
      </c>
      <c r="W64" s="40">
        <f>+'Rendements bruts'!W64+1</f>
        <v>1</v>
      </c>
    </row>
    <row r="65" spans="1:23" x14ac:dyDescent="0.25">
      <c r="A65" s="2">
        <v>39933</v>
      </c>
      <c r="B65" s="4">
        <v>1.0014666666666667</v>
      </c>
      <c r="C65" s="4">
        <v>1.075825</v>
      </c>
      <c r="D65" s="4">
        <v>1.10575</v>
      </c>
      <c r="E65" s="4">
        <v>1.0346083333333334</v>
      </c>
      <c r="F65" s="4">
        <v>1.0343083333333334</v>
      </c>
      <c r="G65" s="4">
        <v>1.0847333333333333</v>
      </c>
      <c r="H65" s="4">
        <v>0.99682499999999996</v>
      </c>
      <c r="I65" s="4">
        <v>1.0118083333333334</v>
      </c>
      <c r="J65" s="4">
        <v>1</v>
      </c>
      <c r="K65" s="4">
        <v>1.0297916666666667</v>
      </c>
      <c r="L65" s="4">
        <v>1</v>
      </c>
      <c r="M65" s="4">
        <v>1</v>
      </c>
      <c r="N65" s="4">
        <v>1</v>
      </c>
      <c r="O65" s="4">
        <v>0.99924166666666669</v>
      </c>
      <c r="P65" s="4"/>
      <c r="Q65" s="4">
        <f ca="1">+'Rendements bruts'!Q65+1</f>
        <v>1.02</v>
      </c>
      <c r="R65" s="4"/>
      <c r="S65" s="4"/>
      <c r="T65" s="4"/>
      <c r="U65" s="4"/>
      <c r="V65" s="40">
        <f>+'Rendements bruts'!V65+1</f>
        <v>1</v>
      </c>
      <c r="W65" s="40">
        <f>+'Rendements bruts'!W65+1</f>
        <v>1</v>
      </c>
    </row>
    <row r="66" spans="1:23" x14ac:dyDescent="0.25">
      <c r="A66" s="2">
        <v>39964</v>
      </c>
      <c r="B66" s="4">
        <v>0.99926666666666664</v>
      </c>
      <c r="C66" s="4">
        <v>1.106625</v>
      </c>
      <c r="D66" s="4">
        <v>1.0911500000000001</v>
      </c>
      <c r="E66" s="4">
        <v>0.98200833333333337</v>
      </c>
      <c r="F66" s="4">
        <v>0.98070833333333329</v>
      </c>
      <c r="G66" s="4">
        <v>1.0282333333333333</v>
      </c>
      <c r="H66" s="4">
        <v>0.99002500000000004</v>
      </c>
      <c r="I66" s="4">
        <v>1.0202083333333334</v>
      </c>
      <c r="J66" s="4">
        <v>1</v>
      </c>
      <c r="K66" s="4">
        <v>1.0227916666666668</v>
      </c>
      <c r="L66" s="4">
        <v>1</v>
      </c>
      <c r="M66" s="4">
        <v>1</v>
      </c>
      <c r="N66" s="4">
        <v>1</v>
      </c>
      <c r="O66" s="4">
        <v>1.0120416666666667</v>
      </c>
      <c r="P66" s="4"/>
      <c r="Q66" s="4">
        <f ca="1">+'Rendements bruts'!Q66+1</f>
        <v>0.98</v>
      </c>
      <c r="R66" s="4"/>
      <c r="S66" s="4"/>
      <c r="T66" s="4"/>
      <c r="U66" s="4"/>
      <c r="V66" s="40">
        <f>+'Rendements bruts'!V66+1</f>
        <v>1</v>
      </c>
      <c r="W66" s="40">
        <f>+'Rendements bruts'!W66+1</f>
        <v>1</v>
      </c>
    </row>
    <row r="67" spans="1:23" x14ac:dyDescent="0.25">
      <c r="A67" s="2">
        <v>39994</v>
      </c>
      <c r="B67" s="4">
        <v>1.0094666666666667</v>
      </c>
      <c r="C67" s="4">
        <v>1.005525</v>
      </c>
      <c r="D67" s="4">
        <v>1.00915</v>
      </c>
      <c r="E67" s="4">
        <v>1.0536083333333333</v>
      </c>
      <c r="F67" s="4">
        <v>1.0533083333333333</v>
      </c>
      <c r="G67" s="4">
        <v>1.0573333333333332</v>
      </c>
      <c r="H67" s="4">
        <v>1.003925</v>
      </c>
      <c r="I67" s="4">
        <v>1.0222083333333334</v>
      </c>
      <c r="J67" s="4">
        <v>1</v>
      </c>
      <c r="K67" s="4">
        <v>1.0167916666666668</v>
      </c>
      <c r="L67" s="4">
        <v>1.0158</v>
      </c>
      <c r="M67" s="4">
        <v>1</v>
      </c>
      <c r="N67" s="4">
        <v>1</v>
      </c>
      <c r="O67" s="4">
        <v>1.0172416666666666</v>
      </c>
      <c r="P67" s="4"/>
      <c r="Q67" s="4">
        <f ca="1">+'Rendements bruts'!Q67+1</f>
        <v>1</v>
      </c>
      <c r="R67" s="4"/>
      <c r="S67" s="4"/>
      <c r="T67" s="4"/>
      <c r="U67" s="4"/>
      <c r="V67" s="40">
        <f>+'Rendements bruts'!V67+1</f>
        <v>1</v>
      </c>
      <c r="W67" s="40">
        <f>+'Rendements bruts'!W67+1</f>
        <v>1</v>
      </c>
    </row>
    <row r="68" spans="1:23" x14ac:dyDescent="0.25">
      <c r="A68" s="2">
        <v>40025</v>
      </c>
      <c r="B68" s="4">
        <v>1.0062666666666666</v>
      </c>
      <c r="C68" s="4">
        <v>1.0412250000000001</v>
      </c>
      <c r="D68" s="4">
        <v>1.0287500000000001</v>
      </c>
      <c r="E68" s="4">
        <v>1.0078083333333334</v>
      </c>
      <c r="F68" s="4">
        <v>1.0072083333333333</v>
      </c>
      <c r="G68" s="4">
        <v>1.0225333333333333</v>
      </c>
      <c r="H68" s="4">
        <v>1.0002249999999999</v>
      </c>
      <c r="I68" s="4">
        <v>1.0202083333333334</v>
      </c>
      <c r="J68" s="4">
        <v>1</v>
      </c>
      <c r="K68" s="4">
        <v>1.0135916666666667</v>
      </c>
      <c r="L68" s="4">
        <v>1.045725</v>
      </c>
      <c r="M68" s="4">
        <v>1.0159013698630137</v>
      </c>
      <c r="N68" s="4">
        <v>1.0557589041095889</v>
      </c>
      <c r="O68" s="4">
        <v>1.0022416666666667</v>
      </c>
      <c r="P68" s="4"/>
      <c r="Q68" s="4">
        <f ca="1">+'Rendements bruts'!Q68+1</f>
        <v>0.95</v>
      </c>
      <c r="R68" s="4"/>
      <c r="S68" s="4"/>
      <c r="T68" s="4"/>
      <c r="U68" s="4"/>
      <c r="V68" s="40">
        <f>+'Rendements bruts'!V68+1</f>
        <v>1</v>
      </c>
      <c r="W68" s="40">
        <f>+'Rendements bruts'!W68+1</f>
        <v>1</v>
      </c>
    </row>
    <row r="69" spans="1:23" x14ac:dyDescent="0.25">
      <c r="A69" s="2">
        <v>40056</v>
      </c>
      <c r="B69" s="4">
        <v>1.0118666666666667</v>
      </c>
      <c r="C69" s="4">
        <v>1.0122249999999999</v>
      </c>
      <c r="D69" s="4">
        <v>1.0564499999999999</v>
      </c>
      <c r="E69" s="4">
        <v>1.0531083333333333</v>
      </c>
      <c r="F69" s="4">
        <v>1.0532083333333333</v>
      </c>
      <c r="G69" s="4">
        <v>1.0618333333333334</v>
      </c>
      <c r="H69" s="4">
        <v>1.0090250000000001</v>
      </c>
      <c r="I69" s="4">
        <v>1.0184083333333334</v>
      </c>
      <c r="J69" s="4">
        <v>1</v>
      </c>
      <c r="K69" s="4">
        <v>1.0193916666666667</v>
      </c>
      <c r="L69" s="4">
        <v>1.009825</v>
      </c>
      <c r="M69" s="4">
        <v>1.0155916666666667</v>
      </c>
      <c r="N69" s="4">
        <v>1.0299750000000001</v>
      </c>
      <c r="O69" s="4">
        <v>1.0053416666666666</v>
      </c>
      <c r="P69" s="4"/>
      <c r="Q69" s="4">
        <f ca="1">+'Rendements bruts'!Q69+1</f>
        <v>0.95</v>
      </c>
      <c r="R69" s="4"/>
      <c r="S69" s="4"/>
      <c r="T69" s="4"/>
      <c r="U69" s="4"/>
      <c r="V69" s="40">
        <f>+'Rendements bruts'!V69+1</f>
        <v>1</v>
      </c>
      <c r="W69" s="40">
        <f>+'Rendements bruts'!W69+1</f>
        <v>1</v>
      </c>
    </row>
    <row r="70" spans="1:23" x14ac:dyDescent="0.25">
      <c r="A70" s="2">
        <v>40086</v>
      </c>
      <c r="B70" s="4">
        <v>1.0091666666666668</v>
      </c>
      <c r="C70" s="4">
        <v>1.0452250000000001</v>
      </c>
      <c r="D70" s="4">
        <v>1.06925</v>
      </c>
      <c r="E70" s="4">
        <v>1.0214083333333333</v>
      </c>
      <c r="F70" s="4">
        <v>1.0238083333333334</v>
      </c>
      <c r="G70" s="4">
        <v>1.0277333333333334</v>
      </c>
      <c r="H70" s="4">
        <v>1.007325</v>
      </c>
      <c r="I70" s="4">
        <v>1.0138083333333334</v>
      </c>
      <c r="J70" s="4">
        <v>1</v>
      </c>
      <c r="K70" s="4">
        <v>1.0204916666666666</v>
      </c>
      <c r="L70" s="4">
        <v>1.0554250000000001</v>
      </c>
      <c r="M70" s="4">
        <v>1.0132916666666667</v>
      </c>
      <c r="N70" s="4">
        <v>1.024975</v>
      </c>
      <c r="O70" s="4">
        <v>1.0142416666666667</v>
      </c>
      <c r="P70" s="4"/>
      <c r="Q70" s="4">
        <f ca="1">+'Rendements bruts'!Q70+1</f>
        <v>1.05</v>
      </c>
      <c r="R70" s="4"/>
      <c r="S70" s="4"/>
      <c r="T70" s="4"/>
      <c r="U70" s="4"/>
      <c r="V70" s="40">
        <f>+'Rendements bruts'!V70+1</f>
        <v>1</v>
      </c>
      <c r="W70" s="40">
        <f>+'Rendements bruts'!W70+1</f>
        <v>1</v>
      </c>
    </row>
    <row r="71" spans="1:23" x14ac:dyDescent="0.25">
      <c r="A71" s="2">
        <v>40117</v>
      </c>
      <c r="B71" s="4">
        <v>1.0009666666666666</v>
      </c>
      <c r="C71" s="4">
        <v>0.95912500000000001</v>
      </c>
      <c r="D71" s="4">
        <v>0.99975000000000003</v>
      </c>
      <c r="E71" s="4">
        <v>0.98700833333333338</v>
      </c>
      <c r="F71" s="4">
        <v>0.98750833333333332</v>
      </c>
      <c r="G71" s="4">
        <v>0.98953333333333338</v>
      </c>
      <c r="H71" s="4">
        <v>0.99732500000000002</v>
      </c>
      <c r="I71" s="4">
        <v>1.0093083333333333</v>
      </c>
      <c r="J71" s="4">
        <v>1</v>
      </c>
      <c r="K71" s="4">
        <v>0.99219166666666669</v>
      </c>
      <c r="L71" s="4">
        <v>0.96072500000000005</v>
      </c>
      <c r="M71" s="4">
        <v>0.99659166666666665</v>
      </c>
      <c r="N71" s="4">
        <v>0.984375</v>
      </c>
      <c r="O71" s="4">
        <v>0.99104166666666671</v>
      </c>
      <c r="P71" s="4"/>
      <c r="Q71" s="4">
        <f ca="1">+'Rendements bruts'!Q71+1</f>
        <v>1</v>
      </c>
      <c r="R71" s="4"/>
      <c r="S71" s="4"/>
      <c r="T71" s="4"/>
      <c r="U71" s="4"/>
      <c r="V71" s="40">
        <f>+'Rendements bruts'!V71+1</f>
        <v>1</v>
      </c>
      <c r="W71" s="40">
        <f>+'Rendements bruts'!W71+1</f>
        <v>1</v>
      </c>
    </row>
    <row r="72" spans="1:23" x14ac:dyDescent="0.25">
      <c r="A72" s="2">
        <v>40147</v>
      </c>
      <c r="B72" s="4">
        <v>1.0142666666666666</v>
      </c>
      <c r="C72" s="4">
        <v>1.0431250000000001</v>
      </c>
      <c r="D72" s="4">
        <v>1.04175</v>
      </c>
      <c r="E72" s="4">
        <v>1.0306083333333333</v>
      </c>
      <c r="F72" s="4">
        <v>1.0297083333333332</v>
      </c>
      <c r="G72" s="4">
        <v>1.0029333333333332</v>
      </c>
      <c r="H72" s="4">
        <v>1.0142249999999999</v>
      </c>
      <c r="I72" s="4">
        <v>1.0144083333333334</v>
      </c>
      <c r="J72" s="4">
        <v>1</v>
      </c>
      <c r="K72" s="4">
        <v>1.0193916666666667</v>
      </c>
      <c r="L72" s="4">
        <v>1.046025</v>
      </c>
      <c r="M72" s="4">
        <v>1.0156916666666667</v>
      </c>
      <c r="N72" s="4">
        <v>1.0218750000000001</v>
      </c>
      <c r="O72" s="4">
        <v>1.0106416666666667</v>
      </c>
      <c r="P72" s="4"/>
      <c r="Q72" s="4">
        <f ca="1">+'Rendements bruts'!Q72+1</f>
        <v>1</v>
      </c>
      <c r="R72" s="4"/>
      <c r="S72" s="4"/>
      <c r="T72" s="4"/>
      <c r="U72" s="4"/>
      <c r="V72" s="40">
        <f>+'Rendements bruts'!V72+1</f>
        <v>1</v>
      </c>
      <c r="W72" s="40">
        <f>+'Rendements bruts'!W72+1</f>
        <v>1</v>
      </c>
    </row>
    <row r="73" spans="1:23" x14ac:dyDescent="0.25">
      <c r="A73" s="2">
        <v>40178</v>
      </c>
      <c r="B73" s="4">
        <v>0.98706666666666665</v>
      </c>
      <c r="C73" s="4">
        <v>1.032125</v>
      </c>
      <c r="D73" s="4">
        <v>1.0564499999999999</v>
      </c>
      <c r="E73" s="4">
        <v>1.0156083333333332</v>
      </c>
      <c r="F73" s="4">
        <v>1.0147083333333333</v>
      </c>
      <c r="G73" s="4">
        <v>1.0075333333333334</v>
      </c>
      <c r="H73" s="4">
        <v>0.98422500000000002</v>
      </c>
      <c r="I73" s="4">
        <v>0.9937083333333333</v>
      </c>
      <c r="J73" s="4">
        <v>1</v>
      </c>
      <c r="K73" s="4">
        <v>1.0027916666666667</v>
      </c>
      <c r="L73" s="4">
        <v>1.033725</v>
      </c>
      <c r="M73" s="4">
        <v>0.99379166666666663</v>
      </c>
      <c r="N73" s="4">
        <v>1.0111749999999999</v>
      </c>
      <c r="O73" s="4">
        <v>1.0137416666666668</v>
      </c>
      <c r="P73" s="4"/>
      <c r="Q73" s="4">
        <f ca="1">+'Rendements bruts'!Q73+1</f>
        <v>0.96</v>
      </c>
      <c r="R73" s="4"/>
      <c r="S73" s="4"/>
      <c r="T73" s="4"/>
      <c r="U73" s="4"/>
      <c r="V73" s="40">
        <f>+'Rendements bruts'!V73+1</f>
        <v>1</v>
      </c>
      <c r="W73" s="40">
        <f>+'Rendements bruts'!W73+1</f>
        <v>1</v>
      </c>
    </row>
    <row r="74" spans="1:23" x14ac:dyDescent="0.25">
      <c r="A74" s="2">
        <v>40209</v>
      </c>
      <c r="B74" s="4">
        <v>1.0177666666666667</v>
      </c>
      <c r="C74" s="4">
        <v>0.94782500000000003</v>
      </c>
      <c r="D74" s="4">
        <v>0.99114999999999998</v>
      </c>
      <c r="E74" s="4">
        <v>0.96110833333333334</v>
      </c>
      <c r="F74" s="4">
        <v>0.96240833333333331</v>
      </c>
      <c r="G74" s="4">
        <v>0.97243333333333337</v>
      </c>
      <c r="H74" s="4">
        <v>1.0166249999999999</v>
      </c>
      <c r="I74" s="4">
        <v>1.0206083333333333</v>
      </c>
      <c r="J74" s="4">
        <v>1</v>
      </c>
      <c r="K74" s="4">
        <v>0.99509166666666671</v>
      </c>
      <c r="L74" s="4">
        <v>0.956125</v>
      </c>
      <c r="M74" s="4">
        <v>1.0055916666666667</v>
      </c>
      <c r="N74" s="4">
        <v>0.97457499999999997</v>
      </c>
      <c r="O74" s="4">
        <v>0.99019999999999997</v>
      </c>
      <c r="P74" s="4"/>
      <c r="Q74" s="4">
        <f ca="1">+'Rendements bruts'!Q74+1</f>
        <v>0.95</v>
      </c>
      <c r="R74" s="4"/>
      <c r="S74" s="4"/>
      <c r="T74" s="4"/>
      <c r="U74" s="4"/>
      <c r="V74" s="40">
        <f>+'Rendements bruts'!V74+1</f>
        <v>1</v>
      </c>
      <c r="W74" s="40">
        <f>+'Rendements bruts'!W74+1</f>
        <v>1</v>
      </c>
    </row>
    <row r="75" spans="1:23" x14ac:dyDescent="0.25">
      <c r="A75" s="2">
        <v>40237</v>
      </c>
      <c r="B75" s="4">
        <v>1.0023666666666666</v>
      </c>
      <c r="C75" s="4">
        <v>1.0404249999999999</v>
      </c>
      <c r="D75" s="4">
        <v>1.0203500000000001</v>
      </c>
      <c r="E75" s="4">
        <v>1.0231083333333333</v>
      </c>
      <c r="F75" s="4">
        <v>1.0229083333333333</v>
      </c>
      <c r="G75" s="4">
        <v>0.98553333333333337</v>
      </c>
      <c r="H75" s="4">
        <v>1.0008250000000001</v>
      </c>
      <c r="I75" s="4">
        <v>1.0059083333333334</v>
      </c>
      <c r="J75" s="4">
        <v>1</v>
      </c>
      <c r="K75" s="4">
        <v>1.0100916666666666</v>
      </c>
      <c r="L75" s="4">
        <v>1.0446249999999999</v>
      </c>
      <c r="M75" s="4">
        <v>1.0051916666666667</v>
      </c>
      <c r="N75" s="4">
        <v>1.012875</v>
      </c>
      <c r="O75" s="4">
        <v>1.0054000000000001</v>
      </c>
      <c r="P75" s="4"/>
      <c r="Q75" s="4">
        <f ca="1">+'Rendements bruts'!Q75+1</f>
        <v>0.99</v>
      </c>
      <c r="R75" s="4"/>
      <c r="S75" s="4"/>
      <c r="T75" s="4"/>
      <c r="U75" s="4"/>
      <c r="V75" s="40">
        <f>+'Rendements bruts'!V75+1</f>
        <v>1</v>
      </c>
      <c r="W75" s="40">
        <f>+'Rendements bruts'!W75+1</f>
        <v>1</v>
      </c>
    </row>
    <row r="76" spans="1:23" x14ac:dyDescent="0.25">
      <c r="A76" s="2">
        <v>40268</v>
      </c>
      <c r="B76" s="4">
        <v>0.99146666666666672</v>
      </c>
      <c r="C76" s="4">
        <v>1.046125</v>
      </c>
      <c r="D76" s="4">
        <v>1.0199499999999999</v>
      </c>
      <c r="E76" s="4">
        <v>1.0472083333333333</v>
      </c>
      <c r="F76" s="4">
        <v>1.0453083333333333</v>
      </c>
      <c r="G76" s="4">
        <v>1.0320333333333334</v>
      </c>
      <c r="H76" s="4">
        <v>0.988425</v>
      </c>
      <c r="I76" s="4">
        <v>0.99850833333333333</v>
      </c>
      <c r="J76" s="4">
        <v>1</v>
      </c>
      <c r="K76" s="4">
        <v>1.0093916666666667</v>
      </c>
      <c r="L76" s="4">
        <v>1.035525</v>
      </c>
      <c r="M76" s="4">
        <v>1.0017916666666666</v>
      </c>
      <c r="N76" s="4">
        <v>1.028875</v>
      </c>
      <c r="O76" s="4">
        <v>1.0054000000000001</v>
      </c>
      <c r="P76" s="4"/>
      <c r="Q76" s="4">
        <f ca="1">+'Rendements bruts'!Q76+1</f>
        <v>0.95</v>
      </c>
      <c r="R76" s="4"/>
      <c r="S76" s="4"/>
      <c r="T76" s="4"/>
      <c r="U76" s="4"/>
      <c r="V76" s="40">
        <f>+'Rendements bruts'!V76+1</f>
        <v>1</v>
      </c>
      <c r="W76" s="40">
        <f>+'Rendements bruts'!W76+1</f>
        <v>1</v>
      </c>
    </row>
    <row r="77" spans="1:23" x14ac:dyDescent="0.25">
      <c r="A77" s="2">
        <v>40298</v>
      </c>
      <c r="B77" s="4">
        <v>0.99836666666666662</v>
      </c>
      <c r="C77" s="4">
        <v>1.0111250000000001</v>
      </c>
      <c r="D77" s="4">
        <v>1.02495</v>
      </c>
      <c r="E77" s="4">
        <v>0.99900833333333339</v>
      </c>
      <c r="F77" s="4">
        <v>0.99800833333333339</v>
      </c>
      <c r="G77" s="4">
        <v>0.98403333333333332</v>
      </c>
      <c r="H77" s="4">
        <v>0.99792499999999995</v>
      </c>
      <c r="I77" s="4">
        <v>0.99970833333333331</v>
      </c>
      <c r="J77" s="4">
        <v>1</v>
      </c>
      <c r="K77" s="4">
        <v>1.0016916666666666</v>
      </c>
      <c r="L77" s="4">
        <v>1.019225</v>
      </c>
      <c r="M77" s="4">
        <v>0.99849166666666667</v>
      </c>
      <c r="N77" s="4">
        <v>0.99817500000000003</v>
      </c>
      <c r="O77" s="4">
        <v>0.99690000000000001</v>
      </c>
      <c r="P77" s="4"/>
      <c r="Q77" s="4">
        <f ca="1">+'Rendements bruts'!Q77+1</f>
        <v>1.03</v>
      </c>
      <c r="R77" s="4"/>
      <c r="S77" s="4"/>
      <c r="T77" s="4"/>
      <c r="U77" s="4"/>
      <c r="V77" s="40">
        <f>+'Rendements bruts'!V77+1</f>
        <v>1</v>
      </c>
      <c r="W77" s="40">
        <f>+'Rendements bruts'!W77+1</f>
        <v>1</v>
      </c>
    </row>
    <row r="78" spans="1:23" x14ac:dyDescent="0.25">
      <c r="A78" s="2">
        <v>40329</v>
      </c>
      <c r="B78" s="4">
        <v>1.0088666666666666</v>
      </c>
      <c r="C78" s="4">
        <v>0.96812500000000001</v>
      </c>
      <c r="D78" s="4">
        <v>0.95925000000000005</v>
      </c>
      <c r="E78" s="4">
        <v>0.92510833333333331</v>
      </c>
      <c r="F78" s="4">
        <v>0.92430833333333329</v>
      </c>
      <c r="G78" s="4">
        <v>0.92433333333333334</v>
      </c>
      <c r="H78" s="4">
        <v>1.0103249999999999</v>
      </c>
      <c r="I78" s="4">
        <v>1.0055083333333332</v>
      </c>
      <c r="J78" s="4">
        <v>1</v>
      </c>
      <c r="K78" s="4">
        <v>0.98449166666666665</v>
      </c>
      <c r="L78" s="4">
        <v>0.960225</v>
      </c>
      <c r="M78" s="4">
        <v>0.99459166666666665</v>
      </c>
      <c r="N78" s="4">
        <v>0.95587500000000003</v>
      </c>
      <c r="O78" s="4">
        <v>0.97950000000000004</v>
      </c>
      <c r="P78" s="4"/>
      <c r="Q78" s="4">
        <f ca="1">+'Rendements bruts'!Q78+1</f>
        <v>1.06</v>
      </c>
      <c r="R78" s="4"/>
      <c r="S78" s="4"/>
      <c r="T78" s="4"/>
      <c r="U78" s="4"/>
      <c r="V78" s="40">
        <f>+'Rendements bruts'!V78+1</f>
        <v>1</v>
      </c>
      <c r="W78" s="40">
        <f>+'Rendements bruts'!W78+1</f>
        <v>1</v>
      </c>
    </row>
    <row r="79" spans="1:23" x14ac:dyDescent="0.25">
      <c r="A79" s="2">
        <v>40359</v>
      </c>
      <c r="B79" s="4">
        <v>1.0190666666666666</v>
      </c>
      <c r="C79" s="4">
        <v>0.96372499999999994</v>
      </c>
      <c r="D79" s="4">
        <v>0.97184999999999999</v>
      </c>
      <c r="E79" s="4">
        <v>0.92960833333333337</v>
      </c>
      <c r="F79" s="4">
        <v>0.92930833333333329</v>
      </c>
      <c r="G79" s="4">
        <v>1.0000333333333333</v>
      </c>
      <c r="H79" s="4">
        <v>1.019225</v>
      </c>
      <c r="I79" s="4">
        <v>1.0188083333333333</v>
      </c>
      <c r="J79" s="4">
        <v>1</v>
      </c>
      <c r="K79" s="4">
        <v>0.99069166666666664</v>
      </c>
      <c r="L79" s="4">
        <v>0.94902500000000001</v>
      </c>
      <c r="M79" s="4">
        <v>1.0070916666666667</v>
      </c>
      <c r="N79" s="4">
        <v>0.97707500000000003</v>
      </c>
      <c r="O79" s="4">
        <v>0.99978333333333336</v>
      </c>
      <c r="P79" s="4"/>
      <c r="Q79" s="4">
        <f ca="1">+'Rendements bruts'!Q79+1</f>
        <v>0.99</v>
      </c>
      <c r="R79" s="4"/>
      <c r="S79" s="4"/>
      <c r="T79" s="4"/>
      <c r="U79" s="4"/>
      <c r="V79" s="40">
        <f>+'Rendements bruts'!V79+1</f>
        <v>1</v>
      </c>
      <c r="W79" s="40">
        <f>+'Rendements bruts'!W79+1</f>
        <v>1</v>
      </c>
    </row>
    <row r="80" spans="1:23" x14ac:dyDescent="0.25">
      <c r="A80" s="2">
        <v>40390</v>
      </c>
      <c r="B80" s="4">
        <v>1.0057666666666667</v>
      </c>
      <c r="C80" s="4">
        <v>1.039825</v>
      </c>
      <c r="D80" s="4">
        <v>1.04755</v>
      </c>
      <c r="E80" s="4">
        <v>1.0625083333333334</v>
      </c>
      <c r="F80" s="4">
        <v>1.0617083333333333</v>
      </c>
      <c r="G80" s="4">
        <v>1.0603333333333333</v>
      </c>
      <c r="H80" s="4">
        <v>1.005125</v>
      </c>
      <c r="I80" s="4">
        <v>1.0072083333333333</v>
      </c>
      <c r="J80" s="4">
        <v>1.0215833333333333</v>
      </c>
      <c r="K80" s="4">
        <v>1.0249916666666667</v>
      </c>
      <c r="L80" s="4">
        <v>1.041625</v>
      </c>
      <c r="M80" s="4">
        <v>1.0150916666666667</v>
      </c>
      <c r="N80" s="4">
        <v>1.0415749999999999</v>
      </c>
      <c r="O80" s="4">
        <v>1</v>
      </c>
      <c r="P80" s="4"/>
      <c r="Q80" s="4">
        <f ca="1">+'Rendements bruts'!Q80+1</f>
        <v>0.95</v>
      </c>
      <c r="R80" s="4"/>
      <c r="S80" s="4"/>
      <c r="T80" s="4"/>
      <c r="U80" s="4"/>
      <c r="V80" s="40">
        <f>+'Rendements bruts'!V80+1</f>
        <v>1</v>
      </c>
      <c r="W80" s="40">
        <f>+'Rendements bruts'!W80+1</f>
        <v>1</v>
      </c>
    </row>
    <row r="81" spans="1:23" x14ac:dyDescent="0.25">
      <c r="A81" s="2">
        <v>40421</v>
      </c>
      <c r="B81" s="4">
        <v>1.0175666666666667</v>
      </c>
      <c r="C81" s="4">
        <v>1.0010250000000001</v>
      </c>
      <c r="D81" s="4">
        <v>0.99165000000000003</v>
      </c>
      <c r="E81" s="4">
        <v>0.94040833333333329</v>
      </c>
      <c r="F81" s="4">
        <v>0.94060833333333338</v>
      </c>
      <c r="G81" s="4">
        <v>1.0018333333333334</v>
      </c>
      <c r="H81" s="4">
        <v>1.0188250000000001</v>
      </c>
      <c r="I81" s="4">
        <v>1.0148083333333333</v>
      </c>
      <c r="J81" s="4">
        <v>1.0045833333333334</v>
      </c>
      <c r="K81" s="4">
        <v>1.0011916666666667</v>
      </c>
      <c r="L81" s="4">
        <v>0.99922500000000003</v>
      </c>
      <c r="M81" s="4">
        <v>1.0093916666666667</v>
      </c>
      <c r="N81" s="4">
        <v>0.989375</v>
      </c>
      <c r="O81" s="4">
        <v>1</v>
      </c>
      <c r="P81" s="4"/>
      <c r="Q81" s="4">
        <f ca="1">+'Rendements bruts'!Q81+1</f>
        <v>1.06</v>
      </c>
      <c r="R81" s="4"/>
      <c r="S81" s="4"/>
      <c r="T81" s="4"/>
      <c r="U81" s="4"/>
      <c r="V81" s="40">
        <f>+'Rendements bruts'!V81+1</f>
        <v>1</v>
      </c>
      <c r="W81" s="40">
        <f>+'Rendements bruts'!W81+1</f>
        <v>1</v>
      </c>
    </row>
    <row r="82" spans="1:23" x14ac:dyDescent="0.25">
      <c r="A82" s="2">
        <v>40451</v>
      </c>
      <c r="B82" s="4">
        <v>1.0025666666666666</v>
      </c>
      <c r="C82" s="4">
        <v>1.0365249999999999</v>
      </c>
      <c r="D82" s="4">
        <v>1.0861499999999999</v>
      </c>
      <c r="E82" s="4">
        <v>1.0904083333333334</v>
      </c>
      <c r="F82" s="4">
        <v>1.0893083333333333</v>
      </c>
      <c r="G82" s="4">
        <v>1.0704333333333333</v>
      </c>
      <c r="H82" s="4">
        <v>1.0026250000000001</v>
      </c>
      <c r="I82" s="4">
        <v>1.0022083333333334</v>
      </c>
      <c r="J82" s="4">
        <v>1.0460833333333333</v>
      </c>
      <c r="K82" s="4">
        <v>1.0284916666666666</v>
      </c>
      <c r="L82" s="4">
        <v>1.0423249999999999</v>
      </c>
      <c r="M82" s="4">
        <v>1.0147916666666668</v>
      </c>
      <c r="N82" s="4">
        <v>1.049175</v>
      </c>
      <c r="O82" s="4">
        <v>1</v>
      </c>
      <c r="P82" s="4"/>
      <c r="Q82" s="4">
        <f ca="1">+'Rendements bruts'!Q82+1</f>
        <v>0.99</v>
      </c>
      <c r="R82" s="4"/>
      <c r="S82" s="4"/>
      <c r="T82" s="4"/>
      <c r="U82" s="4"/>
      <c r="V82" s="40">
        <f>+'Rendements bruts'!V82+1</f>
        <v>1</v>
      </c>
      <c r="W82" s="40">
        <f>+'Rendements bruts'!W82+1</f>
        <v>1</v>
      </c>
    </row>
    <row r="83" spans="1:23" x14ac:dyDescent="0.25">
      <c r="A83" s="2">
        <v>40482</v>
      </c>
      <c r="B83" s="4">
        <v>1.0038666666666667</v>
      </c>
      <c r="C83" s="4">
        <v>1.024125</v>
      </c>
      <c r="D83" s="4">
        <v>1.0588500000000001</v>
      </c>
      <c r="E83" s="4">
        <v>1.0509083333333333</v>
      </c>
      <c r="F83" s="4">
        <v>1.0512083333333333</v>
      </c>
      <c r="G83" s="4">
        <v>1.0269333333333333</v>
      </c>
      <c r="H83" s="4">
        <v>1.0026250000000001</v>
      </c>
      <c r="I83" s="4">
        <v>1.0065083333333333</v>
      </c>
      <c r="J83" s="4">
        <v>1.0363833333333334</v>
      </c>
      <c r="K83" s="4">
        <v>1.0182916666666666</v>
      </c>
      <c r="L83" s="4">
        <v>1.035425</v>
      </c>
      <c r="M83" s="4">
        <v>1.0097916666666666</v>
      </c>
      <c r="N83" s="4">
        <v>1.026475</v>
      </c>
      <c r="O83" s="4">
        <v>1</v>
      </c>
      <c r="P83" s="4"/>
      <c r="Q83" s="4">
        <f ca="1">+'Rendements bruts'!Q83+1</f>
        <v>0.96</v>
      </c>
      <c r="R83" s="4"/>
      <c r="S83" s="4"/>
      <c r="T83" s="4"/>
      <c r="U83" s="4"/>
      <c r="V83" s="40">
        <f>+'Rendements bruts'!V83+1</f>
        <v>1</v>
      </c>
      <c r="W83" s="40">
        <f>+'Rendements bruts'!W83+1</f>
        <v>1</v>
      </c>
    </row>
    <row r="84" spans="1:23" x14ac:dyDescent="0.25">
      <c r="A84" s="2">
        <v>40512</v>
      </c>
      <c r="B84" s="4">
        <v>0.98886666666666667</v>
      </c>
      <c r="C84" s="4">
        <v>1.011725</v>
      </c>
      <c r="D84" s="4">
        <v>1.06365</v>
      </c>
      <c r="E84" s="4">
        <v>0.9988083333333333</v>
      </c>
      <c r="F84" s="4">
        <v>0.99830833333333335</v>
      </c>
      <c r="G84" s="4">
        <v>0.96513333333333329</v>
      </c>
      <c r="H84" s="4">
        <v>0.98852499999999999</v>
      </c>
      <c r="I84" s="4">
        <v>0.98940833333333333</v>
      </c>
      <c r="J84" s="4">
        <v>0.98648333333333338</v>
      </c>
      <c r="K84" s="4">
        <v>0.99969166666666665</v>
      </c>
      <c r="L84" s="4">
        <v>1.033625</v>
      </c>
      <c r="M84" s="4">
        <v>0.98989166666666661</v>
      </c>
      <c r="N84" s="4">
        <v>0.99177499999999996</v>
      </c>
      <c r="O84" s="4">
        <v>1</v>
      </c>
      <c r="P84" s="4"/>
      <c r="Q84" s="4">
        <f ca="1">+'Rendements bruts'!Q84+1</f>
        <v>0.95</v>
      </c>
      <c r="R84" s="4"/>
      <c r="S84" s="4"/>
      <c r="T84" s="4"/>
      <c r="U84" s="4"/>
      <c r="V84" s="40">
        <f>+'Rendements bruts'!V84+1</f>
        <v>1</v>
      </c>
      <c r="W84" s="40">
        <f>+'Rendements bruts'!W84+1</f>
        <v>1</v>
      </c>
    </row>
    <row r="85" spans="1:23" x14ac:dyDescent="0.25">
      <c r="A85" s="2">
        <v>40543</v>
      </c>
      <c r="B85" s="4">
        <v>1.0014666666666667</v>
      </c>
      <c r="C85" s="4">
        <v>1.041625</v>
      </c>
      <c r="D85" s="4">
        <v>1.0630500000000001</v>
      </c>
      <c r="E85" s="4">
        <v>1.0675083333333333</v>
      </c>
      <c r="F85" s="4">
        <v>1.0676083333333333</v>
      </c>
      <c r="G85" s="4">
        <v>1.0349333333333333</v>
      </c>
      <c r="H85" s="4">
        <v>1.0009250000000001</v>
      </c>
      <c r="I85" s="4">
        <v>1.0029083333333333</v>
      </c>
      <c r="J85" s="4">
        <v>1.0373833333333333</v>
      </c>
      <c r="K85" s="4">
        <v>1.0259916666666666</v>
      </c>
      <c r="L85" s="4">
        <v>1.0531250000000001</v>
      </c>
      <c r="M85" s="4">
        <v>1.0114916666666667</v>
      </c>
      <c r="N85" s="4">
        <v>1.036675</v>
      </c>
      <c r="O85" s="4">
        <v>1</v>
      </c>
      <c r="P85" s="4"/>
      <c r="Q85" s="4">
        <f ca="1">+'Rendements bruts'!Q85+1</f>
        <v>1</v>
      </c>
      <c r="R85" s="4"/>
      <c r="S85" s="4"/>
      <c r="T85" s="4"/>
      <c r="U85" s="4"/>
      <c r="V85" s="40">
        <f>+'Rendements bruts'!V85+1</f>
        <v>1</v>
      </c>
      <c r="W85" s="40">
        <f>+'Rendements bruts'!W85+1</f>
        <v>1</v>
      </c>
    </row>
    <row r="86" spans="1:23" x14ac:dyDescent="0.25">
      <c r="A86" s="2">
        <v>40574</v>
      </c>
      <c r="B86" s="4">
        <v>0.99996666666666667</v>
      </c>
      <c r="C86" s="4">
        <v>1.005825</v>
      </c>
      <c r="D86" s="4">
        <v>1.00515</v>
      </c>
      <c r="E86" s="4">
        <v>1.0274083333333333</v>
      </c>
      <c r="F86" s="4">
        <v>1.0271083333333333</v>
      </c>
      <c r="G86" s="4">
        <v>1.0215333333333334</v>
      </c>
      <c r="H86" s="4">
        <v>0.998525</v>
      </c>
      <c r="I86" s="4">
        <v>1.0031083333333333</v>
      </c>
      <c r="J86" s="4">
        <v>1.0060833333333334</v>
      </c>
      <c r="K86" s="4">
        <v>1.0069916666666667</v>
      </c>
      <c r="L86" s="4">
        <v>1.0066250000000001</v>
      </c>
      <c r="M86" s="4">
        <v>1.0036916666666666</v>
      </c>
      <c r="N86" s="4">
        <v>1.0132749999999999</v>
      </c>
      <c r="O86" s="4">
        <v>1</v>
      </c>
      <c r="P86" s="4"/>
      <c r="Q86" s="4">
        <f ca="1">+'Rendements bruts'!Q86+1</f>
        <v>1.05</v>
      </c>
      <c r="R86" s="4"/>
      <c r="S86" s="4"/>
      <c r="T86" s="4"/>
      <c r="U86" s="4"/>
      <c r="V86" s="40">
        <f>+'Rendements bruts'!V86+1</f>
        <v>1</v>
      </c>
      <c r="W86" s="40">
        <f>+'Rendements bruts'!W86+1</f>
        <v>1</v>
      </c>
    </row>
    <row r="87" spans="1:23" x14ac:dyDescent="0.25">
      <c r="A87" s="2">
        <v>40602</v>
      </c>
      <c r="B87" s="4">
        <v>1.0010666666666668</v>
      </c>
      <c r="C87" s="4">
        <v>1.043425</v>
      </c>
      <c r="D87" s="4">
        <v>1.0379499999999999</v>
      </c>
      <c r="E87" s="4">
        <v>1.0373083333333333</v>
      </c>
      <c r="F87" s="4">
        <v>1.0369083333333333</v>
      </c>
      <c r="G87" s="4">
        <v>0.99643333333333328</v>
      </c>
      <c r="H87" s="4">
        <v>0.99942500000000001</v>
      </c>
      <c r="I87" s="4">
        <v>1.0049083333333333</v>
      </c>
      <c r="J87" s="4">
        <v>1.0252833333333333</v>
      </c>
      <c r="K87" s="4">
        <v>1.0169916666666667</v>
      </c>
      <c r="L87" s="4">
        <v>1.043725</v>
      </c>
      <c r="M87" s="4">
        <v>1.0058916666666666</v>
      </c>
      <c r="N87" s="4">
        <v>1.0192749999999999</v>
      </c>
      <c r="O87" s="4">
        <v>1</v>
      </c>
      <c r="P87" s="4"/>
      <c r="Q87" s="4">
        <f ca="1">+'Rendements bruts'!Q87+1</f>
        <v>1</v>
      </c>
      <c r="R87" s="4"/>
      <c r="S87" s="4"/>
      <c r="T87" s="4"/>
      <c r="U87" s="4"/>
      <c r="V87" s="40">
        <f>+'Rendements bruts'!V87+1</f>
        <v>1</v>
      </c>
      <c r="W87" s="40">
        <f>+'Rendements bruts'!W87+1</f>
        <v>1</v>
      </c>
    </row>
    <row r="88" spans="1:23" x14ac:dyDescent="0.25">
      <c r="A88" s="2">
        <v>40633</v>
      </c>
      <c r="B88" s="4">
        <v>1.0002666666666666</v>
      </c>
      <c r="C88" s="4">
        <v>1.0070250000000001</v>
      </c>
      <c r="D88" s="4">
        <v>0.99245000000000005</v>
      </c>
      <c r="E88" s="4">
        <v>0.99310833333333337</v>
      </c>
      <c r="F88" s="4">
        <v>0.9927083333333333</v>
      </c>
      <c r="G88" s="4">
        <v>0.99293333333333333</v>
      </c>
      <c r="H88" s="4">
        <v>1.0002249999999999</v>
      </c>
      <c r="I88" s="4">
        <v>1.0005083333333333</v>
      </c>
      <c r="J88" s="4">
        <v>1.0025833333333334</v>
      </c>
      <c r="K88" s="4">
        <v>0.99859166666666666</v>
      </c>
      <c r="L88" s="4">
        <v>0.99592499999999995</v>
      </c>
      <c r="M88" s="4">
        <v>0.99979166666666663</v>
      </c>
      <c r="N88" s="4">
        <v>0.99867499999999998</v>
      </c>
      <c r="O88" s="4">
        <v>1</v>
      </c>
      <c r="P88" s="4"/>
      <c r="Q88" s="4">
        <f ca="1">+'Rendements bruts'!Q88+1</f>
        <v>1.06</v>
      </c>
      <c r="R88" s="4"/>
      <c r="S88" s="4"/>
      <c r="T88" s="4"/>
      <c r="U88" s="4"/>
      <c r="V88" s="40">
        <f>+'Rendements bruts'!V88+1</f>
        <v>1</v>
      </c>
      <c r="W88" s="40">
        <f ca="1">+'Rendements bruts'!W88+1</f>
        <v>1.01</v>
      </c>
    </row>
    <row r="89" spans="1:23" x14ac:dyDescent="0.25">
      <c r="A89" s="2">
        <v>40663</v>
      </c>
      <c r="B89" s="4">
        <v>1.0089666666666666</v>
      </c>
      <c r="C89" s="4">
        <v>0.99612500000000004</v>
      </c>
      <c r="D89" s="4">
        <v>0.99724999999999997</v>
      </c>
      <c r="E89" s="4">
        <v>1.0223083333333334</v>
      </c>
      <c r="F89" s="4">
        <v>1.0222083333333334</v>
      </c>
      <c r="G89" s="4">
        <v>1.0307333333333333</v>
      </c>
      <c r="H89" s="4">
        <v>1.0085249999999999</v>
      </c>
      <c r="I89" s="4">
        <v>1.0100083333333334</v>
      </c>
      <c r="J89" s="4">
        <v>1.0345833333333334</v>
      </c>
      <c r="K89" s="4">
        <v>1.0079916666666666</v>
      </c>
      <c r="L89" s="4">
        <v>0.98552499999999998</v>
      </c>
      <c r="M89" s="4">
        <v>1.0099916666666666</v>
      </c>
      <c r="N89" s="4">
        <v>1.0140750000000001</v>
      </c>
      <c r="O89" s="4">
        <v>1</v>
      </c>
      <c r="P89" s="4"/>
      <c r="Q89" s="4">
        <f ca="1">+'Rendements bruts'!Q89+1</f>
        <v>1.02</v>
      </c>
      <c r="R89" s="4"/>
      <c r="S89" s="4"/>
      <c r="T89" s="4"/>
      <c r="U89" s="4"/>
      <c r="V89" s="40">
        <f>+'Rendements bruts'!V89+1</f>
        <v>1</v>
      </c>
      <c r="W89" s="40">
        <f ca="1">+'Rendements bruts'!W89+1</f>
        <v>1.01</v>
      </c>
    </row>
    <row r="90" spans="1:23" x14ac:dyDescent="0.25">
      <c r="A90" s="2">
        <v>40694</v>
      </c>
      <c r="B90" s="4">
        <v>1.0114666666666667</v>
      </c>
      <c r="C90" s="4">
        <v>0.99582499999999996</v>
      </c>
      <c r="D90" s="4">
        <v>0.99595</v>
      </c>
      <c r="E90" s="4">
        <v>0.98810833333333337</v>
      </c>
      <c r="F90" s="4">
        <v>0.9877083333333333</v>
      </c>
      <c r="G90" s="4">
        <v>1.0001333333333333</v>
      </c>
      <c r="H90" s="4">
        <v>1.011425</v>
      </c>
      <c r="I90" s="4">
        <v>1.0116083333333334</v>
      </c>
      <c r="J90" s="4">
        <v>0.98538333333333328</v>
      </c>
      <c r="K90" s="4">
        <v>0.99989166666666662</v>
      </c>
      <c r="L90" s="4">
        <v>0.97562499999999996</v>
      </c>
      <c r="M90" s="4">
        <v>1.0077916666666666</v>
      </c>
      <c r="N90" s="4">
        <v>0.99857499999999999</v>
      </c>
      <c r="O90" s="4">
        <v>1</v>
      </c>
      <c r="P90" s="4"/>
      <c r="Q90" s="4">
        <f ca="1">+'Rendements bruts'!Q90+1</f>
        <v>1.01</v>
      </c>
      <c r="R90" s="4"/>
      <c r="S90" s="4"/>
      <c r="T90" s="4"/>
      <c r="U90" s="4"/>
      <c r="V90" s="40">
        <f>+'Rendements bruts'!V90+1</f>
        <v>1</v>
      </c>
      <c r="W90" s="40">
        <f ca="1">+'Rendements bruts'!W90+1</f>
        <v>0.99</v>
      </c>
    </row>
    <row r="91" spans="1:23" x14ac:dyDescent="0.25">
      <c r="A91" s="2">
        <v>40724</v>
      </c>
      <c r="B91" s="4">
        <v>1.0014666666666667</v>
      </c>
      <c r="C91" s="4">
        <v>0.96932499999999999</v>
      </c>
      <c r="D91" s="4">
        <v>0.95725000000000005</v>
      </c>
      <c r="E91" s="4">
        <v>0.98110833333333336</v>
      </c>
      <c r="F91" s="4">
        <v>0.98050833333333332</v>
      </c>
      <c r="G91" s="4">
        <v>0.98373333333333335</v>
      </c>
      <c r="H91" s="4">
        <v>1.001825</v>
      </c>
      <c r="I91" s="4">
        <v>1.0009083333333333</v>
      </c>
      <c r="J91" s="4">
        <v>0.98558333333333337</v>
      </c>
      <c r="K91" s="4">
        <v>0.98129166666666667</v>
      </c>
      <c r="L91" s="4">
        <v>0.92672500000000002</v>
      </c>
      <c r="M91" s="4">
        <v>0.99699166666666672</v>
      </c>
      <c r="N91" s="4">
        <v>0.98407500000000003</v>
      </c>
      <c r="O91" s="4">
        <v>1</v>
      </c>
      <c r="P91" s="4"/>
      <c r="Q91" s="4">
        <f ca="1">+'Rendements bruts'!Q91+1</f>
        <v>0.99</v>
      </c>
      <c r="R91" s="4"/>
      <c r="S91" s="4"/>
      <c r="T91" s="4"/>
      <c r="U91" s="4"/>
      <c r="V91" s="40">
        <f>+'Rendements bruts'!V91+1</f>
        <v>1</v>
      </c>
      <c r="W91" s="40">
        <f ca="1">+'Rendements bruts'!W91+1</f>
        <v>0.97</v>
      </c>
    </row>
    <row r="92" spans="1:23" x14ac:dyDescent="0.25">
      <c r="A92" s="2">
        <v>40755</v>
      </c>
      <c r="B92" s="4">
        <v>1.0165666666666666</v>
      </c>
      <c r="C92" s="4">
        <v>0.96612500000000001</v>
      </c>
      <c r="D92" s="4">
        <v>1.01075</v>
      </c>
      <c r="E92" s="4">
        <v>0.98610833333333336</v>
      </c>
      <c r="F92" s="4">
        <v>0.98610833333333336</v>
      </c>
      <c r="G92" s="4">
        <v>0.9791333333333333</v>
      </c>
      <c r="H92" s="4">
        <v>1.0163249999999999</v>
      </c>
      <c r="I92" s="4">
        <v>1.0172083333333333</v>
      </c>
      <c r="J92" s="4">
        <v>1.0209833333333334</v>
      </c>
      <c r="K92" s="4">
        <v>0.9991916666666667</v>
      </c>
      <c r="L92" s="4">
        <v>0.957125</v>
      </c>
      <c r="M92" s="4">
        <v>1.0077916666666666</v>
      </c>
      <c r="N92" s="4">
        <v>0.98667499999999997</v>
      </c>
      <c r="O92" s="4">
        <v>1</v>
      </c>
      <c r="P92" s="4"/>
      <c r="Q92" s="4">
        <f ca="1">+'Rendements bruts'!Q92+1</f>
        <v>0.99</v>
      </c>
      <c r="R92" s="4"/>
      <c r="S92" s="4"/>
      <c r="T92" s="4"/>
      <c r="U92" s="4"/>
      <c r="V92" s="40">
        <f>+'Rendements bruts'!V92+1</f>
        <v>1</v>
      </c>
      <c r="W92" s="40">
        <f ca="1">+'Rendements bruts'!W92+1</f>
        <v>1.04</v>
      </c>
    </row>
    <row r="93" spans="1:23" x14ac:dyDescent="0.25">
      <c r="A93" s="2">
        <v>40786</v>
      </c>
      <c r="B93" s="4">
        <v>1.0107666666666666</v>
      </c>
      <c r="C93" s="4">
        <v>0.98212500000000003</v>
      </c>
      <c r="D93" s="4">
        <v>0.96414999999999995</v>
      </c>
      <c r="E93" s="4">
        <v>0.94550833333333328</v>
      </c>
      <c r="F93" s="4">
        <v>0.94500833333333334</v>
      </c>
      <c r="G93" s="4">
        <v>0.96093333333333331</v>
      </c>
      <c r="H93" s="4">
        <v>1.013425</v>
      </c>
      <c r="I93" s="4">
        <v>1.0045083333333333</v>
      </c>
      <c r="J93" s="4">
        <v>1.0115833333333333</v>
      </c>
      <c r="K93" s="4">
        <v>0.99119166666666669</v>
      </c>
      <c r="L93" s="4">
        <v>0.98812500000000003</v>
      </c>
      <c r="M93" s="4">
        <v>1.0008916666666667</v>
      </c>
      <c r="N93" s="4">
        <v>0.97397500000000004</v>
      </c>
      <c r="O93" s="4">
        <v>1</v>
      </c>
      <c r="P93" s="4"/>
      <c r="Q93" s="4">
        <f ca="1">+'Rendements bruts'!Q93+1</f>
        <v>1.03</v>
      </c>
      <c r="R93" s="4"/>
      <c r="S93" s="4"/>
      <c r="T93" s="4"/>
      <c r="U93" s="4"/>
      <c r="V93" s="40">
        <f>+'Rendements bruts'!V93+1</f>
        <v>1</v>
      </c>
      <c r="W93" s="40">
        <f ca="1">+'Rendements bruts'!W93+1</f>
        <v>1.03</v>
      </c>
    </row>
    <row r="94" spans="1:23" x14ac:dyDescent="0.25">
      <c r="A94" s="2">
        <v>40816</v>
      </c>
      <c r="B94" s="4">
        <v>1.0132666666666668</v>
      </c>
      <c r="C94" s="4">
        <v>0.93222499999999997</v>
      </c>
      <c r="D94" s="4">
        <v>0.90834999999999999</v>
      </c>
      <c r="E94" s="4">
        <v>0.93990833333333335</v>
      </c>
      <c r="F94" s="4">
        <v>0.94080833333333336</v>
      </c>
      <c r="G94" s="4">
        <v>0.93143333333333334</v>
      </c>
      <c r="H94" s="4">
        <v>1.0142249999999999</v>
      </c>
      <c r="I94" s="4">
        <v>1.0111083333333333</v>
      </c>
      <c r="J94" s="4">
        <v>0.9307833333333333</v>
      </c>
      <c r="K94" s="4">
        <v>0.9749916666666667</v>
      </c>
      <c r="L94" s="4">
        <v>0.91902499999999998</v>
      </c>
      <c r="M94" s="4">
        <v>0.99699166666666672</v>
      </c>
      <c r="N94" s="4">
        <v>0.95377500000000004</v>
      </c>
      <c r="O94" s="4">
        <v>1</v>
      </c>
      <c r="P94" s="4"/>
      <c r="Q94" s="4">
        <f ca="1">+'Rendements bruts'!Q94+1</f>
        <v>1.05</v>
      </c>
      <c r="R94" s="4"/>
      <c r="S94" s="4"/>
      <c r="T94" s="4"/>
      <c r="U94" s="4"/>
      <c r="V94" s="40">
        <f>+'Rendements bruts'!V94+1</f>
        <v>1</v>
      </c>
      <c r="W94" s="40">
        <f ca="1">+'Rendements bruts'!W94+1</f>
        <v>1</v>
      </c>
    </row>
    <row r="95" spans="1:23" x14ac:dyDescent="0.25">
      <c r="A95" s="2">
        <v>40847</v>
      </c>
      <c r="B95" s="4">
        <v>0.99726666666666663</v>
      </c>
      <c r="C95" s="4">
        <v>1.0607249999999999</v>
      </c>
      <c r="D95" s="4">
        <v>1.08955</v>
      </c>
      <c r="E95" s="4">
        <v>1.1124083333333332</v>
      </c>
      <c r="F95" s="4">
        <v>1.1107083333333334</v>
      </c>
      <c r="G95" s="4">
        <v>1.0734333333333332</v>
      </c>
      <c r="H95" s="4">
        <v>0.99722500000000003</v>
      </c>
      <c r="I95" s="4">
        <v>0.99740833333333334</v>
      </c>
      <c r="J95" s="4">
        <v>1.0537833333333333</v>
      </c>
      <c r="K95" s="4">
        <v>1.0264916666666666</v>
      </c>
      <c r="L95" s="4">
        <v>1.061925</v>
      </c>
      <c r="M95" s="4">
        <v>1.0139916666666666</v>
      </c>
      <c r="N95" s="4">
        <v>1.0598749999999999</v>
      </c>
      <c r="O95" s="4">
        <v>1</v>
      </c>
      <c r="P95" s="4"/>
      <c r="Q95" s="4">
        <f ca="1">+'Rendements bruts'!Q95+1</f>
        <v>0.95</v>
      </c>
      <c r="R95" s="4"/>
      <c r="S95" s="4"/>
      <c r="T95" s="4"/>
      <c r="U95" s="4"/>
      <c r="V95" s="40">
        <f>+'Rendements bruts'!V95+1</f>
        <v>1</v>
      </c>
      <c r="W95" s="40">
        <f ca="1">+'Rendements bruts'!W95+1</f>
        <v>0.98</v>
      </c>
    </row>
    <row r="96" spans="1:23" x14ac:dyDescent="0.25">
      <c r="A96" s="2">
        <v>40877</v>
      </c>
      <c r="B96" s="4">
        <v>1.0033666666666667</v>
      </c>
      <c r="C96" s="4">
        <v>0.99622500000000003</v>
      </c>
      <c r="D96" s="4">
        <v>0.99875000000000003</v>
      </c>
      <c r="E96" s="4">
        <v>1.0031083333333333</v>
      </c>
      <c r="F96" s="4">
        <v>1.0029083333333333</v>
      </c>
      <c r="G96" s="4">
        <v>0.97623333333333329</v>
      </c>
      <c r="H96" s="4">
        <v>1.0041249999999999</v>
      </c>
      <c r="I96" s="4">
        <v>1.0018083333333334</v>
      </c>
      <c r="J96" s="4">
        <v>0.99708333333333332</v>
      </c>
      <c r="K96" s="4">
        <v>1.0004916666666666</v>
      </c>
      <c r="L96" s="4">
        <v>1.0061249999999999</v>
      </c>
      <c r="M96" s="4">
        <v>1.0009916666666667</v>
      </c>
      <c r="N96" s="4">
        <v>0.99477499999999996</v>
      </c>
      <c r="O96" s="4">
        <v>1</v>
      </c>
      <c r="P96" s="4"/>
      <c r="Q96" s="4">
        <f ca="1">+'Rendements bruts'!Q96+1</f>
        <v>1.06</v>
      </c>
      <c r="R96" s="4"/>
      <c r="S96" s="4"/>
      <c r="T96" s="4"/>
      <c r="U96" s="4"/>
      <c r="V96" s="40">
        <f>+'Rendements bruts'!V96+1</f>
        <v>1</v>
      </c>
      <c r="W96" s="40">
        <f ca="1">+'Rendements bruts'!W96+1</f>
        <v>1.03</v>
      </c>
    </row>
    <row r="97" spans="1:23" x14ac:dyDescent="0.25">
      <c r="A97" s="2">
        <v>40908</v>
      </c>
      <c r="B97" s="4">
        <v>1.0109666666666666</v>
      </c>
      <c r="C97" s="4">
        <v>1.0026250000000001</v>
      </c>
      <c r="D97" s="4">
        <v>0.98365000000000002</v>
      </c>
      <c r="E97" s="4">
        <v>1.0120083333333334</v>
      </c>
      <c r="F97" s="4">
        <v>1.0119083333333334</v>
      </c>
      <c r="G97" s="4">
        <v>0.98353333333333337</v>
      </c>
      <c r="H97" s="4">
        <v>1.011725</v>
      </c>
      <c r="I97" s="4">
        <v>1.0096083333333334</v>
      </c>
      <c r="J97" s="4">
        <v>0.98188333333333333</v>
      </c>
      <c r="K97" s="4">
        <v>1.0026916666666668</v>
      </c>
      <c r="L97" s="4">
        <v>0.98412500000000003</v>
      </c>
      <c r="M97" s="4">
        <v>1.0083916666666666</v>
      </c>
      <c r="N97" s="4">
        <v>1.0014749999999999</v>
      </c>
      <c r="O97" s="4">
        <v>1</v>
      </c>
      <c r="P97" s="4"/>
      <c r="Q97" s="4">
        <f ca="1">+'Rendements bruts'!Q97+1</f>
        <v>0.96</v>
      </c>
      <c r="R97" s="4"/>
      <c r="S97" s="4"/>
      <c r="T97" s="4"/>
      <c r="U97" s="4"/>
      <c r="V97" s="40">
        <f>+'Rendements bruts'!V97+1</f>
        <v>1</v>
      </c>
      <c r="W97" s="40">
        <f ca="1">+'Rendements bruts'!W97+1</f>
        <v>0.98</v>
      </c>
    </row>
    <row r="98" spans="1:23" x14ac:dyDescent="0.25">
      <c r="A98" s="2">
        <v>40939</v>
      </c>
      <c r="B98" s="4">
        <v>1.0059665277777778</v>
      </c>
      <c r="C98" s="4">
        <v>1.0266249803571428</v>
      </c>
      <c r="D98" s="4">
        <v>1.0575499654761904</v>
      </c>
      <c r="E98" s="4">
        <v>1.0432082996031746</v>
      </c>
      <c r="F98" s="4">
        <v>1.0432082966269842</v>
      </c>
      <c r="G98" s="4">
        <v>1.0637332746031747</v>
      </c>
      <c r="H98" s="4">
        <v>1.0046249851190476</v>
      </c>
      <c r="I98" s="4">
        <v>1.0089083055555557</v>
      </c>
      <c r="J98" s="4">
        <v>1.0416836222222221</v>
      </c>
      <c r="K98" s="4">
        <v>1.0214920027777779</v>
      </c>
      <c r="L98" s="4">
        <v>1.0394249672619047</v>
      </c>
      <c r="M98" s="4">
        <v>1.0136919041666668</v>
      </c>
      <c r="N98" s="4">
        <v>1.0354745999999999</v>
      </c>
      <c r="O98" s="4">
        <v>1</v>
      </c>
      <c r="P98" s="4"/>
      <c r="Q98" s="4">
        <f ca="1">+'Rendements bruts'!Q98+1</f>
        <v>0.99</v>
      </c>
      <c r="R98" s="4"/>
      <c r="S98" s="4"/>
      <c r="T98" s="4"/>
      <c r="U98" s="4"/>
      <c r="V98" s="40">
        <f>+'Rendements bruts'!V98+1</f>
        <v>1</v>
      </c>
      <c r="W98" s="40">
        <f ca="1">+'Rendements bruts'!W98+1</f>
        <v>1.01</v>
      </c>
    </row>
    <row r="99" spans="1:23" x14ac:dyDescent="0.25">
      <c r="A99" s="2">
        <v>40968</v>
      </c>
      <c r="B99" s="4">
        <v>0.99766652777777776</v>
      </c>
      <c r="C99" s="4">
        <v>1.0193249803571429</v>
      </c>
      <c r="D99" s="4">
        <v>1.0264499654761905</v>
      </c>
      <c r="E99" s="4">
        <v>1.0439082996031745</v>
      </c>
      <c r="F99" s="4">
        <v>1.0443082966269841</v>
      </c>
      <c r="G99" s="4">
        <v>1.0366332746031746</v>
      </c>
      <c r="H99" s="4">
        <v>0.99522498511904767</v>
      </c>
      <c r="I99" s="4">
        <v>1.0031083055555556</v>
      </c>
      <c r="J99" s="4">
        <v>1.0034836222222223</v>
      </c>
      <c r="K99" s="4">
        <v>1.0119920027777778</v>
      </c>
      <c r="L99" s="4">
        <v>1.0272249672619047</v>
      </c>
      <c r="M99" s="4">
        <v>1.0051919041666666</v>
      </c>
      <c r="N99" s="4">
        <v>1.0249746</v>
      </c>
      <c r="O99" s="4">
        <v>1</v>
      </c>
      <c r="P99" s="4"/>
      <c r="Q99" s="4">
        <f ca="1">+'Rendements bruts'!Q99+1</f>
        <v>0.96</v>
      </c>
      <c r="R99" s="4"/>
      <c r="S99" s="4"/>
      <c r="T99" s="4"/>
      <c r="U99" s="4"/>
      <c r="V99" s="40">
        <f>+'Rendements bruts'!V99+1</f>
        <v>1</v>
      </c>
      <c r="W99" s="40">
        <f ca="1">+'Rendements bruts'!W99+1</f>
        <v>0.96</v>
      </c>
    </row>
    <row r="100" spans="1:23" x14ac:dyDescent="0.25">
      <c r="A100" s="2">
        <v>40999</v>
      </c>
      <c r="B100" s="4">
        <v>0.99686652777777773</v>
      </c>
      <c r="C100" s="4">
        <v>0.98742498035714288</v>
      </c>
      <c r="D100" s="4">
        <v>0.97564996547619043</v>
      </c>
      <c r="E100" s="4">
        <v>1.0323082996031745</v>
      </c>
      <c r="F100" s="4">
        <v>1.0317082966269842</v>
      </c>
      <c r="G100" s="4">
        <v>1.0106332746031745</v>
      </c>
      <c r="H100" s="4">
        <v>0.99492498511904759</v>
      </c>
      <c r="I100" s="4">
        <v>1.0010083055555556</v>
      </c>
      <c r="J100" s="4">
        <v>0.9934836222222222</v>
      </c>
      <c r="K100" s="4">
        <v>0.9987920027777778</v>
      </c>
      <c r="L100" s="4">
        <v>0.98632496726190477</v>
      </c>
      <c r="M100" s="4">
        <v>0.99949190416666667</v>
      </c>
      <c r="N100" s="4">
        <v>1.0067746</v>
      </c>
      <c r="O100" s="4">
        <v>1</v>
      </c>
      <c r="P100" s="4"/>
      <c r="Q100" s="4">
        <f ca="1">+'Rendements bruts'!Q100+1</f>
        <v>0.97</v>
      </c>
      <c r="R100" s="4"/>
      <c r="S100" s="4"/>
      <c r="T100" s="4"/>
      <c r="U100" s="4"/>
      <c r="V100" s="40">
        <f>+'Rendements bruts'!V100+1</f>
        <v>1</v>
      </c>
      <c r="W100" s="40">
        <f ca="1">+'Rendements bruts'!W100+1</f>
        <v>1</v>
      </c>
    </row>
    <row r="101" spans="1:23" x14ac:dyDescent="0.25">
      <c r="A101" s="2">
        <v>41029</v>
      </c>
      <c r="B101" s="4">
        <v>1.0015665277777779</v>
      </c>
      <c r="C101" s="4">
        <v>0.99872498035714286</v>
      </c>
      <c r="D101" s="4">
        <v>0.97374996547619053</v>
      </c>
      <c r="E101" s="4">
        <v>0.98930829960317457</v>
      </c>
      <c r="F101" s="4">
        <v>0.98920829662698417</v>
      </c>
      <c r="G101" s="4">
        <v>0.98453327460317464</v>
      </c>
      <c r="H101" s="4">
        <v>1.0015249851190475</v>
      </c>
      <c r="I101" s="4">
        <v>1.0018083055555556</v>
      </c>
      <c r="J101" s="4">
        <v>1.0024836222222222</v>
      </c>
      <c r="K101" s="4">
        <v>0.99619200277777775</v>
      </c>
      <c r="L101" s="4">
        <v>0.99482496726190472</v>
      </c>
      <c r="M101" s="4">
        <v>0.99939190416666668</v>
      </c>
      <c r="N101" s="4">
        <v>0.99347459999999999</v>
      </c>
      <c r="O101" s="4">
        <v>1</v>
      </c>
      <c r="P101" s="4"/>
      <c r="Q101" s="4">
        <f ca="1">+'Rendements bruts'!Q101+1</f>
        <v>0.96</v>
      </c>
      <c r="R101" s="4"/>
      <c r="S101" s="4"/>
      <c r="T101" s="4"/>
      <c r="U101" s="4"/>
      <c r="V101" s="40">
        <f>+'Rendements bruts'!V101+1</f>
        <v>1</v>
      </c>
      <c r="W101" s="40">
        <f ca="1">+'Rendements bruts'!W101+1</f>
        <v>1.05</v>
      </c>
    </row>
    <row r="102" spans="1:23" x14ac:dyDescent="0.25">
      <c r="A102" s="2">
        <v>41060</v>
      </c>
      <c r="B102" s="4">
        <v>1.0149665277777777</v>
      </c>
      <c r="C102" s="4">
        <v>0.92542498035714282</v>
      </c>
      <c r="D102" s="4">
        <v>0.94714996547619046</v>
      </c>
      <c r="E102" s="4">
        <v>0.93680829960317458</v>
      </c>
      <c r="F102" s="4">
        <v>0.93650829662698409</v>
      </c>
      <c r="G102" s="4">
        <v>0.92883327460317466</v>
      </c>
      <c r="H102" s="4">
        <v>1.0152249851190476</v>
      </c>
      <c r="I102" s="4">
        <v>1.0145083055555555</v>
      </c>
      <c r="J102" s="4">
        <v>0.95708362222222221</v>
      </c>
      <c r="K102" s="4">
        <v>0.97509200277777774</v>
      </c>
      <c r="L102" s="4">
        <v>0.92732496726190472</v>
      </c>
      <c r="M102" s="4">
        <v>0.99739190416666668</v>
      </c>
      <c r="N102" s="4">
        <v>0.95037459999999996</v>
      </c>
      <c r="O102" s="4">
        <v>1</v>
      </c>
      <c r="P102" s="4"/>
      <c r="Q102" s="4">
        <f ca="1">+'Rendements bruts'!Q102+1</f>
        <v>1</v>
      </c>
      <c r="R102" s="4"/>
      <c r="S102" s="4"/>
      <c r="T102" s="4"/>
      <c r="U102" s="4"/>
      <c r="V102" s="40">
        <f>+'Rendements bruts'!V102+1</f>
        <v>1</v>
      </c>
      <c r="W102" s="40">
        <f ca="1">+'Rendements bruts'!W102+1</f>
        <v>1.03</v>
      </c>
    </row>
    <row r="103" spans="1:23" x14ac:dyDescent="0.25">
      <c r="A103" s="2">
        <v>41090</v>
      </c>
      <c r="B103" s="4">
        <v>1.0023665277777778</v>
      </c>
      <c r="C103" s="4">
        <v>1.0231249803571429</v>
      </c>
      <c r="D103" s="4">
        <v>0.98624996547619048</v>
      </c>
      <c r="E103" s="4">
        <v>1.0354082996031746</v>
      </c>
      <c r="F103" s="4">
        <v>1.0354082966269842</v>
      </c>
      <c r="G103" s="4">
        <v>1.0363332746031746</v>
      </c>
      <c r="H103" s="4">
        <v>1.0024249851190477</v>
      </c>
      <c r="I103" s="4">
        <v>1.0019083055555555</v>
      </c>
      <c r="J103" s="4">
        <v>1.0325836222222222</v>
      </c>
      <c r="K103" s="4">
        <v>1.0128920027777777</v>
      </c>
      <c r="L103" s="4">
        <v>1.0076249672619049</v>
      </c>
      <c r="M103" s="4">
        <v>1.0080919041666667</v>
      </c>
      <c r="N103" s="4">
        <v>1.0245746</v>
      </c>
      <c r="O103" s="4">
        <v>1</v>
      </c>
      <c r="P103" s="4"/>
      <c r="Q103" s="4">
        <f ca="1">+'Rendements bruts'!Q103+1</f>
        <v>1.04</v>
      </c>
      <c r="R103" s="4"/>
      <c r="S103" s="4"/>
      <c r="T103" s="4"/>
      <c r="U103" s="4"/>
      <c r="V103" s="40">
        <f>+'Rendements bruts'!V103+1</f>
        <v>1</v>
      </c>
      <c r="W103" s="40">
        <f ca="1">+'Rendements bruts'!W103+1</f>
        <v>0.99</v>
      </c>
    </row>
    <row r="104" spans="1:23" x14ac:dyDescent="0.25">
      <c r="A104" s="2">
        <v>41121</v>
      </c>
      <c r="B104" s="4">
        <v>1.0039665277777778</v>
      </c>
      <c r="C104" s="4">
        <v>1.0093249803571429</v>
      </c>
      <c r="D104" s="4">
        <v>1.0085499654761905</v>
      </c>
      <c r="E104" s="4">
        <v>1.0146082996031747</v>
      </c>
      <c r="F104" s="4">
        <v>1.0143082966269841</v>
      </c>
      <c r="G104" s="4">
        <v>1.0017332746031746</v>
      </c>
      <c r="H104" s="4">
        <v>1.0030249851190476</v>
      </c>
      <c r="I104" s="4">
        <v>1.0062083055555555</v>
      </c>
      <c r="J104" s="4">
        <v>1.0199836222222223</v>
      </c>
      <c r="K104" s="4">
        <v>1.0058920027777778</v>
      </c>
      <c r="L104" s="4">
        <v>0.99792496726190472</v>
      </c>
      <c r="M104" s="4">
        <v>1.0046919041666666</v>
      </c>
      <c r="N104" s="4">
        <v>1.0070745999999999</v>
      </c>
      <c r="O104" s="4">
        <v>1</v>
      </c>
      <c r="P104" s="4"/>
      <c r="Q104" s="4">
        <f ca="1">+'Rendements bruts'!Q104+1</f>
        <v>1.05</v>
      </c>
      <c r="R104" s="4"/>
      <c r="S104" s="4"/>
      <c r="T104" s="4"/>
      <c r="U104" s="4"/>
      <c r="V104" s="40">
        <f>+'Rendements bruts'!V104+1</f>
        <v>1</v>
      </c>
      <c r="W104" s="40">
        <f ca="1">+'Rendements bruts'!W104+1</f>
        <v>1</v>
      </c>
    </row>
    <row r="105" spans="1:23" x14ac:dyDescent="0.25">
      <c r="A105" s="2">
        <v>41152</v>
      </c>
      <c r="B105" s="4">
        <v>1.0002665277777778</v>
      </c>
      <c r="C105" s="4">
        <v>1.0330249803571427</v>
      </c>
      <c r="D105" s="4">
        <v>1.0292499654761904</v>
      </c>
      <c r="E105" s="4">
        <v>1.0306082996031747</v>
      </c>
      <c r="F105" s="4">
        <v>1.0302082966269841</v>
      </c>
      <c r="G105" s="4">
        <v>0.99203327460317459</v>
      </c>
      <c r="H105" s="4">
        <v>0.99902498511904758</v>
      </c>
      <c r="I105" s="4">
        <v>1.0033083055555556</v>
      </c>
      <c r="J105" s="4">
        <v>1.0200836222222223</v>
      </c>
      <c r="K105" s="4">
        <v>1.0095920027777778</v>
      </c>
      <c r="L105" s="4">
        <v>1.0187249672619048</v>
      </c>
      <c r="M105" s="4">
        <v>1.0039919041666667</v>
      </c>
      <c r="N105" s="4">
        <v>1.0145746</v>
      </c>
      <c r="O105" s="4">
        <v>1</v>
      </c>
      <c r="P105" s="4"/>
      <c r="Q105" s="4">
        <f ca="1">+'Rendements bruts'!Q105+1</f>
        <v>0.97</v>
      </c>
      <c r="R105" s="4"/>
      <c r="S105" s="4"/>
      <c r="T105" s="4"/>
      <c r="U105" s="4"/>
      <c r="V105" s="40">
        <f>+'Rendements bruts'!V105+1</f>
        <v>1</v>
      </c>
      <c r="W105" s="40">
        <f ca="1">+'Rendements bruts'!W105+1</f>
        <v>1.05</v>
      </c>
    </row>
    <row r="106" spans="1:23" x14ac:dyDescent="0.25">
      <c r="A106" s="2">
        <v>41182</v>
      </c>
      <c r="B106" s="4">
        <v>1.0067665277777778</v>
      </c>
      <c r="C106" s="4">
        <v>1.0282249803571428</v>
      </c>
      <c r="D106" s="4">
        <v>1.0399499654761906</v>
      </c>
      <c r="E106" s="4">
        <v>1.0252082996031746</v>
      </c>
      <c r="F106" s="4">
        <v>1.0250082966269842</v>
      </c>
      <c r="G106" s="4">
        <v>1.0393332746031747</v>
      </c>
      <c r="H106" s="4">
        <v>1.0058249851190477</v>
      </c>
      <c r="I106" s="4">
        <v>1.0087083055555555</v>
      </c>
      <c r="J106" s="4">
        <v>1.0100836222222223</v>
      </c>
      <c r="K106" s="4">
        <v>1.0169920027777777</v>
      </c>
      <c r="L106" s="4">
        <v>1.0362249672619048</v>
      </c>
      <c r="M106" s="4">
        <v>1.0112919041666666</v>
      </c>
      <c r="N106" s="4">
        <v>1.0247746</v>
      </c>
      <c r="O106" s="4">
        <v>1</v>
      </c>
      <c r="P106" s="4"/>
      <c r="Q106" s="4">
        <f ca="1">+'Rendements bruts'!Q106+1</f>
        <v>0.99</v>
      </c>
      <c r="R106" s="4"/>
      <c r="S106" s="4"/>
      <c r="T106" s="4"/>
      <c r="U106" s="4"/>
      <c r="V106" s="40">
        <f>+'Rendements bruts'!V106+1</f>
        <v>1</v>
      </c>
      <c r="W106" s="40">
        <f ca="1">+'Rendements bruts'!W106+1</f>
        <v>0.96</v>
      </c>
    </row>
    <row r="107" spans="1:23" x14ac:dyDescent="0.25">
      <c r="A107" s="2">
        <v>41213</v>
      </c>
      <c r="B107" s="4">
        <v>1.0004665277777778</v>
      </c>
      <c r="C107" s="4">
        <v>1.0141249803571428</v>
      </c>
      <c r="D107" s="4">
        <v>1.0130499654761904</v>
      </c>
      <c r="E107" s="4">
        <v>0.98940829960317456</v>
      </c>
      <c r="F107" s="4">
        <v>0.98920829662698417</v>
      </c>
      <c r="G107" s="4">
        <v>1.0255332746031747</v>
      </c>
      <c r="H107" s="4">
        <v>0.9998249851190476</v>
      </c>
      <c r="I107" s="4">
        <v>1.0018083055555556</v>
      </c>
      <c r="J107" s="4">
        <v>0.99618362222222223</v>
      </c>
      <c r="K107" s="4">
        <v>1.0042920027777777</v>
      </c>
      <c r="L107" s="4">
        <v>1.0162249672619048</v>
      </c>
      <c r="M107" s="4">
        <v>1.0021919041666667</v>
      </c>
      <c r="N107" s="4">
        <v>1.0072745999999999</v>
      </c>
      <c r="O107" s="4">
        <v>1</v>
      </c>
      <c r="P107" s="4"/>
      <c r="Q107" s="4">
        <f ca="1">+'Rendements bruts'!Q107+1</f>
        <v>1.01</v>
      </c>
      <c r="R107" s="4"/>
      <c r="S107" s="4"/>
      <c r="T107" s="4"/>
      <c r="U107" s="4"/>
      <c r="V107" s="40">
        <f>+'Rendements bruts'!V107+1</f>
        <v>1</v>
      </c>
      <c r="W107" s="40">
        <f ca="1">+'Rendements bruts'!W107+1</f>
        <v>0.96</v>
      </c>
    </row>
    <row r="108" spans="1:23" x14ac:dyDescent="0.25">
      <c r="A108" s="2">
        <v>41243</v>
      </c>
      <c r="B108" s="4">
        <v>1.0042665277777778</v>
      </c>
      <c r="C108" s="4">
        <v>0.99592498035714283</v>
      </c>
      <c r="D108" s="4">
        <v>0.98734996547619047</v>
      </c>
      <c r="E108" s="4">
        <v>1.0077082996031745</v>
      </c>
      <c r="F108" s="4">
        <v>1.0072082966269842</v>
      </c>
      <c r="G108" s="4">
        <v>1.0134332746031747</v>
      </c>
      <c r="H108" s="4">
        <v>1.0032249851190476</v>
      </c>
      <c r="I108" s="4">
        <v>1.0069083055555557</v>
      </c>
      <c r="J108" s="4">
        <v>1.0000836222222222</v>
      </c>
      <c r="K108" s="4">
        <v>1.0024920027777777</v>
      </c>
      <c r="L108" s="4">
        <v>0.98662496726190474</v>
      </c>
      <c r="M108" s="4">
        <v>1.0044919041666667</v>
      </c>
      <c r="N108" s="4">
        <v>1.0053745999999999</v>
      </c>
      <c r="O108" s="4">
        <v>1</v>
      </c>
      <c r="P108" s="4"/>
      <c r="Q108" s="4">
        <f ca="1">+'Rendements bruts'!Q108+1</f>
        <v>1.03</v>
      </c>
      <c r="R108" s="4"/>
      <c r="S108" s="4"/>
      <c r="T108" s="4"/>
      <c r="U108" s="4"/>
      <c r="V108" s="40">
        <f>+'Rendements bruts'!V108+1</f>
        <v>1</v>
      </c>
      <c r="W108" s="40">
        <f ca="1">+'Rendements bruts'!W108+1</f>
        <v>1.03</v>
      </c>
    </row>
    <row r="109" spans="1:23" x14ac:dyDescent="0.25">
      <c r="A109" s="2">
        <v>41274</v>
      </c>
      <c r="B109" s="4">
        <v>0.99956652777777777</v>
      </c>
      <c r="C109" s="4">
        <v>1.0251249803571429</v>
      </c>
      <c r="D109" s="4">
        <v>1.0229499654761904</v>
      </c>
      <c r="E109" s="4">
        <v>1.0137082996031745</v>
      </c>
      <c r="F109" s="4">
        <v>1.0135082966269842</v>
      </c>
      <c r="G109" s="4">
        <v>1.0345332746031746</v>
      </c>
      <c r="H109" s="4">
        <v>0.99902498511904758</v>
      </c>
      <c r="I109" s="4">
        <v>1.0009083055555557</v>
      </c>
      <c r="J109" s="4">
        <v>1.0015836222222223</v>
      </c>
      <c r="K109" s="4">
        <v>1.0094920027777778</v>
      </c>
      <c r="L109" s="4">
        <v>1.0149249672619047</v>
      </c>
      <c r="M109" s="4">
        <v>1.0045919041666667</v>
      </c>
      <c r="N109" s="4">
        <v>1.0182746</v>
      </c>
      <c r="O109" s="4">
        <v>1</v>
      </c>
      <c r="P109" s="4"/>
      <c r="Q109" s="4">
        <f ca="1">+'Rendements bruts'!Q109+1</f>
        <v>1.01</v>
      </c>
      <c r="R109" s="4"/>
      <c r="S109" s="4"/>
      <c r="T109" s="4"/>
      <c r="U109" s="4"/>
      <c r="V109" s="40">
        <f>+'Rendements bruts'!V109+1</f>
        <v>1</v>
      </c>
      <c r="W109" s="40">
        <f ca="1">+'Rendements bruts'!W109+1</f>
        <v>0.99</v>
      </c>
    </row>
    <row r="110" spans="1:23" x14ac:dyDescent="0.25">
      <c r="A110" s="2">
        <v>41305</v>
      </c>
      <c r="B110" s="4">
        <v>0.99755957441666665</v>
      </c>
      <c r="C110" s="4">
        <v>1.0274436287499999</v>
      </c>
      <c r="D110" s="4">
        <v>1.0490872124999999</v>
      </c>
      <c r="E110" s="4">
        <v>1.0396393687500001</v>
      </c>
      <c r="F110" s="4">
        <v>1.03963934375</v>
      </c>
      <c r="G110" s="4">
        <v>1.0532829633333334</v>
      </c>
      <c r="H110" s="4">
        <v>0.99654363874999996</v>
      </c>
      <c r="I110" s="4">
        <v>0.99993938125000004</v>
      </c>
      <c r="J110" s="4">
        <v>1.0063153978333332</v>
      </c>
      <c r="K110" s="4">
        <v>1.0159053268333333</v>
      </c>
      <c r="L110" s="4">
        <v>1.0183435187500001</v>
      </c>
      <c r="M110" s="4">
        <v>1.0063116333333333</v>
      </c>
      <c r="N110" s="4">
        <v>1.0297012062499999</v>
      </c>
      <c r="O110" s="4">
        <v>1</v>
      </c>
      <c r="P110" s="4"/>
      <c r="Q110" s="4">
        <f ca="1">+'Rendements bruts'!Q110+1</f>
        <v>1.02</v>
      </c>
      <c r="R110" s="4"/>
      <c r="S110" s="4"/>
      <c r="T110" s="4"/>
      <c r="U110" s="4"/>
      <c r="V110" s="40">
        <f>+'Rendements bruts'!V110+1</f>
        <v>1</v>
      </c>
      <c r="W110" s="40">
        <f ca="1">+'Rendements bruts'!W110+1</f>
        <v>0.99</v>
      </c>
    </row>
    <row r="111" spans="1:23" x14ac:dyDescent="0.25">
      <c r="A111" s="2">
        <v>41333</v>
      </c>
      <c r="B111" s="4">
        <v>1.0108595744166666</v>
      </c>
      <c r="C111" s="4">
        <v>1.0162436287500001</v>
      </c>
      <c r="D111" s="4">
        <v>1.0045872124999999</v>
      </c>
      <c r="E111" s="4">
        <v>1.0068393687499999</v>
      </c>
      <c r="F111" s="4">
        <v>1.0064393437500001</v>
      </c>
      <c r="G111" s="4">
        <v>1.0164829633333334</v>
      </c>
      <c r="H111" s="4">
        <v>1.01014363875</v>
      </c>
      <c r="I111" s="4">
        <v>1.0126393812500001</v>
      </c>
      <c r="J111" s="4">
        <v>0.9765153978333333</v>
      </c>
      <c r="K111" s="4">
        <v>1.0081053268333333</v>
      </c>
      <c r="L111" s="4">
        <v>1.00914351875</v>
      </c>
      <c r="M111" s="4">
        <v>1.0109116333333332</v>
      </c>
      <c r="N111" s="4">
        <v>1.0122012062500001</v>
      </c>
      <c r="O111" s="4">
        <v>1</v>
      </c>
      <c r="P111" s="4"/>
      <c r="Q111" s="4">
        <f ca="1">+'Rendements bruts'!Q111+1</f>
        <v>1.01</v>
      </c>
      <c r="R111" s="4"/>
      <c r="S111" s="4"/>
      <c r="T111" s="4"/>
      <c r="U111" s="4"/>
      <c r="V111" s="40">
        <f>+'Rendements bruts'!V111+1</f>
        <v>1</v>
      </c>
      <c r="W111" s="40">
        <f ca="1">+'Rendements bruts'!W111+1</f>
        <v>1.01</v>
      </c>
    </row>
    <row r="112" spans="1:23" x14ac:dyDescent="0.25">
      <c r="A112" s="2">
        <v>41364</v>
      </c>
      <c r="B112" s="4">
        <v>1.0038595744166667</v>
      </c>
      <c r="C112" s="4">
        <v>0.98704362874999996</v>
      </c>
      <c r="D112" s="4">
        <v>1.0146872124999999</v>
      </c>
      <c r="E112" s="4">
        <v>1.03183936875</v>
      </c>
      <c r="F112" s="4">
        <v>1.03183934375</v>
      </c>
      <c r="G112" s="4">
        <v>0.98788296333333336</v>
      </c>
      <c r="H112" s="4">
        <v>1.0028436387499999</v>
      </c>
      <c r="I112" s="4">
        <v>1.0062393812499999</v>
      </c>
      <c r="J112" s="4">
        <v>1.0093153978333333</v>
      </c>
      <c r="K112" s="4">
        <v>1.0050053268333334</v>
      </c>
      <c r="L112" s="4">
        <v>1.0016435187499999</v>
      </c>
      <c r="M112" s="4">
        <v>1.0034116333333334</v>
      </c>
      <c r="N112" s="4">
        <v>1.0023012062500001</v>
      </c>
      <c r="O112" s="4">
        <v>1</v>
      </c>
      <c r="P112" s="4"/>
      <c r="Q112" s="4">
        <f ca="1">+'Rendements bruts'!Q112+1</f>
        <v>0.96</v>
      </c>
      <c r="R112" s="4"/>
      <c r="S112" s="4"/>
      <c r="T112" s="4"/>
      <c r="U112" s="4"/>
      <c r="V112" s="40">
        <f>+'Rendements bruts'!V112+1</f>
        <v>1</v>
      </c>
      <c r="W112" s="40">
        <f ca="1">+'Rendements bruts'!W112+1</f>
        <v>1.02</v>
      </c>
    </row>
    <row r="113" spans="1:23" x14ac:dyDescent="0.25">
      <c r="A113" s="2">
        <v>41394</v>
      </c>
      <c r="B113" s="4">
        <v>1.0074595744166666</v>
      </c>
      <c r="C113" s="4">
        <v>0.97634362875000003</v>
      </c>
      <c r="D113" s="4">
        <v>0.99258721250000004</v>
      </c>
      <c r="E113" s="4">
        <v>1.02383936875</v>
      </c>
      <c r="F113" s="4">
        <v>1.02373934375</v>
      </c>
      <c r="G113" s="4">
        <v>1.0175829633333333</v>
      </c>
      <c r="H113" s="4">
        <v>1.0069436387499999</v>
      </c>
      <c r="I113" s="4">
        <v>1.00903938125</v>
      </c>
      <c r="J113" s="4">
        <v>0.99941539783333333</v>
      </c>
      <c r="K113" s="4">
        <v>1.0039053268333333</v>
      </c>
      <c r="L113" s="4">
        <v>0.98824351875000005</v>
      </c>
      <c r="M113" s="4">
        <v>1.0069116333333334</v>
      </c>
      <c r="N113" s="4">
        <v>1.0056012062499999</v>
      </c>
      <c r="O113" s="4">
        <v>1</v>
      </c>
      <c r="P113" s="4"/>
      <c r="Q113" s="4">
        <f ca="1">+'Rendements bruts'!Q113+1</f>
        <v>1</v>
      </c>
      <c r="R113" s="4"/>
      <c r="S113" s="4"/>
      <c r="T113" s="4"/>
      <c r="U113" s="4"/>
      <c r="V113" s="40">
        <f>+'Rendements bruts'!V113+1</f>
        <v>1</v>
      </c>
      <c r="W113" s="40">
        <f ca="1">+'Rendements bruts'!W113+1</f>
        <v>1.06</v>
      </c>
    </row>
    <row r="114" spans="1:23" x14ac:dyDescent="0.25">
      <c r="A114" s="2">
        <v>41425</v>
      </c>
      <c r="B114" s="4">
        <v>0.99085957441666672</v>
      </c>
      <c r="C114" s="4">
        <v>1.01654362875</v>
      </c>
      <c r="D114" s="4">
        <v>1.0393872125000001</v>
      </c>
      <c r="E114" s="4">
        <v>1.0348393687499999</v>
      </c>
      <c r="F114" s="4">
        <v>1.03383934375</v>
      </c>
      <c r="G114" s="4">
        <v>1.0253829633333333</v>
      </c>
      <c r="H114" s="4">
        <v>0.99084363875000003</v>
      </c>
      <c r="I114" s="4">
        <v>0.99063938124999995</v>
      </c>
      <c r="J114" s="4">
        <v>0.95911539783333333</v>
      </c>
      <c r="K114" s="4">
        <v>1.0045053268333333</v>
      </c>
      <c r="L114" s="4">
        <v>1.0184435187500001</v>
      </c>
      <c r="M114" s="4">
        <v>0.99831163333333328</v>
      </c>
      <c r="N114" s="4">
        <v>1.01700120625</v>
      </c>
      <c r="O114" s="4">
        <v>1</v>
      </c>
      <c r="P114" s="4"/>
      <c r="Q114" s="4">
        <f ca="1">+'Rendements bruts'!Q114+1</f>
        <v>0.97</v>
      </c>
      <c r="R114" s="4"/>
      <c r="S114" s="4"/>
      <c r="T114" s="4"/>
      <c r="U114" s="4"/>
      <c r="V114" s="40">
        <f>+'Rendements bruts'!V114+1</f>
        <v>1</v>
      </c>
      <c r="W114" s="40">
        <f ca="1">+'Rendements bruts'!W114+1</f>
        <v>1.04</v>
      </c>
    </row>
    <row r="115" spans="1:23" x14ac:dyDescent="0.25">
      <c r="A115" s="2">
        <f>+'Rendements nets'!C118</f>
        <v>41455</v>
      </c>
      <c r="B115" s="4">
        <f ca="1">+'Rendements bruts'!B115+1</f>
        <v>1.02</v>
      </c>
      <c r="C115" s="4">
        <f ca="1">+'Rendements bruts'!C115+1</f>
        <v>0.97</v>
      </c>
      <c r="D115" s="4">
        <f ca="1">+'Rendements bruts'!D115+1</f>
        <v>0.96</v>
      </c>
      <c r="E115" s="4">
        <f ca="1">+'Rendements bruts'!E115+1</f>
        <v>1.06</v>
      </c>
      <c r="F115" s="4">
        <f ca="1">+'Rendements bruts'!F115+1</f>
        <v>0.96</v>
      </c>
      <c r="G115" s="4">
        <f ca="1">+'Rendements bruts'!G115+1</f>
        <v>1.06</v>
      </c>
      <c r="H115" s="4">
        <f ca="1">+'Rendements bruts'!H115+1</f>
        <v>0.97</v>
      </c>
      <c r="I115" s="4">
        <f ca="1">+'Rendements bruts'!I115+1</f>
        <v>1.06</v>
      </c>
      <c r="J115" s="4">
        <f ca="1">+'Rendements bruts'!J115+1</f>
        <v>0.97</v>
      </c>
      <c r="K115" s="4">
        <f ca="1">+'Rendements bruts'!K115+1</f>
        <v>0.96</v>
      </c>
      <c r="L115" s="4">
        <f ca="1">+'Rendements bruts'!L115+1</f>
        <v>0.98</v>
      </c>
      <c r="M115" s="4">
        <f ca="1">+'Rendements bruts'!M115+1</f>
        <v>0.97</v>
      </c>
      <c r="N115" s="4">
        <f ca="1">+'Rendements bruts'!N115+1</f>
        <v>1</v>
      </c>
      <c r="O115" s="4">
        <f>+'Rendements bruts'!O115+1</f>
        <v>1</v>
      </c>
      <c r="P115" s="4"/>
      <c r="Q115" s="4">
        <f ca="1">+'Rendements bruts'!Q115+1</f>
        <v>1.01</v>
      </c>
      <c r="R115" s="4"/>
      <c r="S115" s="4"/>
      <c r="T115" s="4"/>
      <c r="U115" s="4"/>
      <c r="V115" s="40">
        <f>+'Rendements bruts'!V115+1</f>
        <v>1</v>
      </c>
      <c r="W115" s="40">
        <f ca="1">+'Rendements bruts'!W115+1</f>
        <v>0.96</v>
      </c>
    </row>
    <row r="116" spans="1:23" x14ac:dyDescent="0.25">
      <c r="A116" s="2">
        <f>+'Rendements nets'!C119</f>
        <v>41486</v>
      </c>
      <c r="B116" s="4">
        <f ca="1">+'Rendements bruts'!B116+1</f>
        <v>1.06</v>
      </c>
      <c r="C116" s="4">
        <f ca="1">+'Rendements bruts'!C116+1</f>
        <v>1</v>
      </c>
      <c r="D116" s="4">
        <f ca="1">+'Rendements bruts'!D116+1</f>
        <v>1.05</v>
      </c>
      <c r="E116" s="4">
        <f ca="1">+'Rendements bruts'!E116+1</f>
        <v>1.03</v>
      </c>
      <c r="F116" s="4">
        <f ca="1">+'Rendements bruts'!F116+1</f>
        <v>1.04</v>
      </c>
      <c r="G116" s="4">
        <f ca="1">+'Rendements bruts'!G116+1</f>
        <v>1.06</v>
      </c>
      <c r="H116" s="4">
        <f ca="1">+'Rendements bruts'!H116+1</f>
        <v>1.04</v>
      </c>
      <c r="I116" s="4">
        <f ca="1">+'Rendements bruts'!I116+1</f>
        <v>1</v>
      </c>
      <c r="J116" s="4">
        <f ca="1">+'Rendements bruts'!J116+1</f>
        <v>1.01</v>
      </c>
      <c r="K116" s="4">
        <f ca="1">+'Rendements bruts'!K116+1</f>
        <v>1.04</v>
      </c>
      <c r="L116" s="4">
        <f ca="1">+'Rendements bruts'!L116+1</f>
        <v>1.04</v>
      </c>
      <c r="M116" s="4">
        <f ca="1">+'Rendements bruts'!M116+1</f>
        <v>1.02</v>
      </c>
      <c r="N116" s="4">
        <f ca="1">+'Rendements bruts'!N116+1</f>
        <v>1.06</v>
      </c>
      <c r="O116" s="4">
        <f>+'Rendements bruts'!O116+1</f>
        <v>1</v>
      </c>
      <c r="P116" s="4">
        <f>+'Rendements bruts'!P116+1</f>
        <v>1</v>
      </c>
      <c r="Q116" s="4">
        <f ca="1">+'Rendements bruts'!Q116+1</f>
        <v>1.01</v>
      </c>
      <c r="R116" s="4"/>
      <c r="S116" s="4"/>
      <c r="T116" s="4"/>
      <c r="U116" s="4"/>
      <c r="V116" s="40">
        <f>+'Rendements bruts'!V116+1</f>
        <v>1</v>
      </c>
      <c r="W116" s="40">
        <f ca="1">+'Rendements bruts'!W116+1</f>
        <v>1</v>
      </c>
    </row>
    <row r="117" spans="1:23" x14ac:dyDescent="0.25">
      <c r="A117" s="2">
        <f>+'Rendements nets'!C120</f>
        <v>41517</v>
      </c>
      <c r="B117" s="4">
        <f ca="1">+'Rendements bruts'!B117+1</f>
        <v>0.98</v>
      </c>
      <c r="C117" s="4">
        <f ca="1">+'Rendements bruts'!C117+1</f>
        <v>1.03</v>
      </c>
      <c r="D117" s="4">
        <f ca="1">+'Rendements bruts'!D117+1</f>
        <v>1.01</v>
      </c>
      <c r="E117" s="4">
        <f ca="1">+'Rendements bruts'!E117+1</f>
        <v>1.06</v>
      </c>
      <c r="F117" s="4">
        <f ca="1">+'Rendements bruts'!F117+1</f>
        <v>1.01</v>
      </c>
      <c r="G117" s="4">
        <f ca="1">+'Rendements bruts'!G117+1</f>
        <v>0.95</v>
      </c>
      <c r="H117" s="4">
        <f ca="1">+'Rendements bruts'!H117+1</f>
        <v>0.98</v>
      </c>
      <c r="I117" s="4">
        <f ca="1">+'Rendements bruts'!I117+1</f>
        <v>0.96</v>
      </c>
      <c r="J117" s="4">
        <f ca="1">+'Rendements bruts'!J117+1</f>
        <v>0.98</v>
      </c>
      <c r="K117" s="4">
        <f ca="1">+'Rendements bruts'!K117+1</f>
        <v>1</v>
      </c>
      <c r="L117" s="4">
        <f ca="1">+'Rendements bruts'!L117+1</f>
        <v>0.96</v>
      </c>
      <c r="M117" s="4">
        <f ca="1">+'Rendements bruts'!M117+1</f>
        <v>1.02</v>
      </c>
      <c r="N117" s="4">
        <f ca="1">+'Rendements bruts'!N117+1</f>
        <v>0.99</v>
      </c>
      <c r="O117" s="4">
        <f>+'Rendements bruts'!O117+1</f>
        <v>1</v>
      </c>
      <c r="P117" s="4">
        <f ca="1">+'Rendements bruts'!P117+1</f>
        <v>1.05</v>
      </c>
      <c r="Q117" s="4">
        <f ca="1">+'Rendements bruts'!Q117+1</f>
        <v>0.95</v>
      </c>
      <c r="R117" s="4"/>
      <c r="S117" s="4"/>
      <c r="T117" s="4"/>
      <c r="U117" s="4"/>
      <c r="V117" s="40">
        <f>+'Rendements bruts'!V117+1</f>
        <v>1</v>
      </c>
      <c r="W117" s="40">
        <f ca="1">+'Rendements bruts'!W117+1</f>
        <v>0.99</v>
      </c>
    </row>
    <row r="118" spans="1:23" x14ac:dyDescent="0.25">
      <c r="A118" s="2">
        <f>+'Rendements nets'!C121</f>
        <v>41547</v>
      </c>
      <c r="B118" s="4">
        <f ca="1">+'Rendements bruts'!B118+1</f>
        <v>0.98</v>
      </c>
      <c r="C118" s="4">
        <f ca="1">+'Rendements bruts'!C118+1</f>
        <v>0.99</v>
      </c>
      <c r="D118" s="4">
        <f ca="1">+'Rendements bruts'!D118+1</f>
        <v>1.04</v>
      </c>
      <c r="E118" s="4">
        <f ca="1">+'Rendements bruts'!E118+1</f>
        <v>1.03</v>
      </c>
      <c r="F118" s="4">
        <f ca="1">+'Rendements bruts'!F118+1</f>
        <v>0.97</v>
      </c>
      <c r="G118" s="4">
        <f ca="1">+'Rendements bruts'!G118+1</f>
        <v>1.04</v>
      </c>
      <c r="H118" s="4">
        <f ca="1">+'Rendements bruts'!H118+1</f>
        <v>0.99</v>
      </c>
      <c r="I118" s="4">
        <f ca="1">+'Rendements bruts'!I118+1</f>
        <v>0.97</v>
      </c>
      <c r="J118" s="4">
        <f ca="1">+'Rendements bruts'!J118+1</f>
        <v>1.05</v>
      </c>
      <c r="K118" s="4">
        <f ca="1">+'Rendements bruts'!K118+1</f>
        <v>1.01</v>
      </c>
      <c r="L118" s="4">
        <f ca="1">+'Rendements bruts'!L118+1</f>
        <v>0.99</v>
      </c>
      <c r="M118" s="4">
        <f ca="1">+'Rendements bruts'!M118+1</f>
        <v>0.97</v>
      </c>
      <c r="N118" s="4">
        <f ca="1">+'Rendements bruts'!N118+1</f>
        <v>0.99</v>
      </c>
      <c r="O118" s="4">
        <f>+'Rendements bruts'!O118+1</f>
        <v>1</v>
      </c>
      <c r="P118" s="4">
        <f ca="1">+'Rendements bruts'!P118+1</f>
        <v>0.99</v>
      </c>
      <c r="Q118" s="4">
        <f ca="1">+'Rendements bruts'!Q118+1</f>
        <v>1</v>
      </c>
      <c r="R118" s="4"/>
      <c r="S118" s="4"/>
      <c r="T118" s="4"/>
      <c r="U118" s="4"/>
      <c r="V118" s="40">
        <f>+'Rendements bruts'!V118+1</f>
        <v>1</v>
      </c>
      <c r="W118" s="40">
        <f ca="1">+'Rendements bruts'!W118+1</f>
        <v>0.95</v>
      </c>
    </row>
    <row r="119" spans="1:23" x14ac:dyDescent="0.25">
      <c r="A119" s="2">
        <f>+'Rendements nets'!C122</f>
        <v>41578</v>
      </c>
      <c r="B119" s="4">
        <f ca="1">+'Rendements bruts'!B119+1</f>
        <v>1.06</v>
      </c>
      <c r="C119" s="4">
        <f ca="1">+'Rendements bruts'!C119+1</f>
        <v>1</v>
      </c>
      <c r="D119" s="4">
        <f ca="1">+'Rendements bruts'!D119+1</f>
        <v>0.97</v>
      </c>
      <c r="E119" s="4">
        <f ca="1">+'Rendements bruts'!E119+1</f>
        <v>1</v>
      </c>
      <c r="F119" s="4">
        <f ca="1">+'Rendements bruts'!F119+1</f>
        <v>1</v>
      </c>
      <c r="G119" s="4">
        <f ca="1">+'Rendements bruts'!G119+1</f>
        <v>1.03</v>
      </c>
      <c r="H119" s="4">
        <f ca="1">+'Rendements bruts'!H119+1</f>
        <v>1.06</v>
      </c>
      <c r="I119" s="4">
        <f ca="1">+'Rendements bruts'!I119+1</f>
        <v>0.99</v>
      </c>
      <c r="J119" s="4">
        <f ca="1">+'Rendements bruts'!J119+1</f>
        <v>1.03</v>
      </c>
      <c r="K119" s="4">
        <f ca="1">+'Rendements bruts'!K119+1</f>
        <v>1.05</v>
      </c>
      <c r="L119" s="4">
        <f ca="1">+'Rendements bruts'!L119+1</f>
        <v>0.96</v>
      </c>
      <c r="M119" s="4">
        <f ca="1">+'Rendements bruts'!M119+1</f>
        <v>0.95</v>
      </c>
      <c r="N119" s="4">
        <f ca="1">+'Rendements bruts'!N119+1</f>
        <v>0.95</v>
      </c>
      <c r="O119" s="4">
        <f>+'Rendements bruts'!O119+1</f>
        <v>1</v>
      </c>
      <c r="P119" s="4">
        <f ca="1">+'Rendements bruts'!P119+1</f>
        <v>0.95</v>
      </c>
      <c r="Q119" s="4">
        <f ca="1">+'Rendements bruts'!Q119+1</f>
        <v>1.06</v>
      </c>
      <c r="R119" s="4"/>
      <c r="S119" s="4"/>
      <c r="T119" s="4"/>
      <c r="U119" s="4"/>
      <c r="V119" s="40">
        <f>+'Rendements bruts'!V119+1</f>
        <v>1</v>
      </c>
      <c r="W119" s="40">
        <f ca="1">+'Rendements bruts'!W119+1</f>
        <v>1.06</v>
      </c>
    </row>
    <row r="120" spans="1:23" x14ac:dyDescent="0.25">
      <c r="A120" s="2">
        <f>+'Rendements nets'!C123</f>
        <v>41608</v>
      </c>
      <c r="B120" s="4">
        <f ca="1">+'Rendements bruts'!B120+1</f>
        <v>0.98</v>
      </c>
      <c r="C120" s="4">
        <f ca="1">+'Rendements bruts'!C120+1</f>
        <v>1.04</v>
      </c>
      <c r="D120" s="4">
        <f ca="1">+'Rendements bruts'!D120+1</f>
        <v>1.06</v>
      </c>
      <c r="E120" s="4">
        <f ca="1">+'Rendements bruts'!E120+1</f>
        <v>1.01</v>
      </c>
      <c r="F120" s="4">
        <f ca="1">+'Rendements bruts'!F120+1</f>
        <v>1.04</v>
      </c>
      <c r="G120" s="4">
        <f ca="1">+'Rendements bruts'!G120+1</f>
        <v>0.96</v>
      </c>
      <c r="H120" s="4">
        <f ca="1">+'Rendements bruts'!H120+1</f>
        <v>0.99</v>
      </c>
      <c r="I120" s="4">
        <f ca="1">+'Rendements bruts'!I120+1</f>
        <v>1.04</v>
      </c>
      <c r="J120" s="4">
        <f ca="1">+'Rendements bruts'!J120+1</f>
        <v>1.06</v>
      </c>
      <c r="K120" s="4">
        <f ca="1">+'Rendements bruts'!K120+1</f>
        <v>1.02</v>
      </c>
      <c r="L120" s="4">
        <f ca="1">+'Rendements bruts'!L120+1</f>
        <v>0.96</v>
      </c>
      <c r="M120" s="4">
        <f ca="1">+'Rendements bruts'!M120+1</f>
        <v>1.03</v>
      </c>
      <c r="N120" s="4">
        <f ca="1">+'Rendements bruts'!N120+1</f>
        <v>0.97</v>
      </c>
      <c r="O120" s="4">
        <f>+'Rendements bruts'!O120+1</f>
        <v>1</v>
      </c>
      <c r="P120" s="4">
        <f ca="1">+'Rendements bruts'!P120+1</f>
        <v>0.96</v>
      </c>
      <c r="Q120" s="4">
        <f ca="1">+'Rendements bruts'!Q120+1</f>
        <v>1.05</v>
      </c>
      <c r="R120" s="4"/>
      <c r="S120" s="4"/>
      <c r="T120" s="4"/>
      <c r="U120" s="4"/>
      <c r="V120" s="40">
        <f>+'Rendements bruts'!V120+1</f>
        <v>1</v>
      </c>
      <c r="W120" s="40">
        <f ca="1">+'Rendements bruts'!W120+1</f>
        <v>0.97</v>
      </c>
    </row>
    <row r="121" spans="1:23" x14ac:dyDescent="0.25">
      <c r="A121" s="2">
        <f>+'Rendements bruts'!A121</f>
        <v>41639</v>
      </c>
      <c r="B121" s="4">
        <f ca="1">+'Rendements bruts'!B121+1</f>
        <v>0.95</v>
      </c>
      <c r="C121" s="4">
        <f ca="1">+'Rendements bruts'!C121+1</f>
        <v>1</v>
      </c>
      <c r="D121" s="4">
        <f ca="1">+'Rendements bruts'!D121+1</f>
        <v>1.03</v>
      </c>
      <c r="E121" s="4">
        <f ca="1">+'Rendements bruts'!E121+1</f>
        <v>1.06</v>
      </c>
      <c r="F121" s="4">
        <f ca="1">+'Rendements bruts'!F121+1</f>
        <v>0.96</v>
      </c>
      <c r="G121" s="4">
        <f ca="1">+'Rendements bruts'!G121+1</f>
        <v>0.99</v>
      </c>
      <c r="H121" s="4">
        <f ca="1">+'Rendements bruts'!H121+1</f>
        <v>0.99</v>
      </c>
      <c r="I121" s="4">
        <f ca="1">+'Rendements bruts'!I121+1</f>
        <v>0.99</v>
      </c>
      <c r="J121" s="4">
        <f ca="1">+'Rendements bruts'!J121+1</f>
        <v>1</v>
      </c>
      <c r="K121" s="4">
        <f ca="1">+'Rendements bruts'!K121+1</f>
        <v>1.04</v>
      </c>
      <c r="L121" s="4">
        <f ca="1">+'Rendements bruts'!L121+1</f>
        <v>0.97</v>
      </c>
      <c r="M121" s="4">
        <f ca="1">+'Rendements bruts'!M121+1</f>
        <v>0.96</v>
      </c>
      <c r="N121" s="4">
        <f ca="1">+'Rendements bruts'!N121+1</f>
        <v>1.04</v>
      </c>
      <c r="O121" s="4">
        <f>+'Rendements bruts'!O121+1</f>
        <v>1</v>
      </c>
      <c r="P121" s="4">
        <f ca="1">+'Rendements bruts'!P121+1</f>
        <v>0.96</v>
      </c>
      <c r="Q121" s="4">
        <f ca="1">+'Rendements bruts'!Q121+1</f>
        <v>1.06</v>
      </c>
      <c r="R121" s="4"/>
      <c r="S121" s="4"/>
      <c r="T121" s="4"/>
      <c r="U121" s="4"/>
      <c r="V121" s="40">
        <f>+'Rendements bruts'!V121+1</f>
        <v>1</v>
      </c>
      <c r="W121" s="40">
        <f ca="1">+'Rendements bruts'!W121+1</f>
        <v>0.96</v>
      </c>
    </row>
    <row r="122" spans="1:23" x14ac:dyDescent="0.25">
      <c r="A122" s="2">
        <f>+'Rendements bruts'!A122</f>
        <v>41670</v>
      </c>
      <c r="B122" s="4">
        <f ca="1">+'Rendements bruts'!B122+1</f>
        <v>0.98</v>
      </c>
      <c r="C122" s="4">
        <f ca="1">+'Rendements bruts'!C122+1</f>
        <v>0.98</v>
      </c>
      <c r="D122" s="4">
        <f ca="1">+'Rendements bruts'!D122+1</f>
        <v>1.05</v>
      </c>
      <c r="E122" s="4">
        <f ca="1">+'Rendements bruts'!E122+1</f>
        <v>0.98</v>
      </c>
      <c r="F122" s="4">
        <f ca="1">+'Rendements bruts'!F122+1</f>
        <v>0.98</v>
      </c>
      <c r="G122" s="4">
        <f ca="1">+'Rendements bruts'!G122+1</f>
        <v>0.97</v>
      </c>
      <c r="H122" s="4">
        <f ca="1">+'Rendements bruts'!H122+1</f>
        <v>0.98</v>
      </c>
      <c r="I122" s="4">
        <f ca="1">+'Rendements bruts'!I122+1</f>
        <v>1.05</v>
      </c>
      <c r="J122" s="4">
        <f ca="1">+'Rendements bruts'!J122+1</f>
        <v>1</v>
      </c>
      <c r="K122" s="4">
        <f ca="1">+'Rendements bruts'!K122+1</f>
        <v>1.05</v>
      </c>
      <c r="L122" s="4">
        <f ca="1">+'Rendements bruts'!L122+1</f>
        <v>0.98</v>
      </c>
      <c r="M122" s="4">
        <f ca="1">+'Rendements bruts'!M122+1</f>
        <v>1.04</v>
      </c>
      <c r="N122" s="4">
        <f ca="1">+'Rendements bruts'!N122+1</f>
        <v>1.06</v>
      </c>
      <c r="O122" s="4">
        <f>+'Rendements bruts'!O122+1</f>
        <v>1</v>
      </c>
      <c r="P122" s="4">
        <f ca="1">+'Rendements bruts'!P122+1</f>
        <v>1.06</v>
      </c>
      <c r="Q122" s="4">
        <f ca="1">+'Rendements bruts'!Q122+1</f>
        <v>1.01</v>
      </c>
      <c r="R122" s="4"/>
      <c r="S122" s="4"/>
      <c r="T122" s="4"/>
      <c r="U122" s="4"/>
      <c r="V122" s="40">
        <f>+'Rendements bruts'!V122+1</f>
        <v>1</v>
      </c>
      <c r="W122" s="40">
        <f ca="1">+'Rendements bruts'!W122+1</f>
        <v>1.06</v>
      </c>
    </row>
    <row r="123" spans="1:23" x14ac:dyDescent="0.25">
      <c r="A123" s="2">
        <f>+'Rendements bruts'!A123</f>
        <v>41698</v>
      </c>
      <c r="B123" s="4">
        <f ca="1">+'Rendements bruts'!B123+1</f>
        <v>1.05</v>
      </c>
      <c r="C123" s="4">
        <f ca="1">+'Rendements bruts'!C123+1</f>
        <v>0.98</v>
      </c>
      <c r="D123" s="4">
        <f ca="1">+'Rendements bruts'!D123+1</f>
        <v>1.02</v>
      </c>
      <c r="E123" s="4">
        <f ca="1">+'Rendements bruts'!E123+1</f>
        <v>0.96</v>
      </c>
      <c r="F123" s="4">
        <f ca="1">+'Rendements bruts'!F123+1</f>
        <v>1.01</v>
      </c>
      <c r="G123" s="4">
        <f ca="1">+'Rendements bruts'!G123+1</f>
        <v>0.98</v>
      </c>
      <c r="H123" s="4">
        <f ca="1">+'Rendements bruts'!H123+1</f>
        <v>1</v>
      </c>
      <c r="I123" s="4">
        <f ca="1">+'Rendements bruts'!I123+1</f>
        <v>0.96</v>
      </c>
      <c r="J123" s="4">
        <f ca="1">+'Rendements bruts'!J123+1</f>
        <v>0.97</v>
      </c>
      <c r="K123" s="4">
        <f ca="1">+'Rendements bruts'!K123+1</f>
        <v>0.98</v>
      </c>
      <c r="L123" s="4">
        <f ca="1">+'Rendements bruts'!L123+1</f>
        <v>1.05</v>
      </c>
      <c r="M123" s="4">
        <f ca="1">+'Rendements bruts'!M123+1</f>
        <v>1.05</v>
      </c>
      <c r="N123" s="4">
        <f ca="1">+'Rendements bruts'!N123+1</f>
        <v>1.02</v>
      </c>
      <c r="O123" s="4">
        <f>+'Rendements bruts'!O123+1</f>
        <v>1</v>
      </c>
      <c r="P123" s="4">
        <f ca="1">+'Rendements bruts'!P123+1</f>
        <v>0.97</v>
      </c>
      <c r="Q123" s="4">
        <f ca="1">+'Rendements bruts'!Q123+1</f>
        <v>1.04</v>
      </c>
      <c r="R123" s="4"/>
      <c r="S123" s="4"/>
      <c r="T123" s="4"/>
      <c r="U123" s="4"/>
      <c r="V123" s="40">
        <f>+'Rendements bruts'!V123+1</f>
        <v>1</v>
      </c>
      <c r="W123" s="40">
        <f ca="1">+'Rendements bruts'!W123+1</f>
        <v>1.04</v>
      </c>
    </row>
    <row r="124" spans="1:23" x14ac:dyDescent="0.25">
      <c r="A124" s="2">
        <f>+'Rendements bruts'!A124</f>
        <v>41729</v>
      </c>
      <c r="B124" s="4">
        <f ca="1">+'Rendements bruts'!B124+1</f>
        <v>1.04</v>
      </c>
      <c r="C124" s="4">
        <f ca="1">+'Rendements bruts'!C124+1</f>
        <v>0.97</v>
      </c>
      <c r="D124" s="4">
        <f ca="1">+'Rendements bruts'!D124+1</f>
        <v>0.98</v>
      </c>
      <c r="E124" s="4">
        <f ca="1">+'Rendements bruts'!E124+1</f>
        <v>0.99</v>
      </c>
      <c r="F124" s="4">
        <f ca="1">+'Rendements bruts'!F124+1</f>
        <v>1.03</v>
      </c>
      <c r="G124" s="4">
        <f ca="1">+'Rendements bruts'!G124+1</f>
        <v>1.03</v>
      </c>
      <c r="H124" s="4">
        <f ca="1">+'Rendements bruts'!H124+1</f>
        <v>1</v>
      </c>
      <c r="I124" s="4">
        <f ca="1">+'Rendements bruts'!I124+1</f>
        <v>0.99</v>
      </c>
      <c r="J124" s="4">
        <f ca="1">+'Rendements bruts'!J124+1</f>
        <v>0.99</v>
      </c>
      <c r="K124" s="4">
        <f ca="1">+'Rendements bruts'!K124+1</f>
        <v>1.05</v>
      </c>
      <c r="L124" s="4">
        <f ca="1">+'Rendements bruts'!L124+1</f>
        <v>0.95</v>
      </c>
      <c r="M124" s="4">
        <f ca="1">+'Rendements bruts'!M124+1</f>
        <v>1.02</v>
      </c>
      <c r="N124" s="4">
        <f ca="1">+'Rendements bruts'!N124+1</f>
        <v>1.01</v>
      </c>
      <c r="O124" s="4">
        <f>+'Rendements bruts'!O124+1</f>
        <v>1</v>
      </c>
      <c r="P124" s="4">
        <f ca="1">+'Rendements bruts'!P124+1</f>
        <v>1.04</v>
      </c>
      <c r="Q124" s="4">
        <f ca="1">+'Rendements bruts'!Q124+1</f>
        <v>1.01</v>
      </c>
      <c r="R124" s="4"/>
      <c r="S124" s="4"/>
      <c r="T124" s="4"/>
      <c r="U124" s="4"/>
      <c r="V124" s="40">
        <f>+'Rendements bruts'!V124+1</f>
        <v>1</v>
      </c>
      <c r="W124" s="40">
        <f ca="1">+'Rendements bruts'!W124+1</f>
        <v>1</v>
      </c>
    </row>
    <row r="125" spans="1:23" x14ac:dyDescent="0.25">
      <c r="A125" s="2">
        <f>+'Rendements bruts'!A125</f>
        <v>41759</v>
      </c>
      <c r="B125" s="4">
        <f ca="1">+'Rendements bruts'!B125+1</f>
        <v>1.06</v>
      </c>
      <c r="C125" s="4">
        <f ca="1">+'Rendements bruts'!C125+1</f>
        <v>0.99</v>
      </c>
      <c r="D125" s="4">
        <f ca="1">+'Rendements bruts'!D125+1</f>
        <v>1.01</v>
      </c>
      <c r="E125" s="4">
        <f ca="1">+'Rendements bruts'!E125+1</f>
        <v>0.96</v>
      </c>
      <c r="F125" s="4">
        <f ca="1">+'Rendements bruts'!F125+1</f>
        <v>1</v>
      </c>
      <c r="G125" s="4">
        <f ca="1">+'Rendements bruts'!G125+1</f>
        <v>1</v>
      </c>
      <c r="H125" s="4">
        <f ca="1">+'Rendements bruts'!H125+1</f>
        <v>1.06</v>
      </c>
      <c r="I125" s="4">
        <f ca="1">+'Rendements bruts'!I125+1</f>
        <v>0.98</v>
      </c>
      <c r="J125" s="4">
        <f ca="1">+'Rendements bruts'!J125+1</f>
        <v>0.97</v>
      </c>
      <c r="K125" s="4">
        <f ca="1">+'Rendements bruts'!K125+1</f>
        <v>1.06</v>
      </c>
      <c r="L125" s="4">
        <f ca="1">+'Rendements bruts'!L125+1</f>
        <v>1</v>
      </c>
      <c r="M125" s="4">
        <f ca="1">+'Rendements bruts'!M125+1</f>
        <v>0.98</v>
      </c>
      <c r="N125" s="4">
        <f ca="1">+'Rendements bruts'!N125+1</f>
        <v>1.05</v>
      </c>
      <c r="O125" s="4">
        <f>+'Rendements bruts'!O125+1</f>
        <v>1</v>
      </c>
      <c r="P125" s="4">
        <f ca="1">+'Rendements bruts'!P125+1</f>
        <v>1.01</v>
      </c>
      <c r="Q125" s="4">
        <f ca="1">+'Rendements bruts'!Q125+1</f>
        <v>1.04</v>
      </c>
      <c r="R125" s="4"/>
      <c r="S125" s="4"/>
      <c r="T125" s="4"/>
      <c r="U125" s="4"/>
      <c r="V125" s="40">
        <f>+'Rendements bruts'!V125+1</f>
        <v>1</v>
      </c>
      <c r="W125" s="40">
        <f ca="1">+'Rendements bruts'!W125+1</f>
        <v>0.99</v>
      </c>
    </row>
    <row r="126" spans="1:23" x14ac:dyDescent="0.25">
      <c r="A126" s="2">
        <f>+'Rendements bruts'!A126</f>
        <v>41790</v>
      </c>
      <c r="B126" s="4">
        <f ca="1">+'Rendements bruts'!B126+1</f>
        <v>0.96</v>
      </c>
      <c r="C126" s="4">
        <f ca="1">+'Rendements bruts'!C126+1</f>
        <v>1.02</v>
      </c>
      <c r="D126" s="4">
        <f ca="1">+'Rendements bruts'!D126+1</f>
        <v>1.03</v>
      </c>
      <c r="E126" s="4">
        <f ca="1">+'Rendements bruts'!E126+1</f>
        <v>1.05</v>
      </c>
      <c r="F126" s="4">
        <f ca="1">+'Rendements bruts'!F126+1</f>
        <v>1.03</v>
      </c>
      <c r="G126" s="4">
        <f ca="1">+'Rendements bruts'!G126+1</f>
        <v>0.95</v>
      </c>
      <c r="H126" s="4">
        <f ca="1">+'Rendements bruts'!H126+1</f>
        <v>1.01</v>
      </c>
      <c r="I126" s="4">
        <f ca="1">+'Rendements bruts'!I126+1</f>
        <v>0.97</v>
      </c>
      <c r="J126" s="4">
        <f ca="1">+'Rendements bruts'!J126+1</f>
        <v>0.95</v>
      </c>
      <c r="K126" s="4">
        <f ca="1">+'Rendements bruts'!K126+1</f>
        <v>0.98</v>
      </c>
      <c r="L126" s="4">
        <f ca="1">+'Rendements bruts'!L126+1</f>
        <v>1.04</v>
      </c>
      <c r="M126" s="4">
        <f ca="1">+'Rendements bruts'!M126+1</f>
        <v>1</v>
      </c>
      <c r="N126" s="4">
        <f ca="1">+'Rendements bruts'!N126+1</f>
        <v>1.01</v>
      </c>
      <c r="O126" s="4">
        <f>+'Rendements bruts'!O126+1</f>
        <v>1</v>
      </c>
      <c r="P126" s="4">
        <f ca="1">+'Rendements bruts'!P126+1</f>
        <v>1.01</v>
      </c>
      <c r="Q126" s="4">
        <f ca="1">+'Rendements bruts'!Q126+1</f>
        <v>0.97</v>
      </c>
      <c r="R126" s="4"/>
      <c r="S126" s="4"/>
      <c r="T126" s="4"/>
      <c r="U126" s="4"/>
      <c r="V126" s="40">
        <f>+'Rendements bruts'!V126+1</f>
        <v>1</v>
      </c>
      <c r="W126" s="40">
        <f ca="1">+'Rendements bruts'!W126+1</f>
        <v>1.01</v>
      </c>
    </row>
    <row r="127" spans="1:23" x14ac:dyDescent="0.25">
      <c r="A127" s="2">
        <f>+'Rendements bruts'!A127</f>
        <v>41820</v>
      </c>
      <c r="B127" s="4">
        <f ca="1">+'Rendements bruts'!B127+1</f>
        <v>0.97</v>
      </c>
      <c r="C127" s="4">
        <f ca="1">+'Rendements bruts'!C127+1</f>
        <v>1.02</v>
      </c>
      <c r="D127" s="4">
        <f ca="1">+'Rendements bruts'!D127+1</f>
        <v>0.97</v>
      </c>
      <c r="E127" s="4">
        <f ca="1">+'Rendements bruts'!E127+1</f>
        <v>1.02</v>
      </c>
      <c r="F127" s="4">
        <f ca="1">+'Rendements bruts'!F127+1</f>
        <v>1.05</v>
      </c>
      <c r="G127" s="4">
        <f ca="1">+'Rendements bruts'!G127+1</f>
        <v>1</v>
      </c>
      <c r="H127" s="4">
        <f ca="1">+'Rendements bruts'!H127+1</f>
        <v>0.97</v>
      </c>
      <c r="I127" s="4">
        <f ca="1">+'Rendements bruts'!I127+1</f>
        <v>1.02</v>
      </c>
      <c r="J127" s="4">
        <f ca="1">+'Rendements bruts'!J127+1</f>
        <v>1.01</v>
      </c>
      <c r="K127" s="4">
        <f ca="1">+'Rendements bruts'!K127+1</f>
        <v>1.06</v>
      </c>
      <c r="L127" s="4">
        <f ca="1">+'Rendements bruts'!L127+1</f>
        <v>0.96</v>
      </c>
      <c r="M127" s="4">
        <f ca="1">+'Rendements bruts'!M127+1</f>
        <v>0.99</v>
      </c>
      <c r="N127" s="4">
        <f ca="1">+'Rendements bruts'!N127+1</f>
        <v>0.96</v>
      </c>
      <c r="O127" s="4">
        <f>+'Rendements bruts'!O127+1</f>
        <v>1</v>
      </c>
      <c r="P127" s="4">
        <f ca="1">+'Rendements bruts'!P127+1</f>
        <v>0.96</v>
      </c>
      <c r="Q127" s="4">
        <f ca="1">+'Rendements bruts'!Q127+1</f>
        <v>1.02</v>
      </c>
      <c r="R127" s="4"/>
      <c r="S127" s="4"/>
      <c r="T127" s="4"/>
      <c r="U127" s="4"/>
      <c r="V127" s="40">
        <f>+'Rendements bruts'!V127+1</f>
        <v>1</v>
      </c>
      <c r="W127" s="40">
        <f ca="1">+'Rendements bruts'!W127+1</f>
        <v>1.01</v>
      </c>
    </row>
    <row r="128" spans="1:23" x14ac:dyDescent="0.25">
      <c r="A128" s="2">
        <f>+'Rendements bruts'!A128</f>
        <v>41851</v>
      </c>
      <c r="B128" s="4">
        <f ca="1">+'Rendements bruts'!B128+1</f>
        <v>0.96</v>
      </c>
      <c r="C128" s="4">
        <f ca="1">+'Rendements bruts'!C128+1</f>
        <v>1.06</v>
      </c>
      <c r="D128" s="4">
        <f ca="1">+'Rendements bruts'!D128+1</f>
        <v>1.06</v>
      </c>
      <c r="E128" s="4">
        <f ca="1">+'Rendements bruts'!E128+1</f>
        <v>0.99</v>
      </c>
      <c r="F128" s="4">
        <f ca="1">+'Rendements bruts'!F128+1</f>
        <v>1.04</v>
      </c>
      <c r="G128" s="4">
        <f ca="1">+'Rendements bruts'!G128+1</f>
        <v>0.97</v>
      </c>
      <c r="H128" s="4">
        <f ca="1">+'Rendements bruts'!H128+1</f>
        <v>0.96</v>
      </c>
      <c r="I128" s="4">
        <f ca="1">+'Rendements bruts'!I128+1</f>
        <v>0.99</v>
      </c>
      <c r="J128" s="4">
        <f ca="1">+'Rendements bruts'!J128+1</f>
        <v>0.96</v>
      </c>
      <c r="K128" s="4">
        <f ca="1">+'Rendements bruts'!K128+1</f>
        <v>1.04</v>
      </c>
      <c r="L128" s="4">
        <f ca="1">+'Rendements bruts'!L128+1</f>
        <v>1.04</v>
      </c>
      <c r="M128" s="4">
        <f ca="1">+'Rendements bruts'!M128+1</f>
        <v>0.98</v>
      </c>
      <c r="N128" s="4">
        <f ca="1">+'Rendements bruts'!N128+1</f>
        <v>1.04</v>
      </c>
      <c r="O128" s="4">
        <f>+'Rendements bruts'!O128+1</f>
        <v>1</v>
      </c>
      <c r="P128" s="4">
        <f ca="1">+'Rendements bruts'!P128+1</f>
        <v>0.99</v>
      </c>
      <c r="Q128" s="4">
        <f ca="1">+'Rendements bruts'!Q128+1</f>
        <v>1.04</v>
      </c>
      <c r="R128" s="4"/>
      <c r="S128" s="4"/>
      <c r="T128" s="4"/>
      <c r="U128" s="4"/>
      <c r="V128" s="40">
        <f>+'Rendements bruts'!V128+1</f>
        <v>1</v>
      </c>
      <c r="W128" s="40">
        <f ca="1">+'Rendements bruts'!W128+1</f>
        <v>1.02</v>
      </c>
    </row>
    <row r="129" spans="1:23" x14ac:dyDescent="0.25">
      <c r="A129" s="2">
        <f>+'Rendements bruts'!A129</f>
        <v>41882</v>
      </c>
      <c r="B129" s="4">
        <f ca="1">+'Rendements bruts'!B129+1</f>
        <v>0.99</v>
      </c>
      <c r="C129" s="4">
        <f ca="1">+'Rendements bruts'!C129+1</f>
        <v>1.04</v>
      </c>
      <c r="D129" s="4">
        <f ca="1">+'Rendements bruts'!D129+1</f>
        <v>1.06</v>
      </c>
      <c r="E129" s="4">
        <f ca="1">+'Rendements bruts'!E129+1</f>
        <v>1.05</v>
      </c>
      <c r="F129" s="4">
        <f ca="1">+'Rendements bruts'!F129+1</f>
        <v>1.04</v>
      </c>
      <c r="G129" s="4">
        <f ca="1">+'Rendements bruts'!G129+1</f>
        <v>1.06</v>
      </c>
      <c r="H129" s="4">
        <f ca="1">+'Rendements bruts'!H129+1</f>
        <v>0.95</v>
      </c>
      <c r="I129" s="4">
        <f ca="1">+'Rendements bruts'!I129+1</f>
        <v>0.95</v>
      </c>
      <c r="J129" s="4">
        <f ca="1">+'Rendements bruts'!J129+1</f>
        <v>0.97</v>
      </c>
      <c r="K129" s="4">
        <f ca="1">+'Rendements bruts'!K129+1</f>
        <v>0.95</v>
      </c>
      <c r="L129" s="4">
        <f ca="1">+'Rendements bruts'!L129+1</f>
        <v>1</v>
      </c>
      <c r="M129" s="4">
        <f ca="1">+'Rendements bruts'!M129+1</f>
        <v>0.95</v>
      </c>
      <c r="N129" s="4">
        <f ca="1">+'Rendements bruts'!N129+1</f>
        <v>1.01</v>
      </c>
      <c r="O129" s="4">
        <f>+'Rendements bruts'!O129+1</f>
        <v>1</v>
      </c>
      <c r="P129" s="4">
        <f ca="1">+'Rendements bruts'!P129+1</f>
        <v>1.05</v>
      </c>
      <c r="Q129" s="4">
        <f ca="1">+'Rendements bruts'!Q129+1</f>
        <v>0.99</v>
      </c>
      <c r="R129" s="4"/>
      <c r="S129" s="4"/>
      <c r="T129" s="4"/>
      <c r="U129" s="4"/>
      <c r="V129" s="40">
        <f>+'Rendements bruts'!V129+1</f>
        <v>1</v>
      </c>
      <c r="W129" s="40">
        <f ca="1">+'Rendements bruts'!W129+1</f>
        <v>0.99</v>
      </c>
    </row>
    <row r="130" spans="1:23" x14ac:dyDescent="0.25">
      <c r="A130" s="2">
        <f>+'Rendements bruts'!A130</f>
        <v>41912</v>
      </c>
      <c r="B130" s="4">
        <f ca="1">+'Rendements bruts'!B130+1</f>
        <v>1.05</v>
      </c>
      <c r="C130" s="4">
        <f ca="1">+'Rendements bruts'!C130+1</f>
        <v>0.99</v>
      </c>
      <c r="D130" s="4">
        <f ca="1">+'Rendements bruts'!D130+1</f>
        <v>1.06</v>
      </c>
      <c r="E130" s="4">
        <f ca="1">+'Rendements bruts'!E130+1</f>
        <v>0.96</v>
      </c>
      <c r="F130" s="4">
        <f ca="1">+'Rendements bruts'!F130+1</f>
        <v>1.01</v>
      </c>
      <c r="G130" s="4">
        <f ca="1">+'Rendements bruts'!G130+1</f>
        <v>1</v>
      </c>
      <c r="H130" s="4">
        <f ca="1">+'Rendements bruts'!H130+1</f>
        <v>1.06</v>
      </c>
      <c r="I130" s="4">
        <f ca="1">+'Rendements bruts'!I130+1</f>
        <v>0.99</v>
      </c>
      <c r="J130" s="4">
        <f ca="1">+'Rendements bruts'!J130+1</f>
        <v>0.99</v>
      </c>
      <c r="K130" s="4">
        <f ca="1">+'Rendements bruts'!K130+1</f>
        <v>1.02</v>
      </c>
      <c r="L130" s="4">
        <f ca="1">+'Rendements bruts'!L130+1</f>
        <v>1.06</v>
      </c>
      <c r="M130" s="4">
        <f ca="1">+'Rendements bruts'!M130+1</f>
        <v>0.97</v>
      </c>
      <c r="N130" s="4">
        <f ca="1">+'Rendements bruts'!N130+1</f>
        <v>1.05</v>
      </c>
      <c r="O130" s="4">
        <f>+'Rendements bruts'!O130+1</f>
        <v>1</v>
      </c>
      <c r="P130" s="4">
        <f ca="1">+'Rendements bruts'!P130+1</f>
        <v>0.97</v>
      </c>
      <c r="Q130" s="4">
        <f ca="1">+'Rendements bruts'!Q130+1</f>
        <v>1.01</v>
      </c>
      <c r="R130" s="4"/>
      <c r="S130" s="4"/>
      <c r="T130" s="4"/>
      <c r="U130" s="4"/>
      <c r="V130" s="40">
        <f>+'Rendements bruts'!V130+1</f>
        <v>1</v>
      </c>
      <c r="W130" s="40">
        <f ca="1">+'Rendements bruts'!W130+1</f>
        <v>1.03</v>
      </c>
    </row>
    <row r="131" spans="1:23" x14ac:dyDescent="0.25">
      <c r="A131" s="2">
        <f>+'Rendements bruts'!A131</f>
        <v>41943</v>
      </c>
      <c r="B131" s="4">
        <f ca="1">+'Rendements bruts'!B131+1</f>
        <v>1.06</v>
      </c>
      <c r="C131" s="4">
        <f ca="1">+'Rendements bruts'!C131+1</f>
        <v>1.03</v>
      </c>
      <c r="D131" s="4">
        <f ca="1">+'Rendements bruts'!D131+1</f>
        <v>0.98</v>
      </c>
      <c r="E131" s="4">
        <f ca="1">+'Rendements bruts'!E131+1</f>
        <v>1</v>
      </c>
      <c r="F131" s="4">
        <f ca="1">+'Rendements bruts'!F131+1</f>
        <v>1.05</v>
      </c>
      <c r="G131" s="4">
        <f ca="1">+'Rendements bruts'!G131+1</f>
        <v>0.97</v>
      </c>
      <c r="H131" s="4">
        <f ca="1">+'Rendements bruts'!H131+1</f>
        <v>1.06</v>
      </c>
      <c r="I131" s="4">
        <f ca="1">+'Rendements bruts'!I131+1</f>
        <v>1</v>
      </c>
      <c r="J131" s="4">
        <f ca="1">+'Rendements bruts'!J131+1</f>
        <v>0.96</v>
      </c>
      <c r="K131" s="4">
        <f ca="1">+'Rendements bruts'!K131+1</f>
        <v>1.02</v>
      </c>
      <c r="L131" s="4">
        <f ca="1">+'Rendements bruts'!L131+1</f>
        <v>0.98</v>
      </c>
      <c r="M131" s="4">
        <f ca="1">+'Rendements bruts'!M131+1</f>
        <v>1.02</v>
      </c>
      <c r="N131" s="4">
        <f ca="1">+'Rendements bruts'!N131+1</f>
        <v>1.05</v>
      </c>
      <c r="O131" s="4">
        <f>+'Rendements bruts'!O131+1</f>
        <v>1</v>
      </c>
      <c r="P131" s="4">
        <f ca="1">+'Rendements bruts'!P131+1</f>
        <v>0.99</v>
      </c>
      <c r="Q131" s="4">
        <f ca="1">+'Rendements bruts'!Q131+1</f>
        <v>0.99</v>
      </c>
      <c r="R131" s="4"/>
      <c r="S131" s="4"/>
      <c r="T131" s="4"/>
      <c r="U131" s="4"/>
      <c r="V131" s="40">
        <f>+'Rendements bruts'!V131+1</f>
        <v>1</v>
      </c>
      <c r="W131" s="40">
        <f ca="1">+'Rendements bruts'!W131+1</f>
        <v>1.06</v>
      </c>
    </row>
    <row r="132" spans="1:23" x14ac:dyDescent="0.25">
      <c r="A132" s="2">
        <f>+'Rendements bruts'!A132</f>
        <v>41973</v>
      </c>
      <c r="B132" s="4">
        <f ca="1">+'Rendements bruts'!B132+1</f>
        <v>0.96</v>
      </c>
      <c r="C132" s="4">
        <f ca="1">+'Rendements bruts'!C132+1</f>
        <v>0.97</v>
      </c>
      <c r="D132" s="4">
        <f ca="1">+'Rendements bruts'!D132+1</f>
        <v>1</v>
      </c>
      <c r="E132" s="4">
        <f ca="1">+'Rendements bruts'!E132+1</f>
        <v>0.98</v>
      </c>
      <c r="F132" s="4">
        <f ca="1">+'Rendements bruts'!F132+1</f>
        <v>1</v>
      </c>
      <c r="G132" s="4">
        <f ca="1">+'Rendements bruts'!G132+1</f>
        <v>1.02</v>
      </c>
      <c r="H132" s="4">
        <f ca="1">+'Rendements bruts'!H132+1</f>
        <v>0.98</v>
      </c>
      <c r="I132" s="4">
        <f ca="1">+'Rendements bruts'!I132+1</f>
        <v>0.97</v>
      </c>
      <c r="J132" s="4">
        <f ca="1">+'Rendements bruts'!J132+1</f>
        <v>1.03</v>
      </c>
      <c r="K132" s="4">
        <f ca="1">+'Rendements bruts'!K132+1</f>
        <v>1</v>
      </c>
      <c r="L132" s="4">
        <f ca="1">+'Rendements bruts'!L132+1</f>
        <v>0.99</v>
      </c>
      <c r="M132" s="4">
        <f ca="1">+'Rendements bruts'!M132+1</f>
        <v>0.98</v>
      </c>
      <c r="N132" s="4">
        <f ca="1">+'Rendements bruts'!N132+1</f>
        <v>1</v>
      </c>
      <c r="O132" s="4">
        <f>+'Rendements bruts'!O132+1</f>
        <v>1</v>
      </c>
      <c r="P132" s="4">
        <f ca="1">+'Rendements bruts'!P132+1</f>
        <v>0.96</v>
      </c>
      <c r="Q132" s="4">
        <f ca="1">+'Rendements bruts'!Q132+1</f>
        <v>0.95</v>
      </c>
      <c r="R132" s="4"/>
      <c r="S132" s="4"/>
      <c r="T132" s="4"/>
      <c r="U132" s="4"/>
      <c r="V132" s="40">
        <f>+'Rendements bruts'!V132+1</f>
        <v>1</v>
      </c>
      <c r="W132" s="40">
        <f ca="1">+'Rendements bruts'!W132+1</f>
        <v>1.05</v>
      </c>
    </row>
    <row r="133" spans="1:23" x14ac:dyDescent="0.25">
      <c r="A133" s="2">
        <f>+'Rendements bruts'!A133</f>
        <v>42004</v>
      </c>
      <c r="B133" s="4">
        <f ca="1">+'Rendements bruts'!B133+1</f>
        <v>1.04</v>
      </c>
      <c r="C133" s="4">
        <f ca="1">+'Rendements bruts'!C133+1</f>
        <v>0.99</v>
      </c>
      <c r="D133" s="4">
        <f ca="1">+'Rendements bruts'!D133+1</f>
        <v>1.01</v>
      </c>
      <c r="E133" s="4">
        <f ca="1">+'Rendements bruts'!E133+1</f>
        <v>0.95</v>
      </c>
      <c r="F133" s="4">
        <f ca="1">+'Rendements bruts'!F133+1</f>
        <v>1.05</v>
      </c>
      <c r="G133" s="4">
        <f ca="1">+'Rendements bruts'!G133+1</f>
        <v>0.95</v>
      </c>
      <c r="H133" s="4">
        <f ca="1">+'Rendements bruts'!H133+1</f>
        <v>0.99</v>
      </c>
      <c r="I133" s="4">
        <f ca="1">+'Rendements bruts'!I133+1</f>
        <v>0.96</v>
      </c>
      <c r="J133" s="4">
        <f ca="1">+'Rendements bruts'!J133+1</f>
        <v>0.95</v>
      </c>
      <c r="K133" s="4">
        <f ca="1">+'Rendements bruts'!K133+1</f>
        <v>1.03</v>
      </c>
      <c r="L133" s="4">
        <f ca="1">+'Rendements bruts'!L133+1</f>
        <v>0.99</v>
      </c>
      <c r="M133" s="4">
        <f ca="1">+'Rendements bruts'!M133+1</f>
        <v>1.02</v>
      </c>
      <c r="N133" s="4">
        <f ca="1">+'Rendements bruts'!N133+1</f>
        <v>1.06</v>
      </c>
      <c r="O133" s="4">
        <f>+'Rendements bruts'!O133+1</f>
        <v>1</v>
      </c>
      <c r="P133" s="4">
        <f ca="1">+'Rendements bruts'!P133+1</f>
        <v>1</v>
      </c>
      <c r="Q133" s="4">
        <f ca="1">+'Rendements bruts'!Q133+1</f>
        <v>0.98</v>
      </c>
      <c r="R133" s="4"/>
      <c r="S133" s="4"/>
      <c r="T133" s="4"/>
      <c r="U133" s="4"/>
      <c r="V133" s="40">
        <f>+'Rendements bruts'!V133+1</f>
        <v>1</v>
      </c>
      <c r="W133" s="40">
        <f ca="1">+'Rendements bruts'!W133+1</f>
        <v>1.02</v>
      </c>
    </row>
    <row r="134" spans="1:23" x14ac:dyDescent="0.25">
      <c r="A134" s="2">
        <f>+'Rendements bruts'!A134</f>
        <v>42034</v>
      </c>
      <c r="B134" s="4">
        <f ca="1">+'Rendements bruts'!B134+1</f>
        <v>0.96</v>
      </c>
      <c r="C134" s="4">
        <f ca="1">+'Rendements bruts'!C134+1</f>
        <v>0.97</v>
      </c>
      <c r="D134" s="4">
        <f ca="1">+'Rendements bruts'!D134+1</f>
        <v>0.98</v>
      </c>
      <c r="E134" s="4">
        <f ca="1">+'Rendements bruts'!E134+1</f>
        <v>0.95</v>
      </c>
      <c r="F134" s="4">
        <f ca="1">+'Rendements bruts'!F134+1</f>
        <v>0.95</v>
      </c>
      <c r="G134" s="4">
        <f ca="1">+'Rendements bruts'!G134+1</f>
        <v>1.02</v>
      </c>
      <c r="H134" s="4">
        <f ca="1">+'Rendements bruts'!H134+1</f>
        <v>0.96</v>
      </c>
      <c r="I134" s="4">
        <f ca="1">+'Rendements bruts'!I134+1</f>
        <v>0.97</v>
      </c>
      <c r="J134" s="4">
        <f ca="1">+'Rendements bruts'!J134+1</f>
        <v>0.97</v>
      </c>
      <c r="K134" s="4">
        <f ca="1">+'Rendements bruts'!K134+1</f>
        <v>1.05</v>
      </c>
      <c r="L134" s="4">
        <f ca="1">+'Rendements bruts'!L134+1</f>
        <v>0.99</v>
      </c>
      <c r="M134" s="4">
        <f ca="1">+'Rendements bruts'!M134+1</f>
        <v>1</v>
      </c>
      <c r="N134" s="4">
        <f ca="1">+'Rendements bruts'!N134+1</f>
        <v>0.98</v>
      </c>
      <c r="O134" s="4">
        <f>+'Rendements bruts'!O134+1</f>
        <v>1</v>
      </c>
      <c r="P134" s="4">
        <f ca="1">+'Rendements bruts'!P134+1</f>
        <v>1.02</v>
      </c>
      <c r="Q134" s="4">
        <f ca="1">+'Rendements bruts'!Q134+1</f>
        <v>1.05</v>
      </c>
      <c r="R134" s="4"/>
      <c r="S134" s="4"/>
      <c r="T134" s="4"/>
      <c r="U134" s="4"/>
      <c r="V134" s="40">
        <f>+'Rendements bruts'!V134+1</f>
        <v>1</v>
      </c>
      <c r="W134" s="40">
        <f ca="1">+'Rendements bruts'!W134+1</f>
        <v>0.95</v>
      </c>
    </row>
    <row r="135" spans="1:23" x14ac:dyDescent="0.25">
      <c r="A135" s="2">
        <f>+'Rendements bruts'!A135</f>
        <v>42062</v>
      </c>
      <c r="B135" s="4">
        <f ca="1">+'Rendements bruts'!B135+1</f>
        <v>0.97</v>
      </c>
      <c r="C135" s="4">
        <f ca="1">+'Rendements bruts'!C135+1</f>
        <v>1.06</v>
      </c>
      <c r="D135" s="4">
        <f ca="1">+'Rendements bruts'!D135+1</f>
        <v>0.99</v>
      </c>
      <c r="E135" s="4">
        <f ca="1">+'Rendements bruts'!E135+1</f>
        <v>0.98</v>
      </c>
      <c r="F135" s="4">
        <f ca="1">+'Rendements bruts'!F135+1</f>
        <v>0.97</v>
      </c>
      <c r="G135" s="4">
        <f ca="1">+'Rendements bruts'!G135+1</f>
        <v>0.98</v>
      </c>
      <c r="H135" s="4">
        <f ca="1">+'Rendements bruts'!H135+1</f>
        <v>0.98</v>
      </c>
      <c r="I135" s="4">
        <f ca="1">+'Rendements bruts'!I135+1</f>
        <v>1.05</v>
      </c>
      <c r="J135" s="4">
        <f ca="1">+'Rendements bruts'!J135+1</f>
        <v>1.05</v>
      </c>
      <c r="K135" s="4">
        <f ca="1">+'Rendements bruts'!K135+1</f>
        <v>0.98</v>
      </c>
      <c r="L135" s="4">
        <f ca="1">+'Rendements bruts'!L135+1</f>
        <v>0.96</v>
      </c>
      <c r="M135" s="4">
        <f ca="1">+'Rendements bruts'!M135+1</f>
        <v>0.98</v>
      </c>
      <c r="N135" s="4">
        <f ca="1">+'Rendements bruts'!N135+1</f>
        <v>1.01</v>
      </c>
      <c r="O135" s="4">
        <f>+'Rendements bruts'!O135+1</f>
        <v>1</v>
      </c>
      <c r="P135" s="4">
        <f ca="1">+'Rendements bruts'!P135+1</f>
        <v>1.06</v>
      </c>
      <c r="Q135" s="4">
        <f ca="1">+'Rendements bruts'!Q135+1</f>
        <v>0.96</v>
      </c>
      <c r="R135" s="4"/>
      <c r="S135" s="4"/>
      <c r="T135" s="4"/>
      <c r="U135" s="4"/>
      <c r="V135" s="40">
        <f>+'Rendements bruts'!V135+1</f>
        <v>1</v>
      </c>
      <c r="W135" s="40">
        <f ca="1">+'Rendements bruts'!W135+1</f>
        <v>1.03</v>
      </c>
    </row>
    <row r="136" spans="1:23" x14ac:dyDescent="0.25">
      <c r="A136" s="2">
        <f>+'Rendements bruts'!A136</f>
        <v>42094</v>
      </c>
      <c r="B136" s="4">
        <f ca="1">+'Rendements bruts'!B136+1</f>
        <v>0.96</v>
      </c>
      <c r="C136" s="4">
        <f ca="1">+'Rendements bruts'!C136+1</f>
        <v>0.95</v>
      </c>
      <c r="D136" s="4">
        <f ca="1">+'Rendements bruts'!D136+1</f>
        <v>0.95</v>
      </c>
      <c r="E136" s="4">
        <f ca="1">+'Rendements bruts'!E136+1</f>
        <v>0.95</v>
      </c>
      <c r="F136" s="4">
        <f ca="1">+'Rendements bruts'!F136+1</f>
        <v>0.99</v>
      </c>
      <c r="G136" s="4">
        <f ca="1">+'Rendements bruts'!G136+1</f>
        <v>1.02</v>
      </c>
      <c r="H136" s="4">
        <f ca="1">+'Rendements bruts'!H136+1</f>
        <v>1.06</v>
      </c>
      <c r="I136" s="4">
        <f ca="1">+'Rendements bruts'!I136+1</f>
        <v>1.05</v>
      </c>
      <c r="J136" s="4">
        <f ca="1">+'Rendements bruts'!J136+1</f>
        <v>1</v>
      </c>
      <c r="K136" s="4">
        <f ca="1">+'Rendements bruts'!K136+1</f>
        <v>1.06</v>
      </c>
      <c r="L136" s="4">
        <f ca="1">+'Rendements bruts'!L136+1</f>
        <v>0.99</v>
      </c>
      <c r="M136" s="4">
        <f ca="1">+'Rendements bruts'!M136+1</f>
        <v>0.96</v>
      </c>
      <c r="N136" s="4">
        <f ca="1">+'Rendements bruts'!N136+1</f>
        <v>1</v>
      </c>
      <c r="O136" s="4">
        <f>+'Rendements bruts'!O136+1</f>
        <v>1</v>
      </c>
      <c r="P136" s="4">
        <f ca="1">+'Rendements bruts'!P136+1</f>
        <v>1.05</v>
      </c>
      <c r="Q136" s="4">
        <f ca="1">+'Rendements bruts'!Q136+1</f>
        <v>0.96</v>
      </c>
      <c r="R136" s="4">
        <f ca="1">+'Rendements bruts'!R136+1</f>
        <v>0.98</v>
      </c>
      <c r="S136" s="4"/>
      <c r="T136" s="4"/>
      <c r="U136" s="4"/>
      <c r="V136" s="40">
        <f>+'Rendements bruts'!V136+1</f>
        <v>1</v>
      </c>
      <c r="W136" s="40">
        <f ca="1">+'Rendements bruts'!W136+1</f>
        <v>0.96</v>
      </c>
    </row>
    <row r="137" spans="1:23" x14ac:dyDescent="0.25">
      <c r="A137" s="2">
        <f>+'Rendements bruts'!A137</f>
        <v>42124</v>
      </c>
      <c r="B137" s="4">
        <f ca="1">+'Rendements bruts'!B137+1</f>
        <v>1.04</v>
      </c>
      <c r="C137" s="4">
        <f ca="1">+'Rendements bruts'!C137+1</f>
        <v>1.04</v>
      </c>
      <c r="D137" s="4">
        <f ca="1">+'Rendements bruts'!D137+1</f>
        <v>0.98</v>
      </c>
      <c r="E137" s="4">
        <f ca="1">+'Rendements bruts'!E137+1</f>
        <v>0.96</v>
      </c>
      <c r="F137" s="4">
        <f ca="1">+'Rendements bruts'!F137+1</f>
        <v>1.06</v>
      </c>
      <c r="G137" s="4">
        <f ca="1">+'Rendements bruts'!G137+1</f>
        <v>0.95</v>
      </c>
      <c r="H137" s="4">
        <f ca="1">+'Rendements bruts'!H137+1</f>
        <v>0.95</v>
      </c>
      <c r="I137" s="4">
        <f ca="1">+'Rendements bruts'!I137+1</f>
        <v>1.06</v>
      </c>
      <c r="J137" s="4">
        <f ca="1">+'Rendements bruts'!J137+1</f>
        <v>0.98</v>
      </c>
      <c r="K137" s="4">
        <f ca="1">+'Rendements bruts'!K137+1</f>
        <v>0.96</v>
      </c>
      <c r="L137" s="4">
        <f ca="1">+'Rendements bruts'!L137+1</f>
        <v>0.97</v>
      </c>
      <c r="M137" s="4">
        <f ca="1">+'Rendements bruts'!M137+1</f>
        <v>1.04</v>
      </c>
      <c r="N137" s="4">
        <f ca="1">+'Rendements bruts'!N137+1</f>
        <v>1.03</v>
      </c>
      <c r="O137" s="4">
        <f>+'Rendements bruts'!O137+1</f>
        <v>1</v>
      </c>
      <c r="P137" s="4">
        <f ca="1">+'Rendements bruts'!P137+1</f>
        <v>0.96</v>
      </c>
      <c r="Q137" s="4">
        <f ca="1">+'Rendements bruts'!Q137+1</f>
        <v>1.06</v>
      </c>
      <c r="R137" s="4">
        <f ca="1">+'Rendements bruts'!R137+1</f>
        <v>1.03</v>
      </c>
      <c r="S137" s="4"/>
      <c r="T137" s="4"/>
      <c r="U137" s="4"/>
      <c r="V137" s="40">
        <f>+'Rendements bruts'!V137+1</f>
        <v>1</v>
      </c>
      <c r="W137" s="40">
        <f ca="1">+'Rendements bruts'!W137+1</f>
        <v>0.99</v>
      </c>
    </row>
    <row r="138" spans="1:23" x14ac:dyDescent="0.25">
      <c r="A138" s="2">
        <f>+'Rendements bruts'!A138</f>
        <v>42153</v>
      </c>
      <c r="B138" s="4">
        <f ca="1">+'Rendements bruts'!B138+1</f>
        <v>1.05</v>
      </c>
      <c r="C138" s="4">
        <f ca="1">+'Rendements bruts'!C138+1</f>
        <v>1</v>
      </c>
      <c r="D138" s="4">
        <f ca="1">+'Rendements bruts'!D138+1</f>
        <v>1.02</v>
      </c>
      <c r="E138" s="4">
        <f ca="1">+'Rendements bruts'!E138+1</f>
        <v>1</v>
      </c>
      <c r="F138" s="4">
        <f ca="1">+'Rendements bruts'!F138+1</f>
        <v>0.97</v>
      </c>
      <c r="G138" s="4">
        <f ca="1">+'Rendements bruts'!G138+1</f>
        <v>0.97</v>
      </c>
      <c r="H138" s="4">
        <f ca="1">+'Rendements bruts'!H138+1</f>
        <v>1.05</v>
      </c>
      <c r="I138" s="4">
        <f ca="1">+'Rendements bruts'!I138+1</f>
        <v>1.05</v>
      </c>
      <c r="J138" s="4">
        <f ca="1">+'Rendements bruts'!J138+1</f>
        <v>1.06</v>
      </c>
      <c r="K138" s="4">
        <f ca="1">+'Rendements bruts'!K138+1</f>
        <v>1.06</v>
      </c>
      <c r="L138" s="4">
        <f ca="1">+'Rendements bruts'!L138+1</f>
        <v>1</v>
      </c>
      <c r="M138" s="4">
        <f ca="1">+'Rendements bruts'!M138+1</f>
        <v>0.98</v>
      </c>
      <c r="N138" s="4">
        <f ca="1">+'Rendements bruts'!N138+1</f>
        <v>1.04</v>
      </c>
      <c r="O138" s="4">
        <f>+'Rendements bruts'!O138+1</f>
        <v>1</v>
      </c>
      <c r="P138" s="4">
        <f ca="1">+'Rendements bruts'!P138+1</f>
        <v>0.97</v>
      </c>
      <c r="Q138" s="4">
        <f ca="1">+'Rendements bruts'!Q138+1</f>
        <v>0.97</v>
      </c>
      <c r="R138" s="4">
        <f ca="1">+'Rendements bruts'!R138+1</f>
        <v>1.03</v>
      </c>
      <c r="S138" s="4"/>
      <c r="T138" s="4"/>
      <c r="U138" s="4"/>
      <c r="V138" s="40">
        <f>+'Rendements bruts'!V138+1</f>
        <v>1</v>
      </c>
      <c r="W138" s="40">
        <f ca="1">+'Rendements bruts'!W138+1</f>
        <v>0.96</v>
      </c>
    </row>
    <row r="139" spans="1:23" x14ac:dyDescent="0.25">
      <c r="A139" s="2">
        <f>+'Rendements bruts'!A139</f>
        <v>42185</v>
      </c>
      <c r="B139" s="4">
        <f ca="1">+'Rendements bruts'!B139+1</f>
        <v>1.06</v>
      </c>
      <c r="C139" s="4">
        <f ca="1">+'Rendements bruts'!C139+1</f>
        <v>1.04</v>
      </c>
      <c r="D139" s="4">
        <f ca="1">+'Rendements bruts'!D139+1</f>
        <v>1.03</v>
      </c>
      <c r="E139" s="4">
        <f ca="1">+'Rendements bruts'!E139+1</f>
        <v>1</v>
      </c>
      <c r="F139" s="4">
        <f ca="1">+'Rendements bruts'!F139+1</f>
        <v>1</v>
      </c>
      <c r="G139" s="4">
        <f ca="1">+'Rendements bruts'!G139+1</f>
        <v>1.03</v>
      </c>
      <c r="H139" s="4">
        <f ca="1">+'Rendements bruts'!H139+1</f>
        <v>0.96</v>
      </c>
      <c r="I139" s="4">
        <f ca="1">+'Rendements bruts'!I139+1</f>
        <v>0.96</v>
      </c>
      <c r="J139" s="4">
        <f ca="1">+'Rendements bruts'!J139+1</f>
        <v>1.06</v>
      </c>
      <c r="K139" s="4">
        <f ca="1">+'Rendements bruts'!K139+1</f>
        <v>0.97</v>
      </c>
      <c r="L139" s="4">
        <f ca="1">+'Rendements bruts'!L139+1</f>
        <v>0.99</v>
      </c>
      <c r="M139" s="4">
        <f ca="1">+'Rendements bruts'!M139+1</f>
        <v>1.04</v>
      </c>
      <c r="N139" s="4">
        <f ca="1">+'Rendements bruts'!N139+1</f>
        <v>1.05</v>
      </c>
      <c r="O139" s="4">
        <f>+'Rendements bruts'!O139+1</f>
        <v>1</v>
      </c>
      <c r="P139" s="4">
        <f ca="1">+'Rendements bruts'!P139+1</f>
        <v>1.02</v>
      </c>
      <c r="Q139" s="4">
        <f ca="1">+'Rendements bruts'!Q139+1</f>
        <v>0.98</v>
      </c>
      <c r="R139" s="4">
        <f ca="1">+'Rendements bruts'!R139+1</f>
        <v>1.05</v>
      </c>
      <c r="S139" s="4"/>
      <c r="T139" s="4"/>
      <c r="U139" s="4"/>
      <c r="V139" s="40">
        <f>+'Rendements bruts'!V139+1</f>
        <v>1</v>
      </c>
      <c r="W139" s="40">
        <f ca="1">+'Rendements bruts'!W139+1</f>
        <v>1.01</v>
      </c>
    </row>
    <row r="140" spans="1:23" x14ac:dyDescent="0.25">
      <c r="A140" s="2">
        <f>+'Rendements bruts'!A140</f>
        <v>42216</v>
      </c>
      <c r="B140" s="4">
        <f ca="1">+'Rendements bruts'!B140+1</f>
        <v>1.01</v>
      </c>
      <c r="C140" s="4">
        <f ca="1">+'Rendements bruts'!C140+1</f>
        <v>0.98</v>
      </c>
      <c r="D140" s="4">
        <f ca="1">+'Rendements bruts'!D140+1</f>
        <v>1.01</v>
      </c>
      <c r="E140" s="4">
        <f ca="1">+'Rendements bruts'!E140+1</f>
        <v>1</v>
      </c>
      <c r="F140" s="4">
        <f ca="1">+'Rendements bruts'!F140+1</f>
        <v>1</v>
      </c>
      <c r="G140" s="4">
        <f ca="1">+'Rendements bruts'!G140+1</f>
        <v>1.01</v>
      </c>
      <c r="H140" s="4">
        <f ca="1">+'Rendements bruts'!H140+1</f>
        <v>1.02</v>
      </c>
      <c r="I140" s="4">
        <f ca="1">+'Rendements bruts'!I140+1</f>
        <v>0.98</v>
      </c>
      <c r="J140" s="4">
        <f ca="1">+'Rendements bruts'!J140+1</f>
        <v>0.96</v>
      </c>
      <c r="K140" s="4">
        <f ca="1">+'Rendements bruts'!K140+1</f>
        <v>1.01</v>
      </c>
      <c r="L140" s="4">
        <f ca="1">+'Rendements bruts'!L140+1</f>
        <v>1.03</v>
      </c>
      <c r="M140" s="4">
        <f ca="1">+'Rendements bruts'!M140+1</f>
        <v>0.96</v>
      </c>
      <c r="N140" s="4">
        <f ca="1">+'Rendements bruts'!N140+1</f>
        <v>0.98</v>
      </c>
      <c r="O140" s="4">
        <f>+'Rendements bruts'!O140+1</f>
        <v>1</v>
      </c>
      <c r="P140" s="4">
        <f ca="1">+'Rendements bruts'!P140+1</f>
        <v>1.01</v>
      </c>
      <c r="Q140" s="4">
        <f ca="1">+'Rendements bruts'!Q140+1</f>
        <v>1.05</v>
      </c>
      <c r="R140" s="4">
        <f ca="1">+'Rendements bruts'!R140+1</f>
        <v>1.06</v>
      </c>
      <c r="S140" s="4"/>
      <c r="T140" s="4"/>
      <c r="U140" s="4"/>
      <c r="V140" s="40">
        <f>+'Rendements bruts'!V140+1</f>
        <v>1</v>
      </c>
      <c r="W140" s="40">
        <f ca="1">+'Rendements bruts'!W140+1</f>
        <v>1.04</v>
      </c>
    </row>
    <row r="141" spans="1:23" x14ac:dyDescent="0.25">
      <c r="A141" s="2">
        <f>+'Rendements bruts'!A141</f>
        <v>42247</v>
      </c>
      <c r="B141" s="4">
        <f ca="1">+'Rendements bruts'!B141+1</f>
        <v>0.95</v>
      </c>
      <c r="C141" s="4">
        <f ca="1">+'Rendements bruts'!C141+1</f>
        <v>1.04</v>
      </c>
      <c r="D141" s="4">
        <f ca="1">+'Rendements bruts'!D141+1</f>
        <v>0.99</v>
      </c>
      <c r="E141" s="4">
        <f ca="1">+'Rendements bruts'!E141+1</f>
        <v>1</v>
      </c>
      <c r="F141" s="4">
        <f ca="1">+'Rendements bruts'!F141+1</f>
        <v>0.98</v>
      </c>
      <c r="G141" s="4">
        <f ca="1">+'Rendements bruts'!G141+1</f>
        <v>1.04</v>
      </c>
      <c r="H141" s="4">
        <f ca="1">+'Rendements bruts'!H141+1</f>
        <v>1</v>
      </c>
      <c r="I141" s="4">
        <f ca="1">+'Rendements bruts'!I141+1</f>
        <v>0.97</v>
      </c>
      <c r="J141" s="4">
        <f ca="1">+'Rendements bruts'!J141+1</f>
        <v>0.99</v>
      </c>
      <c r="K141" s="4">
        <f ca="1">+'Rendements bruts'!K141+1</f>
        <v>0.99</v>
      </c>
      <c r="L141" s="4">
        <f ca="1">+'Rendements bruts'!L141+1</f>
        <v>1.01</v>
      </c>
      <c r="M141" s="4">
        <f ca="1">+'Rendements bruts'!M141+1</f>
        <v>0.98</v>
      </c>
      <c r="N141" s="4">
        <f ca="1">+'Rendements bruts'!N141+1</f>
        <v>0.96</v>
      </c>
      <c r="O141" s="4">
        <f>+'Rendements bruts'!O141+1</f>
        <v>1</v>
      </c>
      <c r="P141" s="4">
        <f ca="1">+'Rendements bruts'!P141+1</f>
        <v>0.96</v>
      </c>
      <c r="Q141" s="4">
        <f ca="1">+'Rendements bruts'!Q141+1</f>
        <v>1.06</v>
      </c>
      <c r="R141" s="4">
        <f ca="1">+'Rendements bruts'!R141+1</f>
        <v>1.03</v>
      </c>
      <c r="S141" s="4"/>
      <c r="T141" s="4"/>
      <c r="U141" s="4"/>
      <c r="V141" s="40">
        <f>+'Rendements bruts'!V141+1</f>
        <v>1</v>
      </c>
      <c r="W141" s="40">
        <f ca="1">+'Rendements bruts'!W141+1</f>
        <v>0.99</v>
      </c>
    </row>
    <row r="142" spans="1:23" x14ac:dyDescent="0.25">
      <c r="A142" s="2">
        <f>+'Rendements bruts'!A142</f>
        <v>42277</v>
      </c>
      <c r="B142" s="4">
        <f ca="1">+'Rendements bruts'!B142+1</f>
        <v>1</v>
      </c>
      <c r="C142" s="4">
        <f ca="1">+'Rendements bruts'!C142+1</f>
        <v>0.99</v>
      </c>
      <c r="D142" s="4">
        <f ca="1">+'Rendements bruts'!D142+1</f>
        <v>1.02</v>
      </c>
      <c r="E142" s="4">
        <f ca="1">+'Rendements bruts'!E142+1</f>
        <v>1.01</v>
      </c>
      <c r="F142" s="4">
        <f ca="1">+'Rendements bruts'!F142+1</f>
        <v>0.95</v>
      </c>
      <c r="G142" s="4">
        <f ca="1">+'Rendements bruts'!G142+1</f>
        <v>0.96</v>
      </c>
      <c r="H142" s="4">
        <f ca="1">+'Rendements bruts'!H142+1</f>
        <v>1.02</v>
      </c>
      <c r="I142" s="4">
        <f ca="1">+'Rendements bruts'!I142+1</f>
        <v>1.06</v>
      </c>
      <c r="J142" s="4">
        <f ca="1">+'Rendements bruts'!J142+1</f>
        <v>0.99</v>
      </c>
      <c r="K142" s="4">
        <f ca="1">+'Rendements bruts'!K142+1</f>
        <v>0.99</v>
      </c>
      <c r="L142" s="4">
        <f ca="1">+'Rendements bruts'!L142+1</f>
        <v>0.96</v>
      </c>
      <c r="M142" s="4">
        <f ca="1">+'Rendements bruts'!M142+1</f>
        <v>0.99</v>
      </c>
      <c r="N142" s="4">
        <f ca="1">+'Rendements bruts'!N142+1</f>
        <v>1</v>
      </c>
      <c r="O142" s="4">
        <f>+'Rendements bruts'!O142+1</f>
        <v>1</v>
      </c>
      <c r="P142" s="4">
        <f ca="1">+'Rendements bruts'!P142+1</f>
        <v>0.97</v>
      </c>
      <c r="Q142" s="4">
        <f ca="1">+'Rendements bruts'!Q142+1</f>
        <v>1.03</v>
      </c>
      <c r="R142" s="4">
        <f ca="1">+'Rendements bruts'!R142+1</f>
        <v>0.96</v>
      </c>
      <c r="S142" s="4"/>
      <c r="T142" s="4"/>
      <c r="U142" s="4"/>
      <c r="V142" s="40">
        <f>+'Rendements bruts'!V142+1</f>
        <v>1</v>
      </c>
      <c r="W142" s="40">
        <f ca="1">+'Rendements bruts'!W142+1</f>
        <v>1.03</v>
      </c>
    </row>
    <row r="143" spans="1:23" x14ac:dyDescent="0.25">
      <c r="A143" s="2">
        <f>+'Rendements bruts'!A143</f>
        <v>42308</v>
      </c>
      <c r="B143" s="4">
        <f ca="1">+'Rendements bruts'!B143+1</f>
        <v>1</v>
      </c>
      <c r="C143" s="4">
        <f ca="1">+'Rendements bruts'!C143+1</f>
        <v>0.95</v>
      </c>
      <c r="D143" s="4">
        <f ca="1">+'Rendements bruts'!D143+1</f>
        <v>0.95</v>
      </c>
      <c r="E143" s="4">
        <f ca="1">+'Rendements bruts'!E143+1</f>
        <v>1.04</v>
      </c>
      <c r="F143" s="4">
        <f ca="1">+'Rendements bruts'!F143+1</f>
        <v>1.02</v>
      </c>
      <c r="G143" s="4">
        <f ca="1">+'Rendements bruts'!G143+1</f>
        <v>0.97</v>
      </c>
      <c r="H143" s="4">
        <f ca="1">+'Rendements bruts'!H143+1</f>
        <v>1</v>
      </c>
      <c r="I143" s="4">
        <f ca="1">+'Rendements bruts'!I143+1</f>
        <v>0.98</v>
      </c>
      <c r="J143" s="4">
        <f ca="1">+'Rendements bruts'!J143+1</f>
        <v>0.96</v>
      </c>
      <c r="K143" s="4">
        <f ca="1">+'Rendements bruts'!K143+1</f>
        <v>0.96</v>
      </c>
      <c r="L143" s="4">
        <f ca="1">+'Rendements bruts'!L143+1</f>
        <v>0.98</v>
      </c>
      <c r="M143" s="4">
        <f ca="1">+'Rendements bruts'!M143+1</f>
        <v>1.05</v>
      </c>
      <c r="N143" s="4">
        <f ca="1">+'Rendements bruts'!N143+1</f>
        <v>0.98</v>
      </c>
      <c r="O143" s="4">
        <f>+'Rendements bruts'!O143+1</f>
        <v>1</v>
      </c>
      <c r="P143" s="4">
        <f ca="1">+'Rendements bruts'!P143+1</f>
        <v>1.05</v>
      </c>
      <c r="Q143" s="4">
        <f ca="1">+'Rendements bruts'!Q143+1</f>
        <v>1.04</v>
      </c>
      <c r="R143" s="4">
        <f ca="1">+'Rendements bruts'!R143+1</f>
        <v>1.02</v>
      </c>
      <c r="S143" s="4"/>
      <c r="T143" s="4"/>
      <c r="U143" s="4"/>
      <c r="V143" s="40">
        <f>+'Rendements bruts'!V143+1</f>
        <v>1</v>
      </c>
      <c r="W143" s="40">
        <f ca="1">+'Rendements bruts'!W143+1</f>
        <v>0.99</v>
      </c>
    </row>
    <row r="144" spans="1:23" x14ac:dyDescent="0.25">
      <c r="A144" s="2">
        <f>+'Rendements bruts'!A144</f>
        <v>42338</v>
      </c>
      <c r="B144" s="4">
        <f ca="1">+'Rendements bruts'!B144+1</f>
        <v>1.02</v>
      </c>
      <c r="C144" s="4">
        <f ca="1">+'Rendements bruts'!C144+1</f>
        <v>1.03</v>
      </c>
      <c r="D144" s="4">
        <f ca="1">+'Rendements bruts'!D144+1</f>
        <v>1</v>
      </c>
      <c r="E144" s="4">
        <f ca="1">+'Rendements bruts'!E144+1</f>
        <v>1.06</v>
      </c>
      <c r="F144" s="4">
        <f ca="1">+'Rendements bruts'!F144+1</f>
        <v>1.03</v>
      </c>
      <c r="G144" s="4">
        <f ca="1">+'Rendements bruts'!G144+1</f>
        <v>1</v>
      </c>
      <c r="H144" s="4">
        <f ca="1">+'Rendements bruts'!H144+1</f>
        <v>1.04</v>
      </c>
      <c r="I144" s="4">
        <f ca="1">+'Rendements bruts'!I144+1</f>
        <v>1.05</v>
      </c>
      <c r="J144" s="4">
        <f ca="1">+'Rendements bruts'!J144+1</f>
        <v>0.98</v>
      </c>
      <c r="K144" s="4">
        <f ca="1">+'Rendements bruts'!K144+1</f>
        <v>0.98</v>
      </c>
      <c r="L144" s="4">
        <f ca="1">+'Rendements bruts'!L144+1</f>
        <v>1.04</v>
      </c>
      <c r="M144" s="4">
        <f ca="1">+'Rendements bruts'!M144+1</f>
        <v>1.01</v>
      </c>
      <c r="N144" s="4">
        <f ca="1">+'Rendements bruts'!N144+1</f>
        <v>1.02</v>
      </c>
      <c r="O144" s="4">
        <f>+'Rendements bruts'!O144+1</f>
        <v>1</v>
      </c>
      <c r="P144" s="4">
        <f ca="1">+'Rendements bruts'!P144+1</f>
        <v>1.04</v>
      </c>
      <c r="Q144" s="4">
        <f ca="1">+'Rendements bruts'!Q144+1</f>
        <v>1.05</v>
      </c>
      <c r="R144" s="4">
        <f ca="1">+'Rendements bruts'!R144+1</f>
        <v>0.98</v>
      </c>
      <c r="S144" s="4"/>
      <c r="T144" s="4"/>
      <c r="U144" s="4"/>
      <c r="V144" s="40">
        <f>+'Rendements bruts'!V144+1</f>
        <v>1</v>
      </c>
      <c r="W144" s="40">
        <f ca="1">+'Rendements bruts'!W144+1</f>
        <v>1</v>
      </c>
    </row>
    <row r="145" spans="1:23" x14ac:dyDescent="0.25">
      <c r="A145" s="2">
        <f>+'Rendements bruts'!A145</f>
        <v>42369</v>
      </c>
      <c r="B145" s="4">
        <f ca="1">+'Rendements bruts'!B145+1</f>
        <v>1.04</v>
      </c>
      <c r="C145" s="4">
        <f ca="1">+'Rendements bruts'!C145+1</f>
        <v>1.01</v>
      </c>
      <c r="D145" s="4">
        <f ca="1">+'Rendements bruts'!D145+1</f>
        <v>1.01</v>
      </c>
      <c r="E145" s="4">
        <f ca="1">+'Rendements bruts'!E145+1</f>
        <v>1.05</v>
      </c>
      <c r="F145" s="4">
        <f ca="1">+'Rendements bruts'!F145+1</f>
        <v>0.95</v>
      </c>
      <c r="G145" s="4">
        <f ca="1">+'Rendements bruts'!G145+1</f>
        <v>1.04</v>
      </c>
      <c r="H145" s="4">
        <f ca="1">+'Rendements bruts'!H145+1</f>
        <v>1.01</v>
      </c>
      <c r="I145" s="4">
        <f ca="1">+'Rendements bruts'!I145+1</f>
        <v>1.02</v>
      </c>
      <c r="J145" s="4">
        <f ca="1">+'Rendements bruts'!J145+1</f>
        <v>0.98</v>
      </c>
      <c r="K145" s="4">
        <f ca="1">+'Rendements bruts'!K145+1</f>
        <v>0.98</v>
      </c>
      <c r="L145" s="4">
        <f ca="1">+'Rendements bruts'!L145+1</f>
        <v>1.03</v>
      </c>
      <c r="M145" s="4">
        <f ca="1">+'Rendements bruts'!M145+1</f>
        <v>1.04</v>
      </c>
      <c r="N145" s="4">
        <f ca="1">+'Rendements bruts'!N145+1</f>
        <v>0.95</v>
      </c>
      <c r="O145" s="4">
        <f>+'Rendements bruts'!O145+1</f>
        <v>1</v>
      </c>
      <c r="P145" s="4">
        <f ca="1">+'Rendements bruts'!P145+1</f>
        <v>1</v>
      </c>
      <c r="Q145" s="4">
        <f ca="1">+'Rendements bruts'!Q145+1</f>
        <v>0.98</v>
      </c>
      <c r="R145" s="4">
        <f ca="1">+'Rendements bruts'!R145+1</f>
        <v>0.98</v>
      </c>
      <c r="S145" s="4"/>
      <c r="T145" s="4"/>
      <c r="U145" s="4"/>
      <c r="V145" s="40">
        <f>+'Rendements bruts'!V145+1</f>
        <v>1</v>
      </c>
      <c r="W145" s="40">
        <f ca="1">+'Rendements bruts'!W145+1</f>
        <v>0.98</v>
      </c>
    </row>
    <row r="146" spans="1:23" x14ac:dyDescent="0.25">
      <c r="A146" s="2">
        <f>+'Rendements bruts'!A146</f>
        <v>42398</v>
      </c>
      <c r="B146" s="4">
        <f ca="1">+'Rendements bruts'!B146+1</f>
        <v>0.98</v>
      </c>
      <c r="C146" s="4">
        <f ca="1">+'Rendements bruts'!C146+1</f>
        <v>1.05</v>
      </c>
      <c r="D146" s="4">
        <f ca="1">+'Rendements bruts'!D146+1</f>
        <v>1.06</v>
      </c>
      <c r="E146" s="4">
        <f ca="1">+'Rendements bruts'!E146+1</f>
        <v>0.97</v>
      </c>
      <c r="F146" s="4">
        <f ca="1">+'Rendements bruts'!F146+1</f>
        <v>0.96</v>
      </c>
      <c r="G146" s="4">
        <f ca="1">+'Rendements bruts'!G146+1</f>
        <v>0.97</v>
      </c>
      <c r="H146" s="4">
        <f ca="1">+'Rendements bruts'!H146+1</f>
        <v>1.05</v>
      </c>
      <c r="I146" s="4">
        <f ca="1">+'Rendements bruts'!I146+1</f>
        <v>1</v>
      </c>
      <c r="J146" s="4">
        <f ca="1">+'Rendements bruts'!J146+1</f>
        <v>0.98</v>
      </c>
      <c r="K146" s="4">
        <f ca="1">+'Rendements bruts'!K146+1</f>
        <v>1.03</v>
      </c>
      <c r="L146" s="4">
        <f ca="1">+'Rendements bruts'!L146+1</f>
        <v>1.03</v>
      </c>
      <c r="M146" s="4">
        <f ca="1">+'Rendements bruts'!M146+1</f>
        <v>1.05</v>
      </c>
      <c r="N146" s="4">
        <f ca="1">+'Rendements bruts'!N146+1</f>
        <v>1.03</v>
      </c>
      <c r="O146" s="4">
        <f>+'Rendements bruts'!O146+1</f>
        <v>1</v>
      </c>
      <c r="P146" s="4">
        <f ca="1">+'Rendements bruts'!P146+1</f>
        <v>1.01</v>
      </c>
      <c r="Q146" s="4">
        <f ca="1">+'Rendements bruts'!Q146+1</f>
        <v>1.05</v>
      </c>
      <c r="R146" s="4">
        <f ca="1">+'Rendements bruts'!R146+1</f>
        <v>1.02</v>
      </c>
      <c r="S146" s="4"/>
      <c r="T146" s="4"/>
      <c r="U146" s="4"/>
      <c r="V146" s="40">
        <f>+'Rendements bruts'!V146+1</f>
        <v>1</v>
      </c>
      <c r="W146" s="40">
        <f ca="1">+'Rendements bruts'!W146+1</f>
        <v>1.06</v>
      </c>
    </row>
    <row r="147" spans="1:23" x14ac:dyDescent="0.25">
      <c r="A147" s="2">
        <f>+'Rendements bruts'!A147</f>
        <v>42429</v>
      </c>
      <c r="B147" s="4">
        <f ca="1">+'Rendements bruts'!B147+1</f>
        <v>0.99</v>
      </c>
      <c r="C147" s="4">
        <f ca="1">+'Rendements bruts'!C147+1</f>
        <v>0.96</v>
      </c>
      <c r="D147" s="4">
        <f ca="1">+'Rendements bruts'!D147+1</f>
        <v>1.02</v>
      </c>
      <c r="E147" s="4">
        <f ca="1">+'Rendements bruts'!E147+1</f>
        <v>0.96</v>
      </c>
      <c r="F147" s="4">
        <f ca="1">+'Rendements bruts'!F147+1</f>
        <v>1.04</v>
      </c>
      <c r="G147" s="4">
        <f ca="1">+'Rendements bruts'!G147+1</f>
        <v>0.95</v>
      </c>
      <c r="H147" s="4">
        <f ca="1">+'Rendements bruts'!H147+1</f>
        <v>0.95</v>
      </c>
      <c r="I147" s="4">
        <f ca="1">+'Rendements bruts'!I147+1</f>
        <v>1.03</v>
      </c>
      <c r="J147" s="4">
        <f ca="1">+'Rendements bruts'!J147+1</f>
        <v>0.96</v>
      </c>
      <c r="K147" s="4">
        <f ca="1">+'Rendements bruts'!K147+1</f>
        <v>0.97</v>
      </c>
      <c r="L147" s="4">
        <f ca="1">+'Rendements bruts'!L147+1</f>
        <v>1.01</v>
      </c>
      <c r="M147" s="4">
        <f ca="1">+'Rendements bruts'!M147+1</f>
        <v>0.98</v>
      </c>
      <c r="N147" s="4">
        <f ca="1">+'Rendements bruts'!N147+1</f>
        <v>1.06</v>
      </c>
      <c r="O147" s="4">
        <f>+'Rendements bruts'!O147+1</f>
        <v>1</v>
      </c>
      <c r="P147" s="4">
        <f ca="1">+'Rendements bruts'!P147+1</f>
        <v>0.96</v>
      </c>
      <c r="Q147" s="4">
        <f ca="1">+'Rendements bruts'!Q147+1</f>
        <v>1.06</v>
      </c>
      <c r="R147" s="4">
        <f ca="1">+'Rendements bruts'!R147+1</f>
        <v>1.01</v>
      </c>
      <c r="S147" s="4"/>
      <c r="T147" s="4"/>
      <c r="U147" s="4"/>
      <c r="V147" s="40">
        <f>+'Rendements bruts'!V147+1</f>
        <v>1</v>
      </c>
      <c r="W147" s="40">
        <f ca="1">+'Rendements bruts'!W147+1</f>
        <v>1.03</v>
      </c>
    </row>
    <row r="148" spans="1:23" x14ac:dyDescent="0.25">
      <c r="A148" s="2">
        <f>+'Rendements bruts'!A148</f>
        <v>42460</v>
      </c>
      <c r="B148" s="4">
        <f ca="1">+'Rendements bruts'!B148+1</f>
        <v>1.02</v>
      </c>
      <c r="C148" s="4">
        <f ca="1">+'Rendements bruts'!C148+1</f>
        <v>1.02</v>
      </c>
      <c r="D148" s="4">
        <f ca="1">+'Rendements bruts'!D148+1</f>
        <v>1</v>
      </c>
      <c r="E148" s="4">
        <f ca="1">+'Rendements bruts'!E148+1</f>
        <v>1.03</v>
      </c>
      <c r="F148" s="4">
        <f ca="1">+'Rendements bruts'!F148+1</f>
        <v>1.01</v>
      </c>
      <c r="G148" s="4">
        <f ca="1">+'Rendements bruts'!G148+1</f>
        <v>0.95</v>
      </c>
      <c r="H148" s="4">
        <f ca="1">+'Rendements bruts'!H148+1</f>
        <v>1.01</v>
      </c>
      <c r="I148" s="4">
        <f ca="1">+'Rendements bruts'!I148+1</f>
        <v>1.03</v>
      </c>
      <c r="J148" s="4">
        <f ca="1">+'Rendements bruts'!J148+1</f>
        <v>1.01</v>
      </c>
      <c r="K148" s="4">
        <f ca="1">+'Rendements bruts'!K148+1</f>
        <v>1.05</v>
      </c>
      <c r="L148" s="4">
        <f ca="1">+'Rendements bruts'!L148+1</f>
        <v>0.95</v>
      </c>
      <c r="M148" s="4">
        <f ca="1">+'Rendements bruts'!M148+1</f>
        <v>1</v>
      </c>
      <c r="N148" s="4">
        <f ca="1">+'Rendements bruts'!N148+1</f>
        <v>0.97</v>
      </c>
      <c r="O148" s="4">
        <f>+'Rendements bruts'!O148+1</f>
        <v>1</v>
      </c>
      <c r="P148" s="4">
        <f ca="1">+'Rendements bruts'!P148+1</f>
        <v>1.04</v>
      </c>
      <c r="Q148" s="4">
        <f ca="1">+'Rendements bruts'!Q148+1</f>
        <v>1</v>
      </c>
      <c r="R148" s="4">
        <f ca="1">+'Rendements bruts'!R148+1</f>
        <v>1.01</v>
      </c>
      <c r="S148" s="4"/>
      <c r="T148" s="4"/>
      <c r="U148" s="4"/>
      <c r="V148" s="40">
        <f>+'Rendements bruts'!V148+1</f>
        <v>1</v>
      </c>
      <c r="W148" s="40">
        <f ca="1">+'Rendements bruts'!W148+1</f>
        <v>1.03</v>
      </c>
    </row>
    <row r="149" spans="1:23" x14ac:dyDescent="0.25">
      <c r="A149" s="2">
        <f>+'Rendements bruts'!A149</f>
        <v>42489</v>
      </c>
      <c r="B149" s="4">
        <f ca="1">+'Rendements bruts'!B149+1</f>
        <v>1.01</v>
      </c>
      <c r="C149" s="4">
        <f ca="1">+'Rendements bruts'!C149+1</f>
        <v>1.06</v>
      </c>
      <c r="D149" s="4">
        <f ca="1">+'Rendements bruts'!D149+1</f>
        <v>1.04</v>
      </c>
      <c r="E149" s="4">
        <f ca="1">+'Rendements bruts'!E149+1</f>
        <v>1.01</v>
      </c>
      <c r="F149" s="4">
        <f ca="1">+'Rendements bruts'!F149+1</f>
        <v>0.97</v>
      </c>
      <c r="G149" s="4">
        <f ca="1">+'Rendements bruts'!G149+1</f>
        <v>1.03</v>
      </c>
      <c r="H149" s="4">
        <f ca="1">+'Rendements bruts'!H149+1</f>
        <v>0.96</v>
      </c>
      <c r="I149" s="4">
        <f ca="1">+'Rendements bruts'!I149+1</f>
        <v>0.99</v>
      </c>
      <c r="J149" s="4">
        <f ca="1">+'Rendements bruts'!J149+1</f>
        <v>0.99</v>
      </c>
      <c r="K149" s="4">
        <f ca="1">+'Rendements bruts'!K149+1</f>
        <v>1.03</v>
      </c>
      <c r="L149" s="4">
        <f ca="1">+'Rendements bruts'!L149+1</f>
        <v>1.05</v>
      </c>
      <c r="M149" s="4">
        <f ca="1">+'Rendements bruts'!M149+1</f>
        <v>0.97</v>
      </c>
      <c r="N149" s="4">
        <f ca="1">+'Rendements bruts'!N149+1</f>
        <v>1.05</v>
      </c>
      <c r="O149" s="4">
        <f>+'Rendements bruts'!O149+1</f>
        <v>1</v>
      </c>
      <c r="P149" s="4">
        <f ca="1">+'Rendements bruts'!P149+1</f>
        <v>1.06</v>
      </c>
      <c r="Q149" s="4">
        <f ca="1">+'Rendements bruts'!Q149+1</f>
        <v>0.95</v>
      </c>
      <c r="R149" s="4">
        <f ca="1">+'Rendements bruts'!R149+1</f>
        <v>1.04</v>
      </c>
      <c r="S149" s="4">
        <f ca="1">+'Rendements bruts'!S149+1</f>
        <v>0.98</v>
      </c>
      <c r="T149" s="4">
        <f ca="1">+'Rendements bruts'!T149+1</f>
        <v>0.96</v>
      </c>
      <c r="U149" s="4"/>
      <c r="V149" s="40">
        <f>+'Rendements bruts'!V149+1</f>
        <v>1</v>
      </c>
      <c r="W149" s="40">
        <f ca="1">+'Rendements bruts'!W149+1</f>
        <v>1.03</v>
      </c>
    </row>
    <row r="150" spans="1:23" x14ac:dyDescent="0.25">
      <c r="A150" s="2">
        <f>+'Rendements bruts'!A150</f>
        <v>42521</v>
      </c>
      <c r="B150" s="4">
        <f ca="1">+'Rendements bruts'!B150+1</f>
        <v>0.96</v>
      </c>
      <c r="C150" s="4">
        <f ca="1">+'Rendements bruts'!C150+1</f>
        <v>1.05</v>
      </c>
      <c r="D150" s="4">
        <f ca="1">+'Rendements bruts'!D150+1</f>
        <v>1.04</v>
      </c>
      <c r="E150" s="4">
        <f ca="1">+'Rendements bruts'!E150+1</f>
        <v>0.95</v>
      </c>
      <c r="F150" s="4">
        <f ca="1">+'Rendements bruts'!F150+1</f>
        <v>1.02</v>
      </c>
      <c r="G150" s="4">
        <f ca="1">+'Rendements bruts'!G150+1</f>
        <v>0.98</v>
      </c>
      <c r="H150" s="4">
        <f ca="1">+'Rendements bruts'!H150+1</f>
        <v>0.98</v>
      </c>
      <c r="I150" s="4">
        <f ca="1">+'Rendements bruts'!I150+1</f>
        <v>1.02</v>
      </c>
      <c r="J150" s="4">
        <f ca="1">+'Rendements bruts'!J150+1</f>
        <v>1.06</v>
      </c>
      <c r="K150" s="4">
        <f ca="1">+'Rendements bruts'!K150+1</f>
        <v>1.01</v>
      </c>
      <c r="L150" s="4">
        <f ca="1">+'Rendements bruts'!L150+1</f>
        <v>1.03</v>
      </c>
      <c r="M150" s="4">
        <f ca="1">+'Rendements bruts'!M150+1</f>
        <v>1.04</v>
      </c>
      <c r="N150" s="4">
        <f ca="1">+'Rendements bruts'!N150+1</f>
        <v>0.99</v>
      </c>
      <c r="O150" s="4">
        <f>+'Rendements bruts'!O150+1</f>
        <v>1</v>
      </c>
      <c r="P150" s="4">
        <f ca="1">+'Rendements bruts'!P150+1</f>
        <v>1.05</v>
      </c>
      <c r="Q150" s="4">
        <f ca="1">+'Rendements bruts'!Q150+1</f>
        <v>0.96</v>
      </c>
      <c r="R150" s="4">
        <f ca="1">+'Rendements bruts'!R150+1</f>
        <v>1.04</v>
      </c>
      <c r="S150" s="4">
        <f ca="1">+'Rendements bruts'!S150+1</f>
        <v>0.95</v>
      </c>
      <c r="T150" s="4">
        <f ca="1">+'Rendements bruts'!T150+1</f>
        <v>0.95</v>
      </c>
      <c r="U150" s="4"/>
      <c r="V150" s="40">
        <f>+'Rendements bruts'!V150+1</f>
        <v>1</v>
      </c>
      <c r="W150" s="40">
        <f ca="1">+'Rendements bruts'!W150+1</f>
        <v>1.04</v>
      </c>
    </row>
    <row r="151" spans="1:23" x14ac:dyDescent="0.25">
      <c r="A151" s="2">
        <f>+'Rendements bruts'!A151</f>
        <v>42551</v>
      </c>
      <c r="B151" s="4">
        <f ca="1">+'Rendements bruts'!B151+1</f>
        <v>0.97</v>
      </c>
      <c r="C151" s="4">
        <f ca="1">+'Rendements bruts'!C151+1</f>
        <v>1</v>
      </c>
      <c r="D151" s="4">
        <f ca="1">+'Rendements bruts'!D151+1</f>
        <v>0.95</v>
      </c>
      <c r="E151" s="4">
        <f ca="1">+'Rendements bruts'!E151+1</f>
        <v>0.98</v>
      </c>
      <c r="F151" s="4">
        <f ca="1">+'Rendements bruts'!F151+1</f>
        <v>1.02</v>
      </c>
      <c r="G151" s="4">
        <f ca="1">+'Rendements bruts'!G151+1</f>
        <v>0.97</v>
      </c>
      <c r="H151" s="4">
        <f ca="1">+'Rendements bruts'!H151+1</f>
        <v>1.03</v>
      </c>
      <c r="I151" s="4">
        <f ca="1">+'Rendements bruts'!I151+1</f>
        <v>0.99</v>
      </c>
      <c r="J151" s="4">
        <f ca="1">+'Rendements bruts'!J151+1</f>
        <v>0.96</v>
      </c>
      <c r="K151" s="4">
        <f ca="1">+'Rendements bruts'!K151+1</f>
        <v>0.97</v>
      </c>
      <c r="L151" s="4">
        <f ca="1">+'Rendements bruts'!L151+1</f>
        <v>0.98</v>
      </c>
      <c r="M151" s="4">
        <f ca="1">+'Rendements bruts'!M151+1</f>
        <v>1.01</v>
      </c>
      <c r="N151" s="4">
        <f ca="1">+'Rendements bruts'!N151+1</f>
        <v>1.06</v>
      </c>
      <c r="O151" s="4">
        <f>+'Rendements bruts'!O151+1</f>
        <v>1</v>
      </c>
      <c r="P151" s="4">
        <f ca="1">+'Rendements bruts'!P151+1</f>
        <v>0.99</v>
      </c>
      <c r="Q151" s="4">
        <f ca="1">+'Rendements bruts'!Q151+1</f>
        <v>1.06</v>
      </c>
      <c r="R151" s="4">
        <f ca="1">+'Rendements bruts'!R151+1</f>
        <v>1.05</v>
      </c>
      <c r="S151" s="4">
        <f ca="1">+'Rendements bruts'!S151+1</f>
        <v>1.03</v>
      </c>
      <c r="T151" s="4">
        <f ca="1">+'Rendements bruts'!T151+1</f>
        <v>1.05</v>
      </c>
      <c r="U151" s="4"/>
      <c r="V151" s="40">
        <f>+'Rendements bruts'!V151+1</f>
        <v>1</v>
      </c>
      <c r="W151" s="40">
        <f ca="1">+'Rendements bruts'!W151+1</f>
        <v>0.96</v>
      </c>
    </row>
    <row r="152" spans="1:23" x14ac:dyDescent="0.25">
      <c r="A152" s="2">
        <f>+'Rendements bruts'!A152</f>
        <v>42580</v>
      </c>
      <c r="B152" s="4">
        <f ca="1">+'Rendements bruts'!B152+1</f>
        <v>1.03</v>
      </c>
      <c r="C152" s="4">
        <f ca="1">+'Rendements bruts'!C152+1</f>
        <v>1.03</v>
      </c>
      <c r="D152" s="4">
        <f ca="1">+'Rendements bruts'!D152+1</f>
        <v>1.06</v>
      </c>
      <c r="E152" s="4">
        <f ca="1">+'Rendements bruts'!E152+1</f>
        <v>0.95</v>
      </c>
      <c r="F152" s="4">
        <f ca="1">+'Rendements bruts'!F152+1</f>
        <v>0.97</v>
      </c>
      <c r="G152" s="4">
        <f ca="1">+'Rendements bruts'!G152+1</f>
        <v>1</v>
      </c>
      <c r="H152" s="4">
        <f ca="1">+'Rendements bruts'!H152+1</f>
        <v>0.99</v>
      </c>
      <c r="I152" s="4">
        <f ca="1">+'Rendements bruts'!I152+1</f>
        <v>0.95</v>
      </c>
      <c r="J152" s="4">
        <f ca="1">+'Rendements bruts'!J152+1</f>
        <v>1</v>
      </c>
      <c r="K152" s="4">
        <f ca="1">+'Rendements bruts'!K152+1</f>
        <v>1</v>
      </c>
      <c r="L152" s="4">
        <f ca="1">+'Rendements bruts'!L152+1</f>
        <v>1</v>
      </c>
      <c r="M152" s="4">
        <f ca="1">+'Rendements bruts'!M152+1</f>
        <v>1.02</v>
      </c>
      <c r="N152" s="4">
        <f ca="1">+'Rendements bruts'!N152+1</f>
        <v>0.97</v>
      </c>
      <c r="O152" s="4">
        <f>+'Rendements bruts'!O152+1</f>
        <v>1</v>
      </c>
      <c r="P152" s="4">
        <f ca="1">+'Rendements bruts'!P152+1</f>
        <v>1.06</v>
      </c>
      <c r="Q152" s="4">
        <f ca="1">+'Rendements bruts'!Q152+1</f>
        <v>0.99</v>
      </c>
      <c r="R152" s="4">
        <f ca="1">+'Rendements bruts'!R152+1</f>
        <v>0.97</v>
      </c>
      <c r="S152" s="4">
        <f ca="1">+'Rendements bruts'!S152+1</f>
        <v>1.05</v>
      </c>
      <c r="T152" s="4">
        <f ca="1">+'Rendements bruts'!T152+1</f>
        <v>0.97</v>
      </c>
      <c r="U152" s="4"/>
      <c r="V152" s="40">
        <f>+'Rendements bruts'!V152+1</f>
        <v>1</v>
      </c>
      <c r="W152" s="40">
        <f ca="1">+'Rendements bruts'!W152+1</f>
        <v>0.95</v>
      </c>
    </row>
    <row r="153" spans="1:23" x14ac:dyDescent="0.25">
      <c r="A153" s="2">
        <f>+'Rendements bruts'!A153</f>
        <v>42613</v>
      </c>
      <c r="B153" s="4">
        <f ca="1">+'Rendements bruts'!B153+1</f>
        <v>0.98</v>
      </c>
      <c r="C153" s="4">
        <f ca="1">+'Rendements bruts'!C153+1</f>
        <v>0.98</v>
      </c>
      <c r="D153" s="4">
        <f ca="1">+'Rendements bruts'!D153+1</f>
        <v>1</v>
      </c>
      <c r="E153" s="4">
        <f ca="1">+'Rendements bruts'!E153+1</f>
        <v>1.04</v>
      </c>
      <c r="F153" s="4">
        <f ca="1">+'Rendements bruts'!F153+1</f>
        <v>0.98</v>
      </c>
      <c r="G153" s="4">
        <f ca="1">+'Rendements bruts'!G153+1</f>
        <v>1.01</v>
      </c>
      <c r="H153" s="4">
        <f ca="1">+'Rendements bruts'!H153+1</f>
        <v>0.95</v>
      </c>
      <c r="I153" s="4">
        <f ca="1">+'Rendements bruts'!I153+1</f>
        <v>0.97</v>
      </c>
      <c r="J153" s="4">
        <f ca="1">+'Rendements bruts'!J153+1</f>
        <v>0.98</v>
      </c>
      <c r="K153" s="4">
        <f ca="1">+'Rendements bruts'!K153+1</f>
        <v>0.99</v>
      </c>
      <c r="L153" s="4">
        <f ca="1">+'Rendements bruts'!L153+1</f>
        <v>1.03</v>
      </c>
      <c r="M153" s="4">
        <f ca="1">+'Rendements bruts'!M153+1</f>
        <v>0.95</v>
      </c>
      <c r="N153" s="4">
        <f ca="1">+'Rendements bruts'!N153+1</f>
        <v>1.06</v>
      </c>
      <c r="O153" s="4">
        <f>+'Rendements bruts'!O153+1</f>
        <v>1</v>
      </c>
      <c r="P153" s="4">
        <f ca="1">+'Rendements bruts'!P153+1</f>
        <v>1.04</v>
      </c>
      <c r="Q153" s="4">
        <f ca="1">+'Rendements bruts'!Q153+1</f>
        <v>0.96</v>
      </c>
      <c r="R153" s="4">
        <f ca="1">+'Rendements bruts'!R153+1</f>
        <v>0.95</v>
      </c>
      <c r="S153" s="4">
        <f ca="1">+'Rendements bruts'!S153+1</f>
        <v>1.04</v>
      </c>
      <c r="T153" s="4">
        <f ca="1">+'Rendements bruts'!T153+1</f>
        <v>0.98</v>
      </c>
      <c r="U153" s="4"/>
      <c r="V153" s="40">
        <f>+'Rendements bruts'!V153+1</f>
        <v>1</v>
      </c>
      <c r="W153" s="40">
        <f ca="1">+'Rendements bruts'!W153+1</f>
        <v>0.96</v>
      </c>
    </row>
    <row r="154" spans="1:23" x14ac:dyDescent="0.25">
      <c r="A154" s="2">
        <f>+'Rendements bruts'!A154</f>
        <v>42643</v>
      </c>
      <c r="B154" s="4">
        <f ca="1">+'Rendements bruts'!B154+1</f>
        <v>0.99</v>
      </c>
      <c r="C154" s="4">
        <f ca="1">+'Rendements bruts'!C154+1</f>
        <v>1.03</v>
      </c>
      <c r="D154" s="4">
        <f ca="1">+'Rendements bruts'!D154+1</f>
        <v>0.98</v>
      </c>
      <c r="E154" s="4">
        <f ca="1">+'Rendements bruts'!E154+1</f>
        <v>0.98</v>
      </c>
      <c r="F154" s="4">
        <f ca="1">+'Rendements bruts'!F154+1</f>
        <v>0.96</v>
      </c>
      <c r="G154" s="4">
        <f ca="1">+'Rendements bruts'!G154+1</f>
        <v>1.03</v>
      </c>
      <c r="H154" s="4">
        <f ca="1">+'Rendements bruts'!H154+1</f>
        <v>1.01</v>
      </c>
      <c r="I154" s="4">
        <f ca="1">+'Rendements bruts'!I154+1</f>
        <v>0.98</v>
      </c>
      <c r="J154" s="4">
        <f ca="1">+'Rendements bruts'!J154+1</f>
        <v>1.06</v>
      </c>
      <c r="K154" s="4">
        <f ca="1">+'Rendements bruts'!K154+1</f>
        <v>0.97</v>
      </c>
      <c r="L154" s="4">
        <f ca="1">+'Rendements bruts'!L154+1</f>
        <v>1.04</v>
      </c>
      <c r="M154" s="4">
        <f ca="1">+'Rendements bruts'!M154+1</f>
        <v>1.04</v>
      </c>
      <c r="N154" s="4">
        <f ca="1">+'Rendements bruts'!N154+1</f>
        <v>0.98</v>
      </c>
      <c r="O154" s="4">
        <f>+'Rendements bruts'!O154+1</f>
        <v>1</v>
      </c>
      <c r="P154" s="4">
        <f ca="1">+'Rendements bruts'!P154+1</f>
        <v>1.05</v>
      </c>
      <c r="Q154" s="4">
        <f ca="1">+'Rendements bruts'!Q154+1</f>
        <v>0.99</v>
      </c>
      <c r="R154" s="4">
        <f ca="1">+'Rendements bruts'!R154+1</f>
        <v>0.95</v>
      </c>
      <c r="S154" s="4">
        <f ca="1">+'Rendements bruts'!S154+1</f>
        <v>0.97</v>
      </c>
      <c r="T154" s="4">
        <f ca="1">+'Rendements bruts'!T154+1</f>
        <v>1.06</v>
      </c>
      <c r="U154" s="4"/>
      <c r="V154" s="40">
        <f>+'Rendements bruts'!V154+1</f>
        <v>1</v>
      </c>
      <c r="W154" s="40">
        <f ca="1">+'Rendements bruts'!W154+1</f>
        <v>0.96</v>
      </c>
    </row>
    <row r="155" spans="1:23" x14ac:dyDescent="0.25">
      <c r="A155" s="2">
        <f>+'Rendements bruts'!A155</f>
        <v>42674</v>
      </c>
      <c r="B155" s="4">
        <f ca="1">+'Rendements bruts'!B155+1</f>
        <v>1.04</v>
      </c>
      <c r="C155" s="4">
        <f ca="1">+'Rendements bruts'!C155+1</f>
        <v>1</v>
      </c>
      <c r="D155" s="4">
        <f ca="1">+'Rendements bruts'!D155+1</f>
        <v>1.01</v>
      </c>
      <c r="E155" s="4">
        <f ca="1">+'Rendements bruts'!E155+1</f>
        <v>0.97</v>
      </c>
      <c r="F155" s="4">
        <f ca="1">+'Rendements bruts'!F155+1</f>
        <v>0.96</v>
      </c>
      <c r="G155" s="4">
        <f ca="1">+'Rendements bruts'!G155+1</f>
        <v>0.96</v>
      </c>
      <c r="H155" s="4">
        <f ca="1">+'Rendements bruts'!H155+1</f>
        <v>1.04</v>
      </c>
      <c r="I155" s="4">
        <f ca="1">+'Rendements bruts'!I155+1</f>
        <v>1.05</v>
      </c>
      <c r="J155" s="4">
        <f ca="1">+'Rendements bruts'!J155+1</f>
        <v>0.96</v>
      </c>
      <c r="K155" s="4">
        <f ca="1">+'Rendements bruts'!K155+1</f>
        <v>1.03</v>
      </c>
      <c r="L155" s="4">
        <f ca="1">+'Rendements bruts'!L155+1</f>
        <v>1</v>
      </c>
      <c r="M155" s="4">
        <f ca="1">+'Rendements bruts'!M155+1</f>
        <v>0.98</v>
      </c>
      <c r="N155" s="4">
        <f ca="1">+'Rendements bruts'!N155+1</f>
        <v>1.05</v>
      </c>
      <c r="O155" s="4">
        <f>+'Rendements bruts'!O155+1</f>
        <v>1</v>
      </c>
      <c r="P155" s="4">
        <f ca="1">+'Rendements bruts'!P155+1</f>
        <v>1.02</v>
      </c>
      <c r="Q155" s="4">
        <f ca="1">+'Rendements bruts'!Q155+1</f>
        <v>0.99</v>
      </c>
      <c r="R155" s="4">
        <f ca="1">+'Rendements bruts'!R155+1</f>
        <v>1.02</v>
      </c>
      <c r="S155" s="4">
        <f ca="1">+'Rendements bruts'!S155+1</f>
        <v>0.99</v>
      </c>
      <c r="T155" s="4">
        <f ca="1">+'Rendements bruts'!T155+1</f>
        <v>1.04</v>
      </c>
      <c r="U155" s="4"/>
      <c r="V155" s="40">
        <f>+'Rendements bruts'!V155+1</f>
        <v>1</v>
      </c>
      <c r="W155" s="40">
        <f ca="1">+'Rendements bruts'!W155+1</f>
        <v>1.01</v>
      </c>
    </row>
    <row r="156" spans="1:23" x14ac:dyDescent="0.25">
      <c r="A156" s="2">
        <f>+'Rendements bruts'!A156</f>
        <v>42704</v>
      </c>
      <c r="B156" s="4">
        <f ca="1">+'Rendements bruts'!B156+1</f>
        <v>0.98</v>
      </c>
      <c r="C156" s="4">
        <f ca="1">+'Rendements bruts'!C156+1</f>
        <v>1.06</v>
      </c>
      <c r="D156" s="4">
        <f ca="1">+'Rendements bruts'!D156+1</f>
        <v>1.03</v>
      </c>
      <c r="E156" s="4">
        <f ca="1">+'Rendements bruts'!E156+1</f>
        <v>0.96</v>
      </c>
      <c r="F156" s="4">
        <f ca="1">+'Rendements bruts'!F156+1</f>
        <v>0.99</v>
      </c>
      <c r="G156" s="4">
        <f ca="1">+'Rendements bruts'!G156+1</f>
        <v>0.95</v>
      </c>
      <c r="H156" s="4">
        <f ca="1">+'Rendements bruts'!H156+1</f>
        <v>0.99</v>
      </c>
      <c r="I156" s="4">
        <f ca="1">+'Rendements bruts'!I156+1</f>
        <v>1.06</v>
      </c>
      <c r="J156" s="4">
        <f ca="1">+'Rendements bruts'!J156+1</f>
        <v>1.04</v>
      </c>
      <c r="K156" s="4">
        <f ca="1">+'Rendements bruts'!K156+1</f>
        <v>0.99</v>
      </c>
      <c r="L156" s="4">
        <f ca="1">+'Rendements bruts'!L156+1</f>
        <v>0.98</v>
      </c>
      <c r="M156" s="4">
        <f ca="1">+'Rendements bruts'!M156+1</f>
        <v>0.95</v>
      </c>
      <c r="N156" s="4">
        <f ca="1">+'Rendements bruts'!N156+1</f>
        <v>0.98</v>
      </c>
      <c r="O156" s="4">
        <f>+'Rendements bruts'!O156+1</f>
        <v>1</v>
      </c>
      <c r="P156" s="4">
        <f ca="1">+'Rendements bruts'!P156+1</f>
        <v>0.98</v>
      </c>
      <c r="Q156" s="4">
        <f ca="1">+'Rendements bruts'!Q156+1</f>
        <v>0.98</v>
      </c>
      <c r="R156" s="4">
        <f ca="1">+'Rendements bruts'!R156+1</f>
        <v>1.02</v>
      </c>
      <c r="S156" s="4">
        <f ca="1">+'Rendements bruts'!S156+1</f>
        <v>1.04</v>
      </c>
      <c r="T156" s="4">
        <f ca="1">+'Rendements bruts'!T156+1</f>
        <v>1.03</v>
      </c>
      <c r="U156" s="4"/>
      <c r="V156" s="40">
        <f>+'Rendements bruts'!V156+1</f>
        <v>1</v>
      </c>
      <c r="W156" s="40">
        <f ca="1">+'Rendements bruts'!W156+1</f>
        <v>1.04</v>
      </c>
    </row>
    <row r="157" spans="1:23" x14ac:dyDescent="0.25">
      <c r="A157" s="2">
        <f>+'Rendements bruts'!A157</f>
        <v>42734</v>
      </c>
      <c r="B157" s="4">
        <f ca="1">+'Rendements bruts'!B157+1</f>
        <v>0.97</v>
      </c>
      <c r="C157" s="4">
        <f ca="1">+'Rendements bruts'!C157+1</f>
        <v>1</v>
      </c>
      <c r="D157" s="4">
        <f ca="1">+'Rendements bruts'!D157+1</f>
        <v>1.01</v>
      </c>
      <c r="E157" s="4">
        <f ca="1">+'Rendements bruts'!E157+1</f>
        <v>1.04</v>
      </c>
      <c r="F157" s="4">
        <f ca="1">+'Rendements bruts'!F157+1</f>
        <v>1.06</v>
      </c>
      <c r="G157" s="4">
        <f ca="1">+'Rendements bruts'!G157+1</f>
        <v>1</v>
      </c>
      <c r="H157" s="4">
        <f ca="1">+'Rendements bruts'!H157+1</f>
        <v>1.01</v>
      </c>
      <c r="I157" s="4">
        <f ca="1">+'Rendements bruts'!I157+1</f>
        <v>1.02</v>
      </c>
      <c r="J157" s="4">
        <f ca="1">+'Rendements bruts'!J157+1</f>
        <v>1.01</v>
      </c>
      <c r="K157" s="4">
        <f ca="1">+'Rendements bruts'!K157+1</f>
        <v>1.06</v>
      </c>
      <c r="L157" s="4">
        <f ca="1">+'Rendements bruts'!L157+1</f>
        <v>0.95</v>
      </c>
      <c r="M157" s="4">
        <f ca="1">+'Rendements bruts'!M157+1</f>
        <v>1.06</v>
      </c>
      <c r="N157" s="4">
        <f ca="1">+'Rendements bruts'!N157+1</f>
        <v>1.04</v>
      </c>
      <c r="O157" s="4">
        <f>+'Rendements bruts'!O157+1</f>
        <v>1</v>
      </c>
      <c r="P157" s="4">
        <f ca="1">+'Rendements bruts'!P157+1</f>
        <v>0.96</v>
      </c>
      <c r="Q157" s="4">
        <f ca="1">+'Rendements bruts'!Q157+1</f>
        <v>1.03</v>
      </c>
      <c r="R157" s="4">
        <f>+'Rendements bruts'!R157+1</f>
        <v>1</v>
      </c>
      <c r="S157" s="4">
        <f ca="1">+'Rendements bruts'!S157+1</f>
        <v>1.01</v>
      </c>
      <c r="T157" s="4">
        <f ca="1">+'Rendements bruts'!T157+1</f>
        <v>1.04</v>
      </c>
      <c r="U157" s="4"/>
      <c r="V157" s="40">
        <f>+'Rendements bruts'!V157+1</f>
        <v>1</v>
      </c>
      <c r="W157" s="40">
        <f ca="1">+'Rendements bruts'!W157+1</f>
        <v>1.01</v>
      </c>
    </row>
    <row r="158" spans="1:23" x14ac:dyDescent="0.25">
      <c r="A158" s="2">
        <f>+'Rendements bruts'!A158</f>
        <v>42766</v>
      </c>
      <c r="B158" s="4">
        <f ca="1">+'Rendements bruts'!B158+1</f>
        <v>1.05</v>
      </c>
      <c r="C158" s="4">
        <f ca="1">+'Rendements bruts'!C158+1</f>
        <v>0.98</v>
      </c>
      <c r="D158" s="4">
        <f ca="1">+'Rendements bruts'!D158+1</f>
        <v>1.05</v>
      </c>
      <c r="E158" s="4">
        <f ca="1">+'Rendements bruts'!E158+1</f>
        <v>1.03</v>
      </c>
      <c r="F158" s="4">
        <f ca="1">+'Rendements bruts'!F158+1</f>
        <v>0.99</v>
      </c>
      <c r="G158" s="4">
        <f ca="1">+'Rendements bruts'!G158+1</f>
        <v>0.96</v>
      </c>
      <c r="H158" s="4">
        <f ca="1">+'Rendements bruts'!H158+1</f>
        <v>1.03</v>
      </c>
      <c r="I158" s="4">
        <f ca="1">+'Rendements bruts'!I158+1</f>
        <v>1.01</v>
      </c>
      <c r="J158" s="4">
        <f ca="1">+'Rendements bruts'!J158+1</f>
        <v>0.99</v>
      </c>
      <c r="K158" s="4">
        <f ca="1">+'Rendements bruts'!K158+1</f>
        <v>1.06</v>
      </c>
      <c r="L158" s="4">
        <f ca="1">+'Rendements bruts'!L158+1</f>
        <v>0.95</v>
      </c>
      <c r="M158" s="4">
        <f ca="1">+'Rendements bruts'!M158+1</f>
        <v>1.04</v>
      </c>
      <c r="N158" s="4">
        <f ca="1">+'Rendements bruts'!N158+1</f>
        <v>1.04</v>
      </c>
      <c r="O158" s="4">
        <f>+'Rendements bruts'!O158+1</f>
        <v>1</v>
      </c>
      <c r="P158" s="4">
        <f ca="1">+'Rendements bruts'!P158+1</f>
        <v>1.06</v>
      </c>
      <c r="Q158" s="4">
        <f ca="1">+'Rendements bruts'!Q158+1</f>
        <v>1.03</v>
      </c>
      <c r="R158" s="4">
        <f>+'Rendements bruts'!R158+1</f>
        <v>1</v>
      </c>
      <c r="S158" s="4">
        <f ca="1">+'Rendements bruts'!S158+1</f>
        <v>1.02</v>
      </c>
      <c r="T158" s="4">
        <f ca="1">+'Rendements bruts'!T158+1</f>
        <v>0.95</v>
      </c>
      <c r="U158" s="4"/>
      <c r="V158" s="40">
        <f>+'Rendements bruts'!V158+1</f>
        <v>1</v>
      </c>
      <c r="W158" s="40">
        <f ca="1">+'Rendements bruts'!W158+1</f>
        <v>0.98</v>
      </c>
    </row>
    <row r="159" spans="1:23" x14ac:dyDescent="0.25">
      <c r="A159" s="2">
        <f>+'Rendements bruts'!A159</f>
        <v>42794</v>
      </c>
      <c r="B159" s="4">
        <f ca="1">+'Rendements bruts'!B159+1</f>
        <v>1.06</v>
      </c>
      <c r="C159" s="4">
        <f ca="1">+'Rendements bruts'!C159+1</f>
        <v>1.03</v>
      </c>
      <c r="D159" s="4">
        <f ca="1">+'Rendements bruts'!D159+1</f>
        <v>0.99</v>
      </c>
      <c r="E159" s="4">
        <f ca="1">+'Rendements bruts'!E159+1</f>
        <v>0.97</v>
      </c>
      <c r="F159" s="4">
        <f ca="1">+'Rendements bruts'!F159+1</f>
        <v>0.96</v>
      </c>
      <c r="G159" s="4">
        <f ca="1">+'Rendements bruts'!G159+1</f>
        <v>1.01</v>
      </c>
      <c r="H159" s="4">
        <f ca="1">+'Rendements bruts'!H159+1</f>
        <v>0.98</v>
      </c>
      <c r="I159" s="4">
        <f ca="1">+'Rendements bruts'!I159+1</f>
        <v>0.98</v>
      </c>
      <c r="J159" s="4">
        <f ca="1">+'Rendements bruts'!J159+1</f>
        <v>0.98</v>
      </c>
      <c r="K159" s="4">
        <f ca="1">+'Rendements bruts'!K159+1</f>
        <v>0.99</v>
      </c>
      <c r="L159" s="4">
        <f ca="1">+'Rendements bruts'!L159+1</f>
        <v>1.04</v>
      </c>
      <c r="M159" s="4">
        <f ca="1">+'Rendements bruts'!M159+1</f>
        <v>1.06</v>
      </c>
      <c r="N159" s="4">
        <f ca="1">+'Rendements bruts'!N159+1</f>
        <v>0.97</v>
      </c>
      <c r="O159" s="4">
        <f>+'Rendements bruts'!O159+1</f>
        <v>1</v>
      </c>
      <c r="P159" s="4">
        <f ca="1">+'Rendements bruts'!P159+1</f>
        <v>1.01</v>
      </c>
      <c r="Q159" s="4">
        <f ca="1">+'Rendements bruts'!Q159+1</f>
        <v>0.97</v>
      </c>
      <c r="R159" s="4">
        <f>+'Rendements bruts'!R159+1</f>
        <v>1</v>
      </c>
      <c r="S159" s="4">
        <f ca="1">+'Rendements bruts'!S159+1</f>
        <v>1.01</v>
      </c>
      <c r="T159" s="4">
        <f ca="1">+'Rendements bruts'!T159+1</f>
        <v>1.05</v>
      </c>
      <c r="U159" s="4"/>
      <c r="V159" s="40">
        <f>+'Rendements bruts'!V159+1</f>
        <v>1</v>
      </c>
      <c r="W159" s="40">
        <f ca="1">+'Rendements bruts'!W159+1</f>
        <v>0.96</v>
      </c>
    </row>
    <row r="160" spans="1:23" x14ac:dyDescent="0.25">
      <c r="A160" s="2">
        <f>+'Rendements bruts'!A160</f>
        <v>42825</v>
      </c>
      <c r="B160" s="4">
        <f ca="1">+'Rendements bruts'!B160+1</f>
        <v>1.05</v>
      </c>
      <c r="C160" s="4">
        <f ca="1">+'Rendements bruts'!C160+1</f>
        <v>0.98</v>
      </c>
      <c r="D160" s="4">
        <f ca="1">+'Rendements bruts'!D160+1</f>
        <v>1.06</v>
      </c>
      <c r="E160" s="4">
        <f ca="1">+'Rendements bruts'!E160+1</f>
        <v>1.03</v>
      </c>
      <c r="F160" s="4">
        <f ca="1">+'Rendements bruts'!F160+1</f>
        <v>1.01</v>
      </c>
      <c r="G160" s="4">
        <f ca="1">+'Rendements bruts'!G160+1</f>
        <v>1.02</v>
      </c>
      <c r="H160" s="4">
        <f ca="1">+'Rendements bruts'!H160+1</f>
        <v>1.03</v>
      </c>
      <c r="I160" s="4">
        <f ca="1">+'Rendements bruts'!I160+1</f>
        <v>1.01</v>
      </c>
      <c r="J160" s="4">
        <f ca="1">+'Rendements bruts'!J160+1</f>
        <v>0.97</v>
      </c>
      <c r="K160" s="4">
        <f ca="1">+'Rendements bruts'!K160+1</f>
        <v>0.98</v>
      </c>
      <c r="L160" s="4">
        <f ca="1">+'Rendements bruts'!L160+1</f>
        <v>0.99</v>
      </c>
      <c r="M160" s="4">
        <f ca="1">+'Rendements bruts'!M160+1</f>
        <v>1.06</v>
      </c>
      <c r="N160" s="4">
        <f ca="1">+'Rendements bruts'!N160+1</f>
        <v>0.96</v>
      </c>
      <c r="O160" s="4">
        <f>+'Rendements bruts'!O160+1</f>
        <v>1</v>
      </c>
      <c r="P160" s="4">
        <f ca="1">+'Rendements bruts'!P160+1</f>
        <v>0.96</v>
      </c>
      <c r="Q160" s="4">
        <f ca="1">+'Rendements bruts'!Q160+1</f>
        <v>0.98</v>
      </c>
      <c r="R160" s="4">
        <f>+'Rendements bruts'!R160+1</f>
        <v>1</v>
      </c>
      <c r="S160" s="4">
        <f ca="1">+'Rendements bruts'!S160+1</f>
        <v>1.04</v>
      </c>
      <c r="T160" s="4">
        <f ca="1">+'Rendements bruts'!T160+1</f>
        <v>1.04</v>
      </c>
      <c r="U160" s="4"/>
      <c r="V160" s="40">
        <f>+'Rendements bruts'!V160+1</f>
        <v>1</v>
      </c>
      <c r="W160" s="40">
        <f ca="1">+'Rendements bruts'!W160+1</f>
        <v>1</v>
      </c>
    </row>
    <row r="161" spans="1:23" x14ac:dyDescent="0.25">
      <c r="A161" s="2">
        <f>+'Rendements bruts'!A161</f>
        <v>42853</v>
      </c>
      <c r="B161" s="4">
        <f ca="1">+'Rendements bruts'!B161+1</f>
        <v>1.01</v>
      </c>
      <c r="C161" s="4">
        <f ca="1">+'Rendements bruts'!C161+1</f>
        <v>0.97</v>
      </c>
      <c r="D161" s="4">
        <f ca="1">+'Rendements bruts'!D161+1</f>
        <v>0.99</v>
      </c>
      <c r="E161" s="4">
        <f ca="1">+'Rendements bruts'!E161+1</f>
        <v>1.04</v>
      </c>
      <c r="F161" s="4">
        <f ca="1">+'Rendements bruts'!F161+1</f>
        <v>0.97</v>
      </c>
      <c r="G161" s="4">
        <f ca="1">+'Rendements bruts'!G161+1</f>
        <v>1</v>
      </c>
      <c r="H161" s="4">
        <f ca="1">+'Rendements bruts'!H161+1</f>
        <v>0.95</v>
      </c>
      <c r="I161" s="4">
        <f ca="1">+'Rendements bruts'!I161+1</f>
        <v>1</v>
      </c>
      <c r="J161" s="4">
        <f ca="1">+'Rendements bruts'!J161+1</f>
        <v>1.01</v>
      </c>
      <c r="K161" s="4">
        <f ca="1">+'Rendements bruts'!K161+1</f>
        <v>1.04</v>
      </c>
      <c r="L161" s="4">
        <f ca="1">+'Rendements bruts'!L161+1</f>
        <v>1</v>
      </c>
      <c r="M161" s="4">
        <f ca="1">+'Rendements bruts'!M161+1</f>
        <v>1.04</v>
      </c>
      <c r="N161" s="4">
        <f ca="1">+'Rendements bruts'!N161+1</f>
        <v>1.06</v>
      </c>
      <c r="O161" s="4">
        <f>+'Rendements bruts'!O161+1</f>
        <v>1</v>
      </c>
      <c r="P161" s="4">
        <f ca="1">+'Rendements bruts'!P161+1</f>
        <v>1.05</v>
      </c>
      <c r="Q161" s="4">
        <f ca="1">+'Rendements bruts'!Q161+1</f>
        <v>0.96</v>
      </c>
      <c r="R161" s="4">
        <f>+'Rendements bruts'!R161+1</f>
        <v>1</v>
      </c>
      <c r="S161" s="4">
        <f ca="1">+'Rendements bruts'!S161+1</f>
        <v>1.06</v>
      </c>
      <c r="T161" s="4">
        <f ca="1">+'Rendements bruts'!T161+1</f>
        <v>1</v>
      </c>
      <c r="U161" s="4"/>
      <c r="V161" s="40">
        <f>+'Rendements bruts'!V161+1</f>
        <v>1</v>
      </c>
      <c r="W161" s="40">
        <f ca="1">+'Rendements bruts'!W161+1</f>
        <v>1.03</v>
      </c>
    </row>
    <row r="162" spans="1:23" x14ac:dyDescent="0.25">
      <c r="A162" s="2">
        <f>+'Rendements bruts'!A162</f>
        <v>42886</v>
      </c>
      <c r="B162" s="4">
        <f ca="1">+'Rendements bruts'!B162+1</f>
        <v>0.97</v>
      </c>
      <c r="C162" s="4">
        <f ca="1">+'Rendements bruts'!C162+1</f>
        <v>1.03</v>
      </c>
      <c r="D162" s="4">
        <f ca="1">+'Rendements bruts'!D162+1</f>
        <v>1.06</v>
      </c>
      <c r="E162" s="4">
        <f ca="1">+'Rendements bruts'!E162+1</f>
        <v>1</v>
      </c>
      <c r="F162" s="4">
        <f ca="1">+'Rendements bruts'!F162+1</f>
        <v>1.05</v>
      </c>
      <c r="G162" s="4">
        <f ca="1">+'Rendements bruts'!G162+1</f>
        <v>1.03</v>
      </c>
      <c r="H162" s="4">
        <f ca="1">+'Rendements bruts'!H162+1</f>
        <v>0.98</v>
      </c>
      <c r="I162" s="4">
        <f ca="1">+'Rendements bruts'!I162+1</f>
        <v>0.99</v>
      </c>
      <c r="J162" s="4">
        <f ca="1">+'Rendements bruts'!J162+1</f>
        <v>1.04</v>
      </c>
      <c r="K162" s="4">
        <f ca="1">+'Rendements bruts'!K162+1</f>
        <v>0.95</v>
      </c>
      <c r="L162" s="4">
        <f ca="1">+'Rendements bruts'!L162+1</f>
        <v>0.96</v>
      </c>
      <c r="M162" s="4">
        <f ca="1">+'Rendements bruts'!M162+1</f>
        <v>1.06</v>
      </c>
      <c r="N162" s="4">
        <f ca="1">+'Rendements bruts'!N162+1</f>
        <v>1.02</v>
      </c>
      <c r="O162" s="4">
        <f>+'Rendements bruts'!O162+1</f>
        <v>1</v>
      </c>
      <c r="P162" s="4">
        <f ca="1">+'Rendements bruts'!P162+1</f>
        <v>1.03</v>
      </c>
      <c r="Q162" s="4">
        <f ca="1">+'Rendements bruts'!Q162+1</f>
        <v>1.03</v>
      </c>
      <c r="R162" s="4">
        <f>+'Rendements bruts'!R162+1</f>
        <v>1</v>
      </c>
      <c r="S162" s="4">
        <f ca="1">+'Rendements bruts'!S162+1</f>
        <v>1.04</v>
      </c>
      <c r="T162" s="4">
        <f ca="1">+'Rendements bruts'!T162+1</f>
        <v>1.04</v>
      </c>
      <c r="U162" s="4"/>
      <c r="V162" s="40">
        <f>+'Rendements bruts'!V162+1</f>
        <v>1</v>
      </c>
      <c r="W162" s="40">
        <f ca="1">+'Rendements bruts'!W162+1</f>
        <v>0.98</v>
      </c>
    </row>
    <row r="163" spans="1:23" x14ac:dyDescent="0.25">
      <c r="A163" s="2">
        <f>+'Rendements bruts'!A163</f>
        <v>42916</v>
      </c>
      <c r="B163" s="4">
        <f ca="1">+'Rendements bruts'!B163+1</f>
        <v>1.02</v>
      </c>
      <c r="C163" s="4">
        <f ca="1">+'Rendements bruts'!C163+1</f>
        <v>1.01</v>
      </c>
      <c r="D163" s="4">
        <f ca="1">+'Rendements bruts'!D163+1</f>
        <v>0.99</v>
      </c>
      <c r="E163" s="4">
        <f ca="1">+'Rendements bruts'!E163+1</f>
        <v>1</v>
      </c>
      <c r="F163" s="4">
        <f ca="1">+'Rendements bruts'!F163+1</f>
        <v>0.98</v>
      </c>
      <c r="G163" s="4">
        <f ca="1">+'Rendements bruts'!G163+1</f>
        <v>1.02</v>
      </c>
      <c r="H163" s="4">
        <f ca="1">+'Rendements bruts'!H163+1</f>
        <v>0.95</v>
      </c>
      <c r="I163" s="4">
        <f ca="1">+'Rendements bruts'!I163+1</f>
        <v>1.01</v>
      </c>
      <c r="J163" s="4">
        <f ca="1">+'Rendements bruts'!J163+1</f>
        <v>0.95</v>
      </c>
      <c r="K163" s="4">
        <f ca="1">+'Rendements bruts'!K163+1</f>
        <v>1.02</v>
      </c>
      <c r="L163" s="4">
        <f ca="1">+'Rendements bruts'!L163+1</f>
        <v>1.01</v>
      </c>
      <c r="M163" s="4">
        <f ca="1">+'Rendements bruts'!M163+1</f>
        <v>0.95</v>
      </c>
      <c r="N163" s="4">
        <f ca="1">+'Rendements bruts'!N163+1</f>
        <v>0.98</v>
      </c>
      <c r="O163" s="4">
        <f>+'Rendements bruts'!O163+1</f>
        <v>1</v>
      </c>
      <c r="P163" s="4">
        <f ca="1">+'Rendements bruts'!P163+1</f>
        <v>1.04</v>
      </c>
      <c r="Q163" s="4">
        <f ca="1">+'Rendements bruts'!Q163+1</f>
        <v>0.98</v>
      </c>
      <c r="R163" s="4">
        <f>+'Rendements bruts'!R163+1</f>
        <v>1</v>
      </c>
      <c r="S163" s="4">
        <f ca="1">+'Rendements bruts'!S163+1</f>
        <v>1.02</v>
      </c>
      <c r="T163" s="4">
        <f ca="1">+'Rendements bruts'!T163+1</f>
        <v>0.99</v>
      </c>
      <c r="U163" s="4"/>
      <c r="V163" s="40">
        <f>+'Rendements bruts'!V163+1</f>
        <v>1</v>
      </c>
      <c r="W163" s="40">
        <f ca="1">+'Rendements bruts'!W163+1</f>
        <v>1</v>
      </c>
    </row>
    <row r="164" spans="1:23" x14ac:dyDescent="0.25">
      <c r="A164" s="2">
        <f>+'Rendements bruts'!A164</f>
        <v>42947</v>
      </c>
      <c r="B164" s="4">
        <f ca="1">+'Rendements bruts'!B164+1</f>
        <v>1.03</v>
      </c>
      <c r="C164" s="4">
        <f ca="1">+'Rendements bruts'!C164+1</f>
        <v>1.01</v>
      </c>
      <c r="D164" s="4">
        <f ca="1">+'Rendements bruts'!D164+1</f>
        <v>0.95</v>
      </c>
      <c r="E164" s="4">
        <f ca="1">+'Rendements bruts'!E164+1</f>
        <v>0.99</v>
      </c>
      <c r="F164" s="4">
        <f ca="1">+'Rendements bruts'!F164+1</f>
        <v>0.95</v>
      </c>
      <c r="G164" s="4">
        <f ca="1">+'Rendements bruts'!G164+1</f>
        <v>0.96</v>
      </c>
      <c r="H164" s="4">
        <f ca="1">+'Rendements bruts'!H164+1</f>
        <v>1.05</v>
      </c>
      <c r="I164" s="4">
        <f ca="1">+'Rendements bruts'!I164+1</f>
        <v>1.06</v>
      </c>
      <c r="J164" s="4">
        <f ca="1">+'Rendements bruts'!J164+1</f>
        <v>1.06</v>
      </c>
      <c r="K164" s="4">
        <f ca="1">+'Rendements bruts'!K164+1</f>
        <v>1.05</v>
      </c>
      <c r="L164" s="4">
        <f ca="1">+'Rendements bruts'!L164+1</f>
        <v>1.06</v>
      </c>
      <c r="M164" s="4">
        <f ca="1">+'Rendements bruts'!M164+1</f>
        <v>0.97</v>
      </c>
      <c r="N164" s="4">
        <f ca="1">+'Rendements bruts'!N164+1</f>
        <v>0.98</v>
      </c>
      <c r="O164" s="4">
        <f>+'Rendements bruts'!O164+1</f>
        <v>1</v>
      </c>
      <c r="P164" s="4">
        <f ca="1">+'Rendements bruts'!P164+1</f>
        <v>1.03</v>
      </c>
      <c r="Q164" s="4">
        <f ca="1">+'Rendements bruts'!Q164+1</f>
        <v>0.96</v>
      </c>
      <c r="R164" s="4">
        <f>+'Rendements bruts'!R164+1</f>
        <v>1</v>
      </c>
      <c r="S164" s="4">
        <f ca="1">+'Rendements bruts'!S164+1</f>
        <v>0.97</v>
      </c>
      <c r="T164" s="4">
        <f ca="1">+'Rendements bruts'!T164+1</f>
        <v>1.06</v>
      </c>
      <c r="U164" s="4"/>
      <c r="V164" s="40">
        <f>+'Rendements bruts'!V164+1</f>
        <v>1</v>
      </c>
      <c r="W164" s="40">
        <f ca="1">+'Rendements bruts'!W164+1</f>
        <v>0.95</v>
      </c>
    </row>
    <row r="165" spans="1:23" x14ac:dyDescent="0.25">
      <c r="A165" s="2">
        <f>+'Rendements bruts'!A165</f>
        <v>42978</v>
      </c>
      <c r="B165" s="4">
        <f ca="1">+'Rendements bruts'!B165+1</f>
        <v>0.97</v>
      </c>
      <c r="C165" s="4">
        <f ca="1">+'Rendements bruts'!C165+1</f>
        <v>1.06</v>
      </c>
      <c r="D165" s="4">
        <f ca="1">+'Rendements bruts'!D165+1</f>
        <v>0.98</v>
      </c>
      <c r="E165" s="4">
        <f ca="1">+'Rendements bruts'!E165+1</f>
        <v>1.06</v>
      </c>
      <c r="F165" s="4">
        <f ca="1">+'Rendements bruts'!F165+1</f>
        <v>1.04</v>
      </c>
      <c r="G165" s="4">
        <f ca="1">+'Rendements bruts'!G165+1</f>
        <v>0.96</v>
      </c>
      <c r="H165" s="4">
        <f ca="1">+'Rendements bruts'!H165+1</f>
        <v>1.01</v>
      </c>
      <c r="I165" s="4">
        <f ca="1">+'Rendements bruts'!I165+1</f>
        <v>0.98</v>
      </c>
      <c r="J165" s="4">
        <f ca="1">+'Rendements bruts'!J165+1</f>
        <v>1.05</v>
      </c>
      <c r="K165" s="4">
        <f ca="1">+'Rendements bruts'!K165+1</f>
        <v>1.06</v>
      </c>
      <c r="L165" s="4">
        <f ca="1">+'Rendements bruts'!L165+1</f>
        <v>0.98</v>
      </c>
      <c r="M165" s="4">
        <f ca="1">+'Rendements bruts'!M165+1</f>
        <v>0.95</v>
      </c>
      <c r="N165" s="4">
        <f ca="1">+'Rendements bruts'!N165+1</f>
        <v>0.96</v>
      </c>
      <c r="O165" s="4">
        <f>+'Rendements bruts'!O165+1</f>
        <v>1</v>
      </c>
      <c r="P165" s="4">
        <f ca="1">+'Rendements bruts'!P165+1</f>
        <v>0.97</v>
      </c>
      <c r="Q165" s="4">
        <f ca="1">+'Rendements bruts'!Q165+1</f>
        <v>1.06</v>
      </c>
      <c r="R165" s="4">
        <f>+'Rendements bruts'!R165+1</f>
        <v>1</v>
      </c>
      <c r="S165" s="4">
        <f ca="1">+'Rendements bruts'!S165+1</f>
        <v>0.98</v>
      </c>
      <c r="T165" s="4">
        <f ca="1">+'Rendements bruts'!T165+1</f>
        <v>1.04</v>
      </c>
      <c r="U165" s="4"/>
      <c r="V165" s="40">
        <f>+'Rendements bruts'!V165+1</f>
        <v>1</v>
      </c>
      <c r="W165" s="40">
        <f ca="1">+'Rendements bruts'!W165+1</f>
        <v>0.96</v>
      </c>
    </row>
    <row r="166" spans="1:23" x14ac:dyDescent="0.25">
      <c r="A166" s="2">
        <f>+'Rendements bruts'!A166</f>
        <v>43007</v>
      </c>
      <c r="B166" s="4">
        <f ca="1">+'Rendements bruts'!B166+1</f>
        <v>1.01</v>
      </c>
      <c r="C166" s="4">
        <f ca="1">+'Rendements bruts'!C166+1</f>
        <v>0.98</v>
      </c>
      <c r="D166" s="4">
        <f ca="1">+'Rendements bruts'!D166+1</f>
        <v>1.02</v>
      </c>
      <c r="E166" s="4">
        <f ca="1">+'Rendements bruts'!E166+1</f>
        <v>1.05</v>
      </c>
      <c r="F166" s="4">
        <f ca="1">+'Rendements bruts'!F166+1</f>
        <v>1.06</v>
      </c>
      <c r="G166" s="4">
        <f ca="1">+'Rendements bruts'!G166+1</f>
        <v>0.96</v>
      </c>
      <c r="H166" s="4">
        <f ca="1">+'Rendements bruts'!H166+1</f>
        <v>1.02</v>
      </c>
      <c r="I166" s="4">
        <f ca="1">+'Rendements bruts'!I166+1</f>
        <v>1.05</v>
      </c>
      <c r="J166" s="4">
        <f ca="1">+'Rendements bruts'!J166+1</f>
        <v>1.02</v>
      </c>
      <c r="K166" s="4">
        <f ca="1">+'Rendements bruts'!K166+1</f>
        <v>1.05</v>
      </c>
      <c r="L166" s="4">
        <f ca="1">+'Rendements bruts'!L166+1</f>
        <v>0.98</v>
      </c>
      <c r="M166" s="4">
        <f ca="1">+'Rendements bruts'!M166+1</f>
        <v>0.97</v>
      </c>
      <c r="N166" s="4">
        <f ca="1">+'Rendements bruts'!N166+1</f>
        <v>0.97</v>
      </c>
      <c r="O166" s="4">
        <f>+'Rendements bruts'!O166+1</f>
        <v>1</v>
      </c>
      <c r="P166" s="4">
        <f ca="1">+'Rendements bruts'!P166+1</f>
        <v>0.97</v>
      </c>
      <c r="Q166" s="4">
        <f ca="1">+'Rendements bruts'!Q166+1</f>
        <v>1.03</v>
      </c>
      <c r="R166" s="4">
        <f>+'Rendements bruts'!R166+1</f>
        <v>1</v>
      </c>
      <c r="S166" s="4">
        <f ca="1">+'Rendements bruts'!S166+1</f>
        <v>0.95</v>
      </c>
      <c r="T166" s="4">
        <f ca="1">+'Rendements bruts'!T166+1</f>
        <v>0.95</v>
      </c>
      <c r="U166" s="4"/>
      <c r="V166" s="40">
        <f>+'Rendements bruts'!V166+1</f>
        <v>1</v>
      </c>
      <c r="W166" s="40">
        <f ca="1">+'Rendements bruts'!W166+1</f>
        <v>1.04</v>
      </c>
    </row>
    <row r="167" spans="1:23" x14ac:dyDescent="0.25">
      <c r="A167" s="2">
        <f>+'Rendements bruts'!A167</f>
        <v>43039</v>
      </c>
      <c r="B167" s="4">
        <f ca="1">+'Rendements bruts'!B167+1</f>
        <v>1.03</v>
      </c>
      <c r="C167" s="4">
        <f ca="1">+'Rendements bruts'!C167+1</f>
        <v>1.04</v>
      </c>
      <c r="D167" s="4">
        <f ca="1">+'Rendements bruts'!D167+1</f>
        <v>0.98</v>
      </c>
      <c r="E167" s="4">
        <f ca="1">+'Rendements bruts'!E167+1</f>
        <v>1.02</v>
      </c>
      <c r="F167" s="4">
        <f ca="1">+'Rendements bruts'!F167+1</f>
        <v>0.99</v>
      </c>
      <c r="G167" s="4">
        <f ca="1">+'Rendements bruts'!G167+1</f>
        <v>0.96</v>
      </c>
      <c r="H167" s="4">
        <f ca="1">+'Rendements bruts'!H167+1</f>
        <v>1.03</v>
      </c>
      <c r="I167" s="4">
        <f ca="1">+'Rendements bruts'!I167+1</f>
        <v>1.02</v>
      </c>
      <c r="J167" s="4">
        <f ca="1">+'Rendements bruts'!J167+1</f>
        <v>0.98</v>
      </c>
      <c r="K167" s="4">
        <f ca="1">+'Rendements bruts'!K167+1</f>
        <v>1.04</v>
      </c>
      <c r="L167" s="4">
        <f ca="1">+'Rendements bruts'!L167+1</f>
        <v>1.06</v>
      </c>
      <c r="M167" s="4">
        <f ca="1">+'Rendements bruts'!M167+1</f>
        <v>0.99</v>
      </c>
      <c r="N167" s="4">
        <f ca="1">+'Rendements bruts'!N167+1</f>
        <v>1.04</v>
      </c>
      <c r="O167" s="4">
        <f>+'Rendements bruts'!O167+1</f>
        <v>1</v>
      </c>
      <c r="P167" s="4">
        <f ca="1">+'Rendements bruts'!P167+1</f>
        <v>0.96</v>
      </c>
      <c r="Q167" s="4">
        <f ca="1">+'Rendements bruts'!Q167+1</f>
        <v>0.97</v>
      </c>
      <c r="R167" s="4">
        <f>+'Rendements bruts'!R167+1</f>
        <v>1</v>
      </c>
      <c r="S167" s="4">
        <f ca="1">+'Rendements bruts'!S167+1</f>
        <v>0.97</v>
      </c>
      <c r="T167" s="4">
        <f ca="1">+'Rendements bruts'!T167+1</f>
        <v>0.95</v>
      </c>
      <c r="U167" s="4"/>
      <c r="V167" s="40">
        <f>+'Rendements bruts'!V167+1</f>
        <v>1</v>
      </c>
      <c r="W167" s="40">
        <f ca="1">+'Rendements bruts'!W167+1</f>
        <v>0.95</v>
      </c>
    </row>
    <row r="168" spans="1:23" x14ac:dyDescent="0.25">
      <c r="A168" s="2">
        <f>+'Rendements bruts'!A168</f>
        <v>43069</v>
      </c>
      <c r="B168" s="4">
        <f ca="1">+'Rendements bruts'!B168+1</f>
        <v>1.03</v>
      </c>
      <c r="C168" s="4">
        <f ca="1">+'Rendements bruts'!C168+1</f>
        <v>0.95</v>
      </c>
      <c r="D168" s="4">
        <f ca="1">+'Rendements bruts'!D168+1</f>
        <v>0.96</v>
      </c>
      <c r="E168" s="4">
        <f ca="1">+'Rendements bruts'!E168+1</f>
        <v>0.95</v>
      </c>
      <c r="F168" s="4">
        <f ca="1">+'Rendements bruts'!F168+1</f>
        <v>1.04</v>
      </c>
      <c r="G168" s="4">
        <f ca="1">+'Rendements bruts'!G168+1</f>
        <v>0.97</v>
      </c>
      <c r="H168" s="4">
        <f ca="1">+'Rendements bruts'!H168+1</f>
        <v>0.95</v>
      </c>
      <c r="I168" s="4">
        <f ca="1">+'Rendements bruts'!I168+1</f>
        <v>1.05</v>
      </c>
      <c r="J168" s="4">
        <f ca="1">+'Rendements bruts'!J168+1</f>
        <v>1.01</v>
      </c>
      <c r="K168" s="4">
        <f ca="1">+'Rendements bruts'!K168+1</f>
        <v>0.99</v>
      </c>
      <c r="L168" s="4">
        <f ca="1">+'Rendements bruts'!L168+1</f>
        <v>0.98</v>
      </c>
      <c r="M168" s="4">
        <f ca="1">+'Rendements bruts'!M168+1</f>
        <v>0.98</v>
      </c>
      <c r="N168" s="4">
        <f ca="1">+'Rendements bruts'!N168+1</f>
        <v>0.99</v>
      </c>
      <c r="O168" s="4">
        <f>+'Rendements bruts'!O168+1</f>
        <v>1</v>
      </c>
      <c r="P168" s="4">
        <f ca="1">+'Rendements bruts'!P168+1</f>
        <v>1.03</v>
      </c>
      <c r="Q168" s="4">
        <f ca="1">+'Rendements bruts'!Q168+1</f>
        <v>1.04</v>
      </c>
      <c r="R168" s="4">
        <f>+'Rendements bruts'!R168+1</f>
        <v>1</v>
      </c>
      <c r="S168" s="4">
        <f ca="1">+'Rendements bruts'!S168+1</f>
        <v>1.03</v>
      </c>
      <c r="T168" s="4">
        <f ca="1">+'Rendements bruts'!T168+1</f>
        <v>0.96</v>
      </c>
      <c r="U168" s="4"/>
      <c r="V168" s="40">
        <f>+'Rendements bruts'!V168+1</f>
        <v>1</v>
      </c>
      <c r="W168" s="40">
        <f ca="1">+'Rendements bruts'!W168+1</f>
        <v>1.05</v>
      </c>
    </row>
    <row r="169" spans="1:23" x14ac:dyDescent="0.25">
      <c r="A169" s="2">
        <f>+'Rendements bruts'!A169</f>
        <v>43098</v>
      </c>
      <c r="B169" s="4">
        <f ca="1">+'Rendements bruts'!B169+1</f>
        <v>1.06</v>
      </c>
      <c r="C169" s="4">
        <f ca="1">+'Rendements bruts'!C169+1</f>
        <v>1.03</v>
      </c>
      <c r="D169" s="4">
        <f ca="1">+'Rendements bruts'!D169+1</f>
        <v>0.97</v>
      </c>
      <c r="E169" s="4">
        <f ca="1">+'Rendements bruts'!E169+1</f>
        <v>0.98</v>
      </c>
      <c r="F169" s="4">
        <f ca="1">+'Rendements bruts'!F169+1</f>
        <v>1.03</v>
      </c>
      <c r="G169" s="4">
        <f ca="1">+'Rendements bruts'!G169+1</f>
        <v>0.97</v>
      </c>
      <c r="H169" s="4">
        <f ca="1">+'Rendements bruts'!H169+1</f>
        <v>1.05</v>
      </c>
      <c r="I169" s="4">
        <f ca="1">+'Rendements bruts'!I169+1</f>
        <v>0.95</v>
      </c>
      <c r="J169" s="4">
        <f ca="1">+'Rendements bruts'!J169+1</f>
        <v>1</v>
      </c>
      <c r="K169" s="4">
        <f ca="1">+'Rendements bruts'!K169+1</f>
        <v>0.97</v>
      </c>
      <c r="L169" s="4">
        <f ca="1">+'Rendements bruts'!L169+1</f>
        <v>1</v>
      </c>
      <c r="M169" s="4">
        <f ca="1">+'Rendements bruts'!M169+1</f>
        <v>1.04</v>
      </c>
      <c r="N169" s="4">
        <f ca="1">+'Rendements bruts'!N169+1</f>
        <v>0.98</v>
      </c>
      <c r="O169" s="4">
        <f>+'Rendements bruts'!O169+1</f>
        <v>1</v>
      </c>
      <c r="P169" s="4">
        <f ca="1">+'Rendements bruts'!P169+1</f>
        <v>0.99</v>
      </c>
      <c r="Q169" s="4">
        <f ca="1">+'Rendements bruts'!Q169+1</f>
        <v>1.04</v>
      </c>
      <c r="R169" s="4">
        <f>+'Rendements bruts'!R169+1</f>
        <v>1</v>
      </c>
      <c r="S169" s="4">
        <f ca="1">+'Rendements bruts'!S169+1</f>
        <v>1.02</v>
      </c>
      <c r="T169" s="4">
        <f ca="1">+'Rendements bruts'!T169+1</f>
        <v>0.95</v>
      </c>
      <c r="U169" s="4"/>
      <c r="V169" s="40">
        <f>+'Rendements bruts'!V169+1</f>
        <v>1</v>
      </c>
      <c r="W169" s="40">
        <f ca="1">+'Rendements bruts'!W169+1</f>
        <v>0.96</v>
      </c>
    </row>
    <row r="170" spans="1:23" x14ac:dyDescent="0.25">
      <c r="A170" s="2">
        <f>+'Rendements bruts'!A170</f>
        <v>43131</v>
      </c>
      <c r="B170" s="4">
        <f ca="1">+'Rendements bruts'!B170+1</f>
        <v>0.97</v>
      </c>
      <c r="C170" s="4">
        <f ca="1">+'Rendements bruts'!C170+1</f>
        <v>1.01</v>
      </c>
      <c r="D170" s="4">
        <f ca="1">+'Rendements bruts'!D170+1</f>
        <v>0.99</v>
      </c>
      <c r="E170" s="4">
        <f ca="1">+'Rendements bruts'!E170+1</f>
        <v>1.01</v>
      </c>
      <c r="F170" s="4">
        <f ca="1">+'Rendements bruts'!F170+1</f>
        <v>1.06</v>
      </c>
      <c r="G170" s="4">
        <f ca="1">+'Rendements bruts'!G170+1</f>
        <v>1.04</v>
      </c>
      <c r="H170" s="4">
        <f ca="1">+'Rendements bruts'!H170+1</f>
        <v>0.99</v>
      </c>
      <c r="I170" s="4">
        <f ca="1">+'Rendements bruts'!I170+1</f>
        <v>0.96</v>
      </c>
      <c r="J170" s="4">
        <f ca="1">+'Rendements bruts'!J170+1</f>
        <v>1.05</v>
      </c>
      <c r="K170" s="4">
        <f ca="1">+'Rendements bruts'!K170+1</f>
        <v>1</v>
      </c>
      <c r="L170" s="4">
        <f ca="1">+'Rendements bruts'!L170+1</f>
        <v>0.98</v>
      </c>
      <c r="M170" s="4">
        <f ca="1">+'Rendements bruts'!M170+1</f>
        <v>0.97</v>
      </c>
      <c r="N170" s="4">
        <f ca="1">+'Rendements bruts'!N170+1</f>
        <v>0.97</v>
      </c>
      <c r="O170" s="4">
        <f>+'Rendements bruts'!O170+1</f>
        <v>1</v>
      </c>
      <c r="P170" s="4">
        <f ca="1">+'Rendements bruts'!P170+1</f>
        <v>0.99</v>
      </c>
      <c r="Q170" s="4">
        <f ca="1">+'Rendements bruts'!Q170+1</f>
        <v>1.03</v>
      </c>
      <c r="R170" s="4">
        <f>+'Rendements bruts'!R170+1</f>
        <v>1</v>
      </c>
      <c r="S170" s="4">
        <f ca="1">+'Rendements bruts'!S170+1</f>
        <v>0.97</v>
      </c>
      <c r="T170" s="4">
        <f ca="1">+'Rendements bruts'!T170+1</f>
        <v>1.01</v>
      </c>
      <c r="U170" s="4"/>
      <c r="V170" s="40">
        <f>+'Rendements bruts'!V170+1</f>
        <v>1</v>
      </c>
      <c r="W170" s="40">
        <f ca="1">+'Rendements bruts'!W170+1</f>
        <v>1.02</v>
      </c>
    </row>
    <row r="171" spans="1:23" x14ac:dyDescent="0.25">
      <c r="A171" s="2">
        <f>+'Rendements bruts'!A171</f>
        <v>43159</v>
      </c>
      <c r="B171" s="4">
        <f ca="1">+'Rendements bruts'!B171+1</f>
        <v>1.05</v>
      </c>
      <c r="C171" s="4">
        <f ca="1">+'Rendements bruts'!C171+1</f>
        <v>0.96</v>
      </c>
      <c r="D171" s="4">
        <f ca="1">+'Rendements bruts'!D171+1</f>
        <v>1.04</v>
      </c>
      <c r="E171" s="4">
        <f ca="1">+'Rendements bruts'!E171+1</f>
        <v>1.04</v>
      </c>
      <c r="F171" s="4">
        <f ca="1">+'Rendements bruts'!F171+1</f>
        <v>1.05</v>
      </c>
      <c r="G171" s="4">
        <f ca="1">+'Rendements bruts'!G171+1</f>
        <v>1.02</v>
      </c>
      <c r="H171" s="4">
        <f ca="1">+'Rendements bruts'!H171+1</f>
        <v>1.04</v>
      </c>
      <c r="I171" s="4">
        <f ca="1">+'Rendements bruts'!I171+1</f>
        <v>1.06</v>
      </c>
      <c r="J171" s="4">
        <f ca="1">+'Rendements bruts'!J171+1</f>
        <v>1.02</v>
      </c>
      <c r="K171" s="4">
        <f ca="1">+'Rendements bruts'!K171+1</f>
        <v>1.06</v>
      </c>
      <c r="L171" s="4">
        <f ca="1">+'Rendements bruts'!L171+1</f>
        <v>1.05</v>
      </c>
      <c r="M171" s="4">
        <f ca="1">+'Rendements bruts'!M171+1</f>
        <v>1.06</v>
      </c>
      <c r="N171" s="4">
        <f ca="1">+'Rendements bruts'!N171+1</f>
        <v>0.96</v>
      </c>
      <c r="O171" s="4">
        <f>+'Rendements bruts'!O171+1</f>
        <v>1</v>
      </c>
      <c r="P171" s="4">
        <f ca="1">+'Rendements bruts'!P171+1</f>
        <v>1.05</v>
      </c>
      <c r="Q171" s="4">
        <f ca="1">+'Rendements bruts'!Q171+1</f>
        <v>1.04</v>
      </c>
      <c r="R171" s="4">
        <f>+'Rendements bruts'!R171+1</f>
        <v>1</v>
      </c>
      <c r="S171" s="4">
        <f ca="1">+'Rendements bruts'!S171+1</f>
        <v>1.05</v>
      </c>
      <c r="T171" s="4">
        <f ca="1">+'Rendements bruts'!T171+1</f>
        <v>0.95</v>
      </c>
      <c r="U171" s="4"/>
      <c r="V171" s="40">
        <f>+'Rendements bruts'!V171+1</f>
        <v>1</v>
      </c>
      <c r="W171" s="40">
        <f ca="1">+'Rendements bruts'!W171+1</f>
        <v>0.96</v>
      </c>
    </row>
    <row r="172" spans="1:23" x14ac:dyDescent="0.25">
      <c r="A172" s="2">
        <f>+'Rendements bruts'!A172</f>
        <v>43189</v>
      </c>
      <c r="B172" s="4">
        <f ca="1">+'Rendements bruts'!B172+1</f>
        <v>1.05</v>
      </c>
      <c r="C172" s="4">
        <f ca="1">+'Rendements bruts'!C172+1</f>
        <v>1.01</v>
      </c>
      <c r="D172" s="4">
        <f ca="1">+'Rendements bruts'!D172+1</f>
        <v>1.02</v>
      </c>
      <c r="E172" s="4">
        <f ca="1">+'Rendements bruts'!E172+1</f>
        <v>1.05</v>
      </c>
      <c r="F172" s="4">
        <f ca="1">+'Rendements bruts'!F172+1</f>
        <v>0.99</v>
      </c>
      <c r="G172" s="4">
        <f ca="1">+'Rendements bruts'!G172+1</f>
        <v>0.98</v>
      </c>
      <c r="H172" s="4">
        <f ca="1">+'Rendements bruts'!H172+1</f>
        <v>0.97</v>
      </c>
      <c r="I172" s="4">
        <f ca="1">+'Rendements bruts'!I172+1</f>
        <v>0.99</v>
      </c>
      <c r="J172" s="4">
        <f ca="1">+'Rendements bruts'!J172+1</f>
        <v>1.01</v>
      </c>
      <c r="K172" s="4">
        <f ca="1">+'Rendements bruts'!K172+1</f>
        <v>1.04</v>
      </c>
      <c r="L172" s="4">
        <f ca="1">+'Rendements bruts'!L172+1</f>
        <v>1</v>
      </c>
      <c r="M172" s="4">
        <f ca="1">+'Rendements bruts'!M172+1</f>
        <v>0.96</v>
      </c>
      <c r="N172" s="4">
        <f ca="1">+'Rendements bruts'!N172+1</f>
        <v>1.05</v>
      </c>
      <c r="O172" s="4">
        <f>+'Rendements bruts'!O172+1</f>
        <v>1</v>
      </c>
      <c r="P172" s="4">
        <f ca="1">+'Rendements bruts'!P172+1</f>
        <v>0.99</v>
      </c>
      <c r="Q172" s="4">
        <f ca="1">+'Rendements bruts'!Q172+1</f>
        <v>0.96</v>
      </c>
      <c r="R172" s="4">
        <f>+'Rendements bruts'!R172+1</f>
        <v>1</v>
      </c>
      <c r="S172" s="4">
        <f ca="1">+'Rendements bruts'!S172+1</f>
        <v>1.03</v>
      </c>
      <c r="T172" s="4">
        <f ca="1">+'Rendements bruts'!T172+1</f>
        <v>1.02</v>
      </c>
      <c r="U172" s="4"/>
      <c r="V172" s="40">
        <f>+'Rendements bruts'!V172+1</f>
        <v>1</v>
      </c>
      <c r="W172" s="40">
        <f ca="1">+'Rendements bruts'!W172+1</f>
        <v>0.97</v>
      </c>
    </row>
    <row r="173" spans="1:23" x14ac:dyDescent="0.25">
      <c r="A173" s="2">
        <f>+'Rendements bruts'!A173</f>
        <v>43220</v>
      </c>
      <c r="B173" s="4">
        <f ca="1">+'Rendements bruts'!B173+1</f>
        <v>0.99</v>
      </c>
      <c r="C173" s="4">
        <f ca="1">+'Rendements bruts'!C173+1</f>
        <v>1.01</v>
      </c>
      <c r="D173" s="4">
        <f ca="1">+'Rendements bruts'!D173+1</f>
        <v>0.99</v>
      </c>
      <c r="E173" s="4">
        <f ca="1">+'Rendements bruts'!E173+1</f>
        <v>0.99</v>
      </c>
      <c r="F173" s="4">
        <f ca="1">+'Rendements bruts'!F173+1</f>
        <v>1.04</v>
      </c>
      <c r="G173" s="4">
        <f ca="1">+'Rendements bruts'!G173+1</f>
        <v>1</v>
      </c>
      <c r="H173" s="4">
        <f ca="1">+'Rendements bruts'!H173+1</f>
        <v>0.95</v>
      </c>
      <c r="I173" s="4">
        <f ca="1">+'Rendements bruts'!I173+1</f>
        <v>0.96</v>
      </c>
      <c r="J173" s="4">
        <f ca="1">+'Rendements bruts'!J173+1</f>
        <v>0.99</v>
      </c>
      <c r="K173" s="4">
        <f ca="1">+'Rendements bruts'!K173+1</f>
        <v>0.99</v>
      </c>
      <c r="L173" s="4">
        <f ca="1">+'Rendements bruts'!L173+1</f>
        <v>1</v>
      </c>
      <c r="M173" s="4">
        <f ca="1">+'Rendements bruts'!M173+1</f>
        <v>1.02</v>
      </c>
      <c r="N173" s="4">
        <f ca="1">+'Rendements bruts'!N173+1</f>
        <v>1.01</v>
      </c>
      <c r="O173" s="4">
        <f>+'Rendements bruts'!O173+1</f>
        <v>1</v>
      </c>
      <c r="P173" s="4">
        <f ca="1">+'Rendements bruts'!P173+1</f>
        <v>1.06</v>
      </c>
      <c r="Q173" s="4">
        <f ca="1">+'Rendements bruts'!Q173+1</f>
        <v>1.03</v>
      </c>
      <c r="R173" s="4">
        <f>+'Rendements bruts'!R173+1</f>
        <v>1</v>
      </c>
      <c r="S173" s="4">
        <f ca="1">+'Rendements bruts'!S173+1</f>
        <v>0.97</v>
      </c>
      <c r="T173" s="4">
        <f ca="1">+'Rendements bruts'!T173+1</f>
        <v>1</v>
      </c>
      <c r="U173" s="4"/>
      <c r="V173" s="40">
        <f>+'Rendements bruts'!V173+1</f>
        <v>1</v>
      </c>
      <c r="W173" s="40">
        <f ca="1">+'Rendements bruts'!W173+1</f>
        <v>1.02</v>
      </c>
    </row>
    <row r="174" spans="1:23" x14ac:dyDescent="0.25">
      <c r="A174" s="2">
        <f>+'Rendements bruts'!A174</f>
        <v>43251</v>
      </c>
      <c r="B174" s="4">
        <f ca="1">+'Rendements bruts'!B174+1</f>
        <v>0.99</v>
      </c>
      <c r="C174" s="4">
        <f ca="1">+'Rendements bruts'!C174+1</f>
        <v>0.96</v>
      </c>
      <c r="D174" s="4">
        <f ca="1">+'Rendements bruts'!D174+1</f>
        <v>0.95</v>
      </c>
      <c r="E174" s="4">
        <f ca="1">+'Rendements bruts'!E174+1</f>
        <v>0.97</v>
      </c>
      <c r="F174" s="4">
        <f ca="1">+'Rendements bruts'!F174+1</f>
        <v>1.02</v>
      </c>
      <c r="G174" s="4">
        <f ca="1">+'Rendements bruts'!G174+1</f>
        <v>1.05</v>
      </c>
      <c r="H174" s="4">
        <f ca="1">+'Rendements bruts'!H174+1</f>
        <v>1.01</v>
      </c>
      <c r="I174" s="4">
        <f ca="1">+'Rendements bruts'!I174+1</f>
        <v>1.01</v>
      </c>
      <c r="J174" s="4">
        <f ca="1">+'Rendements bruts'!J174+1</f>
        <v>1.01</v>
      </c>
      <c r="K174" s="4">
        <f ca="1">+'Rendements bruts'!K174+1</f>
        <v>0.98</v>
      </c>
      <c r="L174" s="4">
        <f ca="1">+'Rendements bruts'!L174+1</f>
        <v>0.97</v>
      </c>
      <c r="M174" s="4">
        <f ca="1">+'Rendements bruts'!M174+1</f>
        <v>0.96</v>
      </c>
      <c r="N174" s="4">
        <f ca="1">+'Rendements bruts'!N174+1</f>
        <v>0.98</v>
      </c>
      <c r="O174" s="4">
        <f>+'Rendements bruts'!O174+1</f>
        <v>1</v>
      </c>
      <c r="P174" s="4">
        <f ca="1">+'Rendements bruts'!P174+1</f>
        <v>0.97</v>
      </c>
      <c r="Q174" s="4">
        <f ca="1">+'Rendements bruts'!Q174+1</f>
        <v>1</v>
      </c>
      <c r="R174" s="4">
        <f>+'Rendements bruts'!R174+1</f>
        <v>1</v>
      </c>
      <c r="S174" s="4">
        <f ca="1">+'Rendements bruts'!S174+1</f>
        <v>1.02</v>
      </c>
      <c r="T174" s="4">
        <f ca="1">+'Rendements bruts'!T174+1</f>
        <v>1.04</v>
      </c>
      <c r="U174" s="40">
        <f ca="1">+'Rendements bruts'!U174+1</f>
        <v>1.04</v>
      </c>
      <c r="V174" s="40">
        <f>+'Rendements bruts'!V174+1</f>
        <v>1</v>
      </c>
      <c r="W174" s="40">
        <f ca="1">+'Rendements bruts'!W174+1</f>
        <v>1.04</v>
      </c>
    </row>
    <row r="175" spans="1:23" x14ac:dyDescent="0.25">
      <c r="A175" s="2">
        <f>+'Rendements bruts'!A175</f>
        <v>43280</v>
      </c>
      <c r="B175" s="4">
        <f ca="1">+'Rendements bruts'!B175+1</f>
        <v>1.06</v>
      </c>
      <c r="C175" s="4">
        <f ca="1">+'Rendements bruts'!C175+1</f>
        <v>0.98</v>
      </c>
      <c r="D175" s="4">
        <f ca="1">+'Rendements bruts'!D175+1</f>
        <v>0.95</v>
      </c>
      <c r="E175" s="4">
        <f ca="1">+'Rendements bruts'!E175+1</f>
        <v>0.96</v>
      </c>
      <c r="F175" s="4">
        <f ca="1">+'Rendements bruts'!F175+1</f>
        <v>1.05</v>
      </c>
      <c r="G175" s="4">
        <f ca="1">+'Rendements bruts'!G175+1</f>
        <v>1.02</v>
      </c>
      <c r="H175" s="4">
        <f ca="1">+'Rendements bruts'!H175+1</f>
        <v>1.04</v>
      </c>
      <c r="I175" s="4">
        <f ca="1">+'Rendements bruts'!I175+1</f>
        <v>0.97</v>
      </c>
      <c r="J175" s="4">
        <f ca="1">+'Rendements bruts'!J175+1</f>
        <v>0.96</v>
      </c>
      <c r="K175" s="4">
        <f ca="1">+'Rendements bruts'!K175+1</f>
        <v>1.03</v>
      </c>
      <c r="L175" s="4">
        <f ca="1">+'Rendements bruts'!L175+1</f>
        <v>0.98</v>
      </c>
      <c r="M175" s="4">
        <f ca="1">+'Rendements bruts'!M175+1</f>
        <v>0.95</v>
      </c>
      <c r="N175" s="4">
        <f ca="1">+'Rendements bruts'!N175+1</f>
        <v>1.06</v>
      </c>
      <c r="O175" s="4">
        <f>+'Rendements bruts'!O175+1</f>
        <v>1</v>
      </c>
      <c r="P175" s="4">
        <f ca="1">+'Rendements bruts'!P175+1</f>
        <v>0.99</v>
      </c>
      <c r="Q175" s="4">
        <f ca="1">+'Rendements bruts'!Q175+1</f>
        <v>1.04</v>
      </c>
      <c r="R175" s="4">
        <f>+'Rendements bruts'!R175+1</f>
        <v>1</v>
      </c>
      <c r="S175" s="4">
        <f ca="1">+'Rendements bruts'!S175+1</f>
        <v>1.05</v>
      </c>
      <c r="T175" s="4">
        <f ca="1">+'Rendements bruts'!T175+1</f>
        <v>0.98</v>
      </c>
      <c r="U175" s="40">
        <f ca="1">+'Rendements bruts'!U175+1</f>
        <v>1.03</v>
      </c>
      <c r="V175" s="40">
        <f>+'Rendements bruts'!V175+1</f>
        <v>1</v>
      </c>
      <c r="W175" s="40">
        <f ca="1">+'Rendements bruts'!W175+1</f>
        <v>0.98</v>
      </c>
    </row>
    <row r="176" spans="1:23" x14ac:dyDescent="0.25">
      <c r="A176" s="2">
        <f>+'Rendements bruts'!A176</f>
        <v>43312</v>
      </c>
      <c r="B176" s="4">
        <f ca="1">+'Rendements bruts'!B176+1</f>
        <v>1.02</v>
      </c>
      <c r="C176" s="4">
        <f ca="1">+'Rendements bruts'!C176+1</f>
        <v>0.98</v>
      </c>
      <c r="D176" s="4">
        <f ca="1">+'Rendements bruts'!D176+1</f>
        <v>1</v>
      </c>
      <c r="E176" s="4">
        <f ca="1">+'Rendements bruts'!E176+1</f>
        <v>1</v>
      </c>
      <c r="F176" s="4">
        <f ca="1">+'Rendements bruts'!F176+1</f>
        <v>1.02</v>
      </c>
      <c r="G176" s="4">
        <f ca="1">+'Rendements bruts'!G176+1</f>
        <v>1.02</v>
      </c>
      <c r="H176" s="4">
        <f ca="1">+'Rendements bruts'!H176+1</f>
        <v>1.05</v>
      </c>
      <c r="I176" s="4">
        <f ca="1">+'Rendements bruts'!I176+1</f>
        <v>0.95</v>
      </c>
      <c r="J176" s="4">
        <f ca="1">+'Rendements bruts'!J176+1</f>
        <v>1.03</v>
      </c>
      <c r="K176" s="4">
        <f ca="1">+'Rendements bruts'!K176+1</f>
        <v>1.04</v>
      </c>
      <c r="L176" s="4">
        <f ca="1">+'Rendements bruts'!L176+1</f>
        <v>1.04</v>
      </c>
      <c r="M176" s="4">
        <f ca="1">+'Rendements bruts'!M176+1</f>
        <v>0.96</v>
      </c>
      <c r="N176" s="4">
        <f ca="1">+'Rendements bruts'!N176+1</f>
        <v>1.06</v>
      </c>
      <c r="O176" s="4">
        <f>+'Rendements bruts'!O176+1</f>
        <v>1</v>
      </c>
      <c r="P176" s="4">
        <f ca="1">+'Rendements bruts'!P176+1</f>
        <v>1.03</v>
      </c>
      <c r="Q176" s="4">
        <f ca="1">+'Rendements bruts'!Q176+1</f>
        <v>1.02</v>
      </c>
      <c r="R176" s="4">
        <f>+'Rendements bruts'!R176+1</f>
        <v>1</v>
      </c>
      <c r="S176" s="4">
        <f ca="1">+'Rendements bruts'!S176+1</f>
        <v>0.98</v>
      </c>
      <c r="T176" s="4">
        <f ca="1">+'Rendements bruts'!T176+1</f>
        <v>1.04</v>
      </c>
      <c r="U176" s="40">
        <f ca="1">+'Rendements bruts'!U176+1</f>
        <v>1</v>
      </c>
      <c r="V176" s="40">
        <f>+'Rendements bruts'!V176+1</f>
        <v>1</v>
      </c>
      <c r="W176" s="40">
        <f ca="1">+'Rendements bruts'!W176+1</f>
        <v>0.99</v>
      </c>
    </row>
    <row r="177" spans="1:23" x14ac:dyDescent="0.25">
      <c r="A177" s="2">
        <f>+'Rendements bruts'!A177</f>
        <v>43343</v>
      </c>
      <c r="B177" s="4">
        <f ca="1">+'Rendements bruts'!B177+1</f>
        <v>1.01</v>
      </c>
      <c r="C177" s="4">
        <f ca="1">+'Rendements bruts'!C177+1</f>
        <v>0.97</v>
      </c>
      <c r="D177" s="4">
        <f ca="1">+'Rendements bruts'!D177+1</f>
        <v>1</v>
      </c>
      <c r="E177" s="4">
        <f ca="1">+'Rendements bruts'!E177+1</f>
        <v>1.06</v>
      </c>
      <c r="F177" s="4">
        <f ca="1">+'Rendements bruts'!F177+1</f>
        <v>1.05</v>
      </c>
      <c r="G177" s="4">
        <f ca="1">+'Rendements bruts'!G177+1</f>
        <v>0.97</v>
      </c>
      <c r="H177" s="4">
        <f ca="1">+'Rendements bruts'!H177+1</f>
        <v>1.04</v>
      </c>
      <c r="I177" s="4">
        <f ca="1">+'Rendements bruts'!I177+1</f>
        <v>0.99</v>
      </c>
      <c r="J177" s="4">
        <f ca="1">+'Rendements bruts'!J177+1</f>
        <v>0.98</v>
      </c>
      <c r="K177" s="4">
        <f ca="1">+'Rendements bruts'!K177+1</f>
        <v>1.06</v>
      </c>
      <c r="L177" s="4">
        <f ca="1">+'Rendements bruts'!L177+1</f>
        <v>1.06</v>
      </c>
      <c r="M177" s="4">
        <f ca="1">+'Rendements bruts'!M177+1</f>
        <v>1</v>
      </c>
      <c r="N177" s="4">
        <f ca="1">+'Rendements bruts'!N177+1</f>
        <v>1.03</v>
      </c>
      <c r="O177" s="4">
        <f>+'Rendements bruts'!O177+1</f>
        <v>1</v>
      </c>
      <c r="P177" s="4">
        <f ca="1">+'Rendements bruts'!P177+1</f>
        <v>0.98</v>
      </c>
      <c r="Q177" s="4">
        <f ca="1">+'Rendements bruts'!Q177+1</f>
        <v>1.06</v>
      </c>
      <c r="R177" s="4">
        <f>+'Rendements bruts'!R177+1</f>
        <v>1</v>
      </c>
      <c r="S177" s="4">
        <f ca="1">+'Rendements bruts'!S177+1</f>
        <v>0.97</v>
      </c>
      <c r="T177" s="4">
        <f ca="1">+'Rendements bruts'!T177+1</f>
        <v>1.02</v>
      </c>
      <c r="U177" s="40">
        <f ca="1">+'Rendements bruts'!U177+1</f>
        <v>1</v>
      </c>
      <c r="V177" s="40">
        <f>+'Rendements bruts'!V177+1</f>
        <v>1</v>
      </c>
      <c r="W177" s="40">
        <f ca="1">+'Rendements bruts'!W177+1</f>
        <v>0.96</v>
      </c>
    </row>
    <row r="178" spans="1:23" x14ac:dyDescent="0.25">
      <c r="A178" s="2">
        <f>+'Rendements bruts'!A178</f>
        <v>43371</v>
      </c>
      <c r="B178" s="4">
        <f ca="1">+'Rendements bruts'!B178+1</f>
        <v>0.98</v>
      </c>
      <c r="C178" s="4">
        <f ca="1">+'Rendements bruts'!C178+1</f>
        <v>1.04</v>
      </c>
      <c r="D178" s="4">
        <f ca="1">+'Rendements bruts'!D178+1</f>
        <v>0.99</v>
      </c>
      <c r="E178" s="4">
        <f ca="1">+'Rendements bruts'!E178+1</f>
        <v>1</v>
      </c>
      <c r="F178" s="4">
        <f ca="1">+'Rendements bruts'!F178+1</f>
        <v>0.99</v>
      </c>
      <c r="G178" s="4">
        <f ca="1">+'Rendements bruts'!G178+1</f>
        <v>1.04</v>
      </c>
      <c r="H178" s="4">
        <f ca="1">+'Rendements bruts'!H178+1</f>
        <v>0.99</v>
      </c>
      <c r="I178" s="4">
        <f ca="1">+'Rendements bruts'!I178+1</f>
        <v>1.02</v>
      </c>
      <c r="J178" s="4">
        <f ca="1">+'Rendements bruts'!J178+1</f>
        <v>1</v>
      </c>
      <c r="K178" s="4">
        <f ca="1">+'Rendements bruts'!K178+1</f>
        <v>1.03</v>
      </c>
      <c r="L178" s="4">
        <f ca="1">+'Rendements bruts'!L178+1</f>
        <v>1.02</v>
      </c>
      <c r="M178" s="4">
        <f ca="1">+'Rendements bruts'!M178+1</f>
        <v>1.03</v>
      </c>
      <c r="N178" s="4">
        <f ca="1">+'Rendements bruts'!N178+1</f>
        <v>1.04</v>
      </c>
      <c r="O178" s="4">
        <f>+'Rendements bruts'!O178+1</f>
        <v>1</v>
      </c>
      <c r="P178" s="4">
        <f ca="1">+'Rendements bruts'!P178+1</f>
        <v>0.97</v>
      </c>
      <c r="Q178" s="4">
        <f ca="1">+'Rendements bruts'!Q178+1</f>
        <v>1.05</v>
      </c>
      <c r="R178" s="4">
        <f>+'Rendements bruts'!R178+1</f>
        <v>1</v>
      </c>
      <c r="S178" s="4">
        <f ca="1">+'Rendements bruts'!S178+1</f>
        <v>0.95</v>
      </c>
      <c r="T178" s="4">
        <f ca="1">+'Rendements bruts'!T178+1</f>
        <v>0.98</v>
      </c>
      <c r="U178" s="40">
        <f ca="1">+'Rendements bruts'!U178+1</f>
        <v>0.99</v>
      </c>
      <c r="V178" s="40">
        <f>+'Rendements bruts'!V178+1</f>
        <v>1</v>
      </c>
      <c r="W178" s="40">
        <f ca="1">+'Rendements bruts'!W178+1</f>
        <v>0.95</v>
      </c>
    </row>
    <row r="179" spans="1:23" x14ac:dyDescent="0.25">
      <c r="A179" s="2">
        <f>+'Rendements bruts'!A179</f>
        <v>43404</v>
      </c>
      <c r="B179" s="4">
        <f ca="1">+'Rendements bruts'!B179+1</f>
        <v>0.96</v>
      </c>
      <c r="C179" s="4">
        <f ca="1">+'Rendements bruts'!C179+1</f>
        <v>1.04</v>
      </c>
      <c r="D179" s="4">
        <f ca="1">+'Rendements bruts'!D179+1</f>
        <v>0.97</v>
      </c>
      <c r="E179" s="4">
        <f ca="1">+'Rendements bruts'!E179+1</f>
        <v>0.99</v>
      </c>
      <c r="F179" s="4">
        <f ca="1">+'Rendements bruts'!F179+1</f>
        <v>0.96</v>
      </c>
      <c r="G179" s="4">
        <f ca="1">+'Rendements bruts'!G179+1</f>
        <v>0.97</v>
      </c>
      <c r="H179" s="4">
        <f ca="1">+'Rendements bruts'!H179+1</f>
        <v>1.03</v>
      </c>
      <c r="I179" s="4">
        <f ca="1">+'Rendements bruts'!I179+1</f>
        <v>1.05</v>
      </c>
      <c r="J179" s="4">
        <f ca="1">+'Rendements bruts'!J179+1</f>
        <v>0.99</v>
      </c>
      <c r="K179" s="4">
        <f ca="1">+'Rendements bruts'!K179+1</f>
        <v>1.05</v>
      </c>
      <c r="L179" s="4">
        <f ca="1">+'Rendements bruts'!L179+1</f>
        <v>1</v>
      </c>
      <c r="M179" s="4">
        <f ca="1">+'Rendements bruts'!M179+1</f>
        <v>1.06</v>
      </c>
      <c r="N179" s="4">
        <f ca="1">+'Rendements bruts'!N179+1</f>
        <v>1.01</v>
      </c>
      <c r="O179" s="4">
        <f>+'Rendements bruts'!O179+1</f>
        <v>1</v>
      </c>
      <c r="P179" s="4">
        <f ca="1">+'Rendements bruts'!P179+1</f>
        <v>1.05</v>
      </c>
      <c r="Q179" s="4">
        <f ca="1">+'Rendements bruts'!Q179+1</f>
        <v>1.01</v>
      </c>
      <c r="R179" s="4">
        <f>+'Rendements bruts'!R179+1</f>
        <v>1</v>
      </c>
      <c r="S179" s="4">
        <f ca="1">+'Rendements bruts'!S179+1</f>
        <v>0.97</v>
      </c>
      <c r="T179" s="4">
        <f ca="1">+'Rendements bruts'!T179+1</f>
        <v>1.05</v>
      </c>
      <c r="U179" s="40">
        <f ca="1">+'Rendements bruts'!U179+1</f>
        <v>1</v>
      </c>
      <c r="V179" s="40">
        <f>+'Rendements bruts'!V179+1</f>
        <v>1</v>
      </c>
      <c r="W179" s="40">
        <f ca="1">+'Rendements bruts'!W179+1</f>
        <v>1.03</v>
      </c>
    </row>
    <row r="180" spans="1:23" x14ac:dyDescent="0.25">
      <c r="A180" s="2">
        <f>+'Rendements bruts'!A180</f>
        <v>43434</v>
      </c>
      <c r="B180" s="4">
        <f ca="1">+'Rendements bruts'!B180+1</f>
        <v>1</v>
      </c>
      <c r="C180" s="4">
        <f ca="1">+'Rendements bruts'!C180+1</f>
        <v>1.01</v>
      </c>
      <c r="D180" s="4">
        <f ca="1">+'Rendements bruts'!D180+1</f>
        <v>0.97</v>
      </c>
      <c r="E180" s="4">
        <f ca="1">+'Rendements bruts'!E180+1</f>
        <v>1.05</v>
      </c>
      <c r="F180" s="4">
        <f ca="1">+'Rendements bruts'!F180+1</f>
        <v>0.98</v>
      </c>
      <c r="G180" s="4">
        <f ca="1">+'Rendements bruts'!G180+1</f>
        <v>0.97</v>
      </c>
      <c r="H180" s="4">
        <f ca="1">+'Rendements bruts'!H180+1</f>
        <v>1.04</v>
      </c>
      <c r="I180" s="4">
        <f ca="1">+'Rendements bruts'!I180+1</f>
        <v>0.97</v>
      </c>
      <c r="J180" s="4">
        <f ca="1">+'Rendements bruts'!J180+1</f>
        <v>1.03</v>
      </c>
      <c r="K180" s="4">
        <f ca="1">+'Rendements bruts'!K180+1</f>
        <v>0.98</v>
      </c>
      <c r="L180" s="4">
        <f ca="1">+'Rendements bruts'!L180+1</f>
        <v>1.06</v>
      </c>
      <c r="M180" s="4">
        <f ca="1">+'Rendements bruts'!M180+1</f>
        <v>1.03</v>
      </c>
      <c r="N180" s="4">
        <f ca="1">+'Rendements bruts'!N180+1</f>
        <v>0.97</v>
      </c>
      <c r="O180" s="4">
        <f>+'Rendements bruts'!O180+1</f>
        <v>1</v>
      </c>
      <c r="P180" s="4">
        <f ca="1">+'Rendements bruts'!P180+1</f>
        <v>0.97</v>
      </c>
      <c r="Q180" s="4">
        <f ca="1">+'Rendements bruts'!Q180+1</f>
        <v>1.04</v>
      </c>
      <c r="R180" s="4">
        <f>+'Rendements bruts'!R180+1</f>
        <v>1</v>
      </c>
      <c r="S180" s="4">
        <f ca="1">+'Rendements bruts'!S180+1</f>
        <v>1</v>
      </c>
      <c r="T180" s="4">
        <f ca="1">+'Rendements bruts'!T180+1</f>
        <v>1.06</v>
      </c>
      <c r="U180" s="40">
        <f ca="1">+'Rendements bruts'!U180+1</f>
        <v>0.99</v>
      </c>
      <c r="V180" s="40">
        <f>+'Rendements bruts'!V180+1</f>
        <v>1</v>
      </c>
      <c r="W180" s="40">
        <f ca="1">+'Rendements bruts'!W180+1</f>
        <v>0.97</v>
      </c>
    </row>
    <row r="181" spans="1:23" x14ac:dyDescent="0.25">
      <c r="A181" s="2">
        <f>+'Rendements bruts'!A181</f>
        <v>43465</v>
      </c>
      <c r="B181" s="4">
        <f ca="1">+'Rendements bruts'!B181+1</f>
        <v>1</v>
      </c>
      <c r="C181" s="4">
        <f ca="1">+'Rendements bruts'!C181+1</f>
        <v>0.95</v>
      </c>
      <c r="D181" s="4">
        <f ca="1">+'Rendements bruts'!D181+1</f>
        <v>1.03</v>
      </c>
      <c r="E181" s="4">
        <f ca="1">+'Rendements bruts'!E181+1</f>
        <v>1.04</v>
      </c>
      <c r="F181" s="4">
        <f ca="1">+'Rendements bruts'!F181+1</f>
        <v>1.03</v>
      </c>
      <c r="G181" s="4">
        <f ca="1">+'Rendements bruts'!G181+1</f>
        <v>1.01</v>
      </c>
      <c r="H181" s="4">
        <f ca="1">+'Rendements bruts'!H181+1</f>
        <v>1.04</v>
      </c>
      <c r="I181" s="4">
        <f ca="1">+'Rendements bruts'!I181+1</f>
        <v>0.99</v>
      </c>
      <c r="J181" s="4">
        <f ca="1">+'Rendements bruts'!J181+1</f>
        <v>1</v>
      </c>
      <c r="K181" s="4">
        <f ca="1">+'Rendements bruts'!K181+1</f>
        <v>1.03</v>
      </c>
      <c r="L181" s="4">
        <f ca="1">+'Rendements bruts'!L181+1</f>
        <v>0.96</v>
      </c>
      <c r="M181" s="4">
        <f ca="1">+'Rendements bruts'!M181+1</f>
        <v>0.96</v>
      </c>
      <c r="N181" s="4">
        <f ca="1">+'Rendements bruts'!N181+1</f>
        <v>0.99</v>
      </c>
      <c r="O181" s="4">
        <f>+'Rendements bruts'!O181+1</f>
        <v>1</v>
      </c>
      <c r="P181" s="4">
        <f ca="1">+'Rendements bruts'!P181+1</f>
        <v>0.99</v>
      </c>
      <c r="Q181" s="4">
        <f ca="1">+'Rendements bruts'!Q181+1</f>
        <v>0.99</v>
      </c>
      <c r="R181" s="4">
        <f>+'Rendements bruts'!R181+1</f>
        <v>1</v>
      </c>
      <c r="S181" s="4">
        <f ca="1">+'Rendements bruts'!S181+1</f>
        <v>0.95</v>
      </c>
      <c r="T181" s="4">
        <f ca="1">+'Rendements bruts'!T181+1</f>
        <v>1.04</v>
      </c>
      <c r="U181" s="40">
        <f ca="1">+'Rendements bruts'!U181+1</f>
        <v>1.02</v>
      </c>
      <c r="V181" s="40">
        <f>+'Rendements bruts'!V181+1</f>
        <v>1</v>
      </c>
      <c r="W181" s="40">
        <f ca="1">+'Rendements bruts'!W181+1</f>
        <v>1.01</v>
      </c>
    </row>
    <row r="182" spans="1:23" x14ac:dyDescent="0.25">
      <c r="A182" s="2">
        <f>+'Rendements bruts'!A182</f>
        <v>43496</v>
      </c>
      <c r="B182" s="4">
        <f ca="1">+'Rendements bruts'!B182+1</f>
        <v>1.05</v>
      </c>
      <c r="C182" s="4">
        <f ca="1">+'Rendements bruts'!C182+1</f>
        <v>0.98</v>
      </c>
      <c r="D182" s="4">
        <f ca="1">+'Rendements bruts'!D182+1</f>
        <v>0.96</v>
      </c>
      <c r="E182" s="4">
        <f ca="1">+'Rendements bruts'!E182+1</f>
        <v>1</v>
      </c>
      <c r="F182" s="4">
        <f ca="1">+'Rendements bruts'!F182+1</f>
        <v>1.03</v>
      </c>
      <c r="G182" s="4">
        <f ca="1">+'Rendements bruts'!G182+1</f>
        <v>1.02</v>
      </c>
      <c r="H182" s="4">
        <f ca="1">+'Rendements bruts'!H182+1</f>
        <v>0.99</v>
      </c>
      <c r="I182" s="4">
        <f ca="1">+'Rendements bruts'!I182+1</f>
        <v>0.96</v>
      </c>
      <c r="J182" s="4">
        <f ca="1">+'Rendements bruts'!J182+1</f>
        <v>0.97</v>
      </c>
      <c r="K182" s="4">
        <f ca="1">+'Rendements bruts'!K182+1</f>
        <v>1.01</v>
      </c>
      <c r="L182" s="4">
        <f ca="1">+'Rendements bruts'!L182+1</f>
        <v>1.06</v>
      </c>
      <c r="M182" s="4">
        <f ca="1">+'Rendements bruts'!M182+1</f>
        <v>0.98</v>
      </c>
      <c r="N182" s="4">
        <f ca="1">+'Rendements bruts'!N182+1</f>
        <v>1.05</v>
      </c>
      <c r="O182" s="4">
        <f>+'Rendements bruts'!O182+1</f>
        <v>1</v>
      </c>
      <c r="P182" s="4">
        <f ca="1">+'Rendements bruts'!P182+1</f>
        <v>1.02</v>
      </c>
      <c r="Q182" s="4">
        <f ca="1">+'Rendements bruts'!Q182+1</f>
        <v>0.95</v>
      </c>
      <c r="R182" s="4">
        <f>+'Rendements bruts'!R182+1</f>
        <v>1</v>
      </c>
      <c r="S182" s="4">
        <f ca="1">+'Rendements bruts'!S182+1</f>
        <v>1</v>
      </c>
      <c r="T182" s="4">
        <f ca="1">+'Rendements bruts'!T182+1</f>
        <v>1.04</v>
      </c>
      <c r="U182" s="40">
        <f ca="1">+'Rendements bruts'!U182+1</f>
        <v>1.04</v>
      </c>
      <c r="V182" s="40">
        <f>+'Rendements bruts'!V182+1</f>
        <v>1</v>
      </c>
      <c r="W182" s="40">
        <f ca="1">+'Rendements bruts'!W182+1</f>
        <v>1.05</v>
      </c>
    </row>
    <row r="183" spans="1:23" x14ac:dyDescent="0.25">
      <c r="A183" s="2">
        <f>+'Rendements bruts'!A183</f>
        <v>43524</v>
      </c>
      <c r="B183" s="4">
        <f ca="1">+'Rendements bruts'!B183+1</f>
        <v>1.02</v>
      </c>
      <c r="C183" s="4">
        <f ca="1">+'Rendements bruts'!C183+1</f>
        <v>1.01</v>
      </c>
      <c r="D183" s="4">
        <f ca="1">+'Rendements bruts'!D183+1</f>
        <v>1.04</v>
      </c>
      <c r="E183" s="4">
        <f ca="1">+'Rendements bruts'!E183+1</f>
        <v>1.05</v>
      </c>
      <c r="F183" s="4">
        <f ca="1">+'Rendements bruts'!F183+1</f>
        <v>0.98</v>
      </c>
      <c r="G183" s="4">
        <f ca="1">+'Rendements bruts'!G183+1</f>
        <v>1.04</v>
      </c>
      <c r="H183" s="4">
        <f ca="1">+'Rendements bruts'!H183+1</f>
        <v>1.05</v>
      </c>
      <c r="I183" s="4">
        <f ca="1">+'Rendements bruts'!I183+1</f>
        <v>1.06</v>
      </c>
      <c r="J183" s="4">
        <f ca="1">+'Rendements bruts'!J183+1</f>
        <v>1.02</v>
      </c>
      <c r="K183" s="4">
        <f ca="1">+'Rendements bruts'!K183+1</f>
        <v>0.96</v>
      </c>
      <c r="L183" s="4">
        <f ca="1">+'Rendements bruts'!L183+1</f>
        <v>1.02</v>
      </c>
      <c r="M183" s="4">
        <f ca="1">+'Rendements bruts'!M183+1</f>
        <v>0.96</v>
      </c>
      <c r="N183" s="4">
        <f ca="1">+'Rendements bruts'!N183+1</f>
        <v>0.99</v>
      </c>
      <c r="O183" s="4">
        <f>+'Rendements bruts'!O183+1</f>
        <v>1</v>
      </c>
      <c r="P183" s="4">
        <f ca="1">+'Rendements bruts'!P183+1</f>
        <v>0.97</v>
      </c>
      <c r="Q183" s="4">
        <f ca="1">+'Rendements bruts'!Q183+1</f>
        <v>0.98</v>
      </c>
      <c r="R183" s="4">
        <f>+'Rendements bruts'!R183+1</f>
        <v>1</v>
      </c>
      <c r="S183" s="4">
        <f ca="1">+'Rendements bruts'!S183+1</f>
        <v>1.04</v>
      </c>
      <c r="T183" s="4">
        <f ca="1">+'Rendements bruts'!T183+1</f>
        <v>0.97</v>
      </c>
      <c r="U183" s="40">
        <f ca="1">+'Rendements bruts'!U183+1</f>
        <v>1.03</v>
      </c>
      <c r="V183" s="40">
        <f>+'Rendements bruts'!V183+1</f>
        <v>1</v>
      </c>
      <c r="W183" s="40">
        <f ca="1">+'Rendements bruts'!W183+1</f>
        <v>1.02</v>
      </c>
    </row>
    <row r="184" spans="1:23" x14ac:dyDescent="0.25">
      <c r="A184" s="2">
        <f>+'Rendements bruts'!A184</f>
        <v>43553</v>
      </c>
      <c r="B184" s="4">
        <f ca="1">+'Rendements bruts'!B184+1</f>
        <v>0.97</v>
      </c>
      <c r="C184" s="4">
        <f ca="1">+'Rendements bruts'!C184+1</f>
        <v>1.01</v>
      </c>
      <c r="D184" s="4">
        <f ca="1">+'Rendements bruts'!D184+1</f>
        <v>0.97</v>
      </c>
      <c r="E184" s="4">
        <f ca="1">+'Rendements bruts'!E184+1</f>
        <v>0.98</v>
      </c>
      <c r="F184" s="4">
        <f ca="1">+'Rendements bruts'!F184+1</f>
        <v>0.98</v>
      </c>
      <c r="G184" s="4">
        <f ca="1">+'Rendements bruts'!G184+1</f>
        <v>1.03</v>
      </c>
      <c r="H184" s="4">
        <f ca="1">+'Rendements bruts'!H184+1</f>
        <v>1.06</v>
      </c>
      <c r="I184" s="4">
        <f ca="1">+'Rendements bruts'!I184+1</f>
        <v>1.05</v>
      </c>
      <c r="J184" s="4">
        <f ca="1">+'Rendements bruts'!J184+1</f>
        <v>0.97</v>
      </c>
      <c r="K184" s="4">
        <f ca="1">+'Rendements bruts'!K184+1</f>
        <v>1.02</v>
      </c>
      <c r="L184" s="4">
        <f ca="1">+'Rendements bruts'!L184+1</f>
        <v>0.96</v>
      </c>
      <c r="M184" s="4">
        <f ca="1">+'Rendements bruts'!M184+1</f>
        <v>0.95</v>
      </c>
      <c r="N184" s="4">
        <f ca="1">+'Rendements bruts'!N184+1</f>
        <v>1</v>
      </c>
      <c r="O184" s="4">
        <f>+'Rendements bruts'!O184+1</f>
        <v>1</v>
      </c>
      <c r="P184" s="4">
        <f ca="1">+'Rendements bruts'!P184+1</f>
        <v>0.98</v>
      </c>
      <c r="Q184" s="4">
        <f ca="1">+'Rendements bruts'!Q184+1</f>
        <v>1</v>
      </c>
      <c r="R184" s="4">
        <f>+'Rendements bruts'!R184+1</f>
        <v>1</v>
      </c>
      <c r="S184" s="4">
        <f ca="1">+'Rendements bruts'!S184+1</f>
        <v>1.04</v>
      </c>
      <c r="T184" s="4">
        <f ca="1">+'Rendements bruts'!T184+1</f>
        <v>1.05</v>
      </c>
      <c r="U184" s="40">
        <f ca="1">+'Rendements bruts'!U184+1</f>
        <v>0.96</v>
      </c>
      <c r="V184" s="40">
        <f>+'Rendements bruts'!V184+1</f>
        <v>1</v>
      </c>
      <c r="W184" s="40">
        <f ca="1">+'Rendements bruts'!W184+1</f>
        <v>1.05</v>
      </c>
    </row>
    <row r="185" spans="1:23" x14ac:dyDescent="0.25">
      <c r="A185" s="2">
        <f>+'Rendements bruts'!A185</f>
        <v>43585</v>
      </c>
      <c r="B185" s="4">
        <f ca="1">+'Rendements bruts'!B185+1</f>
        <v>1.03</v>
      </c>
      <c r="C185" s="4">
        <f ca="1">+'Rendements bruts'!C185+1</f>
        <v>1.05</v>
      </c>
      <c r="D185" s="4">
        <f ca="1">+'Rendements bruts'!D185+1</f>
        <v>1.06</v>
      </c>
      <c r="E185" s="4">
        <f ca="1">+'Rendements bruts'!E185+1</f>
        <v>1</v>
      </c>
      <c r="F185" s="4">
        <f ca="1">+'Rendements bruts'!F185+1</f>
        <v>0.97</v>
      </c>
      <c r="G185" s="4">
        <f ca="1">+'Rendements bruts'!G185+1</f>
        <v>0.95</v>
      </c>
      <c r="H185" s="4">
        <f ca="1">+'Rendements bruts'!H185+1</f>
        <v>1.02</v>
      </c>
      <c r="I185" s="4">
        <f ca="1">+'Rendements bruts'!I185+1</f>
        <v>0.99</v>
      </c>
      <c r="J185" s="4">
        <f ca="1">+'Rendements bruts'!J185+1</f>
        <v>0.97</v>
      </c>
      <c r="K185" s="4">
        <f ca="1">+'Rendements bruts'!K185+1</f>
        <v>1</v>
      </c>
      <c r="L185" s="4">
        <f ca="1">+'Rendements bruts'!L185+1</f>
        <v>0.99</v>
      </c>
      <c r="M185" s="4">
        <f ca="1">+'Rendements bruts'!M185+1</f>
        <v>0.98</v>
      </c>
      <c r="N185" s="4">
        <f ca="1">+'Rendements bruts'!N185+1</f>
        <v>0.95</v>
      </c>
      <c r="O185" s="4">
        <f>+'Rendements bruts'!O185+1</f>
        <v>1</v>
      </c>
      <c r="P185" s="4">
        <f ca="1">+'Rendements bruts'!P185+1</f>
        <v>1.02</v>
      </c>
      <c r="Q185" s="4">
        <f ca="1">+'Rendements bruts'!Q185+1</f>
        <v>1</v>
      </c>
      <c r="R185" s="4">
        <f>+'Rendements bruts'!R185+1</f>
        <v>1</v>
      </c>
      <c r="S185" s="4">
        <f ca="1">+'Rendements bruts'!S185+1</f>
        <v>1.02</v>
      </c>
      <c r="T185" s="4">
        <f ca="1">+'Rendements bruts'!T185+1</f>
        <v>1.06</v>
      </c>
      <c r="U185" s="40">
        <f ca="1">+'Rendements bruts'!U185+1</f>
        <v>0.95</v>
      </c>
      <c r="V185" s="40">
        <f>+'Rendements bruts'!V185+1</f>
        <v>1</v>
      </c>
      <c r="W185" s="40">
        <f ca="1">+'Rendements bruts'!W185+1</f>
        <v>1.01</v>
      </c>
    </row>
    <row r="186" spans="1:23" x14ac:dyDescent="0.25">
      <c r="A186" s="2">
        <f>+'Rendements bruts'!A186</f>
        <v>43616</v>
      </c>
      <c r="B186" s="4">
        <f ca="1">+'Rendements bruts'!B186+1</f>
        <v>0.97</v>
      </c>
      <c r="C186" s="4">
        <f ca="1">+'Rendements bruts'!C186+1</f>
        <v>1.02</v>
      </c>
      <c r="D186" s="4">
        <f ca="1">+'Rendements bruts'!D186+1</f>
        <v>1.01</v>
      </c>
      <c r="E186" s="4">
        <f ca="1">+'Rendements bruts'!E186+1</f>
        <v>1.03</v>
      </c>
      <c r="F186" s="4">
        <f ca="1">+'Rendements bruts'!F186+1</f>
        <v>1.05</v>
      </c>
      <c r="G186" s="4">
        <f ca="1">+'Rendements bruts'!G186+1</f>
        <v>0.95</v>
      </c>
      <c r="H186" s="4">
        <f ca="1">+'Rendements bruts'!H186+1</f>
        <v>1.06</v>
      </c>
      <c r="I186" s="4">
        <f ca="1">+'Rendements bruts'!I186+1</f>
        <v>1.01</v>
      </c>
      <c r="J186" s="4">
        <f ca="1">+'Rendements bruts'!J186+1</f>
        <v>1.01</v>
      </c>
      <c r="K186" s="4">
        <f ca="1">+'Rendements bruts'!K186+1</f>
        <v>1.04</v>
      </c>
      <c r="L186" s="4">
        <f ca="1">+'Rendements bruts'!L186+1</f>
        <v>0.96</v>
      </c>
      <c r="M186" s="4">
        <f ca="1">+'Rendements bruts'!M186+1</f>
        <v>1.03</v>
      </c>
      <c r="N186" s="4">
        <f ca="1">+'Rendements bruts'!N186+1</f>
        <v>0.95</v>
      </c>
      <c r="O186" s="4">
        <f>+'Rendements bruts'!O186+1</f>
        <v>1</v>
      </c>
      <c r="P186" s="4">
        <f ca="1">+'Rendements bruts'!P186+1</f>
        <v>0.95</v>
      </c>
      <c r="Q186" s="4">
        <f ca="1">+'Rendements bruts'!Q186+1</f>
        <v>1.06</v>
      </c>
      <c r="R186" s="4">
        <f>+'Rendements bruts'!R186+1</f>
        <v>1</v>
      </c>
      <c r="S186" s="4">
        <f ca="1">+'Rendements bruts'!S186+1</f>
        <v>1.04</v>
      </c>
      <c r="T186" s="4">
        <f ca="1">+'Rendements bruts'!T186+1</f>
        <v>0.95</v>
      </c>
      <c r="U186" s="40">
        <f ca="1">+'Rendements bruts'!U186+1</f>
        <v>0.99</v>
      </c>
      <c r="V186" s="40">
        <f>+'Rendements bruts'!V186+1</f>
        <v>1</v>
      </c>
      <c r="W186" s="40">
        <f ca="1">+'Rendements bruts'!W186+1</f>
        <v>1.02</v>
      </c>
    </row>
    <row r="187" spans="1:23" x14ac:dyDescent="0.25">
      <c r="A187" s="2">
        <f>+'Rendements bruts'!A187</f>
        <v>43644</v>
      </c>
      <c r="B187" s="4">
        <f ca="1">+'Rendements bruts'!B187+1</f>
        <v>1.05</v>
      </c>
      <c r="C187" s="4">
        <f ca="1">+'Rendements bruts'!C187+1</f>
        <v>1.05</v>
      </c>
      <c r="D187" s="4">
        <f ca="1">+'Rendements bruts'!D187+1</f>
        <v>1.06</v>
      </c>
      <c r="E187" s="4">
        <f ca="1">+'Rendements bruts'!E187+1</f>
        <v>1.05</v>
      </c>
      <c r="F187" s="4">
        <f ca="1">+'Rendements bruts'!F187+1</f>
        <v>0.97</v>
      </c>
      <c r="G187" s="4">
        <f ca="1">+'Rendements bruts'!G187+1</f>
        <v>0.95</v>
      </c>
      <c r="H187" s="4">
        <f ca="1">+'Rendements bruts'!H187+1</f>
        <v>1.01</v>
      </c>
      <c r="I187" s="4">
        <f ca="1">+'Rendements bruts'!I187+1</f>
        <v>0.99</v>
      </c>
      <c r="J187" s="4">
        <f ca="1">+'Rendements bruts'!J187+1</f>
        <v>1.06</v>
      </c>
      <c r="K187" s="4">
        <f ca="1">+'Rendements bruts'!K187+1</f>
        <v>1.02</v>
      </c>
      <c r="L187" s="4">
        <f ca="1">+'Rendements bruts'!L187+1</f>
        <v>1.03</v>
      </c>
      <c r="M187" s="4">
        <f ca="1">+'Rendements bruts'!M187+1</f>
        <v>1.03</v>
      </c>
      <c r="N187" s="4">
        <f ca="1">+'Rendements bruts'!N187+1</f>
        <v>1.03</v>
      </c>
      <c r="O187" s="4">
        <f>+'Rendements bruts'!O187+1</f>
        <v>1</v>
      </c>
      <c r="P187" s="4">
        <f ca="1">+'Rendements bruts'!P187+1</f>
        <v>0.99</v>
      </c>
      <c r="Q187" s="4">
        <f ca="1">+'Rendements bruts'!Q187+1</f>
        <v>1.06</v>
      </c>
      <c r="R187" s="4">
        <f>+'Rendements bruts'!R187+1</f>
        <v>1</v>
      </c>
      <c r="S187" s="4">
        <f ca="1">+'Rendements bruts'!S187+1</f>
        <v>1</v>
      </c>
      <c r="T187" s="4">
        <f ca="1">+'Rendements bruts'!T187+1</f>
        <v>1.04</v>
      </c>
      <c r="U187" s="40">
        <f ca="1">+'Rendements bruts'!U187+1</f>
        <v>0.96</v>
      </c>
      <c r="V187" s="40">
        <f>+'Rendements bruts'!V187+1</f>
        <v>1</v>
      </c>
      <c r="W187" s="40">
        <f ca="1">+'Rendements bruts'!W187+1</f>
        <v>1.03</v>
      </c>
    </row>
    <row r="188" spans="1:23" x14ac:dyDescent="0.25">
      <c r="A188" s="2">
        <f>+'Rendements bruts'!A188</f>
        <v>43677</v>
      </c>
      <c r="B188" s="4">
        <f ca="1">+'Rendements bruts'!B188+1</f>
        <v>0.96</v>
      </c>
      <c r="C188" s="4">
        <f ca="1">+'Rendements bruts'!C188+1</f>
        <v>0.95</v>
      </c>
      <c r="D188" s="4">
        <f ca="1">+'Rendements bruts'!D188+1</f>
        <v>0.96</v>
      </c>
      <c r="E188" s="4">
        <f ca="1">+'Rendements bruts'!E188+1</f>
        <v>1.06</v>
      </c>
      <c r="F188" s="4">
        <f ca="1">+'Rendements bruts'!F188+1</f>
        <v>1.03</v>
      </c>
      <c r="G188" s="4">
        <f ca="1">+'Rendements bruts'!G188+1</f>
        <v>1.04</v>
      </c>
      <c r="H188" s="4">
        <f ca="1">+'Rendements bruts'!H188+1</f>
        <v>0.96</v>
      </c>
      <c r="I188" s="4">
        <f ca="1">+'Rendements bruts'!I188+1</f>
        <v>1.04</v>
      </c>
      <c r="J188" s="4">
        <f ca="1">+'Rendements bruts'!J188+1</f>
        <v>1.04</v>
      </c>
      <c r="K188" s="4">
        <f ca="1">+'Rendements bruts'!K188+1</f>
        <v>1.04</v>
      </c>
      <c r="L188" s="4">
        <f ca="1">+'Rendements bruts'!L188+1</f>
        <v>1.03</v>
      </c>
      <c r="M188" s="4">
        <f ca="1">+'Rendements bruts'!M188+1</f>
        <v>0.96</v>
      </c>
      <c r="N188" s="4">
        <f ca="1">+'Rendements bruts'!N188+1</f>
        <v>1.01</v>
      </c>
      <c r="O188" s="4">
        <f>+'Rendements bruts'!O188+1</f>
        <v>1</v>
      </c>
      <c r="P188" s="4">
        <f ca="1">+'Rendements bruts'!P188+1</f>
        <v>0.98</v>
      </c>
      <c r="Q188" s="4">
        <f ca="1">+'Rendements bruts'!Q188+1</f>
        <v>1</v>
      </c>
      <c r="R188" s="4">
        <f>+'Rendements bruts'!R188+1</f>
        <v>1</v>
      </c>
      <c r="S188" s="4">
        <f ca="1">+'Rendements bruts'!S188+1</f>
        <v>1.05</v>
      </c>
      <c r="T188" s="4">
        <f ca="1">+'Rendements bruts'!T188+1</f>
        <v>0.96</v>
      </c>
      <c r="U188" s="40">
        <f ca="1">+'Rendements bruts'!U188+1</f>
        <v>0.97</v>
      </c>
      <c r="V188" s="40">
        <f>+'Rendements bruts'!V188+1</f>
        <v>1</v>
      </c>
      <c r="W188" s="40">
        <f ca="1">+'Rendements bruts'!W188+1</f>
        <v>1</v>
      </c>
    </row>
    <row r="189" spans="1:23" x14ac:dyDescent="0.25">
      <c r="A189" s="2">
        <f>+'Rendements bruts'!A189</f>
        <v>43707</v>
      </c>
      <c r="B189" s="4">
        <f ca="1">+'Rendements bruts'!B189+1</f>
        <v>0.95</v>
      </c>
      <c r="C189" s="4">
        <f ca="1">+'Rendements bruts'!C189+1</f>
        <v>1.06</v>
      </c>
      <c r="D189" s="4">
        <f ca="1">+'Rendements bruts'!D189+1</f>
        <v>0.96</v>
      </c>
      <c r="E189" s="4">
        <f ca="1">+'Rendements bruts'!E189+1</f>
        <v>0.97</v>
      </c>
      <c r="F189" s="4">
        <f ca="1">+'Rendements bruts'!F189+1</f>
        <v>1.02</v>
      </c>
      <c r="G189" s="4">
        <f ca="1">+'Rendements bruts'!G189+1</f>
        <v>1.05</v>
      </c>
      <c r="H189" s="4">
        <f ca="1">+'Rendements bruts'!H189+1</f>
        <v>1</v>
      </c>
      <c r="I189" s="4">
        <f ca="1">+'Rendements bruts'!I189+1</f>
        <v>1.04</v>
      </c>
      <c r="J189" s="4">
        <f ca="1">+'Rendements bruts'!J189+1</f>
        <v>1.06</v>
      </c>
      <c r="K189" s="4">
        <f ca="1">+'Rendements bruts'!K189+1</f>
        <v>1.02</v>
      </c>
      <c r="L189" s="4">
        <f ca="1">+'Rendements bruts'!L189+1</f>
        <v>0.96</v>
      </c>
      <c r="M189" s="4">
        <f ca="1">+'Rendements bruts'!M189+1</f>
        <v>0.95</v>
      </c>
      <c r="N189" s="4">
        <f ca="1">+'Rendements bruts'!N189+1</f>
        <v>0.98</v>
      </c>
      <c r="O189" s="4">
        <f>+'Rendements bruts'!O189+1</f>
        <v>1</v>
      </c>
      <c r="P189" s="4">
        <f ca="1">+'Rendements bruts'!P189+1</f>
        <v>1.05</v>
      </c>
      <c r="Q189" s="4">
        <f ca="1">+'Rendements bruts'!Q189+1</f>
        <v>1.04</v>
      </c>
      <c r="R189" s="4">
        <f>+'Rendements bruts'!R189+1</f>
        <v>1</v>
      </c>
      <c r="S189" s="4">
        <f ca="1">+'Rendements bruts'!S189+1</f>
        <v>1</v>
      </c>
      <c r="T189" s="4">
        <f ca="1">+'Rendements bruts'!T189+1</f>
        <v>1.05</v>
      </c>
      <c r="U189" s="40">
        <f ca="1">+'Rendements bruts'!U189+1</f>
        <v>1.04</v>
      </c>
      <c r="V189" s="40">
        <f>+'Rendements bruts'!V189+1</f>
        <v>1</v>
      </c>
      <c r="W189" s="40">
        <f ca="1">+'Rendements bruts'!W189+1</f>
        <v>1.02</v>
      </c>
    </row>
    <row r="190" spans="1:23" x14ac:dyDescent="0.25">
      <c r="A190" s="2">
        <f>+'Rendements bruts'!A190</f>
        <v>43738</v>
      </c>
      <c r="B190" s="4">
        <f ca="1">+'Rendements bruts'!B190+1</f>
        <v>1.02</v>
      </c>
      <c r="C190" s="4">
        <f ca="1">+'Rendements bruts'!C190+1</f>
        <v>1.05</v>
      </c>
      <c r="D190" s="4">
        <f ca="1">+'Rendements bruts'!D190+1</f>
        <v>1.06</v>
      </c>
      <c r="E190" s="4">
        <f ca="1">+'Rendements bruts'!E190+1</f>
        <v>0.95</v>
      </c>
      <c r="F190" s="4">
        <f ca="1">+'Rendements bruts'!F190+1</f>
        <v>1.04</v>
      </c>
      <c r="G190" s="4">
        <f ca="1">+'Rendements bruts'!G190+1</f>
        <v>0.97</v>
      </c>
      <c r="H190" s="4">
        <f ca="1">+'Rendements bruts'!H190+1</f>
        <v>1.03</v>
      </c>
      <c r="I190" s="4">
        <f ca="1">+'Rendements bruts'!I190+1</f>
        <v>0.95</v>
      </c>
      <c r="J190" s="4">
        <f ca="1">+'Rendements bruts'!J190+1</f>
        <v>1</v>
      </c>
      <c r="K190" s="4">
        <f ca="1">+'Rendements bruts'!K190+1</f>
        <v>0.99</v>
      </c>
      <c r="L190" s="4">
        <f ca="1">+'Rendements bruts'!L190+1</f>
        <v>0.96</v>
      </c>
      <c r="M190" s="4">
        <f ca="1">+'Rendements bruts'!M190+1</f>
        <v>1.06</v>
      </c>
      <c r="N190" s="4">
        <f ca="1">+'Rendements bruts'!N190+1</f>
        <v>0.96</v>
      </c>
      <c r="O190" s="4">
        <f>+'Rendements bruts'!O190+1</f>
        <v>1</v>
      </c>
      <c r="P190" s="4">
        <f>+'Rendements bruts'!P190+1</f>
        <v>1</v>
      </c>
      <c r="Q190" s="4">
        <f ca="1">+'Rendements bruts'!Q190+1</f>
        <v>1.06</v>
      </c>
      <c r="R190" s="4">
        <f>+'Rendements bruts'!R190+1</f>
        <v>1</v>
      </c>
      <c r="S190" s="4">
        <f ca="1">+'Rendements bruts'!S190+1</f>
        <v>0.99</v>
      </c>
      <c r="T190" s="4">
        <f ca="1">+'Rendements bruts'!T190+1</f>
        <v>1.06</v>
      </c>
      <c r="U190" s="40">
        <f ca="1">+'Rendements bruts'!U190+1</f>
        <v>0.97</v>
      </c>
      <c r="V190" s="40">
        <f>+'Rendements bruts'!V190+1</f>
        <v>1</v>
      </c>
      <c r="W190" s="40">
        <f ca="1">+'Rendements bruts'!W190+1</f>
        <v>0.99</v>
      </c>
    </row>
    <row r="191" spans="1:23" x14ac:dyDescent="0.25">
      <c r="A191" s="2">
        <f>+'Rendements bruts'!A191</f>
        <v>43769</v>
      </c>
      <c r="B191" s="4">
        <f ca="1">+'Rendements bruts'!B191+1</f>
        <v>1.02</v>
      </c>
      <c r="C191" s="4">
        <f ca="1">+'Rendements bruts'!C191+1</f>
        <v>0.96</v>
      </c>
      <c r="D191" s="4">
        <f ca="1">+'Rendements bruts'!D191+1</f>
        <v>1.04</v>
      </c>
      <c r="E191" s="4">
        <f ca="1">+'Rendements bruts'!E191+1</f>
        <v>1</v>
      </c>
      <c r="F191" s="4">
        <f ca="1">+'Rendements bruts'!F191+1</f>
        <v>1.05</v>
      </c>
      <c r="G191" s="4">
        <f ca="1">+'Rendements bruts'!G191+1</f>
        <v>0.96</v>
      </c>
      <c r="H191" s="4">
        <f ca="1">+'Rendements bruts'!H191+1</f>
        <v>0.99</v>
      </c>
      <c r="I191" s="4">
        <f ca="1">+'Rendements bruts'!I191+1</f>
        <v>0.97</v>
      </c>
      <c r="J191" s="4">
        <f ca="1">+'Rendements bruts'!J191+1</f>
        <v>1</v>
      </c>
      <c r="K191" s="4">
        <f ca="1">+'Rendements bruts'!K191+1</f>
        <v>0.98</v>
      </c>
      <c r="L191" s="4">
        <f ca="1">+'Rendements bruts'!L191+1</f>
        <v>0.98</v>
      </c>
      <c r="M191" s="4">
        <f ca="1">+'Rendements bruts'!M191+1</f>
        <v>0.98</v>
      </c>
      <c r="N191" s="4">
        <f ca="1">+'Rendements bruts'!N191+1</f>
        <v>1.04</v>
      </c>
      <c r="O191" s="4">
        <f>+'Rendements bruts'!O191+1</f>
        <v>1</v>
      </c>
      <c r="P191" s="4">
        <f>+'Rendements bruts'!P191+1</f>
        <v>1</v>
      </c>
      <c r="Q191" s="4">
        <f ca="1">+'Rendements bruts'!Q191+1</f>
        <v>0.98</v>
      </c>
      <c r="R191" s="4">
        <f>+'Rendements bruts'!R191+1</f>
        <v>1</v>
      </c>
      <c r="S191" s="4">
        <f ca="1">+'Rendements bruts'!S191+1</f>
        <v>1</v>
      </c>
      <c r="T191" s="4">
        <f ca="1">+'Rendements bruts'!T191+1</f>
        <v>1.04</v>
      </c>
      <c r="U191" s="40">
        <f ca="1">+'Rendements bruts'!U191+1</f>
        <v>1.05</v>
      </c>
      <c r="V191" s="40">
        <f>+'Rendements bruts'!V191+1</f>
        <v>1</v>
      </c>
      <c r="W191" s="40">
        <f ca="1">+'Rendements bruts'!W191+1</f>
        <v>1.05</v>
      </c>
    </row>
    <row r="192" spans="1:23" x14ac:dyDescent="0.25">
      <c r="A192" s="2">
        <f>+'Rendements bruts'!A192</f>
        <v>43798</v>
      </c>
      <c r="B192" s="4">
        <f ca="1">+'Rendements bruts'!B192+1</f>
        <v>1</v>
      </c>
      <c r="C192" s="4">
        <f ca="1">+'Rendements bruts'!C192+1</f>
        <v>0.96</v>
      </c>
      <c r="D192" s="4">
        <f ca="1">+'Rendements bruts'!D192+1</f>
        <v>1.06</v>
      </c>
      <c r="E192" s="4">
        <f ca="1">+'Rendements bruts'!E192+1</f>
        <v>1.06</v>
      </c>
      <c r="F192" s="4">
        <f ca="1">+'Rendements bruts'!F192+1</f>
        <v>1.06</v>
      </c>
      <c r="G192" s="4">
        <f ca="1">+'Rendements bruts'!G192+1</f>
        <v>1.03</v>
      </c>
      <c r="H192" s="4">
        <f ca="1">+'Rendements bruts'!H192+1</f>
        <v>1</v>
      </c>
      <c r="I192" s="4">
        <f ca="1">+'Rendements bruts'!I192+1</f>
        <v>1.02</v>
      </c>
      <c r="J192" s="4">
        <f ca="1">+'Rendements bruts'!J192+1</f>
        <v>0.96</v>
      </c>
      <c r="K192" s="4">
        <f ca="1">+'Rendements bruts'!K192+1</f>
        <v>0.98</v>
      </c>
      <c r="L192" s="4">
        <f ca="1">+'Rendements bruts'!L192+1</f>
        <v>1.05</v>
      </c>
      <c r="M192" s="4">
        <f ca="1">+'Rendements bruts'!M192+1</f>
        <v>1.04</v>
      </c>
      <c r="N192" s="4">
        <f ca="1">+'Rendements bruts'!N192+1</f>
        <v>1.05</v>
      </c>
      <c r="O192" s="4">
        <f>+'Rendements bruts'!O192+1</f>
        <v>1</v>
      </c>
      <c r="P192" s="4">
        <f>+'Rendements bruts'!P192+1</f>
        <v>1</v>
      </c>
      <c r="Q192" s="4">
        <f ca="1">+'Rendements bruts'!Q192+1</f>
        <v>0.99</v>
      </c>
      <c r="R192" s="4">
        <f>+'Rendements bruts'!R192+1</f>
        <v>1</v>
      </c>
      <c r="S192" s="4">
        <f ca="1">+'Rendements bruts'!S192+1</f>
        <v>1.04</v>
      </c>
      <c r="T192" s="4">
        <f ca="1">+'Rendements bruts'!T192+1</f>
        <v>1.02</v>
      </c>
      <c r="U192" s="40">
        <f ca="1">+'Rendements bruts'!U192+1</f>
        <v>1.03</v>
      </c>
      <c r="V192" s="40">
        <f>+'Rendements bruts'!V192+1</f>
        <v>1</v>
      </c>
      <c r="W192" s="40">
        <f ca="1">+'Rendements bruts'!W192+1</f>
        <v>1.02</v>
      </c>
    </row>
    <row r="193" spans="1:23" x14ac:dyDescent="0.25">
      <c r="A193" s="2">
        <f>+'Rendements bruts'!A193</f>
        <v>43830</v>
      </c>
      <c r="B193" s="4">
        <f ca="1">+'Rendements bruts'!B193+1</f>
        <v>1.06</v>
      </c>
      <c r="C193" s="4">
        <f ca="1">+'Rendements bruts'!C193+1</f>
        <v>0.96</v>
      </c>
      <c r="D193" s="4">
        <f ca="1">+'Rendements bruts'!D193+1</f>
        <v>0.99</v>
      </c>
      <c r="E193" s="4">
        <f ca="1">+'Rendements bruts'!E193+1</f>
        <v>1.02</v>
      </c>
      <c r="F193" s="4">
        <f ca="1">+'Rendements bruts'!F193+1</f>
        <v>1.05</v>
      </c>
      <c r="G193" s="4">
        <f ca="1">+'Rendements bruts'!G193+1</f>
        <v>0.98</v>
      </c>
      <c r="H193" s="4">
        <f ca="1">+'Rendements bruts'!H193+1</f>
        <v>1.02</v>
      </c>
      <c r="I193" s="4">
        <f ca="1">+'Rendements bruts'!I193+1</f>
        <v>0.98</v>
      </c>
      <c r="J193" s="4">
        <f ca="1">+'Rendements bruts'!J193+1</f>
        <v>1</v>
      </c>
      <c r="K193" s="4">
        <f ca="1">+'Rendements bruts'!K193+1</f>
        <v>1.01</v>
      </c>
      <c r="L193" s="4">
        <f ca="1">+'Rendements bruts'!L193+1</f>
        <v>1</v>
      </c>
      <c r="M193" s="4">
        <f ca="1">+'Rendements bruts'!M193+1</f>
        <v>1.02</v>
      </c>
      <c r="N193" s="4">
        <f ca="1">+'Rendements bruts'!N193+1</f>
        <v>0.95</v>
      </c>
      <c r="O193" s="4">
        <f>+'Rendements bruts'!O193+1</f>
        <v>1</v>
      </c>
      <c r="P193" s="4">
        <f>+'Rendements bruts'!P193+1</f>
        <v>1</v>
      </c>
      <c r="Q193" s="4">
        <f ca="1">+'Rendements bruts'!Q193+1</f>
        <v>0.97</v>
      </c>
      <c r="R193" s="4">
        <f>+'Rendements bruts'!R193+1</f>
        <v>1</v>
      </c>
      <c r="S193" s="4">
        <f ca="1">+'Rendements bruts'!S193+1</f>
        <v>1.06</v>
      </c>
      <c r="T193" s="4">
        <f ca="1">+'Rendements bruts'!T193+1</f>
        <v>0.98</v>
      </c>
      <c r="U193" s="40">
        <f ca="1">+'Rendements bruts'!U193+1</f>
        <v>1.06</v>
      </c>
      <c r="V193" s="40">
        <f>+'Rendements bruts'!V193+1</f>
        <v>1</v>
      </c>
      <c r="W193" s="40">
        <f ca="1">+'Rendements bruts'!W193+1</f>
        <v>0.97</v>
      </c>
    </row>
    <row r="194" spans="1:23" x14ac:dyDescent="0.25">
      <c r="A194" s="2">
        <f>+'Rendements bruts'!A194</f>
        <v>43861</v>
      </c>
      <c r="B194" s="4">
        <f ca="1">+'Rendements bruts'!B194+1</f>
        <v>1.05</v>
      </c>
      <c r="C194" s="4">
        <f ca="1">+'Rendements bruts'!C194+1</f>
        <v>0.95</v>
      </c>
      <c r="D194" s="4">
        <f ca="1">+'Rendements bruts'!D194+1</f>
        <v>0.97</v>
      </c>
      <c r="E194" s="4">
        <f ca="1">+'Rendements bruts'!E194+1</f>
        <v>1.05</v>
      </c>
      <c r="F194" s="4">
        <f ca="1">+'Rendements bruts'!F194+1</f>
        <v>0.96</v>
      </c>
      <c r="G194" s="4">
        <f ca="1">+'Rendements bruts'!G194+1</f>
        <v>0.99</v>
      </c>
      <c r="H194" s="4">
        <f ca="1">+'Rendements bruts'!H194+1</f>
        <v>1.01</v>
      </c>
      <c r="I194" s="4">
        <f ca="1">+'Rendements bruts'!I194+1</f>
        <v>1.03</v>
      </c>
      <c r="J194" s="4">
        <f ca="1">+'Rendements bruts'!J194+1</f>
        <v>1.01</v>
      </c>
      <c r="K194" s="4">
        <f ca="1">+'Rendements bruts'!K194+1</f>
        <v>1</v>
      </c>
      <c r="L194" s="4">
        <f ca="1">+'Rendements bruts'!L194+1</f>
        <v>1.03</v>
      </c>
      <c r="M194" s="4">
        <f ca="1">+'Rendements bruts'!M194+1</f>
        <v>1.02</v>
      </c>
      <c r="N194" s="4">
        <f ca="1">+'Rendements bruts'!N194+1</f>
        <v>1</v>
      </c>
      <c r="O194" s="4">
        <f>+'Rendements bruts'!O194+1</f>
        <v>1</v>
      </c>
      <c r="P194" s="4">
        <f>+'Rendements bruts'!P194+1</f>
        <v>1</v>
      </c>
      <c r="Q194" s="4">
        <f ca="1">+'Rendements bruts'!Q194+1</f>
        <v>0.96</v>
      </c>
      <c r="R194" s="4">
        <f>+'Rendements bruts'!R194+1</f>
        <v>1</v>
      </c>
      <c r="S194" s="4">
        <f ca="1">+'Rendements bruts'!S194+1</f>
        <v>1.02</v>
      </c>
      <c r="T194" s="4">
        <f ca="1">+'Rendements bruts'!T194+1</f>
        <v>1.03</v>
      </c>
      <c r="U194" s="40">
        <f ca="1">+'Rendements bruts'!U194+1</f>
        <v>1.03</v>
      </c>
      <c r="V194" s="40">
        <f>+'Rendements bruts'!V194+1</f>
        <v>1</v>
      </c>
      <c r="W194" s="40">
        <f ca="1">+'Rendements bruts'!W194+1</f>
        <v>1.04</v>
      </c>
    </row>
    <row r="195" spans="1:23" x14ac:dyDescent="0.25">
      <c r="A195" s="2">
        <f>+'Rendements bruts'!A195</f>
        <v>43889</v>
      </c>
      <c r="B195" s="4">
        <f ca="1">+'Rendements bruts'!B195+1</f>
        <v>1.02</v>
      </c>
      <c r="C195" s="4">
        <f ca="1">+'Rendements bruts'!C195+1</f>
        <v>0.96</v>
      </c>
      <c r="D195" s="4">
        <f ca="1">+'Rendements bruts'!D195+1</f>
        <v>1.02</v>
      </c>
      <c r="E195" s="4">
        <f ca="1">+'Rendements bruts'!E195+1</f>
        <v>1.02</v>
      </c>
      <c r="F195" s="4">
        <f ca="1">+'Rendements bruts'!F195+1</f>
        <v>1.02</v>
      </c>
      <c r="G195" s="4">
        <f ca="1">+'Rendements bruts'!G195+1</f>
        <v>1.01</v>
      </c>
      <c r="H195" s="4">
        <f ca="1">+'Rendements bruts'!H195+1</f>
        <v>1</v>
      </c>
      <c r="I195" s="4">
        <f ca="1">+'Rendements bruts'!I195+1</f>
        <v>0.97</v>
      </c>
      <c r="J195" s="4">
        <f ca="1">+'Rendements bruts'!J195+1</f>
        <v>1.01</v>
      </c>
      <c r="K195" s="4">
        <f ca="1">+'Rendements bruts'!K195+1</f>
        <v>1.05</v>
      </c>
      <c r="L195" s="4">
        <f ca="1">+'Rendements bruts'!L195+1</f>
        <v>1.03</v>
      </c>
      <c r="M195" s="4">
        <f ca="1">+'Rendements bruts'!M195+1</f>
        <v>1.03</v>
      </c>
      <c r="N195" s="4">
        <f ca="1">+'Rendements bruts'!N195+1</f>
        <v>0.98</v>
      </c>
      <c r="O195" s="4">
        <f>+'Rendements bruts'!O195+1</f>
        <v>1</v>
      </c>
      <c r="P195" s="4">
        <f>+'Rendements bruts'!P195+1</f>
        <v>1</v>
      </c>
      <c r="Q195" s="4">
        <f ca="1">+'Rendements bruts'!Q195+1</f>
        <v>1.05</v>
      </c>
      <c r="R195" s="4">
        <f>+'Rendements bruts'!R195+1</f>
        <v>1</v>
      </c>
      <c r="S195" s="4">
        <f ca="1">+'Rendements bruts'!S195+1</f>
        <v>1.06</v>
      </c>
      <c r="T195" s="4">
        <f ca="1">+'Rendements bruts'!T195+1</f>
        <v>1</v>
      </c>
      <c r="U195" s="40">
        <f ca="1">+'Rendements bruts'!U195+1</f>
        <v>1.01</v>
      </c>
      <c r="V195" s="40">
        <f>+'Rendements bruts'!V195+1</f>
        <v>1</v>
      </c>
      <c r="W195" s="40">
        <f ca="1">+'Rendements bruts'!W195+1</f>
        <v>1.04</v>
      </c>
    </row>
    <row r="196" spans="1:23" x14ac:dyDescent="0.25">
      <c r="A196" s="2">
        <f>+'Rendements bruts'!A196</f>
        <v>43921</v>
      </c>
      <c r="B196" s="4">
        <f ca="1">+'Rendements bruts'!B196+1</f>
        <v>1.05</v>
      </c>
      <c r="C196" s="4">
        <f ca="1">+'Rendements bruts'!C196+1</f>
        <v>1.02</v>
      </c>
      <c r="D196" s="4">
        <f ca="1">+'Rendements bruts'!D196+1</f>
        <v>1.06</v>
      </c>
      <c r="E196" s="4">
        <f ca="1">+'Rendements bruts'!E196+1</f>
        <v>1.06</v>
      </c>
      <c r="F196" s="4">
        <f ca="1">+'Rendements bruts'!F196+1</f>
        <v>1.04</v>
      </c>
      <c r="G196" s="4">
        <f ca="1">+'Rendements bruts'!G196+1</f>
        <v>0.97</v>
      </c>
      <c r="H196" s="4">
        <f ca="1">+'Rendements bruts'!H196+1</f>
        <v>1.03</v>
      </c>
      <c r="I196" s="4">
        <f ca="1">+'Rendements bruts'!I196+1</f>
        <v>1.05</v>
      </c>
      <c r="J196" s="4">
        <f ca="1">+'Rendements bruts'!J196+1</f>
        <v>0.99</v>
      </c>
      <c r="K196" s="4">
        <f ca="1">+'Rendements bruts'!K196+1</f>
        <v>1.05</v>
      </c>
      <c r="L196" s="4">
        <f ca="1">+'Rendements bruts'!L196+1</f>
        <v>1</v>
      </c>
      <c r="M196" s="4">
        <f ca="1">+'Rendements bruts'!M196+1</f>
        <v>0.97</v>
      </c>
      <c r="N196" s="4">
        <f ca="1">+'Rendements bruts'!N196+1</f>
        <v>1.04</v>
      </c>
      <c r="O196" s="4">
        <f>+'Rendements bruts'!O196+1</f>
        <v>1</v>
      </c>
      <c r="P196" s="4">
        <f>+'Rendements bruts'!P196+1</f>
        <v>1</v>
      </c>
      <c r="Q196" s="4">
        <f ca="1">+'Rendements bruts'!Q196+1</f>
        <v>0.99</v>
      </c>
      <c r="R196" s="4">
        <f>+'Rendements bruts'!R196+1</f>
        <v>1</v>
      </c>
      <c r="S196" s="4">
        <f ca="1">+'Rendements bruts'!S196+1</f>
        <v>0.95</v>
      </c>
      <c r="T196" s="4">
        <f ca="1">+'Rendements bruts'!T196+1</f>
        <v>1.04</v>
      </c>
      <c r="U196" s="40">
        <f ca="1">+'Rendements bruts'!U196+1</f>
        <v>1.03</v>
      </c>
      <c r="V196" s="40">
        <f>+'Rendements bruts'!V196+1</f>
        <v>1</v>
      </c>
      <c r="W196" s="40">
        <f ca="1">+'Rendements bruts'!W196+1</f>
        <v>0.98</v>
      </c>
    </row>
    <row r="197" spans="1:23" x14ac:dyDescent="0.25">
      <c r="A197" s="2">
        <f>+'Rendements bruts'!A197</f>
        <v>43951</v>
      </c>
      <c r="B197" s="4">
        <f ca="1">+'Rendements bruts'!B197+1</f>
        <v>1.05</v>
      </c>
      <c r="C197" s="4">
        <f ca="1">+'Rendements bruts'!C197+1</f>
        <v>0.96</v>
      </c>
      <c r="D197" s="4">
        <f ca="1">+'Rendements bruts'!D197+1</f>
        <v>1.03</v>
      </c>
      <c r="E197" s="4">
        <f ca="1">+'Rendements bruts'!E197+1</f>
        <v>1.02</v>
      </c>
      <c r="F197" s="4">
        <f ca="1">+'Rendements bruts'!F197+1</f>
        <v>1</v>
      </c>
      <c r="G197" s="4">
        <f ca="1">+'Rendements bruts'!G197+1</f>
        <v>1.02</v>
      </c>
      <c r="H197" s="4">
        <f ca="1">+'Rendements bruts'!H197+1</f>
        <v>0.96</v>
      </c>
      <c r="I197" s="4">
        <f ca="1">+'Rendements bruts'!I197+1</f>
        <v>1.03</v>
      </c>
      <c r="J197" s="4">
        <f ca="1">+'Rendements bruts'!J197+1</f>
        <v>1.06</v>
      </c>
      <c r="K197" s="4">
        <f ca="1">+'Rendements bruts'!K197+1</f>
        <v>1.04</v>
      </c>
      <c r="L197" s="4">
        <f ca="1">+'Rendements bruts'!L197+1</f>
        <v>0.95</v>
      </c>
      <c r="M197" s="4">
        <f ca="1">+'Rendements bruts'!M197+1</f>
        <v>1.04</v>
      </c>
      <c r="N197" s="4">
        <f ca="1">+'Rendements bruts'!N197+1</f>
        <v>1.04</v>
      </c>
      <c r="O197" s="4">
        <f>+'Rendements bruts'!O197+1</f>
        <v>1</v>
      </c>
      <c r="P197" s="4">
        <f>+'Rendements bruts'!P197+1</f>
        <v>1</v>
      </c>
      <c r="Q197" s="4">
        <f ca="1">+'Rendements bruts'!Q197+1</f>
        <v>0.99</v>
      </c>
      <c r="R197" s="4">
        <f>+'Rendements bruts'!R197+1</f>
        <v>1</v>
      </c>
      <c r="S197" s="4">
        <f ca="1">+'Rendements bruts'!S197+1</f>
        <v>0.98</v>
      </c>
      <c r="T197" s="4">
        <f ca="1">+'Rendements bruts'!T197+1</f>
        <v>1.04</v>
      </c>
      <c r="U197" s="40">
        <f ca="1">+'Rendements bruts'!U197+1</f>
        <v>1.06</v>
      </c>
      <c r="V197" s="40">
        <f>+'Rendements bruts'!V197+1</f>
        <v>1</v>
      </c>
      <c r="W197" s="40">
        <f ca="1">+'Rendements bruts'!W197+1</f>
        <v>0.96</v>
      </c>
    </row>
    <row r="198" spans="1:23" x14ac:dyDescent="0.25">
      <c r="A198" s="2">
        <f>+'Rendements bruts'!A198</f>
        <v>43980</v>
      </c>
      <c r="B198" s="4">
        <f ca="1">+'Rendements bruts'!B198+1</f>
        <v>1.03</v>
      </c>
      <c r="C198" s="4">
        <f ca="1">+'Rendements bruts'!C198+1</f>
        <v>1.05</v>
      </c>
      <c r="D198" s="4">
        <f ca="1">+'Rendements bruts'!D198+1</f>
        <v>0.95</v>
      </c>
      <c r="E198" s="4">
        <f ca="1">+'Rendements bruts'!E198+1</f>
        <v>1.03</v>
      </c>
      <c r="F198" s="4">
        <f ca="1">+'Rendements bruts'!F198+1</f>
        <v>1</v>
      </c>
      <c r="G198" s="4">
        <f ca="1">+'Rendements bruts'!G198+1</f>
        <v>1.01</v>
      </c>
      <c r="H198" s="4">
        <f ca="1">+'Rendements bruts'!H198+1</f>
        <v>1.05</v>
      </c>
      <c r="I198" s="4">
        <f ca="1">+'Rendements bruts'!I198+1</f>
        <v>1.04</v>
      </c>
      <c r="J198" s="4">
        <f ca="1">+'Rendements bruts'!J198+1</f>
        <v>0.99</v>
      </c>
      <c r="K198" s="4">
        <f ca="1">+'Rendements bruts'!K198+1</f>
        <v>0.99</v>
      </c>
      <c r="L198" s="4">
        <f ca="1">+'Rendements bruts'!L198+1</f>
        <v>0.98</v>
      </c>
      <c r="M198" s="4">
        <f ca="1">+'Rendements bruts'!M198+1</f>
        <v>1.01</v>
      </c>
      <c r="N198" s="4">
        <f ca="1">+'Rendements bruts'!N198+1</f>
        <v>1.06</v>
      </c>
      <c r="O198" s="4">
        <f>+'Rendements bruts'!O198+1</f>
        <v>1</v>
      </c>
      <c r="P198" s="4">
        <f>+'Rendements bruts'!P198+1</f>
        <v>1</v>
      </c>
      <c r="Q198" s="4">
        <f ca="1">+'Rendements bruts'!Q198+1</f>
        <v>1.02</v>
      </c>
      <c r="R198" s="4">
        <f>+'Rendements bruts'!R198+1</f>
        <v>1</v>
      </c>
      <c r="S198" s="4">
        <f ca="1">+'Rendements bruts'!S198+1</f>
        <v>1.01</v>
      </c>
      <c r="T198" s="4">
        <f ca="1">+'Rendements bruts'!T198+1</f>
        <v>1.01</v>
      </c>
      <c r="U198" s="40">
        <f ca="1">+'Rendements bruts'!U198+1</f>
        <v>1.06</v>
      </c>
      <c r="V198" s="40">
        <f>+'Rendements bruts'!V198+1</f>
        <v>1</v>
      </c>
      <c r="W198" s="40">
        <f ca="1">+'Rendements bruts'!W198+1</f>
        <v>1.03</v>
      </c>
    </row>
    <row r="199" spans="1:23" x14ac:dyDescent="0.25">
      <c r="A199" s="2">
        <f>+'Rendements bruts'!A199</f>
        <v>44012</v>
      </c>
      <c r="B199" s="4">
        <f ca="1">+'Rendements bruts'!B199+1</f>
        <v>0.98</v>
      </c>
      <c r="C199" s="4">
        <f ca="1">+'Rendements bruts'!C199+1</f>
        <v>1.01</v>
      </c>
      <c r="D199" s="4">
        <f ca="1">+'Rendements bruts'!D199+1</f>
        <v>0.99</v>
      </c>
      <c r="E199" s="4">
        <f ca="1">+'Rendements bruts'!E199+1</f>
        <v>0.99</v>
      </c>
      <c r="F199" s="4">
        <f ca="1">+'Rendements bruts'!F199+1</f>
        <v>0.99</v>
      </c>
      <c r="G199" s="4">
        <f ca="1">+'Rendements bruts'!G199+1</f>
        <v>1.06</v>
      </c>
      <c r="H199" s="4">
        <f ca="1">+'Rendements bruts'!H199+1</f>
        <v>0.97</v>
      </c>
      <c r="I199" s="4">
        <f ca="1">+'Rendements bruts'!I199+1</f>
        <v>1.05</v>
      </c>
      <c r="J199" s="4">
        <f ca="1">+'Rendements bruts'!J199+1</f>
        <v>1.04</v>
      </c>
      <c r="K199" s="4">
        <f ca="1">+'Rendements bruts'!K199+1</f>
        <v>1.05</v>
      </c>
      <c r="L199" s="4">
        <f ca="1">+'Rendements bruts'!L199+1</f>
        <v>0.97</v>
      </c>
      <c r="M199" s="4">
        <f ca="1">+'Rendements bruts'!M199+1</f>
        <v>0.95</v>
      </c>
      <c r="N199" s="4">
        <f ca="1">+'Rendements bruts'!N199+1</f>
        <v>0.99</v>
      </c>
      <c r="O199" s="4">
        <f>+'Rendements bruts'!O199+1</f>
        <v>1</v>
      </c>
      <c r="P199" s="4">
        <f>+'Rendements bruts'!P199+1</f>
        <v>1</v>
      </c>
      <c r="Q199" s="4">
        <f ca="1">+'Rendements bruts'!Q199+1</f>
        <v>0.95</v>
      </c>
      <c r="R199" s="4">
        <f>+'Rendements bruts'!R199+1</f>
        <v>1</v>
      </c>
      <c r="S199" s="4">
        <f ca="1">+'Rendements bruts'!S199+1</f>
        <v>0.95</v>
      </c>
      <c r="T199" s="4">
        <f ca="1">+'Rendements bruts'!T199+1</f>
        <v>0.95</v>
      </c>
      <c r="U199" s="40">
        <f ca="1">+'Rendements bruts'!U199+1</f>
        <v>0.99</v>
      </c>
      <c r="V199" s="40">
        <f>+'Rendements bruts'!V199+1</f>
        <v>1</v>
      </c>
      <c r="W199" s="40">
        <f ca="1">+'Rendements bruts'!W199+1</f>
        <v>1</v>
      </c>
    </row>
    <row r="200" spans="1:23" x14ac:dyDescent="0.25">
      <c r="A200" s="2">
        <f>+'Rendements bruts'!A200</f>
        <v>44043</v>
      </c>
      <c r="B200" s="4">
        <f ca="1">+'Rendements bruts'!B200+1</f>
        <v>0.97</v>
      </c>
      <c r="C200" s="4">
        <f ca="1">+'Rendements bruts'!C200+1</f>
        <v>0.98</v>
      </c>
      <c r="D200" s="4">
        <f ca="1">+'Rendements bruts'!D200+1</f>
        <v>0.99</v>
      </c>
      <c r="E200" s="4">
        <f ca="1">+'Rendements bruts'!E200+1</f>
        <v>1.04</v>
      </c>
      <c r="F200" s="4">
        <f ca="1">+'Rendements bruts'!F200+1</f>
        <v>0.97</v>
      </c>
      <c r="G200" s="4">
        <f ca="1">+'Rendements bruts'!G200+1</f>
        <v>1.02</v>
      </c>
      <c r="H200" s="4">
        <f ca="1">+'Rendements bruts'!H200+1</f>
        <v>1.02</v>
      </c>
      <c r="I200" s="4">
        <f ca="1">+'Rendements bruts'!I200+1</f>
        <v>1.03</v>
      </c>
      <c r="J200" s="4">
        <f ca="1">+'Rendements bruts'!J200+1</f>
        <v>1.04</v>
      </c>
      <c r="K200" s="4">
        <f ca="1">+'Rendements bruts'!K200+1</f>
        <v>0.96</v>
      </c>
      <c r="L200" s="4">
        <f ca="1">+'Rendements bruts'!L200+1</f>
        <v>1</v>
      </c>
      <c r="M200" s="4">
        <f ca="1">+'Rendements bruts'!M200+1</f>
        <v>1</v>
      </c>
      <c r="N200" s="4">
        <f ca="1">+'Rendements bruts'!N200+1</f>
        <v>0.98</v>
      </c>
      <c r="O200" s="4">
        <f>+'Rendements bruts'!O200+1</f>
        <v>1</v>
      </c>
      <c r="P200" s="4">
        <f>+'Rendements bruts'!P200+1</f>
        <v>1</v>
      </c>
      <c r="Q200" s="4">
        <f ca="1">+'Rendements bruts'!Q200+1</f>
        <v>1.05</v>
      </c>
      <c r="R200" s="4">
        <f>+'Rendements bruts'!R200+1</f>
        <v>1</v>
      </c>
      <c r="S200" s="4">
        <f ca="1">+'Rendements bruts'!S200+1</f>
        <v>1.02</v>
      </c>
      <c r="T200" s="4">
        <f ca="1">+'Rendements bruts'!T200+1</f>
        <v>1.04</v>
      </c>
      <c r="U200" s="40">
        <f ca="1">+'Rendements bruts'!U200+1</f>
        <v>1</v>
      </c>
      <c r="V200" s="40">
        <f>+'Rendements bruts'!V200+1</f>
        <v>1</v>
      </c>
      <c r="W200" s="40">
        <f ca="1">+'Rendements bruts'!W200+1</f>
        <v>0.96</v>
      </c>
    </row>
    <row r="201" spans="1:23" x14ac:dyDescent="0.25">
      <c r="A201" s="2">
        <f>+'Rendements bruts'!A201</f>
        <v>44074</v>
      </c>
      <c r="B201" s="4">
        <f ca="1">+'Rendements bruts'!B201+1</f>
        <v>1.03</v>
      </c>
      <c r="C201" s="4">
        <f ca="1">+'Rendements bruts'!C201+1</f>
        <v>1.03</v>
      </c>
      <c r="D201" s="4">
        <f ca="1">+'Rendements bruts'!D201+1</f>
        <v>0.99</v>
      </c>
      <c r="E201" s="4">
        <f ca="1">+'Rendements bruts'!E201+1</f>
        <v>1.06</v>
      </c>
      <c r="F201" s="4">
        <f ca="1">+'Rendements bruts'!F201+1</f>
        <v>0.97</v>
      </c>
      <c r="G201" s="4">
        <f ca="1">+'Rendements bruts'!G201+1</f>
        <v>1</v>
      </c>
      <c r="H201" s="4">
        <f ca="1">+'Rendements bruts'!H201+1</f>
        <v>0.96</v>
      </c>
      <c r="I201" s="4">
        <f ca="1">+'Rendements bruts'!I201+1</f>
        <v>0.95</v>
      </c>
      <c r="J201" s="4">
        <f ca="1">+'Rendements bruts'!J201+1</f>
        <v>0.99</v>
      </c>
      <c r="K201" s="4">
        <f ca="1">+'Rendements bruts'!K201+1</f>
        <v>1.02</v>
      </c>
      <c r="L201" s="4">
        <f ca="1">+'Rendements bruts'!L201+1</f>
        <v>0.95</v>
      </c>
      <c r="M201" s="4">
        <f ca="1">+'Rendements bruts'!M201+1</f>
        <v>1.02</v>
      </c>
      <c r="N201" s="4">
        <f ca="1">+'Rendements bruts'!N201+1</f>
        <v>1.02</v>
      </c>
      <c r="O201" s="4">
        <f>+'Rendements bruts'!O201+1</f>
        <v>1</v>
      </c>
      <c r="P201" s="4">
        <f>+'Rendements bruts'!P201+1</f>
        <v>1</v>
      </c>
      <c r="Q201" s="4">
        <f ca="1">+'Rendements bruts'!Q201+1</f>
        <v>1.03</v>
      </c>
      <c r="R201" s="4">
        <f>+'Rendements bruts'!R201+1</f>
        <v>1</v>
      </c>
      <c r="S201" s="4">
        <f ca="1">+'Rendements bruts'!S201+1</f>
        <v>1</v>
      </c>
      <c r="T201" s="4">
        <f ca="1">+'Rendements bruts'!T201+1</f>
        <v>0.96</v>
      </c>
      <c r="U201" s="40">
        <f ca="1">+'Rendements bruts'!U201+1</f>
        <v>1.03</v>
      </c>
      <c r="V201" s="40">
        <f>+'Rendements bruts'!V201+1</f>
        <v>1</v>
      </c>
      <c r="W201" s="40">
        <f ca="1">+'Rendements bruts'!W201+1</f>
        <v>1.05</v>
      </c>
    </row>
    <row r="202" spans="1:23" x14ac:dyDescent="0.25">
      <c r="A202" s="2">
        <f>+'Rendements bruts'!A202</f>
        <v>44104</v>
      </c>
      <c r="B202" s="4">
        <f ca="1">+'Rendements bruts'!B202+1</f>
        <v>1.01</v>
      </c>
      <c r="C202" s="4">
        <f ca="1">+'Rendements bruts'!C202+1</f>
        <v>1</v>
      </c>
      <c r="D202" s="4">
        <f ca="1">+'Rendements bruts'!D202+1</f>
        <v>0.98</v>
      </c>
      <c r="E202" s="4">
        <f ca="1">+'Rendements bruts'!E202+1</f>
        <v>0.96</v>
      </c>
      <c r="F202" s="4">
        <f ca="1">+'Rendements bruts'!F202+1</f>
        <v>0.99</v>
      </c>
      <c r="G202" s="4">
        <f ca="1">+'Rendements bruts'!G202+1</f>
        <v>0.98</v>
      </c>
      <c r="H202" s="4">
        <f ca="1">+'Rendements bruts'!H202+1</f>
        <v>1.02</v>
      </c>
      <c r="I202" s="4">
        <f ca="1">+'Rendements bruts'!I202+1</f>
        <v>0.99</v>
      </c>
      <c r="J202" s="4">
        <f ca="1">+'Rendements bruts'!J202+1</f>
        <v>1.04</v>
      </c>
      <c r="K202" s="4">
        <f ca="1">+'Rendements bruts'!K202+1</f>
        <v>1.01</v>
      </c>
      <c r="L202" s="4">
        <f ca="1">+'Rendements bruts'!L202+1</f>
        <v>0.99</v>
      </c>
      <c r="M202" s="4">
        <f ca="1">+'Rendements bruts'!M202+1</f>
        <v>1</v>
      </c>
      <c r="N202" s="4">
        <f ca="1">+'Rendements bruts'!N202+1</f>
        <v>1</v>
      </c>
      <c r="O202" s="4">
        <f>+'Rendements bruts'!O202+1</f>
        <v>1</v>
      </c>
      <c r="P202" s="4">
        <f>+'Rendements bruts'!P202+1</f>
        <v>1</v>
      </c>
      <c r="Q202" s="4">
        <f ca="1">+'Rendements bruts'!Q202+1</f>
        <v>1</v>
      </c>
      <c r="R202" s="4">
        <f>+'Rendements bruts'!R202+1</f>
        <v>1</v>
      </c>
      <c r="S202" s="4">
        <f ca="1">+'Rendements bruts'!S202+1</f>
        <v>1.04</v>
      </c>
      <c r="T202" s="4">
        <f ca="1">+'Rendements bruts'!T202+1</f>
        <v>1.05</v>
      </c>
      <c r="U202" s="40">
        <f ca="1">+'Rendements bruts'!U202+1</f>
        <v>1.03</v>
      </c>
      <c r="V202" s="40">
        <f>+'Rendements bruts'!V202+1</f>
        <v>1</v>
      </c>
      <c r="W202" s="40">
        <f ca="1">+'Rendements bruts'!W202+1</f>
        <v>0.95</v>
      </c>
    </row>
    <row r="203" spans="1:23" x14ac:dyDescent="0.25">
      <c r="A203" s="2">
        <f>+'Rendements bruts'!A203</f>
        <v>44134</v>
      </c>
      <c r="B203" s="4">
        <f ca="1">+'Rendements bruts'!B203+1</f>
        <v>0.98</v>
      </c>
      <c r="C203" s="4">
        <f ca="1">+'Rendements bruts'!C203+1</f>
        <v>1.01</v>
      </c>
      <c r="D203" s="4">
        <f ca="1">+'Rendements bruts'!D203+1</f>
        <v>1</v>
      </c>
      <c r="E203" s="4">
        <f ca="1">+'Rendements bruts'!E203+1</f>
        <v>1.06</v>
      </c>
      <c r="F203" s="4">
        <f ca="1">+'Rendements bruts'!F203+1</f>
        <v>0.98</v>
      </c>
      <c r="G203" s="4">
        <f ca="1">+'Rendements bruts'!G203+1</f>
        <v>1.03</v>
      </c>
      <c r="H203" s="4">
        <f ca="1">+'Rendements bruts'!H203+1</f>
        <v>0.95</v>
      </c>
      <c r="I203" s="4">
        <f ca="1">+'Rendements bruts'!I203+1</f>
        <v>1.03</v>
      </c>
      <c r="J203" s="4">
        <f ca="1">+'Rendements bruts'!J203+1</f>
        <v>1.05</v>
      </c>
      <c r="K203" s="4">
        <f ca="1">+'Rendements bruts'!K203+1</f>
        <v>1.06</v>
      </c>
      <c r="L203" s="4">
        <f ca="1">+'Rendements bruts'!L203+1</f>
        <v>0.99</v>
      </c>
      <c r="M203" s="4">
        <f ca="1">+'Rendements bruts'!M203+1</f>
        <v>1.05</v>
      </c>
      <c r="N203" s="4">
        <f ca="1">+'Rendements bruts'!N203+1</f>
        <v>1.05</v>
      </c>
      <c r="O203" s="4">
        <f>+'Rendements bruts'!O203+1</f>
        <v>1</v>
      </c>
      <c r="P203" s="4">
        <f>+'Rendements bruts'!P203+1</f>
        <v>1</v>
      </c>
      <c r="Q203" s="4">
        <f ca="1">+'Rendements bruts'!Q203+1</f>
        <v>1.04</v>
      </c>
      <c r="R203" s="4">
        <f>+'Rendements bruts'!R203+1</f>
        <v>1</v>
      </c>
      <c r="S203" s="4">
        <f ca="1">+'Rendements bruts'!S203+1</f>
        <v>0.97</v>
      </c>
      <c r="T203" s="4">
        <f ca="1">+'Rendements bruts'!T203+1</f>
        <v>0.96</v>
      </c>
      <c r="U203" s="40">
        <f ca="1">+'Rendements bruts'!U203+1</f>
        <v>1.05</v>
      </c>
      <c r="V203" s="40">
        <f>+'Rendements bruts'!V203+1</f>
        <v>1</v>
      </c>
      <c r="W203" s="40">
        <f ca="1">+'Rendements bruts'!W203+1</f>
        <v>0.96</v>
      </c>
    </row>
    <row r="204" spans="1:23" x14ac:dyDescent="0.25">
      <c r="A204" s="2">
        <f>+'Rendements bruts'!A204</f>
        <v>44165</v>
      </c>
      <c r="B204" s="4">
        <f ca="1">+'Rendements bruts'!B204+1</f>
        <v>1.05</v>
      </c>
      <c r="C204" s="4">
        <f ca="1">+'Rendements bruts'!C204+1</f>
        <v>0.98</v>
      </c>
      <c r="D204" s="4">
        <f ca="1">+'Rendements bruts'!D204+1</f>
        <v>1.02</v>
      </c>
      <c r="E204" s="4">
        <f ca="1">+'Rendements bruts'!E204+1</f>
        <v>1.05</v>
      </c>
      <c r="F204" s="4">
        <f ca="1">+'Rendements bruts'!F204+1</f>
        <v>1.06</v>
      </c>
      <c r="G204" s="4">
        <f ca="1">+'Rendements bruts'!G204+1</f>
        <v>1.03</v>
      </c>
      <c r="H204" s="4">
        <f ca="1">+'Rendements bruts'!H204+1</f>
        <v>1.02</v>
      </c>
      <c r="I204" s="4">
        <f ca="1">+'Rendements bruts'!I204+1</f>
        <v>1.01</v>
      </c>
      <c r="J204" s="4">
        <f ca="1">+'Rendements bruts'!J204+1</f>
        <v>0.98</v>
      </c>
      <c r="K204" s="4">
        <f ca="1">+'Rendements bruts'!K204+1</f>
        <v>0.99</v>
      </c>
      <c r="L204" s="4">
        <f ca="1">+'Rendements bruts'!L204+1</f>
        <v>1.03</v>
      </c>
      <c r="M204" s="4">
        <f ca="1">+'Rendements bruts'!M204+1</f>
        <v>1.02</v>
      </c>
      <c r="N204" s="4">
        <f ca="1">+'Rendements bruts'!N204+1</f>
        <v>1</v>
      </c>
      <c r="O204" s="4">
        <f>+'Rendements bruts'!O204+1</f>
        <v>1</v>
      </c>
      <c r="P204" s="4">
        <f>+'Rendements bruts'!P204+1</f>
        <v>1</v>
      </c>
      <c r="Q204" s="4">
        <f ca="1">+'Rendements bruts'!Q204+1</f>
        <v>1</v>
      </c>
      <c r="R204" s="4">
        <f>+'Rendements bruts'!R204+1</f>
        <v>1</v>
      </c>
      <c r="S204" s="4">
        <f ca="1">+'Rendements bruts'!S204+1</f>
        <v>1.04</v>
      </c>
      <c r="T204" s="4">
        <f ca="1">+'Rendements bruts'!T204+1</f>
        <v>0.96</v>
      </c>
      <c r="U204" s="40">
        <f ca="1">+'Rendements bruts'!U204+1</f>
        <v>1.06</v>
      </c>
      <c r="V204" s="40">
        <f>+'Rendements bruts'!V204+1</f>
        <v>1</v>
      </c>
      <c r="W204" s="40">
        <f ca="1">+'Rendements bruts'!W204+1</f>
        <v>0.95</v>
      </c>
    </row>
    <row r="205" spans="1:23" x14ac:dyDescent="0.25">
      <c r="A205" s="2">
        <f>+'Rendements bruts'!A205</f>
        <v>44196</v>
      </c>
      <c r="B205" s="4">
        <f ca="1">+'Rendements bruts'!B205+1</f>
        <v>0.99</v>
      </c>
      <c r="C205" s="4">
        <f ca="1">+'Rendements bruts'!C205+1</f>
        <v>1.05</v>
      </c>
      <c r="D205" s="4">
        <f ca="1">+'Rendements bruts'!D205+1</f>
        <v>1.06</v>
      </c>
      <c r="E205" s="4">
        <f ca="1">+'Rendements bruts'!E205+1</f>
        <v>1.06</v>
      </c>
      <c r="F205" s="4">
        <f ca="1">+'Rendements bruts'!F205+1</f>
        <v>0.95</v>
      </c>
      <c r="G205" s="4">
        <f ca="1">+'Rendements bruts'!G205+1</f>
        <v>1.02</v>
      </c>
      <c r="H205" s="4">
        <f ca="1">+'Rendements bruts'!H205+1</f>
        <v>0.96</v>
      </c>
      <c r="I205" s="4">
        <f ca="1">+'Rendements bruts'!I205+1</f>
        <v>0.99</v>
      </c>
      <c r="J205" s="4">
        <f ca="1">+'Rendements bruts'!J205+1</f>
        <v>1.03</v>
      </c>
      <c r="K205" s="4">
        <f ca="1">+'Rendements bruts'!K205+1</f>
        <v>1.06</v>
      </c>
      <c r="L205" s="4">
        <f ca="1">+'Rendements bruts'!L205+1</f>
        <v>1.02</v>
      </c>
      <c r="M205" s="4">
        <f ca="1">+'Rendements bruts'!M205+1</f>
        <v>1.03</v>
      </c>
      <c r="N205" s="4">
        <f ca="1">+'Rendements bruts'!N205+1</f>
        <v>1.01</v>
      </c>
      <c r="O205" s="4">
        <f>+'Rendements bruts'!O205+1</f>
        <v>1</v>
      </c>
      <c r="P205" s="4">
        <f>+'Rendements bruts'!P205+1</f>
        <v>1</v>
      </c>
      <c r="Q205" s="4">
        <f ca="1">+'Rendements bruts'!Q205+1</f>
        <v>0.95</v>
      </c>
      <c r="R205" s="4">
        <f>+'Rendements bruts'!R205+1</f>
        <v>1</v>
      </c>
      <c r="S205" s="4">
        <f ca="1">+'Rendements bruts'!S205+1</f>
        <v>1.05</v>
      </c>
      <c r="T205" s="4">
        <f ca="1">+'Rendements bruts'!T205+1</f>
        <v>1.01</v>
      </c>
      <c r="U205" s="40">
        <f ca="1">+'Rendements bruts'!U205+1</f>
        <v>1.02</v>
      </c>
      <c r="V205" s="40">
        <f>+'Rendements bruts'!V205+1</f>
        <v>1</v>
      </c>
      <c r="W205" s="40">
        <f ca="1">+'Rendements bruts'!W205+1</f>
        <v>0.97</v>
      </c>
    </row>
    <row r="206" spans="1:23" x14ac:dyDescent="0.25">
      <c r="A206" s="2">
        <f>+'Rendements bruts'!A206</f>
        <v>44225</v>
      </c>
      <c r="B206" s="4">
        <f ca="1">+'Rendements bruts'!B206+1</f>
        <v>0.97</v>
      </c>
      <c r="C206" s="4">
        <f ca="1">+'Rendements bruts'!C206+1</f>
        <v>0.97</v>
      </c>
      <c r="D206" s="4">
        <f ca="1">+'Rendements bruts'!D206+1</f>
        <v>1.06</v>
      </c>
      <c r="E206" s="4">
        <f ca="1">+'Rendements bruts'!E206+1</f>
        <v>0.97</v>
      </c>
      <c r="F206" s="4">
        <f ca="1">+'Rendements bruts'!F206+1</f>
        <v>0.95</v>
      </c>
      <c r="G206" s="4">
        <f ca="1">+'Rendements bruts'!G206+1</f>
        <v>1.01</v>
      </c>
      <c r="H206" s="4">
        <f ca="1">+'Rendements bruts'!H206+1</f>
        <v>1.02</v>
      </c>
      <c r="I206" s="4">
        <f ca="1">+'Rendements bruts'!I206+1</f>
        <v>0.96</v>
      </c>
      <c r="J206" s="4">
        <f ca="1">+'Rendements bruts'!J206+1</f>
        <v>1.03</v>
      </c>
      <c r="K206" s="4">
        <f ca="1">+'Rendements bruts'!K206+1</f>
        <v>1.02</v>
      </c>
      <c r="L206" s="4">
        <f ca="1">+'Rendements bruts'!L206+1</f>
        <v>1.02</v>
      </c>
      <c r="M206" s="4">
        <f ca="1">+'Rendements bruts'!M206+1</f>
        <v>0.97</v>
      </c>
      <c r="N206" s="4">
        <f ca="1">+'Rendements bruts'!N206+1</f>
        <v>1.03</v>
      </c>
      <c r="O206" s="4">
        <f>+'Rendements bruts'!O206+1</f>
        <v>1</v>
      </c>
      <c r="P206" s="4">
        <f>+'Rendements bruts'!P206+1</f>
        <v>1</v>
      </c>
      <c r="Q206" s="4">
        <f ca="1">+'Rendements bruts'!Q206+1</f>
        <v>1.04</v>
      </c>
      <c r="R206" s="4">
        <f>+'Rendements bruts'!R206+1</f>
        <v>1</v>
      </c>
      <c r="S206" s="4">
        <f ca="1">+'Rendements bruts'!S206+1</f>
        <v>1.01</v>
      </c>
      <c r="T206" s="4">
        <f ca="1">+'Rendements bruts'!T206+1</f>
        <v>1.01</v>
      </c>
      <c r="U206" s="40">
        <f ca="1">+'Rendements bruts'!U206+1</f>
        <v>1.01</v>
      </c>
      <c r="V206" s="40">
        <f>+'Rendements bruts'!V206+1</f>
        <v>1</v>
      </c>
      <c r="W206" s="40">
        <f ca="1">+'Rendements bruts'!W206+1</f>
        <v>1.04</v>
      </c>
    </row>
    <row r="207" spans="1:23" x14ac:dyDescent="0.25">
      <c r="A207" s="2">
        <f>+'Rendements bruts'!A207</f>
        <v>44253</v>
      </c>
      <c r="B207" s="4">
        <f ca="1">+'Rendements bruts'!B207+1</f>
        <v>1.02</v>
      </c>
      <c r="C207" s="4">
        <f ca="1">+'Rendements bruts'!C207+1</f>
        <v>1.04</v>
      </c>
      <c r="D207" s="4">
        <f ca="1">+'Rendements bruts'!D207+1</f>
        <v>1.02</v>
      </c>
      <c r="E207" s="4">
        <f ca="1">+'Rendements bruts'!E207+1</f>
        <v>0.97</v>
      </c>
      <c r="F207" s="4">
        <f ca="1">+'Rendements bruts'!F207+1</f>
        <v>1.02</v>
      </c>
      <c r="G207" s="4">
        <f ca="1">+'Rendements bruts'!G207+1</f>
        <v>0.97</v>
      </c>
      <c r="H207" s="4">
        <f ca="1">+'Rendements bruts'!H207+1</f>
        <v>1.06</v>
      </c>
      <c r="I207" s="4">
        <f ca="1">+'Rendements bruts'!I207+1</f>
        <v>1.02</v>
      </c>
      <c r="J207" s="4">
        <f ca="1">+'Rendements bruts'!J207+1</f>
        <v>1.03</v>
      </c>
      <c r="K207" s="4">
        <f ca="1">+'Rendements bruts'!K207+1</f>
        <v>0.97</v>
      </c>
      <c r="L207" s="4">
        <f ca="1">+'Rendements bruts'!L207+1</f>
        <v>1.05</v>
      </c>
      <c r="M207" s="4">
        <f ca="1">+'Rendements bruts'!M207+1</f>
        <v>0.97</v>
      </c>
      <c r="N207" s="4">
        <f ca="1">+'Rendements bruts'!N207+1</f>
        <v>1.01</v>
      </c>
      <c r="O207" s="4">
        <f>+'Rendements bruts'!O207+1</f>
        <v>1</v>
      </c>
      <c r="P207" s="4">
        <f>+'Rendements bruts'!P207+1</f>
        <v>1</v>
      </c>
      <c r="Q207" s="4">
        <f ca="1">+'Rendements bruts'!Q207+1</f>
        <v>1.03</v>
      </c>
      <c r="R207" s="4">
        <f>+'Rendements bruts'!R207+1</f>
        <v>1</v>
      </c>
      <c r="S207" s="4">
        <f ca="1">+'Rendements bruts'!S207+1</f>
        <v>0.97</v>
      </c>
      <c r="T207" s="4">
        <f ca="1">+'Rendements bruts'!T207+1</f>
        <v>0.98</v>
      </c>
      <c r="U207" s="40">
        <f ca="1">+'Rendements bruts'!U207+1</f>
        <v>0.99</v>
      </c>
      <c r="V207" s="40">
        <f>+'Rendements bruts'!V207+1</f>
        <v>1</v>
      </c>
      <c r="W207" s="40">
        <f ca="1">+'Rendements bruts'!W207+1</f>
        <v>1.02</v>
      </c>
    </row>
    <row r="208" spans="1:23" x14ac:dyDescent="0.25">
      <c r="A208" s="2">
        <f>+'Rendements bruts'!A208</f>
        <v>44286</v>
      </c>
      <c r="B208" s="4">
        <f ca="1">+'Rendements bruts'!B208+1</f>
        <v>0.97</v>
      </c>
      <c r="C208" s="4">
        <f ca="1">+'Rendements bruts'!C208+1</f>
        <v>1.02</v>
      </c>
      <c r="D208" s="4">
        <f ca="1">+'Rendements bruts'!D208+1</f>
        <v>0.99</v>
      </c>
      <c r="E208" s="4">
        <f ca="1">+'Rendements bruts'!E208+1</f>
        <v>1</v>
      </c>
      <c r="F208" s="4">
        <f ca="1">+'Rendements bruts'!F208+1</f>
        <v>1.05</v>
      </c>
      <c r="G208" s="4">
        <f ca="1">+'Rendements bruts'!G208+1</f>
        <v>1</v>
      </c>
      <c r="H208" s="4">
        <f ca="1">+'Rendements bruts'!H208+1</f>
        <v>1.02</v>
      </c>
      <c r="I208" s="4">
        <f ca="1">+'Rendements bruts'!I208+1</f>
        <v>1.01</v>
      </c>
      <c r="J208" s="4">
        <f ca="1">+'Rendements bruts'!J208+1</f>
        <v>1.03</v>
      </c>
      <c r="K208" s="4">
        <f ca="1">+'Rendements bruts'!K208+1</f>
        <v>0.98</v>
      </c>
      <c r="L208" s="4">
        <f ca="1">+'Rendements bruts'!L208+1</f>
        <v>0.98</v>
      </c>
      <c r="M208" s="4">
        <f ca="1">+'Rendements bruts'!M208+1</f>
        <v>1.03</v>
      </c>
      <c r="N208" s="4">
        <f ca="1">+'Rendements bruts'!N208+1</f>
        <v>1.03</v>
      </c>
      <c r="O208" s="4">
        <f>+'Rendements bruts'!O208+1</f>
        <v>1</v>
      </c>
      <c r="P208" s="4">
        <f>+'Rendements bruts'!P208+1</f>
        <v>1</v>
      </c>
      <c r="Q208" s="4">
        <f ca="1">+'Rendements bruts'!Q208+1</f>
        <v>1.02</v>
      </c>
      <c r="R208" s="4">
        <f>+'Rendements bruts'!R208+1</f>
        <v>1</v>
      </c>
      <c r="S208" s="4">
        <f ca="1">+'Rendements bruts'!S208+1</f>
        <v>1.03</v>
      </c>
      <c r="T208" s="4">
        <f ca="1">+'Rendements bruts'!T208+1</f>
        <v>1.04</v>
      </c>
      <c r="U208" s="40">
        <f ca="1">+'Rendements bruts'!U208+1</f>
        <v>0.98</v>
      </c>
      <c r="V208" s="40">
        <f ca="1">+'Rendements bruts'!V208+1</f>
        <v>1.01</v>
      </c>
      <c r="W208" s="40">
        <f ca="1">+'Rendements bruts'!W208+1</f>
        <v>1.02</v>
      </c>
    </row>
    <row r="209" spans="1:23" x14ac:dyDescent="0.25">
      <c r="A209" s="2">
        <f>+'Rendements bruts'!A209</f>
        <v>44316</v>
      </c>
      <c r="B209" s="4">
        <f ca="1">+'Rendements bruts'!B209+1</f>
        <v>1</v>
      </c>
      <c r="C209" s="4">
        <f ca="1">+'Rendements bruts'!C209+1</f>
        <v>0.97</v>
      </c>
      <c r="D209" s="4">
        <f ca="1">+'Rendements bruts'!D209+1</f>
        <v>0.95</v>
      </c>
      <c r="E209" s="4">
        <f ca="1">+'Rendements bruts'!E209+1</f>
        <v>1.01</v>
      </c>
      <c r="F209" s="4">
        <f ca="1">+'Rendements bruts'!F209+1</f>
        <v>0.96</v>
      </c>
      <c r="G209" s="4">
        <f ca="1">+'Rendements bruts'!G209+1</f>
        <v>1.02</v>
      </c>
      <c r="H209" s="4">
        <f ca="1">+'Rendements bruts'!H209+1</f>
        <v>1</v>
      </c>
      <c r="I209" s="4">
        <f ca="1">+'Rendements bruts'!I209+1</f>
        <v>0.97</v>
      </c>
      <c r="J209" s="4">
        <f ca="1">+'Rendements bruts'!J209+1</f>
        <v>1.06</v>
      </c>
      <c r="K209" s="4">
        <f ca="1">+'Rendements bruts'!K209+1</f>
        <v>1.01</v>
      </c>
      <c r="L209" s="4">
        <f ca="1">+'Rendements bruts'!L209+1</f>
        <v>1.06</v>
      </c>
      <c r="M209" s="4">
        <f ca="1">+'Rendements bruts'!M209+1</f>
        <v>1.01</v>
      </c>
      <c r="N209" s="4">
        <f ca="1">+'Rendements bruts'!N209+1</f>
        <v>1.05</v>
      </c>
      <c r="O209" s="4">
        <f>+'Rendements bruts'!O209+1</f>
        <v>1</v>
      </c>
      <c r="P209" s="4">
        <f>+'Rendements bruts'!P209+1</f>
        <v>1</v>
      </c>
      <c r="Q209" s="4">
        <f ca="1">+'Rendements bruts'!Q209+1</f>
        <v>1.02</v>
      </c>
      <c r="R209" s="4">
        <f>+'Rendements bruts'!R209+1</f>
        <v>1</v>
      </c>
      <c r="S209" s="4">
        <f ca="1">+'Rendements bruts'!S209+1</f>
        <v>1.03</v>
      </c>
      <c r="T209" s="4">
        <f ca="1">+'Rendements bruts'!T209+1</f>
        <v>1.02</v>
      </c>
      <c r="U209" s="40">
        <f ca="1">+'Rendements bruts'!U209+1</f>
        <v>0.98</v>
      </c>
      <c r="V209" s="40">
        <f ca="1">+'Rendements bruts'!V209+1</f>
        <v>1.03</v>
      </c>
      <c r="W209" s="40">
        <f ca="1">+'Rendements bruts'!W209+1</f>
        <v>1.05</v>
      </c>
    </row>
    <row r="210" spans="1:23" x14ac:dyDescent="0.25">
      <c r="A210" s="2">
        <f>+'Rendements bruts'!A210</f>
        <v>44347</v>
      </c>
      <c r="B210" s="4">
        <f ca="1">+'Rendements bruts'!B210+1</f>
        <v>1.06</v>
      </c>
      <c r="C210" s="4">
        <f ca="1">+'Rendements bruts'!C210+1</f>
        <v>1.06</v>
      </c>
      <c r="D210" s="4">
        <f ca="1">+'Rendements bruts'!D210+1</f>
        <v>0.96</v>
      </c>
      <c r="E210" s="4">
        <f ca="1">+'Rendements bruts'!E210+1</f>
        <v>0.99</v>
      </c>
      <c r="F210" s="4">
        <f ca="1">+'Rendements bruts'!F210+1</f>
        <v>1.02</v>
      </c>
      <c r="G210" s="4">
        <f ca="1">+'Rendements bruts'!G210+1</f>
        <v>0.98</v>
      </c>
      <c r="H210" s="4">
        <f ca="1">+'Rendements bruts'!H210+1</f>
        <v>1.01</v>
      </c>
      <c r="I210" s="4">
        <f ca="1">+'Rendements bruts'!I210+1</f>
        <v>1.02</v>
      </c>
      <c r="J210" s="4">
        <f ca="1">+'Rendements bruts'!J210+1</f>
        <v>1.01</v>
      </c>
      <c r="K210" s="4">
        <f ca="1">+'Rendements bruts'!K210+1</f>
        <v>1.02</v>
      </c>
      <c r="L210" s="4">
        <f ca="1">+'Rendements bruts'!L210+1</f>
        <v>1.02</v>
      </c>
      <c r="M210" s="4">
        <f ca="1">+'Rendements bruts'!M210+1</f>
        <v>1.02</v>
      </c>
      <c r="N210" s="4">
        <f ca="1">+'Rendements bruts'!N210+1</f>
        <v>0.98</v>
      </c>
      <c r="O210" s="4">
        <f>+'Rendements bruts'!O210+1</f>
        <v>1</v>
      </c>
      <c r="P210" s="4">
        <f>+'Rendements bruts'!P210+1</f>
        <v>1</v>
      </c>
      <c r="Q210" s="4">
        <f ca="1">+'Rendements bruts'!Q210+1</f>
        <v>1.01</v>
      </c>
      <c r="R210" s="4">
        <f>+'Rendements bruts'!R210+1</f>
        <v>1</v>
      </c>
      <c r="S210" s="4">
        <f ca="1">+'Rendements bruts'!S210+1</f>
        <v>1.05</v>
      </c>
      <c r="T210" s="4">
        <f ca="1">+'Rendements bruts'!T210+1</f>
        <v>1.04</v>
      </c>
      <c r="U210" s="40">
        <f ca="1">+'Rendements bruts'!U210+1</f>
        <v>0.98</v>
      </c>
      <c r="V210" s="40">
        <f ca="1">+'Rendements bruts'!V210+1</f>
        <v>0.96</v>
      </c>
      <c r="W210" s="40">
        <f ca="1">+'Rendements bruts'!W210+1</f>
        <v>1.05</v>
      </c>
    </row>
    <row r="211" spans="1:23" x14ac:dyDescent="0.25">
      <c r="A211" s="2">
        <f>+'Rendements bruts'!A211</f>
        <v>44377</v>
      </c>
      <c r="B211" s="4">
        <f ca="1">+'Rendements bruts'!B211+1</f>
        <v>0.98</v>
      </c>
      <c r="C211" s="4">
        <f ca="1">+'Rendements bruts'!C211+1</f>
        <v>1.02</v>
      </c>
      <c r="D211" s="4">
        <f ca="1">+'Rendements bruts'!D211+1</f>
        <v>1.01</v>
      </c>
      <c r="E211" s="4">
        <f ca="1">+'Rendements bruts'!E211+1</f>
        <v>0.98</v>
      </c>
      <c r="F211" s="4">
        <f ca="1">+'Rendements bruts'!F211+1</f>
        <v>0.95</v>
      </c>
      <c r="G211" s="4">
        <f ca="1">+'Rendements bruts'!G211+1</f>
        <v>0.98</v>
      </c>
      <c r="H211" s="4">
        <f ca="1">+'Rendements bruts'!H211+1</f>
        <v>1.01</v>
      </c>
      <c r="I211" s="4">
        <f ca="1">+'Rendements bruts'!I211+1</f>
        <v>1.04</v>
      </c>
      <c r="J211" s="4">
        <f ca="1">+'Rendements bruts'!J211+1</f>
        <v>1.01</v>
      </c>
      <c r="K211" s="4">
        <f ca="1">+'Rendements bruts'!K211+1</f>
        <v>0.96</v>
      </c>
      <c r="L211" s="4">
        <f ca="1">+'Rendements bruts'!L211+1</f>
        <v>0.97</v>
      </c>
      <c r="M211" s="4">
        <f ca="1">+'Rendements bruts'!M211+1</f>
        <v>1.06</v>
      </c>
      <c r="N211" s="4">
        <f ca="1">+'Rendements bruts'!N211+1</f>
        <v>0.96</v>
      </c>
      <c r="O211" s="4">
        <f>+'Rendements bruts'!O211+1</f>
        <v>1</v>
      </c>
      <c r="P211" s="4">
        <f>+'Rendements bruts'!P211+1</f>
        <v>1</v>
      </c>
      <c r="Q211" s="4">
        <f ca="1">+'Rendements bruts'!Q211+1</f>
        <v>1.06</v>
      </c>
      <c r="R211" s="4">
        <f>+'Rendements bruts'!R211+1</f>
        <v>1</v>
      </c>
      <c r="S211" s="4">
        <f ca="1">+'Rendements bruts'!S211+1</f>
        <v>1.02</v>
      </c>
      <c r="T211" s="4">
        <f ca="1">+'Rendements bruts'!T211+1</f>
        <v>1.03</v>
      </c>
      <c r="U211" s="40">
        <f ca="1">+'Rendements bruts'!U211+1</f>
        <v>1.05</v>
      </c>
      <c r="V211" s="40">
        <f ca="1">+'Rendements bruts'!V211+1</f>
        <v>1</v>
      </c>
      <c r="W211" s="40">
        <f ca="1">+'Rendements bruts'!W211+1</f>
        <v>0.97</v>
      </c>
    </row>
    <row r="212" spans="1:23" x14ac:dyDescent="0.25">
      <c r="A212" s="2">
        <f>+'Rendements bruts'!A212</f>
        <v>44407</v>
      </c>
      <c r="B212" s="4">
        <f ca="1">+'Rendements bruts'!B212+1</f>
        <v>0.98</v>
      </c>
      <c r="C212" s="4">
        <f ca="1">+'Rendements bruts'!C212+1</f>
        <v>0.95</v>
      </c>
      <c r="D212" s="4">
        <f ca="1">+'Rendements bruts'!D212+1</f>
        <v>1.02</v>
      </c>
      <c r="E212" s="4">
        <f ca="1">+'Rendements bruts'!E212+1</f>
        <v>1.05</v>
      </c>
      <c r="F212" s="4">
        <f ca="1">+'Rendements bruts'!F212+1</f>
        <v>1.02</v>
      </c>
      <c r="G212" s="4">
        <f ca="1">+'Rendements bruts'!G212+1</f>
        <v>1.02</v>
      </c>
      <c r="H212" s="4">
        <f ca="1">+'Rendements bruts'!H212+1</f>
        <v>1.01</v>
      </c>
      <c r="I212" s="4">
        <f ca="1">+'Rendements bruts'!I212+1</f>
        <v>1.03</v>
      </c>
      <c r="J212" s="4">
        <f ca="1">+'Rendements bruts'!J212+1</f>
        <v>1.01</v>
      </c>
      <c r="K212" s="4">
        <f ca="1">+'Rendements bruts'!K212+1</f>
        <v>0.97</v>
      </c>
      <c r="L212" s="4">
        <f ca="1">+'Rendements bruts'!L212+1</f>
        <v>1.02</v>
      </c>
      <c r="M212" s="4">
        <f ca="1">+'Rendements bruts'!M212+1</f>
        <v>1.05</v>
      </c>
      <c r="N212" s="4">
        <f ca="1">+'Rendements bruts'!N212+1</f>
        <v>0.97</v>
      </c>
      <c r="O212" s="4">
        <f>+'Rendements bruts'!O212+1</f>
        <v>1</v>
      </c>
      <c r="P212" s="4">
        <f>+'Rendements bruts'!P212+1</f>
        <v>1</v>
      </c>
      <c r="Q212" s="4">
        <f ca="1">+'Rendements bruts'!Q212+1</f>
        <v>1.03</v>
      </c>
      <c r="R212" s="4">
        <f>+'Rendements bruts'!R212+1</f>
        <v>1</v>
      </c>
      <c r="S212" s="4">
        <f ca="1">+'Rendements bruts'!S212+1</f>
        <v>1</v>
      </c>
      <c r="T212" s="4">
        <f ca="1">+'Rendements bruts'!T212+1</f>
        <v>1.02</v>
      </c>
      <c r="U212" s="40">
        <f ca="1">+'Rendements bruts'!U212+1</f>
        <v>1</v>
      </c>
      <c r="V212" s="40">
        <f ca="1">+'Rendements bruts'!V212+1</f>
        <v>1.02</v>
      </c>
      <c r="W212" s="40">
        <f ca="1">+'Rendements bruts'!W212+1</f>
        <v>0.98</v>
      </c>
    </row>
    <row r="213" spans="1:23" x14ac:dyDescent="0.25">
      <c r="A213" s="2">
        <f>+'Rendements bruts'!A213</f>
        <v>44439</v>
      </c>
      <c r="B213" s="4">
        <f ca="1">+'Rendements bruts'!B213+1</f>
        <v>0.99</v>
      </c>
      <c r="C213" s="4">
        <f ca="1">+'Rendements bruts'!C213+1</f>
        <v>0.99</v>
      </c>
      <c r="D213" s="4">
        <f ca="1">+'Rendements bruts'!D213+1</f>
        <v>0.95</v>
      </c>
      <c r="E213" s="4">
        <f ca="1">+'Rendements bruts'!E213+1</f>
        <v>0.98</v>
      </c>
      <c r="F213" s="4">
        <f ca="1">+'Rendements bruts'!F213+1</f>
        <v>0.98</v>
      </c>
      <c r="G213" s="4">
        <f ca="1">+'Rendements bruts'!G213+1</f>
        <v>1.02</v>
      </c>
      <c r="H213" s="4">
        <f ca="1">+'Rendements bruts'!H213+1</f>
        <v>1.05</v>
      </c>
      <c r="I213" s="4">
        <f ca="1">+'Rendements bruts'!I213+1</f>
        <v>0.99</v>
      </c>
      <c r="J213" s="4">
        <f ca="1">+'Rendements bruts'!J213+1</f>
        <v>1.05</v>
      </c>
      <c r="K213" s="4">
        <f ca="1">+'Rendements bruts'!K213+1</f>
        <v>0.98</v>
      </c>
      <c r="L213" s="4">
        <f ca="1">+'Rendements bruts'!L213+1</f>
        <v>1.05</v>
      </c>
      <c r="M213" s="4">
        <f ca="1">+'Rendements bruts'!M213+1</f>
        <v>1.01</v>
      </c>
      <c r="N213" s="4">
        <f ca="1">+'Rendements bruts'!N213+1</f>
        <v>1.03</v>
      </c>
      <c r="O213" s="4">
        <f>+'Rendements bruts'!O213+1</f>
        <v>1</v>
      </c>
      <c r="P213" s="4">
        <f>+'Rendements bruts'!P213+1</f>
        <v>1</v>
      </c>
      <c r="Q213" s="4">
        <f ca="1">+'Rendements bruts'!Q213+1</f>
        <v>0.95</v>
      </c>
      <c r="R213" s="4">
        <f>+'Rendements bruts'!R213+1</f>
        <v>1</v>
      </c>
      <c r="S213" s="4">
        <f ca="1">+'Rendements bruts'!S213+1</f>
        <v>0.95</v>
      </c>
      <c r="T213" s="4">
        <f ca="1">+'Rendements bruts'!T213+1</f>
        <v>0.95</v>
      </c>
      <c r="U213" s="40">
        <f ca="1">+'Rendements bruts'!U213+1</f>
        <v>1.06</v>
      </c>
      <c r="V213" s="40">
        <f ca="1">+'Rendements bruts'!V213+1</f>
        <v>1.05</v>
      </c>
      <c r="W213" s="40">
        <f ca="1">+'Rendements bruts'!W213+1</f>
        <v>0.99</v>
      </c>
    </row>
    <row r="214" spans="1:23" x14ac:dyDescent="0.25">
      <c r="A214" s="2">
        <f>+'Rendements bruts'!A214</f>
        <v>44469</v>
      </c>
      <c r="B214" s="4">
        <f ca="1">+'Rendements bruts'!B214+1</f>
        <v>0.95</v>
      </c>
      <c r="C214" s="4">
        <f ca="1">+'Rendements bruts'!C214+1</f>
        <v>0.97</v>
      </c>
      <c r="D214" s="4">
        <f ca="1">+'Rendements bruts'!D214+1</f>
        <v>0.95</v>
      </c>
      <c r="E214" s="4">
        <f ca="1">+'Rendements bruts'!E214+1</f>
        <v>1.05</v>
      </c>
      <c r="F214" s="4">
        <f ca="1">+'Rendements bruts'!F214+1</f>
        <v>0.99</v>
      </c>
      <c r="G214" s="4">
        <f ca="1">+'Rendements bruts'!G214+1</f>
        <v>1.05</v>
      </c>
      <c r="H214" s="4">
        <f ca="1">+'Rendements bruts'!H214+1</f>
        <v>1.06</v>
      </c>
      <c r="I214" s="4">
        <f ca="1">+'Rendements bruts'!I214+1</f>
        <v>0.97</v>
      </c>
      <c r="J214" s="4">
        <f ca="1">+'Rendements bruts'!J214+1</f>
        <v>1.02</v>
      </c>
      <c r="K214" s="4">
        <f ca="1">+'Rendements bruts'!K214+1</f>
        <v>1.05</v>
      </c>
      <c r="L214" s="4">
        <f ca="1">+'Rendements bruts'!L214+1</f>
        <v>1</v>
      </c>
      <c r="M214" s="4">
        <f ca="1">+'Rendements bruts'!M214+1</f>
        <v>0.96</v>
      </c>
      <c r="N214" s="4">
        <f ca="1">+'Rendements bruts'!N214+1</f>
        <v>1.04</v>
      </c>
      <c r="O214" s="4">
        <f>+'Rendements bruts'!O214+1</f>
        <v>1</v>
      </c>
      <c r="P214" s="4">
        <f>+'Rendements bruts'!P214+1</f>
        <v>1</v>
      </c>
      <c r="Q214" s="4">
        <f ca="1">+'Rendements bruts'!Q214+1</f>
        <v>1.05</v>
      </c>
      <c r="R214" s="4">
        <f>+'Rendements bruts'!R214+1</f>
        <v>1</v>
      </c>
      <c r="S214" s="4">
        <f ca="1">+'Rendements bruts'!S214+1</f>
        <v>0.99</v>
      </c>
      <c r="T214" s="4">
        <f ca="1">+'Rendements bruts'!T214+1</f>
        <v>1.05</v>
      </c>
      <c r="U214" s="40">
        <f ca="1">+'Rendements bruts'!U214+1</f>
        <v>1.04</v>
      </c>
      <c r="V214" s="40">
        <f ca="1">+'Rendements bruts'!V214+1</f>
        <v>1.04</v>
      </c>
      <c r="W214" s="40">
        <f ca="1">+'Rendements bruts'!W214+1</f>
        <v>1.05</v>
      </c>
    </row>
    <row r="215" spans="1:23" x14ac:dyDescent="0.25">
      <c r="A215" s="2">
        <f>+'Rendements bruts'!A215</f>
        <v>44498</v>
      </c>
      <c r="B215" s="4">
        <f ca="1">+'Rendements bruts'!B215+1</f>
        <v>0.98</v>
      </c>
      <c r="C215" s="4">
        <f ca="1">+'Rendements bruts'!C215+1</f>
        <v>1.03</v>
      </c>
      <c r="D215" s="4">
        <f ca="1">+'Rendements bruts'!D215+1</f>
        <v>1.05</v>
      </c>
      <c r="E215" s="4">
        <f ca="1">+'Rendements bruts'!E215+1</f>
        <v>0.95</v>
      </c>
      <c r="F215" s="4">
        <f ca="1">+'Rendements bruts'!F215+1</f>
        <v>1.01</v>
      </c>
      <c r="G215" s="4">
        <f ca="1">+'Rendements bruts'!G215+1</f>
        <v>1.05</v>
      </c>
      <c r="H215" s="4">
        <f ca="1">+'Rendements bruts'!H215+1</f>
        <v>1.05</v>
      </c>
      <c r="I215" s="4">
        <f ca="1">+'Rendements bruts'!I215+1</f>
        <v>0.97</v>
      </c>
      <c r="J215" s="4">
        <f ca="1">+'Rendements bruts'!J215+1</f>
        <v>0.98</v>
      </c>
      <c r="K215" s="4">
        <f ca="1">+'Rendements bruts'!K215+1</f>
        <v>1.05</v>
      </c>
      <c r="L215" s="4">
        <f ca="1">+'Rendements bruts'!L215+1</f>
        <v>1.04</v>
      </c>
      <c r="M215" s="4">
        <f ca="1">+'Rendements bruts'!M215+1</f>
        <v>0.99</v>
      </c>
      <c r="N215" s="4">
        <f ca="1">+'Rendements bruts'!N215+1</f>
        <v>1.06</v>
      </c>
      <c r="O215" s="4">
        <f>+'Rendements bruts'!O215+1</f>
        <v>1</v>
      </c>
      <c r="P215" s="4">
        <f>+'Rendements bruts'!P215+1</f>
        <v>1</v>
      </c>
      <c r="Q215" s="4">
        <f ca="1">+'Rendements bruts'!Q215+1</f>
        <v>0.97</v>
      </c>
      <c r="R215" s="4">
        <f>+'Rendements bruts'!R215+1</f>
        <v>1</v>
      </c>
      <c r="S215" s="4">
        <f ca="1">+'Rendements bruts'!S215+1</f>
        <v>1.03</v>
      </c>
      <c r="T215" s="4">
        <f ca="1">+'Rendements bruts'!T215+1</f>
        <v>1</v>
      </c>
      <c r="U215" s="40">
        <f ca="1">+'Rendements bruts'!U215+1</f>
        <v>1.01</v>
      </c>
      <c r="V215" s="40">
        <f ca="1">+'Rendements bruts'!V215+1</f>
        <v>1.05</v>
      </c>
      <c r="W215" s="40">
        <f ca="1">+'Rendements bruts'!W215+1</f>
        <v>1.03</v>
      </c>
    </row>
    <row r="216" spans="1:23" x14ac:dyDescent="0.25">
      <c r="A216" s="2">
        <f>+'Rendements bruts'!A216</f>
        <v>44530</v>
      </c>
      <c r="B216" s="40">
        <f ca="1">+'Rendements bruts'!B216+1</f>
        <v>1.03</v>
      </c>
      <c r="C216" s="40">
        <f ca="1">+'Rendements bruts'!C216+1</f>
        <v>1.04</v>
      </c>
      <c r="D216" s="40">
        <f ca="1">+'Rendements bruts'!D216+1</f>
        <v>0.98</v>
      </c>
      <c r="E216" s="40">
        <f ca="1">+'Rendements bruts'!E216+1</f>
        <v>0.98</v>
      </c>
      <c r="F216" s="40">
        <f ca="1">+'Rendements bruts'!F216+1</f>
        <v>1.06</v>
      </c>
      <c r="G216" s="40">
        <f ca="1">+'Rendements bruts'!G216+1</f>
        <v>1.05</v>
      </c>
      <c r="H216" s="40">
        <f ca="1">+'Rendements bruts'!H216+1</f>
        <v>1.05</v>
      </c>
      <c r="I216" s="40">
        <f ca="1">+'Rendements bruts'!I216+1</f>
        <v>1</v>
      </c>
      <c r="J216" s="40">
        <f ca="1">+'Rendements bruts'!J216+1</f>
        <v>1.06</v>
      </c>
      <c r="K216" s="40">
        <f ca="1">+'Rendements bruts'!K216+1</f>
        <v>1</v>
      </c>
      <c r="L216" s="40">
        <f ca="1">+'Rendements bruts'!L216+1</f>
        <v>0.95</v>
      </c>
      <c r="M216" s="40">
        <f ca="1">+'Rendements bruts'!M216+1</f>
        <v>0.95</v>
      </c>
      <c r="N216" s="40">
        <f ca="1">+'Rendements bruts'!N216+1</f>
        <v>1.04</v>
      </c>
      <c r="O216" s="40">
        <f>+'Rendements bruts'!O216+1</f>
        <v>1</v>
      </c>
      <c r="P216" s="40">
        <f>+'Rendements bruts'!P216+1</f>
        <v>1</v>
      </c>
      <c r="Q216" s="40">
        <f ca="1">+'Rendements bruts'!Q216+1</f>
        <v>0.96</v>
      </c>
      <c r="R216" s="40">
        <f>+'Rendements bruts'!R216+1</f>
        <v>1</v>
      </c>
      <c r="S216" s="40">
        <f ca="1">+'Rendements bruts'!S216+1</f>
        <v>1.02</v>
      </c>
      <c r="T216" s="40">
        <f ca="1">+'Rendements bruts'!T216+1</f>
        <v>0.96</v>
      </c>
      <c r="U216" s="40">
        <f ca="1">+'Rendements bruts'!U216+1</f>
        <v>0.95</v>
      </c>
      <c r="V216" s="40">
        <f ca="1">+'Rendements bruts'!V216+1</f>
        <v>0.95</v>
      </c>
      <c r="W216" s="40">
        <f ca="1">+'Rendements bruts'!W216+1</f>
        <v>1.06</v>
      </c>
    </row>
    <row r="217" spans="1:23" x14ac:dyDescent="0.25">
      <c r="A217" s="2">
        <f>+'Rendements bruts'!A217</f>
        <v>44561</v>
      </c>
      <c r="B217" s="40">
        <f ca="1">+'Rendements bruts'!B217+1</f>
        <v>1.06</v>
      </c>
      <c r="C217" s="40">
        <f ca="1">+'Rendements bruts'!C217+1</f>
        <v>1.06</v>
      </c>
      <c r="D217" s="40">
        <f ca="1">+'Rendements bruts'!D217+1</f>
        <v>1.06</v>
      </c>
      <c r="E217" s="40">
        <f ca="1">+'Rendements bruts'!E217+1</f>
        <v>1</v>
      </c>
      <c r="F217" s="40">
        <f ca="1">+'Rendements bruts'!F217+1</f>
        <v>1.06</v>
      </c>
      <c r="G217" s="40">
        <f ca="1">+'Rendements bruts'!G217+1</f>
        <v>1.04</v>
      </c>
      <c r="H217" s="40">
        <f ca="1">+'Rendements bruts'!H217+1</f>
        <v>0.95</v>
      </c>
      <c r="I217" s="40">
        <f ca="1">+'Rendements bruts'!I217+1</f>
        <v>1.06</v>
      </c>
      <c r="J217" s="40">
        <f ca="1">+'Rendements bruts'!J217+1</f>
        <v>0.96</v>
      </c>
      <c r="K217" s="40">
        <f ca="1">+'Rendements bruts'!K217+1</f>
        <v>1</v>
      </c>
      <c r="L217" s="40">
        <f ca="1">+'Rendements bruts'!L217+1</f>
        <v>0.97</v>
      </c>
      <c r="M217" s="40">
        <f ca="1">+'Rendements bruts'!M217+1</f>
        <v>1.02</v>
      </c>
      <c r="N217" s="40">
        <f ca="1">+'Rendements bruts'!N217+1</f>
        <v>1.05</v>
      </c>
      <c r="O217" s="40">
        <f>+'Rendements bruts'!O217+1</f>
        <v>1</v>
      </c>
      <c r="P217" s="40">
        <f>+'Rendements bruts'!P217+1</f>
        <v>1</v>
      </c>
      <c r="Q217" s="40">
        <f ca="1">+'Rendements bruts'!Q217+1</f>
        <v>1</v>
      </c>
      <c r="R217" s="40">
        <f>+'Rendements bruts'!R217+1</f>
        <v>1</v>
      </c>
      <c r="S217" s="40">
        <f ca="1">+'Rendements bruts'!S217+1</f>
        <v>0.98</v>
      </c>
      <c r="T217" s="40">
        <f ca="1">+'Rendements bruts'!T217+1</f>
        <v>0.97</v>
      </c>
      <c r="U217" s="40">
        <f ca="1">+'Rendements bruts'!U217+1</f>
        <v>0.95</v>
      </c>
      <c r="V217" s="40">
        <f ca="1">+'Rendements bruts'!V217+1</f>
        <v>1.04</v>
      </c>
      <c r="W217" s="40">
        <f ca="1">+'Rendements bruts'!W217+1</f>
        <v>1.02</v>
      </c>
    </row>
    <row r="218" spans="1:23" x14ac:dyDescent="0.25">
      <c r="A218" s="2">
        <f>+'Rendements bruts'!A218</f>
        <v>44592</v>
      </c>
      <c r="B218" s="40">
        <f ca="1">+'Rendements bruts'!B218+1</f>
        <v>1.03</v>
      </c>
      <c r="C218" s="40">
        <f ca="1">+'Rendements bruts'!C218+1</f>
        <v>1.05</v>
      </c>
      <c r="D218" s="40">
        <f ca="1">+'Rendements bruts'!D218+1</f>
        <v>1</v>
      </c>
      <c r="E218" s="40">
        <f ca="1">+'Rendements bruts'!E218+1</f>
        <v>0.95</v>
      </c>
      <c r="F218" s="40">
        <f ca="1">+'Rendements bruts'!F218+1</f>
        <v>1.03</v>
      </c>
      <c r="G218" s="40">
        <f ca="1">+'Rendements bruts'!G218+1</f>
        <v>0.96</v>
      </c>
      <c r="H218" s="40">
        <f ca="1">+'Rendements bruts'!H218+1</f>
        <v>0.97</v>
      </c>
      <c r="I218" s="40">
        <f ca="1">+'Rendements bruts'!I218+1</f>
        <v>0.96</v>
      </c>
      <c r="J218" s="40">
        <f ca="1">+'Rendements bruts'!J218+1</f>
        <v>1.06</v>
      </c>
      <c r="K218" s="40">
        <f ca="1">+'Rendements bruts'!K218+1</f>
        <v>1.05</v>
      </c>
      <c r="L218" s="40">
        <f ca="1">+'Rendements bruts'!L218+1</f>
        <v>1.03</v>
      </c>
      <c r="M218" s="40">
        <f ca="1">+'Rendements bruts'!M218+1</f>
        <v>0.97</v>
      </c>
      <c r="N218" s="40">
        <f ca="1">+'Rendements bruts'!N218+1</f>
        <v>0.95</v>
      </c>
      <c r="O218" s="40">
        <f>+'Rendements bruts'!O218+1</f>
        <v>1</v>
      </c>
      <c r="P218" s="40">
        <f>+'Rendements bruts'!P218+1</f>
        <v>1</v>
      </c>
      <c r="Q218" s="40">
        <f ca="1">+'Rendements bruts'!Q218+1</f>
        <v>0.99</v>
      </c>
      <c r="R218" s="40">
        <f>+'Rendements bruts'!R218+1</f>
        <v>1</v>
      </c>
      <c r="S218" s="40">
        <f ca="1">+'Rendements bruts'!S218+1</f>
        <v>1.02</v>
      </c>
      <c r="T218" s="40">
        <f ca="1">+'Rendements bruts'!T218+1</f>
        <v>1.04</v>
      </c>
      <c r="U218" s="40">
        <f ca="1">+'Rendements bruts'!U218+1</f>
        <v>1.01</v>
      </c>
      <c r="V218" s="40">
        <f ca="1">+'Rendements bruts'!V218+1</f>
        <v>0.96</v>
      </c>
      <c r="W218" s="40">
        <f ca="1">+'Rendements bruts'!W218+1</f>
        <v>1.01</v>
      </c>
    </row>
    <row r="219" spans="1:23" x14ac:dyDescent="0.25">
      <c r="A219" s="2">
        <f>+'Rendements bruts'!A219</f>
        <v>44620</v>
      </c>
      <c r="B219" s="40">
        <f ca="1">+'Rendements bruts'!B219+1</f>
        <v>0.97</v>
      </c>
      <c r="C219" s="40">
        <f ca="1">+'Rendements bruts'!C219+1</f>
        <v>1.03</v>
      </c>
      <c r="D219" s="40">
        <f ca="1">+'Rendements bruts'!D219+1</f>
        <v>1</v>
      </c>
      <c r="E219" s="40">
        <f ca="1">+'Rendements bruts'!E219+1</f>
        <v>1.02</v>
      </c>
      <c r="F219" s="40">
        <f ca="1">+'Rendements bruts'!F219+1</f>
        <v>1.04</v>
      </c>
      <c r="G219" s="40">
        <f ca="1">+'Rendements bruts'!G219+1</f>
        <v>0.95</v>
      </c>
      <c r="H219" s="40">
        <f ca="1">+'Rendements bruts'!H219+1</f>
        <v>0.98</v>
      </c>
      <c r="I219" s="40">
        <f ca="1">+'Rendements bruts'!I219+1</f>
        <v>0.95</v>
      </c>
      <c r="J219" s="40">
        <f ca="1">+'Rendements bruts'!J219+1</f>
        <v>1.05</v>
      </c>
      <c r="K219" s="40">
        <f ca="1">+'Rendements bruts'!K219+1</f>
        <v>0.97</v>
      </c>
      <c r="L219" s="40">
        <f ca="1">+'Rendements bruts'!L219+1</f>
        <v>0.99</v>
      </c>
      <c r="M219" s="40">
        <f ca="1">+'Rendements bruts'!M219+1</f>
        <v>0.95</v>
      </c>
      <c r="N219" s="40">
        <f ca="1">+'Rendements bruts'!N219+1</f>
        <v>1.06</v>
      </c>
      <c r="O219" s="40">
        <f>+'Rendements bruts'!O219+1</f>
        <v>1</v>
      </c>
      <c r="P219" s="40">
        <f>+'Rendements bruts'!P219+1</f>
        <v>1</v>
      </c>
      <c r="Q219" s="40">
        <f ca="1">+'Rendements bruts'!Q219+1</f>
        <v>1.02</v>
      </c>
      <c r="R219" s="40">
        <f>+'Rendements bruts'!R219+1</f>
        <v>1</v>
      </c>
      <c r="S219" s="40">
        <f ca="1">+'Rendements bruts'!S219+1</f>
        <v>0.97</v>
      </c>
      <c r="T219" s="40">
        <f ca="1">+'Rendements bruts'!T219+1</f>
        <v>0.95</v>
      </c>
      <c r="U219" s="40">
        <f ca="1">+'Rendements bruts'!U219+1</f>
        <v>1.01</v>
      </c>
      <c r="V219" s="40">
        <f ca="1">+'Rendements bruts'!V219+1</f>
        <v>1.04</v>
      </c>
      <c r="W219" s="40">
        <f ca="1">+'Rendements bruts'!W219+1</f>
        <v>1</v>
      </c>
    </row>
    <row r="220" spans="1:23" x14ac:dyDescent="0.25">
      <c r="A220" s="2">
        <f>+'Rendements bruts'!A220</f>
        <v>44651</v>
      </c>
      <c r="B220" s="40">
        <f ca="1">+'Rendements bruts'!B220+1</f>
        <v>1.01</v>
      </c>
      <c r="C220" s="40">
        <f ca="1">+'Rendements bruts'!C220+1</f>
        <v>0.99</v>
      </c>
      <c r="D220" s="40">
        <f ca="1">+'Rendements bruts'!D220+1</f>
        <v>1.06</v>
      </c>
      <c r="E220" s="40">
        <f ca="1">+'Rendements bruts'!E220+1</f>
        <v>0.99</v>
      </c>
      <c r="F220" s="40">
        <f ca="1">+'Rendements bruts'!F220+1</f>
        <v>1.02</v>
      </c>
      <c r="G220" s="40">
        <f ca="1">+'Rendements bruts'!G220+1</f>
        <v>0.96</v>
      </c>
      <c r="H220" s="40">
        <f ca="1">+'Rendements bruts'!H220+1</f>
        <v>1.01</v>
      </c>
      <c r="I220" s="40">
        <f ca="1">+'Rendements bruts'!I220+1</f>
        <v>1</v>
      </c>
      <c r="J220" s="40">
        <f ca="1">+'Rendements bruts'!J220+1</f>
        <v>0.97</v>
      </c>
      <c r="K220" s="40">
        <f ca="1">+'Rendements bruts'!K220+1</f>
        <v>1.06</v>
      </c>
      <c r="L220" s="40">
        <f ca="1">+'Rendements bruts'!L220+1</f>
        <v>1</v>
      </c>
      <c r="M220" s="40">
        <f ca="1">+'Rendements bruts'!M220+1</f>
        <v>0.95</v>
      </c>
      <c r="N220" s="40">
        <f ca="1">+'Rendements bruts'!N220+1</f>
        <v>1</v>
      </c>
      <c r="O220" s="40">
        <f>+'Rendements bruts'!O220+1</f>
        <v>1</v>
      </c>
      <c r="P220" s="40">
        <f>+'Rendements bruts'!P220+1</f>
        <v>1</v>
      </c>
      <c r="Q220" s="40">
        <f ca="1">+'Rendements bruts'!Q220+1</f>
        <v>1.06</v>
      </c>
      <c r="R220" s="40">
        <f>+'Rendements bruts'!R220+1</f>
        <v>1</v>
      </c>
      <c r="S220" s="40">
        <f ca="1">+'Rendements bruts'!S220+1</f>
        <v>1.02</v>
      </c>
      <c r="T220" s="40">
        <f ca="1">+'Rendements bruts'!T220+1</f>
        <v>1.03</v>
      </c>
      <c r="U220" s="40">
        <f ca="1">+'Rendements bruts'!U220+1</f>
        <v>0.97</v>
      </c>
      <c r="V220" s="40">
        <f ca="1">+'Rendements bruts'!V220+1</f>
        <v>1.02</v>
      </c>
      <c r="W220" s="40">
        <f ca="1">+'Rendements bruts'!W220+1</f>
        <v>1</v>
      </c>
    </row>
    <row r="221" spans="1:23" x14ac:dyDescent="0.25">
      <c r="A221" s="2">
        <f>+'Rendements bruts'!A221</f>
        <v>44680</v>
      </c>
      <c r="B221" s="40">
        <f ca="1">+'Rendements bruts'!B221+1</f>
        <v>0.97</v>
      </c>
      <c r="C221" s="40">
        <f ca="1">+'Rendements bruts'!C221+1</f>
        <v>0.96</v>
      </c>
      <c r="D221" s="40">
        <f ca="1">+'Rendements bruts'!D221+1</f>
        <v>0.95</v>
      </c>
      <c r="E221" s="40">
        <f ca="1">+'Rendements bruts'!E221+1</f>
        <v>1.04</v>
      </c>
      <c r="F221" s="40">
        <f ca="1">+'Rendements bruts'!F221+1</f>
        <v>1.01</v>
      </c>
      <c r="G221" s="40">
        <f ca="1">+'Rendements bruts'!G221+1</f>
        <v>1.01</v>
      </c>
      <c r="H221" s="40">
        <f ca="1">+'Rendements bruts'!H221+1</f>
        <v>0.97</v>
      </c>
      <c r="I221" s="40">
        <f ca="1">+'Rendements bruts'!I221+1</f>
        <v>1</v>
      </c>
      <c r="J221" s="40">
        <f ca="1">+'Rendements bruts'!J221+1</f>
        <v>1.01</v>
      </c>
      <c r="K221" s="40">
        <f ca="1">+'Rendements bruts'!K221+1</f>
        <v>1.04</v>
      </c>
      <c r="L221" s="40">
        <f ca="1">+'Rendements bruts'!L221+1</f>
        <v>0.95</v>
      </c>
      <c r="M221" s="40">
        <f ca="1">+'Rendements bruts'!M221+1</f>
        <v>0.98</v>
      </c>
      <c r="N221" s="40">
        <f ca="1">+'Rendements bruts'!N221+1</f>
        <v>0.99</v>
      </c>
      <c r="O221" s="40">
        <f>+'Rendements bruts'!O221+1</f>
        <v>1</v>
      </c>
      <c r="P221" s="40">
        <f>+'Rendements bruts'!P221+1</f>
        <v>1</v>
      </c>
      <c r="Q221" s="40">
        <f ca="1">+'Rendements bruts'!Q221+1</f>
        <v>0.96</v>
      </c>
      <c r="R221" s="40">
        <f>+'Rendements bruts'!R221+1</f>
        <v>1</v>
      </c>
      <c r="S221" s="40">
        <f ca="1">+'Rendements bruts'!S221+1</f>
        <v>1</v>
      </c>
      <c r="T221" s="40">
        <f ca="1">+'Rendements bruts'!T221+1</f>
        <v>1.04</v>
      </c>
      <c r="U221" s="40">
        <f ca="1">+'Rendements bruts'!U221+1</f>
        <v>1.01</v>
      </c>
      <c r="V221" s="40">
        <f ca="1">+'Rendements bruts'!V221+1</f>
        <v>1</v>
      </c>
      <c r="W221" s="40">
        <f ca="1">+'Rendements bruts'!W221+1</f>
        <v>0.98</v>
      </c>
    </row>
    <row r="222" spans="1:23" x14ac:dyDescent="0.25">
      <c r="A222" s="2">
        <f>+'Rendements bruts'!A222</f>
        <v>44712</v>
      </c>
      <c r="B222" s="40">
        <f ca="1">+'Rendements bruts'!B222+1</f>
        <v>1.05</v>
      </c>
      <c r="C222" s="40">
        <f ca="1">+'Rendements bruts'!C222+1</f>
        <v>1.01</v>
      </c>
      <c r="D222" s="40">
        <f ca="1">+'Rendements bruts'!D222+1</f>
        <v>0.99</v>
      </c>
      <c r="E222" s="40">
        <f ca="1">+'Rendements bruts'!E222+1</f>
        <v>1.06</v>
      </c>
      <c r="F222" s="40">
        <f ca="1">+'Rendements bruts'!F222+1</f>
        <v>0.95</v>
      </c>
      <c r="G222" s="40">
        <f ca="1">+'Rendements bruts'!G222+1</f>
        <v>1.03</v>
      </c>
      <c r="H222" s="40">
        <f ca="1">+'Rendements bruts'!H222+1</f>
        <v>1.01</v>
      </c>
      <c r="I222" s="40">
        <f ca="1">+'Rendements bruts'!I222+1</f>
        <v>0.99</v>
      </c>
      <c r="J222" s="40">
        <f ca="1">+'Rendements bruts'!J222+1</f>
        <v>1.05</v>
      </c>
      <c r="K222" s="40">
        <f ca="1">+'Rendements bruts'!K222+1</f>
        <v>1</v>
      </c>
      <c r="L222" s="40">
        <f ca="1">+'Rendements bruts'!L222+1</f>
        <v>0.97</v>
      </c>
      <c r="M222" s="40">
        <f ca="1">+'Rendements bruts'!M222+1</f>
        <v>0.95</v>
      </c>
      <c r="N222" s="40">
        <f ca="1">+'Rendements bruts'!N222+1</f>
        <v>1.03</v>
      </c>
      <c r="O222" s="40">
        <f>+'Rendements bruts'!O222+1</f>
        <v>1</v>
      </c>
      <c r="P222" s="40">
        <f>+'Rendements bruts'!P222+1</f>
        <v>1</v>
      </c>
      <c r="Q222" s="40">
        <f ca="1">+'Rendements bruts'!Q222+1</f>
        <v>1.06</v>
      </c>
      <c r="R222" s="40">
        <f>+'Rendements bruts'!R222+1</f>
        <v>1</v>
      </c>
      <c r="S222" s="40">
        <f ca="1">+'Rendements bruts'!S222+1</f>
        <v>1.05</v>
      </c>
      <c r="T222" s="40">
        <f ca="1">+'Rendements bruts'!T222+1</f>
        <v>0.97</v>
      </c>
      <c r="U222" s="40">
        <f ca="1">+'Rendements bruts'!U222+1</f>
        <v>0.95</v>
      </c>
      <c r="V222" s="40">
        <f ca="1">+'Rendements bruts'!V222+1</f>
        <v>0.95</v>
      </c>
      <c r="W222" s="40">
        <f ca="1">+'Rendements bruts'!W222+1</f>
        <v>1</v>
      </c>
    </row>
    <row r="223" spans="1:23" x14ac:dyDescent="0.25">
      <c r="A223" s="2">
        <f>+'Rendements bruts'!A223</f>
        <v>44742</v>
      </c>
      <c r="B223" s="40">
        <f ca="1">+'Rendements bruts'!B223+1</f>
        <v>1.04</v>
      </c>
      <c r="C223" s="40">
        <f ca="1">+'Rendements bruts'!C223+1</f>
        <v>0.98</v>
      </c>
      <c r="D223" s="40">
        <f ca="1">+'Rendements bruts'!D223+1</f>
        <v>1.02</v>
      </c>
      <c r="E223" s="40">
        <f ca="1">+'Rendements bruts'!E223+1</f>
        <v>1.03</v>
      </c>
      <c r="F223" s="40">
        <f ca="1">+'Rendements bruts'!F223+1</f>
        <v>1.06</v>
      </c>
      <c r="G223" s="40">
        <f ca="1">+'Rendements bruts'!G223+1</f>
        <v>1.04</v>
      </c>
      <c r="H223" s="40">
        <f ca="1">+'Rendements bruts'!H223+1</f>
        <v>1.05</v>
      </c>
      <c r="I223" s="40">
        <f ca="1">+'Rendements bruts'!I223+1</f>
        <v>1.04</v>
      </c>
      <c r="J223" s="40">
        <f ca="1">+'Rendements bruts'!J223+1</f>
        <v>0.95</v>
      </c>
      <c r="K223" s="40">
        <f ca="1">+'Rendements bruts'!K223+1</f>
        <v>0.96</v>
      </c>
      <c r="L223" s="40">
        <f ca="1">+'Rendements bruts'!L223+1</f>
        <v>1.05</v>
      </c>
      <c r="M223" s="40">
        <f ca="1">+'Rendements bruts'!M223+1</f>
        <v>1.06</v>
      </c>
      <c r="N223" s="40">
        <f ca="1">+'Rendements bruts'!N223+1</f>
        <v>0.97</v>
      </c>
      <c r="O223" s="40">
        <f>+'Rendements bruts'!O223+1</f>
        <v>1</v>
      </c>
      <c r="P223" s="40">
        <f>+'Rendements bruts'!P223+1</f>
        <v>1</v>
      </c>
      <c r="Q223" s="40">
        <f ca="1">+'Rendements bruts'!Q223+1</f>
        <v>0.95</v>
      </c>
      <c r="R223" s="40">
        <f>+'Rendements bruts'!R223+1</f>
        <v>1</v>
      </c>
      <c r="S223" s="40">
        <f ca="1">+'Rendements bruts'!S223+1</f>
        <v>1</v>
      </c>
      <c r="T223" s="40">
        <f ca="1">+'Rendements bruts'!T223+1</f>
        <v>1</v>
      </c>
      <c r="U223" s="40">
        <f ca="1">+'Rendements bruts'!U223+1</f>
        <v>0.99</v>
      </c>
      <c r="V223" s="40">
        <f ca="1">+'Rendements bruts'!V223+1</f>
        <v>1.01</v>
      </c>
      <c r="W223" s="40">
        <f ca="1">+'Rendements bruts'!W223+1</f>
        <v>1</v>
      </c>
    </row>
  </sheetData>
  <phoneticPr fontId="8" type="noConversion"/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W223"/>
  <sheetViews>
    <sheetView workbookViewId="0"/>
  </sheetViews>
  <sheetFormatPr defaultColWidth="11.19921875" defaultRowHeight="13.8" x14ac:dyDescent="0.25"/>
  <cols>
    <col min="21" max="23" width="13.09765625" customWidth="1"/>
  </cols>
  <sheetData>
    <row r="1" spans="1:23" s="1" customFormat="1" ht="44.25" customHeight="1" x14ac:dyDescent="0.25">
      <c r="A1" s="1" t="s">
        <v>4</v>
      </c>
      <c r="B1" s="1" t="str">
        <f>+'Rendements nets'!E3</f>
        <v>Obligations canadiennes</v>
      </c>
      <c r="C1" s="1" t="str">
        <f>+'Rendements nets'!F3</f>
        <v>Actions cdns grande cap</v>
      </c>
      <c r="D1" s="1" t="str">
        <f>+'Rendements nets'!G3</f>
        <v>Actions cdns pet cap</v>
      </c>
      <c r="E1" s="1" t="str">
        <f>+'Rendements nets'!H3</f>
        <v>Actions US N-Tax</v>
      </c>
      <c r="F1" s="1" t="str">
        <f>+'Rendements nets'!I3</f>
        <v>Actions US Tax</v>
      </c>
      <c r="G1" s="1" t="str">
        <f>+'Rendements nets'!J3</f>
        <v>Actions EAEO</v>
      </c>
      <c r="H1" s="1" t="str">
        <f>+'Rendements nets'!K3</f>
        <v>Obligations gouvernementales</v>
      </c>
      <c r="I1" s="1" t="str">
        <f>+'Rendements nets'!L3</f>
        <v>Obligations corporatives</v>
      </c>
      <c r="J1" s="1" t="str">
        <f>+'Rendements nets'!M3</f>
        <v>Stratégies complémentaires</v>
      </c>
      <c r="K1" s="1" t="str">
        <f>+'Rendements nets'!N3</f>
        <v>Équilibré</v>
      </c>
      <c r="L1" s="1" t="s">
        <v>76</v>
      </c>
      <c r="M1" s="1" t="str">
        <f>+'Rendements nets'!P3</f>
        <v>Revenu à distribution mensuelle</v>
      </c>
      <c r="N1" s="1" t="str">
        <f>+'Rendements nets'!Q3</f>
        <v>Croissance à distribution mensuelle</v>
      </c>
      <c r="O1" s="1" t="str">
        <f>+'Rendements nets'!R3</f>
        <v>Stratégies alternatives</v>
      </c>
      <c r="P1" s="1" t="str">
        <f>+'Rendements nets'!S3</f>
        <v>Mandat Actions européennes</v>
      </c>
      <c r="Q1" s="1" t="str">
        <f>+'Rendements nets'!T3</f>
        <v>Mandat Oblig corp canadiennes</v>
      </c>
      <c r="R1" s="1" t="str">
        <f>+'Rendements nets'!U3</f>
        <v>Mandat Oblig corp européennes</v>
      </c>
      <c r="S1" s="1" t="str">
        <f>+'Rendements nets'!V3</f>
        <v>Mandat Prêts bancaires</v>
      </c>
      <c r="T1" s="1" t="str">
        <f>+'Rendements nets'!W3</f>
        <v>Mandat Fixed Income Core Plus</v>
      </c>
      <c r="U1" s="1" t="s">
        <v>72</v>
      </c>
      <c r="V1" s="1" t="str">
        <f>'Rendements bruts'!V1</f>
        <v>Mandat Actions EAEO (Altrinsic)</v>
      </c>
      <c r="W1" s="1" t="str">
        <f>'Rendements bruts'!W1</f>
        <v>Mandat Actions ACWI Ex-US (Baillie Gifford)</v>
      </c>
    </row>
    <row r="2" spans="1:23" x14ac:dyDescent="0.25">
      <c r="A2" s="2">
        <v>38016</v>
      </c>
      <c r="B2" s="4">
        <v>1.0132774528176913</v>
      </c>
      <c r="C2" s="4">
        <v>1.0074674644048975</v>
      </c>
      <c r="D2" s="4">
        <v>1</v>
      </c>
      <c r="E2" s="4">
        <v>1.0451397898477071</v>
      </c>
      <c r="F2" s="4">
        <v>1.0451397898477071</v>
      </c>
      <c r="G2" s="4">
        <v>1.04082031820938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/>
      <c r="Q2" s="4">
        <f>+'Rendements indices'!Q2+1</f>
        <v>1</v>
      </c>
      <c r="R2" s="4"/>
      <c r="S2" s="4"/>
      <c r="T2" s="4"/>
      <c r="U2" s="4"/>
      <c r="V2" s="4"/>
      <c r="W2" s="4"/>
    </row>
    <row r="3" spans="1:23" x14ac:dyDescent="0.25">
      <c r="A3" s="2">
        <v>38044</v>
      </c>
      <c r="B3" s="4">
        <v>1.0130109739364093</v>
      </c>
      <c r="C3" s="4">
        <v>1.0325240743760908</v>
      </c>
      <c r="D3" s="4">
        <v>1</v>
      </c>
      <c r="E3" s="4">
        <v>1.0243766749082741</v>
      </c>
      <c r="F3" s="4">
        <v>1.0243766749082741</v>
      </c>
      <c r="G3" s="4">
        <v>1.0336514977323894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/>
      <c r="Q3" s="4">
        <f>+'Rendements indices'!Q3+1</f>
        <v>1</v>
      </c>
      <c r="R3" s="4"/>
      <c r="S3" s="4"/>
      <c r="T3" s="4"/>
      <c r="U3" s="4"/>
      <c r="V3" s="4"/>
      <c r="W3" s="4"/>
    </row>
    <row r="4" spans="1:23" x14ac:dyDescent="0.25">
      <c r="A4" s="2">
        <v>38077</v>
      </c>
      <c r="B4" s="4">
        <v>1.0048164904101307</v>
      </c>
      <c r="C4" s="4">
        <v>0.99708434168029803</v>
      </c>
      <c r="D4" s="4">
        <v>1</v>
      </c>
      <c r="E4" s="4">
        <v>0.96315908674914796</v>
      </c>
      <c r="F4" s="4">
        <v>0.96315908674914796</v>
      </c>
      <c r="G4" s="4">
        <v>0.98341454726329813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/>
      <c r="Q4" s="4">
        <f>+'Rendements indices'!Q4+1</f>
        <v>1</v>
      </c>
      <c r="R4" s="4"/>
      <c r="S4" s="4"/>
      <c r="T4" s="4"/>
      <c r="U4" s="4"/>
      <c r="V4" s="4"/>
      <c r="W4" s="4"/>
    </row>
    <row r="5" spans="1:23" x14ac:dyDescent="0.25">
      <c r="A5" s="2">
        <v>38107</v>
      </c>
      <c r="B5" s="4">
        <v>0.98870645709687832</v>
      </c>
      <c r="C5" s="4">
        <v>0.97956281466510076</v>
      </c>
      <c r="D5" s="4">
        <v>1</v>
      </c>
      <c r="E5" s="4">
        <v>1.0295164699292596</v>
      </c>
      <c r="F5" s="4">
        <v>1.0295164699292596</v>
      </c>
      <c r="G5" s="4">
        <v>1.0222765937820941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/>
      <c r="Q5" s="4">
        <f>+'Rendements indices'!Q5+1</f>
        <v>1</v>
      </c>
      <c r="R5" s="4"/>
      <c r="S5" s="4"/>
      <c r="T5" s="4"/>
      <c r="U5" s="4"/>
      <c r="V5" s="4"/>
      <c r="W5" s="4"/>
    </row>
    <row r="6" spans="1:23" x14ac:dyDescent="0.25">
      <c r="A6" s="2">
        <v>38138</v>
      </c>
      <c r="B6" s="4">
        <v>0.99184636908329993</v>
      </c>
      <c r="C6" s="4">
        <v>1.0142386857284129</v>
      </c>
      <c r="D6" s="4">
        <v>1</v>
      </c>
      <c r="E6" s="4">
        <v>1.0083222396525107</v>
      </c>
      <c r="F6" s="4">
        <v>1.0083222396525107</v>
      </c>
      <c r="G6" s="4">
        <v>0.9980188568674262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/>
      <c r="Q6" s="4">
        <f>+'Rendements indices'!Q6+1</f>
        <v>1</v>
      </c>
      <c r="R6" s="4"/>
      <c r="S6" s="4"/>
      <c r="T6" s="4"/>
      <c r="U6" s="4"/>
      <c r="V6" s="4"/>
      <c r="W6" s="4"/>
    </row>
    <row r="7" spans="1:23" x14ac:dyDescent="0.25">
      <c r="A7" s="2">
        <v>38168</v>
      </c>
      <c r="B7" s="4">
        <v>0.99912979077948527</v>
      </c>
      <c r="C7" s="4">
        <v>1.0102840909090909</v>
      </c>
      <c r="D7" s="4">
        <v>1</v>
      </c>
      <c r="E7" s="4">
        <v>1.0022521405127112</v>
      </c>
      <c r="F7" s="4">
        <v>1.0022521405127112</v>
      </c>
      <c r="G7" s="4">
        <v>1.0046710413144815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/>
      <c r="Q7" s="4">
        <f>+'Rendements indices'!Q7+1</f>
        <v>1</v>
      </c>
      <c r="R7" s="4"/>
      <c r="S7" s="4"/>
      <c r="T7" s="4"/>
      <c r="U7" s="4"/>
      <c r="V7" s="4"/>
      <c r="W7" s="4"/>
    </row>
    <row r="8" spans="1:23" x14ac:dyDescent="0.25">
      <c r="A8" s="2">
        <v>38198</v>
      </c>
      <c r="B8" s="4">
        <v>1.0089320460315403</v>
      </c>
      <c r="C8" s="4">
        <v>1.015275457129847</v>
      </c>
      <c r="D8" s="4">
        <v>1</v>
      </c>
      <c r="E8" s="4">
        <v>0.95882043002362127</v>
      </c>
      <c r="F8" s="4">
        <v>0.95882043002362127</v>
      </c>
      <c r="G8" s="4">
        <v>0.95946192458256196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/>
      <c r="Q8" s="4">
        <f>+'Rendements indices'!Q8+1</f>
        <v>1</v>
      </c>
      <c r="R8" s="4"/>
      <c r="S8" s="4"/>
      <c r="T8" s="4"/>
      <c r="U8" s="4"/>
      <c r="V8" s="4"/>
      <c r="W8" s="4"/>
    </row>
    <row r="9" spans="1:23" x14ac:dyDescent="0.25">
      <c r="A9" s="2">
        <v>38230</v>
      </c>
      <c r="B9" s="4">
        <v>1.0161079988979704</v>
      </c>
      <c r="C9" s="4">
        <v>0.99471258740134116</v>
      </c>
      <c r="D9" s="4">
        <v>1</v>
      </c>
      <c r="E9" s="4">
        <v>0.99460519542249348</v>
      </c>
      <c r="F9" s="4">
        <v>0.99460519542249348</v>
      </c>
      <c r="G9" s="4">
        <v>0.99497042672285718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/>
      <c r="Q9" s="4">
        <f>+'Rendements indices'!Q9+1</f>
        <v>1</v>
      </c>
      <c r="R9" s="4"/>
      <c r="S9" s="4"/>
      <c r="T9" s="4"/>
      <c r="U9" s="4"/>
      <c r="V9" s="4"/>
      <c r="W9" s="4"/>
    </row>
    <row r="10" spans="1:23" x14ac:dyDescent="0.25">
      <c r="A10" s="2">
        <v>38260</v>
      </c>
      <c r="B10" s="4">
        <v>1.0029825385922417</v>
      </c>
      <c r="C10" s="4">
        <v>1.0358128305357552</v>
      </c>
      <c r="D10" s="4">
        <v>1</v>
      </c>
      <c r="E10" s="4">
        <v>0.97029484001260535</v>
      </c>
      <c r="F10" s="4">
        <v>0.97029484001260535</v>
      </c>
      <c r="G10" s="4">
        <v>0.98498737114751866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/>
      <c r="Q10" s="4">
        <f>+'Rendements indices'!Q10+1</f>
        <v>1</v>
      </c>
      <c r="R10" s="4"/>
      <c r="S10" s="4"/>
      <c r="T10" s="4"/>
      <c r="U10" s="4"/>
      <c r="V10" s="4"/>
      <c r="W10" s="4"/>
    </row>
    <row r="11" spans="1:23" x14ac:dyDescent="0.25">
      <c r="A11" s="2">
        <v>38289</v>
      </c>
      <c r="B11" s="4">
        <v>1.0089912636743277</v>
      </c>
      <c r="C11" s="4">
        <v>1.0284664798268495</v>
      </c>
      <c r="D11" s="4">
        <v>1</v>
      </c>
      <c r="E11" s="4">
        <v>0.98057576297568549</v>
      </c>
      <c r="F11" s="4">
        <v>0.98057576297568549</v>
      </c>
      <c r="G11" s="4">
        <v>0.99875426398239076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/>
      <c r="Q11" s="4">
        <f>+'Rendements indices'!Q11+1</f>
        <v>1</v>
      </c>
      <c r="R11" s="4"/>
      <c r="S11" s="4"/>
      <c r="T11" s="4"/>
      <c r="U11" s="4"/>
      <c r="V11" s="4"/>
      <c r="W11" s="4"/>
    </row>
    <row r="12" spans="1:23" x14ac:dyDescent="0.25">
      <c r="A12" s="2">
        <v>38321</v>
      </c>
      <c r="B12" s="4">
        <v>1.0088286551489454</v>
      </c>
      <c r="C12" s="4">
        <v>1.0192927075218119</v>
      </c>
      <c r="D12" s="4">
        <v>1</v>
      </c>
      <c r="E12" s="4">
        <v>1.0146365562621587</v>
      </c>
      <c r="F12" s="4">
        <v>1.0146365562621587</v>
      </c>
      <c r="G12" s="4">
        <v>1.0417957618183877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/>
      <c r="Q12" s="4">
        <f>+'Rendements indices'!Q12+1</f>
        <v>1</v>
      </c>
      <c r="R12" s="4"/>
      <c r="S12" s="4"/>
      <c r="T12" s="4"/>
      <c r="U12" s="4"/>
      <c r="V12" s="4"/>
      <c r="W12" s="4"/>
    </row>
    <row r="13" spans="1:23" x14ac:dyDescent="0.25">
      <c r="A13" s="2">
        <v>38352</v>
      </c>
      <c r="B13" s="4">
        <v>1.0086087296762103</v>
      </c>
      <c r="C13" s="4">
        <v>1.0314295498649213</v>
      </c>
      <c r="D13" s="4">
        <v>1.0238366379108621</v>
      </c>
      <c r="E13" s="4">
        <v>1.045494065780628</v>
      </c>
      <c r="F13" s="4">
        <v>1.045494065780628</v>
      </c>
      <c r="G13" s="4">
        <v>1.0554376805986379</v>
      </c>
      <c r="H13" s="4">
        <v>1.0082477793983671</v>
      </c>
      <c r="I13" s="4">
        <v>1.0094835164354807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/>
      <c r="Q13" s="4">
        <f ca="1">+'Rendements indices'!Q13+1</f>
        <v>1.05</v>
      </c>
      <c r="R13" s="4"/>
      <c r="S13" s="4"/>
      <c r="T13" s="4"/>
      <c r="U13" s="4"/>
      <c r="V13" s="4"/>
      <c r="W13" s="4"/>
    </row>
    <row r="14" spans="1:23" x14ac:dyDescent="0.25">
      <c r="A14" s="2">
        <v>38383</v>
      </c>
      <c r="B14" s="4">
        <v>1.0073640027559621</v>
      </c>
      <c r="C14" s="4">
        <v>0.99699580246398745</v>
      </c>
      <c r="D14" s="4">
        <v>1.0187411436668647</v>
      </c>
      <c r="E14" s="4">
        <v>1.00350585227637</v>
      </c>
      <c r="F14" s="4">
        <v>1.00350585227637</v>
      </c>
      <c r="G14" s="4">
        <v>1.0097094343807116</v>
      </c>
      <c r="H14" s="4">
        <v>1.0071356407521768</v>
      </c>
      <c r="I14" s="4">
        <v>1.0079273666796316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/>
      <c r="Q14" s="4">
        <f ca="1">+'Rendements indices'!Q14+1</f>
        <v>0.99</v>
      </c>
      <c r="R14" s="4"/>
      <c r="S14" s="4"/>
      <c r="T14" s="4"/>
      <c r="U14" s="4"/>
      <c r="V14" s="4"/>
      <c r="W14" s="4"/>
    </row>
    <row r="15" spans="1:23" x14ac:dyDescent="0.25">
      <c r="A15" s="2">
        <v>38411</v>
      </c>
      <c r="B15" s="4">
        <v>1.0001829621067058</v>
      </c>
      <c r="C15" s="4">
        <v>1.0591556048206106</v>
      </c>
      <c r="D15" s="4">
        <v>1.0619942866544023</v>
      </c>
      <c r="E15" s="4">
        <v>1.0156025972916045</v>
      </c>
      <c r="F15" s="4">
        <v>1.0156025972916045</v>
      </c>
      <c r="G15" s="4">
        <v>1.0376477965278825</v>
      </c>
      <c r="H15" s="4">
        <v>0.99987343896700354</v>
      </c>
      <c r="I15" s="4">
        <v>1.0010107261308283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/>
      <c r="Q15" s="4">
        <f ca="1">+'Rendements indices'!Q15+1</f>
        <v>1</v>
      </c>
      <c r="R15" s="4"/>
      <c r="S15" s="4"/>
      <c r="T15" s="4"/>
      <c r="U15" s="4"/>
      <c r="V15" s="4"/>
      <c r="W15" s="4"/>
    </row>
    <row r="16" spans="1:23" x14ac:dyDescent="0.25">
      <c r="A16" s="2">
        <v>38442</v>
      </c>
      <c r="B16" s="4">
        <v>1.0000015004849696</v>
      </c>
      <c r="C16" s="4">
        <v>1.0023847461308633</v>
      </c>
      <c r="D16" s="4">
        <v>0.94663831225530237</v>
      </c>
      <c r="E16" s="4">
        <v>0.96490419798905747</v>
      </c>
      <c r="F16" s="4">
        <v>0.96490419798905747</v>
      </c>
      <c r="G16" s="4">
        <v>0.95761922340639449</v>
      </c>
      <c r="H16" s="4">
        <v>1.0000201601014709</v>
      </c>
      <c r="I16" s="4">
        <v>0.99997580037213529</v>
      </c>
      <c r="J16" s="4">
        <v>1</v>
      </c>
      <c r="K16" s="4">
        <v>0.99090394392338044</v>
      </c>
      <c r="L16" s="4">
        <v>1</v>
      </c>
      <c r="M16" s="4">
        <v>1</v>
      </c>
      <c r="N16" s="4">
        <v>1</v>
      </c>
      <c r="O16" s="4">
        <v>1</v>
      </c>
      <c r="P16" s="4"/>
      <c r="Q16" s="4">
        <f ca="1">+'Rendements indices'!Q16+1</f>
        <v>1.03</v>
      </c>
      <c r="R16" s="4"/>
      <c r="S16" s="4"/>
      <c r="T16" s="4"/>
      <c r="U16" s="4"/>
      <c r="V16" s="4"/>
      <c r="W16" s="4"/>
    </row>
    <row r="17" spans="1:23" x14ac:dyDescent="0.25">
      <c r="A17" s="2">
        <v>38471</v>
      </c>
      <c r="B17" s="4">
        <v>1.0104072316384567</v>
      </c>
      <c r="C17" s="4">
        <v>0.98451290893966226</v>
      </c>
      <c r="D17" s="4">
        <v>0.94956632994629342</v>
      </c>
      <c r="E17" s="4">
        <v>1.0193944457717854</v>
      </c>
      <c r="F17" s="4">
        <v>1.0193944457717854</v>
      </c>
      <c r="G17" s="4">
        <v>1.0146740342040801</v>
      </c>
      <c r="H17" s="4">
        <v>1.01074552437793</v>
      </c>
      <c r="I17" s="4">
        <v>1.0095852493157276</v>
      </c>
      <c r="J17" s="4">
        <v>1</v>
      </c>
      <c r="K17" s="4">
        <v>1.0044826623088028</v>
      </c>
      <c r="L17" s="4">
        <v>1</v>
      </c>
      <c r="M17" s="4">
        <v>1</v>
      </c>
      <c r="N17" s="4">
        <v>1</v>
      </c>
      <c r="O17" s="4">
        <v>1</v>
      </c>
      <c r="P17" s="4"/>
      <c r="Q17" s="4">
        <f ca="1">+'Rendements indices'!Q17+1</f>
        <v>1</v>
      </c>
      <c r="R17" s="4"/>
      <c r="S17" s="4"/>
      <c r="T17" s="4"/>
      <c r="U17" s="4"/>
      <c r="V17" s="4"/>
      <c r="W17" s="4"/>
    </row>
    <row r="18" spans="1:23" x14ac:dyDescent="0.25">
      <c r="A18" s="2">
        <v>38503</v>
      </c>
      <c r="B18" s="4">
        <v>1.0130093276698022</v>
      </c>
      <c r="C18" s="4">
        <v>1.0232120760664136</v>
      </c>
      <c r="D18" s="4">
        <v>1.0239867140865153</v>
      </c>
      <c r="E18" s="4">
        <v>1.0269772761516527</v>
      </c>
      <c r="F18" s="4">
        <v>1.0269772761516527</v>
      </c>
      <c r="G18" s="4">
        <v>0.99578667577658997</v>
      </c>
      <c r="H18" s="4">
        <v>1.0126595031034842</v>
      </c>
      <c r="I18" s="4">
        <v>1.0138624991975886</v>
      </c>
      <c r="J18" s="4">
        <v>1</v>
      </c>
      <c r="K18" s="4">
        <v>1.0157016549544426</v>
      </c>
      <c r="L18" s="4">
        <v>1</v>
      </c>
      <c r="M18" s="4">
        <v>1</v>
      </c>
      <c r="N18" s="4">
        <v>1</v>
      </c>
      <c r="O18" s="4">
        <v>1</v>
      </c>
      <c r="P18" s="4"/>
      <c r="Q18" s="4">
        <f ca="1">+'Rendements indices'!Q18+1</f>
        <v>1.01</v>
      </c>
      <c r="R18" s="4"/>
      <c r="S18" s="4"/>
      <c r="T18" s="4"/>
      <c r="U18" s="4"/>
      <c r="V18" s="40">
        <f>+'Rendements indices'!V18+1</f>
        <v>1</v>
      </c>
      <c r="W18" s="40">
        <f>+'Rendements indices'!W18+1</f>
        <v>1</v>
      </c>
    </row>
    <row r="19" spans="1:23" x14ac:dyDescent="0.25">
      <c r="A19" s="2">
        <v>38533</v>
      </c>
      <c r="B19" s="4">
        <v>1.0108198851647612</v>
      </c>
      <c r="C19" s="4">
        <v>1.0418543086202487</v>
      </c>
      <c r="D19" s="4">
        <v>1.0047125065026468</v>
      </c>
      <c r="E19" s="4">
        <v>0.98108681081345894</v>
      </c>
      <c r="F19" s="4">
        <v>0.98108681081345894</v>
      </c>
      <c r="G19" s="4">
        <v>0.99269631122017488</v>
      </c>
      <c r="H19" s="4">
        <v>1.0105832206540779</v>
      </c>
      <c r="I19" s="4">
        <v>1.0114123871112242</v>
      </c>
      <c r="J19" s="4">
        <v>1</v>
      </c>
      <c r="K19" s="4">
        <v>1.0100895423929128</v>
      </c>
      <c r="L19" s="4">
        <v>1</v>
      </c>
      <c r="M19" s="4">
        <v>1</v>
      </c>
      <c r="N19" s="4">
        <v>1</v>
      </c>
      <c r="O19" s="4">
        <v>1</v>
      </c>
      <c r="P19" s="4"/>
      <c r="Q19" s="4">
        <f ca="1">+'Rendements indices'!Q19+1</f>
        <v>0.99</v>
      </c>
      <c r="R19" s="4"/>
      <c r="S19" s="4"/>
      <c r="T19" s="4"/>
      <c r="U19" s="4"/>
      <c r="V19" s="40">
        <f>+'Rendements indices'!V19+1</f>
        <v>1</v>
      </c>
      <c r="W19" s="40">
        <f>+'Rendements indices'!W19+1</f>
        <v>1</v>
      </c>
    </row>
    <row r="20" spans="1:23" x14ac:dyDescent="0.25">
      <c r="A20" s="2">
        <v>38562</v>
      </c>
      <c r="B20" s="4">
        <v>0.99628657303582624</v>
      </c>
      <c r="C20" s="4">
        <v>1.0566514980018942</v>
      </c>
      <c r="D20" s="4">
        <v>1.049553802576676</v>
      </c>
      <c r="E20" s="4">
        <v>1.0374417642516431</v>
      </c>
      <c r="F20" s="4">
        <v>1.0374417642516431</v>
      </c>
      <c r="G20" s="4">
        <v>1.0309083503365697</v>
      </c>
      <c r="H20" s="4">
        <v>0.99584686244019771</v>
      </c>
      <c r="I20" s="4">
        <v>0.99740215054665415</v>
      </c>
      <c r="J20" s="4">
        <v>1</v>
      </c>
      <c r="K20" s="4">
        <v>1.01620168584642</v>
      </c>
      <c r="L20" s="4">
        <v>1</v>
      </c>
      <c r="M20" s="4">
        <v>1</v>
      </c>
      <c r="N20" s="4">
        <v>1</v>
      </c>
      <c r="O20" s="4">
        <v>1</v>
      </c>
      <c r="P20" s="4"/>
      <c r="Q20" s="4">
        <f ca="1">+'Rendements indices'!Q20+1</f>
        <v>0.99</v>
      </c>
      <c r="R20" s="4"/>
      <c r="S20" s="4"/>
      <c r="T20" s="4"/>
      <c r="U20" s="4"/>
      <c r="V20" s="40">
        <f>+'Rendements indices'!V20+1</f>
        <v>1</v>
      </c>
      <c r="W20" s="40">
        <f>+'Rendements indices'!W20+1</f>
        <v>1</v>
      </c>
    </row>
    <row r="21" spans="1:23" x14ac:dyDescent="0.25">
      <c r="A21" s="2">
        <v>38595</v>
      </c>
      <c r="B21" s="4">
        <v>1.0092812109459364</v>
      </c>
      <c r="C21" s="4">
        <v>1.0259382343572927</v>
      </c>
      <c r="D21" s="4">
        <v>0.99936157864190356</v>
      </c>
      <c r="E21" s="4">
        <v>0.96097046778025685</v>
      </c>
      <c r="F21" s="4">
        <v>0.96097046778025685</v>
      </c>
      <c r="G21" s="4">
        <v>0.99432137679459986</v>
      </c>
      <c r="H21" s="4">
        <v>1.0089857255312487</v>
      </c>
      <c r="I21" s="4">
        <v>1.0100363021831424</v>
      </c>
      <c r="J21" s="4">
        <v>1</v>
      </c>
      <c r="K21" s="4">
        <v>1.0103828513682864</v>
      </c>
      <c r="L21" s="4">
        <v>1</v>
      </c>
      <c r="M21" s="4">
        <v>1</v>
      </c>
      <c r="N21" s="4">
        <v>1</v>
      </c>
      <c r="O21" s="4">
        <v>1</v>
      </c>
      <c r="P21" s="4"/>
      <c r="Q21" s="4">
        <f ca="1">+'Rendements indices'!Q21+1</f>
        <v>1.01</v>
      </c>
      <c r="R21" s="4"/>
      <c r="S21" s="4"/>
      <c r="T21" s="4"/>
      <c r="U21" s="4"/>
      <c r="V21" s="40">
        <f>+'Rendements indices'!V21+1</f>
        <v>1</v>
      </c>
      <c r="W21" s="40">
        <f>+'Rendements indices'!W21+1</f>
        <v>1</v>
      </c>
    </row>
    <row r="22" spans="1:23" x14ac:dyDescent="0.25">
      <c r="A22" s="2">
        <v>38625</v>
      </c>
      <c r="B22" s="4">
        <v>0.9926197142937685</v>
      </c>
      <c r="C22" s="4">
        <v>1.0366845166196335</v>
      </c>
      <c r="D22" s="4">
        <v>1.0339595795342353</v>
      </c>
      <c r="E22" s="4">
        <v>0.9845226943671711</v>
      </c>
      <c r="F22" s="4">
        <v>0.9845226943671711</v>
      </c>
      <c r="G22" s="4">
        <v>1.0201176853339604</v>
      </c>
      <c r="H22" s="4">
        <v>0.99260869769959725</v>
      </c>
      <c r="I22" s="4">
        <v>0.99266703543829538</v>
      </c>
      <c r="J22" s="4">
        <v>1</v>
      </c>
      <c r="K22" s="4">
        <v>1.0049228826211494</v>
      </c>
      <c r="L22" s="4">
        <v>1</v>
      </c>
      <c r="M22" s="4">
        <v>1</v>
      </c>
      <c r="N22" s="4">
        <v>1</v>
      </c>
      <c r="O22" s="4">
        <v>1</v>
      </c>
      <c r="P22" s="4"/>
      <c r="Q22" s="4">
        <f ca="1">+'Rendements indices'!Q22+1</f>
        <v>1.05</v>
      </c>
      <c r="R22" s="4"/>
      <c r="S22" s="4"/>
      <c r="T22" s="4"/>
      <c r="U22" s="4"/>
      <c r="V22" s="40">
        <f>+'Rendements indices'!V22+1</f>
        <v>1</v>
      </c>
      <c r="W22" s="40">
        <f>+'Rendements indices'!W22+1</f>
        <v>1</v>
      </c>
    </row>
    <row r="23" spans="1:23" x14ac:dyDescent="0.25">
      <c r="A23" s="2">
        <v>38656</v>
      </c>
      <c r="B23" s="4">
        <v>0.99208858054545224</v>
      </c>
      <c r="C23" s="4">
        <v>0.9445708376421923</v>
      </c>
      <c r="D23" s="4">
        <v>0.93144702660956269</v>
      </c>
      <c r="E23" s="4">
        <v>0.99942009132420295</v>
      </c>
      <c r="F23" s="4">
        <v>0.99942009132420295</v>
      </c>
      <c r="G23" s="4">
        <v>0.98668017921508988</v>
      </c>
      <c r="H23" s="4">
        <v>0.99213579088603987</v>
      </c>
      <c r="I23" s="4">
        <v>0.99193316098004913</v>
      </c>
      <c r="J23" s="4">
        <v>1</v>
      </c>
      <c r="K23" s="4">
        <v>0.98291700602516863</v>
      </c>
      <c r="L23" s="4">
        <v>1</v>
      </c>
      <c r="M23" s="4">
        <v>1</v>
      </c>
      <c r="N23" s="4">
        <v>1</v>
      </c>
      <c r="O23" s="4">
        <v>0.97957981235051061</v>
      </c>
      <c r="P23" s="4"/>
      <c r="Q23" s="4">
        <f ca="1">+'Rendements indices'!Q23+1</f>
        <v>0.96</v>
      </c>
      <c r="R23" s="4"/>
      <c r="S23" s="4"/>
      <c r="T23" s="4"/>
      <c r="U23" s="4"/>
      <c r="V23" s="40">
        <f>+'Rendements indices'!V23+1</f>
        <v>1</v>
      </c>
      <c r="W23" s="40">
        <f>+'Rendements indices'!W23+1</f>
        <v>1</v>
      </c>
    </row>
    <row r="24" spans="1:23" x14ac:dyDescent="0.25">
      <c r="A24" s="2">
        <v>38686</v>
      </c>
      <c r="B24" s="4">
        <v>1.0047360381924917</v>
      </c>
      <c r="C24" s="4">
        <v>1.0471299999999999</v>
      </c>
      <c r="D24" s="4">
        <v>1.0430102663832481</v>
      </c>
      <c r="E24" s="4">
        <v>1.0266535443408666</v>
      </c>
      <c r="F24" s="4">
        <v>1.0266535443408666</v>
      </c>
      <c r="G24" s="4">
        <v>1.0134309481408525</v>
      </c>
      <c r="H24" s="4">
        <v>1.004734664554102</v>
      </c>
      <c r="I24" s="4">
        <v>1.0047588838897616</v>
      </c>
      <c r="J24" s="4">
        <v>1</v>
      </c>
      <c r="K24" s="4">
        <v>1.0171403924359161</v>
      </c>
      <c r="L24" s="4">
        <v>1</v>
      </c>
      <c r="M24" s="4">
        <v>1</v>
      </c>
      <c r="N24" s="4">
        <v>1</v>
      </c>
      <c r="O24" s="4">
        <v>1.031907379595435</v>
      </c>
      <c r="P24" s="4"/>
      <c r="Q24" s="4">
        <f ca="1">+'Rendements indices'!Q24+1</f>
        <v>1</v>
      </c>
      <c r="R24" s="4"/>
      <c r="S24" s="4"/>
      <c r="T24" s="4"/>
      <c r="U24" s="4"/>
      <c r="V24" s="40">
        <f>+'Rendements indices'!V24+1</f>
        <v>1</v>
      </c>
      <c r="W24" s="40">
        <f>+'Rendements indices'!W24+1</f>
        <v>1</v>
      </c>
    </row>
    <row r="25" spans="1:23" x14ac:dyDescent="0.25">
      <c r="A25" s="2">
        <v>38716</v>
      </c>
      <c r="B25" s="4">
        <v>1.0029251010521611</v>
      </c>
      <c r="C25" s="4">
        <v>1.0412476913605582</v>
      </c>
      <c r="D25" s="4">
        <v>1.0529999999999999</v>
      </c>
      <c r="E25" s="4">
        <v>0.99905906183809556</v>
      </c>
      <c r="F25" s="4">
        <v>0.99905906183809556</v>
      </c>
      <c r="G25" s="4">
        <v>1.0451891018064168</v>
      </c>
      <c r="H25" s="4">
        <v>1.0025319863597959</v>
      </c>
      <c r="I25" s="4">
        <v>1.0038320225079282</v>
      </c>
      <c r="J25" s="4">
        <v>1</v>
      </c>
      <c r="K25" s="4">
        <v>1.0164741453673873</v>
      </c>
      <c r="L25" s="4">
        <v>1</v>
      </c>
      <c r="M25" s="4">
        <v>1</v>
      </c>
      <c r="N25" s="4">
        <v>1</v>
      </c>
      <c r="O25" s="4">
        <v>1.0195271404171118</v>
      </c>
      <c r="P25" s="4"/>
      <c r="Q25" s="4">
        <f ca="1">+'Rendements indices'!Q25+1</f>
        <v>1.02</v>
      </c>
      <c r="R25" s="4"/>
      <c r="S25" s="4"/>
      <c r="T25" s="4"/>
      <c r="U25" s="4"/>
      <c r="V25" s="40">
        <f>+'Rendements indices'!V25+1</f>
        <v>1</v>
      </c>
      <c r="W25" s="40">
        <f>+'Rendements indices'!W25+1</f>
        <v>1</v>
      </c>
    </row>
    <row r="26" spans="1:23" x14ac:dyDescent="0.25">
      <c r="A26" s="2">
        <v>38748</v>
      </c>
      <c r="B26" s="4">
        <v>0.99820939185215796</v>
      </c>
      <c r="C26" s="4">
        <v>1.0595399999999999</v>
      </c>
      <c r="D26" s="4">
        <v>1.0832246640403014</v>
      </c>
      <c r="E26" s="4">
        <v>1.0071147483430802</v>
      </c>
      <c r="F26" s="4">
        <v>1.0071147483430802</v>
      </c>
      <c r="G26" s="4">
        <v>1.0413706184558467</v>
      </c>
      <c r="H26" s="4">
        <v>0.99820862715217618</v>
      </c>
      <c r="I26" s="4">
        <v>0.99820673828964512</v>
      </c>
      <c r="J26" s="4">
        <v>1</v>
      </c>
      <c r="K26" s="4">
        <v>1.0155602589426376</v>
      </c>
      <c r="L26" s="4">
        <v>1</v>
      </c>
      <c r="M26" s="4">
        <v>1</v>
      </c>
      <c r="N26" s="4">
        <v>1</v>
      </c>
      <c r="O26" s="4">
        <v>1.011805383798742</v>
      </c>
      <c r="P26" s="4"/>
      <c r="Q26" s="4">
        <f ca="1">+'Rendements indices'!Q26+1</f>
        <v>0.97</v>
      </c>
      <c r="R26" s="4"/>
      <c r="S26" s="4"/>
      <c r="T26" s="4"/>
      <c r="U26" s="4"/>
      <c r="V26" s="40">
        <f>+'Rendements indices'!V26+1</f>
        <v>1</v>
      </c>
      <c r="W26" s="40">
        <f>+'Rendements indices'!W26+1</f>
        <v>1</v>
      </c>
    </row>
    <row r="27" spans="1:23" x14ac:dyDescent="0.25">
      <c r="A27" s="2">
        <v>38776</v>
      </c>
      <c r="B27" s="4">
        <v>1.0028236481740258</v>
      </c>
      <c r="C27" s="4">
        <v>0.98251521030721989</v>
      </c>
      <c r="D27" s="4">
        <v>0.98802493854068996</v>
      </c>
      <c r="E27" s="4">
        <v>0.99754244334039888</v>
      </c>
      <c r="F27" s="4">
        <v>0.99754244334039888</v>
      </c>
      <c r="G27" s="4">
        <v>0.99264157599715119</v>
      </c>
      <c r="H27" s="4">
        <v>1.0029617722271467</v>
      </c>
      <c r="I27" s="4">
        <v>1.0024929026728535</v>
      </c>
      <c r="J27" s="4">
        <v>1</v>
      </c>
      <c r="K27" s="4">
        <v>0.99648158923890229</v>
      </c>
      <c r="L27" s="4">
        <v>1</v>
      </c>
      <c r="M27" s="4">
        <v>1</v>
      </c>
      <c r="N27" s="4">
        <v>1</v>
      </c>
      <c r="O27" s="4">
        <v>1.0005781819980488</v>
      </c>
      <c r="P27" s="4"/>
      <c r="Q27" s="4">
        <f ca="1">+'Rendements indices'!Q27+1</f>
        <v>1.02</v>
      </c>
      <c r="R27" s="4"/>
      <c r="S27" s="4"/>
      <c r="T27" s="4"/>
      <c r="U27" s="4"/>
      <c r="V27" s="40">
        <f>+'Rendements indices'!V27+1</f>
        <v>1</v>
      </c>
      <c r="W27" s="40">
        <f>+'Rendements indices'!W27+1</f>
        <v>1</v>
      </c>
    </row>
    <row r="28" spans="1:23" x14ac:dyDescent="0.25">
      <c r="A28" s="2">
        <v>38807</v>
      </c>
      <c r="B28" s="4">
        <v>0.99868277481044609</v>
      </c>
      <c r="C28" s="4">
        <v>1.0325714203550109</v>
      </c>
      <c r="D28" s="4">
        <v>1.0382459695520014</v>
      </c>
      <c r="E28" s="4">
        <v>1.038338105485616</v>
      </c>
      <c r="F28" s="4">
        <v>1.038338105485616</v>
      </c>
      <c r="G28" s="4">
        <v>1.059372421680066</v>
      </c>
      <c r="H28" s="4">
        <v>0.99857829445169077</v>
      </c>
      <c r="I28" s="4">
        <v>0.99890859324198067</v>
      </c>
      <c r="J28" s="4">
        <v>1</v>
      </c>
      <c r="K28" s="4">
        <v>1.0177362938505412</v>
      </c>
      <c r="L28" s="4">
        <v>1</v>
      </c>
      <c r="M28" s="4">
        <v>1</v>
      </c>
      <c r="N28" s="4">
        <v>1</v>
      </c>
      <c r="O28" s="4">
        <v>1.0139340314617535</v>
      </c>
      <c r="P28" s="4"/>
      <c r="Q28" s="4">
        <f ca="1">+'Rendements indices'!Q28+1</f>
        <v>1.01</v>
      </c>
      <c r="R28" s="4"/>
      <c r="S28" s="4"/>
      <c r="T28" s="4"/>
      <c r="U28" s="4"/>
      <c r="V28" s="40">
        <f>+'Rendements indices'!V28+1</f>
        <v>1</v>
      </c>
      <c r="W28" s="40">
        <f>+'Rendements indices'!W28+1</f>
        <v>1</v>
      </c>
    </row>
    <row r="29" spans="1:23" x14ac:dyDescent="0.25">
      <c r="A29" s="2">
        <v>38835</v>
      </c>
      <c r="B29" s="4">
        <v>0.99619092862031122</v>
      </c>
      <c r="C29" s="4">
        <v>1.0109765140429523</v>
      </c>
      <c r="D29" s="4">
        <v>1.0398512680510432</v>
      </c>
      <c r="E29" s="4">
        <v>0.9727862608713711</v>
      </c>
      <c r="F29" s="4">
        <v>0.9727862608713711</v>
      </c>
      <c r="G29" s="4">
        <v>1.0057442528004454</v>
      </c>
      <c r="H29" s="4">
        <v>0.99619115031124217</v>
      </c>
      <c r="I29" s="4">
        <v>0.99616783747525828</v>
      </c>
      <c r="J29" s="4">
        <v>1</v>
      </c>
      <c r="K29" s="4">
        <v>1.0003441802108883</v>
      </c>
      <c r="L29" s="4">
        <v>1</v>
      </c>
      <c r="M29" s="4">
        <v>1</v>
      </c>
      <c r="N29" s="4">
        <v>1</v>
      </c>
      <c r="O29" s="4">
        <v>0.98250772681368848</v>
      </c>
      <c r="P29" s="4"/>
      <c r="Q29" s="4">
        <f ca="1">+'Rendements indices'!Q29+1</f>
        <v>1.04</v>
      </c>
      <c r="R29" s="4"/>
      <c r="S29" s="4"/>
      <c r="T29" s="4"/>
      <c r="U29" s="4"/>
      <c r="V29" s="40">
        <f>+'Rendements indices'!V29+1</f>
        <v>1</v>
      </c>
      <c r="W29" s="40">
        <f>+'Rendements indices'!W29+1</f>
        <v>1</v>
      </c>
    </row>
    <row r="30" spans="1:23" x14ac:dyDescent="0.25">
      <c r="A30" s="2">
        <v>38868</v>
      </c>
      <c r="B30" s="4">
        <v>1.0030055538793063</v>
      </c>
      <c r="C30" s="4">
        <v>0.97175071854252937</v>
      </c>
      <c r="D30" s="4">
        <v>0.95452439502476927</v>
      </c>
      <c r="E30" s="4">
        <v>0.95604938131613293</v>
      </c>
      <c r="F30" s="4">
        <v>0.95604938131613293</v>
      </c>
      <c r="G30" s="4">
        <v>0.94615205086842247</v>
      </c>
      <c r="H30" s="4">
        <v>1.0028848826319918</v>
      </c>
      <c r="I30" s="4">
        <v>1.0032884977678924</v>
      </c>
      <c r="J30" s="4">
        <v>1</v>
      </c>
      <c r="K30" s="4">
        <v>0.98409095413156</v>
      </c>
      <c r="L30" s="4">
        <v>1</v>
      </c>
      <c r="M30" s="4">
        <v>1</v>
      </c>
      <c r="N30" s="4">
        <v>1</v>
      </c>
      <c r="O30" s="4">
        <v>0.99702271771145634</v>
      </c>
      <c r="P30" s="4"/>
      <c r="Q30" s="4">
        <f ca="1">+'Rendements indices'!Q30+1</f>
        <v>0.97</v>
      </c>
      <c r="R30" s="4"/>
      <c r="S30" s="4"/>
      <c r="T30" s="4"/>
      <c r="U30" s="4"/>
      <c r="V30" s="40">
        <f>+'Rendements indices'!V30+1</f>
        <v>1</v>
      </c>
      <c r="W30" s="40">
        <f>+'Rendements indices'!W30+1</f>
        <v>1</v>
      </c>
    </row>
    <row r="31" spans="1:23" x14ac:dyDescent="0.25">
      <c r="A31" s="2">
        <v>38898</v>
      </c>
      <c r="B31" s="4">
        <v>0.9970557960137757</v>
      </c>
      <c r="C31" s="4">
        <v>0.99368176357818416</v>
      </c>
      <c r="D31" s="4">
        <v>0.95968835953154363</v>
      </c>
      <c r="E31" s="4">
        <v>1.0124307367250245</v>
      </c>
      <c r="F31" s="4">
        <v>1.0124307367250245</v>
      </c>
      <c r="G31" s="4">
        <v>1.0109958947558801</v>
      </c>
      <c r="H31" s="4">
        <v>0.9971740391458298</v>
      </c>
      <c r="I31" s="4">
        <v>0.99679323975115253</v>
      </c>
      <c r="J31" s="4">
        <v>1</v>
      </c>
      <c r="K31" s="4">
        <v>0.99780641132199288</v>
      </c>
      <c r="L31" s="4">
        <v>1</v>
      </c>
      <c r="M31" s="4">
        <v>1</v>
      </c>
      <c r="N31" s="4">
        <v>1</v>
      </c>
      <c r="O31" s="4">
        <v>1.0070558874553543</v>
      </c>
      <c r="P31" s="4"/>
      <c r="Q31" s="4">
        <f ca="1">+'Rendements indices'!Q31+1</f>
        <v>1.01</v>
      </c>
      <c r="R31" s="4"/>
      <c r="S31" s="4"/>
      <c r="T31" s="4"/>
      <c r="U31" s="4"/>
      <c r="V31" s="40">
        <f>+'Rendements indices'!V31+1</f>
        <v>1</v>
      </c>
      <c r="W31" s="40">
        <f>+'Rendements indices'!W31+1</f>
        <v>1</v>
      </c>
    </row>
    <row r="32" spans="1:23" x14ac:dyDescent="0.25">
      <c r="A32" s="2">
        <v>38929</v>
      </c>
      <c r="B32" s="4">
        <v>1.0161502162167988</v>
      </c>
      <c r="C32" s="4">
        <v>1.0233914374833581</v>
      </c>
      <c r="D32" s="4">
        <v>1.0113863312151472</v>
      </c>
      <c r="E32" s="4">
        <v>1.0205160788521486</v>
      </c>
      <c r="F32" s="4">
        <v>1.0205160788521486</v>
      </c>
      <c r="G32" s="4">
        <v>1.0243001010428054</v>
      </c>
      <c r="H32" s="4">
        <v>1.0160705695788828</v>
      </c>
      <c r="I32" s="4">
        <v>1.0163205769855996</v>
      </c>
      <c r="J32" s="4">
        <v>1</v>
      </c>
      <c r="K32" s="4">
        <v>1.0179922135155892</v>
      </c>
      <c r="L32" s="4">
        <v>1</v>
      </c>
      <c r="M32" s="4">
        <v>1</v>
      </c>
      <c r="N32" s="4">
        <v>1</v>
      </c>
      <c r="O32" s="4">
        <v>1.0208959066103551</v>
      </c>
      <c r="P32" s="4"/>
      <c r="Q32" s="4">
        <f ca="1">+'Rendements indices'!Q32+1</f>
        <v>1.05</v>
      </c>
      <c r="R32" s="4"/>
      <c r="S32" s="4"/>
      <c r="T32" s="4"/>
      <c r="U32" s="4"/>
      <c r="V32" s="40">
        <f>+'Rendements indices'!V32+1</f>
        <v>1</v>
      </c>
      <c r="W32" s="40">
        <f>+'Rendements indices'!W32+1</f>
        <v>1</v>
      </c>
    </row>
    <row r="33" spans="1:23" x14ac:dyDescent="0.25">
      <c r="A33" s="2">
        <v>38960</v>
      </c>
      <c r="B33" s="4">
        <v>1.0130679270335818</v>
      </c>
      <c r="C33" s="4">
        <v>1.0177460083677343</v>
      </c>
      <c r="D33" s="4">
        <v>1.0191567933528236</v>
      </c>
      <c r="E33" s="4">
        <v>1.0017995044976478</v>
      </c>
      <c r="F33" s="4">
        <v>1.0017995044976478</v>
      </c>
      <c r="G33" s="4">
        <v>1.0054166867185401</v>
      </c>
      <c r="H33" s="4">
        <v>1.0127999999999999</v>
      </c>
      <c r="I33" s="4">
        <v>1.0137499999999999</v>
      </c>
      <c r="J33" s="4">
        <v>1</v>
      </c>
      <c r="K33" s="4">
        <v>1.0119674385479465</v>
      </c>
      <c r="L33" s="4">
        <v>1</v>
      </c>
      <c r="M33" s="4">
        <v>1</v>
      </c>
      <c r="N33" s="4">
        <v>1</v>
      </c>
      <c r="O33" s="4">
        <v>1.0021488514120767</v>
      </c>
      <c r="P33" s="4"/>
      <c r="Q33" s="4">
        <f ca="1">+'Rendements indices'!Q33+1</f>
        <v>0.96</v>
      </c>
      <c r="R33" s="4"/>
      <c r="S33" s="4"/>
      <c r="T33" s="4"/>
      <c r="U33" s="4"/>
      <c r="V33" s="40">
        <f>+'Rendements indices'!V33+1</f>
        <v>1</v>
      </c>
      <c r="W33" s="40">
        <f>+'Rendements indices'!W33+1</f>
        <v>1</v>
      </c>
    </row>
    <row r="34" spans="1:23" x14ac:dyDescent="0.25">
      <c r="A34" s="2">
        <v>38989</v>
      </c>
      <c r="B34" s="4">
        <v>1.0079650218932499</v>
      </c>
      <c r="C34" s="4">
        <v>0.97615281372830975</v>
      </c>
      <c r="D34" s="4">
        <v>0.93510480360333148</v>
      </c>
      <c r="E34" s="4">
        <v>1.0338327482575418</v>
      </c>
      <c r="F34" s="4">
        <v>1.0338327482575418</v>
      </c>
      <c r="G34" s="4">
        <v>1.0094191447143166</v>
      </c>
      <c r="H34" s="4">
        <v>1.0078160387885911</v>
      </c>
      <c r="I34" s="4">
        <v>1.0083101497151175</v>
      </c>
      <c r="J34" s="4">
        <v>1</v>
      </c>
      <c r="K34" s="4">
        <v>1.0004757996534344</v>
      </c>
      <c r="L34" s="4">
        <v>1</v>
      </c>
      <c r="M34" s="4">
        <v>1</v>
      </c>
      <c r="N34" s="4">
        <v>1</v>
      </c>
      <c r="O34" s="4">
        <v>0.99715975235873366</v>
      </c>
      <c r="P34" s="4"/>
      <c r="Q34" s="4">
        <f ca="1">+'Rendements indices'!Q34+1</f>
        <v>0.96</v>
      </c>
      <c r="R34" s="4"/>
      <c r="S34" s="4"/>
      <c r="T34" s="4"/>
      <c r="U34" s="4"/>
      <c r="V34" s="40">
        <f>+'Rendements indices'!V34+1</f>
        <v>1</v>
      </c>
      <c r="W34" s="40">
        <f>+'Rendements indices'!W34+1</f>
        <v>1</v>
      </c>
    </row>
    <row r="35" spans="1:23" x14ac:dyDescent="0.25">
      <c r="A35" s="2">
        <v>39021</v>
      </c>
      <c r="B35" s="4">
        <v>1.0030310891882412</v>
      </c>
      <c r="C35" s="4">
        <v>1.0459284305438152</v>
      </c>
      <c r="D35" s="4">
        <v>1.1086997470534417</v>
      </c>
      <c r="E35" s="4">
        <v>1.0394346735781472</v>
      </c>
      <c r="F35" s="4">
        <v>1.0394346735781472</v>
      </c>
      <c r="G35" s="4">
        <v>1.0457878219706582</v>
      </c>
      <c r="H35" s="4">
        <v>1.0026086883336296</v>
      </c>
      <c r="I35" s="4">
        <v>1.003918228240287</v>
      </c>
      <c r="J35" s="4">
        <v>1</v>
      </c>
      <c r="K35" s="4">
        <v>1.0248360033879926</v>
      </c>
      <c r="L35" s="4">
        <v>1</v>
      </c>
      <c r="M35" s="4">
        <v>1</v>
      </c>
      <c r="N35" s="4">
        <v>1</v>
      </c>
      <c r="O35" s="4">
        <v>1.0136835226948315</v>
      </c>
      <c r="P35" s="4"/>
      <c r="Q35" s="4">
        <f ca="1">+'Rendements indices'!Q35+1</f>
        <v>1</v>
      </c>
      <c r="R35" s="4"/>
      <c r="S35" s="4"/>
      <c r="T35" s="4"/>
      <c r="U35" s="4"/>
      <c r="V35" s="40">
        <f>+'Rendements indices'!V35+1</f>
        <v>1</v>
      </c>
      <c r="W35" s="40">
        <f>+'Rendements indices'!W35+1</f>
        <v>1</v>
      </c>
    </row>
    <row r="36" spans="1:23" x14ac:dyDescent="0.25">
      <c r="A36" s="2">
        <v>39051</v>
      </c>
      <c r="B36" s="4">
        <v>1.0087484253051917</v>
      </c>
      <c r="C36" s="4">
        <v>1.0300583953355271</v>
      </c>
      <c r="D36" s="4">
        <v>1.0668422266179629</v>
      </c>
      <c r="E36" s="4">
        <v>1.0360840044789488</v>
      </c>
      <c r="F36" s="4">
        <v>1.0360840044789488</v>
      </c>
      <c r="G36" s="4">
        <v>1.0471294344705506</v>
      </c>
      <c r="H36" s="4">
        <v>1.0085246808620276</v>
      </c>
      <c r="I36" s="4">
        <v>1.0092125540557106</v>
      </c>
      <c r="J36" s="4">
        <v>1</v>
      </c>
      <c r="K36" s="4">
        <v>1.0222334156272963</v>
      </c>
      <c r="L36" s="4">
        <v>1</v>
      </c>
      <c r="M36" s="4">
        <v>1</v>
      </c>
      <c r="N36" s="4">
        <v>1</v>
      </c>
      <c r="O36" s="4">
        <v>0.99571818737719509</v>
      </c>
      <c r="P36" s="4"/>
      <c r="Q36" s="4">
        <f ca="1">+'Rendements indices'!Q36+1</f>
        <v>1.02</v>
      </c>
      <c r="R36" s="4"/>
      <c r="S36" s="4"/>
      <c r="T36" s="4"/>
      <c r="U36" s="4"/>
      <c r="V36" s="40">
        <f>+'Rendements indices'!V36+1</f>
        <v>1</v>
      </c>
      <c r="W36" s="40">
        <f>+'Rendements indices'!W36+1</f>
        <v>1</v>
      </c>
    </row>
    <row r="37" spans="1:23" x14ac:dyDescent="0.25">
      <c r="A37" s="2">
        <v>39080</v>
      </c>
      <c r="B37" s="4">
        <v>0.99507110290383549</v>
      </c>
      <c r="C37" s="4">
        <v>1.0143920337022319</v>
      </c>
      <c r="D37" s="4">
        <v>1.0101238752829567</v>
      </c>
      <c r="E37" s="4">
        <v>1.0351689018628301</v>
      </c>
      <c r="F37" s="4">
        <v>1.0351689018628301</v>
      </c>
      <c r="G37" s="4">
        <v>1.0528971198757369</v>
      </c>
      <c r="H37" s="4">
        <v>0.99481629788021242</v>
      </c>
      <c r="I37" s="4">
        <v>0.99558822481577924</v>
      </c>
      <c r="J37" s="4">
        <v>1</v>
      </c>
      <c r="K37" s="4">
        <v>1.0098920405045995</v>
      </c>
      <c r="L37" s="4">
        <v>1</v>
      </c>
      <c r="M37" s="4">
        <v>1</v>
      </c>
      <c r="N37" s="4">
        <v>1</v>
      </c>
      <c r="O37" s="4">
        <v>1.0071663136227131</v>
      </c>
      <c r="P37" s="4"/>
      <c r="Q37" s="4">
        <f ca="1">+'Rendements indices'!Q37+1</f>
        <v>1.03</v>
      </c>
      <c r="R37" s="4"/>
      <c r="S37" s="4"/>
      <c r="T37" s="4"/>
      <c r="U37" s="4"/>
      <c r="V37" s="40">
        <f>+'Rendements indices'!V37+1</f>
        <v>1</v>
      </c>
      <c r="W37" s="40">
        <f>+'Rendements indices'!W37+1</f>
        <v>1</v>
      </c>
    </row>
    <row r="38" spans="1:23" x14ac:dyDescent="0.25">
      <c r="A38" s="2">
        <v>39113</v>
      </c>
      <c r="B38" s="4">
        <v>1.0000346673505476</v>
      </c>
      <c r="C38" s="4">
        <v>1.0093234083342604</v>
      </c>
      <c r="D38" s="4">
        <v>1.0153601873852771</v>
      </c>
      <c r="E38" s="4">
        <v>1.0272312592046884</v>
      </c>
      <c r="F38" s="4">
        <v>1.0272312592046884</v>
      </c>
      <c r="G38" s="4">
        <v>1.0187754452021038</v>
      </c>
      <c r="H38" s="4">
        <v>0.99964492288733919</v>
      </c>
      <c r="I38" s="4">
        <v>1.0008313149737016</v>
      </c>
      <c r="J38" s="4">
        <v>1</v>
      </c>
      <c r="K38" s="4">
        <v>1.0074274213947989</v>
      </c>
      <c r="L38" s="4">
        <v>1</v>
      </c>
      <c r="M38" s="4">
        <v>1</v>
      </c>
      <c r="N38" s="4">
        <v>1</v>
      </c>
      <c r="O38" s="4">
        <v>1.0126407651889877</v>
      </c>
      <c r="P38" s="4"/>
      <c r="Q38" s="4">
        <f ca="1">+'Rendements indices'!Q38+1</f>
        <v>1.02</v>
      </c>
      <c r="R38" s="4"/>
      <c r="S38" s="4"/>
      <c r="T38" s="4"/>
      <c r="U38" s="4"/>
      <c r="V38" s="40">
        <f>+'Rendements indices'!V38+1</f>
        <v>1</v>
      </c>
      <c r="W38" s="40">
        <f>+'Rendements indices'!W38+1</f>
        <v>1</v>
      </c>
    </row>
    <row r="39" spans="1:23" x14ac:dyDescent="0.25">
      <c r="A39" s="2">
        <v>39141</v>
      </c>
      <c r="B39" s="4">
        <v>1.0102877595204824</v>
      </c>
      <c r="C39" s="4">
        <v>0.99846749636252985</v>
      </c>
      <c r="D39" s="4">
        <v>1.0228470027172407</v>
      </c>
      <c r="E39" s="4">
        <v>0.97278952361161664</v>
      </c>
      <c r="F39" s="4">
        <v>0.97278952361161664</v>
      </c>
      <c r="G39" s="4">
        <v>1.000204335085737</v>
      </c>
      <c r="H39" s="4">
        <v>1.0099326889008933</v>
      </c>
      <c r="I39" s="4">
        <v>1.0109965201692495</v>
      </c>
      <c r="J39" s="4">
        <v>1</v>
      </c>
      <c r="K39" s="4">
        <v>1.0034394010119159</v>
      </c>
      <c r="L39" s="4">
        <v>1</v>
      </c>
      <c r="M39" s="4">
        <v>1</v>
      </c>
      <c r="N39" s="4">
        <v>1</v>
      </c>
      <c r="O39" s="4">
        <v>1.0097666082875685</v>
      </c>
      <c r="P39" s="4"/>
      <c r="Q39" s="4">
        <f ca="1">+'Rendements indices'!Q39+1</f>
        <v>1.04</v>
      </c>
      <c r="R39" s="4"/>
      <c r="S39" s="4"/>
      <c r="T39" s="4"/>
      <c r="U39" s="4"/>
      <c r="V39" s="40">
        <f>+'Rendements indices'!V39+1</f>
        <v>1</v>
      </c>
      <c r="W39" s="40">
        <f>+'Rendements indices'!W39+1</f>
        <v>1</v>
      </c>
    </row>
    <row r="40" spans="1:23" x14ac:dyDescent="0.25">
      <c r="A40" s="2">
        <v>39171</v>
      </c>
      <c r="B40" s="4">
        <v>1.0004292550351614</v>
      </c>
      <c r="C40" s="4">
        <v>1.0148533756336657</v>
      </c>
      <c r="D40" s="4">
        <v>1.0263811330984007</v>
      </c>
      <c r="E40" s="4">
        <v>0.99640790888784714</v>
      </c>
      <c r="F40" s="4">
        <v>0.99640790888784714</v>
      </c>
      <c r="G40" s="4">
        <v>1.0105023583351282</v>
      </c>
      <c r="H40" s="4">
        <v>1.0006471182084291</v>
      </c>
      <c r="I40" s="4">
        <v>0.99998633033353201</v>
      </c>
      <c r="J40" s="4">
        <v>1</v>
      </c>
      <c r="K40" s="4">
        <v>1.0054257824755228</v>
      </c>
      <c r="L40" s="4">
        <v>1</v>
      </c>
      <c r="M40" s="4">
        <v>1</v>
      </c>
      <c r="N40" s="4">
        <v>1</v>
      </c>
      <c r="O40" s="4">
        <v>0.99312188074447549</v>
      </c>
      <c r="P40" s="4"/>
      <c r="Q40" s="4">
        <f ca="1">+'Rendements indices'!Q40+1</f>
        <v>1</v>
      </c>
      <c r="R40" s="4"/>
      <c r="S40" s="4"/>
      <c r="T40" s="4"/>
      <c r="U40" s="4"/>
      <c r="V40" s="40">
        <f>+'Rendements indices'!V40+1</f>
        <v>1</v>
      </c>
      <c r="W40" s="40">
        <f>+'Rendements indices'!W40+1</f>
        <v>1</v>
      </c>
    </row>
    <row r="41" spans="1:23" x14ac:dyDescent="0.25">
      <c r="A41" s="2">
        <v>39202</v>
      </c>
      <c r="B41" s="4">
        <v>0.99981715172880603</v>
      </c>
      <c r="C41" s="4">
        <v>1.0253715852304564</v>
      </c>
      <c r="D41" s="4">
        <v>1.0275623824716347</v>
      </c>
      <c r="E41" s="4">
        <v>1.0024452300945865</v>
      </c>
      <c r="F41" s="4">
        <v>1.0024452300945865</v>
      </c>
      <c r="G41" s="4">
        <v>1.0025590675376217</v>
      </c>
      <c r="H41" s="4">
        <v>1.0006495502825357</v>
      </c>
      <c r="I41" s="4">
        <v>0.99811674788945348</v>
      </c>
      <c r="J41" s="4">
        <v>1</v>
      </c>
      <c r="K41" s="4">
        <v>1.0071619650325245</v>
      </c>
      <c r="L41" s="4">
        <v>1</v>
      </c>
      <c r="M41" s="4">
        <v>1</v>
      </c>
      <c r="N41" s="4">
        <v>1</v>
      </c>
      <c r="O41" s="4">
        <v>1.0040812620259489</v>
      </c>
      <c r="P41" s="4"/>
      <c r="Q41" s="4">
        <f ca="1">+'Rendements indices'!Q41+1</f>
        <v>0.97</v>
      </c>
      <c r="R41" s="4"/>
      <c r="S41" s="4"/>
      <c r="T41" s="4"/>
      <c r="U41" s="4"/>
      <c r="V41" s="40">
        <f>+'Rendements indices'!V41+1</f>
        <v>1</v>
      </c>
      <c r="W41" s="40">
        <f>+'Rendements indices'!W41+1</f>
        <v>1</v>
      </c>
    </row>
    <row r="42" spans="1:23" x14ac:dyDescent="0.25">
      <c r="A42" s="2">
        <v>39233</v>
      </c>
      <c r="B42" s="4">
        <v>0.98714924868909648</v>
      </c>
      <c r="C42" s="4">
        <v>1.0474571144840379</v>
      </c>
      <c r="D42" s="4">
        <v>1.0230293933194199</v>
      </c>
      <c r="E42" s="4">
        <v>1.0004853092951886</v>
      </c>
      <c r="F42" s="4">
        <v>1.0004853092951886</v>
      </c>
      <c r="G42" s="4">
        <v>0.9837105867009458</v>
      </c>
      <c r="H42" s="4">
        <v>0.98722711646091277</v>
      </c>
      <c r="I42" s="4">
        <v>0.98698420904707018</v>
      </c>
      <c r="J42" s="4">
        <v>1</v>
      </c>
      <c r="K42" s="4">
        <v>1.00294410525012</v>
      </c>
      <c r="L42" s="4">
        <v>1</v>
      </c>
      <c r="M42" s="4">
        <v>1</v>
      </c>
      <c r="N42" s="4">
        <v>1</v>
      </c>
      <c r="O42" s="4">
        <v>0.99517829154608883</v>
      </c>
      <c r="P42" s="4"/>
      <c r="Q42" s="4">
        <f ca="1">+'Rendements indices'!Q42+1</f>
        <v>0.98</v>
      </c>
      <c r="R42" s="4"/>
      <c r="S42" s="4"/>
      <c r="T42" s="4"/>
      <c r="U42" s="4"/>
      <c r="V42" s="40">
        <f>+'Rendements indices'!V42+1</f>
        <v>1</v>
      </c>
      <c r="W42" s="40">
        <f>+'Rendements indices'!W42+1</f>
        <v>1</v>
      </c>
    </row>
    <row r="43" spans="1:23" x14ac:dyDescent="0.25">
      <c r="A43" s="2">
        <v>39263</v>
      </c>
      <c r="B43" s="4">
        <v>1.0008516635506404</v>
      </c>
      <c r="C43" s="4">
        <v>0.98923247064122977</v>
      </c>
      <c r="D43" s="4">
        <v>0.99388987709407373</v>
      </c>
      <c r="E43" s="4">
        <v>0.97741324779276484</v>
      </c>
      <c r="F43" s="4">
        <v>0.97741324779276484</v>
      </c>
      <c r="G43" s="4">
        <v>0.99513901941694916</v>
      </c>
      <c r="H43" s="4">
        <v>1.0012771186462206</v>
      </c>
      <c r="I43" s="4">
        <v>1.0000646314725958</v>
      </c>
      <c r="J43" s="4">
        <v>1</v>
      </c>
      <c r="K43" s="4">
        <v>0.99545329290954576</v>
      </c>
      <c r="L43" s="4">
        <v>1</v>
      </c>
      <c r="M43" s="4">
        <v>1</v>
      </c>
      <c r="N43" s="4">
        <v>1</v>
      </c>
      <c r="O43" s="4">
        <v>0.98932896065427067</v>
      </c>
      <c r="P43" s="4"/>
      <c r="Q43" s="4">
        <f ca="1">+'Rendements indices'!Q43+1</f>
        <v>0.97</v>
      </c>
      <c r="R43" s="4"/>
      <c r="S43" s="4"/>
      <c r="T43" s="4"/>
      <c r="U43" s="4"/>
      <c r="V43" s="40">
        <f>+'Rendements indices'!V43+1</f>
        <v>1</v>
      </c>
      <c r="W43" s="40">
        <f>+'Rendements indices'!W43+1</f>
        <v>1</v>
      </c>
    </row>
    <row r="44" spans="1:23" x14ac:dyDescent="0.25">
      <c r="A44" s="2">
        <v>39294</v>
      </c>
      <c r="B44" s="4">
        <v>1.00147406314376</v>
      </c>
      <c r="C44" s="4">
        <v>0.99769890150520046</v>
      </c>
      <c r="D44" s="4">
        <v>1.0062083539772899</v>
      </c>
      <c r="E44" s="4">
        <v>0.97108971723068593</v>
      </c>
      <c r="F44" s="4">
        <v>0.97108971723068593</v>
      </c>
      <c r="G44" s="4">
        <v>0.98740301074608094</v>
      </c>
      <c r="H44" s="4">
        <v>1.0031769076549351</v>
      </c>
      <c r="I44" s="4">
        <v>0.99813200966921056</v>
      </c>
      <c r="J44" s="4">
        <v>1</v>
      </c>
      <c r="K44" s="4">
        <v>0.99672957244298444</v>
      </c>
      <c r="L44" s="4">
        <v>1</v>
      </c>
      <c r="M44" s="4">
        <v>1</v>
      </c>
      <c r="N44" s="4">
        <v>1</v>
      </c>
      <c r="O44" s="4">
        <v>0.99383122697594095</v>
      </c>
      <c r="P44" s="4"/>
      <c r="Q44" s="4">
        <f ca="1">+'Rendements indices'!Q44+1</f>
        <v>0.97</v>
      </c>
      <c r="R44" s="4"/>
      <c r="S44" s="4"/>
      <c r="T44" s="4"/>
      <c r="U44" s="4"/>
      <c r="V44" s="40">
        <f>+'Rendements indices'!V44+1</f>
        <v>1</v>
      </c>
      <c r="W44" s="40">
        <f>+'Rendements indices'!W44+1</f>
        <v>1</v>
      </c>
    </row>
    <row r="45" spans="1:23" x14ac:dyDescent="0.25">
      <c r="A45" s="2">
        <v>39325</v>
      </c>
      <c r="B45" s="4">
        <v>1.0094343964137722</v>
      </c>
      <c r="C45" s="4">
        <v>0.98973576294244714</v>
      </c>
      <c r="D45" s="4">
        <v>0.9143629475545908</v>
      </c>
      <c r="E45" s="4">
        <v>1.006130957123289</v>
      </c>
      <c r="F45" s="4">
        <v>1.006130957123289</v>
      </c>
      <c r="G45" s="4">
        <v>0.97578285779163032</v>
      </c>
      <c r="H45" s="4">
        <v>1.0106297478818997</v>
      </c>
      <c r="I45" s="4">
        <v>1.0069566643980403</v>
      </c>
      <c r="J45" s="4">
        <v>1</v>
      </c>
      <c r="K45" s="4">
        <v>0.99688251544875095</v>
      </c>
      <c r="L45" s="4">
        <v>1</v>
      </c>
      <c r="M45" s="4">
        <v>1</v>
      </c>
      <c r="N45" s="4">
        <v>1</v>
      </c>
      <c r="O45" s="4">
        <v>0.98534027221028408</v>
      </c>
      <c r="P45" s="4"/>
      <c r="Q45" s="4">
        <f ca="1">+'Rendements indices'!Q45+1</f>
        <v>0.97</v>
      </c>
      <c r="R45" s="4"/>
      <c r="S45" s="4"/>
      <c r="T45" s="4"/>
      <c r="U45" s="4"/>
      <c r="V45" s="40">
        <f>+'Rendements indices'!V45+1</f>
        <v>1</v>
      </c>
      <c r="W45" s="40">
        <f>+'Rendements indices'!W45+1</f>
        <v>1</v>
      </c>
    </row>
    <row r="46" spans="1:23" x14ac:dyDescent="0.25">
      <c r="A46" s="2">
        <v>39353</v>
      </c>
      <c r="B46" s="4">
        <v>1.0075450751713895</v>
      </c>
      <c r="C46" s="4">
        <v>1.0312687214251932</v>
      </c>
      <c r="D46" s="4">
        <v>1.0354760360914816</v>
      </c>
      <c r="E46" s="4">
        <v>0.97838128219551534</v>
      </c>
      <c r="F46" s="4">
        <v>0.97838128219551534</v>
      </c>
      <c r="G46" s="4">
        <v>0.99356443413003548</v>
      </c>
      <c r="H46" s="4">
        <v>1.0092310109810019</v>
      </c>
      <c r="I46" s="4">
        <v>1.0041594529068965</v>
      </c>
      <c r="J46" s="4">
        <v>1</v>
      </c>
      <c r="K46" s="4">
        <v>1.0092899768415537</v>
      </c>
      <c r="L46" s="4">
        <v>1</v>
      </c>
      <c r="M46" s="4">
        <v>1</v>
      </c>
      <c r="N46" s="4">
        <v>1</v>
      </c>
      <c r="O46" s="4">
        <v>0.98539631985231213</v>
      </c>
      <c r="P46" s="4"/>
      <c r="Q46" s="4">
        <f ca="1">+'Rendements indices'!Q46+1</f>
        <v>0.96</v>
      </c>
      <c r="R46" s="4"/>
      <c r="S46" s="4"/>
      <c r="T46" s="4"/>
      <c r="U46" s="4"/>
      <c r="V46" s="40">
        <f>+'Rendements indices'!V46+1</f>
        <v>1</v>
      </c>
      <c r="W46" s="40">
        <f>+'Rendements indices'!W46+1</f>
        <v>1</v>
      </c>
    </row>
    <row r="47" spans="1:23" x14ac:dyDescent="0.25">
      <c r="A47" s="2">
        <v>39386</v>
      </c>
      <c r="B47" s="4">
        <v>1.004273629029873</v>
      </c>
      <c r="C47" s="4">
        <v>1.0315665565337364</v>
      </c>
      <c r="D47" s="4">
        <v>1.056708307241639</v>
      </c>
      <c r="E47" s="4">
        <v>0.96859399722638595</v>
      </c>
      <c r="F47" s="4">
        <v>0.96859399722638595</v>
      </c>
      <c r="G47" s="4">
        <v>0.99088884583046666</v>
      </c>
      <c r="H47" s="4">
        <v>1.0038502286602298</v>
      </c>
      <c r="I47" s="4">
        <v>1.0052148496891924</v>
      </c>
      <c r="J47" s="4">
        <v>1</v>
      </c>
      <c r="K47" s="4">
        <v>1.007457793951283</v>
      </c>
      <c r="L47" s="4">
        <v>1</v>
      </c>
      <c r="M47" s="4">
        <v>1</v>
      </c>
      <c r="N47" s="4">
        <v>1</v>
      </c>
      <c r="O47" s="4">
        <v>0.98515786267253158</v>
      </c>
      <c r="P47" s="4"/>
      <c r="Q47" s="4">
        <f ca="1">+'Rendements indices'!Q47+1</f>
        <v>1.05</v>
      </c>
      <c r="R47" s="4"/>
      <c r="S47" s="4"/>
      <c r="T47" s="4"/>
      <c r="U47" s="4"/>
      <c r="V47" s="40">
        <f>+'Rendements indices'!V47+1</f>
        <v>1</v>
      </c>
      <c r="W47" s="40">
        <f>+'Rendements indices'!W47+1</f>
        <v>1</v>
      </c>
    </row>
    <row r="48" spans="1:23" x14ac:dyDescent="0.25">
      <c r="A48" s="2">
        <v>39416</v>
      </c>
      <c r="B48" s="4">
        <v>1.012819836306722</v>
      </c>
      <c r="C48" s="4">
        <v>0.94009458603327734</v>
      </c>
      <c r="D48" s="4">
        <v>0.87703139752114267</v>
      </c>
      <c r="E48" s="4">
        <v>1.0095357997378811</v>
      </c>
      <c r="F48" s="4">
        <v>1.0095357997378811</v>
      </c>
      <c r="G48" s="4">
        <v>1.018938859553421</v>
      </c>
      <c r="H48" s="4">
        <v>1.0164247083204176</v>
      </c>
      <c r="I48" s="4">
        <v>1.0052423508939983</v>
      </c>
      <c r="J48" s="4">
        <v>1</v>
      </c>
      <c r="K48" s="4">
        <v>0.99151472753059189</v>
      </c>
      <c r="L48" s="4">
        <v>1</v>
      </c>
      <c r="M48" s="4">
        <v>1</v>
      </c>
      <c r="N48" s="4">
        <v>1</v>
      </c>
      <c r="O48" s="4">
        <v>1.0160655325873447</v>
      </c>
      <c r="P48" s="4"/>
      <c r="Q48" s="4">
        <f ca="1">+'Rendements indices'!Q48+1</f>
        <v>1.01</v>
      </c>
      <c r="R48" s="4"/>
      <c r="S48" s="4"/>
      <c r="T48" s="4"/>
      <c r="U48" s="4"/>
      <c r="V48" s="40">
        <f>+'Rendements indices'!V48+1</f>
        <v>1</v>
      </c>
      <c r="W48" s="40">
        <f>+'Rendements indices'!W48+1</f>
        <v>1</v>
      </c>
    </row>
    <row r="49" spans="1:23" x14ac:dyDescent="0.25">
      <c r="A49" s="2">
        <v>39447</v>
      </c>
      <c r="B49" s="4">
        <v>1.0026645771986509</v>
      </c>
      <c r="C49" s="4">
        <v>1.0148289366733172</v>
      </c>
      <c r="D49" s="4">
        <v>1.0214157285355994</v>
      </c>
      <c r="E49" s="4">
        <v>0.98046121221128124</v>
      </c>
      <c r="F49" s="4">
        <v>0.98046121221128124</v>
      </c>
      <c r="G49" s="4">
        <v>0.96508881481669306</v>
      </c>
      <c r="H49" s="4">
        <v>1.0020180562349024</v>
      </c>
      <c r="I49" s="4">
        <v>1.0039625964172414</v>
      </c>
      <c r="J49" s="4">
        <v>1</v>
      </c>
      <c r="K49" s="4">
        <v>1.0001408277897852</v>
      </c>
      <c r="L49" s="4">
        <v>1</v>
      </c>
      <c r="M49" s="4">
        <v>1</v>
      </c>
      <c r="N49" s="4">
        <v>1</v>
      </c>
      <c r="O49" s="4">
        <v>0.99682803550477173</v>
      </c>
      <c r="P49" s="4"/>
      <c r="Q49" s="4">
        <f ca="1">+'Rendements indices'!Q49+1</f>
        <v>1.05</v>
      </c>
      <c r="R49" s="4"/>
      <c r="S49" s="4"/>
      <c r="T49" s="4"/>
      <c r="U49" s="4"/>
      <c r="V49" s="40">
        <f>+'Rendements indices'!V49+1</f>
        <v>1</v>
      </c>
      <c r="W49" s="40">
        <f>+'Rendements indices'!W49+1</f>
        <v>1</v>
      </c>
    </row>
    <row r="50" spans="1:23" x14ac:dyDescent="0.25">
      <c r="A50" s="2">
        <v>39478</v>
      </c>
      <c r="B50" s="4">
        <v>1.0134561217700688</v>
      </c>
      <c r="C50" s="4">
        <v>0.9593311236803731</v>
      </c>
      <c r="D50" s="4">
        <v>0.92036013409725415</v>
      </c>
      <c r="E50" s="4">
        <v>0.95343288515038516</v>
      </c>
      <c r="F50" s="4">
        <v>0.95343288515038516</v>
      </c>
      <c r="G50" s="4">
        <v>0.92057267972204104</v>
      </c>
      <c r="H50" s="4">
        <v>1.0147411319223325</v>
      </c>
      <c r="I50" s="4">
        <v>1.0108841732655418</v>
      </c>
      <c r="J50" s="4">
        <v>1</v>
      </c>
      <c r="K50" s="4">
        <v>0.98213580537907008</v>
      </c>
      <c r="L50" s="4">
        <v>1</v>
      </c>
      <c r="M50" s="4">
        <v>1</v>
      </c>
      <c r="N50" s="4">
        <v>1</v>
      </c>
      <c r="O50" s="4">
        <v>0.99491473617036819</v>
      </c>
      <c r="P50" s="4"/>
      <c r="Q50" s="4">
        <f ca="1">+'Rendements indices'!Q50+1</f>
        <v>1.06</v>
      </c>
      <c r="R50" s="4"/>
      <c r="S50" s="4"/>
      <c r="T50" s="4"/>
      <c r="U50" s="4"/>
      <c r="V50" s="40">
        <f>+'Rendements indices'!V50+1</f>
        <v>1</v>
      </c>
      <c r="W50" s="40">
        <f>+'Rendements indices'!W50+1</f>
        <v>1</v>
      </c>
    </row>
    <row r="51" spans="1:23" x14ac:dyDescent="0.25">
      <c r="A51" s="2">
        <v>39507</v>
      </c>
      <c r="B51" s="4">
        <v>1.0149702917072514</v>
      </c>
      <c r="C51" s="4">
        <v>1.0295333840685896</v>
      </c>
      <c r="D51" s="4">
        <v>1.0658455765904051</v>
      </c>
      <c r="E51" s="4">
        <v>0.94588763707803503</v>
      </c>
      <c r="F51" s="4">
        <v>0.94588763707803503</v>
      </c>
      <c r="G51" s="4">
        <v>0.99165638097433662</v>
      </c>
      <c r="H51" s="4">
        <v>1.0153313526626544</v>
      </c>
      <c r="I51" s="4">
        <v>1.0142881727113111</v>
      </c>
      <c r="J51" s="4">
        <v>1</v>
      </c>
      <c r="K51" s="4">
        <v>1.0105345853944068</v>
      </c>
      <c r="L51" s="4">
        <v>1</v>
      </c>
      <c r="M51" s="4">
        <v>1</v>
      </c>
      <c r="N51" s="4">
        <v>1</v>
      </c>
      <c r="O51" s="4">
        <v>1.0009114302672324</v>
      </c>
      <c r="P51" s="4"/>
      <c r="Q51" s="4">
        <f ca="1">+'Rendements indices'!Q51+1</f>
        <v>0.95</v>
      </c>
      <c r="R51" s="4"/>
      <c r="S51" s="4"/>
      <c r="T51" s="4"/>
      <c r="U51" s="4"/>
      <c r="V51" s="40">
        <f>+'Rendements indices'!V51+1</f>
        <v>1</v>
      </c>
      <c r="W51" s="40">
        <f>+'Rendements indices'!W51+1</f>
        <v>1</v>
      </c>
    </row>
    <row r="52" spans="1:23" x14ac:dyDescent="0.25">
      <c r="A52" s="2">
        <v>39538</v>
      </c>
      <c r="B52" s="4">
        <v>1.0073514541917401</v>
      </c>
      <c r="C52" s="4">
        <v>0.98592378595111263</v>
      </c>
      <c r="D52" s="4">
        <v>0.94829182430192815</v>
      </c>
      <c r="E52" s="4">
        <v>1.0445651125059541</v>
      </c>
      <c r="F52" s="4">
        <v>1.0445651125059541</v>
      </c>
      <c r="G52" s="4">
        <v>1.0380530817543738</v>
      </c>
      <c r="H52" s="4">
        <v>1.0103415450956721</v>
      </c>
      <c r="I52" s="4">
        <v>1.0012673704043913</v>
      </c>
      <c r="J52" s="4">
        <v>1</v>
      </c>
      <c r="K52" s="4">
        <v>1.0067577499747062</v>
      </c>
      <c r="L52" s="4">
        <v>1</v>
      </c>
      <c r="M52" s="4">
        <v>1</v>
      </c>
      <c r="N52" s="4">
        <v>1</v>
      </c>
      <c r="O52" s="4">
        <v>1.0302860611409048</v>
      </c>
      <c r="P52" s="4"/>
      <c r="Q52" s="4">
        <f ca="1">+'Rendements indices'!Q52+1</f>
        <v>0.99</v>
      </c>
      <c r="R52" s="4"/>
      <c r="S52" s="4"/>
      <c r="T52" s="4"/>
      <c r="U52" s="4"/>
      <c r="V52" s="40">
        <f>+'Rendements indices'!V52+1</f>
        <v>1</v>
      </c>
      <c r="W52" s="40">
        <f>+'Rendements indices'!W52+1</f>
        <v>1</v>
      </c>
    </row>
    <row r="53" spans="1:23" x14ac:dyDescent="0.25">
      <c r="A53" s="2">
        <v>39568</v>
      </c>
      <c r="B53" s="4">
        <v>0.99830281714799374</v>
      </c>
      <c r="C53" s="4">
        <v>1.0494676465280623</v>
      </c>
      <c r="D53" s="4">
        <v>1.0079308640784892</v>
      </c>
      <c r="E53" s="4">
        <v>1.0299295237052355</v>
      </c>
      <c r="F53" s="4">
        <v>1.0299295237052355</v>
      </c>
      <c r="G53" s="4">
        <v>1.0354051752111391</v>
      </c>
      <c r="H53" s="4">
        <v>0.99723652054181544</v>
      </c>
      <c r="I53" s="4">
        <v>1.0004826275957144</v>
      </c>
      <c r="J53" s="4">
        <v>1</v>
      </c>
      <c r="K53" s="4">
        <v>1.0159849431814483</v>
      </c>
      <c r="L53" s="4">
        <v>1</v>
      </c>
      <c r="M53" s="4">
        <v>1</v>
      </c>
      <c r="N53" s="4">
        <v>1</v>
      </c>
      <c r="O53" s="4">
        <v>1.0001160883968698</v>
      </c>
      <c r="P53" s="4"/>
      <c r="Q53" s="4">
        <f ca="1">+'Rendements indices'!Q53+1</f>
        <v>0.97</v>
      </c>
      <c r="R53" s="4"/>
      <c r="S53" s="4"/>
      <c r="T53" s="4"/>
      <c r="U53" s="4"/>
      <c r="V53" s="40">
        <f>+'Rendements indices'!V53+1</f>
        <v>1</v>
      </c>
      <c r="W53" s="40">
        <f>+'Rendements indices'!W53+1</f>
        <v>1</v>
      </c>
    </row>
    <row r="54" spans="1:23" x14ac:dyDescent="0.25">
      <c r="A54" s="2">
        <v>39599</v>
      </c>
      <c r="B54" s="4">
        <v>0.99724631668793373</v>
      </c>
      <c r="C54" s="4">
        <v>1.0551616687962837</v>
      </c>
      <c r="D54" s="4">
        <v>1.0312825112107622</v>
      </c>
      <c r="E54" s="4">
        <v>0.99760122661339434</v>
      </c>
      <c r="F54" s="4">
        <v>0.99760122661339434</v>
      </c>
      <c r="G54" s="4">
        <v>0.99443459641383569</v>
      </c>
      <c r="H54" s="4">
        <v>0.99603698931475149</v>
      </c>
      <c r="I54" s="4">
        <v>0.99971916260655846</v>
      </c>
      <c r="J54" s="4">
        <v>1</v>
      </c>
      <c r="K54" s="4">
        <v>1.0104782135165826</v>
      </c>
      <c r="L54" s="4">
        <v>1</v>
      </c>
      <c r="M54" s="4">
        <v>1</v>
      </c>
      <c r="N54" s="4">
        <v>1</v>
      </c>
      <c r="O54" s="4">
        <v>1.0092599431632607</v>
      </c>
      <c r="P54" s="4"/>
      <c r="Q54" s="4">
        <f ca="1">+'Rendements indices'!Q54+1</f>
        <v>1</v>
      </c>
      <c r="R54" s="4"/>
      <c r="S54" s="4"/>
      <c r="T54" s="4"/>
      <c r="U54" s="4"/>
      <c r="V54" s="40">
        <f>+'Rendements indices'!V54+1</f>
        <v>1</v>
      </c>
      <c r="W54" s="40">
        <f>+'Rendements indices'!W54+1</f>
        <v>1</v>
      </c>
    </row>
    <row r="55" spans="1:23" x14ac:dyDescent="0.25">
      <c r="A55" s="2">
        <v>39629</v>
      </c>
      <c r="B55" s="4">
        <v>0.99760764869043661</v>
      </c>
      <c r="C55" s="4">
        <v>0.99268555541249981</v>
      </c>
      <c r="D55" s="4">
        <v>0.97905868438445753</v>
      </c>
      <c r="E55" s="4">
        <v>0.93816859987612622</v>
      </c>
      <c r="F55" s="4">
        <v>0.93816859987612622</v>
      </c>
      <c r="G55" s="4">
        <v>0.94074683916498014</v>
      </c>
      <c r="H55" s="4">
        <v>0.99825110287759367</v>
      </c>
      <c r="I55" s="4">
        <v>0.99642721697208692</v>
      </c>
      <c r="J55" s="4">
        <v>1</v>
      </c>
      <c r="K55" s="4">
        <v>0.98434261085621266</v>
      </c>
      <c r="L55" s="4">
        <v>1</v>
      </c>
      <c r="M55" s="4">
        <v>1</v>
      </c>
      <c r="N55" s="4">
        <v>1</v>
      </c>
      <c r="O55" s="4">
        <v>1.0160136547152183</v>
      </c>
      <c r="P55" s="4"/>
      <c r="Q55" s="4">
        <f ca="1">+'Rendements indices'!Q55+1</f>
        <v>0.97</v>
      </c>
      <c r="R55" s="4"/>
      <c r="S55" s="4"/>
      <c r="T55" s="4"/>
      <c r="U55" s="4"/>
      <c r="V55" s="40">
        <f>+'Rendements indices'!V55+1</f>
        <v>1</v>
      </c>
      <c r="W55" s="40">
        <f>+'Rendements indices'!W55+1</f>
        <v>1</v>
      </c>
    </row>
    <row r="56" spans="1:23" x14ac:dyDescent="0.25">
      <c r="A56" s="2">
        <v>39660</v>
      </c>
      <c r="B56" s="4">
        <v>1.0112503334984693</v>
      </c>
      <c r="C56" s="4">
        <v>0.9389808218184128</v>
      </c>
      <c r="D56" s="4">
        <v>0.91049920056848443</v>
      </c>
      <c r="E56" s="4">
        <v>0.9985040420400666</v>
      </c>
      <c r="F56" s="4">
        <v>0.9985040420400666</v>
      </c>
      <c r="G56" s="4">
        <v>0.97465190428802051</v>
      </c>
      <c r="H56" s="4">
        <v>1.0114946099894615</v>
      </c>
      <c r="I56" s="4">
        <v>1.0107730952576006</v>
      </c>
      <c r="J56" s="4">
        <v>1</v>
      </c>
      <c r="K56" s="4">
        <v>0.98636779868834334</v>
      </c>
      <c r="L56" s="4">
        <v>1</v>
      </c>
      <c r="M56" s="4">
        <v>1</v>
      </c>
      <c r="N56" s="4">
        <v>1</v>
      </c>
      <c r="O56" s="4">
        <v>0.98563760300436187</v>
      </c>
      <c r="P56" s="4"/>
      <c r="Q56" s="4">
        <f ca="1">+'Rendements indices'!Q56+1</f>
        <v>0.97</v>
      </c>
      <c r="R56" s="4"/>
      <c r="S56" s="4"/>
      <c r="T56" s="4"/>
      <c r="U56" s="4"/>
      <c r="V56" s="40">
        <f>+'Rendements indices'!V56+1</f>
        <v>1</v>
      </c>
      <c r="W56" s="40">
        <f>+'Rendements indices'!W56+1</f>
        <v>1</v>
      </c>
    </row>
    <row r="57" spans="1:23" x14ac:dyDescent="0.25">
      <c r="A57" s="2">
        <v>39689</v>
      </c>
      <c r="B57" s="4">
        <v>1.0076065471567597</v>
      </c>
      <c r="C57" s="4">
        <v>1.017272655267474</v>
      </c>
      <c r="D57" s="4">
        <v>0.98600379822576034</v>
      </c>
      <c r="E57" s="4">
        <v>1.0509617667655129</v>
      </c>
      <c r="F57" s="4">
        <v>1.0509617667655129</v>
      </c>
      <c r="G57" s="4">
        <v>0.99399376498833669</v>
      </c>
      <c r="H57" s="4">
        <v>1.010144128548726</v>
      </c>
      <c r="I57" s="4">
        <v>1.0030390309512307</v>
      </c>
      <c r="J57" s="4">
        <v>1</v>
      </c>
      <c r="K57" s="4">
        <v>1.0114113368738382</v>
      </c>
      <c r="L57" s="4">
        <v>1</v>
      </c>
      <c r="M57" s="4">
        <v>1</v>
      </c>
      <c r="N57" s="4">
        <v>1</v>
      </c>
      <c r="O57" s="4">
        <v>1.0126663354845589</v>
      </c>
      <c r="P57" s="4"/>
      <c r="Q57" s="4">
        <f ca="1">+'Rendements indices'!Q57+1</f>
        <v>1.01</v>
      </c>
      <c r="R57" s="4"/>
      <c r="S57" s="4"/>
      <c r="T57" s="4"/>
      <c r="U57" s="4"/>
      <c r="V57" s="40">
        <f>+'Rendements indices'!V57+1</f>
        <v>1</v>
      </c>
      <c r="W57" s="40">
        <f>+'Rendements indices'!W57+1</f>
        <v>1</v>
      </c>
    </row>
    <row r="58" spans="1:23" x14ac:dyDescent="0.25">
      <c r="A58" s="2">
        <v>39721</v>
      </c>
      <c r="B58" s="4">
        <v>0.98576450923761927</v>
      </c>
      <c r="C58" s="4">
        <v>0.88056705533822022</v>
      </c>
      <c r="D58" s="4">
        <v>0.76790849845650522</v>
      </c>
      <c r="E58" s="4">
        <v>0.90857985820049558</v>
      </c>
      <c r="F58" s="4">
        <v>0.90857985820049558</v>
      </c>
      <c r="G58" s="4">
        <v>0.85323691706741456</v>
      </c>
      <c r="H58" s="4">
        <v>0.98886368800204649</v>
      </c>
      <c r="I58" s="4">
        <v>0.98025979069447211</v>
      </c>
      <c r="J58" s="4">
        <v>1</v>
      </c>
      <c r="K58" s="4">
        <v>0.93392000633226879</v>
      </c>
      <c r="L58" s="4">
        <v>1</v>
      </c>
      <c r="M58" s="4">
        <v>1</v>
      </c>
      <c r="N58" s="4">
        <v>1</v>
      </c>
      <c r="O58" s="4">
        <v>0.93835737454060342</v>
      </c>
      <c r="P58" s="4"/>
      <c r="Q58" s="4">
        <f ca="1">+'Rendements indices'!Q58+1</f>
        <v>1.05</v>
      </c>
      <c r="R58" s="4"/>
      <c r="S58" s="4"/>
      <c r="T58" s="4"/>
      <c r="U58" s="4"/>
      <c r="V58" s="40">
        <f>+'Rendements indices'!V58+1</f>
        <v>1</v>
      </c>
      <c r="W58" s="40">
        <f>+'Rendements indices'!W58+1</f>
        <v>1</v>
      </c>
    </row>
    <row r="59" spans="1:23" x14ac:dyDescent="0.25">
      <c r="A59" s="2">
        <v>39752</v>
      </c>
      <c r="B59" s="4">
        <v>1.0005068104475894</v>
      </c>
      <c r="C59" s="4">
        <v>0.83546622844190821</v>
      </c>
      <c r="D59" s="4">
        <v>0.72502533972409755</v>
      </c>
      <c r="E59" s="4">
        <v>0.95498450055448603</v>
      </c>
      <c r="F59" s="4">
        <v>0.95498450055448603</v>
      </c>
      <c r="G59" s="4">
        <v>0.91615328261240203</v>
      </c>
      <c r="H59" s="4">
        <v>1.007044967904509</v>
      </c>
      <c r="I59" s="4">
        <v>0.98870623718954231</v>
      </c>
      <c r="J59" s="4">
        <v>1</v>
      </c>
      <c r="K59" s="4">
        <v>0.9413360545508398</v>
      </c>
      <c r="L59" s="4">
        <v>1</v>
      </c>
      <c r="M59" s="4">
        <v>1</v>
      </c>
      <c r="N59" s="4">
        <v>1</v>
      </c>
      <c r="O59" s="4">
        <v>0.94565309548339904</v>
      </c>
      <c r="P59" s="4"/>
      <c r="Q59" s="4">
        <f ca="1">+'Rendements indices'!Q59+1</f>
        <v>0.98</v>
      </c>
      <c r="R59" s="4"/>
      <c r="S59" s="4"/>
      <c r="T59" s="4"/>
      <c r="U59" s="4"/>
      <c r="V59" s="40">
        <f>+'Rendements indices'!V59+1</f>
        <v>1</v>
      </c>
      <c r="W59" s="40">
        <f>+'Rendements indices'!W59+1</f>
        <v>1</v>
      </c>
    </row>
    <row r="60" spans="1:23" x14ac:dyDescent="0.25">
      <c r="A60" s="2">
        <v>39782</v>
      </c>
      <c r="B60" s="4">
        <v>1.0199053503732964</v>
      </c>
      <c r="C60" s="4">
        <v>0.96259775191567298</v>
      </c>
      <c r="D60" s="4">
        <v>0.90149989337250902</v>
      </c>
      <c r="E60" s="4">
        <v>0.94404323669488255</v>
      </c>
      <c r="F60" s="4">
        <v>0.94404323669488255</v>
      </c>
      <c r="G60" s="4">
        <v>0.96204540196203048</v>
      </c>
      <c r="H60" s="4">
        <v>1.0238577958626029</v>
      </c>
      <c r="I60" s="4">
        <v>1.0120528257466554</v>
      </c>
      <c r="J60" s="4">
        <v>1</v>
      </c>
      <c r="K60" s="4">
        <v>0.98840713763897725</v>
      </c>
      <c r="L60" s="4">
        <v>1</v>
      </c>
      <c r="M60" s="4">
        <v>1</v>
      </c>
      <c r="N60" s="4">
        <v>1</v>
      </c>
      <c r="O60" s="4">
        <v>0.98262614455975905</v>
      </c>
      <c r="P60" s="4"/>
      <c r="Q60" s="4">
        <f ca="1">+'Rendements indices'!Q60+1</f>
        <v>1.06</v>
      </c>
      <c r="R60" s="4"/>
      <c r="S60" s="4"/>
      <c r="T60" s="4"/>
      <c r="U60" s="4"/>
      <c r="V60" s="40">
        <f>+'Rendements indices'!V60+1</f>
        <v>1</v>
      </c>
      <c r="W60" s="40">
        <f>+'Rendements indices'!W60+1</f>
        <v>1</v>
      </c>
    </row>
    <row r="61" spans="1:23" x14ac:dyDescent="0.25">
      <c r="A61" s="2">
        <v>39813</v>
      </c>
      <c r="B61" s="4">
        <v>1.0219430876176303</v>
      </c>
      <c r="C61" s="4">
        <v>0.96969485689461443</v>
      </c>
      <c r="D61" s="4">
        <v>1.0808494979761343</v>
      </c>
      <c r="E61" s="4">
        <v>1.0003494759122911</v>
      </c>
      <c r="F61" s="4">
        <v>1.0003494759122911</v>
      </c>
      <c r="G61" s="4">
        <v>1.0493255749586439</v>
      </c>
      <c r="H61" s="4">
        <v>1.0315692134770411</v>
      </c>
      <c r="I61" s="4">
        <v>1.0023805781552855</v>
      </c>
      <c r="J61" s="4">
        <v>1</v>
      </c>
      <c r="K61" s="4">
        <v>1.014407590483223</v>
      </c>
      <c r="L61" s="4">
        <v>1</v>
      </c>
      <c r="M61" s="4">
        <v>1</v>
      </c>
      <c r="N61" s="4">
        <v>1</v>
      </c>
      <c r="O61" s="4">
        <v>0.9884876217012295</v>
      </c>
      <c r="P61" s="4"/>
      <c r="Q61" s="4">
        <f ca="1">+'Rendements indices'!Q61+1</f>
        <v>0.97</v>
      </c>
      <c r="R61" s="4"/>
      <c r="S61" s="4"/>
      <c r="T61" s="4"/>
      <c r="U61" s="4"/>
      <c r="V61" s="40">
        <f>+'Rendements indices'!V61+1</f>
        <v>1</v>
      </c>
      <c r="W61" s="40">
        <f>+'Rendements indices'!W61+1</f>
        <v>1</v>
      </c>
    </row>
    <row r="62" spans="1:23" x14ac:dyDescent="0.25">
      <c r="A62" s="2">
        <v>39844</v>
      </c>
      <c r="B62" s="4">
        <v>0.99518358570932575</v>
      </c>
      <c r="C62" s="4">
        <v>0.9577150268524306</v>
      </c>
      <c r="D62" s="4">
        <v>0.9998297748163999</v>
      </c>
      <c r="E62" s="4">
        <v>0.92453476821373315</v>
      </c>
      <c r="F62" s="4">
        <v>0.92453476821373315</v>
      </c>
      <c r="G62" s="4">
        <v>0.91055740554939169</v>
      </c>
      <c r="H62" s="4">
        <v>0.99079306545663426</v>
      </c>
      <c r="I62" s="4">
        <v>1.0046818695451314</v>
      </c>
      <c r="J62" s="4">
        <v>1</v>
      </c>
      <c r="K62" s="4">
        <v>0.97255244676082764</v>
      </c>
      <c r="L62" s="4">
        <v>1</v>
      </c>
      <c r="M62" s="4">
        <v>1</v>
      </c>
      <c r="N62" s="4">
        <v>1</v>
      </c>
      <c r="O62" s="4">
        <v>1.0038565119622378</v>
      </c>
      <c r="P62" s="4"/>
      <c r="Q62" s="4">
        <f ca="1">+'Rendements indices'!Q62+1</f>
        <v>1</v>
      </c>
      <c r="R62" s="4"/>
      <c r="S62" s="4"/>
      <c r="T62" s="4"/>
      <c r="U62" s="4"/>
      <c r="V62" s="40">
        <f>+'Rendements indices'!V62+1</f>
        <v>1</v>
      </c>
      <c r="W62" s="40">
        <f>+'Rendements indices'!W62+1</f>
        <v>1</v>
      </c>
    </row>
    <row r="63" spans="1:23" x14ac:dyDescent="0.25">
      <c r="A63" s="2">
        <v>39872</v>
      </c>
      <c r="B63" s="4">
        <v>1.0094137670869199</v>
      </c>
      <c r="C63" s="4">
        <v>0.94299850858537948</v>
      </c>
      <c r="D63" s="4">
        <v>0.93112002918642833</v>
      </c>
      <c r="E63" s="4">
        <v>0.91830997024585193</v>
      </c>
      <c r="F63" s="4">
        <v>0.91830997024585193</v>
      </c>
      <c r="G63" s="4">
        <v>0.92230247801556919</v>
      </c>
      <c r="H63" s="4">
        <v>1.0072181428124185</v>
      </c>
      <c r="I63" s="4">
        <v>1.0143402379843396</v>
      </c>
      <c r="J63" s="4">
        <v>1</v>
      </c>
      <c r="K63" s="4">
        <v>0.97389341602799928</v>
      </c>
      <c r="L63" s="4">
        <v>1</v>
      </c>
      <c r="M63" s="4">
        <v>1</v>
      </c>
      <c r="N63" s="4">
        <v>1</v>
      </c>
      <c r="O63" s="4">
        <v>0.99616696776797875</v>
      </c>
      <c r="P63" s="4"/>
      <c r="Q63" s="4">
        <f ca="1">+'Rendements indices'!Q63+1</f>
        <v>1.04</v>
      </c>
      <c r="R63" s="4"/>
      <c r="S63" s="4"/>
      <c r="T63" s="4"/>
      <c r="U63" s="4"/>
      <c r="V63" s="40">
        <f>+'Rendements indices'!V63+1</f>
        <v>1</v>
      </c>
      <c r="W63" s="40">
        <f>+'Rendements indices'!W63+1</f>
        <v>1</v>
      </c>
    </row>
    <row r="64" spans="1:23" x14ac:dyDescent="0.25">
      <c r="A64" s="2">
        <v>39903</v>
      </c>
      <c r="B64" s="4">
        <v>1.0166370334689958</v>
      </c>
      <c r="C64" s="4">
        <v>1.0773757942279722</v>
      </c>
      <c r="D64" s="4">
        <v>1.0510670532612387</v>
      </c>
      <c r="E64" s="4">
        <v>1.0786109962230603</v>
      </c>
      <c r="F64" s="4">
        <v>1.0786109962230603</v>
      </c>
      <c r="G64" s="4">
        <v>1.0545892398886476</v>
      </c>
      <c r="H64" s="4">
        <v>1.0158785736805331</v>
      </c>
      <c r="I64" s="4">
        <v>1.0184051960043021</v>
      </c>
      <c r="J64" s="4">
        <v>1</v>
      </c>
      <c r="K64" s="4">
        <v>1.0396989759716844</v>
      </c>
      <c r="L64" s="4">
        <v>1</v>
      </c>
      <c r="M64" s="4">
        <v>1</v>
      </c>
      <c r="N64" s="4">
        <v>1</v>
      </c>
      <c r="O64" s="4">
        <v>1.0044081586931715</v>
      </c>
      <c r="P64" s="4"/>
      <c r="Q64" s="4">
        <f ca="1">+'Rendements indices'!Q64+1</f>
        <v>0.96</v>
      </c>
      <c r="R64" s="4"/>
      <c r="S64" s="4"/>
      <c r="T64" s="4"/>
      <c r="U64" s="4"/>
      <c r="V64" s="40">
        <f>+'Rendements indices'!V64+1</f>
        <v>1</v>
      </c>
      <c r="W64" s="40">
        <f>+'Rendements indices'!W64+1</f>
        <v>1</v>
      </c>
    </row>
    <row r="65" spans="1:23" x14ac:dyDescent="0.25">
      <c r="A65" s="2">
        <v>39933</v>
      </c>
      <c r="B65" s="4">
        <v>1.0041196150116249</v>
      </c>
      <c r="C65" s="4">
        <v>1.0578281852184492</v>
      </c>
      <c r="D65" s="4">
        <v>1.1055966996371589</v>
      </c>
      <c r="E65" s="4">
        <v>1.0381500631777056</v>
      </c>
      <c r="F65" s="4">
        <v>1.0381500631777056</v>
      </c>
      <c r="G65" s="4">
        <v>1.0687830399792531</v>
      </c>
      <c r="H65" s="4">
        <v>0.99694682808692425</v>
      </c>
      <c r="I65" s="4">
        <v>1.0206004873102728</v>
      </c>
      <c r="J65" s="4">
        <v>1</v>
      </c>
      <c r="K65" s="4">
        <v>1.0295776194469999</v>
      </c>
      <c r="L65" s="4">
        <v>1</v>
      </c>
      <c r="M65" s="4">
        <v>1</v>
      </c>
      <c r="N65" s="4">
        <v>1</v>
      </c>
      <c r="O65" s="4">
        <v>0.99838132620571396</v>
      </c>
      <c r="P65" s="4"/>
      <c r="Q65" s="4">
        <f ca="1">+'Rendements indices'!Q65+1</f>
        <v>0.97</v>
      </c>
      <c r="R65" s="4"/>
      <c r="S65" s="4"/>
      <c r="T65" s="4"/>
      <c r="U65" s="4"/>
      <c r="V65" s="40">
        <f>+'Rendements indices'!V65+1</f>
        <v>1</v>
      </c>
      <c r="W65" s="40">
        <f>+'Rendements indices'!W65+1</f>
        <v>1</v>
      </c>
    </row>
    <row r="66" spans="1:23" x14ac:dyDescent="0.25">
      <c r="A66" s="2">
        <v>39964</v>
      </c>
      <c r="B66" s="4">
        <v>0.9976875378653145</v>
      </c>
      <c r="C66" s="4">
        <v>1.1160413820342001</v>
      </c>
      <c r="D66" s="4">
        <v>1.1421314091757142</v>
      </c>
      <c r="E66" s="4">
        <v>0.96935229948513935</v>
      </c>
      <c r="F66" s="4">
        <v>0.96935229948513935</v>
      </c>
      <c r="G66" s="4">
        <v>1.0266124426062799</v>
      </c>
      <c r="H66" s="4">
        <v>0.98973732698740946</v>
      </c>
      <c r="I66" s="4">
        <v>1.0159076592209548</v>
      </c>
      <c r="J66" s="4">
        <v>1</v>
      </c>
      <c r="K66" s="4">
        <v>1.0287012532822273</v>
      </c>
      <c r="L66" s="4">
        <v>1</v>
      </c>
      <c r="M66" s="4">
        <v>1</v>
      </c>
      <c r="N66" s="4">
        <v>1</v>
      </c>
      <c r="O66" s="4">
        <v>1.0064916350952169</v>
      </c>
      <c r="P66" s="4"/>
      <c r="Q66" s="4">
        <f ca="1">+'Rendements indices'!Q66+1</f>
        <v>1.04</v>
      </c>
      <c r="R66" s="4"/>
      <c r="S66" s="4"/>
      <c r="T66" s="4"/>
      <c r="U66" s="4"/>
      <c r="V66" s="40">
        <f>+'Rendements indices'!V66+1</f>
        <v>1</v>
      </c>
      <c r="W66" s="40">
        <f>+'Rendements indices'!W66+1</f>
        <v>1</v>
      </c>
    </row>
    <row r="67" spans="1:23" x14ac:dyDescent="0.25">
      <c r="A67" s="2">
        <v>39994</v>
      </c>
      <c r="B67" s="4">
        <v>1.0095782216575222</v>
      </c>
      <c r="C67" s="4">
        <v>1.0035413356444702</v>
      </c>
      <c r="D67" s="4">
        <v>0.97961031293052547</v>
      </c>
      <c r="E67" s="4">
        <v>1.062684016690264</v>
      </c>
      <c r="F67" s="4">
        <v>1.062684016690264</v>
      </c>
      <c r="G67" s="4">
        <v>1.054546367725254</v>
      </c>
      <c r="H67" s="4">
        <v>1.004155868736853</v>
      </c>
      <c r="I67" s="4">
        <v>1.021006059879598</v>
      </c>
      <c r="J67" s="4">
        <v>1</v>
      </c>
      <c r="K67" s="4">
        <v>1.0160185051729795</v>
      </c>
      <c r="L67" s="4">
        <v>1.0098</v>
      </c>
      <c r="M67" s="4">
        <v>1</v>
      </c>
      <c r="N67" s="4">
        <v>1</v>
      </c>
      <c r="O67" s="4">
        <v>1.0159654488224188</v>
      </c>
      <c r="P67" s="4"/>
      <c r="Q67" s="4">
        <f ca="1">+'Rendements indices'!Q67+1</f>
        <v>0.95</v>
      </c>
      <c r="R67" s="4"/>
      <c r="S67" s="4"/>
      <c r="T67" s="4"/>
      <c r="U67" s="4"/>
      <c r="V67" s="40">
        <f>+'Rendements indices'!V67+1</f>
        <v>1</v>
      </c>
      <c r="W67" s="40">
        <f>+'Rendements indices'!W67+1</f>
        <v>1</v>
      </c>
    </row>
    <row r="68" spans="1:23" x14ac:dyDescent="0.25">
      <c r="A68" s="2">
        <v>40025</v>
      </c>
      <c r="B68" s="4">
        <v>1.0066210258900701</v>
      </c>
      <c r="C68" s="4">
        <v>1.0375110051313299</v>
      </c>
      <c r="D68" s="4">
        <v>1.0299766517950857</v>
      </c>
      <c r="E68" s="4">
        <v>0.99837289462331147</v>
      </c>
      <c r="F68" s="4">
        <v>0.99837289462331147</v>
      </c>
      <c r="G68" s="4">
        <v>1.0178219178547501</v>
      </c>
      <c r="H68" s="4">
        <v>1.0008050578636425</v>
      </c>
      <c r="I68" s="4">
        <v>1.0190154086267786</v>
      </c>
      <c r="J68" s="4">
        <v>1</v>
      </c>
      <c r="K68" s="4">
        <v>1.0137626935532884</v>
      </c>
      <c r="L68" s="4">
        <v>1.0421771992698328</v>
      </c>
      <c r="M68" s="4">
        <v>1.0142</v>
      </c>
      <c r="N68" s="4">
        <v>1.0517000000000001</v>
      </c>
      <c r="O68" s="4">
        <v>0.99448895546574856</v>
      </c>
      <c r="P68" s="4"/>
      <c r="Q68" s="4">
        <f ca="1">+'Rendements indices'!Q68+1</f>
        <v>0.95</v>
      </c>
      <c r="R68" s="4"/>
      <c r="S68" s="4"/>
      <c r="T68" s="4"/>
      <c r="U68" s="4"/>
      <c r="V68" s="40">
        <f>+'Rendements indices'!V68+1</f>
        <v>1</v>
      </c>
      <c r="W68" s="40">
        <f>+'Rendements indices'!W68+1</f>
        <v>1</v>
      </c>
    </row>
    <row r="69" spans="1:23" x14ac:dyDescent="0.25">
      <c r="A69" s="2">
        <v>40056</v>
      </c>
      <c r="B69" s="4">
        <v>1.0114501130771214</v>
      </c>
      <c r="C69" s="4">
        <v>1.0090060406370125</v>
      </c>
      <c r="D69" s="4">
        <v>1.0672133707791978</v>
      </c>
      <c r="E69" s="4">
        <v>1.0530998009872479</v>
      </c>
      <c r="F69" s="4">
        <v>1.0530998009872479</v>
      </c>
      <c r="G69" s="4">
        <v>1.0569324412438932</v>
      </c>
      <c r="H69" s="4">
        <v>1.0089984407370483</v>
      </c>
      <c r="I69" s="4">
        <v>1.0167205162873114</v>
      </c>
      <c r="J69" s="4">
        <v>1</v>
      </c>
      <c r="K69" s="4">
        <v>1.0218319214460523</v>
      </c>
      <c r="L69" s="4">
        <v>1.0094698463801797</v>
      </c>
      <c r="M69" s="4">
        <v>1.0164150223227526</v>
      </c>
      <c r="N69" s="4">
        <v>1.0320315702211253</v>
      </c>
      <c r="O69" s="4">
        <v>1.0171949779396605</v>
      </c>
      <c r="P69" s="4"/>
      <c r="Q69" s="4">
        <f ca="1">+'Rendements indices'!Q69+1</f>
        <v>0.95</v>
      </c>
      <c r="R69" s="4"/>
      <c r="S69" s="4"/>
      <c r="T69" s="4"/>
      <c r="U69" s="4"/>
      <c r="V69" s="40">
        <f>+'Rendements indices'!V69+1</f>
        <v>1</v>
      </c>
      <c r="W69" s="40">
        <f>+'Rendements indices'!W69+1</f>
        <v>1</v>
      </c>
    </row>
    <row r="70" spans="1:23" x14ac:dyDescent="0.25">
      <c r="A70" s="2">
        <v>40086</v>
      </c>
      <c r="B70" s="4">
        <v>1.0073295211840594</v>
      </c>
      <c r="C70" s="4">
        <v>1.0531895756589691</v>
      </c>
      <c r="D70" s="4">
        <v>1.103310428141014</v>
      </c>
      <c r="E70" s="4">
        <v>1.0141443064786761</v>
      </c>
      <c r="F70" s="4">
        <v>1.0141443064786761</v>
      </c>
      <c r="G70" s="4">
        <v>1.0279197608201183</v>
      </c>
      <c r="H70" s="4">
        <v>1.0071449350950825</v>
      </c>
      <c r="I70" s="4">
        <v>1.0078956339292435</v>
      </c>
      <c r="J70" s="4">
        <v>1</v>
      </c>
      <c r="K70" s="4">
        <v>1.0236962126700864</v>
      </c>
      <c r="L70" s="4">
        <v>1.0514130302009443</v>
      </c>
      <c r="M70" s="4">
        <v>1.0118841179743256</v>
      </c>
      <c r="N70" s="4">
        <v>1.0252883088716098</v>
      </c>
      <c r="O70" s="4">
        <v>1.0122434554865785</v>
      </c>
      <c r="P70" s="4"/>
      <c r="Q70" s="4">
        <f ca="1">+'Rendements indices'!Q70+1</f>
        <v>1.01</v>
      </c>
      <c r="R70" s="4"/>
      <c r="S70" s="4"/>
      <c r="T70" s="4"/>
      <c r="U70" s="4"/>
      <c r="V70" s="40">
        <f>+'Rendements indices'!V70+1</f>
        <v>1</v>
      </c>
      <c r="W70" s="40">
        <f>+'Rendements indices'!W70+1</f>
        <v>1</v>
      </c>
    </row>
    <row r="71" spans="1:23" x14ac:dyDescent="0.25">
      <c r="A71" s="2">
        <v>40117</v>
      </c>
      <c r="B71" s="4">
        <v>1.0005339981454329</v>
      </c>
      <c r="C71" s="4">
        <v>0.95843065665637128</v>
      </c>
      <c r="D71" s="4">
        <v>0.98389008369381914</v>
      </c>
      <c r="E71" s="4">
        <v>0.98618352310890944</v>
      </c>
      <c r="F71" s="4">
        <v>0.98618352310890944</v>
      </c>
      <c r="G71" s="4">
        <v>0.99574328461912875</v>
      </c>
      <c r="H71" s="4">
        <v>0.99759501045595589</v>
      </c>
      <c r="I71" s="4">
        <v>1.0069395842002113</v>
      </c>
      <c r="J71" s="4">
        <v>1</v>
      </c>
      <c r="K71" s="4">
        <v>0.98928198974138315</v>
      </c>
      <c r="L71" s="4">
        <v>0.95956629023131856</v>
      </c>
      <c r="M71" s="4">
        <v>0.99631647592655859</v>
      </c>
      <c r="N71" s="4">
        <v>0.98517852477494672</v>
      </c>
      <c r="O71" s="4">
        <v>1.0000752796791663</v>
      </c>
      <c r="P71" s="4"/>
      <c r="Q71" s="4">
        <f ca="1">+'Rendements indices'!Q71+1</f>
        <v>0.96</v>
      </c>
      <c r="R71" s="4"/>
      <c r="S71" s="4"/>
      <c r="T71" s="4"/>
      <c r="U71" s="4"/>
      <c r="V71" s="40">
        <f>+'Rendements indices'!V71+1</f>
        <v>1</v>
      </c>
      <c r="W71" s="40">
        <f>+'Rendements indices'!W71+1</f>
        <v>1</v>
      </c>
    </row>
    <row r="72" spans="1:23" x14ac:dyDescent="0.25">
      <c r="A72" s="2">
        <v>40147</v>
      </c>
      <c r="B72" s="4">
        <v>1.0142051474061509</v>
      </c>
      <c r="C72" s="4">
        <v>1.0497913112374102</v>
      </c>
      <c r="D72" s="4">
        <v>1.0523018281741552</v>
      </c>
      <c r="E72" s="4">
        <v>1.0403055717471199</v>
      </c>
      <c r="F72" s="4">
        <v>1.0403055717471199</v>
      </c>
      <c r="G72" s="4">
        <v>1.0067141428032997</v>
      </c>
      <c r="H72" s="4">
        <v>1.0141676778207889</v>
      </c>
      <c r="I72" s="4">
        <v>1.0143585904972252</v>
      </c>
      <c r="J72" s="4">
        <v>1</v>
      </c>
      <c r="K72" s="4">
        <v>1.0243949178862657</v>
      </c>
      <c r="L72" s="4">
        <v>1.0515480859713966</v>
      </c>
      <c r="M72" s="4">
        <v>1.0171627732837645</v>
      </c>
      <c r="N72" s="4">
        <v>1.0270546367141928</v>
      </c>
      <c r="O72" s="4">
        <v>1.0087849459691272</v>
      </c>
      <c r="P72" s="4"/>
      <c r="Q72" s="4">
        <f ca="1">+'Rendements indices'!Q72+1</f>
        <v>0.97</v>
      </c>
      <c r="R72" s="4"/>
      <c r="S72" s="4"/>
      <c r="T72" s="4"/>
      <c r="U72" s="4"/>
      <c r="V72" s="40">
        <f>+'Rendements indices'!V72+1</f>
        <v>1</v>
      </c>
      <c r="W72" s="40">
        <f>+'Rendements indices'!W72+1</f>
        <v>1</v>
      </c>
    </row>
    <row r="73" spans="1:23" x14ac:dyDescent="0.25">
      <c r="A73" s="2">
        <v>40178</v>
      </c>
      <c r="B73" s="4">
        <v>0.98641597774008016</v>
      </c>
      <c r="C73" s="4">
        <v>1.0265526435866883</v>
      </c>
      <c r="D73" s="4">
        <v>1.0522864895328987</v>
      </c>
      <c r="E73" s="4">
        <v>1.0089046685084124</v>
      </c>
      <c r="F73" s="4">
        <v>1.0089046685084124</v>
      </c>
      <c r="G73" s="4">
        <v>1.0102504416622349</v>
      </c>
      <c r="H73" s="4">
        <v>0.98452797760536281</v>
      </c>
      <c r="I73" s="4">
        <v>0.99025418624740991</v>
      </c>
      <c r="J73" s="4">
        <v>1</v>
      </c>
      <c r="K73" s="4">
        <v>1.0029812366634194</v>
      </c>
      <c r="L73" s="4">
        <v>1.0292587899305885</v>
      </c>
      <c r="M73" s="4">
        <v>0.99275845360063741</v>
      </c>
      <c r="N73" s="4">
        <v>1.0086964266529785</v>
      </c>
      <c r="O73" s="4">
        <v>1.0115766773532164</v>
      </c>
      <c r="P73" s="4"/>
      <c r="Q73" s="4">
        <f ca="1">+'Rendements indices'!Q73+1</f>
        <v>1.02</v>
      </c>
      <c r="R73" s="4"/>
      <c r="S73" s="4"/>
      <c r="T73" s="4"/>
      <c r="U73" s="4"/>
      <c r="V73" s="40">
        <f>+'Rendements indices'!V73+1</f>
        <v>1</v>
      </c>
      <c r="W73" s="40">
        <f>+'Rendements indices'!W73+1</f>
        <v>1</v>
      </c>
    </row>
    <row r="74" spans="1:23" x14ac:dyDescent="0.25">
      <c r="A74" s="2">
        <v>40209</v>
      </c>
      <c r="B74" s="4">
        <v>1.0182183201239698</v>
      </c>
      <c r="C74" s="4">
        <v>0.94485327551836062</v>
      </c>
      <c r="D74" s="4">
        <v>0.96772800524164637</v>
      </c>
      <c r="E74" s="4">
        <v>0.98097552034381486</v>
      </c>
      <c r="F74" s="4">
        <v>0.98097552034381486</v>
      </c>
      <c r="G74" s="4">
        <v>0.96976802102165727</v>
      </c>
      <c r="H74" s="4">
        <v>1.0167588728859409</v>
      </c>
      <c r="I74" s="4">
        <v>1.0211412961750517</v>
      </c>
      <c r="J74" s="4">
        <v>1</v>
      </c>
      <c r="K74" s="4">
        <v>0.99148456527286111</v>
      </c>
      <c r="L74" s="4">
        <v>0.94652120930772354</v>
      </c>
      <c r="M74" s="4">
        <v>1.0065703281138867</v>
      </c>
      <c r="N74" s="4">
        <v>0.97753261625379717</v>
      </c>
      <c r="O74" s="4">
        <v>1.004</v>
      </c>
      <c r="P74" s="4"/>
      <c r="Q74" s="4">
        <f ca="1">+'Rendements indices'!Q74+1</f>
        <v>0.96</v>
      </c>
      <c r="R74" s="4"/>
      <c r="S74" s="4"/>
      <c r="T74" s="4"/>
      <c r="U74" s="4"/>
      <c r="V74" s="40">
        <f>+'Rendements indices'!V74+1</f>
        <v>1</v>
      </c>
      <c r="W74" s="40">
        <f>+'Rendements indices'!W74+1</f>
        <v>1</v>
      </c>
    </row>
    <row r="75" spans="1:23" x14ac:dyDescent="0.25">
      <c r="A75" s="2">
        <v>40237</v>
      </c>
      <c r="B75" s="4">
        <v>1.0014942569260494</v>
      </c>
      <c r="C75" s="4">
        <v>1.0454005566888958</v>
      </c>
      <c r="D75" s="4">
        <v>1.0371594217855165</v>
      </c>
      <c r="E75" s="4">
        <v>1.0189716534122502</v>
      </c>
      <c r="F75" s="4">
        <v>1.0189716534122502</v>
      </c>
      <c r="G75" s="4">
        <v>0.98414475886049657</v>
      </c>
      <c r="H75" s="4">
        <v>1.00077153868971</v>
      </c>
      <c r="I75" s="4">
        <v>1.0030040198704646</v>
      </c>
      <c r="J75" s="4">
        <v>1</v>
      </c>
      <c r="K75" s="4">
        <v>1.0119732600840283</v>
      </c>
      <c r="L75" s="4">
        <v>1.0497297050597196</v>
      </c>
      <c r="M75" s="4">
        <v>1.0043345681507361</v>
      </c>
      <c r="N75" s="4">
        <v>1.0124203659224837</v>
      </c>
      <c r="O75" s="4">
        <v>1.0065999999999999</v>
      </c>
      <c r="P75" s="4"/>
      <c r="Q75" s="4">
        <f ca="1">+'Rendements indices'!Q75+1</f>
        <v>1.05</v>
      </c>
      <c r="R75" s="4"/>
      <c r="S75" s="4"/>
      <c r="T75" s="4"/>
      <c r="U75" s="4"/>
      <c r="V75" s="40">
        <f>+'Rendements indices'!V75+1</f>
        <v>1</v>
      </c>
      <c r="W75" s="40">
        <f>+'Rendements indices'!W75+1</f>
        <v>1</v>
      </c>
    </row>
    <row r="76" spans="1:23" x14ac:dyDescent="0.25">
      <c r="A76" s="2">
        <v>40268</v>
      </c>
      <c r="B76" s="4">
        <v>0.990936761660969</v>
      </c>
      <c r="C76" s="4">
        <v>1.0395044339353445</v>
      </c>
      <c r="D76" s="4">
        <v>1.0392865854268847</v>
      </c>
      <c r="E76" s="4">
        <v>1.0230747293229248</v>
      </c>
      <c r="F76" s="4">
        <v>1.0230747293229248</v>
      </c>
      <c r="G76" s="4">
        <v>1.0294945375254705</v>
      </c>
      <c r="H76" s="4">
        <v>0.98932522230060693</v>
      </c>
      <c r="I76" s="4">
        <v>0.99416128442676532</v>
      </c>
      <c r="J76" s="4">
        <v>1</v>
      </c>
      <c r="K76" s="4">
        <v>1.0104931360255098</v>
      </c>
      <c r="L76" s="4">
        <v>1.0380793890841227</v>
      </c>
      <c r="M76" s="4">
        <v>0.99924958503954997</v>
      </c>
      <c r="N76" s="4">
        <v>1.021150725155239</v>
      </c>
      <c r="O76" s="4">
        <v>1.0044725763319431</v>
      </c>
      <c r="P76" s="4"/>
      <c r="Q76" s="4">
        <f ca="1">+'Rendements indices'!Q76+1</f>
        <v>1.04</v>
      </c>
      <c r="R76" s="4"/>
      <c r="S76" s="4"/>
      <c r="T76" s="4"/>
      <c r="U76" s="4"/>
      <c r="V76" s="40">
        <f>+'Rendements indices'!V76+1</f>
        <v>1</v>
      </c>
      <c r="W76" s="40">
        <f>+'Rendements indices'!W76+1</f>
        <v>1</v>
      </c>
    </row>
    <row r="77" spans="1:23" x14ac:dyDescent="0.25">
      <c r="A77" s="2">
        <v>40298</v>
      </c>
      <c r="B77" s="4">
        <v>0.99777611466523142</v>
      </c>
      <c r="C77" s="4">
        <v>1.0166101100904337</v>
      </c>
      <c r="D77" s="4">
        <v>1.039520735244257</v>
      </c>
      <c r="E77" s="4">
        <v>1.0117856412289201</v>
      </c>
      <c r="F77" s="4">
        <v>1.0117856412289201</v>
      </c>
      <c r="G77" s="4">
        <v>0.98556052670591376</v>
      </c>
      <c r="H77" s="4">
        <v>0.99791002964207687</v>
      </c>
      <c r="I77" s="4">
        <v>0.99740016693659161</v>
      </c>
      <c r="J77" s="4">
        <v>1</v>
      </c>
      <c r="K77" s="4">
        <v>1.0039217239232319</v>
      </c>
      <c r="L77" s="4">
        <v>1.0166564356584185</v>
      </c>
      <c r="M77" s="4">
        <v>0.99926338668474979</v>
      </c>
      <c r="N77" s="4">
        <v>1.0030509966066365</v>
      </c>
      <c r="O77" s="4">
        <v>1.0056015946740855</v>
      </c>
      <c r="P77" s="4"/>
      <c r="Q77" s="4">
        <f ca="1">+'Rendements indices'!Q77+1</f>
        <v>0.95</v>
      </c>
      <c r="R77" s="4"/>
      <c r="S77" s="4"/>
      <c r="T77" s="4"/>
      <c r="U77" s="4"/>
      <c r="V77" s="40">
        <f>+'Rendements indices'!V77+1</f>
        <v>1</v>
      </c>
      <c r="W77" s="40">
        <f>+'Rendements indices'!W77+1</f>
        <v>1</v>
      </c>
    </row>
    <row r="78" spans="1:23" x14ac:dyDescent="0.25">
      <c r="A78" s="2">
        <v>40329</v>
      </c>
      <c r="B78" s="4">
        <v>1.0082535914449187</v>
      </c>
      <c r="C78" s="4">
        <v>0.96599999999999997</v>
      </c>
      <c r="D78" s="4">
        <v>0.94142390592307912</v>
      </c>
      <c r="E78" s="4">
        <v>0.95161629985284746</v>
      </c>
      <c r="F78" s="4">
        <v>0.95161629985284746</v>
      </c>
      <c r="G78" s="4">
        <v>0.92221455481611669</v>
      </c>
      <c r="H78" s="4">
        <v>1.0109244986459203</v>
      </c>
      <c r="I78" s="4">
        <v>1.0027768409325282</v>
      </c>
      <c r="J78" s="4">
        <v>1</v>
      </c>
      <c r="K78" s="4">
        <v>0.98190932999927349</v>
      </c>
      <c r="L78" s="4">
        <v>0.96521797944178933</v>
      </c>
      <c r="M78" s="4">
        <v>0.99564113797945231</v>
      </c>
      <c r="N78" s="4">
        <v>0.96166969079433207</v>
      </c>
      <c r="O78" s="4">
        <v>0.98358704434861677</v>
      </c>
      <c r="P78" s="4"/>
      <c r="Q78" s="4">
        <f ca="1">+'Rendements indices'!Q78+1</f>
        <v>1.02</v>
      </c>
      <c r="R78" s="4"/>
      <c r="S78" s="4"/>
      <c r="T78" s="4"/>
      <c r="U78" s="4"/>
      <c r="V78" s="40">
        <f>+'Rendements indices'!V78+1</f>
        <v>1</v>
      </c>
      <c r="W78" s="40">
        <f>+'Rendements indices'!W78+1</f>
        <v>1</v>
      </c>
    </row>
    <row r="79" spans="1:23" x14ac:dyDescent="0.25">
      <c r="A79" s="2">
        <v>40359</v>
      </c>
      <c r="B79" s="4">
        <v>1.0189514233246468</v>
      </c>
      <c r="C79" s="4">
        <v>0.96699999999999997</v>
      </c>
      <c r="D79" s="4">
        <v>0.96502823485588163</v>
      </c>
      <c r="E79" s="4">
        <v>0.9606946287916065</v>
      </c>
      <c r="F79" s="4">
        <v>0.9606946287916065</v>
      </c>
      <c r="G79" s="4">
        <v>1.0043189852401229</v>
      </c>
      <c r="H79" s="4">
        <v>1.018966058167265</v>
      </c>
      <c r="I79" s="4">
        <v>1.0189981292308476</v>
      </c>
      <c r="J79" s="4">
        <v>1</v>
      </c>
      <c r="K79" s="4">
        <v>0.99765663164312446</v>
      </c>
      <c r="L79" s="4">
        <v>0.96286444774920454</v>
      </c>
      <c r="M79" s="4">
        <v>1.0096926905088681</v>
      </c>
      <c r="N79" s="4">
        <v>0.98681455815918773</v>
      </c>
      <c r="O79" s="4">
        <v>0.99877749889786938</v>
      </c>
      <c r="P79" s="4"/>
      <c r="Q79" s="4">
        <f ca="1">+'Rendements indices'!Q79+1</f>
        <v>1</v>
      </c>
      <c r="R79" s="4"/>
      <c r="S79" s="4"/>
      <c r="T79" s="4"/>
      <c r="U79" s="4"/>
      <c r="V79" s="40">
        <f>+'Rendements indices'!V79+1</f>
        <v>1</v>
      </c>
      <c r="W79" s="40">
        <f>+'Rendements indices'!W79+1</f>
        <v>1</v>
      </c>
    </row>
    <row r="80" spans="1:23" x14ac:dyDescent="0.25">
      <c r="A80" s="2">
        <v>40390</v>
      </c>
      <c r="B80" s="4">
        <v>1.0056652026344832</v>
      </c>
      <c r="C80" s="4">
        <v>1.0376000000000001</v>
      </c>
      <c r="D80" s="4">
        <v>1.0384140226854197</v>
      </c>
      <c r="E80" s="4">
        <v>1.0680991063659517</v>
      </c>
      <c r="F80" s="4">
        <v>1.0680991063659517</v>
      </c>
      <c r="G80" s="4">
        <v>1.0594063681019903</v>
      </c>
      <c r="H80" s="4">
        <v>1.0049278240160189</v>
      </c>
      <c r="I80" s="4">
        <v>1.0074109775956663</v>
      </c>
      <c r="J80" s="4">
        <v>1.0327268219814207</v>
      </c>
      <c r="K80" s="4">
        <v>1.0250351352543734</v>
      </c>
      <c r="L80" s="4">
        <v>1.0395892939074538</v>
      </c>
      <c r="M80" s="4">
        <v>1.0153241459851385</v>
      </c>
      <c r="N80" s="4">
        <v>1.0424184242633197</v>
      </c>
      <c r="O80" s="4">
        <v>1</v>
      </c>
      <c r="P80" s="4"/>
      <c r="Q80" s="4">
        <f ca="1">+'Rendements indices'!Q80+1</f>
        <v>1</v>
      </c>
      <c r="R80" s="4"/>
      <c r="S80" s="4"/>
      <c r="T80" s="4"/>
      <c r="U80" s="4"/>
      <c r="V80" s="40">
        <f>+'Rendements indices'!V80+1</f>
        <v>1</v>
      </c>
      <c r="W80" s="40">
        <f>+'Rendements indices'!W80+1</f>
        <v>1</v>
      </c>
    </row>
    <row r="81" spans="1:23" x14ac:dyDescent="0.25">
      <c r="A81" s="2">
        <v>40421</v>
      </c>
      <c r="B81" s="4">
        <v>1.0177116628945531</v>
      </c>
      <c r="C81" s="4">
        <v>1.0209999999999999</v>
      </c>
      <c r="D81" s="4">
        <v>1.0244204648010276</v>
      </c>
      <c r="E81" s="4">
        <v>0.95361808656767899</v>
      </c>
      <c r="F81" s="4">
        <v>0.95361808656767899</v>
      </c>
      <c r="G81" s="4">
        <v>1.0048206264088522</v>
      </c>
      <c r="H81" s="4">
        <v>1.0186808727554855</v>
      </c>
      <c r="I81" s="4">
        <v>1.0156879778544941</v>
      </c>
      <c r="J81" s="4">
        <v>1.007405614929122</v>
      </c>
      <c r="K81" s="4">
        <v>1.0101779156511741</v>
      </c>
      <c r="L81" s="4">
        <v>1.0189689203469539</v>
      </c>
      <c r="M81" s="4">
        <v>1.0119811659541942</v>
      </c>
      <c r="N81" s="4">
        <v>0.99843779807204602</v>
      </c>
      <c r="O81" s="4">
        <v>1</v>
      </c>
      <c r="P81" s="4"/>
      <c r="Q81" s="4">
        <f ca="1">+'Rendements indices'!Q81+1</f>
        <v>1</v>
      </c>
      <c r="R81" s="4"/>
      <c r="S81" s="4"/>
      <c r="T81" s="4"/>
      <c r="U81" s="4"/>
      <c r="V81" s="40">
        <f>+'Rendements indices'!V81+1</f>
        <v>1</v>
      </c>
      <c r="W81" s="40">
        <f>+'Rendements indices'!W81+1</f>
        <v>1</v>
      </c>
    </row>
    <row r="82" spans="1:23" x14ac:dyDescent="0.25">
      <c r="A82" s="2">
        <v>40451</v>
      </c>
      <c r="B82" s="4">
        <v>1.0032778113840672</v>
      </c>
      <c r="C82" s="4">
        <v>1.0354000000000001</v>
      </c>
      <c r="D82" s="4">
        <v>1.0649402235701644</v>
      </c>
      <c r="E82" s="4">
        <v>1.0863259108680605</v>
      </c>
      <c r="F82" s="4">
        <v>1.0863259108680605</v>
      </c>
      <c r="G82" s="4">
        <v>1.0659741739689865</v>
      </c>
      <c r="H82" s="4">
        <v>1.0028264481298437</v>
      </c>
      <c r="I82" s="4">
        <v>1.0045000723022157</v>
      </c>
      <c r="J82" s="4">
        <v>1.0454087591527637</v>
      </c>
      <c r="K82" s="4">
        <v>1.0272392835827735</v>
      </c>
      <c r="L82" s="4">
        <v>1.040881496933435</v>
      </c>
      <c r="M82" s="4">
        <v>1.0150903034500316</v>
      </c>
      <c r="N82" s="4">
        <v>1.0476087245153558</v>
      </c>
      <c r="O82" s="4">
        <v>1</v>
      </c>
      <c r="P82" s="4"/>
      <c r="Q82" s="4">
        <f ca="1">+'Rendements indices'!Q82+1</f>
        <v>1.04</v>
      </c>
      <c r="R82" s="4"/>
      <c r="S82" s="4"/>
      <c r="T82" s="4"/>
      <c r="U82" s="4"/>
      <c r="V82" s="40">
        <f>+'Rendements indices'!V82+1</f>
        <v>1</v>
      </c>
      <c r="W82" s="40">
        <f>+'Rendements indices'!W82+1</f>
        <v>1</v>
      </c>
    </row>
    <row r="83" spans="1:23" x14ac:dyDescent="0.25">
      <c r="A83" s="2">
        <v>40482</v>
      </c>
      <c r="B83" s="4">
        <v>1.0034191160043204</v>
      </c>
      <c r="C83" s="4">
        <v>1.0214000000000001</v>
      </c>
      <c r="D83" s="4">
        <v>1.0511591131343172</v>
      </c>
      <c r="E83" s="4">
        <v>1.0384242278130793</v>
      </c>
      <c r="F83" s="4">
        <v>1.0384242278130793</v>
      </c>
      <c r="G83" s="4">
        <v>1.0233065032630555</v>
      </c>
      <c r="H83" s="4">
        <v>1.0028592951107695</v>
      </c>
      <c r="I83" s="4">
        <v>1.0047399815397053</v>
      </c>
      <c r="J83" s="4">
        <v>1.0404632405819847</v>
      </c>
      <c r="K83" s="4">
        <v>1.0147553295399072</v>
      </c>
      <c r="L83" s="4">
        <v>1.0271049329861988</v>
      </c>
      <c r="M83" s="4">
        <v>1.0081699350175415</v>
      </c>
      <c r="N83" s="4">
        <v>1.0214999332327765</v>
      </c>
      <c r="O83" s="4">
        <v>1</v>
      </c>
      <c r="P83" s="4"/>
      <c r="Q83" s="4">
        <f ca="1">+'Rendements indices'!Q83+1</f>
        <v>1.02</v>
      </c>
      <c r="R83" s="4"/>
      <c r="S83" s="4"/>
      <c r="T83" s="4"/>
      <c r="U83" s="4"/>
      <c r="V83" s="40">
        <f>+'Rendements indices'!V83+1</f>
        <v>1</v>
      </c>
      <c r="W83" s="40">
        <f>+'Rendements indices'!W83+1</f>
        <v>1</v>
      </c>
    </row>
    <row r="84" spans="1:23" x14ac:dyDescent="0.25">
      <c r="A84" s="2">
        <v>40512</v>
      </c>
      <c r="B84" s="4">
        <v>0.98828141985855411</v>
      </c>
      <c r="C84" s="4">
        <v>1.0176000000000001</v>
      </c>
      <c r="D84" s="4">
        <v>1.048613824578785</v>
      </c>
      <c r="E84" s="4">
        <v>1.0007959890993716</v>
      </c>
      <c r="F84" s="4">
        <v>1.0007959890993716</v>
      </c>
      <c r="G84" s="4">
        <v>0.96443299576215313</v>
      </c>
      <c r="H84" s="4">
        <v>0.98825095823809028</v>
      </c>
      <c r="I84" s="4">
        <v>0.98825747380133766</v>
      </c>
      <c r="J84" s="4">
        <v>0.98477857053394569</v>
      </c>
      <c r="K84" s="4">
        <v>0.99663708012461605</v>
      </c>
      <c r="L84" s="4">
        <v>1.0237035349375208</v>
      </c>
      <c r="M84" s="4">
        <v>0.9900762606220127</v>
      </c>
      <c r="N84" s="4">
        <v>0.99339486275278621</v>
      </c>
      <c r="O84" s="4">
        <v>1</v>
      </c>
      <c r="P84" s="4"/>
      <c r="Q84" s="4">
        <f ca="1">+'Rendements indices'!Q84+1</f>
        <v>1.03</v>
      </c>
      <c r="R84" s="4"/>
      <c r="S84" s="4"/>
      <c r="T84" s="4"/>
      <c r="U84" s="4"/>
      <c r="V84" s="40">
        <f>+'Rendements indices'!V84+1</f>
        <v>1</v>
      </c>
      <c r="W84" s="40">
        <f>+'Rendements indices'!W84+1</f>
        <v>1</v>
      </c>
    </row>
    <row r="85" spans="1:23" x14ac:dyDescent="0.25">
      <c r="A85" s="2">
        <v>40543</v>
      </c>
      <c r="B85" s="4">
        <v>1.0018262247471053</v>
      </c>
      <c r="C85" s="4">
        <v>1.0430999999999999</v>
      </c>
      <c r="D85" s="4">
        <v>1.065677658246226</v>
      </c>
      <c r="E85" s="4">
        <v>1.0652909953549001</v>
      </c>
      <c r="F85" s="4">
        <v>1.0652909953549001</v>
      </c>
      <c r="G85" s="4">
        <v>1.0451552557382502</v>
      </c>
      <c r="H85" s="4">
        <v>1.0011818280561002</v>
      </c>
      <c r="I85" s="4">
        <v>1.0033134800999901</v>
      </c>
      <c r="J85" s="4">
        <v>1.0390874852189544</v>
      </c>
      <c r="K85" s="4">
        <v>1.0239017273841784</v>
      </c>
      <c r="L85" s="4">
        <v>1.0409086110326449</v>
      </c>
      <c r="M85" s="4">
        <v>1.01169614910311</v>
      </c>
      <c r="N85" s="4">
        <v>1.0387933850350595</v>
      </c>
      <c r="O85" s="4">
        <v>1</v>
      </c>
      <c r="P85" s="4"/>
      <c r="Q85" s="4">
        <f ca="1">+'Rendements indices'!Q85+1</f>
        <v>1.06</v>
      </c>
      <c r="R85" s="4"/>
      <c r="S85" s="4"/>
      <c r="T85" s="4"/>
      <c r="U85" s="4"/>
      <c r="V85" s="40">
        <f>+'Rendements indices'!V85+1</f>
        <v>1</v>
      </c>
      <c r="W85" s="40">
        <f>+'Rendements indices'!W85+1</f>
        <v>1</v>
      </c>
    </row>
    <row r="86" spans="1:23" x14ac:dyDescent="0.25">
      <c r="A86" s="2">
        <v>40574</v>
      </c>
      <c r="B86" s="4">
        <v>0.99957013805860262</v>
      </c>
      <c r="C86" s="4">
        <v>1.0111513254426294</v>
      </c>
      <c r="D86" s="4">
        <v>0.99892432374698581</v>
      </c>
      <c r="E86" s="4">
        <v>1.024492927952217</v>
      </c>
      <c r="F86" s="4">
        <v>1.024492927952217</v>
      </c>
      <c r="G86" s="4">
        <v>1.0186392695280928</v>
      </c>
      <c r="H86" s="4">
        <v>0.99820020228502604</v>
      </c>
      <c r="I86" s="4">
        <v>1.0025855330903188</v>
      </c>
      <c r="J86" s="4">
        <v>1.0098176679940678</v>
      </c>
      <c r="K86" s="4">
        <v>1.0062886606760901</v>
      </c>
      <c r="L86" s="4">
        <v>1.0098614003819013</v>
      </c>
      <c r="M86" s="4">
        <v>1.0033149060696742</v>
      </c>
      <c r="N86" s="4">
        <v>1.0135150999249345</v>
      </c>
      <c r="O86" s="4">
        <v>1</v>
      </c>
      <c r="P86" s="4"/>
      <c r="Q86" s="4">
        <f ca="1">+'Rendements indices'!Q86+1</f>
        <v>1.02</v>
      </c>
      <c r="R86" s="4"/>
      <c r="S86" s="4"/>
      <c r="T86" s="4"/>
      <c r="U86" s="4"/>
      <c r="V86" s="40">
        <f>+'Rendements indices'!V86+1</f>
        <v>1</v>
      </c>
      <c r="W86" s="40">
        <f>+'Rendements indices'!W86+1</f>
        <v>1</v>
      </c>
    </row>
    <row r="87" spans="1:23" x14ac:dyDescent="0.25">
      <c r="A87" s="2">
        <v>40602</v>
      </c>
      <c r="B87" s="4">
        <v>1.0007154913527376</v>
      </c>
      <c r="C87" s="4">
        <v>1.0415014027280642</v>
      </c>
      <c r="D87" s="4">
        <v>1.0310921576351197</v>
      </c>
      <c r="E87" s="4">
        <v>1.0339480556286564</v>
      </c>
      <c r="F87" s="4">
        <v>1.0339480556286564</v>
      </c>
      <c r="G87" s="4">
        <v>0.99352805300347402</v>
      </c>
      <c r="H87" s="4">
        <v>0.9995700367783481</v>
      </c>
      <c r="I87" s="4">
        <v>1.0032984413906141</v>
      </c>
      <c r="J87" s="4">
        <v>1.0262435892799966</v>
      </c>
      <c r="K87" s="4">
        <v>1.0129812968865608</v>
      </c>
      <c r="L87" s="4">
        <v>1.0443684468967058</v>
      </c>
      <c r="M87" s="4">
        <v>1.0051724303976188</v>
      </c>
      <c r="N87" s="4">
        <v>1.0174166079874192</v>
      </c>
      <c r="O87" s="4">
        <v>1</v>
      </c>
      <c r="P87" s="4"/>
      <c r="Q87" s="4">
        <f ca="1">+'Rendements indices'!Q87+1</f>
        <v>1.05</v>
      </c>
      <c r="R87" s="4"/>
      <c r="S87" s="4"/>
      <c r="T87" s="4"/>
      <c r="U87" s="4"/>
      <c r="V87" s="40">
        <f>+'Rendements indices'!V87+1</f>
        <v>1</v>
      </c>
      <c r="W87" s="40">
        <f>+'Rendements indices'!W87+1</f>
        <v>1</v>
      </c>
    </row>
    <row r="88" spans="1:23" x14ac:dyDescent="0.25">
      <c r="A88" s="2">
        <v>40633</v>
      </c>
      <c r="B88" s="4">
        <v>0.99994590894138335</v>
      </c>
      <c r="C88" s="4">
        <v>1.0017648151588334</v>
      </c>
      <c r="D88" s="4">
        <v>1.0111355133199846</v>
      </c>
      <c r="E88" s="4">
        <v>1.0010327746886993</v>
      </c>
      <c r="F88" s="4">
        <v>1.0010327746886993</v>
      </c>
      <c r="G88" s="4">
        <v>0.99573739986207788</v>
      </c>
      <c r="H88" s="4">
        <v>1.0001513747050443</v>
      </c>
      <c r="I88" s="4">
        <v>0.99950236493603162</v>
      </c>
      <c r="J88" s="4">
        <v>1.0034010155663038</v>
      </c>
      <c r="K88" s="4">
        <v>1.0006046562496127</v>
      </c>
      <c r="L88" s="4">
        <v>1.0012460064894222</v>
      </c>
      <c r="M88" s="4">
        <v>0.99990891235089818</v>
      </c>
      <c r="N88" s="4">
        <v>0.99966464599186944</v>
      </c>
      <c r="O88" s="4">
        <v>1</v>
      </c>
      <c r="P88" s="4"/>
      <c r="Q88" s="4">
        <f ca="1">+'Rendements indices'!Q88+1</f>
        <v>1</v>
      </c>
      <c r="R88" s="4"/>
      <c r="S88" s="4"/>
      <c r="T88" s="4"/>
      <c r="U88" s="4"/>
      <c r="V88" s="40">
        <f>+'Rendements indices'!V88+1</f>
        <v>1</v>
      </c>
      <c r="W88" s="40">
        <f ca="1">+'Rendements indices'!W88+1</f>
        <v>0.97</v>
      </c>
    </row>
    <row r="89" spans="1:23" x14ac:dyDescent="0.25">
      <c r="A89" s="2">
        <v>40663</v>
      </c>
      <c r="B89" s="4">
        <v>1.0091271586816257</v>
      </c>
      <c r="C89" s="4">
        <v>0.99100602688919803</v>
      </c>
      <c r="D89" s="4">
        <v>0.99878871015720505</v>
      </c>
      <c r="E89" s="4">
        <v>1.0295430653008337</v>
      </c>
      <c r="F89" s="4">
        <v>1.0295430653008337</v>
      </c>
      <c r="G89" s="4">
        <v>1.0274566660538003</v>
      </c>
      <c r="H89" s="4">
        <v>1.0086565488530121</v>
      </c>
      <c r="I89" s="4">
        <v>1.0102226622838151</v>
      </c>
      <c r="J89" s="4">
        <v>1.0400843877627359</v>
      </c>
      <c r="K89" s="4">
        <v>1.0084413700026851</v>
      </c>
      <c r="L89" s="4">
        <v>0.9897829496563858</v>
      </c>
      <c r="M89" s="4">
        <v>1.0100987375044219</v>
      </c>
      <c r="N89" s="4">
        <v>1.013864280677804</v>
      </c>
      <c r="O89" s="4">
        <v>1</v>
      </c>
      <c r="P89" s="4"/>
      <c r="Q89" s="4">
        <f ca="1">+'Rendements indices'!Q89+1</f>
        <v>0.96</v>
      </c>
      <c r="R89" s="4"/>
      <c r="S89" s="4"/>
      <c r="T89" s="4"/>
      <c r="U89" s="4"/>
      <c r="V89" s="40">
        <f>+'Rendements indices'!V89+1</f>
        <v>1</v>
      </c>
      <c r="W89" s="40">
        <f ca="1">+'Rendements indices'!W89+1</f>
        <v>1.03</v>
      </c>
    </row>
    <row r="90" spans="1:23" x14ac:dyDescent="0.25">
      <c r="A90" s="2">
        <v>40694</v>
      </c>
      <c r="B90" s="4">
        <v>1.0114287103248665</v>
      </c>
      <c r="C90" s="4">
        <v>0.99522829341317365</v>
      </c>
      <c r="D90" s="4">
        <v>0.98554560961293691</v>
      </c>
      <c r="E90" s="4">
        <v>0.98913833308795229</v>
      </c>
      <c r="F90" s="4">
        <v>0.98913833308795229</v>
      </c>
      <c r="G90" s="4">
        <v>0.99196700215902189</v>
      </c>
      <c r="H90" s="4">
        <v>1.0114881283483261</v>
      </c>
      <c r="I90" s="4">
        <v>1.0113493432128464</v>
      </c>
      <c r="J90" s="4">
        <v>0.98400682880076895</v>
      </c>
      <c r="K90" s="4">
        <v>1.0021987669446699</v>
      </c>
      <c r="L90" s="4">
        <v>0.99132608623244045</v>
      </c>
      <c r="M90" s="4">
        <v>1.0070412705788414</v>
      </c>
      <c r="N90" s="4">
        <v>0.99641475357942322</v>
      </c>
      <c r="O90" s="4">
        <v>1</v>
      </c>
      <c r="P90" s="4"/>
      <c r="Q90" s="4">
        <f ca="1">+'Rendements indices'!Q90+1</f>
        <v>1.03</v>
      </c>
      <c r="R90" s="4"/>
      <c r="S90" s="4"/>
      <c r="T90" s="4"/>
      <c r="U90" s="4"/>
      <c r="V90" s="40">
        <f>+'Rendements indices'!V90+1</f>
        <v>1</v>
      </c>
      <c r="W90" s="40">
        <f ca="1">+'Rendements indices'!W90+1</f>
        <v>1.06</v>
      </c>
    </row>
    <row r="91" spans="1:23" x14ac:dyDescent="0.25">
      <c r="A91" s="2">
        <v>40724</v>
      </c>
      <c r="B91" s="4">
        <v>1.0014140041887298</v>
      </c>
      <c r="C91" s="4">
        <v>0.97640312118078387</v>
      </c>
      <c r="D91" s="4">
        <v>0.94968080403093447</v>
      </c>
      <c r="E91" s="4">
        <v>0.98422240361069779</v>
      </c>
      <c r="F91" s="4">
        <v>0.98422240361069779</v>
      </c>
      <c r="G91" s="4">
        <v>0.98218012966623813</v>
      </c>
      <c r="H91" s="4">
        <v>1.0019365730517502</v>
      </c>
      <c r="I91" s="4">
        <v>1.0002014879697587</v>
      </c>
      <c r="J91" s="4">
        <v>0.98640908183454912</v>
      </c>
      <c r="K91" s="4">
        <v>0.99064876536136326</v>
      </c>
      <c r="L91" s="4">
        <v>0.96669765551791154</v>
      </c>
      <c r="M91" s="4">
        <v>0.99726554029373338</v>
      </c>
      <c r="N91" s="4">
        <v>0.98602014891956202</v>
      </c>
      <c r="O91" s="4">
        <v>1</v>
      </c>
      <c r="P91" s="4"/>
      <c r="Q91" s="4">
        <f ca="1">+'Rendements indices'!Q91+1</f>
        <v>1.04</v>
      </c>
      <c r="R91" s="4"/>
      <c r="S91" s="4"/>
      <c r="T91" s="4"/>
      <c r="U91" s="4"/>
      <c r="V91" s="40">
        <f>+'Rendements indices'!V91+1</f>
        <v>1</v>
      </c>
      <c r="W91" s="40">
        <f ca="1">+'Rendements indices'!W91+1</f>
        <v>0.97</v>
      </c>
    </row>
    <row r="92" spans="1:23" x14ac:dyDescent="0.25">
      <c r="A92" s="2">
        <v>40755</v>
      </c>
      <c r="B92" s="4">
        <v>1.0168552340967452</v>
      </c>
      <c r="C92" s="4">
        <v>0.96986327748892753</v>
      </c>
      <c r="D92" s="4">
        <v>0.99509036615908675</v>
      </c>
      <c r="E92" s="4">
        <v>0.98067166217851143</v>
      </c>
      <c r="F92" s="4">
        <v>0.98067166217851143</v>
      </c>
      <c r="G92" s="4">
        <v>0.97621593501512494</v>
      </c>
      <c r="H92" s="4">
        <v>1.0163455015106617</v>
      </c>
      <c r="I92" s="4">
        <v>1.0181120339611853</v>
      </c>
      <c r="J92" s="4">
        <v>1.0261228364979289</v>
      </c>
      <c r="K92" s="4">
        <v>1.0007026920063675</v>
      </c>
      <c r="L92" s="4">
        <v>0.97501652993889398</v>
      </c>
      <c r="M92" s="4">
        <v>1.0077849544460005</v>
      </c>
      <c r="N92" s="4">
        <v>0.98509886082770926</v>
      </c>
      <c r="O92" s="4">
        <v>1</v>
      </c>
      <c r="P92" s="4"/>
      <c r="Q92" s="4">
        <f ca="1">+'Rendements indices'!Q92+1</f>
        <v>0.95</v>
      </c>
      <c r="R92" s="4"/>
      <c r="S92" s="4"/>
      <c r="T92" s="4"/>
      <c r="U92" s="4"/>
      <c r="V92" s="40">
        <f>+'Rendements indices'!V92+1</f>
        <v>1</v>
      </c>
      <c r="W92" s="40">
        <f ca="1">+'Rendements indices'!W92+1</f>
        <v>1.01</v>
      </c>
    </row>
    <row r="93" spans="1:23" x14ac:dyDescent="0.25">
      <c r="A93" s="2">
        <v>40786</v>
      </c>
      <c r="B93" s="4">
        <v>1.0106707152691534</v>
      </c>
      <c r="C93" s="4">
        <v>0.9897746450908369</v>
      </c>
      <c r="D93" s="4">
        <v>0.95915664054790162</v>
      </c>
      <c r="E93" s="4">
        <v>0.9449910955019849</v>
      </c>
      <c r="F93" s="4">
        <v>0.9449910955019849</v>
      </c>
      <c r="G93" s="4">
        <v>0.9334109725432792</v>
      </c>
      <c r="H93" s="4">
        <v>1.013837412179492</v>
      </c>
      <c r="I93" s="4">
        <v>1.0029250246036101</v>
      </c>
      <c r="J93" s="4">
        <v>1.0122827068015312</v>
      </c>
      <c r="K93" s="4">
        <v>0.99019927569591903</v>
      </c>
      <c r="L93" s="4">
        <v>0.98791193276310818</v>
      </c>
      <c r="M93" s="4">
        <v>0.99912966851709606</v>
      </c>
      <c r="N93" s="4">
        <v>0.96919597427230242</v>
      </c>
      <c r="O93" s="4">
        <v>1</v>
      </c>
      <c r="P93" s="4"/>
      <c r="Q93" s="4">
        <f ca="1">+'Rendements indices'!Q93+1</f>
        <v>1.03</v>
      </c>
      <c r="R93" s="4"/>
      <c r="S93" s="4"/>
      <c r="T93" s="4"/>
      <c r="U93" s="4"/>
      <c r="V93" s="40">
        <f>+'Rendements indices'!V93+1</f>
        <v>1</v>
      </c>
      <c r="W93" s="40">
        <f ca="1">+'Rendements indices'!W93+1</f>
        <v>1.04</v>
      </c>
    </row>
    <row r="94" spans="1:23" x14ac:dyDescent="0.25">
      <c r="A94" s="2">
        <v>40816</v>
      </c>
      <c r="B94" s="4">
        <v>1.0127706283413169</v>
      </c>
      <c r="C94" s="4">
        <v>0.92627883650952836</v>
      </c>
      <c r="D94" s="4">
        <v>0.87582245546429882</v>
      </c>
      <c r="E94" s="4">
        <v>0.92583331578614891</v>
      </c>
      <c r="F94" s="4">
        <v>0.92583331578614891</v>
      </c>
      <c r="G94" s="4">
        <v>0.95572795721543691</v>
      </c>
      <c r="H94" s="4">
        <v>1.0147903022392113</v>
      </c>
      <c r="I94" s="4">
        <v>1.0078143477846222</v>
      </c>
      <c r="J94" s="4">
        <v>0.93364915907405499</v>
      </c>
      <c r="K94" s="4">
        <v>0.9739598388592885</v>
      </c>
      <c r="L94" s="4">
        <v>0.91338584466907091</v>
      </c>
      <c r="M94" s="4">
        <v>0.99668797166873624</v>
      </c>
      <c r="N94" s="4">
        <v>0.95453907796271109</v>
      </c>
      <c r="O94" s="4">
        <v>1</v>
      </c>
      <c r="P94" s="4"/>
      <c r="Q94" s="4">
        <f ca="1">+'Rendements indices'!Q94+1</f>
        <v>1</v>
      </c>
      <c r="R94" s="4"/>
      <c r="S94" s="4"/>
      <c r="T94" s="4"/>
      <c r="U94" s="4"/>
      <c r="V94" s="40">
        <f>+'Rendements indices'!V94+1</f>
        <v>1</v>
      </c>
      <c r="W94" s="40">
        <f ca="1">+'Rendements indices'!W94+1</f>
        <v>1.03</v>
      </c>
    </row>
    <row r="95" spans="1:23" x14ac:dyDescent="0.25">
      <c r="A95" s="2">
        <v>40847</v>
      </c>
      <c r="B95" s="4">
        <v>0.99752958663682367</v>
      </c>
      <c r="C95" s="4">
        <v>1.0518678938819708</v>
      </c>
      <c r="D95" s="4">
        <v>1.0887902105813805</v>
      </c>
      <c r="E95" s="4">
        <v>1.1049324804548686</v>
      </c>
      <c r="F95" s="4">
        <v>1.1049324804548686</v>
      </c>
      <c r="G95" s="4">
        <v>1.047743285026385</v>
      </c>
      <c r="H95" s="4">
        <v>0.99710355247875437</v>
      </c>
      <c r="I95" s="4">
        <v>0.99867276612650147</v>
      </c>
      <c r="J95" s="4">
        <v>1.0553449708929299</v>
      </c>
      <c r="K95" s="4">
        <v>1.0290762340683937</v>
      </c>
      <c r="L95" s="4">
        <v>1.0560705393726211</v>
      </c>
      <c r="M95" s="4">
        <v>1.011919718684863</v>
      </c>
      <c r="N95" s="4">
        <v>1.0506853342331399</v>
      </c>
      <c r="O95" s="4">
        <v>1</v>
      </c>
      <c r="P95" s="4"/>
      <c r="Q95" s="4">
        <f ca="1">+'Rendements indices'!Q95+1</f>
        <v>1</v>
      </c>
      <c r="R95" s="4"/>
      <c r="S95" s="4"/>
      <c r="T95" s="4"/>
      <c r="U95" s="4"/>
      <c r="V95" s="40">
        <f>+'Rendements indices'!V95+1</f>
        <v>1</v>
      </c>
      <c r="W95" s="40">
        <f ca="1">+'Rendements indices'!W95+1</f>
        <v>1.06</v>
      </c>
    </row>
    <row r="96" spans="1:23" x14ac:dyDescent="0.25">
      <c r="A96" s="2">
        <v>40877</v>
      </c>
      <c r="B96" s="4">
        <v>1.0036301658628211</v>
      </c>
      <c r="C96" s="4">
        <v>0.99804406011941527</v>
      </c>
      <c r="D96" s="4">
        <v>0.98893051502821538</v>
      </c>
      <c r="E96" s="4">
        <v>0.99843050481140327</v>
      </c>
      <c r="F96" s="4">
        <v>0.99843050481140327</v>
      </c>
      <c r="G96" s="4">
        <v>0.97192690090747402</v>
      </c>
      <c r="H96" s="4">
        <v>1.0042328727190626</v>
      </c>
      <c r="I96" s="4">
        <v>1.0020533370519999</v>
      </c>
      <c r="J96" s="4">
        <v>0.98872671532264966</v>
      </c>
      <c r="K96" s="4">
        <v>0.99745224796235044</v>
      </c>
      <c r="L96" s="4">
        <v>0.99788779231734903</v>
      </c>
      <c r="M96" s="4">
        <v>1.0006327611700012</v>
      </c>
      <c r="N96" s="4">
        <v>0.99285369970889725</v>
      </c>
      <c r="O96" s="4">
        <v>1</v>
      </c>
      <c r="P96" s="4"/>
      <c r="Q96" s="4">
        <f ca="1">+'Rendements indices'!Q96+1</f>
        <v>1.03</v>
      </c>
      <c r="R96" s="4"/>
      <c r="S96" s="4"/>
      <c r="T96" s="4"/>
      <c r="U96" s="4"/>
      <c r="V96" s="40">
        <f>+'Rendements indices'!V96+1</f>
        <v>1</v>
      </c>
      <c r="W96" s="40">
        <f ca="1">+'Rendements indices'!W96+1</f>
        <v>1.05</v>
      </c>
    </row>
    <row r="97" spans="1:23" x14ac:dyDescent="0.25">
      <c r="A97" s="2">
        <v>40908</v>
      </c>
      <c r="B97" s="4">
        <v>1.011143102389322</v>
      </c>
      <c r="C97" s="4">
        <v>0.98844765342960283</v>
      </c>
      <c r="D97" s="4">
        <v>0.98132147219461041</v>
      </c>
      <c r="E97" s="4">
        <v>1.0110295065068935</v>
      </c>
      <c r="F97" s="4">
        <v>1.0110295065068935</v>
      </c>
      <c r="G97" s="4">
        <v>0.98725506975125499</v>
      </c>
      <c r="H97" s="4">
        <v>1.0115505542939611</v>
      </c>
      <c r="I97" s="4">
        <v>1.0100279084839889</v>
      </c>
      <c r="J97" s="4">
        <v>0.98542666311939564</v>
      </c>
      <c r="K97" s="4">
        <v>1.0020129350051681</v>
      </c>
      <c r="L97" s="4">
        <v>0.98300989859365273</v>
      </c>
      <c r="M97" s="4">
        <v>1.007477167056283</v>
      </c>
      <c r="N97" s="4">
        <v>0.99893485185585951</v>
      </c>
      <c r="O97" s="4">
        <v>1</v>
      </c>
      <c r="P97" s="4"/>
      <c r="Q97" s="4">
        <f ca="1">+'Rendements indices'!Q97+1</f>
        <v>0.96</v>
      </c>
      <c r="R97" s="4"/>
      <c r="S97" s="4"/>
      <c r="T97" s="4"/>
      <c r="U97" s="4"/>
      <c r="V97" s="40">
        <f>+'Rendements indices'!V97+1</f>
        <v>1</v>
      </c>
      <c r="W97" s="40">
        <f ca="1">+'Rendements indices'!W97+1</f>
        <v>1.04</v>
      </c>
    </row>
    <row r="98" spans="1:23" x14ac:dyDescent="0.25">
      <c r="A98" s="2">
        <v>40939</v>
      </c>
      <c r="B98" s="4">
        <v>1.005976548091909</v>
      </c>
      <c r="C98" s="4">
        <v>1.040070958989878</v>
      </c>
      <c r="D98" s="4">
        <v>1.0822485110908069</v>
      </c>
      <c r="E98" s="4">
        <v>1.0448194122295007</v>
      </c>
      <c r="F98" s="4">
        <v>1.0448194122295007</v>
      </c>
      <c r="G98" s="4">
        <v>1.0559700032858497</v>
      </c>
      <c r="H98" s="4">
        <v>1.0045229169961636</v>
      </c>
      <c r="I98" s="4">
        <v>1.0097653442156975</v>
      </c>
      <c r="J98" s="4">
        <v>1.0414945693526225</v>
      </c>
      <c r="K98" s="4">
        <v>1.0256264597827891</v>
      </c>
      <c r="L98" s="4">
        <v>1.043729459402245</v>
      </c>
      <c r="M98" s="4">
        <v>1.0139809192087437</v>
      </c>
      <c r="N98" s="4">
        <v>1.0364617329073733</v>
      </c>
      <c r="O98" s="4">
        <v>1</v>
      </c>
      <c r="P98" s="4"/>
      <c r="Q98" s="4">
        <f ca="1">+'Rendements indices'!Q98+1</f>
        <v>1.02</v>
      </c>
      <c r="R98" s="4"/>
      <c r="S98" s="4"/>
      <c r="T98" s="4"/>
      <c r="U98" s="4"/>
      <c r="V98" s="40">
        <f>+'Rendements indices'!V98+1</f>
        <v>1</v>
      </c>
      <c r="W98" s="40">
        <f ca="1">+'Rendements indices'!W98+1</f>
        <v>1</v>
      </c>
    </row>
    <row r="99" spans="1:23" x14ac:dyDescent="0.25">
      <c r="A99" s="2">
        <v>40968</v>
      </c>
      <c r="B99" s="4">
        <v>0.99763121252011555</v>
      </c>
      <c r="C99" s="4">
        <v>1.0171566168355572</v>
      </c>
      <c r="D99" s="4">
        <v>1.0239783323349769</v>
      </c>
      <c r="E99" s="4">
        <v>1.043135877281576</v>
      </c>
      <c r="F99" s="4">
        <v>1.043135877281576</v>
      </c>
      <c r="G99" s="4">
        <v>1.0384313099003091</v>
      </c>
      <c r="H99" s="4">
        <v>0.9953973452584538</v>
      </c>
      <c r="I99" s="4">
        <v>1.0035771157264484</v>
      </c>
      <c r="J99" s="4">
        <v>1.0125694039234741</v>
      </c>
      <c r="K99" s="4">
        <v>1.011485591081561</v>
      </c>
      <c r="L99" s="4">
        <v>1.0167339532734723</v>
      </c>
      <c r="M99" s="4">
        <v>1.0049985754512543</v>
      </c>
      <c r="N99" s="4">
        <v>1.0242852608769777</v>
      </c>
      <c r="O99" s="4">
        <v>1</v>
      </c>
      <c r="P99" s="4"/>
      <c r="Q99" s="4">
        <f ca="1">+'Rendements indices'!Q99+1</f>
        <v>1.05</v>
      </c>
      <c r="R99" s="4"/>
      <c r="S99" s="4"/>
      <c r="T99" s="4"/>
      <c r="U99" s="4"/>
      <c r="V99" s="40">
        <f>+'Rendements indices'!V99+1</f>
        <v>1</v>
      </c>
      <c r="W99" s="40">
        <f ca="1">+'Rendements indices'!W99+1</f>
        <v>1.04</v>
      </c>
    </row>
    <row r="100" spans="1:23" x14ac:dyDescent="0.25">
      <c r="A100" s="2">
        <v>40999</v>
      </c>
      <c r="B100" s="4">
        <v>0.99679267076570022</v>
      </c>
      <c r="C100" s="4">
        <v>0.98875517853620043</v>
      </c>
      <c r="D100" s="4">
        <v>0.96901159283538596</v>
      </c>
      <c r="E100" s="4">
        <v>1.0341022834638303</v>
      </c>
      <c r="F100" s="4">
        <v>1.0341022834638303</v>
      </c>
      <c r="G100" s="4">
        <v>1.0006897183180066</v>
      </c>
      <c r="H100" s="4">
        <v>0.99504862123614357</v>
      </c>
      <c r="I100" s="4">
        <v>1.001410013514298</v>
      </c>
      <c r="J100" s="4">
        <v>0.98666154015789331</v>
      </c>
      <c r="K100" s="4">
        <v>0.99771148386856967</v>
      </c>
      <c r="L100" s="4">
        <v>0.98369907073752716</v>
      </c>
      <c r="M100" s="4">
        <v>0.9993307894380804</v>
      </c>
      <c r="N100" s="4">
        <v>1.0053142417488248</v>
      </c>
      <c r="O100" s="4">
        <v>1</v>
      </c>
      <c r="P100" s="4"/>
      <c r="Q100" s="4">
        <f ca="1">+'Rendements indices'!Q100+1</f>
        <v>1.06</v>
      </c>
      <c r="R100" s="4"/>
      <c r="S100" s="4"/>
      <c r="T100" s="4"/>
      <c r="U100" s="4"/>
      <c r="V100" s="40">
        <f>+'Rendements indices'!V100+1</f>
        <v>1</v>
      </c>
      <c r="W100" s="40">
        <f ca="1">+'Rendements indices'!W100+1</f>
        <v>0.95</v>
      </c>
    </row>
    <row r="101" spans="1:23" x14ac:dyDescent="0.25">
      <c r="A101" s="2">
        <v>41029</v>
      </c>
      <c r="B101" s="4">
        <v>1.0014037258256727</v>
      </c>
      <c r="C101" s="4">
        <v>0.99700718276137268</v>
      </c>
      <c r="D101" s="4">
        <v>0.96730875755619938</v>
      </c>
      <c r="E101" s="4">
        <v>0.99438687587351704</v>
      </c>
      <c r="F101" s="4">
        <v>0.99438687587351704</v>
      </c>
      <c r="G101" s="4">
        <v>0.97181182020433199</v>
      </c>
      <c r="H101" s="4">
        <v>1.0015828848056312</v>
      </c>
      <c r="I101" s="4">
        <v>1.0009063918392171</v>
      </c>
      <c r="J101" s="4">
        <v>1.0017742910421423</v>
      </c>
      <c r="K101" s="4">
        <v>0.99512783749173772</v>
      </c>
      <c r="L101" s="4">
        <v>0.99403679119478194</v>
      </c>
      <c r="M101" s="4">
        <v>0.99863348369827432</v>
      </c>
      <c r="N101" s="4">
        <v>0.99111300604241725</v>
      </c>
      <c r="O101" s="4">
        <v>1</v>
      </c>
      <c r="P101" s="4"/>
      <c r="Q101" s="4">
        <f ca="1">+'Rendements indices'!Q101+1</f>
        <v>0.97</v>
      </c>
      <c r="R101" s="4"/>
      <c r="S101" s="4"/>
      <c r="T101" s="4"/>
      <c r="U101" s="4"/>
      <c r="V101" s="40">
        <f>+'Rendements indices'!V101+1</f>
        <v>1</v>
      </c>
      <c r="W101" s="40">
        <f ca="1">+'Rendements indices'!W101+1</f>
        <v>1.02</v>
      </c>
    </row>
    <row r="102" spans="1:23" x14ac:dyDescent="0.25">
      <c r="A102" s="2">
        <v>41060</v>
      </c>
      <c r="B102" s="4">
        <v>1.0150785754863589</v>
      </c>
      <c r="C102" s="4">
        <v>0.94336601961176714</v>
      </c>
      <c r="D102" s="4">
        <v>0.93059143234269492</v>
      </c>
      <c r="E102" s="4">
        <v>0.93764782940941016</v>
      </c>
      <c r="F102" s="4">
        <v>0.93764782940941016</v>
      </c>
      <c r="G102" s="4">
        <v>0.92752969123771745</v>
      </c>
      <c r="H102" s="4">
        <v>1.0157172326788908</v>
      </c>
      <c r="I102" s="4">
        <v>1.0133144509887333</v>
      </c>
      <c r="J102" s="4">
        <v>0.95629334394163434</v>
      </c>
      <c r="K102" s="4">
        <v>0.9795517148733156</v>
      </c>
      <c r="L102" s="4">
        <v>0.93860035714358059</v>
      </c>
      <c r="M102" s="4">
        <v>0.99853623278680448</v>
      </c>
      <c r="N102" s="4">
        <v>0.95517921135090589</v>
      </c>
      <c r="O102" s="4">
        <v>1</v>
      </c>
      <c r="P102" s="4"/>
      <c r="Q102" s="4">
        <f ca="1">+'Rendements indices'!Q102+1</f>
        <v>1.03</v>
      </c>
      <c r="R102" s="4"/>
      <c r="S102" s="4"/>
      <c r="T102" s="4"/>
      <c r="U102" s="4"/>
      <c r="V102" s="40">
        <f>+'Rendements indices'!V102+1</f>
        <v>1</v>
      </c>
      <c r="W102" s="40">
        <f ca="1">+'Rendements indices'!W102+1</f>
        <v>1.05</v>
      </c>
    </row>
    <row r="103" spans="1:23" x14ac:dyDescent="0.25">
      <c r="A103" s="2">
        <v>41090</v>
      </c>
      <c r="B103" s="4">
        <v>1.0018194589613645</v>
      </c>
      <c r="C103" s="4">
        <v>1.0140008485362748</v>
      </c>
      <c r="D103" s="4">
        <v>0.98900692661911271</v>
      </c>
      <c r="E103" s="4">
        <v>1.0412438148830891</v>
      </c>
      <c r="F103" s="4">
        <v>1.0412438148830891</v>
      </c>
      <c r="G103" s="4">
        <v>1.0460151748418052</v>
      </c>
      <c r="H103" s="4">
        <v>1.0019246676568438</v>
      </c>
      <c r="I103" s="4">
        <v>1.0014775493454571</v>
      </c>
      <c r="J103" s="4">
        <v>1.0307938408510451</v>
      </c>
      <c r="K103" s="4">
        <v>1.0125245870040098</v>
      </c>
      <c r="L103" s="4">
        <v>1.0110100873389238</v>
      </c>
      <c r="M103" s="4">
        <v>1.0081188564968862</v>
      </c>
      <c r="N103" s="4">
        <v>1.0257106293836364</v>
      </c>
      <c r="O103" s="4">
        <v>1</v>
      </c>
      <c r="P103" s="4"/>
      <c r="Q103" s="4">
        <f ca="1">+'Rendements indices'!Q103+1</f>
        <v>1.06</v>
      </c>
      <c r="R103" s="4"/>
      <c r="S103" s="4"/>
      <c r="T103" s="4"/>
      <c r="U103" s="4"/>
      <c r="V103" s="40">
        <f>+'Rendements indices'!V103+1</f>
        <v>1</v>
      </c>
      <c r="W103" s="40">
        <f ca="1">+'Rendements indices'!W103+1</f>
        <v>1.03</v>
      </c>
    </row>
    <row r="104" spans="1:23" x14ac:dyDescent="0.25">
      <c r="A104" s="2">
        <v>41121</v>
      </c>
      <c r="B104" s="4">
        <v>1.0038910029697088</v>
      </c>
      <c r="C104" s="4">
        <v>1.0073221757322175</v>
      </c>
      <c r="D104" s="4">
        <v>1.0138905593142775</v>
      </c>
      <c r="E104" s="4">
        <v>1.0143354981783621</v>
      </c>
      <c r="F104" s="4">
        <v>1.0143354981783621</v>
      </c>
      <c r="G104" s="4">
        <v>0.99578206720791296</v>
      </c>
      <c r="H104" s="4">
        <v>1.0028375698613197</v>
      </c>
      <c r="I104" s="4">
        <v>1.0066072152733929</v>
      </c>
      <c r="J104" s="4">
        <v>1.0269371658844597</v>
      </c>
      <c r="K104" s="4">
        <v>1.0062202471724704</v>
      </c>
      <c r="L104" s="4">
        <v>1.0080023590522684</v>
      </c>
      <c r="M104" s="4">
        <v>1.004182560724036</v>
      </c>
      <c r="N104" s="4">
        <v>1.0051871604992102</v>
      </c>
      <c r="O104" s="4">
        <v>1</v>
      </c>
      <c r="P104" s="4"/>
      <c r="Q104" s="4">
        <f ca="1">+'Rendements indices'!Q104+1</f>
        <v>1.01</v>
      </c>
      <c r="R104" s="4"/>
      <c r="S104" s="4"/>
      <c r="T104" s="4"/>
      <c r="U104" s="4"/>
      <c r="V104" s="40">
        <f>+'Rendements indices'!V104+1</f>
        <v>1</v>
      </c>
      <c r="W104" s="40">
        <f ca="1">+'Rendements indices'!W104+1</f>
        <v>1.04</v>
      </c>
    </row>
    <row r="105" spans="1:23" x14ac:dyDescent="0.25">
      <c r="A105" s="2">
        <v>41152</v>
      </c>
      <c r="B105" s="4">
        <v>1.0003128423672329</v>
      </c>
      <c r="C105" s="4">
        <v>1.02533748701973</v>
      </c>
      <c r="D105" s="4">
        <v>1.0244843346705834</v>
      </c>
      <c r="E105" s="4">
        <v>1.0228643343024724</v>
      </c>
      <c r="F105" s="4">
        <v>1.0228643343024724</v>
      </c>
      <c r="G105" s="4">
        <v>1.0039393253812412</v>
      </c>
      <c r="H105" s="4">
        <v>0.9987741400481166</v>
      </c>
      <c r="I105" s="4">
        <v>1.0043696774351343</v>
      </c>
      <c r="J105" s="4">
        <v>1.0169094111241757</v>
      </c>
      <c r="K105" s="4">
        <v>1.0089051119872317</v>
      </c>
      <c r="L105" s="4">
        <v>1.0264771859235673</v>
      </c>
      <c r="M105" s="4">
        <v>1.0038716760781798</v>
      </c>
      <c r="N105" s="4">
        <v>1.0131684045549694</v>
      </c>
      <c r="O105" s="4">
        <v>1</v>
      </c>
      <c r="P105" s="4"/>
      <c r="Q105" s="4">
        <f ca="1">+'Rendements indices'!Q105+1</f>
        <v>0.97</v>
      </c>
      <c r="R105" s="4"/>
      <c r="S105" s="4"/>
      <c r="T105" s="4"/>
      <c r="U105" s="4"/>
      <c r="V105" s="40">
        <f>+'Rendements indices'!V105+1</f>
        <v>1</v>
      </c>
      <c r="W105" s="40">
        <f ca="1">+'Rendements indices'!W105+1</f>
        <v>0.95</v>
      </c>
    </row>
    <row r="106" spans="1:23" x14ac:dyDescent="0.25">
      <c r="A106" s="2">
        <v>41182</v>
      </c>
      <c r="B106" s="4">
        <v>1.0062455430469062</v>
      </c>
      <c r="C106" s="4">
        <v>1.0316994125987442</v>
      </c>
      <c r="D106" s="4">
        <v>1.0300476424846279</v>
      </c>
      <c r="E106" s="4">
        <v>1.0263811367014375</v>
      </c>
      <c r="F106" s="4">
        <v>1.0263811367014375</v>
      </c>
      <c r="G106" s="4">
        <v>1.0345370424398044</v>
      </c>
      <c r="H106" s="4">
        <v>1.0053194061826332</v>
      </c>
      <c r="I106" s="4">
        <v>1.0086089400974776</v>
      </c>
      <c r="J106" s="4">
        <v>1.0135439013038834</v>
      </c>
      <c r="K106" s="4">
        <v>1.0164143662982925</v>
      </c>
      <c r="L106" s="4">
        <v>1.0342977961395159</v>
      </c>
      <c r="M106" s="4">
        <v>1.010940588732784</v>
      </c>
      <c r="N106" s="4">
        <v>1.0244556985672437</v>
      </c>
      <c r="O106" s="4">
        <v>1</v>
      </c>
      <c r="P106" s="4"/>
      <c r="Q106" s="4">
        <f ca="1">+'Rendements indices'!Q106+1</f>
        <v>0.98</v>
      </c>
      <c r="R106" s="4"/>
      <c r="S106" s="4"/>
      <c r="T106" s="4"/>
      <c r="U106" s="4"/>
      <c r="V106" s="40">
        <f>+'Rendements indices'!V106+1</f>
        <v>1</v>
      </c>
      <c r="W106" s="40">
        <f ca="1">+'Rendements indices'!W106+1</f>
        <v>1.04</v>
      </c>
    </row>
    <row r="107" spans="1:23" x14ac:dyDescent="0.25">
      <c r="A107" s="2">
        <v>41213</v>
      </c>
      <c r="B107" s="4">
        <v>1.0003070102208276</v>
      </c>
      <c r="C107" s="4">
        <v>1.0114852262687739</v>
      </c>
      <c r="D107" s="4">
        <v>0.99955026257638901</v>
      </c>
      <c r="E107" s="4">
        <v>0.98189629525926203</v>
      </c>
      <c r="F107" s="4">
        <v>0.98189629525926203</v>
      </c>
      <c r="G107" s="4">
        <v>1.0209635938737776</v>
      </c>
      <c r="H107" s="4">
        <v>0.99968145884488202</v>
      </c>
      <c r="I107" s="4">
        <v>1.0020185990969577</v>
      </c>
      <c r="J107" s="4">
        <v>0.99584300037938733</v>
      </c>
      <c r="K107" s="4">
        <v>1.0019521860624507</v>
      </c>
      <c r="L107" s="4">
        <v>1.0106838166990557</v>
      </c>
      <c r="M107" s="4">
        <v>1.0012696651469446</v>
      </c>
      <c r="N107" s="4">
        <v>1.0037053543530727</v>
      </c>
      <c r="O107" s="4">
        <v>1</v>
      </c>
      <c r="P107" s="4"/>
      <c r="Q107" s="4">
        <f ca="1">+'Rendements indices'!Q107+1</f>
        <v>1.02</v>
      </c>
      <c r="R107" s="4"/>
      <c r="S107" s="4"/>
      <c r="T107" s="4"/>
      <c r="U107" s="4"/>
      <c r="V107" s="40">
        <f>+'Rendements indices'!V107+1</f>
        <v>1</v>
      </c>
      <c r="W107" s="40">
        <f ca="1">+'Rendements indices'!W107+1</f>
        <v>1.05</v>
      </c>
    </row>
    <row r="108" spans="1:23" x14ac:dyDescent="0.25">
      <c r="A108" s="2">
        <v>41243</v>
      </c>
      <c r="B108" s="4">
        <v>1.0041793825313838</v>
      </c>
      <c r="C108" s="4">
        <v>0.98874223602484446</v>
      </c>
      <c r="D108" s="4">
        <v>0.97152457253556113</v>
      </c>
      <c r="E108" s="4">
        <v>1.0063849505868094</v>
      </c>
      <c r="F108" s="4">
        <v>1.0063849505868094</v>
      </c>
      <c r="G108" s="4">
        <v>1.0147592787687305</v>
      </c>
      <c r="H108" s="4">
        <v>1.0033944401335555</v>
      </c>
      <c r="I108" s="4">
        <v>1.0061606902672358</v>
      </c>
      <c r="J108" s="4">
        <v>1.0000277233806427</v>
      </c>
      <c r="K108" s="4">
        <v>1.0010367533994482</v>
      </c>
      <c r="L108" s="4">
        <v>0.98717814979444107</v>
      </c>
      <c r="M108" s="4">
        <v>1.0038543994267695</v>
      </c>
      <c r="N108" s="4">
        <v>1.0033550085246357</v>
      </c>
      <c r="O108" s="4">
        <v>1</v>
      </c>
      <c r="P108" s="4"/>
      <c r="Q108" s="4">
        <f ca="1">+'Rendements indices'!Q108+1</f>
        <v>0.99</v>
      </c>
      <c r="R108" s="4"/>
      <c r="S108" s="4"/>
      <c r="T108" s="4"/>
      <c r="U108" s="4"/>
      <c r="V108" s="40">
        <f>+'Rendements indices'!V108+1</f>
        <v>1</v>
      </c>
      <c r="W108" s="40">
        <f ca="1">+'Rendements indices'!W108+1</f>
        <v>1.03</v>
      </c>
    </row>
    <row r="109" spans="1:23" x14ac:dyDescent="0.25">
      <c r="A109" s="2">
        <v>41274</v>
      </c>
      <c r="B109" s="4">
        <v>0.99921662620028417</v>
      </c>
      <c r="C109" s="4">
        <v>1.0209069493521792</v>
      </c>
      <c r="D109" s="4">
        <v>1.0263366924965045</v>
      </c>
      <c r="E109" s="4">
        <v>1.0097623822869208</v>
      </c>
      <c r="F109" s="4">
        <v>1.0097623822869208</v>
      </c>
      <c r="G109" s="4">
        <v>1.0379737546921977</v>
      </c>
      <c r="H109" s="4">
        <v>0.99877258593880658</v>
      </c>
      <c r="I109" s="4">
        <v>1.0003477954002553</v>
      </c>
      <c r="J109" s="4">
        <v>0.99742083665542614</v>
      </c>
      <c r="K109" s="4">
        <v>1.0086532433020485</v>
      </c>
      <c r="L109" s="4">
        <v>1.0194880043502152</v>
      </c>
      <c r="M109" s="4">
        <v>1.0040345318426755</v>
      </c>
      <c r="N109" s="4">
        <v>1.0170493585685125</v>
      </c>
      <c r="O109" s="4">
        <v>1</v>
      </c>
      <c r="P109" s="4"/>
      <c r="Q109" s="4">
        <f ca="1">+'Rendements indices'!Q109+1</f>
        <v>0.96</v>
      </c>
      <c r="R109" s="4"/>
      <c r="S109" s="4"/>
      <c r="T109" s="4"/>
      <c r="U109" s="4"/>
      <c r="V109" s="40">
        <f>+'Rendements indices'!V109+1</f>
        <v>1</v>
      </c>
      <c r="W109" s="40">
        <f ca="1">+'Rendements indices'!W109+1</f>
        <v>1.04</v>
      </c>
    </row>
    <row r="110" spans="1:23" x14ac:dyDescent="0.25">
      <c r="A110" s="2">
        <v>41305</v>
      </c>
      <c r="B110" s="4">
        <v>0.99707546839804928</v>
      </c>
      <c r="C110" s="4">
        <v>1.021920969137583</v>
      </c>
      <c r="D110" s="4">
        <v>1.0352281835491224</v>
      </c>
      <c r="E110" s="4">
        <v>1.0526105791153673</v>
      </c>
      <c r="F110" s="4">
        <v>1.0526105791153673</v>
      </c>
      <c r="G110" s="4">
        <v>1.0475156888368622</v>
      </c>
      <c r="H110" s="4">
        <v>0.99600842888809626</v>
      </c>
      <c r="I110" s="4">
        <v>0.99991723401594679</v>
      </c>
      <c r="J110" s="4">
        <v>1.0078412285343268</v>
      </c>
      <c r="K110" s="4">
        <v>1.0141277960229438</v>
      </c>
      <c r="L110" s="4">
        <v>1.022520556510514</v>
      </c>
      <c r="M110" s="4">
        <v>1.0060535010027345</v>
      </c>
      <c r="N110" s="4">
        <v>1.0299860723444587</v>
      </c>
      <c r="O110" s="4">
        <v>1</v>
      </c>
      <c r="P110" s="4"/>
      <c r="Q110" s="4">
        <f ca="1">+'Rendements indices'!Q110+1</f>
        <v>0.99</v>
      </c>
      <c r="R110" s="4"/>
      <c r="S110" s="4"/>
      <c r="T110" s="4"/>
      <c r="U110" s="4"/>
      <c r="V110" s="40">
        <f>+'Rendements indices'!V110+1</f>
        <v>1</v>
      </c>
      <c r="W110" s="40">
        <f ca="1">+'Rendements indices'!W110+1</f>
        <v>1.04</v>
      </c>
    </row>
    <row r="111" spans="1:23" x14ac:dyDescent="0.25">
      <c r="A111" s="2">
        <v>41333</v>
      </c>
      <c r="B111" s="4">
        <v>1.0103672016625678</v>
      </c>
      <c r="C111" s="4">
        <v>1.0143945808636747</v>
      </c>
      <c r="D111" s="4">
        <v>0.98683067312651962</v>
      </c>
      <c r="E111" s="4">
        <v>1.0145706895043549</v>
      </c>
      <c r="F111" s="4">
        <v>1.0145706895043549</v>
      </c>
      <c r="G111" s="4">
        <v>1.0187678535516138</v>
      </c>
      <c r="H111" s="4">
        <v>1.009717968355953</v>
      </c>
      <c r="I111" s="4">
        <v>1.0119148660987456</v>
      </c>
      <c r="J111" s="4">
        <v>0.98048436156408536</v>
      </c>
      <c r="K111" s="4">
        <v>1.0089444352465899</v>
      </c>
      <c r="L111" s="4">
        <v>1.0125556736965911</v>
      </c>
      <c r="M111" s="4">
        <v>1.0109971709832051</v>
      </c>
      <c r="N111" s="4">
        <v>1.0140437297907166</v>
      </c>
      <c r="O111" s="4">
        <v>1</v>
      </c>
      <c r="P111" s="4"/>
      <c r="Q111" s="4">
        <f ca="1">+'Rendements indices'!Q111+1</f>
        <v>0.96</v>
      </c>
      <c r="R111" s="4"/>
      <c r="S111" s="4"/>
      <c r="T111" s="4"/>
      <c r="U111" s="4"/>
      <c r="V111" s="40">
        <f>+'Rendements indices'!V111+1</f>
        <v>1</v>
      </c>
      <c r="W111" s="40">
        <f ca="1">+'Rendements indices'!W111+1</f>
        <v>1</v>
      </c>
    </row>
    <row r="112" spans="1:23" x14ac:dyDescent="0.25">
      <c r="A112" s="2">
        <v>41364</v>
      </c>
      <c r="B112" s="4">
        <v>1.0038796191741506</v>
      </c>
      <c r="C112" s="4">
        <v>0.99582637729549273</v>
      </c>
      <c r="D112" s="4">
        <v>1.013829894304068</v>
      </c>
      <c r="E112" s="4">
        <v>1.0377428983162882</v>
      </c>
      <c r="F112" s="4">
        <v>1.0377428983162882</v>
      </c>
      <c r="G112" s="4">
        <v>0.98928624851337887</v>
      </c>
      <c r="H112" s="4">
        <v>1.0030918908956974</v>
      </c>
      <c r="I112" s="4">
        <v>1.0058341252777216</v>
      </c>
      <c r="J112" s="4">
        <v>1.0079823331924942</v>
      </c>
      <c r="K112" s="4">
        <v>1.0053279583827246</v>
      </c>
      <c r="L112" s="4">
        <v>0.99807488963422086</v>
      </c>
      <c r="M112" s="4">
        <v>1.0045125114756497</v>
      </c>
      <c r="N112" s="4">
        <v>1.0065313499733999</v>
      </c>
      <c r="O112" s="4">
        <v>1</v>
      </c>
      <c r="P112" s="4"/>
      <c r="Q112" s="4">
        <f ca="1">+'Rendements indices'!Q112+1</f>
        <v>0.98</v>
      </c>
      <c r="R112" s="4"/>
      <c r="S112" s="4"/>
      <c r="T112" s="4"/>
      <c r="U112" s="4"/>
      <c r="V112" s="40">
        <f>+'Rendements indices'!V112+1</f>
        <v>1</v>
      </c>
      <c r="W112" s="40">
        <f ca="1">+'Rendements indices'!W112+1</f>
        <v>0.99</v>
      </c>
    </row>
    <row r="113" spans="1:23" x14ac:dyDescent="0.25">
      <c r="A113" s="2">
        <v>41394</v>
      </c>
      <c r="B113" s="4">
        <v>1.008097994156242</v>
      </c>
      <c r="C113" s="4">
        <v>0.9804414640961161</v>
      </c>
      <c r="D113" s="4">
        <v>0.96653116103773373</v>
      </c>
      <c r="E113" s="4">
        <v>1.0197141975455171</v>
      </c>
      <c r="F113" s="4">
        <v>1.0197141975455171</v>
      </c>
      <c r="G113" s="4">
        <v>1.0323538075605967</v>
      </c>
      <c r="H113" s="4">
        <v>1.0078910698330283</v>
      </c>
      <c r="I113" s="4">
        <v>1.0085507896318417</v>
      </c>
      <c r="J113" s="4">
        <v>0.9973623652008855</v>
      </c>
      <c r="K113" s="4">
        <v>1.0044688787305496</v>
      </c>
      <c r="L113" s="4">
        <v>0.97929015497548388</v>
      </c>
      <c r="M113" s="4">
        <v>1.0082555575497942</v>
      </c>
      <c r="N113" s="4">
        <v>1.0097882020463931</v>
      </c>
      <c r="O113" s="4">
        <v>1</v>
      </c>
      <c r="P113" s="4"/>
      <c r="Q113" s="4">
        <f ca="1">+'Rendements indices'!Q113+1</f>
        <v>0.95</v>
      </c>
      <c r="R113" s="4"/>
      <c r="S113" s="4"/>
      <c r="T113" s="4"/>
      <c r="U113" s="4"/>
      <c r="V113" s="40">
        <f>+'Rendements indices'!V113+1</f>
        <v>1</v>
      </c>
      <c r="W113" s="40">
        <f ca="1">+'Rendements indices'!W113+1</f>
        <v>1</v>
      </c>
    </row>
    <row r="114" spans="1:23" x14ac:dyDescent="0.25">
      <c r="A114" s="2">
        <v>41425</v>
      </c>
      <c r="B114" s="4">
        <v>0.98916226770405846</v>
      </c>
      <c r="C114" s="4">
        <v>1.0164339317944333</v>
      </c>
      <c r="D114" s="4">
        <v>1.0217679216112361</v>
      </c>
      <c r="E114" s="4">
        <v>1.0247919455275563</v>
      </c>
      <c r="F114" s="4">
        <v>1.0247919455275563</v>
      </c>
      <c r="G114" s="4">
        <v>1.0013345407444663</v>
      </c>
      <c r="H114" s="4">
        <v>0.98874697306994064</v>
      </c>
      <c r="I114" s="4">
        <v>0.99047407128752873</v>
      </c>
      <c r="J114" s="4">
        <v>0.96274190905071</v>
      </c>
      <c r="K114" s="4">
        <v>0.99906836465947058</v>
      </c>
      <c r="L114" s="4">
        <v>1.0177007808972636</v>
      </c>
      <c r="M114" s="4">
        <v>0.99483661015080604</v>
      </c>
      <c r="N114" s="4">
        <v>1.0085306948033426</v>
      </c>
      <c r="O114" s="4">
        <v>1</v>
      </c>
      <c r="P114" s="4"/>
      <c r="Q114" s="4">
        <f ca="1">+'Rendements indices'!Q114+1</f>
        <v>1.04</v>
      </c>
      <c r="R114" s="4"/>
      <c r="S114" s="4"/>
      <c r="T114" s="4"/>
      <c r="U114" s="4"/>
      <c r="V114" s="40">
        <f>+'Rendements indices'!V114+1</f>
        <v>1</v>
      </c>
      <c r="W114" s="40">
        <f ca="1">+'Rendements indices'!W114+1</f>
        <v>0.97</v>
      </c>
    </row>
    <row r="115" spans="1:23" x14ac:dyDescent="0.25">
      <c r="A115" s="2">
        <f>+'Rendements nets'!C118</f>
        <v>41455</v>
      </c>
      <c r="B115" s="4">
        <f ca="1">+'Rendements indices'!B115+1</f>
        <v>1.04</v>
      </c>
      <c r="C115" s="4">
        <f ca="1">+'Rendements indices'!C115+1</f>
        <v>1.04</v>
      </c>
      <c r="D115" s="4">
        <f ca="1">+'Rendements indices'!D115+1</f>
        <v>1</v>
      </c>
      <c r="E115" s="4">
        <f ca="1">+'Rendements indices'!E115+1</f>
        <v>0.99</v>
      </c>
      <c r="F115" s="4">
        <f ca="1">+'Rendements indices'!F115+1</f>
        <v>1.04</v>
      </c>
      <c r="G115" s="4">
        <f ca="1">+'Rendements indices'!G115+1</f>
        <v>1.04</v>
      </c>
      <c r="H115" s="4">
        <f ca="1">+'Rendements indices'!H115+1</f>
        <v>1</v>
      </c>
      <c r="I115" s="4">
        <f ca="1">+'Rendements indices'!I115+1</f>
        <v>0.96</v>
      </c>
      <c r="J115" s="4">
        <f ca="1">+'Rendements indices'!J115+1</f>
        <v>0.95</v>
      </c>
      <c r="K115" s="4">
        <f ca="1">+'Rendements indices'!K115+1</f>
        <v>0.99</v>
      </c>
      <c r="L115" s="4">
        <f ca="1">+'Rendements indices'!L115+1</f>
        <v>1</v>
      </c>
      <c r="M115" s="4">
        <f ca="1">+'Rendements indices'!M115+1</f>
        <v>1</v>
      </c>
      <c r="N115" s="4">
        <f ca="1">+'Rendements indices'!N115+1</f>
        <v>1.05</v>
      </c>
      <c r="O115" s="4">
        <f>+'Rendements indices'!O115+1</f>
        <v>1</v>
      </c>
      <c r="P115" s="4"/>
      <c r="Q115" s="4">
        <f ca="1">+'Rendements indices'!Q115+1</f>
        <v>0.99</v>
      </c>
      <c r="R115" s="4"/>
      <c r="S115" s="4"/>
      <c r="T115" s="4"/>
      <c r="U115" s="4"/>
      <c r="V115" s="40">
        <f>+'Rendements indices'!V115+1</f>
        <v>1</v>
      </c>
      <c r="W115" s="40">
        <f ca="1">+'Rendements indices'!W115+1</f>
        <v>0.96</v>
      </c>
    </row>
    <row r="116" spans="1:23" x14ac:dyDescent="0.25">
      <c r="A116" s="2">
        <f>+'Rendements nets'!C119</f>
        <v>41486</v>
      </c>
      <c r="B116" s="4">
        <f ca="1">+'Rendements indices'!B116+1</f>
        <v>0.96</v>
      </c>
      <c r="C116" s="4">
        <f ca="1">+'Rendements indices'!C116+1</f>
        <v>1.03</v>
      </c>
      <c r="D116" s="4">
        <f ca="1">+'Rendements indices'!D116+1</f>
        <v>1.01</v>
      </c>
      <c r="E116" s="4">
        <f ca="1">+'Rendements indices'!E116+1</f>
        <v>1.03</v>
      </c>
      <c r="F116" s="4">
        <f ca="1">+'Rendements indices'!F116+1</f>
        <v>1.02</v>
      </c>
      <c r="G116" s="4">
        <f ca="1">+'Rendements indices'!G116+1</f>
        <v>1.03</v>
      </c>
      <c r="H116" s="4">
        <f ca="1">+'Rendements indices'!H116+1</f>
        <v>1.01</v>
      </c>
      <c r="I116" s="4">
        <f ca="1">+'Rendements indices'!I116+1</f>
        <v>0.95</v>
      </c>
      <c r="J116" s="4">
        <f ca="1">+'Rendements indices'!J116+1</f>
        <v>1.06</v>
      </c>
      <c r="K116" s="4">
        <f ca="1">+'Rendements indices'!K116+1</f>
        <v>1</v>
      </c>
      <c r="L116" s="4">
        <f ca="1">+'Rendements indices'!L116+1</f>
        <v>0.98</v>
      </c>
      <c r="M116" s="4">
        <f ca="1">+'Rendements indices'!M116+1</f>
        <v>0.96</v>
      </c>
      <c r="N116" s="4">
        <f ca="1">+'Rendements indices'!N116+1</f>
        <v>1.04</v>
      </c>
      <c r="O116" s="4">
        <f>+'Rendements indices'!O116+1</f>
        <v>1</v>
      </c>
      <c r="P116" s="4">
        <f>+'Rendements indices'!P116+1</f>
        <v>1</v>
      </c>
      <c r="Q116" s="4">
        <f ca="1">+'Rendements indices'!Q116+1</f>
        <v>1.04</v>
      </c>
      <c r="R116" s="4"/>
      <c r="S116" s="4"/>
      <c r="T116" s="4"/>
      <c r="U116" s="4"/>
      <c r="V116" s="40">
        <f>+'Rendements indices'!V116+1</f>
        <v>1</v>
      </c>
      <c r="W116" s="40">
        <f ca="1">+'Rendements indices'!W116+1</f>
        <v>1.06</v>
      </c>
    </row>
    <row r="117" spans="1:23" x14ac:dyDescent="0.25">
      <c r="A117" s="2">
        <f>+'Rendements nets'!C120</f>
        <v>41517</v>
      </c>
      <c r="B117" s="4">
        <f ca="1">+'Rendements indices'!B117+1</f>
        <v>0.98</v>
      </c>
      <c r="C117" s="4">
        <f ca="1">+'Rendements indices'!C117+1</f>
        <v>1.03</v>
      </c>
      <c r="D117" s="4">
        <f ca="1">+'Rendements indices'!D117+1</f>
        <v>0.99</v>
      </c>
      <c r="E117" s="4">
        <f ca="1">+'Rendements indices'!E117+1</f>
        <v>0.95</v>
      </c>
      <c r="F117" s="4">
        <f ca="1">+'Rendements indices'!F117+1</f>
        <v>1.01</v>
      </c>
      <c r="G117" s="4">
        <f ca="1">+'Rendements indices'!G117+1</f>
        <v>1</v>
      </c>
      <c r="H117" s="4">
        <f ca="1">+'Rendements indices'!H117+1</f>
        <v>1</v>
      </c>
      <c r="I117" s="4">
        <f ca="1">+'Rendements indices'!I117+1</f>
        <v>0.96</v>
      </c>
      <c r="J117" s="4">
        <f ca="1">+'Rendements indices'!J117+1</f>
        <v>1.03</v>
      </c>
      <c r="K117" s="4">
        <f ca="1">+'Rendements indices'!K117+1</f>
        <v>1.01</v>
      </c>
      <c r="L117" s="4">
        <f ca="1">+'Rendements indices'!L117+1</f>
        <v>1.01</v>
      </c>
      <c r="M117" s="4">
        <f ca="1">+'Rendements indices'!M117+1</f>
        <v>1.01</v>
      </c>
      <c r="N117" s="4">
        <f ca="1">+'Rendements indices'!N117+1</f>
        <v>1.05</v>
      </c>
      <c r="O117" s="4">
        <f>+'Rendements indices'!O117+1</f>
        <v>1</v>
      </c>
      <c r="P117" s="4">
        <f ca="1">+'Rendements indices'!P117+1</f>
        <v>1.03</v>
      </c>
      <c r="Q117" s="4">
        <f ca="1">+'Rendements indices'!Q117+1</f>
        <v>0.99</v>
      </c>
      <c r="R117" s="4"/>
      <c r="S117" s="4"/>
      <c r="T117" s="4"/>
      <c r="U117" s="4"/>
      <c r="V117" s="40">
        <f>+'Rendements indices'!V117+1</f>
        <v>1</v>
      </c>
      <c r="W117" s="40">
        <f ca="1">+'Rendements indices'!W117+1</f>
        <v>1.02</v>
      </c>
    </row>
    <row r="118" spans="1:23" x14ac:dyDescent="0.25">
      <c r="A118" s="2">
        <f>+'Rendements nets'!C121</f>
        <v>41547</v>
      </c>
      <c r="B118" s="4">
        <f ca="1">+'Rendements indices'!B118+1</f>
        <v>0.97</v>
      </c>
      <c r="C118" s="4">
        <f ca="1">+'Rendements indices'!C118+1</f>
        <v>0.96</v>
      </c>
      <c r="D118" s="4">
        <f ca="1">+'Rendements indices'!D118+1</f>
        <v>0.99</v>
      </c>
      <c r="E118" s="4">
        <f ca="1">+'Rendements indices'!E118+1</f>
        <v>1.03</v>
      </c>
      <c r="F118" s="4">
        <f ca="1">+'Rendements indices'!F118+1</f>
        <v>1.01</v>
      </c>
      <c r="G118" s="4">
        <f ca="1">+'Rendements indices'!G118+1</f>
        <v>0.96</v>
      </c>
      <c r="H118" s="4">
        <f ca="1">+'Rendements indices'!H118+1</f>
        <v>1.01</v>
      </c>
      <c r="I118" s="4">
        <f ca="1">+'Rendements indices'!I118+1</f>
        <v>1.05</v>
      </c>
      <c r="J118" s="4">
        <f ca="1">+'Rendements indices'!J118+1</f>
        <v>0.98</v>
      </c>
      <c r="K118" s="4">
        <f ca="1">+'Rendements indices'!K118+1</f>
        <v>0.97</v>
      </c>
      <c r="L118" s="4">
        <f ca="1">+'Rendements indices'!L118+1</f>
        <v>0.98</v>
      </c>
      <c r="M118" s="4">
        <f ca="1">+'Rendements indices'!M118+1</f>
        <v>1.06</v>
      </c>
      <c r="N118" s="4">
        <f ca="1">+'Rendements indices'!N118+1</f>
        <v>0.99</v>
      </c>
      <c r="O118" s="4">
        <f>+'Rendements indices'!O118+1</f>
        <v>1</v>
      </c>
      <c r="P118" s="4">
        <f ca="1">+'Rendements indices'!P118+1</f>
        <v>1</v>
      </c>
      <c r="Q118" s="4">
        <f ca="1">+'Rendements indices'!Q118+1</f>
        <v>1.01</v>
      </c>
      <c r="R118" s="4"/>
      <c r="S118" s="4"/>
      <c r="T118" s="4"/>
      <c r="U118" s="4"/>
      <c r="V118" s="40">
        <f>+'Rendements indices'!V118+1</f>
        <v>1</v>
      </c>
      <c r="W118" s="40">
        <f ca="1">+'Rendements indices'!W118+1</f>
        <v>1.05</v>
      </c>
    </row>
    <row r="119" spans="1:23" x14ac:dyDescent="0.25">
      <c r="A119" s="2">
        <f>+'Rendements nets'!C122</f>
        <v>41578</v>
      </c>
      <c r="B119" s="4">
        <f ca="1">+'Rendements indices'!B119+1</f>
        <v>0.96</v>
      </c>
      <c r="C119" s="4">
        <f ca="1">+'Rendements indices'!C119+1</f>
        <v>0.98</v>
      </c>
      <c r="D119" s="4">
        <f ca="1">+'Rendements indices'!D119+1</f>
        <v>1.01</v>
      </c>
      <c r="E119" s="4">
        <f ca="1">+'Rendements indices'!E119+1</f>
        <v>1</v>
      </c>
      <c r="F119" s="4">
        <f ca="1">+'Rendements indices'!F119+1</f>
        <v>0.96</v>
      </c>
      <c r="G119" s="4">
        <f ca="1">+'Rendements indices'!G119+1</f>
        <v>0.99</v>
      </c>
      <c r="H119" s="4">
        <f ca="1">+'Rendements indices'!H119+1</f>
        <v>0.99</v>
      </c>
      <c r="I119" s="4">
        <f ca="1">+'Rendements indices'!I119+1</f>
        <v>1.02</v>
      </c>
      <c r="J119" s="4">
        <f ca="1">+'Rendements indices'!J119+1</f>
        <v>1.04</v>
      </c>
      <c r="K119" s="4">
        <f ca="1">+'Rendements indices'!K119+1</f>
        <v>0.98</v>
      </c>
      <c r="L119" s="4">
        <f ca="1">+'Rendements indices'!L119+1</f>
        <v>1.01</v>
      </c>
      <c r="M119" s="4">
        <f ca="1">+'Rendements indices'!M119+1</f>
        <v>0.99</v>
      </c>
      <c r="N119" s="4">
        <f ca="1">+'Rendements indices'!N119+1</f>
        <v>1.02</v>
      </c>
      <c r="O119" s="4">
        <f>+'Rendements indices'!O119+1</f>
        <v>1</v>
      </c>
      <c r="P119" s="4">
        <f ca="1">+'Rendements indices'!P119+1</f>
        <v>1.03</v>
      </c>
      <c r="Q119" s="4">
        <f ca="1">+'Rendements indices'!Q119+1</f>
        <v>1</v>
      </c>
      <c r="R119" s="4"/>
      <c r="S119" s="4"/>
      <c r="T119" s="4"/>
      <c r="U119" s="4"/>
      <c r="V119" s="40">
        <f>+'Rendements indices'!V119+1</f>
        <v>1</v>
      </c>
      <c r="W119" s="40">
        <f ca="1">+'Rendements indices'!W119+1</f>
        <v>1.03</v>
      </c>
    </row>
    <row r="120" spans="1:23" x14ac:dyDescent="0.25">
      <c r="A120" s="2">
        <f>+'Rendements nets'!C123</f>
        <v>41608</v>
      </c>
      <c r="B120" s="4">
        <f ca="1">+'Rendements indices'!B120+1</f>
        <v>0.95</v>
      </c>
      <c r="C120" s="4">
        <f ca="1">+'Rendements indices'!C120+1</f>
        <v>1.02</v>
      </c>
      <c r="D120" s="4">
        <f ca="1">+'Rendements indices'!D120+1</f>
        <v>1.04</v>
      </c>
      <c r="E120" s="4">
        <f ca="1">+'Rendements indices'!E120+1</f>
        <v>0.99</v>
      </c>
      <c r="F120" s="4">
        <f ca="1">+'Rendements indices'!F120+1</f>
        <v>0.97</v>
      </c>
      <c r="G120" s="4">
        <f ca="1">+'Rendements indices'!G120+1</f>
        <v>0.95</v>
      </c>
      <c r="H120" s="4">
        <f ca="1">+'Rendements indices'!H120+1</f>
        <v>1.01</v>
      </c>
      <c r="I120" s="4">
        <f ca="1">+'Rendements indices'!I120+1</f>
        <v>0.99</v>
      </c>
      <c r="J120" s="4">
        <f ca="1">+'Rendements indices'!J120+1</f>
        <v>0.98</v>
      </c>
      <c r="K120" s="4">
        <f ca="1">+'Rendements indices'!K120+1</f>
        <v>1.01</v>
      </c>
      <c r="L120" s="4">
        <f ca="1">+'Rendements indices'!L120+1</f>
        <v>1.05</v>
      </c>
      <c r="M120" s="4">
        <f ca="1">+'Rendements indices'!M120+1</f>
        <v>1.04</v>
      </c>
      <c r="N120" s="4">
        <f ca="1">+'Rendements indices'!N120+1</f>
        <v>1.06</v>
      </c>
      <c r="O120" s="4">
        <f>+'Rendements indices'!O120+1</f>
        <v>1</v>
      </c>
      <c r="P120" s="4">
        <f ca="1">+'Rendements indices'!P120+1</f>
        <v>0.96</v>
      </c>
      <c r="Q120" s="4">
        <f ca="1">+'Rendements indices'!Q120+1</f>
        <v>0.99</v>
      </c>
      <c r="R120" s="4"/>
      <c r="S120" s="4"/>
      <c r="T120" s="4"/>
      <c r="U120" s="4"/>
      <c r="V120" s="40">
        <f>+'Rendements indices'!V120+1</f>
        <v>1</v>
      </c>
      <c r="W120" s="40">
        <f ca="1">+'Rendements indices'!W120+1</f>
        <v>1.06</v>
      </c>
    </row>
    <row r="121" spans="1:23" x14ac:dyDescent="0.25">
      <c r="A121" s="2">
        <f>+'Rendements bruts'!A121</f>
        <v>41639</v>
      </c>
      <c r="B121" s="4">
        <f ca="1">+'Rendements indices'!B121+1</f>
        <v>0.97</v>
      </c>
      <c r="C121" s="4">
        <f ca="1">+'Rendements indices'!C121+1</f>
        <v>1.02</v>
      </c>
      <c r="D121" s="4">
        <f ca="1">+'Rendements indices'!D121+1</f>
        <v>1.03</v>
      </c>
      <c r="E121" s="4">
        <f ca="1">+'Rendements indices'!E121+1</f>
        <v>1.05</v>
      </c>
      <c r="F121" s="4">
        <f ca="1">+'Rendements indices'!F121+1</f>
        <v>0.96</v>
      </c>
      <c r="G121" s="4">
        <f ca="1">+'Rendements indices'!G121+1</f>
        <v>1.01</v>
      </c>
      <c r="H121" s="4">
        <f ca="1">+'Rendements indices'!H121+1</f>
        <v>0.97</v>
      </c>
      <c r="I121" s="4">
        <f ca="1">+'Rendements indices'!I121+1</f>
        <v>0.97</v>
      </c>
      <c r="J121" s="4">
        <f ca="1">+'Rendements indices'!J121+1</f>
        <v>1.05</v>
      </c>
      <c r="K121" s="4">
        <f ca="1">+'Rendements indices'!K121+1</f>
        <v>1.03</v>
      </c>
      <c r="L121" s="4">
        <f ca="1">+'Rendements indices'!L121+1</f>
        <v>1.04</v>
      </c>
      <c r="M121" s="4">
        <f ca="1">+'Rendements indices'!M121+1</f>
        <v>1.06</v>
      </c>
      <c r="N121" s="4">
        <f ca="1">+'Rendements indices'!N121+1</f>
        <v>0.96</v>
      </c>
      <c r="O121" s="4">
        <f>+'Rendements indices'!O121+1</f>
        <v>1</v>
      </c>
      <c r="P121" s="4">
        <f ca="1">+'Rendements indices'!P121+1</f>
        <v>0.97</v>
      </c>
      <c r="Q121" s="4">
        <f ca="1">+'Rendements indices'!Q121+1</f>
        <v>1.01</v>
      </c>
      <c r="R121" s="4"/>
      <c r="S121" s="4"/>
      <c r="T121" s="4"/>
      <c r="U121" s="4"/>
      <c r="V121" s="40">
        <f>+'Rendements indices'!V121+1</f>
        <v>1</v>
      </c>
      <c r="W121" s="40">
        <f ca="1">+'Rendements indices'!W121+1</f>
        <v>0.99</v>
      </c>
    </row>
    <row r="122" spans="1:23" x14ac:dyDescent="0.25">
      <c r="A122" s="2">
        <f>+'Rendements bruts'!A122</f>
        <v>41670</v>
      </c>
      <c r="B122" s="4">
        <f ca="1">+'Rendements indices'!B122+1</f>
        <v>1.05</v>
      </c>
      <c r="C122" s="4">
        <f ca="1">+'Rendements indices'!C122+1</f>
        <v>1.01</v>
      </c>
      <c r="D122" s="4">
        <f ca="1">+'Rendements indices'!D122+1</f>
        <v>1.03</v>
      </c>
      <c r="E122" s="4">
        <f ca="1">+'Rendements indices'!E122+1</f>
        <v>0.96</v>
      </c>
      <c r="F122" s="4">
        <f ca="1">+'Rendements indices'!F122+1</f>
        <v>0.98</v>
      </c>
      <c r="G122" s="4">
        <f ca="1">+'Rendements indices'!G122+1</f>
        <v>0.96</v>
      </c>
      <c r="H122" s="4">
        <f ca="1">+'Rendements indices'!H122+1</f>
        <v>1.01</v>
      </c>
      <c r="I122" s="4">
        <f ca="1">+'Rendements indices'!I122+1</f>
        <v>0.96</v>
      </c>
      <c r="J122" s="4">
        <f ca="1">+'Rendements indices'!J122+1</f>
        <v>0.97</v>
      </c>
      <c r="K122" s="4">
        <f ca="1">+'Rendements indices'!K122+1</f>
        <v>0.97</v>
      </c>
      <c r="L122" s="4">
        <f ca="1">+'Rendements indices'!L122+1</f>
        <v>0.99</v>
      </c>
      <c r="M122" s="4">
        <f ca="1">+'Rendements indices'!M122+1</f>
        <v>1.01</v>
      </c>
      <c r="N122" s="4">
        <f ca="1">+'Rendements indices'!N122+1</f>
        <v>0.95</v>
      </c>
      <c r="O122" s="4">
        <f>+'Rendements indices'!O122+1</f>
        <v>1</v>
      </c>
      <c r="P122" s="4">
        <f ca="1">+'Rendements indices'!P122+1</f>
        <v>1.04</v>
      </c>
      <c r="Q122" s="4">
        <f ca="1">+'Rendements indices'!Q122+1</f>
        <v>0.95</v>
      </c>
      <c r="R122" s="4"/>
      <c r="S122" s="4"/>
      <c r="T122" s="4"/>
      <c r="U122" s="4"/>
      <c r="V122" s="40">
        <f>+'Rendements indices'!V122+1</f>
        <v>1</v>
      </c>
      <c r="W122" s="40">
        <f ca="1">+'Rendements indices'!W122+1</f>
        <v>0.96</v>
      </c>
    </row>
    <row r="123" spans="1:23" x14ac:dyDescent="0.25">
      <c r="A123" s="2">
        <f>+'Rendements bruts'!A123</f>
        <v>41698</v>
      </c>
      <c r="B123" s="4">
        <f ca="1">+'Rendements indices'!B123+1</f>
        <v>1.04</v>
      </c>
      <c r="C123" s="4">
        <f ca="1">+'Rendements indices'!C123+1</f>
        <v>0.99</v>
      </c>
      <c r="D123" s="4">
        <f ca="1">+'Rendements indices'!D123+1</f>
        <v>1.03</v>
      </c>
      <c r="E123" s="4">
        <f ca="1">+'Rendements indices'!E123+1</f>
        <v>1.04</v>
      </c>
      <c r="F123" s="4">
        <f ca="1">+'Rendements indices'!F123+1</f>
        <v>0.98</v>
      </c>
      <c r="G123" s="4">
        <f ca="1">+'Rendements indices'!G123+1</f>
        <v>0.97</v>
      </c>
      <c r="H123" s="4">
        <f ca="1">+'Rendements indices'!H123+1</f>
        <v>1.06</v>
      </c>
      <c r="I123" s="4">
        <f ca="1">+'Rendements indices'!I123+1</f>
        <v>1.05</v>
      </c>
      <c r="J123" s="4">
        <f ca="1">+'Rendements indices'!J123+1</f>
        <v>1.03</v>
      </c>
      <c r="K123" s="4">
        <f ca="1">+'Rendements indices'!K123+1</f>
        <v>1.01</v>
      </c>
      <c r="L123" s="4">
        <f ca="1">+'Rendements indices'!L123+1</f>
        <v>1.03</v>
      </c>
      <c r="M123" s="4">
        <f ca="1">+'Rendements indices'!M123+1</f>
        <v>1.02</v>
      </c>
      <c r="N123" s="4">
        <f ca="1">+'Rendements indices'!N123+1</f>
        <v>1.01</v>
      </c>
      <c r="O123" s="4">
        <f>+'Rendements indices'!O123+1</f>
        <v>1</v>
      </c>
      <c r="P123" s="4">
        <f ca="1">+'Rendements indices'!P123+1</f>
        <v>0.97</v>
      </c>
      <c r="Q123" s="4">
        <f ca="1">+'Rendements indices'!Q123+1</f>
        <v>1.04</v>
      </c>
      <c r="R123" s="4"/>
      <c r="S123" s="4"/>
      <c r="T123" s="4"/>
      <c r="U123" s="4"/>
      <c r="V123" s="40">
        <f>+'Rendements indices'!V123+1</f>
        <v>1</v>
      </c>
      <c r="W123" s="40">
        <f ca="1">+'Rendements indices'!W123+1</f>
        <v>1</v>
      </c>
    </row>
    <row r="124" spans="1:23" x14ac:dyDescent="0.25">
      <c r="A124" s="2">
        <f>+'Rendements bruts'!A124</f>
        <v>41729</v>
      </c>
      <c r="B124" s="4">
        <f ca="1">+'Rendements indices'!B124+1</f>
        <v>1</v>
      </c>
      <c r="C124" s="4">
        <f ca="1">+'Rendements indices'!C124+1</f>
        <v>1.01</v>
      </c>
      <c r="D124" s="4">
        <f ca="1">+'Rendements indices'!D124+1</f>
        <v>1.04</v>
      </c>
      <c r="E124" s="4">
        <f ca="1">+'Rendements indices'!E124+1</f>
        <v>1.01</v>
      </c>
      <c r="F124" s="4">
        <f ca="1">+'Rendements indices'!F124+1</f>
        <v>1.02</v>
      </c>
      <c r="G124" s="4">
        <f ca="1">+'Rendements indices'!G124+1</f>
        <v>0.97</v>
      </c>
      <c r="H124" s="4">
        <f ca="1">+'Rendements indices'!H124+1</f>
        <v>1.02</v>
      </c>
      <c r="I124" s="4">
        <f ca="1">+'Rendements indices'!I124+1</f>
        <v>0.98</v>
      </c>
      <c r="J124" s="4">
        <f ca="1">+'Rendements indices'!J124+1</f>
        <v>0.99</v>
      </c>
      <c r="K124" s="4">
        <f ca="1">+'Rendements indices'!K124+1</f>
        <v>0.95</v>
      </c>
      <c r="L124" s="4">
        <f ca="1">+'Rendements indices'!L124+1</f>
        <v>0.96</v>
      </c>
      <c r="M124" s="4">
        <f ca="1">+'Rendements indices'!M124+1</f>
        <v>0.96</v>
      </c>
      <c r="N124" s="4">
        <f ca="1">+'Rendements indices'!N124+1</f>
        <v>1.01</v>
      </c>
      <c r="O124" s="4">
        <f>+'Rendements indices'!O124+1</f>
        <v>1</v>
      </c>
      <c r="P124" s="4">
        <f ca="1">+'Rendements indices'!P124+1</f>
        <v>0.97</v>
      </c>
      <c r="Q124" s="4">
        <f ca="1">+'Rendements indices'!Q124+1</f>
        <v>0.96</v>
      </c>
      <c r="R124" s="4"/>
      <c r="S124" s="4"/>
      <c r="T124" s="4"/>
      <c r="U124" s="4"/>
      <c r="V124" s="40">
        <f>+'Rendements indices'!V124+1</f>
        <v>1</v>
      </c>
      <c r="W124" s="40">
        <f ca="1">+'Rendements indices'!W124+1</f>
        <v>1</v>
      </c>
    </row>
    <row r="125" spans="1:23" x14ac:dyDescent="0.25">
      <c r="A125" s="2">
        <f>+'Rendements bruts'!A125</f>
        <v>41759</v>
      </c>
      <c r="B125" s="4">
        <f ca="1">+'Rendements indices'!B125+1</f>
        <v>1.06</v>
      </c>
      <c r="C125" s="4">
        <f ca="1">+'Rendements indices'!C125+1</f>
        <v>0.95</v>
      </c>
      <c r="D125" s="4">
        <f ca="1">+'Rendements indices'!D125+1</f>
        <v>0.98</v>
      </c>
      <c r="E125" s="4">
        <f ca="1">+'Rendements indices'!E125+1</f>
        <v>0.95</v>
      </c>
      <c r="F125" s="4">
        <f ca="1">+'Rendements indices'!F125+1</f>
        <v>1</v>
      </c>
      <c r="G125" s="4">
        <f ca="1">+'Rendements indices'!G125+1</f>
        <v>0.97</v>
      </c>
      <c r="H125" s="4">
        <f ca="1">+'Rendements indices'!H125+1</f>
        <v>1.05</v>
      </c>
      <c r="I125" s="4">
        <f ca="1">+'Rendements indices'!I125+1</f>
        <v>1</v>
      </c>
      <c r="J125" s="4">
        <f ca="1">+'Rendements indices'!J125+1</f>
        <v>1.01</v>
      </c>
      <c r="K125" s="4">
        <f ca="1">+'Rendements indices'!K125+1</f>
        <v>0.99</v>
      </c>
      <c r="L125" s="4">
        <f ca="1">+'Rendements indices'!L125+1</f>
        <v>1.05</v>
      </c>
      <c r="M125" s="4">
        <f ca="1">+'Rendements indices'!M125+1</f>
        <v>0.97</v>
      </c>
      <c r="N125" s="4">
        <f ca="1">+'Rendements indices'!N125+1</f>
        <v>0.98</v>
      </c>
      <c r="O125" s="4">
        <f>+'Rendements indices'!O125+1</f>
        <v>1</v>
      </c>
      <c r="P125" s="4">
        <f ca="1">+'Rendements indices'!P125+1</f>
        <v>1.03</v>
      </c>
      <c r="Q125" s="4">
        <f ca="1">+'Rendements indices'!Q125+1</f>
        <v>1.03</v>
      </c>
      <c r="R125" s="4"/>
      <c r="S125" s="4"/>
      <c r="T125" s="4"/>
      <c r="U125" s="4"/>
      <c r="V125" s="40">
        <f>+'Rendements indices'!V125+1</f>
        <v>1</v>
      </c>
      <c r="W125" s="40">
        <f ca="1">+'Rendements indices'!W125+1</f>
        <v>0.99</v>
      </c>
    </row>
    <row r="126" spans="1:23" x14ac:dyDescent="0.25">
      <c r="A126" s="2">
        <f>+'Rendements bruts'!A126</f>
        <v>41790</v>
      </c>
      <c r="B126" s="4">
        <f ca="1">+'Rendements indices'!B126+1</f>
        <v>1.01</v>
      </c>
      <c r="C126" s="4">
        <f ca="1">+'Rendements indices'!C126+1</f>
        <v>1</v>
      </c>
      <c r="D126" s="4">
        <f ca="1">+'Rendements indices'!D126+1</f>
        <v>1.02</v>
      </c>
      <c r="E126" s="4">
        <f ca="1">+'Rendements indices'!E126+1</f>
        <v>0.99</v>
      </c>
      <c r="F126" s="4">
        <f ca="1">+'Rendements indices'!F126+1</f>
        <v>0.99</v>
      </c>
      <c r="G126" s="4">
        <f ca="1">+'Rendements indices'!G126+1</f>
        <v>1</v>
      </c>
      <c r="H126" s="4">
        <f ca="1">+'Rendements indices'!H126+1</f>
        <v>1.04</v>
      </c>
      <c r="I126" s="4">
        <f ca="1">+'Rendements indices'!I126+1</f>
        <v>1.04</v>
      </c>
      <c r="J126" s="4">
        <f ca="1">+'Rendements indices'!J126+1</f>
        <v>0.95</v>
      </c>
      <c r="K126" s="4">
        <f ca="1">+'Rendements indices'!K126+1</f>
        <v>0.95</v>
      </c>
      <c r="L126" s="4">
        <f ca="1">+'Rendements indices'!L126+1</f>
        <v>1.02</v>
      </c>
      <c r="M126" s="4">
        <f ca="1">+'Rendements indices'!M126+1</f>
        <v>1.05</v>
      </c>
      <c r="N126" s="4">
        <f ca="1">+'Rendements indices'!N126+1</f>
        <v>1.02</v>
      </c>
      <c r="O126" s="4">
        <f>+'Rendements indices'!O126+1</f>
        <v>1</v>
      </c>
      <c r="P126" s="4">
        <f ca="1">+'Rendements indices'!P126+1</f>
        <v>1.02</v>
      </c>
      <c r="Q126" s="4">
        <f ca="1">+'Rendements indices'!Q126+1</f>
        <v>0.99</v>
      </c>
      <c r="R126" s="4"/>
      <c r="S126" s="4"/>
      <c r="T126" s="4"/>
      <c r="U126" s="4"/>
      <c r="V126" s="40">
        <f>+'Rendements indices'!V126+1</f>
        <v>1</v>
      </c>
      <c r="W126" s="40">
        <f ca="1">+'Rendements indices'!W126+1</f>
        <v>0.95</v>
      </c>
    </row>
    <row r="127" spans="1:23" x14ac:dyDescent="0.25">
      <c r="A127" s="2">
        <f>+'Rendements bruts'!A127</f>
        <v>41820</v>
      </c>
      <c r="B127" s="4">
        <f ca="1">+'Rendements indices'!B127+1</f>
        <v>0.95</v>
      </c>
      <c r="C127" s="4">
        <f ca="1">+'Rendements indices'!C127+1</f>
        <v>1.01</v>
      </c>
      <c r="D127" s="4">
        <f ca="1">+'Rendements indices'!D127+1</f>
        <v>1.02</v>
      </c>
      <c r="E127" s="4">
        <f ca="1">+'Rendements indices'!E127+1</f>
        <v>0.97</v>
      </c>
      <c r="F127" s="4">
        <f ca="1">+'Rendements indices'!F127+1</f>
        <v>0.95</v>
      </c>
      <c r="G127" s="4">
        <f ca="1">+'Rendements indices'!G127+1</f>
        <v>0.98</v>
      </c>
      <c r="H127" s="4">
        <f ca="1">+'Rendements indices'!H127+1</f>
        <v>1.04</v>
      </c>
      <c r="I127" s="4">
        <f ca="1">+'Rendements indices'!I127+1</f>
        <v>0.99</v>
      </c>
      <c r="J127" s="4">
        <f ca="1">+'Rendements indices'!J127+1</f>
        <v>1.03</v>
      </c>
      <c r="K127" s="4">
        <f ca="1">+'Rendements indices'!K127+1</f>
        <v>0.95</v>
      </c>
      <c r="L127" s="4">
        <f ca="1">+'Rendements indices'!L127+1</f>
        <v>1.06</v>
      </c>
      <c r="M127" s="4">
        <f ca="1">+'Rendements indices'!M127+1</f>
        <v>1</v>
      </c>
      <c r="N127" s="4">
        <f ca="1">+'Rendements indices'!N127+1</f>
        <v>1</v>
      </c>
      <c r="O127" s="4">
        <f>+'Rendements indices'!O127+1</f>
        <v>1</v>
      </c>
      <c r="P127" s="4">
        <f ca="1">+'Rendements indices'!P127+1</f>
        <v>0.96</v>
      </c>
      <c r="Q127" s="4">
        <f ca="1">+'Rendements indices'!Q127+1</f>
        <v>0.99</v>
      </c>
      <c r="R127" s="4"/>
      <c r="S127" s="4"/>
      <c r="T127" s="4"/>
      <c r="U127" s="4"/>
      <c r="V127" s="40">
        <f>+'Rendements indices'!V127+1</f>
        <v>1</v>
      </c>
      <c r="W127" s="40">
        <f ca="1">+'Rendements indices'!W127+1</f>
        <v>0.96</v>
      </c>
    </row>
    <row r="128" spans="1:23" x14ac:dyDescent="0.25">
      <c r="A128" s="2">
        <f>+'Rendements bruts'!A128</f>
        <v>41851</v>
      </c>
      <c r="B128" s="4">
        <f ca="1">+'Rendements indices'!B128+1</f>
        <v>1.02</v>
      </c>
      <c r="C128" s="4">
        <f ca="1">+'Rendements indices'!C128+1</f>
        <v>1.02</v>
      </c>
      <c r="D128" s="4">
        <f ca="1">+'Rendements indices'!D128+1</f>
        <v>1.06</v>
      </c>
      <c r="E128" s="4">
        <f ca="1">+'Rendements indices'!E128+1</f>
        <v>0.97</v>
      </c>
      <c r="F128" s="4">
        <f ca="1">+'Rendements indices'!F128+1</f>
        <v>0.95</v>
      </c>
      <c r="G128" s="4">
        <f ca="1">+'Rendements indices'!G128+1</f>
        <v>0.98</v>
      </c>
      <c r="H128" s="4">
        <f ca="1">+'Rendements indices'!H128+1</f>
        <v>1.03</v>
      </c>
      <c r="I128" s="4">
        <f ca="1">+'Rendements indices'!I128+1</f>
        <v>0.99</v>
      </c>
      <c r="J128" s="4">
        <f ca="1">+'Rendements indices'!J128+1</f>
        <v>0.96</v>
      </c>
      <c r="K128" s="4">
        <f ca="1">+'Rendements indices'!K128+1</f>
        <v>0.97</v>
      </c>
      <c r="L128" s="4">
        <f ca="1">+'Rendements indices'!L128+1</f>
        <v>1.06</v>
      </c>
      <c r="M128" s="4">
        <f ca="1">+'Rendements indices'!M128+1</f>
        <v>1.05</v>
      </c>
      <c r="N128" s="4">
        <f ca="1">+'Rendements indices'!N128+1</f>
        <v>1</v>
      </c>
      <c r="O128" s="4">
        <f>+'Rendements indices'!O128+1</f>
        <v>1</v>
      </c>
      <c r="P128" s="4">
        <f ca="1">+'Rendements indices'!P128+1</f>
        <v>1</v>
      </c>
      <c r="Q128" s="4">
        <f ca="1">+'Rendements indices'!Q128+1</f>
        <v>0.97</v>
      </c>
      <c r="R128" s="4"/>
      <c r="S128" s="4"/>
      <c r="T128" s="4"/>
      <c r="U128" s="4"/>
      <c r="V128" s="40">
        <f>+'Rendements indices'!V128+1</f>
        <v>1</v>
      </c>
      <c r="W128" s="40">
        <f ca="1">+'Rendements indices'!W128+1</f>
        <v>1.06</v>
      </c>
    </row>
    <row r="129" spans="1:23" x14ac:dyDescent="0.25">
      <c r="A129" s="2">
        <f>+'Rendements bruts'!A129</f>
        <v>41882</v>
      </c>
      <c r="B129" s="4">
        <f ca="1">+'Rendements indices'!B129+1</f>
        <v>0.99</v>
      </c>
      <c r="C129" s="4">
        <f ca="1">+'Rendements indices'!C129+1</f>
        <v>1.05</v>
      </c>
      <c r="D129" s="4">
        <f ca="1">+'Rendements indices'!D129+1</f>
        <v>0.96</v>
      </c>
      <c r="E129" s="4">
        <f ca="1">+'Rendements indices'!E129+1</f>
        <v>1.04</v>
      </c>
      <c r="F129" s="4">
        <f ca="1">+'Rendements indices'!F129+1</f>
        <v>0.99</v>
      </c>
      <c r="G129" s="4">
        <f ca="1">+'Rendements indices'!G129+1</f>
        <v>1.06</v>
      </c>
      <c r="H129" s="4">
        <f ca="1">+'Rendements indices'!H129+1</f>
        <v>0.98</v>
      </c>
      <c r="I129" s="4">
        <f ca="1">+'Rendements indices'!I129+1</f>
        <v>0.95</v>
      </c>
      <c r="J129" s="4">
        <f ca="1">+'Rendements indices'!J129+1</f>
        <v>1.02</v>
      </c>
      <c r="K129" s="4">
        <f ca="1">+'Rendements indices'!K129+1</f>
        <v>1.06</v>
      </c>
      <c r="L129" s="4">
        <f ca="1">+'Rendements indices'!L129+1</f>
        <v>0.99</v>
      </c>
      <c r="M129" s="4">
        <f ca="1">+'Rendements indices'!M129+1</f>
        <v>1.05</v>
      </c>
      <c r="N129" s="4">
        <f ca="1">+'Rendements indices'!N129+1</f>
        <v>0.96</v>
      </c>
      <c r="O129" s="4">
        <f>+'Rendements indices'!O129+1</f>
        <v>1</v>
      </c>
      <c r="P129" s="4">
        <f ca="1">+'Rendements indices'!P129+1</f>
        <v>0.97</v>
      </c>
      <c r="Q129" s="4">
        <f ca="1">+'Rendements indices'!Q129+1</f>
        <v>0.97</v>
      </c>
      <c r="R129" s="4"/>
      <c r="S129" s="4"/>
      <c r="T129" s="4"/>
      <c r="U129" s="4"/>
      <c r="V129" s="40">
        <f>+'Rendements indices'!V129+1</f>
        <v>1</v>
      </c>
      <c r="W129" s="40">
        <f ca="1">+'Rendements indices'!W129+1</f>
        <v>0.99</v>
      </c>
    </row>
    <row r="130" spans="1:23" x14ac:dyDescent="0.25">
      <c r="A130" s="2">
        <f>+'Rendements bruts'!A130</f>
        <v>41912</v>
      </c>
      <c r="B130" s="4">
        <f ca="1">+'Rendements indices'!B130+1</f>
        <v>1.06</v>
      </c>
      <c r="C130" s="4">
        <f ca="1">+'Rendements indices'!C130+1</f>
        <v>1.03</v>
      </c>
      <c r="D130" s="4">
        <f ca="1">+'Rendements indices'!D130+1</f>
        <v>1.06</v>
      </c>
      <c r="E130" s="4">
        <f ca="1">+'Rendements indices'!E130+1</f>
        <v>1.03</v>
      </c>
      <c r="F130" s="4">
        <f ca="1">+'Rendements indices'!F130+1</f>
        <v>0.96</v>
      </c>
      <c r="G130" s="4">
        <f ca="1">+'Rendements indices'!G130+1</f>
        <v>0.99</v>
      </c>
      <c r="H130" s="4">
        <f ca="1">+'Rendements indices'!H130+1</f>
        <v>0.95</v>
      </c>
      <c r="I130" s="4">
        <f ca="1">+'Rendements indices'!I130+1</f>
        <v>1.01</v>
      </c>
      <c r="J130" s="4">
        <f ca="1">+'Rendements indices'!J130+1</f>
        <v>1.03</v>
      </c>
      <c r="K130" s="4">
        <f ca="1">+'Rendements indices'!K130+1</f>
        <v>1.01</v>
      </c>
      <c r="L130" s="4">
        <f ca="1">+'Rendements indices'!L130+1</f>
        <v>1.03</v>
      </c>
      <c r="M130" s="4">
        <f ca="1">+'Rendements indices'!M130+1</f>
        <v>0.98</v>
      </c>
      <c r="N130" s="4">
        <f ca="1">+'Rendements indices'!N130+1</f>
        <v>0.98</v>
      </c>
      <c r="O130" s="4">
        <f>+'Rendements indices'!O130+1</f>
        <v>1</v>
      </c>
      <c r="P130" s="4">
        <f ca="1">+'Rendements indices'!P130+1</f>
        <v>1.05</v>
      </c>
      <c r="Q130" s="4">
        <f ca="1">+'Rendements indices'!Q130+1</f>
        <v>1.01</v>
      </c>
      <c r="R130" s="4"/>
      <c r="S130" s="4"/>
      <c r="T130" s="4"/>
      <c r="U130" s="4"/>
      <c r="V130" s="40">
        <f>+'Rendements indices'!V130+1</f>
        <v>1</v>
      </c>
      <c r="W130" s="40">
        <f ca="1">+'Rendements indices'!W130+1</f>
        <v>1.04</v>
      </c>
    </row>
    <row r="131" spans="1:23" x14ac:dyDescent="0.25">
      <c r="A131" s="2">
        <f>+'Rendements bruts'!A131</f>
        <v>41943</v>
      </c>
      <c r="B131" s="4">
        <f ca="1">+'Rendements indices'!B131+1</f>
        <v>1.03</v>
      </c>
      <c r="C131" s="4">
        <f ca="1">+'Rendements indices'!C131+1</f>
        <v>0.97</v>
      </c>
      <c r="D131" s="4">
        <f ca="1">+'Rendements indices'!D131+1</f>
        <v>1.02</v>
      </c>
      <c r="E131" s="4">
        <f ca="1">+'Rendements indices'!E131+1</f>
        <v>0.95</v>
      </c>
      <c r="F131" s="4">
        <f ca="1">+'Rendements indices'!F131+1</f>
        <v>0.95</v>
      </c>
      <c r="G131" s="4">
        <f ca="1">+'Rendements indices'!G131+1</f>
        <v>1.02</v>
      </c>
      <c r="H131" s="4">
        <f ca="1">+'Rendements indices'!H131+1</f>
        <v>1.04</v>
      </c>
      <c r="I131" s="4">
        <f ca="1">+'Rendements indices'!I131+1</f>
        <v>1.04</v>
      </c>
      <c r="J131" s="4">
        <f ca="1">+'Rendements indices'!J131+1</f>
        <v>1.03</v>
      </c>
      <c r="K131" s="4">
        <f ca="1">+'Rendements indices'!K131+1</f>
        <v>0.97</v>
      </c>
      <c r="L131" s="4">
        <f ca="1">+'Rendements indices'!L131+1</f>
        <v>0.99</v>
      </c>
      <c r="M131" s="4">
        <f ca="1">+'Rendements indices'!M131+1</f>
        <v>1.02</v>
      </c>
      <c r="N131" s="4">
        <f ca="1">+'Rendements indices'!N131+1</f>
        <v>0.97</v>
      </c>
      <c r="O131" s="4">
        <f>+'Rendements indices'!O131+1</f>
        <v>1</v>
      </c>
      <c r="P131" s="4">
        <f ca="1">+'Rendements indices'!P131+1</f>
        <v>1.04</v>
      </c>
      <c r="Q131" s="4">
        <f ca="1">+'Rendements indices'!Q131+1</f>
        <v>1</v>
      </c>
      <c r="R131" s="4"/>
      <c r="S131" s="4"/>
      <c r="T131" s="4"/>
      <c r="U131" s="4"/>
      <c r="V131" s="40">
        <f>+'Rendements indices'!V131+1</f>
        <v>1</v>
      </c>
      <c r="W131" s="40">
        <f ca="1">+'Rendements indices'!W131+1</f>
        <v>0.99</v>
      </c>
    </row>
    <row r="132" spans="1:23" x14ac:dyDescent="0.25">
      <c r="A132" s="2">
        <f>+'Rendements bruts'!A132</f>
        <v>41973</v>
      </c>
      <c r="B132" s="4">
        <f ca="1">+'Rendements indices'!B132+1</f>
        <v>0.99</v>
      </c>
      <c r="C132" s="4">
        <f ca="1">+'Rendements indices'!C132+1</f>
        <v>1.06</v>
      </c>
      <c r="D132" s="4">
        <f ca="1">+'Rendements indices'!D132+1</f>
        <v>0.97</v>
      </c>
      <c r="E132" s="4">
        <f ca="1">+'Rendements indices'!E132+1</f>
        <v>0.97</v>
      </c>
      <c r="F132" s="4">
        <f ca="1">+'Rendements indices'!F132+1</f>
        <v>0.97</v>
      </c>
      <c r="G132" s="4">
        <f ca="1">+'Rendements indices'!G132+1</f>
        <v>0.96</v>
      </c>
      <c r="H132" s="4">
        <f ca="1">+'Rendements indices'!H132+1</f>
        <v>0.96</v>
      </c>
      <c r="I132" s="4">
        <f ca="1">+'Rendements indices'!I132+1</f>
        <v>1</v>
      </c>
      <c r="J132" s="4">
        <f ca="1">+'Rendements indices'!J132+1</f>
        <v>1.03</v>
      </c>
      <c r="K132" s="4">
        <f ca="1">+'Rendements indices'!K132+1</f>
        <v>0.96</v>
      </c>
      <c r="L132" s="4">
        <f ca="1">+'Rendements indices'!L132+1</f>
        <v>0.98</v>
      </c>
      <c r="M132" s="4">
        <f ca="1">+'Rendements indices'!M132+1</f>
        <v>0.97</v>
      </c>
      <c r="N132" s="4">
        <f ca="1">+'Rendements indices'!N132+1</f>
        <v>1.02</v>
      </c>
      <c r="O132" s="4">
        <f>+'Rendements indices'!O132+1</f>
        <v>1</v>
      </c>
      <c r="P132" s="4">
        <f ca="1">+'Rendements indices'!P132+1</f>
        <v>1.01</v>
      </c>
      <c r="Q132" s="4">
        <f ca="1">+'Rendements indices'!Q132+1</f>
        <v>0.97</v>
      </c>
      <c r="R132" s="4"/>
      <c r="S132" s="4"/>
      <c r="T132" s="4"/>
      <c r="U132" s="4"/>
      <c r="V132" s="40">
        <f>+'Rendements indices'!V132+1</f>
        <v>1</v>
      </c>
      <c r="W132" s="40">
        <f ca="1">+'Rendements indices'!W132+1</f>
        <v>0.99</v>
      </c>
    </row>
    <row r="133" spans="1:23" x14ac:dyDescent="0.25">
      <c r="A133" s="2">
        <f>+'Rendements bruts'!A133</f>
        <v>42004</v>
      </c>
      <c r="B133" s="4">
        <f ca="1">+'Rendements indices'!B133+1</f>
        <v>1.05</v>
      </c>
      <c r="C133" s="4">
        <f ca="1">+'Rendements indices'!C133+1</f>
        <v>0.97</v>
      </c>
      <c r="D133" s="4">
        <f ca="1">+'Rendements indices'!D133+1</f>
        <v>1.03</v>
      </c>
      <c r="E133" s="4">
        <f ca="1">+'Rendements indices'!E133+1</f>
        <v>0.98</v>
      </c>
      <c r="F133" s="4">
        <f ca="1">+'Rendements indices'!F133+1</f>
        <v>1.03</v>
      </c>
      <c r="G133" s="4">
        <f ca="1">+'Rendements indices'!G133+1</f>
        <v>0.97</v>
      </c>
      <c r="H133" s="4">
        <f ca="1">+'Rendements indices'!H133+1</f>
        <v>1.02</v>
      </c>
      <c r="I133" s="4">
        <f ca="1">+'Rendements indices'!I133+1</f>
        <v>1.04</v>
      </c>
      <c r="J133" s="4">
        <f ca="1">+'Rendements indices'!J133+1</f>
        <v>1.03</v>
      </c>
      <c r="K133" s="4">
        <f ca="1">+'Rendements indices'!K133+1</f>
        <v>0.95</v>
      </c>
      <c r="L133" s="4">
        <f ca="1">+'Rendements indices'!L133+1</f>
        <v>1</v>
      </c>
      <c r="M133" s="4">
        <f ca="1">+'Rendements indices'!M133+1</f>
        <v>0.97</v>
      </c>
      <c r="N133" s="4">
        <f ca="1">+'Rendements indices'!N133+1</f>
        <v>1</v>
      </c>
      <c r="O133" s="4">
        <f>+'Rendements indices'!O133+1</f>
        <v>1</v>
      </c>
      <c r="P133" s="4">
        <f ca="1">+'Rendements indices'!P133+1</f>
        <v>1.04</v>
      </c>
      <c r="Q133" s="4">
        <f ca="1">+'Rendements indices'!Q133+1</f>
        <v>1.06</v>
      </c>
      <c r="R133" s="4"/>
      <c r="S133" s="4"/>
      <c r="T133" s="4"/>
      <c r="U133" s="4"/>
      <c r="V133" s="40">
        <f>+'Rendements indices'!V133+1</f>
        <v>1</v>
      </c>
      <c r="W133" s="40">
        <f ca="1">+'Rendements indices'!W133+1</f>
        <v>0.96</v>
      </c>
    </row>
    <row r="134" spans="1:23" x14ac:dyDescent="0.25">
      <c r="A134" s="2">
        <f>+'Rendements bruts'!A134</f>
        <v>42034</v>
      </c>
      <c r="B134" s="4">
        <f ca="1">+'Rendements indices'!B134+1</f>
        <v>0.98</v>
      </c>
      <c r="C134" s="4">
        <f ca="1">+'Rendements indices'!C134+1</f>
        <v>1.05</v>
      </c>
      <c r="D134" s="4">
        <f ca="1">+'Rendements indices'!D134+1</f>
        <v>0.95</v>
      </c>
      <c r="E134" s="4">
        <f ca="1">+'Rendements indices'!E134+1</f>
        <v>1</v>
      </c>
      <c r="F134" s="4">
        <f ca="1">+'Rendements indices'!F134+1</f>
        <v>1.01</v>
      </c>
      <c r="G134" s="4">
        <f ca="1">+'Rendements indices'!G134+1</f>
        <v>1.03</v>
      </c>
      <c r="H134" s="4">
        <f ca="1">+'Rendements indices'!H134+1</f>
        <v>1</v>
      </c>
      <c r="I134" s="4">
        <f ca="1">+'Rendements indices'!I134+1</f>
        <v>1.01</v>
      </c>
      <c r="J134" s="4">
        <f ca="1">+'Rendements indices'!J134+1</f>
        <v>1.06</v>
      </c>
      <c r="K134" s="4">
        <f ca="1">+'Rendements indices'!K134+1</f>
        <v>0.96</v>
      </c>
      <c r="L134" s="4">
        <f ca="1">+'Rendements indices'!L134+1</f>
        <v>0.95</v>
      </c>
      <c r="M134" s="4">
        <f ca="1">+'Rendements indices'!M134+1</f>
        <v>0.96</v>
      </c>
      <c r="N134" s="4">
        <f ca="1">+'Rendements indices'!N134+1</f>
        <v>1.03</v>
      </c>
      <c r="O134" s="4">
        <f>+'Rendements indices'!O134+1</f>
        <v>1</v>
      </c>
      <c r="P134" s="4">
        <f ca="1">+'Rendements indices'!P134+1</f>
        <v>0.99</v>
      </c>
      <c r="Q134" s="4">
        <f ca="1">+'Rendements indices'!Q134+1</f>
        <v>1.02</v>
      </c>
      <c r="R134" s="4"/>
      <c r="S134" s="4"/>
      <c r="T134" s="4"/>
      <c r="U134" s="4"/>
      <c r="V134" s="40">
        <f>+'Rendements indices'!V134+1</f>
        <v>1</v>
      </c>
      <c r="W134" s="40">
        <f ca="1">+'Rendements indices'!W134+1</f>
        <v>0.95</v>
      </c>
    </row>
    <row r="135" spans="1:23" x14ac:dyDescent="0.25">
      <c r="A135" s="2">
        <f>+'Rendements bruts'!A135</f>
        <v>42062</v>
      </c>
      <c r="B135" s="4">
        <f ca="1">+'Rendements indices'!B135+1</f>
        <v>1</v>
      </c>
      <c r="C135" s="4">
        <f ca="1">+'Rendements indices'!C135+1</f>
        <v>0.99</v>
      </c>
      <c r="D135" s="4">
        <f ca="1">+'Rendements indices'!D135+1</f>
        <v>0.96</v>
      </c>
      <c r="E135" s="4">
        <f ca="1">+'Rendements indices'!E135+1</f>
        <v>0.96</v>
      </c>
      <c r="F135" s="4">
        <f ca="1">+'Rendements indices'!F135+1</f>
        <v>0.99</v>
      </c>
      <c r="G135" s="4">
        <f ca="1">+'Rendements indices'!G135+1</f>
        <v>1.02</v>
      </c>
      <c r="H135" s="4">
        <f ca="1">+'Rendements indices'!H135+1</f>
        <v>0.97</v>
      </c>
      <c r="I135" s="4">
        <f ca="1">+'Rendements indices'!I135+1</f>
        <v>0.96</v>
      </c>
      <c r="J135" s="4">
        <f ca="1">+'Rendements indices'!J135+1</f>
        <v>0.99</v>
      </c>
      <c r="K135" s="4">
        <f ca="1">+'Rendements indices'!K135+1</f>
        <v>0.98</v>
      </c>
      <c r="L135" s="4">
        <f ca="1">+'Rendements indices'!L135+1</f>
        <v>1.03</v>
      </c>
      <c r="M135" s="4">
        <f ca="1">+'Rendements indices'!M135+1</f>
        <v>1.06</v>
      </c>
      <c r="N135" s="4">
        <f ca="1">+'Rendements indices'!N135+1</f>
        <v>0.98</v>
      </c>
      <c r="O135" s="4">
        <f>+'Rendements indices'!O135+1</f>
        <v>1</v>
      </c>
      <c r="P135" s="4">
        <f ca="1">+'Rendements indices'!P135+1</f>
        <v>1.04</v>
      </c>
      <c r="Q135" s="4">
        <f ca="1">+'Rendements indices'!Q135+1</f>
        <v>1.01</v>
      </c>
      <c r="R135" s="4"/>
      <c r="S135" s="4"/>
      <c r="T135" s="4"/>
      <c r="U135" s="4"/>
      <c r="V135" s="40">
        <f>+'Rendements indices'!V135+1</f>
        <v>1</v>
      </c>
      <c r="W135" s="40">
        <f ca="1">+'Rendements indices'!W135+1</f>
        <v>1.01</v>
      </c>
    </row>
    <row r="136" spans="1:23" x14ac:dyDescent="0.25">
      <c r="A136" s="2">
        <f>+'Rendements bruts'!A136</f>
        <v>42094</v>
      </c>
      <c r="B136" s="4">
        <f ca="1">+'Rendements indices'!B136+1</f>
        <v>1</v>
      </c>
      <c r="C136" s="4">
        <f ca="1">+'Rendements indices'!C136+1</f>
        <v>0.95</v>
      </c>
      <c r="D136" s="4">
        <f ca="1">+'Rendements indices'!D136+1</f>
        <v>1.01</v>
      </c>
      <c r="E136" s="4">
        <f ca="1">+'Rendements indices'!E136+1</f>
        <v>1.05</v>
      </c>
      <c r="F136" s="4">
        <f ca="1">+'Rendements indices'!F136+1</f>
        <v>1.06</v>
      </c>
      <c r="G136" s="4">
        <f ca="1">+'Rendements indices'!G136+1</f>
        <v>1.03</v>
      </c>
      <c r="H136" s="4">
        <f ca="1">+'Rendements indices'!H136+1</f>
        <v>1.06</v>
      </c>
      <c r="I136" s="4">
        <f ca="1">+'Rendements indices'!I136+1</f>
        <v>1.04</v>
      </c>
      <c r="J136" s="4">
        <f ca="1">+'Rendements indices'!J136+1</f>
        <v>1.06</v>
      </c>
      <c r="K136" s="4">
        <f ca="1">+'Rendements indices'!K136+1</f>
        <v>1.03</v>
      </c>
      <c r="L136" s="4">
        <f ca="1">+'Rendements indices'!L136+1</f>
        <v>1.05</v>
      </c>
      <c r="M136" s="4">
        <f ca="1">+'Rendements indices'!M136+1</f>
        <v>1.05</v>
      </c>
      <c r="N136" s="4">
        <f ca="1">+'Rendements indices'!N136+1</f>
        <v>1.01</v>
      </c>
      <c r="O136" s="4">
        <f>+'Rendements indices'!O136+1</f>
        <v>1</v>
      </c>
      <c r="P136" s="4">
        <f ca="1">+'Rendements indices'!P136+1</f>
        <v>1.05</v>
      </c>
      <c r="Q136" s="4">
        <f ca="1">+'Rendements indices'!Q136+1</f>
        <v>1.04</v>
      </c>
      <c r="R136" s="4">
        <f ca="1">+'Rendements indices'!R136+1</f>
        <v>0.95</v>
      </c>
      <c r="S136" s="4"/>
      <c r="T136" s="4"/>
      <c r="U136" s="4"/>
      <c r="V136" s="40">
        <f>+'Rendements indices'!V136+1</f>
        <v>1</v>
      </c>
      <c r="W136" s="40">
        <f ca="1">+'Rendements indices'!W136+1</f>
        <v>1</v>
      </c>
    </row>
    <row r="137" spans="1:23" x14ac:dyDescent="0.25">
      <c r="A137" s="2">
        <f>+'Rendements bruts'!A137</f>
        <v>42124</v>
      </c>
      <c r="B137" s="4">
        <f ca="1">+'Rendements indices'!B137+1</f>
        <v>1.06</v>
      </c>
      <c r="C137" s="4">
        <f ca="1">+'Rendements indices'!C137+1</f>
        <v>0.95</v>
      </c>
      <c r="D137" s="4">
        <f ca="1">+'Rendements indices'!D137+1</f>
        <v>1</v>
      </c>
      <c r="E137" s="4">
        <f ca="1">+'Rendements indices'!E137+1</f>
        <v>1</v>
      </c>
      <c r="F137" s="4">
        <f ca="1">+'Rendements indices'!F137+1</f>
        <v>0.97</v>
      </c>
      <c r="G137" s="4">
        <f ca="1">+'Rendements indices'!G137+1</f>
        <v>0.95</v>
      </c>
      <c r="H137" s="4">
        <f ca="1">+'Rendements indices'!H137+1</f>
        <v>0.95</v>
      </c>
      <c r="I137" s="4">
        <f ca="1">+'Rendements indices'!I137+1</f>
        <v>0.96</v>
      </c>
      <c r="J137" s="4">
        <f ca="1">+'Rendements indices'!J137+1</f>
        <v>1.05</v>
      </c>
      <c r="K137" s="4">
        <f ca="1">+'Rendements indices'!K137+1</f>
        <v>0.98</v>
      </c>
      <c r="L137" s="4">
        <f ca="1">+'Rendements indices'!L137+1</f>
        <v>1.02</v>
      </c>
      <c r="M137" s="4">
        <f ca="1">+'Rendements indices'!M137+1</f>
        <v>0.98</v>
      </c>
      <c r="N137" s="4">
        <f ca="1">+'Rendements indices'!N137+1</f>
        <v>1.06</v>
      </c>
      <c r="O137" s="4">
        <f>+'Rendements indices'!O137+1</f>
        <v>1</v>
      </c>
      <c r="P137" s="4">
        <f ca="1">+'Rendements indices'!P137+1</f>
        <v>1</v>
      </c>
      <c r="Q137" s="4">
        <f ca="1">+'Rendements indices'!Q137+1</f>
        <v>0.96</v>
      </c>
      <c r="R137" s="4">
        <f ca="1">+'Rendements indices'!R137+1</f>
        <v>1.04</v>
      </c>
      <c r="S137" s="4"/>
      <c r="T137" s="4"/>
      <c r="U137" s="4"/>
      <c r="V137" s="40">
        <f>+'Rendements indices'!V137+1</f>
        <v>1</v>
      </c>
      <c r="W137" s="40">
        <f ca="1">+'Rendements indices'!W137+1</f>
        <v>0.96</v>
      </c>
    </row>
    <row r="138" spans="1:23" x14ac:dyDescent="0.25">
      <c r="A138" s="2">
        <f>+'Rendements bruts'!A138</f>
        <v>42153</v>
      </c>
      <c r="B138" s="4">
        <f ca="1">+'Rendements indices'!B138+1</f>
        <v>0.95</v>
      </c>
      <c r="C138" s="4">
        <f ca="1">+'Rendements indices'!C138+1</f>
        <v>1.06</v>
      </c>
      <c r="D138" s="4">
        <f ca="1">+'Rendements indices'!D138+1</f>
        <v>1.06</v>
      </c>
      <c r="E138" s="4">
        <f ca="1">+'Rendements indices'!E138+1</f>
        <v>0.96</v>
      </c>
      <c r="F138" s="4">
        <f ca="1">+'Rendements indices'!F138+1</f>
        <v>1.05</v>
      </c>
      <c r="G138" s="4">
        <f ca="1">+'Rendements indices'!G138+1</f>
        <v>0.99</v>
      </c>
      <c r="H138" s="4">
        <f ca="1">+'Rendements indices'!H138+1</f>
        <v>0.97</v>
      </c>
      <c r="I138" s="4">
        <f ca="1">+'Rendements indices'!I138+1</f>
        <v>1</v>
      </c>
      <c r="J138" s="4">
        <f ca="1">+'Rendements indices'!J138+1</f>
        <v>0.95</v>
      </c>
      <c r="K138" s="4">
        <f ca="1">+'Rendements indices'!K138+1</f>
        <v>1.05</v>
      </c>
      <c r="L138" s="4">
        <f ca="1">+'Rendements indices'!L138+1</f>
        <v>0.97</v>
      </c>
      <c r="M138" s="4">
        <f ca="1">+'Rendements indices'!M138+1</f>
        <v>1.02</v>
      </c>
      <c r="N138" s="4">
        <f ca="1">+'Rendements indices'!N138+1</f>
        <v>1.06</v>
      </c>
      <c r="O138" s="4">
        <f>+'Rendements indices'!O138+1</f>
        <v>1</v>
      </c>
      <c r="P138" s="4">
        <f ca="1">+'Rendements indices'!P138+1</f>
        <v>0.97</v>
      </c>
      <c r="Q138" s="4">
        <f ca="1">+'Rendements indices'!Q138+1</f>
        <v>0.99</v>
      </c>
      <c r="R138" s="4">
        <f ca="1">+'Rendements indices'!R138+1</f>
        <v>1.01</v>
      </c>
      <c r="S138" s="4"/>
      <c r="T138" s="4"/>
      <c r="U138" s="4"/>
      <c r="V138" s="40">
        <f>+'Rendements indices'!V138+1</f>
        <v>1</v>
      </c>
      <c r="W138" s="40">
        <f ca="1">+'Rendements indices'!W138+1</f>
        <v>1.04</v>
      </c>
    </row>
    <row r="139" spans="1:23" x14ac:dyDescent="0.25">
      <c r="A139" s="2">
        <f>+'Rendements bruts'!A139</f>
        <v>42185</v>
      </c>
      <c r="B139" s="4">
        <f ca="1">+'Rendements indices'!B139+1</f>
        <v>1.01</v>
      </c>
      <c r="C139" s="4">
        <f ca="1">+'Rendements indices'!C139+1</f>
        <v>1.04</v>
      </c>
      <c r="D139" s="4">
        <f ca="1">+'Rendements indices'!D139+1</f>
        <v>0.97</v>
      </c>
      <c r="E139" s="4">
        <f ca="1">+'Rendements indices'!E139+1</f>
        <v>0.95</v>
      </c>
      <c r="F139" s="4">
        <f ca="1">+'Rendements indices'!F139+1</f>
        <v>1.06</v>
      </c>
      <c r="G139" s="4">
        <f ca="1">+'Rendements indices'!G139+1</f>
        <v>0.97</v>
      </c>
      <c r="H139" s="4">
        <f ca="1">+'Rendements indices'!H139+1</f>
        <v>0.97</v>
      </c>
      <c r="I139" s="4">
        <f ca="1">+'Rendements indices'!I139+1</f>
        <v>1.01</v>
      </c>
      <c r="J139" s="4">
        <f ca="1">+'Rendements indices'!J139+1</f>
        <v>0.99</v>
      </c>
      <c r="K139" s="4">
        <f ca="1">+'Rendements indices'!K139+1</f>
        <v>0.99</v>
      </c>
      <c r="L139" s="4">
        <f ca="1">+'Rendements indices'!L139+1</f>
        <v>1.05</v>
      </c>
      <c r="M139" s="4">
        <f ca="1">+'Rendements indices'!M139+1</f>
        <v>0.98</v>
      </c>
      <c r="N139" s="4">
        <f ca="1">+'Rendements indices'!N139+1</f>
        <v>1.02</v>
      </c>
      <c r="O139" s="4">
        <f>+'Rendements indices'!O139+1</f>
        <v>1</v>
      </c>
      <c r="P139" s="4">
        <f ca="1">+'Rendements indices'!P139+1</f>
        <v>0.95</v>
      </c>
      <c r="Q139" s="4">
        <f ca="1">+'Rendements indices'!Q139+1</f>
        <v>1.04</v>
      </c>
      <c r="R139" s="4">
        <f ca="1">+'Rendements indices'!R139+1</f>
        <v>1</v>
      </c>
      <c r="S139" s="4"/>
      <c r="T139" s="4"/>
      <c r="U139" s="4"/>
      <c r="V139" s="40">
        <f>+'Rendements indices'!V139+1</f>
        <v>1</v>
      </c>
      <c r="W139" s="40">
        <f ca="1">+'Rendements indices'!W139+1</f>
        <v>0.99</v>
      </c>
    </row>
    <row r="140" spans="1:23" x14ac:dyDescent="0.25">
      <c r="A140" s="2">
        <f>+'Rendements bruts'!A140</f>
        <v>42216</v>
      </c>
      <c r="B140" s="4">
        <f ca="1">+'Rendements indices'!B140+1</f>
        <v>1.05</v>
      </c>
      <c r="C140" s="4">
        <f ca="1">+'Rendements indices'!C140+1</f>
        <v>1</v>
      </c>
      <c r="D140" s="4">
        <f ca="1">+'Rendements indices'!D140+1</f>
        <v>1.04</v>
      </c>
      <c r="E140" s="4">
        <f ca="1">+'Rendements indices'!E140+1</f>
        <v>1.06</v>
      </c>
      <c r="F140" s="4">
        <f ca="1">+'Rendements indices'!F140+1</f>
        <v>0.99</v>
      </c>
      <c r="G140" s="4">
        <f ca="1">+'Rendements indices'!G140+1</f>
        <v>1.03</v>
      </c>
      <c r="H140" s="4">
        <f ca="1">+'Rendements indices'!H140+1</f>
        <v>1.05</v>
      </c>
      <c r="I140" s="4">
        <f ca="1">+'Rendements indices'!I140+1</f>
        <v>0.95</v>
      </c>
      <c r="J140" s="4">
        <f ca="1">+'Rendements indices'!J140+1</f>
        <v>1.04</v>
      </c>
      <c r="K140" s="4">
        <f ca="1">+'Rendements indices'!K140+1</f>
        <v>1.05</v>
      </c>
      <c r="L140" s="4">
        <f ca="1">+'Rendements indices'!L140+1</f>
        <v>1.01</v>
      </c>
      <c r="M140" s="4">
        <f ca="1">+'Rendements indices'!M140+1</f>
        <v>0.97</v>
      </c>
      <c r="N140" s="4">
        <f ca="1">+'Rendements indices'!N140+1</f>
        <v>1.05</v>
      </c>
      <c r="O140" s="4">
        <f>+'Rendements indices'!O140+1</f>
        <v>1</v>
      </c>
      <c r="P140" s="4">
        <f ca="1">+'Rendements indices'!P140+1</f>
        <v>0.96</v>
      </c>
      <c r="Q140" s="4">
        <f ca="1">+'Rendements indices'!Q140+1</f>
        <v>1.05</v>
      </c>
      <c r="R140" s="4">
        <f ca="1">+'Rendements indices'!R140+1</f>
        <v>0.98</v>
      </c>
      <c r="S140" s="4"/>
      <c r="T140" s="4"/>
      <c r="U140" s="4"/>
      <c r="V140" s="40">
        <f>+'Rendements indices'!V140+1</f>
        <v>1</v>
      </c>
      <c r="W140" s="40">
        <f ca="1">+'Rendements indices'!W140+1</f>
        <v>1.05</v>
      </c>
    </row>
    <row r="141" spans="1:23" x14ac:dyDescent="0.25">
      <c r="A141" s="2">
        <f>+'Rendements bruts'!A141</f>
        <v>42247</v>
      </c>
      <c r="B141" s="4">
        <f ca="1">+'Rendements indices'!B141+1</f>
        <v>0.96</v>
      </c>
      <c r="C141" s="4">
        <f ca="1">+'Rendements indices'!C141+1</f>
        <v>1</v>
      </c>
      <c r="D141" s="4">
        <f ca="1">+'Rendements indices'!D141+1</f>
        <v>0.99</v>
      </c>
      <c r="E141" s="4">
        <f ca="1">+'Rendements indices'!E141+1</f>
        <v>1.06</v>
      </c>
      <c r="F141" s="4">
        <f ca="1">+'Rendements indices'!F141+1</f>
        <v>0.96</v>
      </c>
      <c r="G141" s="4">
        <f ca="1">+'Rendements indices'!G141+1</f>
        <v>1.03</v>
      </c>
      <c r="H141" s="4">
        <f ca="1">+'Rendements indices'!H141+1</f>
        <v>1.04</v>
      </c>
      <c r="I141" s="4">
        <f ca="1">+'Rendements indices'!I141+1</f>
        <v>0.98</v>
      </c>
      <c r="J141" s="4">
        <f ca="1">+'Rendements indices'!J141+1</f>
        <v>1.05</v>
      </c>
      <c r="K141" s="4">
        <f ca="1">+'Rendements indices'!K141+1</f>
        <v>1.05</v>
      </c>
      <c r="L141" s="4">
        <f ca="1">+'Rendements indices'!L141+1</f>
        <v>1.02</v>
      </c>
      <c r="M141" s="4">
        <f ca="1">+'Rendements indices'!M141+1</f>
        <v>1.03</v>
      </c>
      <c r="N141" s="4">
        <f ca="1">+'Rendements indices'!N141+1</f>
        <v>1.01</v>
      </c>
      <c r="O141" s="4">
        <f>+'Rendements indices'!O141+1</f>
        <v>1</v>
      </c>
      <c r="P141" s="4">
        <f ca="1">+'Rendements indices'!P141+1</f>
        <v>1.05</v>
      </c>
      <c r="Q141" s="4">
        <f ca="1">+'Rendements indices'!Q141+1</f>
        <v>1.01</v>
      </c>
      <c r="R141" s="4">
        <f ca="1">+'Rendements indices'!R141+1</f>
        <v>0.98</v>
      </c>
      <c r="S141" s="4"/>
      <c r="T141" s="4"/>
      <c r="U141" s="4"/>
      <c r="V141" s="40">
        <f>+'Rendements indices'!V141+1</f>
        <v>1</v>
      </c>
      <c r="W141" s="40">
        <f ca="1">+'Rendements indices'!W141+1</f>
        <v>1.01</v>
      </c>
    </row>
    <row r="142" spans="1:23" x14ac:dyDescent="0.25">
      <c r="A142" s="2">
        <f>+'Rendements bruts'!A142</f>
        <v>42277</v>
      </c>
      <c r="B142" s="4">
        <f ca="1">+'Rendements indices'!B142+1</f>
        <v>1.01</v>
      </c>
      <c r="C142" s="4">
        <f ca="1">+'Rendements indices'!C142+1</f>
        <v>1</v>
      </c>
      <c r="D142" s="4">
        <f ca="1">+'Rendements indices'!D142+1</f>
        <v>1.05</v>
      </c>
      <c r="E142" s="4">
        <f ca="1">+'Rendements indices'!E142+1</f>
        <v>1</v>
      </c>
      <c r="F142" s="4">
        <f ca="1">+'Rendements indices'!F142+1</f>
        <v>1</v>
      </c>
      <c r="G142" s="4">
        <f ca="1">+'Rendements indices'!G142+1</f>
        <v>0.98</v>
      </c>
      <c r="H142" s="4">
        <f ca="1">+'Rendements indices'!H142+1</f>
        <v>1.02</v>
      </c>
      <c r="I142" s="4">
        <f ca="1">+'Rendements indices'!I142+1</f>
        <v>1.02</v>
      </c>
      <c r="J142" s="4">
        <f ca="1">+'Rendements indices'!J142+1</f>
        <v>1.06</v>
      </c>
      <c r="K142" s="4">
        <f ca="1">+'Rendements indices'!K142+1</f>
        <v>1.05</v>
      </c>
      <c r="L142" s="4">
        <f ca="1">+'Rendements indices'!L142+1</f>
        <v>0.97</v>
      </c>
      <c r="M142" s="4">
        <f ca="1">+'Rendements indices'!M142+1</f>
        <v>1.02</v>
      </c>
      <c r="N142" s="4">
        <f ca="1">+'Rendements indices'!N142+1</f>
        <v>0.95</v>
      </c>
      <c r="O142" s="4">
        <f>+'Rendements indices'!O142+1</f>
        <v>1</v>
      </c>
      <c r="P142" s="4">
        <f ca="1">+'Rendements indices'!P142+1</f>
        <v>0.95</v>
      </c>
      <c r="Q142" s="4">
        <f ca="1">+'Rendements indices'!Q142+1</f>
        <v>0.97</v>
      </c>
      <c r="R142" s="4">
        <f ca="1">+'Rendements indices'!R142+1</f>
        <v>0.96</v>
      </c>
      <c r="S142" s="4"/>
      <c r="T142" s="4"/>
      <c r="U142" s="4"/>
      <c r="V142" s="40">
        <f>+'Rendements indices'!V142+1</f>
        <v>1</v>
      </c>
      <c r="W142" s="40">
        <f ca="1">+'Rendements indices'!W142+1</f>
        <v>0.95</v>
      </c>
    </row>
    <row r="143" spans="1:23" x14ac:dyDescent="0.25">
      <c r="A143" s="2">
        <f>+'Rendements bruts'!A143</f>
        <v>42308</v>
      </c>
      <c r="B143" s="4">
        <f ca="1">+'Rendements indices'!B143+1</f>
        <v>1</v>
      </c>
      <c r="C143" s="4">
        <f ca="1">+'Rendements indices'!C143+1</f>
        <v>0.98</v>
      </c>
      <c r="D143" s="4">
        <f ca="1">+'Rendements indices'!D143+1</f>
        <v>1.05</v>
      </c>
      <c r="E143" s="4">
        <f ca="1">+'Rendements indices'!E143+1</f>
        <v>0.97</v>
      </c>
      <c r="F143" s="4">
        <f ca="1">+'Rendements indices'!F143+1</f>
        <v>1</v>
      </c>
      <c r="G143" s="4">
        <f ca="1">+'Rendements indices'!G143+1</f>
        <v>0.96</v>
      </c>
      <c r="H143" s="4">
        <f ca="1">+'Rendements indices'!H143+1</f>
        <v>0.98</v>
      </c>
      <c r="I143" s="4">
        <f ca="1">+'Rendements indices'!I143+1</f>
        <v>1.01</v>
      </c>
      <c r="J143" s="4">
        <f ca="1">+'Rendements indices'!J143+1</f>
        <v>1.03</v>
      </c>
      <c r="K143" s="4">
        <f ca="1">+'Rendements indices'!K143+1</f>
        <v>0.99</v>
      </c>
      <c r="L143" s="4">
        <f ca="1">+'Rendements indices'!L143+1</f>
        <v>0.99</v>
      </c>
      <c r="M143" s="4">
        <f ca="1">+'Rendements indices'!M143+1</f>
        <v>1.05</v>
      </c>
      <c r="N143" s="4">
        <f ca="1">+'Rendements indices'!N143+1</f>
        <v>0.95</v>
      </c>
      <c r="O143" s="4">
        <f>+'Rendements indices'!O143+1</f>
        <v>1</v>
      </c>
      <c r="P143" s="4">
        <f ca="1">+'Rendements indices'!P143+1</f>
        <v>0.97</v>
      </c>
      <c r="Q143" s="4">
        <f ca="1">+'Rendements indices'!Q143+1</f>
        <v>1.02</v>
      </c>
      <c r="R143" s="4">
        <f ca="1">+'Rendements indices'!R143+1</f>
        <v>0.97</v>
      </c>
      <c r="S143" s="4"/>
      <c r="T143" s="4"/>
      <c r="U143" s="4"/>
      <c r="V143" s="40">
        <f>+'Rendements indices'!V143+1</f>
        <v>1</v>
      </c>
      <c r="W143" s="40">
        <f ca="1">+'Rendements indices'!W143+1</f>
        <v>0.99</v>
      </c>
    </row>
    <row r="144" spans="1:23" x14ac:dyDescent="0.25">
      <c r="A144" s="2">
        <f>+'Rendements bruts'!A144</f>
        <v>42338</v>
      </c>
      <c r="B144" s="4">
        <f ca="1">+'Rendements indices'!B144+1</f>
        <v>1.02</v>
      </c>
      <c r="C144" s="4">
        <f ca="1">+'Rendements indices'!C144+1</f>
        <v>1.05</v>
      </c>
      <c r="D144" s="4">
        <f ca="1">+'Rendements indices'!D144+1</f>
        <v>1.01</v>
      </c>
      <c r="E144" s="4">
        <f ca="1">+'Rendements indices'!E144+1</f>
        <v>0.99</v>
      </c>
      <c r="F144" s="4">
        <f ca="1">+'Rendements indices'!F144+1</f>
        <v>0.95</v>
      </c>
      <c r="G144" s="4">
        <f ca="1">+'Rendements indices'!G144+1</f>
        <v>0.97</v>
      </c>
      <c r="H144" s="4">
        <f ca="1">+'Rendements indices'!H144+1</f>
        <v>1.02</v>
      </c>
      <c r="I144" s="4">
        <f ca="1">+'Rendements indices'!I144+1</f>
        <v>1.06</v>
      </c>
      <c r="J144" s="4">
        <f ca="1">+'Rendements indices'!J144+1</f>
        <v>0.99</v>
      </c>
      <c r="K144" s="4">
        <f ca="1">+'Rendements indices'!K144+1</f>
        <v>1.06</v>
      </c>
      <c r="L144" s="4">
        <f ca="1">+'Rendements indices'!L144+1</f>
        <v>1</v>
      </c>
      <c r="M144" s="4">
        <f ca="1">+'Rendements indices'!M144+1</f>
        <v>0.99</v>
      </c>
      <c r="N144" s="4">
        <f ca="1">+'Rendements indices'!N144+1</f>
        <v>0.98</v>
      </c>
      <c r="O144" s="4">
        <f>+'Rendements indices'!O144+1</f>
        <v>1</v>
      </c>
      <c r="P144" s="4">
        <f ca="1">+'Rendements indices'!P144+1</f>
        <v>1</v>
      </c>
      <c r="Q144" s="4">
        <f ca="1">+'Rendements indices'!Q144+1</f>
        <v>0.97</v>
      </c>
      <c r="R144" s="4">
        <f ca="1">+'Rendements indices'!R144+1</f>
        <v>1.01</v>
      </c>
      <c r="S144" s="4"/>
      <c r="T144" s="4"/>
      <c r="U144" s="4"/>
      <c r="V144" s="40">
        <f>+'Rendements indices'!V144+1</f>
        <v>1</v>
      </c>
      <c r="W144" s="40">
        <f ca="1">+'Rendements indices'!W144+1</f>
        <v>0.98</v>
      </c>
    </row>
    <row r="145" spans="1:23" x14ac:dyDescent="0.25">
      <c r="A145" s="2">
        <f>+'Rendements bruts'!A145</f>
        <v>42369</v>
      </c>
      <c r="B145" s="4">
        <f ca="1">+'Rendements indices'!B145+1</f>
        <v>1</v>
      </c>
      <c r="C145" s="4">
        <f ca="1">+'Rendements indices'!C145+1</f>
        <v>1</v>
      </c>
      <c r="D145" s="4">
        <f ca="1">+'Rendements indices'!D145+1</f>
        <v>0.96</v>
      </c>
      <c r="E145" s="4">
        <f ca="1">+'Rendements indices'!E145+1</f>
        <v>0.95</v>
      </c>
      <c r="F145" s="4">
        <f ca="1">+'Rendements indices'!F145+1</f>
        <v>1.03</v>
      </c>
      <c r="G145" s="4">
        <f ca="1">+'Rendements indices'!G145+1</f>
        <v>1</v>
      </c>
      <c r="H145" s="4">
        <f ca="1">+'Rendements indices'!H145+1</f>
        <v>1</v>
      </c>
      <c r="I145" s="4">
        <f ca="1">+'Rendements indices'!I145+1</f>
        <v>1.06</v>
      </c>
      <c r="J145" s="4">
        <f ca="1">+'Rendements indices'!J145+1</f>
        <v>1.05</v>
      </c>
      <c r="K145" s="4">
        <f ca="1">+'Rendements indices'!K145+1</f>
        <v>0.95</v>
      </c>
      <c r="L145" s="4">
        <f ca="1">+'Rendements indices'!L145+1</f>
        <v>0.99</v>
      </c>
      <c r="M145" s="4">
        <f ca="1">+'Rendements indices'!M145+1</f>
        <v>0.99</v>
      </c>
      <c r="N145" s="4">
        <f ca="1">+'Rendements indices'!N145+1</f>
        <v>0.96</v>
      </c>
      <c r="O145" s="4">
        <f>+'Rendements indices'!O145+1</f>
        <v>1</v>
      </c>
      <c r="P145" s="4">
        <f ca="1">+'Rendements indices'!P145+1</f>
        <v>1.02</v>
      </c>
      <c r="Q145" s="4">
        <f ca="1">+'Rendements indices'!Q145+1</f>
        <v>1.04</v>
      </c>
      <c r="R145" s="4">
        <f ca="1">+'Rendements indices'!R145+1</f>
        <v>1.01</v>
      </c>
      <c r="S145" s="4"/>
      <c r="T145" s="4"/>
      <c r="U145" s="4"/>
      <c r="V145" s="40">
        <f>+'Rendements indices'!V145+1</f>
        <v>1</v>
      </c>
      <c r="W145" s="40">
        <f ca="1">+'Rendements indices'!W145+1</f>
        <v>1.01</v>
      </c>
    </row>
    <row r="146" spans="1:23" x14ac:dyDescent="0.25">
      <c r="A146" s="2">
        <f>+'Rendements bruts'!A146</f>
        <v>42398</v>
      </c>
      <c r="B146" s="4">
        <f ca="1">+'Rendements indices'!B146+1</f>
        <v>1.02</v>
      </c>
      <c r="C146" s="4">
        <f ca="1">+'Rendements indices'!C146+1</f>
        <v>1.04</v>
      </c>
      <c r="D146" s="4">
        <f ca="1">+'Rendements indices'!D146+1</f>
        <v>1.03</v>
      </c>
      <c r="E146" s="4">
        <f ca="1">+'Rendements indices'!E146+1</f>
        <v>1.02</v>
      </c>
      <c r="F146" s="4">
        <f ca="1">+'Rendements indices'!F146+1</f>
        <v>0.95</v>
      </c>
      <c r="G146" s="4">
        <f ca="1">+'Rendements indices'!G146+1</f>
        <v>1.05</v>
      </c>
      <c r="H146" s="4">
        <f ca="1">+'Rendements indices'!H146+1</f>
        <v>0.96</v>
      </c>
      <c r="I146" s="4">
        <f ca="1">+'Rendements indices'!I146+1</f>
        <v>0.97</v>
      </c>
      <c r="J146" s="4">
        <f ca="1">+'Rendements indices'!J146+1</f>
        <v>1.06</v>
      </c>
      <c r="K146" s="4">
        <f ca="1">+'Rendements indices'!K146+1</f>
        <v>1.03</v>
      </c>
      <c r="L146" s="4">
        <f ca="1">+'Rendements indices'!L146+1</f>
        <v>1</v>
      </c>
      <c r="M146" s="4">
        <f ca="1">+'Rendements indices'!M146+1</f>
        <v>0.97</v>
      </c>
      <c r="N146" s="4">
        <f ca="1">+'Rendements indices'!N146+1</f>
        <v>1.01</v>
      </c>
      <c r="O146" s="4">
        <f>+'Rendements indices'!O146+1</f>
        <v>1</v>
      </c>
      <c r="P146" s="4">
        <f ca="1">+'Rendements indices'!P146+1</f>
        <v>1</v>
      </c>
      <c r="Q146" s="4">
        <f ca="1">+'Rendements indices'!Q146+1</f>
        <v>0.95</v>
      </c>
      <c r="R146" s="4">
        <f ca="1">+'Rendements indices'!R146+1</f>
        <v>0.99</v>
      </c>
      <c r="S146" s="4"/>
      <c r="T146" s="4"/>
      <c r="U146" s="4"/>
      <c r="V146" s="40">
        <f>+'Rendements indices'!V146+1</f>
        <v>1</v>
      </c>
      <c r="W146" s="40">
        <f ca="1">+'Rendements indices'!W146+1</f>
        <v>0.97</v>
      </c>
    </row>
    <row r="147" spans="1:23" x14ac:dyDescent="0.25">
      <c r="A147" s="2">
        <f>+'Rendements bruts'!A147</f>
        <v>42429</v>
      </c>
      <c r="B147" s="4">
        <f ca="1">+'Rendements indices'!B147+1</f>
        <v>1.05</v>
      </c>
      <c r="C147" s="4">
        <f ca="1">+'Rendements indices'!C147+1</f>
        <v>0.97</v>
      </c>
      <c r="D147" s="4">
        <f ca="1">+'Rendements indices'!D147+1</f>
        <v>0.95</v>
      </c>
      <c r="E147" s="4">
        <f ca="1">+'Rendements indices'!E147+1</f>
        <v>0.96</v>
      </c>
      <c r="F147" s="4">
        <f ca="1">+'Rendements indices'!F147+1</f>
        <v>1.04</v>
      </c>
      <c r="G147" s="4">
        <f ca="1">+'Rendements indices'!G147+1</f>
        <v>1.05</v>
      </c>
      <c r="H147" s="4">
        <f ca="1">+'Rendements indices'!H147+1</f>
        <v>1.03</v>
      </c>
      <c r="I147" s="4">
        <f ca="1">+'Rendements indices'!I147+1</f>
        <v>1.05</v>
      </c>
      <c r="J147" s="4">
        <f ca="1">+'Rendements indices'!J147+1</f>
        <v>1</v>
      </c>
      <c r="K147" s="4">
        <f ca="1">+'Rendements indices'!K147+1</f>
        <v>1</v>
      </c>
      <c r="L147" s="4">
        <f ca="1">+'Rendements indices'!L147+1</f>
        <v>1.05</v>
      </c>
      <c r="M147" s="4">
        <f ca="1">+'Rendements indices'!M147+1</f>
        <v>1.06</v>
      </c>
      <c r="N147" s="4">
        <f ca="1">+'Rendements indices'!N147+1</f>
        <v>1.04</v>
      </c>
      <c r="O147" s="4">
        <f>+'Rendements indices'!O147+1</f>
        <v>1</v>
      </c>
      <c r="P147" s="4">
        <f ca="1">+'Rendements indices'!P147+1</f>
        <v>0.99</v>
      </c>
      <c r="Q147" s="4">
        <f ca="1">+'Rendements indices'!Q147+1</f>
        <v>1.01</v>
      </c>
      <c r="R147" s="4">
        <f ca="1">+'Rendements indices'!R147+1</f>
        <v>1.01</v>
      </c>
      <c r="S147" s="4"/>
      <c r="T147" s="4"/>
      <c r="U147" s="4"/>
      <c r="V147" s="40">
        <f>+'Rendements indices'!V147+1</f>
        <v>1</v>
      </c>
      <c r="W147" s="40">
        <f ca="1">+'Rendements indices'!W147+1</f>
        <v>1.01</v>
      </c>
    </row>
    <row r="148" spans="1:23" x14ac:dyDescent="0.25">
      <c r="A148" s="2">
        <f>+'Rendements bruts'!A148</f>
        <v>42460</v>
      </c>
      <c r="B148" s="4">
        <f ca="1">+'Rendements indices'!B148+1</f>
        <v>1.06</v>
      </c>
      <c r="C148" s="4">
        <f ca="1">+'Rendements indices'!C148+1</f>
        <v>0.97</v>
      </c>
      <c r="D148" s="4">
        <f ca="1">+'Rendements indices'!D148+1</f>
        <v>0.98</v>
      </c>
      <c r="E148" s="4">
        <f ca="1">+'Rendements indices'!E148+1</f>
        <v>0.95</v>
      </c>
      <c r="F148" s="4">
        <f ca="1">+'Rendements indices'!F148+1</f>
        <v>1.04</v>
      </c>
      <c r="G148" s="4">
        <f ca="1">+'Rendements indices'!G148+1</f>
        <v>0.98</v>
      </c>
      <c r="H148" s="4">
        <f ca="1">+'Rendements indices'!H148+1</f>
        <v>1.04</v>
      </c>
      <c r="I148" s="4">
        <f ca="1">+'Rendements indices'!I148+1</f>
        <v>0.97</v>
      </c>
      <c r="J148" s="4">
        <f ca="1">+'Rendements indices'!J148+1</f>
        <v>1</v>
      </c>
      <c r="K148" s="4">
        <f ca="1">+'Rendements indices'!K148+1</f>
        <v>0.97</v>
      </c>
      <c r="L148" s="4">
        <f ca="1">+'Rendements indices'!L148+1</f>
        <v>0.99</v>
      </c>
      <c r="M148" s="4">
        <f ca="1">+'Rendements indices'!M148+1</f>
        <v>1.03</v>
      </c>
      <c r="N148" s="4">
        <f ca="1">+'Rendements indices'!N148+1</f>
        <v>1.03</v>
      </c>
      <c r="O148" s="4">
        <f>+'Rendements indices'!O148+1</f>
        <v>1</v>
      </c>
      <c r="P148" s="4">
        <f ca="1">+'Rendements indices'!P148+1</f>
        <v>1.06</v>
      </c>
      <c r="Q148" s="4">
        <f ca="1">+'Rendements indices'!Q148+1</f>
        <v>0.95</v>
      </c>
      <c r="R148" s="4">
        <f ca="1">+'Rendements indices'!R148+1</f>
        <v>0.96</v>
      </c>
      <c r="S148" s="4"/>
      <c r="T148" s="4"/>
      <c r="U148" s="4"/>
      <c r="V148" s="40">
        <f>+'Rendements indices'!V148+1</f>
        <v>1</v>
      </c>
      <c r="W148" s="40">
        <f ca="1">+'Rendements indices'!W148+1</f>
        <v>0.95</v>
      </c>
    </row>
    <row r="149" spans="1:23" x14ac:dyDescent="0.25">
      <c r="A149" s="2">
        <f>+'Rendements bruts'!A149</f>
        <v>42489</v>
      </c>
      <c r="B149" s="4">
        <f ca="1">+'Rendements indices'!B149+1</f>
        <v>0.98</v>
      </c>
      <c r="C149" s="4">
        <f ca="1">+'Rendements indices'!C149+1</f>
        <v>0.99</v>
      </c>
      <c r="D149" s="4">
        <f ca="1">+'Rendements indices'!D149+1</f>
        <v>0.98</v>
      </c>
      <c r="E149" s="4">
        <f ca="1">+'Rendements indices'!E149+1</f>
        <v>0.95</v>
      </c>
      <c r="F149" s="4">
        <f ca="1">+'Rendements indices'!F149+1</f>
        <v>0.97</v>
      </c>
      <c r="G149" s="4">
        <f ca="1">+'Rendements indices'!G149+1</f>
        <v>0.98</v>
      </c>
      <c r="H149" s="4">
        <f ca="1">+'Rendements indices'!H149+1</f>
        <v>0.98</v>
      </c>
      <c r="I149" s="4">
        <f ca="1">+'Rendements indices'!I149+1</f>
        <v>1</v>
      </c>
      <c r="J149" s="4">
        <f ca="1">+'Rendements indices'!J149+1</f>
        <v>0.97</v>
      </c>
      <c r="K149" s="4">
        <f ca="1">+'Rendements indices'!K149+1</f>
        <v>0.95</v>
      </c>
      <c r="L149" s="4">
        <f ca="1">+'Rendements indices'!L149+1</f>
        <v>1.02</v>
      </c>
      <c r="M149" s="4">
        <f ca="1">+'Rendements indices'!M149+1</f>
        <v>0.99</v>
      </c>
      <c r="N149" s="4">
        <f ca="1">+'Rendements indices'!N149+1</f>
        <v>0.97</v>
      </c>
      <c r="O149" s="4">
        <f>+'Rendements indices'!O149+1</f>
        <v>1</v>
      </c>
      <c r="P149" s="4">
        <f ca="1">+'Rendements indices'!P149+1</f>
        <v>1.06</v>
      </c>
      <c r="Q149" s="4">
        <f ca="1">+'Rendements indices'!Q149+1</f>
        <v>1.05</v>
      </c>
      <c r="R149" s="4">
        <f ca="1">+'Rendements indices'!R149+1</f>
        <v>0.99</v>
      </c>
      <c r="S149" s="4">
        <f ca="1">+'Rendements indices'!S149+1</f>
        <v>1.01</v>
      </c>
      <c r="T149" s="4">
        <f ca="1">+'Rendements indices'!T149+1</f>
        <v>1.02</v>
      </c>
      <c r="U149" s="4"/>
      <c r="V149" s="40">
        <f>+'Rendements indices'!V149+1</f>
        <v>1</v>
      </c>
      <c r="W149" s="40">
        <f ca="1">+'Rendements indices'!W149+1</f>
        <v>0.99</v>
      </c>
    </row>
    <row r="150" spans="1:23" x14ac:dyDescent="0.25">
      <c r="A150" s="2">
        <f>+'Rendements bruts'!A150</f>
        <v>42521</v>
      </c>
      <c r="B150" s="4">
        <f ca="1">+'Rendements indices'!B150+1</f>
        <v>0.97</v>
      </c>
      <c r="C150" s="4">
        <f ca="1">+'Rendements indices'!C150+1</f>
        <v>1.04</v>
      </c>
      <c r="D150" s="4">
        <f ca="1">+'Rendements indices'!D150+1</f>
        <v>1.03</v>
      </c>
      <c r="E150" s="4">
        <f ca="1">+'Rendements indices'!E150+1</f>
        <v>0.95</v>
      </c>
      <c r="F150" s="4">
        <f ca="1">+'Rendements indices'!F150+1</f>
        <v>0.97</v>
      </c>
      <c r="G150" s="4">
        <f ca="1">+'Rendements indices'!G150+1</f>
        <v>0.97</v>
      </c>
      <c r="H150" s="4">
        <f ca="1">+'Rendements indices'!H150+1</f>
        <v>1.06</v>
      </c>
      <c r="I150" s="4">
        <f ca="1">+'Rendements indices'!I150+1</f>
        <v>0.95</v>
      </c>
      <c r="J150" s="4">
        <f ca="1">+'Rendements indices'!J150+1</f>
        <v>1.06</v>
      </c>
      <c r="K150" s="4">
        <f ca="1">+'Rendements indices'!K150+1</f>
        <v>1.04</v>
      </c>
      <c r="L150" s="4">
        <f ca="1">+'Rendements indices'!L150+1</f>
        <v>1.03</v>
      </c>
      <c r="M150" s="4">
        <f ca="1">+'Rendements indices'!M150+1</f>
        <v>1.02</v>
      </c>
      <c r="N150" s="4">
        <f ca="1">+'Rendements indices'!N150+1</f>
        <v>1.02</v>
      </c>
      <c r="O150" s="4">
        <f>+'Rendements indices'!O150+1</f>
        <v>1</v>
      </c>
      <c r="P150" s="4">
        <f ca="1">+'Rendements indices'!P150+1</f>
        <v>1.04</v>
      </c>
      <c r="Q150" s="4">
        <f ca="1">+'Rendements indices'!Q150+1</f>
        <v>0.95</v>
      </c>
      <c r="R150" s="4">
        <f ca="1">+'Rendements indices'!R150+1</f>
        <v>1.01</v>
      </c>
      <c r="S150" s="4">
        <f ca="1">+'Rendements indices'!S150+1</f>
        <v>0.96</v>
      </c>
      <c r="T150" s="4">
        <f ca="1">+'Rendements indices'!T150+1</f>
        <v>1</v>
      </c>
      <c r="U150" s="4"/>
      <c r="V150" s="40">
        <f>+'Rendements indices'!V150+1</f>
        <v>1</v>
      </c>
      <c r="W150" s="40">
        <f ca="1">+'Rendements indices'!W150+1</f>
        <v>1.02</v>
      </c>
    </row>
    <row r="151" spans="1:23" x14ac:dyDescent="0.25">
      <c r="A151" s="2">
        <f>+'Rendements bruts'!A151</f>
        <v>42551</v>
      </c>
      <c r="B151" s="4">
        <f ca="1">+'Rendements indices'!B151+1</f>
        <v>1.06</v>
      </c>
      <c r="C151" s="4">
        <f ca="1">+'Rendements indices'!C151+1</f>
        <v>0.95</v>
      </c>
      <c r="D151" s="4">
        <f ca="1">+'Rendements indices'!D151+1</f>
        <v>0.99</v>
      </c>
      <c r="E151" s="4">
        <f ca="1">+'Rendements indices'!E151+1</f>
        <v>0.99</v>
      </c>
      <c r="F151" s="4">
        <f ca="1">+'Rendements indices'!F151+1</f>
        <v>1.04</v>
      </c>
      <c r="G151" s="4">
        <f ca="1">+'Rendements indices'!G151+1</f>
        <v>0.95</v>
      </c>
      <c r="H151" s="4">
        <f ca="1">+'Rendements indices'!H151+1</f>
        <v>1.04</v>
      </c>
      <c r="I151" s="4">
        <f ca="1">+'Rendements indices'!I151+1</f>
        <v>1.03</v>
      </c>
      <c r="J151" s="4">
        <f ca="1">+'Rendements indices'!J151+1</f>
        <v>1.06</v>
      </c>
      <c r="K151" s="4">
        <f ca="1">+'Rendements indices'!K151+1</f>
        <v>1.06</v>
      </c>
      <c r="L151" s="4">
        <f ca="1">+'Rendements indices'!L151+1</f>
        <v>0.96</v>
      </c>
      <c r="M151" s="4">
        <f ca="1">+'Rendements indices'!M151+1</f>
        <v>1.01</v>
      </c>
      <c r="N151" s="4">
        <f ca="1">+'Rendements indices'!N151+1</f>
        <v>0.95</v>
      </c>
      <c r="O151" s="4">
        <f>+'Rendements indices'!O151+1</f>
        <v>1</v>
      </c>
      <c r="P151" s="4">
        <f ca="1">+'Rendements indices'!P151+1</f>
        <v>1.04</v>
      </c>
      <c r="Q151" s="4">
        <f ca="1">+'Rendements indices'!Q151+1</f>
        <v>0.99</v>
      </c>
      <c r="R151" s="4">
        <f ca="1">+'Rendements indices'!R151+1</f>
        <v>0.99</v>
      </c>
      <c r="S151" s="4">
        <f ca="1">+'Rendements indices'!S151+1</f>
        <v>0.96</v>
      </c>
      <c r="T151" s="4">
        <f ca="1">+'Rendements indices'!T151+1</f>
        <v>1.04</v>
      </c>
      <c r="U151" s="4"/>
      <c r="V151" s="40">
        <f>+'Rendements indices'!V151+1</f>
        <v>1</v>
      </c>
      <c r="W151" s="40">
        <f ca="1">+'Rendements indices'!W151+1</f>
        <v>1.01</v>
      </c>
    </row>
    <row r="152" spans="1:23" x14ac:dyDescent="0.25">
      <c r="A152" s="2">
        <f>+'Rendements bruts'!A152</f>
        <v>42580</v>
      </c>
      <c r="B152" s="4">
        <f ca="1">+'Rendements indices'!B152+1</f>
        <v>1.05</v>
      </c>
      <c r="C152" s="4">
        <f ca="1">+'Rendements indices'!C152+1</f>
        <v>0.99</v>
      </c>
      <c r="D152" s="4">
        <f ca="1">+'Rendements indices'!D152+1</f>
        <v>0.96</v>
      </c>
      <c r="E152" s="4">
        <f ca="1">+'Rendements indices'!E152+1</f>
        <v>1.06</v>
      </c>
      <c r="F152" s="4">
        <f ca="1">+'Rendements indices'!F152+1</f>
        <v>1.01</v>
      </c>
      <c r="G152" s="4">
        <f ca="1">+'Rendements indices'!G152+1</f>
        <v>0.97</v>
      </c>
      <c r="H152" s="4">
        <f ca="1">+'Rendements indices'!H152+1</f>
        <v>1.02</v>
      </c>
      <c r="I152" s="4">
        <f ca="1">+'Rendements indices'!I152+1</f>
        <v>1.01</v>
      </c>
      <c r="J152" s="4">
        <f ca="1">+'Rendements indices'!J152+1</f>
        <v>1.05</v>
      </c>
      <c r="K152" s="4">
        <f ca="1">+'Rendements indices'!K152+1</f>
        <v>1.06</v>
      </c>
      <c r="L152" s="4">
        <f ca="1">+'Rendements indices'!L152+1</f>
        <v>1.03</v>
      </c>
      <c r="M152" s="4">
        <f ca="1">+'Rendements indices'!M152+1</f>
        <v>0.95</v>
      </c>
      <c r="N152" s="4">
        <f ca="1">+'Rendements indices'!N152+1</f>
        <v>0.95</v>
      </c>
      <c r="O152" s="4">
        <f>+'Rendements indices'!O152+1</f>
        <v>1</v>
      </c>
      <c r="P152" s="4">
        <f ca="1">+'Rendements indices'!P152+1</f>
        <v>1.04</v>
      </c>
      <c r="Q152" s="4">
        <f ca="1">+'Rendements indices'!Q152+1</f>
        <v>0.95</v>
      </c>
      <c r="R152" s="4">
        <f ca="1">+'Rendements indices'!R152+1</f>
        <v>0.98</v>
      </c>
      <c r="S152" s="4">
        <f ca="1">+'Rendements indices'!S152+1</f>
        <v>0.99</v>
      </c>
      <c r="T152" s="4">
        <f ca="1">+'Rendements indices'!T152+1</f>
        <v>1</v>
      </c>
      <c r="U152" s="4"/>
      <c r="V152" s="40">
        <f>+'Rendements indices'!V152+1</f>
        <v>1</v>
      </c>
      <c r="W152" s="40">
        <f ca="1">+'Rendements indices'!W152+1</f>
        <v>0.99</v>
      </c>
    </row>
    <row r="153" spans="1:23" x14ac:dyDescent="0.25">
      <c r="A153" s="2">
        <f>+'Rendements bruts'!A153</f>
        <v>42613</v>
      </c>
      <c r="B153" s="4">
        <f ca="1">+'Rendements indices'!B153+1</f>
        <v>1.01</v>
      </c>
      <c r="C153" s="4">
        <f ca="1">+'Rendements indices'!C153+1</f>
        <v>0.96</v>
      </c>
      <c r="D153" s="4">
        <f ca="1">+'Rendements indices'!D153+1</f>
        <v>0.97</v>
      </c>
      <c r="E153" s="4">
        <f ca="1">+'Rendements indices'!E153+1</f>
        <v>0.98</v>
      </c>
      <c r="F153" s="4">
        <f ca="1">+'Rendements indices'!F153+1</f>
        <v>1.02</v>
      </c>
      <c r="G153" s="4">
        <f ca="1">+'Rendements indices'!G153+1</f>
        <v>1.06</v>
      </c>
      <c r="H153" s="4">
        <f ca="1">+'Rendements indices'!H153+1</f>
        <v>1.03</v>
      </c>
      <c r="I153" s="4">
        <f ca="1">+'Rendements indices'!I153+1</f>
        <v>0.95</v>
      </c>
      <c r="J153" s="4">
        <f ca="1">+'Rendements indices'!J153+1</f>
        <v>0.98</v>
      </c>
      <c r="K153" s="4">
        <f ca="1">+'Rendements indices'!K153+1</f>
        <v>1</v>
      </c>
      <c r="L153" s="4">
        <f ca="1">+'Rendements indices'!L153+1</f>
        <v>1.05</v>
      </c>
      <c r="M153" s="4">
        <f ca="1">+'Rendements indices'!M153+1</f>
        <v>0.98</v>
      </c>
      <c r="N153" s="4">
        <f ca="1">+'Rendements indices'!N153+1</f>
        <v>1</v>
      </c>
      <c r="O153" s="4">
        <f>+'Rendements indices'!O153+1</f>
        <v>1</v>
      </c>
      <c r="P153" s="4">
        <f ca="1">+'Rendements indices'!P153+1</f>
        <v>0.97</v>
      </c>
      <c r="Q153" s="4">
        <f ca="1">+'Rendements indices'!Q153+1</f>
        <v>1.01</v>
      </c>
      <c r="R153" s="4">
        <f ca="1">+'Rendements indices'!R153+1</f>
        <v>0.99</v>
      </c>
      <c r="S153" s="4">
        <f ca="1">+'Rendements indices'!S153+1</f>
        <v>0.97</v>
      </c>
      <c r="T153" s="4">
        <f ca="1">+'Rendements indices'!T153+1</f>
        <v>1.04</v>
      </c>
      <c r="U153" s="4"/>
      <c r="V153" s="40">
        <f>+'Rendements indices'!V153+1</f>
        <v>1</v>
      </c>
      <c r="W153" s="40">
        <f ca="1">+'Rendements indices'!W153+1</f>
        <v>0.96</v>
      </c>
    </row>
    <row r="154" spans="1:23" x14ac:dyDescent="0.25">
      <c r="A154" s="2">
        <f>+'Rendements bruts'!A154</f>
        <v>42643</v>
      </c>
      <c r="B154" s="4">
        <f ca="1">+'Rendements indices'!B154+1</f>
        <v>1.04</v>
      </c>
      <c r="C154" s="4">
        <f ca="1">+'Rendements indices'!C154+1</f>
        <v>0.95</v>
      </c>
      <c r="D154" s="4">
        <f ca="1">+'Rendements indices'!D154+1</f>
        <v>1.05</v>
      </c>
      <c r="E154" s="4">
        <f ca="1">+'Rendements indices'!E154+1</f>
        <v>1.02</v>
      </c>
      <c r="F154" s="4">
        <f ca="1">+'Rendements indices'!F154+1</f>
        <v>0.99</v>
      </c>
      <c r="G154" s="4">
        <f ca="1">+'Rendements indices'!G154+1</f>
        <v>0.99</v>
      </c>
      <c r="H154" s="4">
        <f ca="1">+'Rendements indices'!H154+1</f>
        <v>1.02</v>
      </c>
      <c r="I154" s="4">
        <f ca="1">+'Rendements indices'!I154+1</f>
        <v>1.05</v>
      </c>
      <c r="J154" s="4">
        <f ca="1">+'Rendements indices'!J154+1</f>
        <v>1.06</v>
      </c>
      <c r="K154" s="4">
        <f ca="1">+'Rendements indices'!K154+1</f>
        <v>0.99</v>
      </c>
      <c r="L154" s="4">
        <f ca="1">+'Rendements indices'!L154+1</f>
        <v>1.04</v>
      </c>
      <c r="M154" s="4">
        <f ca="1">+'Rendements indices'!M154+1</f>
        <v>1.05</v>
      </c>
      <c r="N154" s="4">
        <f ca="1">+'Rendements indices'!N154+1</f>
        <v>1.06</v>
      </c>
      <c r="O154" s="4">
        <f>+'Rendements indices'!O154+1</f>
        <v>1</v>
      </c>
      <c r="P154" s="4">
        <f ca="1">+'Rendements indices'!P154+1</f>
        <v>1</v>
      </c>
      <c r="Q154" s="4">
        <f ca="1">+'Rendements indices'!Q154+1</f>
        <v>0.96</v>
      </c>
      <c r="R154" s="4">
        <f ca="1">+'Rendements indices'!R154+1</f>
        <v>1.02</v>
      </c>
      <c r="S154" s="4">
        <f ca="1">+'Rendements indices'!S154+1</f>
        <v>0.99</v>
      </c>
      <c r="T154" s="4">
        <f ca="1">+'Rendements indices'!T154+1</f>
        <v>0.96</v>
      </c>
      <c r="U154" s="4"/>
      <c r="V154" s="40">
        <f>+'Rendements indices'!V154+1</f>
        <v>1</v>
      </c>
      <c r="W154" s="40">
        <f ca="1">+'Rendements indices'!W154+1</f>
        <v>0.98</v>
      </c>
    </row>
    <row r="155" spans="1:23" x14ac:dyDescent="0.25">
      <c r="A155" s="2">
        <f>+'Rendements bruts'!A155</f>
        <v>42674</v>
      </c>
      <c r="B155" s="4">
        <f ca="1">+'Rendements indices'!B155+1</f>
        <v>1.06</v>
      </c>
      <c r="C155" s="4">
        <f ca="1">+'Rendements indices'!C155+1</f>
        <v>1</v>
      </c>
      <c r="D155" s="4">
        <f ca="1">+'Rendements indices'!D155+1</f>
        <v>0.99</v>
      </c>
      <c r="E155" s="4">
        <f ca="1">+'Rendements indices'!E155+1</f>
        <v>1.03</v>
      </c>
      <c r="F155" s="4">
        <f ca="1">+'Rendements indices'!F155+1</f>
        <v>1.03</v>
      </c>
      <c r="G155" s="4">
        <f ca="1">+'Rendements indices'!G155+1</f>
        <v>1.02</v>
      </c>
      <c r="H155" s="4">
        <f ca="1">+'Rendements indices'!H155+1</f>
        <v>0.96</v>
      </c>
      <c r="I155" s="4">
        <f ca="1">+'Rendements indices'!I155+1</f>
        <v>1.05</v>
      </c>
      <c r="J155" s="4">
        <f ca="1">+'Rendements indices'!J155+1</f>
        <v>1.01</v>
      </c>
      <c r="K155" s="4">
        <f ca="1">+'Rendements indices'!K155+1</f>
        <v>1.05</v>
      </c>
      <c r="L155" s="4">
        <f ca="1">+'Rendements indices'!L155+1</f>
        <v>0.98</v>
      </c>
      <c r="M155" s="4">
        <f ca="1">+'Rendements indices'!M155+1</f>
        <v>0.98</v>
      </c>
      <c r="N155" s="4">
        <f ca="1">+'Rendements indices'!N155+1</f>
        <v>1.01</v>
      </c>
      <c r="O155" s="4">
        <f>+'Rendements indices'!O155+1</f>
        <v>1</v>
      </c>
      <c r="P155" s="4">
        <f ca="1">+'Rendements indices'!P155+1</f>
        <v>1.04</v>
      </c>
      <c r="Q155" s="4">
        <f ca="1">+'Rendements indices'!Q155+1</f>
        <v>1.04</v>
      </c>
      <c r="R155" s="4">
        <f ca="1">+'Rendements indices'!R155+1</f>
        <v>0.98</v>
      </c>
      <c r="S155" s="4">
        <f ca="1">+'Rendements indices'!S155+1</f>
        <v>1</v>
      </c>
      <c r="T155" s="4">
        <f ca="1">+'Rendements indices'!T155+1</f>
        <v>1</v>
      </c>
      <c r="U155" s="4"/>
      <c r="V155" s="40">
        <f>+'Rendements indices'!V155+1</f>
        <v>1</v>
      </c>
      <c r="W155" s="40">
        <f ca="1">+'Rendements indices'!W155+1</f>
        <v>0.99</v>
      </c>
    </row>
    <row r="156" spans="1:23" x14ac:dyDescent="0.25">
      <c r="A156" s="2">
        <f>+'Rendements bruts'!A156</f>
        <v>42704</v>
      </c>
      <c r="B156" s="4">
        <f ca="1">+'Rendements indices'!B156+1</f>
        <v>1.01</v>
      </c>
      <c r="C156" s="4">
        <f ca="1">+'Rendements indices'!C156+1</f>
        <v>1.05</v>
      </c>
      <c r="D156" s="4">
        <f ca="1">+'Rendements indices'!D156+1</f>
        <v>1.02</v>
      </c>
      <c r="E156" s="4">
        <f ca="1">+'Rendements indices'!E156+1</f>
        <v>1.06</v>
      </c>
      <c r="F156" s="4">
        <f ca="1">+'Rendements indices'!F156+1</f>
        <v>1.03</v>
      </c>
      <c r="G156" s="4">
        <f ca="1">+'Rendements indices'!G156+1</f>
        <v>1.04</v>
      </c>
      <c r="H156" s="4">
        <f ca="1">+'Rendements indices'!H156+1</f>
        <v>1.01</v>
      </c>
      <c r="I156" s="4">
        <f ca="1">+'Rendements indices'!I156+1</f>
        <v>0.97</v>
      </c>
      <c r="J156" s="4">
        <f ca="1">+'Rendements indices'!J156+1</f>
        <v>0.97</v>
      </c>
      <c r="K156" s="4">
        <f ca="1">+'Rendements indices'!K156+1</f>
        <v>1.01</v>
      </c>
      <c r="L156" s="4">
        <f ca="1">+'Rendements indices'!L156+1</f>
        <v>1.05</v>
      </c>
      <c r="M156" s="4">
        <f ca="1">+'Rendements indices'!M156+1</f>
        <v>0.99</v>
      </c>
      <c r="N156" s="4">
        <f ca="1">+'Rendements indices'!N156+1</f>
        <v>1.02</v>
      </c>
      <c r="O156" s="4">
        <f>+'Rendements indices'!O156+1</f>
        <v>1</v>
      </c>
      <c r="P156" s="4">
        <f ca="1">+'Rendements indices'!P156+1</f>
        <v>1.02</v>
      </c>
      <c r="Q156" s="4">
        <f ca="1">+'Rendements indices'!Q156+1</f>
        <v>0.96</v>
      </c>
      <c r="R156" s="4">
        <f ca="1">+'Rendements indices'!R156+1</f>
        <v>1.04</v>
      </c>
      <c r="S156" s="4">
        <f ca="1">+'Rendements indices'!S156+1</f>
        <v>1</v>
      </c>
      <c r="T156" s="4">
        <f ca="1">+'Rendements indices'!T156+1</f>
        <v>1.04</v>
      </c>
      <c r="U156" s="4"/>
      <c r="V156" s="40">
        <f>+'Rendements indices'!V156+1</f>
        <v>1</v>
      </c>
      <c r="W156" s="40">
        <f ca="1">+'Rendements indices'!W156+1</f>
        <v>1.02</v>
      </c>
    </row>
    <row r="157" spans="1:23" x14ac:dyDescent="0.25">
      <c r="A157" s="2">
        <f>+'Rendements bruts'!A157</f>
        <v>42734</v>
      </c>
      <c r="B157" s="4">
        <f ca="1">+'Rendements indices'!B157+1</f>
        <v>1.04</v>
      </c>
      <c r="C157" s="4">
        <f ca="1">+'Rendements indices'!C157+1</f>
        <v>1.03</v>
      </c>
      <c r="D157" s="4">
        <f ca="1">+'Rendements indices'!D157+1</f>
        <v>0.95</v>
      </c>
      <c r="E157" s="4">
        <f ca="1">+'Rendements indices'!E157+1</f>
        <v>1.06</v>
      </c>
      <c r="F157" s="4">
        <f ca="1">+'Rendements indices'!F157+1</f>
        <v>1.05</v>
      </c>
      <c r="G157" s="4">
        <f ca="1">+'Rendements indices'!G157+1</f>
        <v>1.05</v>
      </c>
      <c r="H157" s="4">
        <f ca="1">+'Rendements indices'!H157+1</f>
        <v>0.97</v>
      </c>
      <c r="I157" s="4">
        <f ca="1">+'Rendements indices'!I157+1</f>
        <v>0.96</v>
      </c>
      <c r="J157" s="4">
        <f ca="1">+'Rendements indices'!J157+1</f>
        <v>1.01</v>
      </c>
      <c r="K157" s="4">
        <f ca="1">+'Rendements indices'!K157+1</f>
        <v>1.04</v>
      </c>
      <c r="L157" s="4">
        <f ca="1">+'Rendements indices'!L157+1</f>
        <v>0.96</v>
      </c>
      <c r="M157" s="4">
        <f ca="1">+'Rendements indices'!M157+1</f>
        <v>0.99</v>
      </c>
      <c r="N157" s="4">
        <f ca="1">+'Rendements indices'!N157+1</f>
        <v>1</v>
      </c>
      <c r="O157" s="4">
        <f>+'Rendements indices'!O157+1</f>
        <v>1</v>
      </c>
      <c r="P157" s="4">
        <f ca="1">+'Rendements indices'!P157+1</f>
        <v>0.98</v>
      </c>
      <c r="Q157" s="4">
        <f ca="1">+'Rendements indices'!Q157+1</f>
        <v>0.97</v>
      </c>
      <c r="R157" s="4">
        <f>+'Rendements indices'!R157+1</f>
        <v>1</v>
      </c>
      <c r="S157" s="4">
        <f ca="1">+'Rendements indices'!S157+1</f>
        <v>0.95</v>
      </c>
      <c r="T157" s="4">
        <f ca="1">+'Rendements indices'!T157+1</f>
        <v>1.05</v>
      </c>
      <c r="U157" s="4"/>
      <c r="V157" s="40">
        <f>+'Rendements indices'!V157+1</f>
        <v>1</v>
      </c>
      <c r="W157" s="40">
        <f ca="1">+'Rendements indices'!W157+1</f>
        <v>1.02</v>
      </c>
    </row>
    <row r="158" spans="1:23" x14ac:dyDescent="0.25">
      <c r="A158" s="2">
        <f>+'Rendements bruts'!A158</f>
        <v>42766</v>
      </c>
      <c r="B158" s="4">
        <f ca="1">+'Rendements indices'!B158+1</f>
        <v>1</v>
      </c>
      <c r="C158" s="4">
        <f ca="1">+'Rendements indices'!C158+1</f>
        <v>1.05</v>
      </c>
      <c r="D158" s="4">
        <f ca="1">+'Rendements indices'!D158+1</f>
        <v>1.03</v>
      </c>
      <c r="E158" s="4">
        <f ca="1">+'Rendements indices'!E158+1</f>
        <v>1.06</v>
      </c>
      <c r="F158" s="4">
        <f ca="1">+'Rendements indices'!F158+1</f>
        <v>0.96</v>
      </c>
      <c r="G158" s="4">
        <f ca="1">+'Rendements indices'!G158+1</f>
        <v>1.03</v>
      </c>
      <c r="H158" s="4">
        <f ca="1">+'Rendements indices'!H158+1</f>
        <v>1</v>
      </c>
      <c r="I158" s="4">
        <f ca="1">+'Rendements indices'!I158+1</f>
        <v>0.97</v>
      </c>
      <c r="J158" s="4">
        <f ca="1">+'Rendements indices'!J158+1</f>
        <v>0.98</v>
      </c>
      <c r="K158" s="4">
        <f ca="1">+'Rendements indices'!K158+1</f>
        <v>1.01</v>
      </c>
      <c r="L158" s="4">
        <f ca="1">+'Rendements indices'!L158+1</f>
        <v>0.99</v>
      </c>
      <c r="M158" s="4">
        <f ca="1">+'Rendements indices'!M158+1</f>
        <v>1.03</v>
      </c>
      <c r="N158" s="4">
        <f ca="1">+'Rendements indices'!N158+1</f>
        <v>1</v>
      </c>
      <c r="O158" s="4">
        <f>+'Rendements indices'!O158+1</f>
        <v>1</v>
      </c>
      <c r="P158" s="4">
        <f ca="1">+'Rendements indices'!P158+1</f>
        <v>0.98</v>
      </c>
      <c r="Q158" s="4">
        <f ca="1">+'Rendements indices'!Q158+1</f>
        <v>0.98</v>
      </c>
      <c r="R158" s="4">
        <f>+'Rendements indices'!R158+1</f>
        <v>1</v>
      </c>
      <c r="S158" s="4">
        <f ca="1">+'Rendements indices'!S158+1</f>
        <v>0.98</v>
      </c>
      <c r="T158" s="4">
        <f ca="1">+'Rendements indices'!T158+1</f>
        <v>1.06</v>
      </c>
      <c r="U158" s="4"/>
      <c r="V158" s="40">
        <f>+'Rendements indices'!V158+1</f>
        <v>1</v>
      </c>
      <c r="W158" s="40">
        <f ca="1">+'Rendements indices'!W158+1</f>
        <v>1.06</v>
      </c>
    </row>
    <row r="159" spans="1:23" x14ac:dyDescent="0.25">
      <c r="A159" s="2">
        <f>+'Rendements bruts'!A159</f>
        <v>42794</v>
      </c>
      <c r="B159" s="4">
        <f ca="1">+'Rendements indices'!B159+1</f>
        <v>1.03</v>
      </c>
      <c r="C159" s="4">
        <f ca="1">+'Rendements indices'!C159+1</f>
        <v>0.98</v>
      </c>
      <c r="D159" s="4">
        <f ca="1">+'Rendements indices'!D159+1</f>
        <v>0.98</v>
      </c>
      <c r="E159" s="4">
        <f ca="1">+'Rendements indices'!E159+1</f>
        <v>0.97</v>
      </c>
      <c r="F159" s="4">
        <f ca="1">+'Rendements indices'!F159+1</f>
        <v>0.95</v>
      </c>
      <c r="G159" s="4">
        <f ca="1">+'Rendements indices'!G159+1</f>
        <v>1.05</v>
      </c>
      <c r="H159" s="4">
        <f ca="1">+'Rendements indices'!H159+1</f>
        <v>0.99</v>
      </c>
      <c r="I159" s="4">
        <f ca="1">+'Rendements indices'!I159+1</f>
        <v>0.96</v>
      </c>
      <c r="J159" s="4">
        <f ca="1">+'Rendements indices'!J159+1</f>
        <v>1.03</v>
      </c>
      <c r="K159" s="4">
        <f ca="1">+'Rendements indices'!K159+1</f>
        <v>0.99</v>
      </c>
      <c r="L159" s="4">
        <f ca="1">+'Rendements indices'!L159+1</f>
        <v>1.04</v>
      </c>
      <c r="M159" s="4">
        <f ca="1">+'Rendements indices'!M159+1</f>
        <v>0.98</v>
      </c>
      <c r="N159" s="4">
        <f ca="1">+'Rendements indices'!N159+1</f>
        <v>0.97</v>
      </c>
      <c r="O159" s="4">
        <f>+'Rendements indices'!O159+1</f>
        <v>1</v>
      </c>
      <c r="P159" s="4">
        <f ca="1">+'Rendements indices'!P159+1</f>
        <v>1</v>
      </c>
      <c r="Q159" s="4">
        <f ca="1">+'Rendements indices'!Q159+1</f>
        <v>0.99</v>
      </c>
      <c r="R159" s="4">
        <f>+'Rendements indices'!R159+1</f>
        <v>1</v>
      </c>
      <c r="S159" s="4">
        <f ca="1">+'Rendements indices'!S159+1</f>
        <v>0.99</v>
      </c>
      <c r="T159" s="4">
        <f ca="1">+'Rendements indices'!T159+1</f>
        <v>1.03</v>
      </c>
      <c r="U159" s="4"/>
      <c r="V159" s="40">
        <f>+'Rendements indices'!V159+1</f>
        <v>1</v>
      </c>
      <c r="W159" s="40">
        <f ca="1">+'Rendements indices'!W159+1</f>
        <v>1.02</v>
      </c>
    </row>
    <row r="160" spans="1:23" x14ac:dyDescent="0.25">
      <c r="A160" s="2">
        <f>+'Rendements bruts'!A160</f>
        <v>42825</v>
      </c>
      <c r="B160" s="4">
        <f ca="1">+'Rendements indices'!B160+1</f>
        <v>0.97</v>
      </c>
      <c r="C160" s="4">
        <f ca="1">+'Rendements indices'!C160+1</f>
        <v>1.06</v>
      </c>
      <c r="D160" s="4">
        <f ca="1">+'Rendements indices'!D160+1</f>
        <v>0.97</v>
      </c>
      <c r="E160" s="4">
        <f ca="1">+'Rendements indices'!E160+1</f>
        <v>1.03</v>
      </c>
      <c r="F160" s="4">
        <f ca="1">+'Rendements indices'!F160+1</f>
        <v>1</v>
      </c>
      <c r="G160" s="4">
        <f ca="1">+'Rendements indices'!G160+1</f>
        <v>0.97</v>
      </c>
      <c r="H160" s="4">
        <f ca="1">+'Rendements indices'!H160+1</f>
        <v>1.03</v>
      </c>
      <c r="I160" s="4">
        <f ca="1">+'Rendements indices'!I160+1</f>
        <v>1.02</v>
      </c>
      <c r="J160" s="4">
        <f ca="1">+'Rendements indices'!J160+1</f>
        <v>0.98</v>
      </c>
      <c r="K160" s="4">
        <f ca="1">+'Rendements indices'!K160+1</f>
        <v>1.06</v>
      </c>
      <c r="L160" s="4">
        <f ca="1">+'Rendements indices'!L160+1</f>
        <v>0.95</v>
      </c>
      <c r="M160" s="4">
        <f ca="1">+'Rendements indices'!M160+1</f>
        <v>1</v>
      </c>
      <c r="N160" s="4">
        <f ca="1">+'Rendements indices'!N160+1</f>
        <v>1.01</v>
      </c>
      <c r="O160" s="4">
        <f>+'Rendements indices'!O160+1</f>
        <v>1</v>
      </c>
      <c r="P160" s="4">
        <f ca="1">+'Rendements indices'!P160+1</f>
        <v>1.05</v>
      </c>
      <c r="Q160" s="4">
        <f ca="1">+'Rendements indices'!Q160+1</f>
        <v>1.03</v>
      </c>
      <c r="R160" s="4">
        <f>+'Rendements indices'!R160+1</f>
        <v>1</v>
      </c>
      <c r="S160" s="4">
        <f ca="1">+'Rendements indices'!S160+1</f>
        <v>0.99</v>
      </c>
      <c r="T160" s="4">
        <f ca="1">+'Rendements indices'!T160+1</f>
        <v>0.97</v>
      </c>
      <c r="U160" s="4"/>
      <c r="V160" s="40">
        <f>+'Rendements indices'!V160+1</f>
        <v>1</v>
      </c>
      <c r="W160" s="40">
        <f ca="1">+'Rendements indices'!W160+1</f>
        <v>0.96</v>
      </c>
    </row>
    <row r="161" spans="1:23" x14ac:dyDescent="0.25">
      <c r="A161" s="2">
        <f>+'Rendements bruts'!A161</f>
        <v>42853</v>
      </c>
      <c r="B161" s="4">
        <f ca="1">+'Rendements indices'!B161+1</f>
        <v>1.01</v>
      </c>
      <c r="C161" s="4">
        <f ca="1">+'Rendements indices'!C161+1</f>
        <v>1.04</v>
      </c>
      <c r="D161" s="4">
        <f ca="1">+'Rendements indices'!D161+1</f>
        <v>0.99</v>
      </c>
      <c r="E161" s="4">
        <f ca="1">+'Rendements indices'!E161+1</f>
        <v>1.01</v>
      </c>
      <c r="F161" s="4">
        <f ca="1">+'Rendements indices'!F161+1</f>
        <v>0.96</v>
      </c>
      <c r="G161" s="4">
        <f ca="1">+'Rendements indices'!G161+1</f>
        <v>1.05</v>
      </c>
      <c r="H161" s="4">
        <f ca="1">+'Rendements indices'!H161+1</f>
        <v>0.96</v>
      </c>
      <c r="I161" s="4">
        <f ca="1">+'Rendements indices'!I161+1</f>
        <v>0.96</v>
      </c>
      <c r="J161" s="4">
        <f ca="1">+'Rendements indices'!J161+1</f>
        <v>1.04</v>
      </c>
      <c r="K161" s="4">
        <f ca="1">+'Rendements indices'!K161+1</f>
        <v>1.02</v>
      </c>
      <c r="L161" s="4">
        <f ca="1">+'Rendements indices'!L161+1</f>
        <v>0.95</v>
      </c>
      <c r="M161" s="4">
        <f ca="1">+'Rendements indices'!M161+1</f>
        <v>1.05</v>
      </c>
      <c r="N161" s="4">
        <f ca="1">+'Rendements indices'!N161+1</f>
        <v>1.01</v>
      </c>
      <c r="O161" s="4">
        <f>+'Rendements indices'!O161+1</f>
        <v>1</v>
      </c>
      <c r="P161" s="4">
        <f ca="1">+'Rendements indices'!P161+1</f>
        <v>1.05</v>
      </c>
      <c r="Q161" s="4">
        <f ca="1">+'Rendements indices'!Q161+1</f>
        <v>0.96</v>
      </c>
      <c r="R161" s="4">
        <f>+'Rendements indices'!R161+1</f>
        <v>1</v>
      </c>
      <c r="S161" s="4">
        <f ca="1">+'Rendements indices'!S161+1</f>
        <v>0.99</v>
      </c>
      <c r="T161" s="4">
        <f ca="1">+'Rendements indices'!T161+1</f>
        <v>1</v>
      </c>
      <c r="U161" s="4"/>
      <c r="V161" s="40">
        <f>+'Rendements indices'!V161+1</f>
        <v>1</v>
      </c>
      <c r="W161" s="40">
        <f ca="1">+'Rendements indices'!W161+1</f>
        <v>0.99</v>
      </c>
    </row>
    <row r="162" spans="1:23" x14ac:dyDescent="0.25">
      <c r="A162" s="2">
        <f>+'Rendements bruts'!A162</f>
        <v>42886</v>
      </c>
      <c r="B162" s="4">
        <f ca="1">+'Rendements indices'!B162+1</f>
        <v>0.98</v>
      </c>
      <c r="C162" s="4">
        <f ca="1">+'Rendements indices'!C162+1</f>
        <v>0.99</v>
      </c>
      <c r="D162" s="4">
        <f ca="1">+'Rendements indices'!D162+1</f>
        <v>1.04</v>
      </c>
      <c r="E162" s="4">
        <f ca="1">+'Rendements indices'!E162+1</f>
        <v>0.95</v>
      </c>
      <c r="F162" s="4">
        <f ca="1">+'Rendements indices'!F162+1</f>
        <v>1</v>
      </c>
      <c r="G162" s="4">
        <f ca="1">+'Rendements indices'!G162+1</f>
        <v>1</v>
      </c>
      <c r="H162" s="4">
        <f ca="1">+'Rendements indices'!H162+1</f>
        <v>1.04</v>
      </c>
      <c r="I162" s="4">
        <f ca="1">+'Rendements indices'!I162+1</f>
        <v>0.95</v>
      </c>
      <c r="J162" s="4">
        <f ca="1">+'Rendements indices'!J162+1</f>
        <v>1.04</v>
      </c>
      <c r="K162" s="4">
        <f ca="1">+'Rendements indices'!K162+1</f>
        <v>1</v>
      </c>
      <c r="L162" s="4">
        <f ca="1">+'Rendements indices'!L162+1</f>
        <v>0.98</v>
      </c>
      <c r="M162" s="4">
        <f ca="1">+'Rendements indices'!M162+1</f>
        <v>0.96</v>
      </c>
      <c r="N162" s="4">
        <f ca="1">+'Rendements indices'!N162+1</f>
        <v>1.03</v>
      </c>
      <c r="O162" s="4">
        <f>+'Rendements indices'!O162+1</f>
        <v>1</v>
      </c>
      <c r="P162" s="4">
        <f ca="1">+'Rendements indices'!P162+1</f>
        <v>0.98</v>
      </c>
      <c r="Q162" s="4">
        <f ca="1">+'Rendements indices'!Q162+1</f>
        <v>1.02</v>
      </c>
      <c r="R162" s="4">
        <f>+'Rendements indices'!R162+1</f>
        <v>1</v>
      </c>
      <c r="S162" s="4">
        <f ca="1">+'Rendements indices'!S162+1</f>
        <v>1.04</v>
      </c>
      <c r="T162" s="4">
        <f ca="1">+'Rendements indices'!T162+1</f>
        <v>1.03</v>
      </c>
      <c r="U162" s="4"/>
      <c r="V162" s="40">
        <f>+'Rendements indices'!V162+1</f>
        <v>1</v>
      </c>
      <c r="W162" s="40">
        <f ca="1">+'Rendements indices'!W162+1</f>
        <v>1.04</v>
      </c>
    </row>
    <row r="163" spans="1:23" x14ac:dyDescent="0.25">
      <c r="A163" s="2">
        <f>+'Rendements bruts'!A163</f>
        <v>42916</v>
      </c>
      <c r="B163" s="4">
        <f ca="1">+'Rendements indices'!B163+1</f>
        <v>1.06</v>
      </c>
      <c r="C163" s="4">
        <f ca="1">+'Rendements indices'!C163+1</f>
        <v>1.02</v>
      </c>
      <c r="D163" s="4">
        <f ca="1">+'Rendements indices'!D163+1</f>
        <v>0.97</v>
      </c>
      <c r="E163" s="4">
        <f ca="1">+'Rendements indices'!E163+1</f>
        <v>1.03</v>
      </c>
      <c r="F163" s="4">
        <f ca="1">+'Rendements indices'!F163+1</f>
        <v>1.04</v>
      </c>
      <c r="G163" s="4">
        <f ca="1">+'Rendements indices'!G163+1</f>
        <v>0.98</v>
      </c>
      <c r="H163" s="4">
        <f ca="1">+'Rendements indices'!H163+1</f>
        <v>0.98</v>
      </c>
      <c r="I163" s="4">
        <f ca="1">+'Rendements indices'!I163+1</f>
        <v>1.02</v>
      </c>
      <c r="J163" s="4">
        <f ca="1">+'Rendements indices'!J163+1</f>
        <v>1.03</v>
      </c>
      <c r="K163" s="4">
        <f ca="1">+'Rendements indices'!K163+1</f>
        <v>0.96</v>
      </c>
      <c r="L163" s="4">
        <f ca="1">+'Rendements indices'!L163+1</f>
        <v>1.02</v>
      </c>
      <c r="M163" s="4">
        <f ca="1">+'Rendements indices'!M163+1</f>
        <v>0.98</v>
      </c>
      <c r="N163" s="4">
        <f ca="1">+'Rendements indices'!N163+1</f>
        <v>0.99</v>
      </c>
      <c r="O163" s="4">
        <f>+'Rendements indices'!O163+1</f>
        <v>1</v>
      </c>
      <c r="P163" s="4">
        <f ca="1">+'Rendements indices'!P163+1</f>
        <v>0.97</v>
      </c>
      <c r="Q163" s="4">
        <f ca="1">+'Rendements indices'!Q163+1</f>
        <v>0.98</v>
      </c>
      <c r="R163" s="4">
        <f>+'Rendements indices'!R163+1</f>
        <v>1</v>
      </c>
      <c r="S163" s="4">
        <f ca="1">+'Rendements indices'!S163+1</f>
        <v>1.02</v>
      </c>
      <c r="T163" s="4">
        <f ca="1">+'Rendements indices'!T163+1</f>
        <v>0.95</v>
      </c>
      <c r="U163" s="4"/>
      <c r="V163" s="40">
        <f>+'Rendements indices'!V163+1</f>
        <v>1</v>
      </c>
      <c r="W163" s="40">
        <f ca="1">+'Rendements indices'!W163+1</f>
        <v>1</v>
      </c>
    </row>
    <row r="164" spans="1:23" x14ac:dyDescent="0.25">
      <c r="A164" s="2">
        <f>+'Rendements bruts'!A164</f>
        <v>42947</v>
      </c>
      <c r="B164" s="4">
        <f ca="1">+'Rendements indices'!B164+1</f>
        <v>1.02</v>
      </c>
      <c r="C164" s="4">
        <f ca="1">+'Rendements indices'!C164+1</f>
        <v>1</v>
      </c>
      <c r="D164" s="4">
        <f ca="1">+'Rendements indices'!D164+1</f>
        <v>0.97</v>
      </c>
      <c r="E164" s="4">
        <f ca="1">+'Rendements indices'!E164+1</f>
        <v>1.05</v>
      </c>
      <c r="F164" s="4">
        <f ca="1">+'Rendements indices'!F164+1</f>
        <v>1.01</v>
      </c>
      <c r="G164" s="4">
        <f ca="1">+'Rendements indices'!G164+1</f>
        <v>1</v>
      </c>
      <c r="H164" s="4">
        <f ca="1">+'Rendements indices'!H164+1</f>
        <v>0.96</v>
      </c>
      <c r="I164" s="4">
        <f ca="1">+'Rendements indices'!I164+1</f>
        <v>0.96</v>
      </c>
      <c r="J164" s="4">
        <f ca="1">+'Rendements indices'!J164+1</f>
        <v>1.01</v>
      </c>
      <c r="K164" s="4">
        <f ca="1">+'Rendements indices'!K164+1</f>
        <v>1.04</v>
      </c>
      <c r="L164" s="4">
        <f ca="1">+'Rendements indices'!L164+1</f>
        <v>1.04</v>
      </c>
      <c r="M164" s="4">
        <f ca="1">+'Rendements indices'!M164+1</f>
        <v>0.99</v>
      </c>
      <c r="N164" s="4">
        <f ca="1">+'Rendements indices'!N164+1</f>
        <v>0.95</v>
      </c>
      <c r="O164" s="4">
        <f>+'Rendements indices'!O164+1</f>
        <v>1</v>
      </c>
      <c r="P164" s="4">
        <f ca="1">+'Rendements indices'!P164+1</f>
        <v>0.96</v>
      </c>
      <c r="Q164" s="4">
        <f ca="1">+'Rendements indices'!Q164+1</f>
        <v>0.95</v>
      </c>
      <c r="R164" s="4">
        <f>+'Rendements indices'!R164+1</f>
        <v>1</v>
      </c>
      <c r="S164" s="4">
        <f ca="1">+'Rendements indices'!S164+1</f>
        <v>0.98</v>
      </c>
      <c r="T164" s="4">
        <f ca="1">+'Rendements indices'!T164+1</f>
        <v>0.97</v>
      </c>
      <c r="U164" s="4"/>
      <c r="V164" s="40">
        <f>+'Rendements indices'!V164+1</f>
        <v>1</v>
      </c>
      <c r="W164" s="40">
        <f ca="1">+'Rendements indices'!W164+1</f>
        <v>0.98</v>
      </c>
    </row>
    <row r="165" spans="1:23" x14ac:dyDescent="0.25">
      <c r="A165" s="2">
        <f>+'Rendements bruts'!A165</f>
        <v>42978</v>
      </c>
      <c r="B165" s="4">
        <f ca="1">+'Rendements indices'!B165+1</f>
        <v>0.96</v>
      </c>
      <c r="C165" s="4">
        <f ca="1">+'Rendements indices'!C165+1</f>
        <v>0.99</v>
      </c>
      <c r="D165" s="4">
        <f ca="1">+'Rendements indices'!D165+1</f>
        <v>0.99</v>
      </c>
      <c r="E165" s="4">
        <f ca="1">+'Rendements indices'!E165+1</f>
        <v>0.96</v>
      </c>
      <c r="F165" s="4">
        <f ca="1">+'Rendements indices'!F165+1</f>
        <v>1.03</v>
      </c>
      <c r="G165" s="4">
        <f ca="1">+'Rendements indices'!G165+1</f>
        <v>1.06</v>
      </c>
      <c r="H165" s="4">
        <f ca="1">+'Rendements indices'!H165+1</f>
        <v>0.98</v>
      </c>
      <c r="I165" s="4">
        <f ca="1">+'Rendements indices'!I165+1</f>
        <v>0.96</v>
      </c>
      <c r="J165" s="4">
        <f ca="1">+'Rendements indices'!J165+1</f>
        <v>0.99</v>
      </c>
      <c r="K165" s="4">
        <f ca="1">+'Rendements indices'!K165+1</f>
        <v>0.96</v>
      </c>
      <c r="L165" s="4">
        <f ca="1">+'Rendements indices'!L165+1</f>
        <v>1</v>
      </c>
      <c r="M165" s="4">
        <f ca="1">+'Rendements indices'!M165+1</f>
        <v>0.96</v>
      </c>
      <c r="N165" s="4">
        <f ca="1">+'Rendements indices'!N165+1</f>
        <v>1.04</v>
      </c>
      <c r="O165" s="4">
        <f>+'Rendements indices'!O165+1</f>
        <v>1</v>
      </c>
      <c r="P165" s="4">
        <f ca="1">+'Rendements indices'!P165+1</f>
        <v>1.05</v>
      </c>
      <c r="Q165" s="4">
        <f ca="1">+'Rendements indices'!Q165+1</f>
        <v>0.98</v>
      </c>
      <c r="R165" s="4">
        <f>+'Rendements indices'!R165+1</f>
        <v>1</v>
      </c>
      <c r="S165" s="4">
        <f ca="1">+'Rendements indices'!S165+1</f>
        <v>0.98</v>
      </c>
      <c r="T165" s="4">
        <f ca="1">+'Rendements indices'!T165+1</f>
        <v>0.99</v>
      </c>
      <c r="U165" s="4"/>
      <c r="V165" s="40">
        <f>+'Rendements indices'!V165+1</f>
        <v>1</v>
      </c>
      <c r="W165" s="40">
        <f ca="1">+'Rendements indices'!W165+1</f>
        <v>0.95</v>
      </c>
    </row>
    <row r="166" spans="1:23" x14ac:dyDescent="0.25">
      <c r="A166" s="2">
        <f>+'Rendements bruts'!A166</f>
        <v>43007</v>
      </c>
      <c r="B166" s="4">
        <f ca="1">+'Rendements indices'!B166+1</f>
        <v>1.01</v>
      </c>
      <c r="C166" s="4">
        <f ca="1">+'Rendements indices'!C166+1</f>
        <v>0.97</v>
      </c>
      <c r="D166" s="4">
        <f ca="1">+'Rendements indices'!D166+1</f>
        <v>1.06</v>
      </c>
      <c r="E166" s="4">
        <f ca="1">+'Rendements indices'!E166+1</f>
        <v>1.02</v>
      </c>
      <c r="F166" s="4">
        <f ca="1">+'Rendements indices'!F166+1</f>
        <v>1.03</v>
      </c>
      <c r="G166" s="4">
        <f ca="1">+'Rendements indices'!G166+1</f>
        <v>1.02</v>
      </c>
      <c r="H166" s="4">
        <f ca="1">+'Rendements indices'!H166+1</f>
        <v>1.03</v>
      </c>
      <c r="I166" s="4">
        <f ca="1">+'Rendements indices'!I166+1</f>
        <v>1.02</v>
      </c>
      <c r="J166" s="4">
        <f ca="1">+'Rendements indices'!J166+1</f>
        <v>1.03</v>
      </c>
      <c r="K166" s="4">
        <f ca="1">+'Rendements indices'!K166+1</f>
        <v>1.02</v>
      </c>
      <c r="L166" s="4">
        <f ca="1">+'Rendements indices'!L166+1</f>
        <v>0.98</v>
      </c>
      <c r="M166" s="4">
        <f ca="1">+'Rendements indices'!M166+1</f>
        <v>0.97</v>
      </c>
      <c r="N166" s="4">
        <f ca="1">+'Rendements indices'!N166+1</f>
        <v>1.02</v>
      </c>
      <c r="O166" s="4">
        <f>+'Rendements indices'!O166+1</f>
        <v>1</v>
      </c>
      <c r="P166" s="4">
        <f ca="1">+'Rendements indices'!P166+1</f>
        <v>1.05</v>
      </c>
      <c r="Q166" s="4">
        <f ca="1">+'Rendements indices'!Q166+1</f>
        <v>0.97</v>
      </c>
      <c r="R166" s="4">
        <f>+'Rendements indices'!R166+1</f>
        <v>1</v>
      </c>
      <c r="S166" s="4">
        <f ca="1">+'Rendements indices'!S166+1</f>
        <v>1.04</v>
      </c>
      <c r="T166" s="4">
        <f ca="1">+'Rendements indices'!T166+1</f>
        <v>0.96</v>
      </c>
      <c r="U166" s="4"/>
      <c r="V166" s="40">
        <f>+'Rendements indices'!V166+1</f>
        <v>1</v>
      </c>
      <c r="W166" s="40">
        <f ca="1">+'Rendements indices'!W166+1</f>
        <v>1.06</v>
      </c>
    </row>
    <row r="167" spans="1:23" x14ac:dyDescent="0.25">
      <c r="A167" s="2">
        <f>+'Rendements bruts'!A167</f>
        <v>43039</v>
      </c>
      <c r="B167" s="4">
        <f ca="1">+'Rendements indices'!B167+1</f>
        <v>0.97</v>
      </c>
      <c r="C167" s="4">
        <f ca="1">+'Rendements indices'!C167+1</f>
        <v>1.04</v>
      </c>
      <c r="D167" s="4">
        <f ca="1">+'Rendements indices'!D167+1</f>
        <v>1.01</v>
      </c>
      <c r="E167" s="4">
        <f ca="1">+'Rendements indices'!E167+1</f>
        <v>0.98</v>
      </c>
      <c r="F167" s="4">
        <f ca="1">+'Rendements indices'!F167+1</f>
        <v>1.04</v>
      </c>
      <c r="G167" s="4">
        <f ca="1">+'Rendements indices'!G167+1</f>
        <v>1.01</v>
      </c>
      <c r="H167" s="4">
        <f ca="1">+'Rendements indices'!H167+1</f>
        <v>0.97</v>
      </c>
      <c r="I167" s="4">
        <f ca="1">+'Rendements indices'!I167+1</f>
        <v>1.04</v>
      </c>
      <c r="J167" s="4">
        <f ca="1">+'Rendements indices'!J167+1</f>
        <v>0.96</v>
      </c>
      <c r="K167" s="4">
        <f ca="1">+'Rendements indices'!K167+1</f>
        <v>1.06</v>
      </c>
      <c r="L167" s="4">
        <f ca="1">+'Rendements indices'!L167+1</f>
        <v>1.05</v>
      </c>
      <c r="M167" s="4">
        <f ca="1">+'Rendements indices'!M167+1</f>
        <v>1.02</v>
      </c>
      <c r="N167" s="4">
        <f ca="1">+'Rendements indices'!N167+1</f>
        <v>0.95</v>
      </c>
      <c r="O167" s="4">
        <f>+'Rendements indices'!O167+1</f>
        <v>1</v>
      </c>
      <c r="P167" s="4">
        <f ca="1">+'Rendements indices'!P167+1</f>
        <v>0.95</v>
      </c>
      <c r="Q167" s="4">
        <f ca="1">+'Rendements indices'!Q167+1</f>
        <v>0.99</v>
      </c>
      <c r="R167" s="4">
        <f>+'Rendements indices'!R167+1</f>
        <v>1</v>
      </c>
      <c r="S167" s="4">
        <f ca="1">+'Rendements indices'!S167+1</f>
        <v>1</v>
      </c>
      <c r="T167" s="4">
        <f ca="1">+'Rendements indices'!T167+1</f>
        <v>0.96</v>
      </c>
      <c r="U167" s="4"/>
      <c r="V167" s="40">
        <f>+'Rendements indices'!V167+1</f>
        <v>1</v>
      </c>
      <c r="W167" s="40">
        <f ca="1">+'Rendements indices'!W167+1</f>
        <v>1</v>
      </c>
    </row>
    <row r="168" spans="1:23" x14ac:dyDescent="0.25">
      <c r="A168" s="2">
        <f>+'Rendements bruts'!A168</f>
        <v>43069</v>
      </c>
      <c r="B168" s="4">
        <f ca="1">+'Rendements indices'!B168+1</f>
        <v>1.03</v>
      </c>
      <c r="C168" s="4">
        <f ca="1">+'Rendements indices'!C168+1</f>
        <v>1.01</v>
      </c>
      <c r="D168" s="4">
        <f ca="1">+'Rendements indices'!D168+1</f>
        <v>1.01</v>
      </c>
      <c r="E168" s="4">
        <f ca="1">+'Rendements indices'!E168+1</f>
        <v>1.06</v>
      </c>
      <c r="F168" s="4">
        <f ca="1">+'Rendements indices'!F168+1</f>
        <v>1.01</v>
      </c>
      <c r="G168" s="4">
        <f ca="1">+'Rendements indices'!G168+1</f>
        <v>1</v>
      </c>
      <c r="H168" s="4">
        <f ca="1">+'Rendements indices'!H168+1</f>
        <v>1.01</v>
      </c>
      <c r="I168" s="4">
        <f ca="1">+'Rendements indices'!I168+1</f>
        <v>1.03</v>
      </c>
      <c r="J168" s="4">
        <f ca="1">+'Rendements indices'!J168+1</f>
        <v>0.95</v>
      </c>
      <c r="K168" s="4">
        <f ca="1">+'Rendements indices'!K168+1</f>
        <v>1.06</v>
      </c>
      <c r="L168" s="4">
        <f ca="1">+'Rendements indices'!L168+1</f>
        <v>1.02</v>
      </c>
      <c r="M168" s="4">
        <f ca="1">+'Rendements indices'!M168+1</f>
        <v>0.98</v>
      </c>
      <c r="N168" s="4">
        <f ca="1">+'Rendements indices'!N168+1</f>
        <v>1.06</v>
      </c>
      <c r="O168" s="4">
        <f>+'Rendements indices'!O168+1</f>
        <v>1</v>
      </c>
      <c r="P168" s="4">
        <f ca="1">+'Rendements indices'!P168+1</f>
        <v>1.06</v>
      </c>
      <c r="Q168" s="4">
        <f ca="1">+'Rendements indices'!Q168+1</f>
        <v>1.05</v>
      </c>
      <c r="R168" s="4">
        <f>+'Rendements indices'!R168+1</f>
        <v>1</v>
      </c>
      <c r="S168" s="4">
        <f ca="1">+'Rendements indices'!S168+1</f>
        <v>1.02</v>
      </c>
      <c r="T168" s="4">
        <f ca="1">+'Rendements indices'!T168+1</f>
        <v>0.95</v>
      </c>
      <c r="U168" s="4"/>
      <c r="V168" s="40">
        <f>+'Rendements indices'!V168+1</f>
        <v>1</v>
      </c>
      <c r="W168" s="40">
        <f ca="1">+'Rendements indices'!W168+1</f>
        <v>1.05</v>
      </c>
    </row>
    <row r="169" spans="1:23" x14ac:dyDescent="0.25">
      <c r="A169" s="2">
        <f>+'Rendements bruts'!A169</f>
        <v>43098</v>
      </c>
      <c r="B169" s="4">
        <f ca="1">+'Rendements indices'!B169+1</f>
        <v>0.99</v>
      </c>
      <c r="C169" s="4">
        <f ca="1">+'Rendements indices'!C169+1</f>
        <v>0.96</v>
      </c>
      <c r="D169" s="4">
        <f ca="1">+'Rendements indices'!D169+1</f>
        <v>1.02</v>
      </c>
      <c r="E169" s="4">
        <f ca="1">+'Rendements indices'!E169+1</f>
        <v>0.98</v>
      </c>
      <c r="F169" s="4">
        <f ca="1">+'Rendements indices'!F169+1</f>
        <v>1.06</v>
      </c>
      <c r="G169" s="4">
        <f ca="1">+'Rendements indices'!G169+1</f>
        <v>1.01</v>
      </c>
      <c r="H169" s="4">
        <f ca="1">+'Rendements indices'!H169+1</f>
        <v>1.04</v>
      </c>
      <c r="I169" s="4">
        <f ca="1">+'Rendements indices'!I169+1</f>
        <v>0.95</v>
      </c>
      <c r="J169" s="4">
        <f ca="1">+'Rendements indices'!J169+1</f>
        <v>1.06</v>
      </c>
      <c r="K169" s="4">
        <f ca="1">+'Rendements indices'!K169+1</f>
        <v>0.95</v>
      </c>
      <c r="L169" s="4">
        <f ca="1">+'Rendements indices'!L169+1</f>
        <v>0.99</v>
      </c>
      <c r="M169" s="4">
        <f ca="1">+'Rendements indices'!M169+1</f>
        <v>0.98</v>
      </c>
      <c r="N169" s="4">
        <f ca="1">+'Rendements indices'!N169+1</f>
        <v>1</v>
      </c>
      <c r="O169" s="4">
        <f>+'Rendements indices'!O169+1</f>
        <v>1</v>
      </c>
      <c r="P169" s="4">
        <f ca="1">+'Rendements indices'!P169+1</f>
        <v>1.05</v>
      </c>
      <c r="Q169" s="4">
        <f ca="1">+'Rendements indices'!Q169+1</f>
        <v>1.03</v>
      </c>
      <c r="R169" s="4">
        <f>+'Rendements indices'!R169+1</f>
        <v>1</v>
      </c>
      <c r="S169" s="4">
        <f ca="1">+'Rendements indices'!S169+1</f>
        <v>0.96</v>
      </c>
      <c r="T169" s="4">
        <f ca="1">+'Rendements indices'!T169+1</f>
        <v>0.98</v>
      </c>
      <c r="U169" s="4"/>
      <c r="V169" s="40">
        <f>+'Rendements indices'!V169+1</f>
        <v>1</v>
      </c>
      <c r="W169" s="40">
        <f ca="1">+'Rendements indices'!W169+1</f>
        <v>0.97</v>
      </c>
    </row>
    <row r="170" spans="1:23" x14ac:dyDescent="0.25">
      <c r="A170" s="2">
        <f>+'Rendements bruts'!A170</f>
        <v>43131</v>
      </c>
      <c r="B170" s="4">
        <f ca="1">+'Rendements indices'!B170+1</f>
        <v>1</v>
      </c>
      <c r="C170" s="4">
        <f ca="1">+'Rendements indices'!C170+1</f>
        <v>1.05</v>
      </c>
      <c r="D170" s="4">
        <f ca="1">+'Rendements indices'!D170+1</f>
        <v>0.98</v>
      </c>
      <c r="E170" s="4">
        <f ca="1">+'Rendements indices'!E170+1</f>
        <v>1.04</v>
      </c>
      <c r="F170" s="4">
        <f ca="1">+'Rendements indices'!F170+1</f>
        <v>0.96</v>
      </c>
      <c r="G170" s="4">
        <f ca="1">+'Rendements indices'!G170+1</f>
        <v>1.06</v>
      </c>
      <c r="H170" s="4">
        <f ca="1">+'Rendements indices'!H170+1</f>
        <v>1.03</v>
      </c>
      <c r="I170" s="4">
        <f ca="1">+'Rendements indices'!I170+1</f>
        <v>0.99</v>
      </c>
      <c r="J170" s="4">
        <f ca="1">+'Rendements indices'!J170+1</f>
        <v>1.04</v>
      </c>
      <c r="K170" s="4">
        <f ca="1">+'Rendements indices'!K170+1</f>
        <v>1.04</v>
      </c>
      <c r="L170" s="4">
        <f ca="1">+'Rendements indices'!L170+1</f>
        <v>1.06</v>
      </c>
      <c r="M170" s="4">
        <f ca="1">+'Rendements indices'!M170+1</f>
        <v>1.01</v>
      </c>
      <c r="N170" s="4">
        <f ca="1">+'Rendements indices'!N170+1</f>
        <v>1.06</v>
      </c>
      <c r="O170" s="4">
        <f>+'Rendements indices'!O170+1</f>
        <v>1</v>
      </c>
      <c r="P170" s="4">
        <f ca="1">+'Rendements indices'!P170+1</f>
        <v>0.99</v>
      </c>
      <c r="Q170" s="4">
        <f ca="1">+'Rendements indices'!Q170+1</f>
        <v>1.01</v>
      </c>
      <c r="R170" s="4">
        <f>+'Rendements indices'!R170+1</f>
        <v>1</v>
      </c>
      <c r="S170" s="4">
        <f ca="1">+'Rendements indices'!S170+1</f>
        <v>1.01</v>
      </c>
      <c r="T170" s="4">
        <f ca="1">+'Rendements indices'!T170+1</f>
        <v>1</v>
      </c>
      <c r="U170" s="4"/>
      <c r="V170" s="40">
        <f>+'Rendements indices'!V170+1</f>
        <v>1</v>
      </c>
      <c r="W170" s="40">
        <f ca="1">+'Rendements indices'!W170+1</f>
        <v>1.05</v>
      </c>
    </row>
    <row r="171" spans="1:23" x14ac:dyDescent="0.25">
      <c r="A171" s="2">
        <f>+'Rendements bruts'!A171</f>
        <v>43159</v>
      </c>
      <c r="B171" s="4">
        <f ca="1">+'Rendements indices'!B171+1</f>
        <v>1.06</v>
      </c>
      <c r="C171" s="4">
        <f ca="1">+'Rendements indices'!C171+1</f>
        <v>0.96</v>
      </c>
      <c r="D171" s="4">
        <f ca="1">+'Rendements indices'!D171+1</f>
        <v>1.03</v>
      </c>
      <c r="E171" s="4">
        <f ca="1">+'Rendements indices'!E171+1</f>
        <v>0.97</v>
      </c>
      <c r="F171" s="4">
        <f ca="1">+'Rendements indices'!F171+1</f>
        <v>1.02</v>
      </c>
      <c r="G171" s="4">
        <f ca="1">+'Rendements indices'!G171+1</f>
        <v>0.95</v>
      </c>
      <c r="H171" s="4">
        <f ca="1">+'Rendements indices'!H171+1</f>
        <v>1.06</v>
      </c>
      <c r="I171" s="4">
        <f ca="1">+'Rendements indices'!I171+1</f>
        <v>0.98</v>
      </c>
      <c r="J171" s="4">
        <f ca="1">+'Rendements indices'!J171+1</f>
        <v>1.06</v>
      </c>
      <c r="K171" s="4">
        <f ca="1">+'Rendements indices'!K171+1</f>
        <v>0.95</v>
      </c>
      <c r="L171" s="4">
        <f ca="1">+'Rendements indices'!L171+1</f>
        <v>0.95</v>
      </c>
      <c r="M171" s="4">
        <f ca="1">+'Rendements indices'!M171+1</f>
        <v>1.03</v>
      </c>
      <c r="N171" s="4">
        <f ca="1">+'Rendements indices'!N171+1</f>
        <v>0.99</v>
      </c>
      <c r="O171" s="4">
        <f>+'Rendements indices'!O171+1</f>
        <v>1</v>
      </c>
      <c r="P171" s="4">
        <f ca="1">+'Rendements indices'!P171+1</f>
        <v>0.98</v>
      </c>
      <c r="Q171" s="4">
        <f ca="1">+'Rendements indices'!Q171+1</f>
        <v>1.06</v>
      </c>
      <c r="R171" s="4">
        <f>+'Rendements indices'!R171+1</f>
        <v>1</v>
      </c>
      <c r="S171" s="4">
        <f ca="1">+'Rendements indices'!S171+1</f>
        <v>1.04</v>
      </c>
      <c r="T171" s="4">
        <f ca="1">+'Rendements indices'!T171+1</f>
        <v>0.99</v>
      </c>
      <c r="U171" s="4"/>
      <c r="V171" s="40">
        <f>+'Rendements indices'!V171+1</f>
        <v>1</v>
      </c>
      <c r="W171" s="40">
        <f ca="1">+'Rendements indices'!W171+1</f>
        <v>0.96</v>
      </c>
    </row>
    <row r="172" spans="1:23" x14ac:dyDescent="0.25">
      <c r="A172" s="2">
        <f>+'Rendements bruts'!A172</f>
        <v>43189</v>
      </c>
      <c r="B172" s="4">
        <f ca="1">+'Rendements indices'!B172+1</f>
        <v>1.02</v>
      </c>
      <c r="C172" s="4">
        <f ca="1">+'Rendements indices'!C172+1</f>
        <v>1.01</v>
      </c>
      <c r="D172" s="4">
        <f ca="1">+'Rendements indices'!D172+1</f>
        <v>0.97</v>
      </c>
      <c r="E172" s="4">
        <f ca="1">+'Rendements indices'!E172+1</f>
        <v>1.05</v>
      </c>
      <c r="F172" s="4">
        <f ca="1">+'Rendements indices'!F172+1</f>
        <v>1.03</v>
      </c>
      <c r="G172" s="4">
        <f ca="1">+'Rendements indices'!G172+1</f>
        <v>1.04</v>
      </c>
      <c r="H172" s="4">
        <f ca="1">+'Rendements indices'!H172+1</f>
        <v>0.95</v>
      </c>
      <c r="I172" s="4">
        <f ca="1">+'Rendements indices'!I172+1</f>
        <v>0.97</v>
      </c>
      <c r="J172" s="4">
        <f ca="1">+'Rendements indices'!J172+1</f>
        <v>1.03</v>
      </c>
      <c r="K172" s="4">
        <f ca="1">+'Rendements indices'!K172+1</f>
        <v>0.97</v>
      </c>
      <c r="L172" s="4">
        <f ca="1">+'Rendements indices'!L172+1</f>
        <v>1.06</v>
      </c>
      <c r="M172" s="4">
        <f ca="1">+'Rendements indices'!M172+1</f>
        <v>0.96</v>
      </c>
      <c r="N172" s="4">
        <f ca="1">+'Rendements indices'!N172+1</f>
        <v>0.96</v>
      </c>
      <c r="O172" s="4">
        <f>+'Rendements indices'!O172+1</f>
        <v>1</v>
      </c>
      <c r="P172" s="4">
        <f ca="1">+'Rendements indices'!P172+1</f>
        <v>0.98</v>
      </c>
      <c r="Q172" s="4">
        <f ca="1">+'Rendements indices'!Q172+1</f>
        <v>0.96</v>
      </c>
      <c r="R172" s="4">
        <f>+'Rendements indices'!R172+1</f>
        <v>1</v>
      </c>
      <c r="S172" s="4">
        <f ca="1">+'Rendements indices'!S172+1</f>
        <v>1.04</v>
      </c>
      <c r="T172" s="4">
        <f ca="1">+'Rendements indices'!T172+1</f>
        <v>0.96</v>
      </c>
      <c r="U172" s="4"/>
      <c r="V172" s="40">
        <f>+'Rendements indices'!V172+1</f>
        <v>1</v>
      </c>
      <c r="W172" s="40">
        <f ca="1">+'Rendements indices'!W172+1</f>
        <v>0.98</v>
      </c>
    </row>
    <row r="173" spans="1:23" x14ac:dyDescent="0.25">
      <c r="A173" s="2">
        <f>+'Rendements bruts'!A173</f>
        <v>43220</v>
      </c>
      <c r="B173" s="4">
        <f ca="1">+'Rendements indices'!B173+1</f>
        <v>1</v>
      </c>
      <c r="C173" s="4">
        <f ca="1">+'Rendements indices'!C173+1</f>
        <v>0.96</v>
      </c>
      <c r="D173" s="4">
        <f ca="1">+'Rendements indices'!D173+1</f>
        <v>0.96</v>
      </c>
      <c r="E173" s="4">
        <f ca="1">+'Rendements indices'!E173+1</f>
        <v>1.02</v>
      </c>
      <c r="F173" s="4">
        <f ca="1">+'Rendements indices'!F173+1</f>
        <v>0.96</v>
      </c>
      <c r="G173" s="4">
        <f ca="1">+'Rendements indices'!G173+1</f>
        <v>0.97</v>
      </c>
      <c r="H173" s="4">
        <f ca="1">+'Rendements indices'!H173+1</f>
        <v>0.99</v>
      </c>
      <c r="I173" s="4">
        <f ca="1">+'Rendements indices'!I173+1</f>
        <v>0.95</v>
      </c>
      <c r="J173" s="4">
        <f ca="1">+'Rendements indices'!J173+1</f>
        <v>0.96</v>
      </c>
      <c r="K173" s="4">
        <f ca="1">+'Rendements indices'!K173+1</f>
        <v>0.95</v>
      </c>
      <c r="L173" s="4">
        <f ca="1">+'Rendements indices'!L173+1</f>
        <v>1.02</v>
      </c>
      <c r="M173" s="4">
        <f ca="1">+'Rendements indices'!M173+1</f>
        <v>1.05</v>
      </c>
      <c r="N173" s="4">
        <f ca="1">+'Rendements indices'!N173+1</f>
        <v>0.98</v>
      </c>
      <c r="O173" s="4">
        <f>+'Rendements indices'!O173+1</f>
        <v>1</v>
      </c>
      <c r="P173" s="4">
        <f ca="1">+'Rendements indices'!P173+1</f>
        <v>0.99</v>
      </c>
      <c r="Q173" s="4">
        <f ca="1">+'Rendements indices'!Q173+1</f>
        <v>0.97</v>
      </c>
      <c r="R173" s="4">
        <f>+'Rendements indices'!R173+1</f>
        <v>1</v>
      </c>
      <c r="S173" s="4">
        <f ca="1">+'Rendements indices'!S173+1</f>
        <v>1.02</v>
      </c>
      <c r="T173" s="4">
        <f ca="1">+'Rendements indices'!T173+1</f>
        <v>1.06</v>
      </c>
      <c r="U173" s="4"/>
      <c r="V173" s="40">
        <f>+'Rendements indices'!V173+1</f>
        <v>1</v>
      </c>
      <c r="W173" s="40">
        <f ca="1">+'Rendements indices'!W173+1</f>
        <v>1</v>
      </c>
    </row>
    <row r="174" spans="1:23" x14ac:dyDescent="0.25">
      <c r="A174" s="2">
        <f>+'Rendements bruts'!A174</f>
        <v>43251</v>
      </c>
      <c r="B174" s="4">
        <f ca="1">+'Rendements indices'!B174+1</f>
        <v>0.98</v>
      </c>
      <c r="C174" s="4">
        <f ca="1">+'Rendements indices'!C174+1</f>
        <v>0.99</v>
      </c>
      <c r="D174" s="4">
        <f ca="1">+'Rendements indices'!D174+1</f>
        <v>0.95</v>
      </c>
      <c r="E174" s="4">
        <f ca="1">+'Rendements indices'!E174+1</f>
        <v>1.03</v>
      </c>
      <c r="F174" s="4">
        <f ca="1">+'Rendements indices'!F174+1</f>
        <v>1.01</v>
      </c>
      <c r="G174" s="4">
        <f ca="1">+'Rendements indices'!G174+1</f>
        <v>1.02</v>
      </c>
      <c r="H174" s="4">
        <f ca="1">+'Rendements indices'!H174+1</f>
        <v>0.98</v>
      </c>
      <c r="I174" s="4">
        <f ca="1">+'Rendements indices'!I174+1</f>
        <v>1</v>
      </c>
      <c r="J174" s="4">
        <f ca="1">+'Rendements indices'!J174+1</f>
        <v>1.02</v>
      </c>
      <c r="K174" s="4">
        <f ca="1">+'Rendements indices'!K174+1</f>
        <v>1.05</v>
      </c>
      <c r="L174" s="4">
        <f ca="1">+'Rendements indices'!L174+1</f>
        <v>0.97</v>
      </c>
      <c r="M174" s="4">
        <f ca="1">+'Rendements indices'!M174+1</f>
        <v>0.98</v>
      </c>
      <c r="N174" s="4">
        <f ca="1">+'Rendements indices'!N174+1</f>
        <v>0.99</v>
      </c>
      <c r="O174" s="4">
        <f>+'Rendements indices'!O174+1</f>
        <v>1</v>
      </c>
      <c r="P174" s="4">
        <f ca="1">+'Rendements indices'!P174+1</f>
        <v>0.97</v>
      </c>
      <c r="Q174" s="4">
        <f ca="1">+'Rendements indices'!Q174+1</f>
        <v>1.03</v>
      </c>
      <c r="R174" s="4">
        <f>+'Rendements indices'!R174+1</f>
        <v>1</v>
      </c>
      <c r="S174" s="4">
        <f ca="1">+'Rendements indices'!S174+1</f>
        <v>1.03</v>
      </c>
      <c r="T174" s="4">
        <f ca="1">+'Rendements indices'!T174+1</f>
        <v>1.06</v>
      </c>
      <c r="U174" s="40">
        <f ca="1">+'Rendements indices'!U174+1</f>
        <v>0.98</v>
      </c>
      <c r="V174" s="40">
        <f>+'Rendements indices'!V174+1</f>
        <v>1</v>
      </c>
      <c r="W174" s="40">
        <f ca="1">+'Rendements indices'!W174+1</f>
        <v>1.03</v>
      </c>
    </row>
    <row r="175" spans="1:23" x14ac:dyDescent="0.25">
      <c r="A175" s="2">
        <f>+'Rendements bruts'!A175</f>
        <v>43280</v>
      </c>
      <c r="B175" s="4">
        <f ca="1">+'Rendements indices'!B175+1</f>
        <v>1.02</v>
      </c>
      <c r="C175" s="4">
        <f ca="1">+'Rendements indices'!C175+1</f>
        <v>1.06</v>
      </c>
      <c r="D175" s="4">
        <f ca="1">+'Rendements indices'!D175+1</f>
        <v>1.01</v>
      </c>
      <c r="E175" s="4">
        <f ca="1">+'Rendements indices'!E175+1</f>
        <v>0.99</v>
      </c>
      <c r="F175" s="4">
        <f ca="1">+'Rendements indices'!F175+1</f>
        <v>1.06</v>
      </c>
      <c r="G175" s="4">
        <f ca="1">+'Rendements indices'!G175+1</f>
        <v>1.01</v>
      </c>
      <c r="H175" s="4">
        <f ca="1">+'Rendements indices'!H175+1</f>
        <v>0.99</v>
      </c>
      <c r="I175" s="4">
        <f ca="1">+'Rendements indices'!I175+1</f>
        <v>0.97</v>
      </c>
      <c r="J175" s="4">
        <f ca="1">+'Rendements indices'!J175+1</f>
        <v>1.04</v>
      </c>
      <c r="K175" s="4">
        <f ca="1">+'Rendements indices'!K175+1</f>
        <v>0.95</v>
      </c>
      <c r="L175" s="4">
        <f ca="1">+'Rendements indices'!L175+1</f>
        <v>0.99</v>
      </c>
      <c r="M175" s="4">
        <f ca="1">+'Rendements indices'!M175+1</f>
        <v>1.01</v>
      </c>
      <c r="N175" s="4">
        <f ca="1">+'Rendements indices'!N175+1</f>
        <v>0.96</v>
      </c>
      <c r="O175" s="4">
        <f>+'Rendements indices'!O175+1</f>
        <v>1</v>
      </c>
      <c r="P175" s="4">
        <f ca="1">+'Rendements indices'!P175+1</f>
        <v>1.03</v>
      </c>
      <c r="Q175" s="4">
        <f ca="1">+'Rendements indices'!Q175+1</f>
        <v>0.99</v>
      </c>
      <c r="R175" s="4">
        <f>+'Rendements indices'!R175+1</f>
        <v>1</v>
      </c>
      <c r="S175" s="4">
        <f ca="1">+'Rendements indices'!S175+1</f>
        <v>0.96</v>
      </c>
      <c r="T175" s="4">
        <f ca="1">+'Rendements indices'!T175+1</f>
        <v>0.97</v>
      </c>
      <c r="U175" s="40">
        <f ca="1">+'Rendements indices'!U175+1</f>
        <v>0.98</v>
      </c>
      <c r="V175" s="40">
        <f>+'Rendements indices'!V175+1</f>
        <v>1</v>
      </c>
      <c r="W175" s="40">
        <f ca="1">+'Rendements indices'!W175+1</f>
        <v>0.98</v>
      </c>
    </row>
    <row r="176" spans="1:23" x14ac:dyDescent="0.25">
      <c r="A176" s="2">
        <f>+'Rendements bruts'!A176</f>
        <v>43312</v>
      </c>
      <c r="B176" s="4">
        <f ca="1">+'Rendements indices'!B176+1</f>
        <v>0.97</v>
      </c>
      <c r="C176" s="4">
        <f ca="1">+'Rendements indices'!C176+1</f>
        <v>0.95</v>
      </c>
      <c r="D176" s="4">
        <f ca="1">+'Rendements indices'!D176+1</f>
        <v>1.02</v>
      </c>
      <c r="E176" s="4">
        <f ca="1">+'Rendements indices'!E176+1</f>
        <v>1.05</v>
      </c>
      <c r="F176" s="4">
        <f ca="1">+'Rendements indices'!F176+1</f>
        <v>1.04</v>
      </c>
      <c r="G176" s="4">
        <f ca="1">+'Rendements indices'!G176+1</f>
        <v>0.96</v>
      </c>
      <c r="H176" s="4">
        <f ca="1">+'Rendements indices'!H176+1</f>
        <v>1.03</v>
      </c>
      <c r="I176" s="4">
        <f ca="1">+'Rendements indices'!I176+1</f>
        <v>1</v>
      </c>
      <c r="J176" s="4">
        <f ca="1">+'Rendements indices'!J176+1</f>
        <v>1.04</v>
      </c>
      <c r="K176" s="4">
        <f ca="1">+'Rendements indices'!K176+1</f>
        <v>1.04</v>
      </c>
      <c r="L176" s="4">
        <f ca="1">+'Rendements indices'!L176+1</f>
        <v>1.05</v>
      </c>
      <c r="M176" s="4">
        <f ca="1">+'Rendements indices'!M176+1</f>
        <v>1.02</v>
      </c>
      <c r="N176" s="4">
        <f ca="1">+'Rendements indices'!N176+1</f>
        <v>1.03</v>
      </c>
      <c r="O176" s="4">
        <f>+'Rendements indices'!O176+1</f>
        <v>1</v>
      </c>
      <c r="P176" s="4">
        <f ca="1">+'Rendements indices'!P176+1</f>
        <v>0.99</v>
      </c>
      <c r="Q176" s="4">
        <f ca="1">+'Rendements indices'!Q176+1</f>
        <v>0.96</v>
      </c>
      <c r="R176" s="4">
        <f>+'Rendements indices'!R176+1</f>
        <v>1</v>
      </c>
      <c r="S176" s="4">
        <f ca="1">+'Rendements indices'!S176+1</f>
        <v>0.98</v>
      </c>
      <c r="T176" s="4">
        <f ca="1">+'Rendements indices'!T176+1</f>
        <v>1.04</v>
      </c>
      <c r="U176" s="40">
        <f ca="1">+'Rendements indices'!U176+1</f>
        <v>0.98</v>
      </c>
      <c r="V176" s="40">
        <f>+'Rendements indices'!V176+1</f>
        <v>1</v>
      </c>
      <c r="W176" s="40">
        <f ca="1">+'Rendements indices'!W176+1</f>
        <v>1.04</v>
      </c>
    </row>
    <row r="177" spans="1:23" x14ac:dyDescent="0.25">
      <c r="A177" s="2">
        <f>+'Rendements bruts'!A177</f>
        <v>43343</v>
      </c>
      <c r="B177" s="4">
        <f ca="1">+'Rendements indices'!B177+1</f>
        <v>1.02</v>
      </c>
      <c r="C177" s="4">
        <f ca="1">+'Rendements indices'!C177+1</f>
        <v>0.97</v>
      </c>
      <c r="D177" s="4">
        <f ca="1">+'Rendements indices'!D177+1</f>
        <v>0.95</v>
      </c>
      <c r="E177" s="4">
        <f ca="1">+'Rendements indices'!E177+1</f>
        <v>1</v>
      </c>
      <c r="F177" s="4">
        <f ca="1">+'Rendements indices'!F177+1</f>
        <v>1.06</v>
      </c>
      <c r="G177" s="4">
        <f ca="1">+'Rendements indices'!G177+1</f>
        <v>1.01</v>
      </c>
      <c r="H177" s="4">
        <f ca="1">+'Rendements indices'!H177+1</f>
        <v>1.04</v>
      </c>
      <c r="I177" s="4">
        <f ca="1">+'Rendements indices'!I177+1</f>
        <v>1.01</v>
      </c>
      <c r="J177" s="4">
        <f ca="1">+'Rendements indices'!J177+1</f>
        <v>1.03</v>
      </c>
      <c r="K177" s="4">
        <f ca="1">+'Rendements indices'!K177+1</f>
        <v>0.96</v>
      </c>
      <c r="L177" s="4">
        <f ca="1">+'Rendements indices'!L177+1</f>
        <v>1.03</v>
      </c>
      <c r="M177" s="4">
        <f ca="1">+'Rendements indices'!M177+1</f>
        <v>1.05</v>
      </c>
      <c r="N177" s="4">
        <f ca="1">+'Rendements indices'!N177+1</f>
        <v>1</v>
      </c>
      <c r="O177" s="4">
        <f>+'Rendements indices'!O177+1</f>
        <v>1</v>
      </c>
      <c r="P177" s="4">
        <f ca="1">+'Rendements indices'!P177+1</f>
        <v>0.98</v>
      </c>
      <c r="Q177" s="4">
        <f ca="1">+'Rendements indices'!Q177+1</f>
        <v>1.02</v>
      </c>
      <c r="R177" s="4">
        <f>+'Rendements indices'!R177+1</f>
        <v>1</v>
      </c>
      <c r="S177" s="4">
        <f ca="1">+'Rendements indices'!S177+1</f>
        <v>1.06</v>
      </c>
      <c r="T177" s="4">
        <f ca="1">+'Rendements indices'!T177+1</f>
        <v>0.98</v>
      </c>
      <c r="U177" s="40">
        <f ca="1">+'Rendements indices'!U177+1</f>
        <v>0.96</v>
      </c>
      <c r="V177" s="40">
        <f>+'Rendements indices'!V177+1</f>
        <v>1</v>
      </c>
      <c r="W177" s="40">
        <f ca="1">+'Rendements indices'!W177+1</f>
        <v>1.03</v>
      </c>
    </row>
    <row r="178" spans="1:23" x14ac:dyDescent="0.25">
      <c r="A178" s="2">
        <f>+'Rendements bruts'!A178</f>
        <v>43371</v>
      </c>
      <c r="B178" s="4">
        <f ca="1">+'Rendements indices'!B178+1</f>
        <v>1.06</v>
      </c>
      <c r="C178" s="4">
        <f ca="1">+'Rendements indices'!C178+1</f>
        <v>1.04</v>
      </c>
      <c r="D178" s="4">
        <f ca="1">+'Rendements indices'!D178+1</f>
        <v>0.97</v>
      </c>
      <c r="E178" s="4">
        <f ca="1">+'Rendements indices'!E178+1</f>
        <v>0.99</v>
      </c>
      <c r="F178" s="4">
        <f ca="1">+'Rendements indices'!F178+1</f>
        <v>0.95</v>
      </c>
      <c r="G178" s="4">
        <f ca="1">+'Rendements indices'!G178+1</f>
        <v>0.95</v>
      </c>
      <c r="H178" s="4">
        <f ca="1">+'Rendements indices'!H178+1</f>
        <v>0.98</v>
      </c>
      <c r="I178" s="4">
        <f ca="1">+'Rendements indices'!I178+1</f>
        <v>1.06</v>
      </c>
      <c r="J178" s="4">
        <f ca="1">+'Rendements indices'!J178+1</f>
        <v>1.06</v>
      </c>
      <c r="K178" s="4">
        <f ca="1">+'Rendements indices'!K178+1</f>
        <v>1</v>
      </c>
      <c r="L178" s="4">
        <f ca="1">+'Rendements indices'!L178+1</f>
        <v>0.96</v>
      </c>
      <c r="M178" s="4">
        <f ca="1">+'Rendements indices'!M178+1</f>
        <v>1.06</v>
      </c>
      <c r="N178" s="4">
        <f ca="1">+'Rendements indices'!N178+1</f>
        <v>1</v>
      </c>
      <c r="O178" s="4">
        <f>+'Rendements indices'!O178+1</f>
        <v>1</v>
      </c>
      <c r="P178" s="4">
        <f ca="1">+'Rendements indices'!P178+1</f>
        <v>0.95</v>
      </c>
      <c r="Q178" s="4">
        <f ca="1">+'Rendements indices'!Q178+1</f>
        <v>1.01</v>
      </c>
      <c r="R178" s="4">
        <f>+'Rendements indices'!R178+1</f>
        <v>1</v>
      </c>
      <c r="S178" s="4">
        <f ca="1">+'Rendements indices'!S178+1</f>
        <v>1.01</v>
      </c>
      <c r="T178" s="4">
        <f ca="1">+'Rendements indices'!T178+1</f>
        <v>1.03</v>
      </c>
      <c r="U178" s="40">
        <f ca="1">+'Rendements indices'!U178+1</f>
        <v>0.96</v>
      </c>
      <c r="V178" s="40">
        <f>+'Rendements indices'!V178+1</f>
        <v>1</v>
      </c>
      <c r="W178" s="40">
        <f ca="1">+'Rendements indices'!W178+1</f>
        <v>1.05</v>
      </c>
    </row>
    <row r="179" spans="1:23" x14ac:dyDescent="0.25">
      <c r="A179" s="2">
        <f>+'Rendements bruts'!A179</f>
        <v>43404</v>
      </c>
      <c r="B179" s="4">
        <f ca="1">+'Rendements indices'!B179+1</f>
        <v>0.97</v>
      </c>
      <c r="C179" s="4">
        <f ca="1">+'Rendements indices'!C179+1</f>
        <v>1.02</v>
      </c>
      <c r="D179" s="4">
        <f ca="1">+'Rendements indices'!D179+1</f>
        <v>1.06</v>
      </c>
      <c r="E179" s="4">
        <f ca="1">+'Rendements indices'!E179+1</f>
        <v>1.06</v>
      </c>
      <c r="F179" s="4">
        <f ca="1">+'Rendements indices'!F179+1</f>
        <v>0.99</v>
      </c>
      <c r="G179" s="4">
        <f ca="1">+'Rendements indices'!G179+1</f>
        <v>0.98</v>
      </c>
      <c r="H179" s="4">
        <f ca="1">+'Rendements indices'!H179+1</f>
        <v>0.98</v>
      </c>
      <c r="I179" s="4">
        <f ca="1">+'Rendements indices'!I179+1</f>
        <v>0.96</v>
      </c>
      <c r="J179" s="4">
        <f ca="1">+'Rendements indices'!J179+1</f>
        <v>1.04</v>
      </c>
      <c r="K179" s="4">
        <f ca="1">+'Rendements indices'!K179+1</f>
        <v>1.05</v>
      </c>
      <c r="L179" s="4">
        <f ca="1">+'Rendements indices'!L179+1</f>
        <v>1.06</v>
      </c>
      <c r="M179" s="4">
        <f ca="1">+'Rendements indices'!M179+1</f>
        <v>1.03</v>
      </c>
      <c r="N179" s="4">
        <f ca="1">+'Rendements indices'!N179+1</f>
        <v>0.97</v>
      </c>
      <c r="O179" s="4">
        <f>+'Rendements indices'!O179+1</f>
        <v>1</v>
      </c>
      <c r="P179" s="4">
        <f ca="1">+'Rendements indices'!P179+1</f>
        <v>1.04</v>
      </c>
      <c r="Q179" s="4">
        <f ca="1">+'Rendements indices'!Q179+1</f>
        <v>1.04</v>
      </c>
      <c r="R179" s="4">
        <f>+'Rendements indices'!R179+1</f>
        <v>1</v>
      </c>
      <c r="S179" s="4">
        <f ca="1">+'Rendements indices'!S179+1</f>
        <v>1.05</v>
      </c>
      <c r="T179" s="4">
        <f ca="1">+'Rendements indices'!T179+1</f>
        <v>1.02</v>
      </c>
      <c r="U179" s="40">
        <f ca="1">+'Rendements indices'!U179+1</f>
        <v>1.05</v>
      </c>
      <c r="V179" s="40">
        <f>+'Rendements indices'!V179+1</f>
        <v>1</v>
      </c>
      <c r="W179" s="40">
        <f ca="1">+'Rendements indices'!W179+1</f>
        <v>1</v>
      </c>
    </row>
    <row r="180" spans="1:23" x14ac:dyDescent="0.25">
      <c r="A180" s="2">
        <f>+'Rendements bruts'!A180</f>
        <v>43434</v>
      </c>
      <c r="B180" s="4">
        <f ca="1">+'Rendements indices'!B180+1</f>
        <v>0.95</v>
      </c>
      <c r="C180" s="4">
        <f ca="1">+'Rendements indices'!C180+1</f>
        <v>1.06</v>
      </c>
      <c r="D180" s="4">
        <f ca="1">+'Rendements indices'!D180+1</f>
        <v>0.99</v>
      </c>
      <c r="E180" s="4">
        <f ca="1">+'Rendements indices'!E180+1</f>
        <v>0.96</v>
      </c>
      <c r="F180" s="4">
        <f ca="1">+'Rendements indices'!F180+1</f>
        <v>0.95</v>
      </c>
      <c r="G180" s="4">
        <f ca="1">+'Rendements indices'!G180+1</f>
        <v>0.98</v>
      </c>
      <c r="H180" s="4">
        <f ca="1">+'Rendements indices'!H180+1</f>
        <v>0.97</v>
      </c>
      <c r="I180" s="4">
        <f ca="1">+'Rendements indices'!I180+1</f>
        <v>1.06</v>
      </c>
      <c r="J180" s="4">
        <f ca="1">+'Rendements indices'!J180+1</f>
        <v>0.98</v>
      </c>
      <c r="K180" s="4">
        <f ca="1">+'Rendements indices'!K180+1</f>
        <v>1.06</v>
      </c>
      <c r="L180" s="4">
        <f ca="1">+'Rendements indices'!L180+1</f>
        <v>0.99</v>
      </c>
      <c r="M180" s="4">
        <f ca="1">+'Rendements indices'!M180+1</f>
        <v>1.03</v>
      </c>
      <c r="N180" s="4">
        <f ca="1">+'Rendements indices'!N180+1</f>
        <v>1.04</v>
      </c>
      <c r="O180" s="4">
        <f>+'Rendements indices'!O180+1</f>
        <v>1</v>
      </c>
      <c r="P180" s="4">
        <f ca="1">+'Rendements indices'!P180+1</f>
        <v>1.02</v>
      </c>
      <c r="Q180" s="4">
        <f ca="1">+'Rendements indices'!Q180+1</f>
        <v>0.96</v>
      </c>
      <c r="R180" s="4">
        <f>+'Rendements indices'!R180+1</f>
        <v>1</v>
      </c>
      <c r="S180" s="4">
        <f ca="1">+'Rendements indices'!S180+1</f>
        <v>0.99</v>
      </c>
      <c r="T180" s="4">
        <f ca="1">+'Rendements indices'!T180+1</f>
        <v>0.98</v>
      </c>
      <c r="U180" s="40">
        <f ca="1">+'Rendements indices'!U180+1</f>
        <v>1.06</v>
      </c>
      <c r="V180" s="40">
        <f>+'Rendements indices'!V180+1</f>
        <v>1</v>
      </c>
      <c r="W180" s="40">
        <f ca="1">+'Rendements indices'!W180+1</f>
        <v>0.96</v>
      </c>
    </row>
    <row r="181" spans="1:23" x14ac:dyDescent="0.25">
      <c r="A181" s="2">
        <f>+'Rendements bruts'!A181</f>
        <v>43465</v>
      </c>
      <c r="B181" s="4">
        <f ca="1">+'Rendements indices'!B181+1</f>
        <v>0.96</v>
      </c>
      <c r="C181" s="4">
        <f ca="1">+'Rendements indices'!C181+1</f>
        <v>1.05</v>
      </c>
      <c r="D181" s="4">
        <f ca="1">+'Rendements indices'!D181+1</f>
        <v>0.95</v>
      </c>
      <c r="E181" s="4">
        <f ca="1">+'Rendements indices'!E181+1</f>
        <v>0.97</v>
      </c>
      <c r="F181" s="4">
        <f ca="1">+'Rendements indices'!F181+1</f>
        <v>0.97</v>
      </c>
      <c r="G181" s="4">
        <f ca="1">+'Rendements indices'!G181+1</f>
        <v>0.97</v>
      </c>
      <c r="H181" s="4">
        <f ca="1">+'Rendements indices'!H181+1</f>
        <v>0.97</v>
      </c>
      <c r="I181" s="4">
        <f ca="1">+'Rendements indices'!I181+1</f>
        <v>1.03</v>
      </c>
      <c r="J181" s="4">
        <f ca="1">+'Rendements indices'!J181+1</f>
        <v>1.04</v>
      </c>
      <c r="K181" s="4">
        <f ca="1">+'Rendements indices'!K181+1</f>
        <v>0.99</v>
      </c>
      <c r="L181" s="4">
        <f ca="1">+'Rendements indices'!L181+1</f>
        <v>1.03</v>
      </c>
      <c r="M181" s="4">
        <f ca="1">+'Rendements indices'!M181+1</f>
        <v>1.05</v>
      </c>
      <c r="N181" s="4">
        <f ca="1">+'Rendements indices'!N181+1</f>
        <v>1.02</v>
      </c>
      <c r="O181" s="4">
        <f>+'Rendements indices'!O181+1</f>
        <v>1</v>
      </c>
      <c r="P181" s="4">
        <f ca="1">+'Rendements indices'!P181+1</f>
        <v>1.03</v>
      </c>
      <c r="Q181" s="4">
        <f ca="1">+'Rendements indices'!Q181+1</f>
        <v>0.98</v>
      </c>
      <c r="R181" s="4">
        <f>+'Rendements indices'!R181+1</f>
        <v>1</v>
      </c>
      <c r="S181" s="4">
        <f ca="1">+'Rendements indices'!S181+1</f>
        <v>1.03</v>
      </c>
      <c r="T181" s="4">
        <f ca="1">+'Rendements indices'!T181+1</f>
        <v>1.01</v>
      </c>
      <c r="U181" s="40">
        <f ca="1">+'Rendements indices'!U181+1</f>
        <v>0.99</v>
      </c>
      <c r="V181" s="40">
        <f>+'Rendements indices'!V181+1</f>
        <v>1</v>
      </c>
      <c r="W181" s="40">
        <f ca="1">+'Rendements indices'!W181+1</f>
        <v>1.03</v>
      </c>
    </row>
    <row r="182" spans="1:23" x14ac:dyDescent="0.25">
      <c r="A182" s="2">
        <f>+'Rendements bruts'!A182</f>
        <v>43496</v>
      </c>
      <c r="B182" s="4">
        <f ca="1">+'Rendements indices'!B182+1</f>
        <v>0.97</v>
      </c>
      <c r="C182" s="4">
        <f ca="1">+'Rendements indices'!C182+1</f>
        <v>1.03</v>
      </c>
      <c r="D182" s="4">
        <f ca="1">+'Rendements indices'!D182+1</f>
        <v>0.96</v>
      </c>
      <c r="E182" s="4">
        <f ca="1">+'Rendements indices'!E182+1</f>
        <v>1.02</v>
      </c>
      <c r="F182" s="4">
        <f ca="1">+'Rendements indices'!F182+1</f>
        <v>1.03</v>
      </c>
      <c r="G182" s="4">
        <f ca="1">+'Rendements indices'!G182+1</f>
        <v>0.97</v>
      </c>
      <c r="H182" s="4">
        <f ca="1">+'Rendements indices'!H182+1</f>
        <v>0.96</v>
      </c>
      <c r="I182" s="4">
        <f ca="1">+'Rendements indices'!I182+1</f>
        <v>1.02</v>
      </c>
      <c r="J182" s="4">
        <f ca="1">+'Rendements indices'!J182+1</f>
        <v>1.03</v>
      </c>
      <c r="K182" s="4">
        <f ca="1">+'Rendements indices'!K182+1</f>
        <v>0.96</v>
      </c>
      <c r="L182" s="4">
        <f ca="1">+'Rendements indices'!L182+1</f>
        <v>0.96</v>
      </c>
      <c r="M182" s="4">
        <f ca="1">+'Rendements indices'!M182+1</f>
        <v>1.04</v>
      </c>
      <c r="N182" s="4">
        <f ca="1">+'Rendements indices'!N182+1</f>
        <v>0.95</v>
      </c>
      <c r="O182" s="4">
        <f>+'Rendements indices'!O182+1</f>
        <v>1</v>
      </c>
      <c r="P182" s="4">
        <f ca="1">+'Rendements indices'!P182+1</f>
        <v>1.02</v>
      </c>
      <c r="Q182" s="4">
        <f ca="1">+'Rendements indices'!Q182+1</f>
        <v>0.95</v>
      </c>
      <c r="R182" s="4">
        <f>+'Rendements indices'!R182+1</f>
        <v>1</v>
      </c>
      <c r="S182" s="4">
        <f ca="1">+'Rendements indices'!S182+1</f>
        <v>0.99</v>
      </c>
      <c r="T182" s="4">
        <f ca="1">+'Rendements indices'!T182+1</f>
        <v>0.95</v>
      </c>
      <c r="U182" s="40">
        <f ca="1">+'Rendements indices'!U182+1</f>
        <v>1.04</v>
      </c>
      <c r="V182" s="40">
        <f>+'Rendements indices'!V182+1</f>
        <v>1</v>
      </c>
      <c r="W182" s="40">
        <f ca="1">+'Rendements indices'!W182+1</f>
        <v>1.05</v>
      </c>
    </row>
    <row r="183" spans="1:23" x14ac:dyDescent="0.25">
      <c r="A183" s="2">
        <f>+'Rendements bruts'!A183</f>
        <v>43524</v>
      </c>
      <c r="B183" s="4">
        <f ca="1">+'Rendements indices'!B183+1</f>
        <v>1.01</v>
      </c>
      <c r="C183" s="4">
        <f ca="1">+'Rendements indices'!C183+1</f>
        <v>1.04</v>
      </c>
      <c r="D183" s="4">
        <f ca="1">+'Rendements indices'!D183+1</f>
        <v>1.03</v>
      </c>
      <c r="E183" s="4">
        <f ca="1">+'Rendements indices'!E183+1</f>
        <v>0.96</v>
      </c>
      <c r="F183" s="4">
        <f ca="1">+'Rendements indices'!F183+1</f>
        <v>0.98</v>
      </c>
      <c r="G183" s="4">
        <f ca="1">+'Rendements indices'!G183+1</f>
        <v>0.99</v>
      </c>
      <c r="H183" s="4">
        <f ca="1">+'Rendements indices'!H183+1</f>
        <v>1.03</v>
      </c>
      <c r="I183" s="4">
        <f ca="1">+'Rendements indices'!I183+1</f>
        <v>1</v>
      </c>
      <c r="J183" s="4">
        <f ca="1">+'Rendements indices'!J183+1</f>
        <v>0.97</v>
      </c>
      <c r="K183" s="4">
        <f ca="1">+'Rendements indices'!K183+1</f>
        <v>1.05</v>
      </c>
      <c r="L183" s="4">
        <f ca="1">+'Rendements indices'!L183+1</f>
        <v>0.98</v>
      </c>
      <c r="M183" s="4">
        <f ca="1">+'Rendements indices'!M183+1</f>
        <v>1.01</v>
      </c>
      <c r="N183" s="4">
        <f ca="1">+'Rendements indices'!N183+1</f>
        <v>0.97</v>
      </c>
      <c r="O183" s="4">
        <f>+'Rendements indices'!O183+1</f>
        <v>1</v>
      </c>
      <c r="P183" s="4">
        <f ca="1">+'Rendements indices'!P183+1</f>
        <v>0.99</v>
      </c>
      <c r="Q183" s="4">
        <f ca="1">+'Rendements indices'!Q183+1</f>
        <v>1</v>
      </c>
      <c r="R183" s="4">
        <f>+'Rendements indices'!R183+1</f>
        <v>1</v>
      </c>
      <c r="S183" s="4">
        <f ca="1">+'Rendements indices'!S183+1</f>
        <v>1.04</v>
      </c>
      <c r="T183" s="4">
        <f ca="1">+'Rendements indices'!T183+1</f>
        <v>1.01</v>
      </c>
      <c r="U183" s="40">
        <f ca="1">+'Rendements indices'!U183+1</f>
        <v>0.96</v>
      </c>
      <c r="V183" s="40">
        <f>+'Rendements indices'!V183+1</f>
        <v>1</v>
      </c>
      <c r="W183" s="40">
        <f ca="1">+'Rendements indices'!W183+1</f>
        <v>0.99</v>
      </c>
    </row>
    <row r="184" spans="1:23" x14ac:dyDescent="0.25">
      <c r="A184" s="2">
        <f>+'Rendements bruts'!A184</f>
        <v>43553</v>
      </c>
      <c r="B184" s="4">
        <f ca="1">+'Rendements indices'!B184+1</f>
        <v>1.06</v>
      </c>
      <c r="C184" s="4">
        <f ca="1">+'Rendements indices'!C184+1</f>
        <v>1.01</v>
      </c>
      <c r="D184" s="4">
        <f ca="1">+'Rendements indices'!D184+1</f>
        <v>0.98</v>
      </c>
      <c r="E184" s="4">
        <f ca="1">+'Rendements indices'!E184+1</f>
        <v>1.04</v>
      </c>
      <c r="F184" s="4">
        <f ca="1">+'Rendements indices'!F184+1</f>
        <v>1.06</v>
      </c>
      <c r="G184" s="4">
        <f ca="1">+'Rendements indices'!G184+1</f>
        <v>1.03</v>
      </c>
      <c r="H184" s="4">
        <f ca="1">+'Rendements indices'!H184+1</f>
        <v>1.06</v>
      </c>
      <c r="I184" s="4">
        <f ca="1">+'Rendements indices'!I184+1</f>
        <v>0.95</v>
      </c>
      <c r="J184" s="4">
        <f ca="1">+'Rendements indices'!J184+1</f>
        <v>1</v>
      </c>
      <c r="K184" s="4">
        <f ca="1">+'Rendements indices'!K184+1</f>
        <v>0.95</v>
      </c>
      <c r="L184" s="4">
        <f ca="1">+'Rendements indices'!L184+1</f>
        <v>0.96</v>
      </c>
      <c r="M184" s="4">
        <f ca="1">+'Rendements indices'!M184+1</f>
        <v>0.96</v>
      </c>
      <c r="N184" s="4">
        <f ca="1">+'Rendements indices'!N184+1</f>
        <v>0.95</v>
      </c>
      <c r="O184" s="4">
        <f>+'Rendements indices'!O184+1</f>
        <v>1</v>
      </c>
      <c r="P184" s="4">
        <f ca="1">+'Rendements indices'!P184+1</f>
        <v>1.05</v>
      </c>
      <c r="Q184" s="4">
        <f ca="1">+'Rendements indices'!Q184+1</f>
        <v>1.04</v>
      </c>
      <c r="R184" s="4">
        <f>+'Rendements indices'!R184+1</f>
        <v>1</v>
      </c>
      <c r="S184" s="4">
        <f ca="1">+'Rendements indices'!S184+1</f>
        <v>0.97</v>
      </c>
      <c r="T184" s="4">
        <f ca="1">+'Rendements indices'!T184+1</f>
        <v>1.02</v>
      </c>
      <c r="U184" s="40">
        <f ca="1">+'Rendements indices'!U184+1</f>
        <v>0.99</v>
      </c>
      <c r="V184" s="40">
        <f>+'Rendements indices'!V184+1</f>
        <v>1</v>
      </c>
      <c r="W184" s="40">
        <f ca="1">+'Rendements indices'!W184+1</f>
        <v>0.98</v>
      </c>
    </row>
    <row r="185" spans="1:23" x14ac:dyDescent="0.25">
      <c r="A185" s="2">
        <f>+'Rendements bruts'!A185</f>
        <v>43585</v>
      </c>
      <c r="B185" s="4">
        <f ca="1">+'Rendements indices'!B185+1</f>
        <v>1.01</v>
      </c>
      <c r="C185" s="4">
        <f ca="1">+'Rendements indices'!C185+1</f>
        <v>1.06</v>
      </c>
      <c r="D185" s="4">
        <f ca="1">+'Rendements indices'!D185+1</f>
        <v>0.95</v>
      </c>
      <c r="E185" s="4">
        <f ca="1">+'Rendements indices'!E185+1</f>
        <v>0.98</v>
      </c>
      <c r="F185" s="4">
        <f ca="1">+'Rendements indices'!F185+1</f>
        <v>0.96</v>
      </c>
      <c r="G185" s="4">
        <f ca="1">+'Rendements indices'!G185+1</f>
        <v>1.02</v>
      </c>
      <c r="H185" s="4">
        <f ca="1">+'Rendements indices'!H185+1</f>
        <v>0.96</v>
      </c>
      <c r="I185" s="4">
        <f ca="1">+'Rendements indices'!I185+1</f>
        <v>0.98</v>
      </c>
      <c r="J185" s="4">
        <f ca="1">+'Rendements indices'!J185+1</f>
        <v>1.05</v>
      </c>
      <c r="K185" s="4">
        <f ca="1">+'Rendements indices'!K185+1</f>
        <v>1.03</v>
      </c>
      <c r="L185" s="4">
        <f ca="1">+'Rendements indices'!L185+1</f>
        <v>1.06</v>
      </c>
      <c r="M185" s="4">
        <f ca="1">+'Rendements indices'!M185+1</f>
        <v>1.06</v>
      </c>
      <c r="N185" s="4">
        <f ca="1">+'Rendements indices'!N185+1</f>
        <v>0.96</v>
      </c>
      <c r="O185" s="4">
        <f>+'Rendements indices'!O185+1</f>
        <v>1</v>
      </c>
      <c r="P185" s="4">
        <f ca="1">+'Rendements indices'!P185+1</f>
        <v>1.01</v>
      </c>
      <c r="Q185" s="4">
        <f ca="1">+'Rendements indices'!Q185+1</f>
        <v>1.02</v>
      </c>
      <c r="R185" s="4">
        <f>+'Rendements indices'!R185+1</f>
        <v>1</v>
      </c>
      <c r="S185" s="4">
        <f ca="1">+'Rendements indices'!S185+1</f>
        <v>0.96</v>
      </c>
      <c r="T185" s="4">
        <f ca="1">+'Rendements indices'!T185+1</f>
        <v>0.98</v>
      </c>
      <c r="U185" s="40">
        <f ca="1">+'Rendements indices'!U185+1</f>
        <v>1.06</v>
      </c>
      <c r="V185" s="40">
        <f>+'Rendements indices'!V185+1</f>
        <v>1</v>
      </c>
      <c r="W185" s="40">
        <f ca="1">+'Rendements indices'!W185+1</f>
        <v>1.04</v>
      </c>
    </row>
    <row r="186" spans="1:23" x14ac:dyDescent="0.25">
      <c r="A186" s="2">
        <f>+'Rendements bruts'!A186</f>
        <v>43616</v>
      </c>
      <c r="B186" s="4">
        <f ca="1">+'Rendements indices'!B186+1</f>
        <v>1.01</v>
      </c>
      <c r="C186" s="4">
        <f ca="1">+'Rendements indices'!C186+1</f>
        <v>0.95</v>
      </c>
      <c r="D186" s="4">
        <f ca="1">+'Rendements indices'!D186+1</f>
        <v>1</v>
      </c>
      <c r="E186" s="4">
        <f ca="1">+'Rendements indices'!E186+1</f>
        <v>1.06</v>
      </c>
      <c r="F186" s="4">
        <f ca="1">+'Rendements indices'!F186+1</f>
        <v>1.05</v>
      </c>
      <c r="G186" s="4">
        <f ca="1">+'Rendements indices'!G186+1</f>
        <v>0.95</v>
      </c>
      <c r="H186" s="4">
        <f ca="1">+'Rendements indices'!H186+1</f>
        <v>1</v>
      </c>
      <c r="I186" s="4">
        <f ca="1">+'Rendements indices'!I186+1</f>
        <v>1.06</v>
      </c>
      <c r="J186" s="4">
        <f ca="1">+'Rendements indices'!J186+1</f>
        <v>0.96</v>
      </c>
      <c r="K186" s="4">
        <f ca="1">+'Rendements indices'!K186+1</f>
        <v>1.03</v>
      </c>
      <c r="L186" s="4">
        <f ca="1">+'Rendements indices'!L186+1</f>
        <v>1.01</v>
      </c>
      <c r="M186" s="4">
        <f ca="1">+'Rendements indices'!M186+1</f>
        <v>1.03</v>
      </c>
      <c r="N186" s="4">
        <f ca="1">+'Rendements indices'!N186+1</f>
        <v>1.05</v>
      </c>
      <c r="O186" s="4">
        <f>+'Rendements indices'!O186+1</f>
        <v>1</v>
      </c>
      <c r="P186" s="4">
        <f ca="1">+'Rendements indices'!P186+1</f>
        <v>0.98</v>
      </c>
      <c r="Q186" s="4">
        <f ca="1">+'Rendements indices'!Q186+1</f>
        <v>1.01</v>
      </c>
      <c r="R186" s="4">
        <f>+'Rendements indices'!R186+1</f>
        <v>1</v>
      </c>
      <c r="S186" s="4">
        <f ca="1">+'Rendements indices'!S186+1</f>
        <v>1.04</v>
      </c>
      <c r="T186" s="4">
        <f ca="1">+'Rendements indices'!T186+1</f>
        <v>1.06</v>
      </c>
      <c r="U186" s="40">
        <f ca="1">+'Rendements indices'!U186+1</f>
        <v>1.05</v>
      </c>
      <c r="V186" s="40">
        <f>+'Rendements indices'!V186+1</f>
        <v>1</v>
      </c>
      <c r="W186" s="40">
        <f ca="1">+'Rendements indices'!W186+1</f>
        <v>1.04</v>
      </c>
    </row>
    <row r="187" spans="1:23" x14ac:dyDescent="0.25">
      <c r="A187" s="2">
        <f>+'Rendements bruts'!A187</f>
        <v>43644</v>
      </c>
      <c r="B187" s="4">
        <f ca="1">+'Rendements indices'!B187+1</f>
        <v>1</v>
      </c>
      <c r="C187" s="4">
        <f ca="1">+'Rendements indices'!C187+1</f>
        <v>1.03</v>
      </c>
      <c r="D187" s="4">
        <f ca="1">+'Rendements indices'!D187+1</f>
        <v>0.98</v>
      </c>
      <c r="E187" s="4">
        <f ca="1">+'Rendements indices'!E187+1</f>
        <v>0.95</v>
      </c>
      <c r="F187" s="4">
        <f ca="1">+'Rendements indices'!F187+1</f>
        <v>1.05</v>
      </c>
      <c r="G187" s="4">
        <f ca="1">+'Rendements indices'!G187+1</f>
        <v>0.95</v>
      </c>
      <c r="H187" s="4">
        <f ca="1">+'Rendements indices'!H187+1</f>
        <v>1.04</v>
      </c>
      <c r="I187" s="4">
        <f ca="1">+'Rendements indices'!I187+1</f>
        <v>1.04</v>
      </c>
      <c r="J187" s="4">
        <f ca="1">+'Rendements indices'!J187+1</f>
        <v>1.02</v>
      </c>
      <c r="K187" s="4">
        <f ca="1">+'Rendements indices'!K187+1</f>
        <v>1.06</v>
      </c>
      <c r="L187" s="4">
        <f ca="1">+'Rendements indices'!L187+1</f>
        <v>1.01</v>
      </c>
      <c r="M187" s="4">
        <f ca="1">+'Rendements indices'!M187+1</f>
        <v>1.06</v>
      </c>
      <c r="N187" s="4">
        <f ca="1">+'Rendements indices'!N187+1</f>
        <v>1.01</v>
      </c>
      <c r="O187" s="4">
        <f>+'Rendements indices'!O187+1</f>
        <v>1</v>
      </c>
      <c r="P187" s="4">
        <f ca="1">+'Rendements indices'!P187+1</f>
        <v>1.04</v>
      </c>
      <c r="Q187" s="4">
        <f ca="1">+'Rendements indices'!Q187+1</f>
        <v>0.96</v>
      </c>
      <c r="R187" s="4">
        <f>+'Rendements indices'!R187+1</f>
        <v>1</v>
      </c>
      <c r="S187" s="4">
        <f ca="1">+'Rendements indices'!S187+1</f>
        <v>0.96</v>
      </c>
      <c r="T187" s="4">
        <f ca="1">+'Rendements indices'!T187+1</f>
        <v>0.96</v>
      </c>
      <c r="U187" s="40">
        <f ca="1">+'Rendements indices'!U187+1</f>
        <v>1.04</v>
      </c>
      <c r="V187" s="40">
        <f>+'Rendements indices'!V187+1</f>
        <v>1</v>
      </c>
      <c r="W187" s="40">
        <f ca="1">+'Rendements indices'!W187+1</f>
        <v>1.04</v>
      </c>
    </row>
    <row r="188" spans="1:23" x14ac:dyDescent="0.25">
      <c r="A188" s="2">
        <f>+'Rendements bruts'!A188</f>
        <v>43677</v>
      </c>
      <c r="B188" s="4">
        <f ca="1">+'Rendements indices'!B188+1</f>
        <v>0.98</v>
      </c>
      <c r="C188" s="4">
        <f ca="1">+'Rendements indices'!C188+1</f>
        <v>0.98</v>
      </c>
      <c r="D188" s="4">
        <f ca="1">+'Rendements indices'!D188+1</f>
        <v>0.99</v>
      </c>
      <c r="E188" s="4">
        <f ca="1">+'Rendements indices'!E188+1</f>
        <v>1.04</v>
      </c>
      <c r="F188" s="4">
        <f ca="1">+'Rendements indices'!F188+1</f>
        <v>0.98</v>
      </c>
      <c r="G188" s="4">
        <f ca="1">+'Rendements indices'!G188+1</f>
        <v>0.98</v>
      </c>
      <c r="H188" s="4">
        <f ca="1">+'Rendements indices'!H188+1</f>
        <v>0.99</v>
      </c>
      <c r="I188" s="4">
        <f ca="1">+'Rendements indices'!I188+1</f>
        <v>1.05</v>
      </c>
      <c r="J188" s="4">
        <f ca="1">+'Rendements indices'!J188+1</f>
        <v>0.98</v>
      </c>
      <c r="K188" s="4">
        <f ca="1">+'Rendements indices'!K188+1</f>
        <v>1</v>
      </c>
      <c r="L188" s="4">
        <f ca="1">+'Rendements indices'!L188+1</f>
        <v>0.95</v>
      </c>
      <c r="M188" s="4">
        <f ca="1">+'Rendements indices'!M188+1</f>
        <v>1</v>
      </c>
      <c r="N188" s="4">
        <f ca="1">+'Rendements indices'!N188+1</f>
        <v>0.97</v>
      </c>
      <c r="O188" s="4">
        <f>+'Rendements indices'!O188+1</f>
        <v>1</v>
      </c>
      <c r="P188" s="4">
        <f ca="1">+'Rendements indices'!P188+1</f>
        <v>1.02</v>
      </c>
      <c r="Q188" s="4">
        <f ca="1">+'Rendements indices'!Q188+1</f>
        <v>1.04</v>
      </c>
      <c r="R188" s="4">
        <f>+'Rendements indices'!R188+1</f>
        <v>1</v>
      </c>
      <c r="S188" s="4">
        <f ca="1">+'Rendements indices'!S188+1</f>
        <v>1</v>
      </c>
      <c r="T188" s="4">
        <f ca="1">+'Rendements indices'!T188+1</f>
        <v>1.04</v>
      </c>
      <c r="U188" s="40">
        <f ca="1">+'Rendements indices'!U188+1</f>
        <v>1.01</v>
      </c>
      <c r="V188" s="40">
        <f>+'Rendements indices'!V188+1</f>
        <v>1</v>
      </c>
      <c r="W188" s="40">
        <f ca="1">+'Rendements indices'!W188+1</f>
        <v>1.03</v>
      </c>
    </row>
    <row r="189" spans="1:23" x14ac:dyDescent="0.25">
      <c r="A189" s="2">
        <f>+'Rendements bruts'!A189</f>
        <v>43707</v>
      </c>
      <c r="B189" s="4">
        <f ca="1">+'Rendements indices'!B189+1</f>
        <v>0.95</v>
      </c>
      <c r="C189" s="4">
        <f ca="1">+'Rendements indices'!C189+1</f>
        <v>1.05</v>
      </c>
      <c r="D189" s="4">
        <f ca="1">+'Rendements indices'!D189+1</f>
        <v>1.02</v>
      </c>
      <c r="E189" s="4">
        <f ca="1">+'Rendements indices'!E189+1</f>
        <v>0.97</v>
      </c>
      <c r="F189" s="4">
        <f ca="1">+'Rendements indices'!F189+1</f>
        <v>1.03</v>
      </c>
      <c r="G189" s="4">
        <f ca="1">+'Rendements indices'!G189+1</f>
        <v>1.02</v>
      </c>
      <c r="H189" s="4">
        <f ca="1">+'Rendements indices'!H189+1</f>
        <v>1.06</v>
      </c>
      <c r="I189" s="4">
        <f ca="1">+'Rendements indices'!I189+1</f>
        <v>0.99</v>
      </c>
      <c r="J189" s="4">
        <f ca="1">+'Rendements indices'!J189+1</f>
        <v>1</v>
      </c>
      <c r="K189" s="4">
        <f ca="1">+'Rendements indices'!K189+1</f>
        <v>1.02</v>
      </c>
      <c r="L189" s="4">
        <f ca="1">+'Rendements indices'!L189+1</f>
        <v>1.06</v>
      </c>
      <c r="M189" s="4">
        <f ca="1">+'Rendements indices'!M189+1</f>
        <v>1.06</v>
      </c>
      <c r="N189" s="4">
        <f ca="1">+'Rendements indices'!N189+1</f>
        <v>1.06</v>
      </c>
      <c r="O189" s="4">
        <f>+'Rendements indices'!O189+1</f>
        <v>1</v>
      </c>
      <c r="P189" s="4">
        <f ca="1">+'Rendements indices'!P189+1</f>
        <v>1.02</v>
      </c>
      <c r="Q189" s="4">
        <f ca="1">+'Rendements indices'!Q189+1</f>
        <v>0.96</v>
      </c>
      <c r="R189" s="4">
        <f>+'Rendements indices'!R189+1</f>
        <v>1</v>
      </c>
      <c r="S189" s="4">
        <f ca="1">+'Rendements indices'!S189+1</f>
        <v>1.02</v>
      </c>
      <c r="T189" s="4">
        <f ca="1">+'Rendements indices'!T189+1</f>
        <v>0.96</v>
      </c>
      <c r="U189" s="40">
        <f ca="1">+'Rendements indices'!U189+1</f>
        <v>1</v>
      </c>
      <c r="V189" s="40">
        <f>+'Rendements indices'!V189+1</f>
        <v>1</v>
      </c>
      <c r="W189" s="40">
        <f ca="1">+'Rendements indices'!W189+1</f>
        <v>1.01</v>
      </c>
    </row>
    <row r="190" spans="1:23" x14ac:dyDescent="0.25">
      <c r="A190" s="2">
        <f>+'Rendements bruts'!A190</f>
        <v>43738</v>
      </c>
      <c r="B190" s="4">
        <f ca="1">+'Rendements indices'!B190+1</f>
        <v>1.01</v>
      </c>
      <c r="C190" s="4">
        <f ca="1">+'Rendements indices'!C190+1</f>
        <v>0.99</v>
      </c>
      <c r="D190" s="4">
        <f ca="1">+'Rendements indices'!D190+1</f>
        <v>0.96</v>
      </c>
      <c r="E190" s="4">
        <f ca="1">+'Rendements indices'!E190+1</f>
        <v>0.95</v>
      </c>
      <c r="F190" s="4">
        <f ca="1">+'Rendements indices'!F190+1</f>
        <v>0.95</v>
      </c>
      <c r="G190" s="4">
        <f ca="1">+'Rendements indices'!G190+1</f>
        <v>1.01</v>
      </c>
      <c r="H190" s="4">
        <f ca="1">+'Rendements indices'!H190+1</f>
        <v>1.02</v>
      </c>
      <c r="I190" s="4">
        <f ca="1">+'Rendements indices'!I190+1</f>
        <v>0.95</v>
      </c>
      <c r="J190" s="4">
        <f ca="1">+'Rendements indices'!J190+1</f>
        <v>0.96</v>
      </c>
      <c r="K190" s="4">
        <f ca="1">+'Rendements indices'!K190+1</f>
        <v>0.97</v>
      </c>
      <c r="L190" s="4">
        <f ca="1">+'Rendements indices'!L190+1</f>
        <v>0.97</v>
      </c>
      <c r="M190" s="4">
        <f ca="1">+'Rendements indices'!M190+1</f>
        <v>1.03</v>
      </c>
      <c r="N190" s="4">
        <f ca="1">+'Rendements indices'!N190+1</f>
        <v>0.97</v>
      </c>
      <c r="O190" s="4">
        <f>+'Rendements indices'!O190+1</f>
        <v>1</v>
      </c>
      <c r="P190" s="4">
        <f>+'Rendements indices'!P190+1</f>
        <v>1</v>
      </c>
      <c r="Q190" s="4">
        <f ca="1">+'Rendements indices'!Q190+1</f>
        <v>0.95</v>
      </c>
      <c r="R190" s="4">
        <f>+'Rendements indices'!R190+1</f>
        <v>1</v>
      </c>
      <c r="S190" s="4">
        <f ca="1">+'Rendements indices'!S190+1</f>
        <v>0.98</v>
      </c>
      <c r="T190" s="4">
        <f ca="1">+'Rendements indices'!T190+1</f>
        <v>0.99</v>
      </c>
      <c r="U190" s="40">
        <f ca="1">+'Rendements indices'!U190+1</f>
        <v>1</v>
      </c>
      <c r="V190" s="40">
        <f>+'Rendements indices'!V190+1</f>
        <v>1</v>
      </c>
      <c r="W190" s="40">
        <f ca="1">+'Rendements indices'!W190+1</f>
        <v>1</v>
      </c>
    </row>
    <row r="191" spans="1:23" x14ac:dyDescent="0.25">
      <c r="A191" s="2">
        <f>+'Rendements bruts'!A191</f>
        <v>43769</v>
      </c>
      <c r="B191" s="4">
        <f ca="1">+'Rendements indices'!B191+1</f>
        <v>1.04</v>
      </c>
      <c r="C191" s="4">
        <f ca="1">+'Rendements indices'!C191+1</f>
        <v>1.05</v>
      </c>
      <c r="D191" s="4">
        <f ca="1">+'Rendements indices'!D191+1</f>
        <v>1.02</v>
      </c>
      <c r="E191" s="4">
        <f ca="1">+'Rendements indices'!E191+1</f>
        <v>1.02</v>
      </c>
      <c r="F191" s="4">
        <f ca="1">+'Rendements indices'!F191+1</f>
        <v>1.01</v>
      </c>
      <c r="G191" s="4">
        <f ca="1">+'Rendements indices'!G191+1</f>
        <v>0.95</v>
      </c>
      <c r="H191" s="4">
        <f ca="1">+'Rendements indices'!H191+1</f>
        <v>1.01</v>
      </c>
      <c r="I191" s="4">
        <f ca="1">+'Rendements indices'!I191+1</f>
        <v>0.97</v>
      </c>
      <c r="J191" s="4">
        <f ca="1">+'Rendements indices'!J191+1</f>
        <v>1.05</v>
      </c>
      <c r="K191" s="4">
        <f ca="1">+'Rendements indices'!K191+1</f>
        <v>1.06</v>
      </c>
      <c r="L191" s="4">
        <f ca="1">+'Rendements indices'!L191+1</f>
        <v>0.99</v>
      </c>
      <c r="M191" s="4">
        <f ca="1">+'Rendements indices'!M191+1</f>
        <v>1.05</v>
      </c>
      <c r="N191" s="4">
        <f ca="1">+'Rendements indices'!N191+1</f>
        <v>1</v>
      </c>
      <c r="O191" s="4">
        <f>+'Rendements indices'!O191+1</f>
        <v>1</v>
      </c>
      <c r="P191" s="4">
        <f>+'Rendements indices'!P191+1</f>
        <v>1</v>
      </c>
      <c r="Q191" s="4">
        <f ca="1">+'Rendements indices'!Q191+1</f>
        <v>1.06</v>
      </c>
      <c r="R191" s="4">
        <f>+'Rendements indices'!R191+1</f>
        <v>1</v>
      </c>
      <c r="S191" s="4">
        <f ca="1">+'Rendements indices'!S191+1</f>
        <v>0.97</v>
      </c>
      <c r="T191" s="4">
        <f ca="1">+'Rendements indices'!T191+1</f>
        <v>0.98</v>
      </c>
      <c r="U191" s="40">
        <f ca="1">+'Rendements indices'!U191+1</f>
        <v>1</v>
      </c>
      <c r="V191" s="40">
        <f>+'Rendements indices'!V191+1</f>
        <v>1</v>
      </c>
      <c r="W191" s="40">
        <f ca="1">+'Rendements indices'!W191+1</f>
        <v>1</v>
      </c>
    </row>
    <row r="192" spans="1:23" x14ac:dyDescent="0.25">
      <c r="A192" s="2">
        <f>+'Rendements bruts'!A192</f>
        <v>43798</v>
      </c>
      <c r="B192" s="4">
        <f ca="1">+'Rendements indices'!B192+1</f>
        <v>1.02</v>
      </c>
      <c r="C192" s="4">
        <f ca="1">+'Rendements indices'!C192+1</f>
        <v>1</v>
      </c>
      <c r="D192" s="4">
        <f ca="1">+'Rendements indices'!D192+1</f>
        <v>0.97</v>
      </c>
      <c r="E192" s="4">
        <f ca="1">+'Rendements indices'!E192+1</f>
        <v>1.05</v>
      </c>
      <c r="F192" s="4">
        <f ca="1">+'Rendements indices'!F192+1</f>
        <v>0.95</v>
      </c>
      <c r="G192" s="4">
        <f ca="1">+'Rendements indices'!G192+1</f>
        <v>1.03</v>
      </c>
      <c r="H192" s="4">
        <f ca="1">+'Rendements indices'!H192+1</f>
        <v>1.05</v>
      </c>
      <c r="I192" s="4">
        <f ca="1">+'Rendements indices'!I192+1</f>
        <v>1.04</v>
      </c>
      <c r="J192" s="4">
        <f ca="1">+'Rendements indices'!J192+1</f>
        <v>1.01</v>
      </c>
      <c r="K192" s="4">
        <f ca="1">+'Rendements indices'!K192+1</f>
        <v>0.97</v>
      </c>
      <c r="L192" s="4">
        <f ca="1">+'Rendements indices'!L192+1</f>
        <v>1.05</v>
      </c>
      <c r="M192" s="4">
        <f ca="1">+'Rendements indices'!M192+1</f>
        <v>1.06</v>
      </c>
      <c r="N192" s="4">
        <f ca="1">+'Rendements indices'!N192+1</f>
        <v>1.03</v>
      </c>
      <c r="O192" s="4">
        <f>+'Rendements indices'!O192+1</f>
        <v>1</v>
      </c>
      <c r="P192" s="4">
        <f>+'Rendements indices'!P192+1</f>
        <v>1</v>
      </c>
      <c r="Q192" s="4">
        <f ca="1">+'Rendements indices'!Q192+1</f>
        <v>0.99</v>
      </c>
      <c r="R192" s="4">
        <f>+'Rendements indices'!R192+1</f>
        <v>1</v>
      </c>
      <c r="S192" s="4">
        <f ca="1">+'Rendements indices'!S192+1</f>
        <v>1</v>
      </c>
      <c r="T192" s="4">
        <f ca="1">+'Rendements indices'!T192+1</f>
        <v>0.99</v>
      </c>
      <c r="U192" s="40">
        <f ca="1">+'Rendements indices'!U192+1</f>
        <v>1.03</v>
      </c>
      <c r="V192" s="40">
        <f>+'Rendements indices'!V192+1</f>
        <v>1</v>
      </c>
      <c r="W192" s="40">
        <f ca="1">+'Rendements indices'!W192+1</f>
        <v>0.96</v>
      </c>
    </row>
    <row r="193" spans="1:23" x14ac:dyDescent="0.25">
      <c r="A193" s="2">
        <f>+'Rendements bruts'!A193</f>
        <v>43830</v>
      </c>
      <c r="B193" s="4">
        <f ca="1">+'Rendements indices'!B193+1</f>
        <v>1.03</v>
      </c>
      <c r="C193" s="4">
        <f ca="1">+'Rendements indices'!C193+1</f>
        <v>1</v>
      </c>
      <c r="D193" s="4">
        <f ca="1">+'Rendements indices'!D193+1</f>
        <v>1.03</v>
      </c>
      <c r="E193" s="4">
        <f ca="1">+'Rendements indices'!E193+1</f>
        <v>0.96</v>
      </c>
      <c r="F193" s="4">
        <f ca="1">+'Rendements indices'!F193+1</f>
        <v>1</v>
      </c>
      <c r="G193" s="4">
        <f ca="1">+'Rendements indices'!G193+1</f>
        <v>1.04</v>
      </c>
      <c r="H193" s="4">
        <f ca="1">+'Rendements indices'!H193+1</f>
        <v>0.99</v>
      </c>
      <c r="I193" s="4">
        <f ca="1">+'Rendements indices'!I193+1</f>
        <v>0.95</v>
      </c>
      <c r="J193" s="4">
        <f ca="1">+'Rendements indices'!J193+1</f>
        <v>0.97</v>
      </c>
      <c r="K193" s="4">
        <f ca="1">+'Rendements indices'!K193+1</f>
        <v>1.01</v>
      </c>
      <c r="L193" s="4">
        <f ca="1">+'Rendements indices'!L193+1</f>
        <v>0.97</v>
      </c>
      <c r="M193" s="4">
        <f ca="1">+'Rendements indices'!M193+1</f>
        <v>0.95</v>
      </c>
      <c r="N193" s="4">
        <f ca="1">+'Rendements indices'!N193+1</f>
        <v>0.97</v>
      </c>
      <c r="O193" s="4">
        <f>+'Rendements indices'!O193+1</f>
        <v>1</v>
      </c>
      <c r="P193" s="4">
        <f>+'Rendements indices'!P193+1</f>
        <v>1</v>
      </c>
      <c r="Q193" s="4">
        <f ca="1">+'Rendements indices'!Q193+1</f>
        <v>0.95</v>
      </c>
      <c r="R193" s="4">
        <f>+'Rendements indices'!R193+1</f>
        <v>1</v>
      </c>
      <c r="S193" s="4">
        <f ca="1">+'Rendements indices'!S193+1</f>
        <v>1.01</v>
      </c>
      <c r="T193" s="4">
        <f ca="1">+'Rendements indices'!T193+1</f>
        <v>1.05</v>
      </c>
      <c r="U193" s="40">
        <f ca="1">+'Rendements indices'!U193+1</f>
        <v>1.04</v>
      </c>
      <c r="V193" s="40">
        <f>+'Rendements indices'!V193+1</f>
        <v>1</v>
      </c>
      <c r="W193" s="40">
        <f ca="1">+'Rendements indices'!W193+1</f>
        <v>0.98</v>
      </c>
    </row>
    <row r="194" spans="1:23" x14ac:dyDescent="0.25">
      <c r="A194" s="2">
        <f>+'Rendements bruts'!A194</f>
        <v>43861</v>
      </c>
      <c r="B194" s="4">
        <f ca="1">+'Rendements indices'!B194+1</f>
        <v>0.99</v>
      </c>
      <c r="C194" s="4">
        <f ca="1">+'Rendements indices'!C194+1</f>
        <v>1.01</v>
      </c>
      <c r="D194" s="4">
        <f ca="1">+'Rendements indices'!D194+1</f>
        <v>1</v>
      </c>
      <c r="E194" s="4">
        <f ca="1">+'Rendements indices'!E194+1</f>
        <v>0.99</v>
      </c>
      <c r="F194" s="4">
        <f ca="1">+'Rendements indices'!F194+1</f>
        <v>1.04</v>
      </c>
      <c r="G194" s="4">
        <f ca="1">+'Rendements indices'!G194+1</f>
        <v>1.01</v>
      </c>
      <c r="H194" s="4">
        <f ca="1">+'Rendements indices'!H194+1</f>
        <v>0.95</v>
      </c>
      <c r="I194" s="4">
        <f ca="1">+'Rendements indices'!I194+1</f>
        <v>0.96</v>
      </c>
      <c r="J194" s="4">
        <f ca="1">+'Rendements indices'!J194+1</f>
        <v>1.04</v>
      </c>
      <c r="K194" s="4">
        <f ca="1">+'Rendements indices'!K194+1</f>
        <v>1</v>
      </c>
      <c r="L194" s="4">
        <f ca="1">+'Rendements indices'!L194+1</f>
        <v>0.96</v>
      </c>
      <c r="M194" s="4">
        <f ca="1">+'Rendements indices'!M194+1</f>
        <v>1.04</v>
      </c>
      <c r="N194" s="4">
        <f ca="1">+'Rendements indices'!N194+1</f>
        <v>0.99</v>
      </c>
      <c r="O194" s="4">
        <f>+'Rendements indices'!O194+1</f>
        <v>1</v>
      </c>
      <c r="P194" s="4">
        <f>+'Rendements indices'!P194+1</f>
        <v>1</v>
      </c>
      <c r="Q194" s="4">
        <f ca="1">+'Rendements indices'!Q194+1</f>
        <v>1.05</v>
      </c>
      <c r="R194" s="4">
        <f>+'Rendements indices'!R194+1</f>
        <v>1</v>
      </c>
      <c r="S194" s="4">
        <f ca="1">+'Rendements indices'!S194+1</f>
        <v>1.06</v>
      </c>
      <c r="T194" s="4">
        <f ca="1">+'Rendements indices'!T194+1</f>
        <v>1.04</v>
      </c>
      <c r="U194" s="40">
        <f ca="1">+'Rendements indices'!U194+1</f>
        <v>0.98</v>
      </c>
      <c r="V194" s="40">
        <f>+'Rendements indices'!V194+1</f>
        <v>1</v>
      </c>
      <c r="W194" s="40">
        <f ca="1">+'Rendements indices'!W194+1</f>
        <v>1.04</v>
      </c>
    </row>
    <row r="195" spans="1:23" x14ac:dyDescent="0.25">
      <c r="A195" s="2">
        <f>+'Rendements bruts'!A195</f>
        <v>43889</v>
      </c>
      <c r="B195" s="4">
        <f ca="1">+'Rendements indices'!B195+1</f>
        <v>1.03</v>
      </c>
      <c r="C195" s="4">
        <f ca="1">+'Rendements indices'!C195+1</f>
        <v>1.06</v>
      </c>
      <c r="D195" s="4">
        <f ca="1">+'Rendements indices'!D195+1</f>
        <v>0.99</v>
      </c>
      <c r="E195" s="4">
        <f ca="1">+'Rendements indices'!E195+1</f>
        <v>0.99</v>
      </c>
      <c r="F195" s="4">
        <f ca="1">+'Rendements indices'!F195+1</f>
        <v>1.06</v>
      </c>
      <c r="G195" s="4">
        <f ca="1">+'Rendements indices'!G195+1</f>
        <v>0.99</v>
      </c>
      <c r="H195" s="4">
        <f ca="1">+'Rendements indices'!H195+1</f>
        <v>0.96</v>
      </c>
      <c r="I195" s="4">
        <f ca="1">+'Rendements indices'!I195+1</f>
        <v>0.96</v>
      </c>
      <c r="J195" s="4">
        <f ca="1">+'Rendements indices'!J195+1</f>
        <v>0.98</v>
      </c>
      <c r="K195" s="4">
        <f ca="1">+'Rendements indices'!K195+1</f>
        <v>1.06</v>
      </c>
      <c r="L195" s="4">
        <f ca="1">+'Rendements indices'!L195+1</f>
        <v>0.95</v>
      </c>
      <c r="M195" s="4">
        <f ca="1">+'Rendements indices'!M195+1</f>
        <v>1.04</v>
      </c>
      <c r="N195" s="4">
        <f ca="1">+'Rendements indices'!N195+1</f>
        <v>0.99</v>
      </c>
      <c r="O195" s="4">
        <f>+'Rendements indices'!O195+1</f>
        <v>1</v>
      </c>
      <c r="P195" s="4">
        <f>+'Rendements indices'!P195+1</f>
        <v>1</v>
      </c>
      <c r="Q195" s="4">
        <f ca="1">+'Rendements indices'!Q195+1</f>
        <v>0.97</v>
      </c>
      <c r="R195" s="4">
        <f>+'Rendements indices'!R195+1</f>
        <v>1</v>
      </c>
      <c r="S195" s="4">
        <f ca="1">+'Rendements indices'!S195+1</f>
        <v>0.99</v>
      </c>
      <c r="T195" s="4">
        <f ca="1">+'Rendements indices'!T195+1</f>
        <v>1.01</v>
      </c>
      <c r="U195" s="40">
        <f ca="1">+'Rendements indices'!U195+1</f>
        <v>0.97</v>
      </c>
      <c r="V195" s="40">
        <f>+'Rendements indices'!V195+1</f>
        <v>1</v>
      </c>
      <c r="W195" s="40">
        <f ca="1">+'Rendements indices'!W195+1</f>
        <v>0.98</v>
      </c>
    </row>
    <row r="196" spans="1:23" x14ac:dyDescent="0.25">
      <c r="A196" s="2">
        <f>+'Rendements bruts'!A196</f>
        <v>43921</v>
      </c>
      <c r="B196" s="4">
        <f ca="1">+'Rendements indices'!B196+1</f>
        <v>1.04</v>
      </c>
      <c r="C196" s="4">
        <f ca="1">+'Rendements indices'!C196+1</f>
        <v>1.05</v>
      </c>
      <c r="D196" s="4">
        <f ca="1">+'Rendements indices'!D196+1</f>
        <v>1.06</v>
      </c>
      <c r="E196" s="4">
        <f ca="1">+'Rendements indices'!E196+1</f>
        <v>1.04</v>
      </c>
      <c r="F196" s="4">
        <f ca="1">+'Rendements indices'!F196+1</f>
        <v>0.99</v>
      </c>
      <c r="G196" s="4">
        <f ca="1">+'Rendements indices'!G196+1</f>
        <v>0.95</v>
      </c>
      <c r="H196" s="4">
        <f ca="1">+'Rendements indices'!H196+1</f>
        <v>1.06</v>
      </c>
      <c r="I196" s="4">
        <f ca="1">+'Rendements indices'!I196+1</f>
        <v>0.99</v>
      </c>
      <c r="J196" s="4">
        <f ca="1">+'Rendements indices'!J196+1</f>
        <v>0.95</v>
      </c>
      <c r="K196" s="4">
        <f ca="1">+'Rendements indices'!K196+1</f>
        <v>0.99</v>
      </c>
      <c r="L196" s="4">
        <f ca="1">+'Rendements indices'!L196+1</f>
        <v>0.97</v>
      </c>
      <c r="M196" s="4">
        <f ca="1">+'Rendements indices'!M196+1</f>
        <v>1.03</v>
      </c>
      <c r="N196" s="4">
        <f ca="1">+'Rendements indices'!N196+1</f>
        <v>1.05</v>
      </c>
      <c r="O196" s="4">
        <f>+'Rendements indices'!O196+1</f>
        <v>1</v>
      </c>
      <c r="P196" s="4">
        <f>+'Rendements indices'!P196+1</f>
        <v>1</v>
      </c>
      <c r="Q196" s="4">
        <f ca="1">+'Rendements indices'!Q196+1</f>
        <v>1.02</v>
      </c>
      <c r="R196" s="4">
        <f>+'Rendements indices'!R196+1</f>
        <v>1</v>
      </c>
      <c r="S196" s="4">
        <f ca="1">+'Rendements indices'!S196+1</f>
        <v>0.97</v>
      </c>
      <c r="T196" s="4">
        <f ca="1">+'Rendements indices'!T196+1</f>
        <v>0.95</v>
      </c>
      <c r="U196" s="40">
        <f ca="1">+'Rendements indices'!U196+1</f>
        <v>1.05</v>
      </c>
      <c r="V196" s="40">
        <f>+'Rendements indices'!V196+1</f>
        <v>1</v>
      </c>
      <c r="W196" s="40">
        <f ca="1">+'Rendements indices'!W196+1</f>
        <v>0.97</v>
      </c>
    </row>
    <row r="197" spans="1:23" x14ac:dyDescent="0.25">
      <c r="A197" s="2">
        <f>+'Rendements bruts'!A197</f>
        <v>43951</v>
      </c>
      <c r="B197" s="4">
        <f ca="1">+'Rendements indices'!B197+1</f>
        <v>0.97</v>
      </c>
      <c r="C197" s="4">
        <f ca="1">+'Rendements indices'!C197+1</f>
        <v>1.01</v>
      </c>
      <c r="D197" s="4">
        <f ca="1">+'Rendements indices'!D197+1</f>
        <v>0.97</v>
      </c>
      <c r="E197" s="4">
        <f ca="1">+'Rendements indices'!E197+1</f>
        <v>0.99</v>
      </c>
      <c r="F197" s="4">
        <f ca="1">+'Rendements indices'!F197+1</f>
        <v>0.99</v>
      </c>
      <c r="G197" s="4">
        <f ca="1">+'Rendements indices'!G197+1</f>
        <v>1.05</v>
      </c>
      <c r="H197" s="4">
        <f ca="1">+'Rendements indices'!H197+1</f>
        <v>1.02</v>
      </c>
      <c r="I197" s="4">
        <f ca="1">+'Rendements indices'!I197+1</f>
        <v>1.02</v>
      </c>
      <c r="J197" s="4">
        <f ca="1">+'Rendements indices'!J197+1</f>
        <v>0.95</v>
      </c>
      <c r="K197" s="4">
        <f ca="1">+'Rendements indices'!K197+1</f>
        <v>1.02</v>
      </c>
      <c r="L197" s="4">
        <f ca="1">+'Rendements indices'!L197+1</f>
        <v>1.04</v>
      </c>
      <c r="M197" s="4">
        <f ca="1">+'Rendements indices'!M197+1</f>
        <v>1.02</v>
      </c>
      <c r="N197" s="4">
        <f ca="1">+'Rendements indices'!N197+1</f>
        <v>1.03</v>
      </c>
      <c r="O197" s="4">
        <f>+'Rendements indices'!O197+1</f>
        <v>1</v>
      </c>
      <c r="P197" s="4">
        <f>+'Rendements indices'!P197+1</f>
        <v>1</v>
      </c>
      <c r="Q197" s="4">
        <f ca="1">+'Rendements indices'!Q197+1</f>
        <v>0.98</v>
      </c>
      <c r="R197" s="4">
        <f>+'Rendements indices'!R197+1</f>
        <v>1</v>
      </c>
      <c r="S197" s="4">
        <f ca="1">+'Rendements indices'!S197+1</f>
        <v>1.02</v>
      </c>
      <c r="T197" s="4">
        <f ca="1">+'Rendements indices'!T197+1</f>
        <v>0.99</v>
      </c>
      <c r="U197" s="40">
        <f ca="1">+'Rendements indices'!U197+1</f>
        <v>0.95</v>
      </c>
      <c r="V197" s="40">
        <f>+'Rendements indices'!V197+1</f>
        <v>1</v>
      </c>
      <c r="W197" s="40">
        <f ca="1">+'Rendements indices'!W197+1</f>
        <v>1.03</v>
      </c>
    </row>
    <row r="198" spans="1:23" x14ac:dyDescent="0.25">
      <c r="A198" s="2">
        <f>+'Rendements bruts'!A198</f>
        <v>43980</v>
      </c>
      <c r="B198" s="4">
        <f ca="1">+'Rendements indices'!B198+1</f>
        <v>0.95</v>
      </c>
      <c r="C198" s="4">
        <f ca="1">+'Rendements indices'!C198+1</f>
        <v>1.05</v>
      </c>
      <c r="D198" s="4">
        <f ca="1">+'Rendements indices'!D198+1</f>
        <v>0.96</v>
      </c>
      <c r="E198" s="4">
        <f ca="1">+'Rendements indices'!E198+1</f>
        <v>0.97</v>
      </c>
      <c r="F198" s="4">
        <f ca="1">+'Rendements indices'!F198+1</f>
        <v>0.99</v>
      </c>
      <c r="G198" s="4">
        <f ca="1">+'Rendements indices'!G198+1</f>
        <v>1.03</v>
      </c>
      <c r="H198" s="4">
        <f ca="1">+'Rendements indices'!H198+1</f>
        <v>0.97</v>
      </c>
      <c r="I198" s="4">
        <f ca="1">+'Rendements indices'!I198+1</f>
        <v>1.04</v>
      </c>
      <c r="J198" s="4">
        <f ca="1">+'Rendements indices'!J198+1</f>
        <v>1.06</v>
      </c>
      <c r="K198" s="4">
        <f ca="1">+'Rendements indices'!K198+1</f>
        <v>1</v>
      </c>
      <c r="L198" s="4">
        <f ca="1">+'Rendements indices'!L198+1</f>
        <v>1.05</v>
      </c>
      <c r="M198" s="4">
        <f ca="1">+'Rendements indices'!M198+1</f>
        <v>1.03</v>
      </c>
      <c r="N198" s="4">
        <f ca="1">+'Rendements indices'!N198+1</f>
        <v>1.06</v>
      </c>
      <c r="O198" s="4">
        <f>+'Rendements indices'!O198+1</f>
        <v>1</v>
      </c>
      <c r="P198" s="4">
        <f>+'Rendements indices'!P198+1</f>
        <v>1</v>
      </c>
      <c r="Q198" s="4">
        <f ca="1">+'Rendements indices'!Q198+1</f>
        <v>1</v>
      </c>
      <c r="R198" s="4">
        <f>+'Rendements indices'!R198+1</f>
        <v>1</v>
      </c>
      <c r="S198" s="4">
        <f ca="1">+'Rendements indices'!S198+1</f>
        <v>1.01</v>
      </c>
      <c r="T198" s="4">
        <f ca="1">+'Rendements indices'!T198+1</f>
        <v>0.99</v>
      </c>
      <c r="U198" s="40">
        <f ca="1">+'Rendements indices'!U198+1</f>
        <v>1</v>
      </c>
      <c r="V198" s="40">
        <f>+'Rendements indices'!V198+1</f>
        <v>1</v>
      </c>
      <c r="W198" s="40">
        <f ca="1">+'Rendements indices'!W198+1</f>
        <v>0.97</v>
      </c>
    </row>
    <row r="199" spans="1:23" x14ac:dyDescent="0.25">
      <c r="A199" s="2">
        <f>+'Rendements bruts'!A199</f>
        <v>44012</v>
      </c>
      <c r="B199" s="4">
        <f ca="1">+'Rendements indices'!B199+1</f>
        <v>1.03</v>
      </c>
      <c r="C199" s="4">
        <f ca="1">+'Rendements indices'!C199+1</f>
        <v>1.01</v>
      </c>
      <c r="D199" s="4">
        <f ca="1">+'Rendements indices'!D199+1</f>
        <v>1.01</v>
      </c>
      <c r="E199" s="4">
        <f ca="1">+'Rendements indices'!E199+1</f>
        <v>1</v>
      </c>
      <c r="F199" s="4">
        <f ca="1">+'Rendements indices'!F199+1</f>
        <v>0.96</v>
      </c>
      <c r="G199" s="4">
        <f ca="1">+'Rendements indices'!G199+1</f>
        <v>0.96</v>
      </c>
      <c r="H199" s="4">
        <f ca="1">+'Rendements indices'!H199+1</f>
        <v>1.03</v>
      </c>
      <c r="I199" s="4">
        <f ca="1">+'Rendements indices'!I199+1</f>
        <v>1</v>
      </c>
      <c r="J199" s="4">
        <f ca="1">+'Rendements indices'!J199+1</f>
        <v>1</v>
      </c>
      <c r="K199" s="4">
        <f ca="1">+'Rendements indices'!K199+1</f>
        <v>1.01</v>
      </c>
      <c r="L199" s="4">
        <f ca="1">+'Rendements indices'!L199+1</f>
        <v>0.97</v>
      </c>
      <c r="M199" s="4">
        <f ca="1">+'Rendements indices'!M199+1</f>
        <v>1.03</v>
      </c>
      <c r="N199" s="4">
        <f ca="1">+'Rendements indices'!N199+1</f>
        <v>0.99</v>
      </c>
      <c r="O199" s="4">
        <f>+'Rendements indices'!O199+1</f>
        <v>1</v>
      </c>
      <c r="P199" s="4">
        <f>+'Rendements indices'!P199+1</f>
        <v>1</v>
      </c>
      <c r="Q199" s="4">
        <f ca="1">+'Rendements indices'!Q199+1</f>
        <v>1.04</v>
      </c>
      <c r="R199" s="4">
        <f>+'Rendements indices'!R199+1</f>
        <v>1</v>
      </c>
      <c r="S199" s="4">
        <f ca="1">+'Rendements indices'!S199+1</f>
        <v>1.06</v>
      </c>
      <c r="T199" s="4">
        <f ca="1">+'Rendements indices'!T199+1</f>
        <v>0.98</v>
      </c>
      <c r="U199" s="40">
        <f ca="1">+'Rendements indices'!U199+1</f>
        <v>1.05</v>
      </c>
      <c r="V199" s="40">
        <f>+'Rendements indices'!V199+1</f>
        <v>1</v>
      </c>
      <c r="W199" s="40">
        <f ca="1">+'Rendements indices'!W199+1</f>
        <v>0.97</v>
      </c>
    </row>
    <row r="200" spans="1:23" x14ac:dyDescent="0.25">
      <c r="A200" s="2">
        <f>+'Rendements bruts'!A200</f>
        <v>44043</v>
      </c>
      <c r="B200" s="4">
        <f ca="1">+'Rendements indices'!B200+1</f>
        <v>0.96</v>
      </c>
      <c r="C200" s="4">
        <f ca="1">+'Rendements indices'!C200+1</f>
        <v>0.97</v>
      </c>
      <c r="D200" s="4">
        <f ca="1">+'Rendements indices'!D200+1</f>
        <v>1.03</v>
      </c>
      <c r="E200" s="4">
        <f ca="1">+'Rendements indices'!E200+1</f>
        <v>0.95</v>
      </c>
      <c r="F200" s="4">
        <f ca="1">+'Rendements indices'!F200+1</f>
        <v>1.02</v>
      </c>
      <c r="G200" s="4">
        <f ca="1">+'Rendements indices'!G200+1</f>
        <v>0.95</v>
      </c>
      <c r="H200" s="4">
        <f ca="1">+'Rendements indices'!H200+1</f>
        <v>0.98</v>
      </c>
      <c r="I200" s="4">
        <f ca="1">+'Rendements indices'!I200+1</f>
        <v>1.06</v>
      </c>
      <c r="J200" s="4">
        <f ca="1">+'Rendements indices'!J200+1</f>
        <v>1.06</v>
      </c>
      <c r="K200" s="4">
        <f ca="1">+'Rendements indices'!K200+1</f>
        <v>0.99</v>
      </c>
      <c r="L200" s="4">
        <f ca="1">+'Rendements indices'!L200+1</f>
        <v>1</v>
      </c>
      <c r="M200" s="4">
        <f ca="1">+'Rendements indices'!M200+1</f>
        <v>1.04</v>
      </c>
      <c r="N200" s="4">
        <f ca="1">+'Rendements indices'!N200+1</f>
        <v>1.03</v>
      </c>
      <c r="O200" s="4">
        <f>+'Rendements indices'!O200+1</f>
        <v>1</v>
      </c>
      <c r="P200" s="4">
        <f>+'Rendements indices'!P200+1</f>
        <v>1</v>
      </c>
      <c r="Q200" s="4">
        <f ca="1">+'Rendements indices'!Q200+1</f>
        <v>0.96</v>
      </c>
      <c r="R200" s="4">
        <f>+'Rendements indices'!R200+1</f>
        <v>1</v>
      </c>
      <c r="S200" s="4">
        <f ca="1">+'Rendements indices'!S200+1</f>
        <v>1.01</v>
      </c>
      <c r="T200" s="4">
        <f ca="1">+'Rendements indices'!T200+1</f>
        <v>1.01</v>
      </c>
      <c r="U200" s="40">
        <f ca="1">+'Rendements indices'!U200+1</f>
        <v>0.98</v>
      </c>
      <c r="V200" s="40">
        <f>+'Rendements indices'!V200+1</f>
        <v>1</v>
      </c>
      <c r="W200" s="40">
        <f ca="1">+'Rendements indices'!W200+1</f>
        <v>0.99</v>
      </c>
    </row>
    <row r="201" spans="1:23" x14ac:dyDescent="0.25">
      <c r="A201" s="2">
        <f>+'Rendements bruts'!A201</f>
        <v>44074</v>
      </c>
      <c r="B201" s="4">
        <f ca="1">+'Rendements indices'!B201+1</f>
        <v>0.95</v>
      </c>
      <c r="C201" s="4">
        <f ca="1">+'Rendements indices'!C201+1</f>
        <v>0.96</v>
      </c>
      <c r="D201" s="4">
        <f ca="1">+'Rendements indices'!D201+1</f>
        <v>1.02</v>
      </c>
      <c r="E201" s="4">
        <f ca="1">+'Rendements indices'!E201+1</f>
        <v>1.02</v>
      </c>
      <c r="F201" s="4">
        <f ca="1">+'Rendements indices'!F201+1</f>
        <v>0.95</v>
      </c>
      <c r="G201" s="4">
        <f ca="1">+'Rendements indices'!G201+1</f>
        <v>1.05</v>
      </c>
      <c r="H201" s="4">
        <f ca="1">+'Rendements indices'!H201+1</f>
        <v>1.04</v>
      </c>
      <c r="I201" s="4">
        <f ca="1">+'Rendements indices'!I201+1</f>
        <v>0.96</v>
      </c>
      <c r="J201" s="4">
        <f ca="1">+'Rendements indices'!J201+1</f>
        <v>1.01</v>
      </c>
      <c r="K201" s="4">
        <f ca="1">+'Rendements indices'!K201+1</f>
        <v>1.03</v>
      </c>
      <c r="L201" s="4">
        <f ca="1">+'Rendements indices'!L201+1</f>
        <v>1.06</v>
      </c>
      <c r="M201" s="4">
        <f ca="1">+'Rendements indices'!M201+1</f>
        <v>1.05</v>
      </c>
      <c r="N201" s="4">
        <f ca="1">+'Rendements indices'!N201+1</f>
        <v>1.05</v>
      </c>
      <c r="O201" s="4">
        <f>+'Rendements indices'!O201+1</f>
        <v>1</v>
      </c>
      <c r="P201" s="4">
        <f>+'Rendements indices'!P201+1</f>
        <v>1</v>
      </c>
      <c r="Q201" s="4">
        <f ca="1">+'Rendements indices'!Q201+1</f>
        <v>1.03</v>
      </c>
      <c r="R201" s="4">
        <f>+'Rendements indices'!R201+1</f>
        <v>1</v>
      </c>
      <c r="S201" s="4">
        <f ca="1">+'Rendements indices'!S201+1</f>
        <v>1.06</v>
      </c>
      <c r="T201" s="4">
        <f ca="1">+'Rendements indices'!T201+1</f>
        <v>1.04</v>
      </c>
      <c r="U201" s="40">
        <f ca="1">+'Rendements indices'!U201+1</f>
        <v>1.03</v>
      </c>
      <c r="V201" s="40">
        <f>+'Rendements indices'!V201+1</f>
        <v>1</v>
      </c>
      <c r="W201" s="40">
        <f ca="1">+'Rendements indices'!W201+1</f>
        <v>1.01</v>
      </c>
    </row>
    <row r="202" spans="1:23" x14ac:dyDescent="0.25">
      <c r="A202" s="2">
        <f>+'Rendements bruts'!A202</f>
        <v>44104</v>
      </c>
      <c r="B202" s="4">
        <f ca="1">+'Rendements indices'!B202+1</f>
        <v>1.02</v>
      </c>
      <c r="C202" s="4">
        <f ca="1">+'Rendements indices'!C202+1</f>
        <v>0.97</v>
      </c>
      <c r="D202" s="4">
        <f ca="1">+'Rendements indices'!D202+1</f>
        <v>1.03</v>
      </c>
      <c r="E202" s="4">
        <f ca="1">+'Rendements indices'!E202+1</f>
        <v>1</v>
      </c>
      <c r="F202" s="4">
        <f ca="1">+'Rendements indices'!F202+1</f>
        <v>0.99</v>
      </c>
      <c r="G202" s="4">
        <f ca="1">+'Rendements indices'!G202+1</f>
        <v>0.98</v>
      </c>
      <c r="H202" s="4">
        <f ca="1">+'Rendements indices'!H202+1</f>
        <v>1.04</v>
      </c>
      <c r="I202" s="4">
        <f ca="1">+'Rendements indices'!I202+1</f>
        <v>0.98</v>
      </c>
      <c r="J202" s="4">
        <f ca="1">+'Rendements indices'!J202+1</f>
        <v>1.03</v>
      </c>
      <c r="K202" s="4">
        <f ca="1">+'Rendements indices'!K202+1</f>
        <v>1.01</v>
      </c>
      <c r="L202" s="4">
        <f ca="1">+'Rendements indices'!L202+1</f>
        <v>1</v>
      </c>
      <c r="M202" s="4">
        <f ca="1">+'Rendements indices'!M202+1</f>
        <v>0.95</v>
      </c>
      <c r="N202" s="4">
        <f ca="1">+'Rendements indices'!N202+1</f>
        <v>0.96</v>
      </c>
      <c r="O202" s="4">
        <f>+'Rendements indices'!O202+1</f>
        <v>1</v>
      </c>
      <c r="P202" s="4">
        <f>+'Rendements indices'!P202+1</f>
        <v>1</v>
      </c>
      <c r="Q202" s="4">
        <f ca="1">+'Rendements indices'!Q202+1</f>
        <v>1.06</v>
      </c>
      <c r="R202" s="4">
        <f>+'Rendements indices'!R202+1</f>
        <v>1</v>
      </c>
      <c r="S202" s="4">
        <f ca="1">+'Rendements indices'!S202+1</f>
        <v>1</v>
      </c>
      <c r="T202" s="4">
        <f ca="1">+'Rendements indices'!T202+1</f>
        <v>1.04</v>
      </c>
      <c r="U202" s="40">
        <f ca="1">+'Rendements indices'!U202+1</f>
        <v>0.99</v>
      </c>
      <c r="V202" s="40">
        <f>+'Rendements indices'!V202+1</f>
        <v>1</v>
      </c>
      <c r="W202" s="40">
        <f ca="1">+'Rendements indices'!W202+1</f>
        <v>1.06</v>
      </c>
    </row>
    <row r="203" spans="1:23" x14ac:dyDescent="0.25">
      <c r="A203" s="2">
        <f>+'Rendements bruts'!A203</f>
        <v>44134</v>
      </c>
      <c r="B203" s="4">
        <f ca="1">+'Rendements indices'!B203+1</f>
        <v>1.03</v>
      </c>
      <c r="C203" s="4">
        <f ca="1">+'Rendements indices'!C203+1</f>
        <v>1.04</v>
      </c>
      <c r="D203" s="4">
        <f ca="1">+'Rendements indices'!D203+1</f>
        <v>1</v>
      </c>
      <c r="E203" s="4">
        <f ca="1">+'Rendements indices'!E203+1</f>
        <v>1</v>
      </c>
      <c r="F203" s="4">
        <f ca="1">+'Rendements indices'!F203+1</f>
        <v>0.95</v>
      </c>
      <c r="G203" s="4">
        <f ca="1">+'Rendements indices'!G203+1</f>
        <v>1.05</v>
      </c>
      <c r="H203" s="4">
        <f ca="1">+'Rendements indices'!H203+1</f>
        <v>0.95</v>
      </c>
      <c r="I203" s="4">
        <f ca="1">+'Rendements indices'!I203+1</f>
        <v>0.95</v>
      </c>
      <c r="J203" s="4">
        <f ca="1">+'Rendements indices'!J203+1</f>
        <v>0.97</v>
      </c>
      <c r="K203" s="4">
        <f ca="1">+'Rendements indices'!K203+1</f>
        <v>1.01</v>
      </c>
      <c r="L203" s="4">
        <f ca="1">+'Rendements indices'!L203+1</f>
        <v>1.06</v>
      </c>
      <c r="M203" s="4">
        <f ca="1">+'Rendements indices'!M203+1</f>
        <v>1</v>
      </c>
      <c r="N203" s="4">
        <f ca="1">+'Rendements indices'!N203+1</f>
        <v>0.96</v>
      </c>
      <c r="O203" s="4">
        <f>+'Rendements indices'!O203+1</f>
        <v>1</v>
      </c>
      <c r="P203" s="4">
        <f>+'Rendements indices'!P203+1</f>
        <v>1</v>
      </c>
      <c r="Q203" s="4">
        <f ca="1">+'Rendements indices'!Q203+1</f>
        <v>0.97</v>
      </c>
      <c r="R203" s="4">
        <f>+'Rendements indices'!R203+1</f>
        <v>1</v>
      </c>
      <c r="S203" s="4">
        <f ca="1">+'Rendements indices'!S203+1</f>
        <v>1.04</v>
      </c>
      <c r="T203" s="4">
        <f ca="1">+'Rendements indices'!T203+1</f>
        <v>1.02</v>
      </c>
      <c r="U203" s="40">
        <f ca="1">+'Rendements indices'!U203+1</f>
        <v>1.03</v>
      </c>
      <c r="V203" s="40">
        <f>+'Rendements indices'!V203+1</f>
        <v>1</v>
      </c>
      <c r="W203" s="40">
        <f ca="1">+'Rendements indices'!W203+1</f>
        <v>1.04</v>
      </c>
    </row>
    <row r="204" spans="1:23" x14ac:dyDescent="0.25">
      <c r="A204" s="2">
        <f>+'Rendements bruts'!A204</f>
        <v>44165</v>
      </c>
      <c r="B204" s="4">
        <f ca="1">+'Rendements indices'!B204+1</f>
        <v>1.05</v>
      </c>
      <c r="C204" s="4">
        <f ca="1">+'Rendements indices'!C204+1</f>
        <v>1</v>
      </c>
      <c r="D204" s="4">
        <f ca="1">+'Rendements indices'!D204+1</f>
        <v>1</v>
      </c>
      <c r="E204" s="4">
        <f ca="1">+'Rendements indices'!E204+1</f>
        <v>0.98</v>
      </c>
      <c r="F204" s="4">
        <f ca="1">+'Rendements indices'!F204+1</f>
        <v>1.06</v>
      </c>
      <c r="G204" s="4">
        <f ca="1">+'Rendements indices'!G204+1</f>
        <v>1.03</v>
      </c>
      <c r="H204" s="4">
        <f ca="1">+'Rendements indices'!H204+1</f>
        <v>1.05</v>
      </c>
      <c r="I204" s="4">
        <f ca="1">+'Rendements indices'!I204+1</f>
        <v>0.95</v>
      </c>
      <c r="J204" s="4">
        <f ca="1">+'Rendements indices'!J204+1</f>
        <v>0.96</v>
      </c>
      <c r="K204" s="4">
        <f ca="1">+'Rendements indices'!K204+1</f>
        <v>1</v>
      </c>
      <c r="L204" s="4">
        <f ca="1">+'Rendements indices'!L204+1</f>
        <v>1.01</v>
      </c>
      <c r="M204" s="4">
        <f ca="1">+'Rendements indices'!M204+1</f>
        <v>1.02</v>
      </c>
      <c r="N204" s="4">
        <f ca="1">+'Rendements indices'!N204+1</f>
        <v>0.97</v>
      </c>
      <c r="O204" s="4">
        <f>+'Rendements indices'!O204+1</f>
        <v>1</v>
      </c>
      <c r="P204" s="4">
        <f>+'Rendements indices'!P204+1</f>
        <v>1</v>
      </c>
      <c r="Q204" s="4">
        <f ca="1">+'Rendements indices'!Q204+1</f>
        <v>0.96</v>
      </c>
      <c r="R204" s="4">
        <f>+'Rendements indices'!R204+1</f>
        <v>1</v>
      </c>
      <c r="S204" s="4">
        <f ca="1">+'Rendements indices'!S204+1</f>
        <v>1.05</v>
      </c>
      <c r="T204" s="4">
        <f ca="1">+'Rendements indices'!T204+1</f>
        <v>1.01</v>
      </c>
      <c r="U204" s="40">
        <f ca="1">+'Rendements indices'!U204+1</f>
        <v>0.99</v>
      </c>
      <c r="V204" s="40">
        <f>+'Rendements indices'!V204+1</f>
        <v>1</v>
      </c>
      <c r="W204" s="40">
        <f ca="1">+'Rendements indices'!W204+1</f>
        <v>0.95</v>
      </c>
    </row>
    <row r="205" spans="1:23" x14ac:dyDescent="0.25">
      <c r="A205" s="2">
        <f>+'Rendements bruts'!A205</f>
        <v>44196</v>
      </c>
      <c r="B205" s="4">
        <f ca="1">+'Rendements indices'!B205+1</f>
        <v>0.95</v>
      </c>
      <c r="C205" s="4">
        <f ca="1">+'Rendements indices'!C205+1</f>
        <v>1</v>
      </c>
      <c r="D205" s="4">
        <f ca="1">+'Rendements indices'!D205+1</f>
        <v>0.95</v>
      </c>
      <c r="E205" s="4">
        <f ca="1">+'Rendements indices'!E205+1</f>
        <v>0.98</v>
      </c>
      <c r="F205" s="4">
        <f ca="1">+'Rendements indices'!F205+1</f>
        <v>1.03</v>
      </c>
      <c r="G205" s="4">
        <f ca="1">+'Rendements indices'!G205+1</f>
        <v>0.98</v>
      </c>
      <c r="H205" s="4">
        <f ca="1">+'Rendements indices'!H205+1</f>
        <v>1.04</v>
      </c>
      <c r="I205" s="4">
        <f ca="1">+'Rendements indices'!I205+1</f>
        <v>1.03</v>
      </c>
      <c r="J205" s="4">
        <f ca="1">+'Rendements indices'!J205+1</f>
        <v>1.06</v>
      </c>
      <c r="K205" s="4">
        <f ca="1">+'Rendements indices'!K205+1</f>
        <v>0.97</v>
      </c>
      <c r="L205" s="4">
        <f ca="1">+'Rendements indices'!L205+1</f>
        <v>1.02</v>
      </c>
      <c r="M205" s="4">
        <f ca="1">+'Rendements indices'!M205+1</f>
        <v>0.96</v>
      </c>
      <c r="N205" s="4">
        <f ca="1">+'Rendements indices'!N205+1</f>
        <v>1.02</v>
      </c>
      <c r="O205" s="4">
        <f>+'Rendements indices'!O205+1</f>
        <v>1</v>
      </c>
      <c r="P205" s="4">
        <f>+'Rendements indices'!P205+1</f>
        <v>1</v>
      </c>
      <c r="Q205" s="4">
        <f ca="1">+'Rendements indices'!Q205+1</f>
        <v>1.04</v>
      </c>
      <c r="R205" s="4">
        <f>+'Rendements indices'!R205+1</f>
        <v>1</v>
      </c>
      <c r="S205" s="4">
        <f ca="1">+'Rendements indices'!S205+1</f>
        <v>0.96</v>
      </c>
      <c r="T205" s="4">
        <f ca="1">+'Rendements indices'!T205+1</f>
        <v>0.95</v>
      </c>
      <c r="U205" s="40">
        <f ca="1">+'Rendements indices'!U205+1</f>
        <v>1.04</v>
      </c>
      <c r="V205" s="40">
        <f>+'Rendements indices'!V205+1</f>
        <v>1</v>
      </c>
      <c r="W205" s="40">
        <f ca="1">+'Rendements indices'!W205+1</f>
        <v>0.96</v>
      </c>
    </row>
    <row r="206" spans="1:23" x14ac:dyDescent="0.25">
      <c r="A206" s="2">
        <f>+'Rendements bruts'!A206</f>
        <v>44225</v>
      </c>
      <c r="B206" s="4">
        <f ca="1">+'Rendements indices'!B206+1</f>
        <v>0.97</v>
      </c>
      <c r="C206" s="4">
        <f ca="1">+'Rendements indices'!C206+1</f>
        <v>0.98</v>
      </c>
      <c r="D206" s="4">
        <f ca="1">+'Rendements indices'!D206+1</f>
        <v>1</v>
      </c>
      <c r="E206" s="4">
        <f ca="1">+'Rendements indices'!E206+1</f>
        <v>1.01</v>
      </c>
      <c r="F206" s="4">
        <f ca="1">+'Rendements indices'!F206+1</f>
        <v>1.05</v>
      </c>
      <c r="G206" s="4">
        <f ca="1">+'Rendements indices'!G206+1</f>
        <v>1.02</v>
      </c>
      <c r="H206" s="4">
        <f ca="1">+'Rendements indices'!H206+1</f>
        <v>1.06</v>
      </c>
      <c r="I206" s="4">
        <f ca="1">+'Rendements indices'!I206+1</f>
        <v>0.95</v>
      </c>
      <c r="J206" s="4">
        <f ca="1">+'Rendements indices'!J206+1</f>
        <v>0.97</v>
      </c>
      <c r="K206" s="4">
        <f ca="1">+'Rendements indices'!K206+1</f>
        <v>1.01</v>
      </c>
      <c r="L206" s="4">
        <f ca="1">+'Rendements indices'!L206+1</f>
        <v>1.05</v>
      </c>
      <c r="M206" s="4">
        <f ca="1">+'Rendements indices'!M206+1</f>
        <v>0.97</v>
      </c>
      <c r="N206" s="4">
        <f ca="1">+'Rendements indices'!N206+1</f>
        <v>1</v>
      </c>
      <c r="O206" s="4">
        <f>+'Rendements indices'!O206+1</f>
        <v>1</v>
      </c>
      <c r="P206" s="4">
        <f>+'Rendements indices'!P206+1</f>
        <v>1</v>
      </c>
      <c r="Q206" s="4">
        <f ca="1">+'Rendements indices'!Q206+1</f>
        <v>1.02</v>
      </c>
      <c r="R206" s="4">
        <f>+'Rendements indices'!R206+1</f>
        <v>1</v>
      </c>
      <c r="S206" s="4">
        <f ca="1">+'Rendements indices'!S206+1</f>
        <v>0.95</v>
      </c>
      <c r="T206" s="4">
        <f ca="1">+'Rendements indices'!T206+1</f>
        <v>0.98</v>
      </c>
      <c r="U206" s="40">
        <f ca="1">+'Rendements indices'!U206+1</f>
        <v>1.01</v>
      </c>
      <c r="V206" s="40">
        <f>+'Rendements indices'!V206+1</f>
        <v>1</v>
      </c>
      <c r="W206" s="40">
        <f ca="1">+'Rendements indices'!W206+1</f>
        <v>1.05</v>
      </c>
    </row>
    <row r="207" spans="1:23" x14ac:dyDescent="0.25">
      <c r="A207" s="2">
        <f>+'Rendements bruts'!A207</f>
        <v>44253</v>
      </c>
      <c r="B207" s="4">
        <f ca="1">+'Rendements indices'!B207+1</f>
        <v>1.04</v>
      </c>
      <c r="C207" s="4">
        <f ca="1">+'Rendements indices'!C207+1</f>
        <v>1</v>
      </c>
      <c r="D207" s="4">
        <f ca="1">+'Rendements indices'!D207+1</f>
        <v>0.96</v>
      </c>
      <c r="E207" s="4">
        <f ca="1">+'Rendements indices'!E207+1</f>
        <v>1.03</v>
      </c>
      <c r="F207" s="4">
        <f ca="1">+'Rendements indices'!F207+1</f>
        <v>0.96</v>
      </c>
      <c r="G207" s="4">
        <f ca="1">+'Rendements indices'!G207+1</f>
        <v>1.02</v>
      </c>
      <c r="H207" s="4">
        <f ca="1">+'Rendements indices'!H207+1</f>
        <v>1.03</v>
      </c>
      <c r="I207" s="4">
        <f ca="1">+'Rendements indices'!I207+1</f>
        <v>0.98</v>
      </c>
      <c r="J207" s="4">
        <f ca="1">+'Rendements indices'!J207+1</f>
        <v>1.02</v>
      </c>
      <c r="K207" s="4">
        <f ca="1">+'Rendements indices'!K207+1</f>
        <v>1.05</v>
      </c>
      <c r="L207" s="4">
        <f ca="1">+'Rendements indices'!L207+1</f>
        <v>1</v>
      </c>
      <c r="M207" s="4">
        <f ca="1">+'Rendements indices'!M207+1</f>
        <v>1.05</v>
      </c>
      <c r="N207" s="4">
        <f ca="1">+'Rendements indices'!N207+1</f>
        <v>0.97</v>
      </c>
      <c r="O207" s="4">
        <f>+'Rendements indices'!O207+1</f>
        <v>1</v>
      </c>
      <c r="P207" s="4">
        <f>+'Rendements indices'!P207+1</f>
        <v>1</v>
      </c>
      <c r="Q207" s="4">
        <f ca="1">+'Rendements indices'!Q207+1</f>
        <v>1.04</v>
      </c>
      <c r="R207" s="4">
        <f>+'Rendements indices'!R207+1</f>
        <v>1</v>
      </c>
      <c r="S207" s="4">
        <f ca="1">+'Rendements indices'!S207+1</f>
        <v>1.04</v>
      </c>
      <c r="T207" s="4">
        <f ca="1">+'Rendements indices'!T207+1</f>
        <v>1.04</v>
      </c>
      <c r="U207" s="40">
        <f ca="1">+'Rendements indices'!U207+1</f>
        <v>1.03</v>
      </c>
      <c r="V207" s="40">
        <f>+'Rendements indices'!V207+1</f>
        <v>1</v>
      </c>
      <c r="W207" s="40">
        <f ca="1">+'Rendements indices'!W207+1</f>
        <v>0.99</v>
      </c>
    </row>
    <row r="208" spans="1:23" x14ac:dyDescent="0.25">
      <c r="A208" s="2">
        <f>+'Rendements bruts'!A208</f>
        <v>44286</v>
      </c>
      <c r="B208" s="4">
        <f ca="1">+'Rendements indices'!B208+1</f>
        <v>0.95</v>
      </c>
      <c r="C208" s="4">
        <f ca="1">+'Rendements indices'!C208+1</f>
        <v>1.04</v>
      </c>
      <c r="D208" s="4">
        <f ca="1">+'Rendements indices'!D208+1</f>
        <v>0.97</v>
      </c>
      <c r="E208" s="4">
        <f ca="1">+'Rendements indices'!E208+1</f>
        <v>0.96</v>
      </c>
      <c r="F208" s="4">
        <f ca="1">+'Rendements indices'!F208+1</f>
        <v>0.99</v>
      </c>
      <c r="G208" s="4">
        <f ca="1">+'Rendements indices'!G208+1</f>
        <v>1.05</v>
      </c>
      <c r="H208" s="4">
        <f ca="1">+'Rendements indices'!H208+1</f>
        <v>1.04</v>
      </c>
      <c r="I208" s="4">
        <f ca="1">+'Rendements indices'!I208+1</f>
        <v>0.95</v>
      </c>
      <c r="J208" s="4">
        <f ca="1">+'Rendements indices'!J208+1</f>
        <v>0.99</v>
      </c>
      <c r="K208" s="4">
        <f ca="1">+'Rendements indices'!K208+1</f>
        <v>1.05</v>
      </c>
      <c r="L208" s="4">
        <f ca="1">+'Rendements indices'!L208+1</f>
        <v>1.06</v>
      </c>
      <c r="M208" s="4">
        <f ca="1">+'Rendements indices'!M208+1</f>
        <v>0.97</v>
      </c>
      <c r="N208" s="4">
        <f ca="1">+'Rendements indices'!N208+1</f>
        <v>0.99</v>
      </c>
      <c r="O208" s="4">
        <f>+'Rendements indices'!O208+1</f>
        <v>1</v>
      </c>
      <c r="P208" s="4">
        <f>+'Rendements indices'!P208+1</f>
        <v>1</v>
      </c>
      <c r="Q208" s="4">
        <f ca="1">+'Rendements indices'!Q208+1</f>
        <v>1.02</v>
      </c>
      <c r="R208" s="4">
        <f>+'Rendements indices'!R208+1</f>
        <v>1</v>
      </c>
      <c r="S208" s="4">
        <f ca="1">+'Rendements indices'!S208+1</f>
        <v>0.96</v>
      </c>
      <c r="T208" s="4">
        <f ca="1">+'Rendements indices'!T208+1</f>
        <v>1.05</v>
      </c>
      <c r="U208" s="40">
        <f ca="1">+'Rendements indices'!U208+1</f>
        <v>1.06</v>
      </c>
      <c r="V208" s="40">
        <f ca="1">+'Rendements indices'!V208+1</f>
        <v>1.02</v>
      </c>
      <c r="W208" s="40">
        <f ca="1">+'Rendements indices'!W208+1</f>
        <v>1.04</v>
      </c>
    </row>
    <row r="209" spans="1:23" x14ac:dyDescent="0.25">
      <c r="A209" s="2">
        <f>+'Rendements bruts'!A209</f>
        <v>44316</v>
      </c>
      <c r="B209" s="4">
        <f ca="1">+'Rendements indices'!B209+1</f>
        <v>1.04</v>
      </c>
      <c r="C209" s="4">
        <f ca="1">+'Rendements indices'!C209+1</f>
        <v>1.02</v>
      </c>
      <c r="D209" s="4">
        <f ca="1">+'Rendements indices'!D209+1</f>
        <v>1.06</v>
      </c>
      <c r="E209" s="4">
        <f ca="1">+'Rendements indices'!E209+1</f>
        <v>1.03</v>
      </c>
      <c r="F209" s="4">
        <f ca="1">+'Rendements indices'!F209+1</f>
        <v>1</v>
      </c>
      <c r="G209" s="4">
        <f ca="1">+'Rendements indices'!G209+1</f>
        <v>0.99</v>
      </c>
      <c r="H209" s="4">
        <f ca="1">+'Rendements indices'!H209+1</f>
        <v>1.05</v>
      </c>
      <c r="I209" s="4">
        <f ca="1">+'Rendements indices'!I209+1</f>
        <v>0.95</v>
      </c>
      <c r="J209" s="4">
        <f ca="1">+'Rendements indices'!J209+1</f>
        <v>1.02</v>
      </c>
      <c r="K209" s="4">
        <f ca="1">+'Rendements indices'!K209+1</f>
        <v>1</v>
      </c>
      <c r="L209" s="4">
        <f ca="1">+'Rendements indices'!L209+1</f>
        <v>1.01</v>
      </c>
      <c r="M209" s="4">
        <f ca="1">+'Rendements indices'!M209+1</f>
        <v>1.04</v>
      </c>
      <c r="N209" s="4">
        <f ca="1">+'Rendements indices'!N209+1</f>
        <v>0.96</v>
      </c>
      <c r="O209" s="4">
        <f>+'Rendements indices'!O209+1</f>
        <v>1</v>
      </c>
      <c r="P209" s="4">
        <f>+'Rendements indices'!P209+1</f>
        <v>1</v>
      </c>
      <c r="Q209" s="4">
        <f ca="1">+'Rendements indices'!Q209+1</f>
        <v>0.97</v>
      </c>
      <c r="R209" s="4">
        <f>+'Rendements indices'!R209+1</f>
        <v>1</v>
      </c>
      <c r="S209" s="4">
        <f ca="1">+'Rendements indices'!S209+1</f>
        <v>1.04</v>
      </c>
      <c r="T209" s="4">
        <f ca="1">+'Rendements indices'!T209+1</f>
        <v>1</v>
      </c>
      <c r="U209" s="40">
        <f ca="1">+'Rendements indices'!U209+1</f>
        <v>0.96</v>
      </c>
      <c r="V209" s="40">
        <f ca="1">+'Rendements indices'!V209+1</f>
        <v>0.99</v>
      </c>
      <c r="W209" s="40">
        <f ca="1">+'Rendements indices'!W209+1</f>
        <v>0.96</v>
      </c>
    </row>
    <row r="210" spans="1:23" x14ac:dyDescent="0.25">
      <c r="A210" s="2">
        <f>+'Rendements bruts'!A210</f>
        <v>44347</v>
      </c>
      <c r="B210" s="4">
        <f ca="1">+'Rendements indices'!B210+1</f>
        <v>0.99</v>
      </c>
      <c r="C210" s="4">
        <f ca="1">+'Rendements indices'!C210+1</f>
        <v>0.99</v>
      </c>
      <c r="D210" s="4">
        <f ca="1">+'Rendements indices'!D210+1</f>
        <v>1.06</v>
      </c>
      <c r="E210" s="4">
        <f ca="1">+'Rendements indices'!E210+1</f>
        <v>1.01</v>
      </c>
      <c r="F210" s="4">
        <f ca="1">+'Rendements indices'!F210+1</f>
        <v>0.98</v>
      </c>
      <c r="G210" s="4">
        <f ca="1">+'Rendements indices'!G210+1</f>
        <v>0.96</v>
      </c>
      <c r="H210" s="4">
        <f ca="1">+'Rendements indices'!H210+1</f>
        <v>0.99</v>
      </c>
      <c r="I210" s="4">
        <f ca="1">+'Rendements indices'!I210+1</f>
        <v>0.95</v>
      </c>
      <c r="J210" s="4">
        <f ca="1">+'Rendements indices'!J210+1</f>
        <v>1.03</v>
      </c>
      <c r="K210" s="4">
        <f ca="1">+'Rendements indices'!K210+1</f>
        <v>1.02</v>
      </c>
      <c r="L210" s="4">
        <f ca="1">+'Rendements indices'!L210+1</f>
        <v>0.96</v>
      </c>
      <c r="M210" s="4">
        <f ca="1">+'Rendements indices'!M210+1</f>
        <v>0.99</v>
      </c>
      <c r="N210" s="4">
        <f ca="1">+'Rendements indices'!N210+1</f>
        <v>0.96</v>
      </c>
      <c r="O210" s="4">
        <f>+'Rendements indices'!O210+1</f>
        <v>1</v>
      </c>
      <c r="P210" s="4">
        <f>+'Rendements indices'!P210+1</f>
        <v>1</v>
      </c>
      <c r="Q210" s="4">
        <f ca="1">+'Rendements indices'!Q210+1</f>
        <v>1</v>
      </c>
      <c r="R210" s="4">
        <f>+'Rendements indices'!R210+1</f>
        <v>1</v>
      </c>
      <c r="S210" s="4">
        <f ca="1">+'Rendements indices'!S210+1</f>
        <v>1.02</v>
      </c>
      <c r="T210" s="4">
        <f ca="1">+'Rendements indices'!T210+1</f>
        <v>1.01</v>
      </c>
      <c r="U210" s="40">
        <f ca="1">+'Rendements indices'!U210+1</f>
        <v>0.97</v>
      </c>
      <c r="V210" s="40">
        <f ca="1">+'Rendements indices'!V210+1</f>
        <v>0.98</v>
      </c>
      <c r="W210" s="40">
        <f ca="1">+'Rendements indices'!W210+1</f>
        <v>0.98</v>
      </c>
    </row>
    <row r="211" spans="1:23" x14ac:dyDescent="0.25">
      <c r="A211" s="2">
        <f>+'Rendements bruts'!A211</f>
        <v>44377</v>
      </c>
      <c r="B211" s="4">
        <f ca="1">+'Rendements indices'!B211+1</f>
        <v>1.01</v>
      </c>
      <c r="C211" s="4">
        <f ca="1">+'Rendements indices'!C211+1</f>
        <v>1.05</v>
      </c>
      <c r="D211" s="4">
        <f ca="1">+'Rendements indices'!D211+1</f>
        <v>1.04</v>
      </c>
      <c r="E211" s="4">
        <f ca="1">+'Rendements indices'!E211+1</f>
        <v>1</v>
      </c>
      <c r="F211" s="4">
        <f ca="1">+'Rendements indices'!F211+1</f>
        <v>0.97</v>
      </c>
      <c r="G211" s="4">
        <f ca="1">+'Rendements indices'!G211+1</f>
        <v>1</v>
      </c>
      <c r="H211" s="4">
        <f ca="1">+'Rendements indices'!H211+1</f>
        <v>0.96</v>
      </c>
      <c r="I211" s="4">
        <f ca="1">+'Rendements indices'!I211+1</f>
        <v>0.97</v>
      </c>
      <c r="J211" s="4">
        <f ca="1">+'Rendements indices'!J211+1</f>
        <v>1.06</v>
      </c>
      <c r="K211" s="4">
        <f ca="1">+'Rendements indices'!K211+1</f>
        <v>0.98</v>
      </c>
      <c r="L211" s="4">
        <f ca="1">+'Rendements indices'!L211+1</f>
        <v>0.99</v>
      </c>
      <c r="M211" s="4">
        <f ca="1">+'Rendements indices'!M211+1</f>
        <v>0.97</v>
      </c>
      <c r="N211" s="4">
        <f ca="1">+'Rendements indices'!N211+1</f>
        <v>1.06</v>
      </c>
      <c r="O211" s="4">
        <f>+'Rendements indices'!O211+1</f>
        <v>1</v>
      </c>
      <c r="P211" s="4">
        <f>+'Rendements indices'!P211+1</f>
        <v>1</v>
      </c>
      <c r="Q211" s="4">
        <f ca="1">+'Rendements indices'!Q211+1</f>
        <v>0.95</v>
      </c>
      <c r="R211" s="4">
        <f>+'Rendements indices'!R211+1</f>
        <v>1</v>
      </c>
      <c r="S211" s="4">
        <f ca="1">+'Rendements indices'!S211+1</f>
        <v>1.02</v>
      </c>
      <c r="T211" s="4">
        <f ca="1">+'Rendements indices'!T211+1</f>
        <v>0.98</v>
      </c>
      <c r="U211" s="40">
        <f ca="1">+'Rendements indices'!U211+1</f>
        <v>0.96</v>
      </c>
      <c r="V211" s="40">
        <f ca="1">+'Rendements indices'!V211+1</f>
        <v>0.98</v>
      </c>
      <c r="W211" s="40">
        <f ca="1">+'Rendements indices'!W211+1</f>
        <v>0.99</v>
      </c>
    </row>
    <row r="212" spans="1:23" x14ac:dyDescent="0.25">
      <c r="A212" s="2">
        <f>+'Rendements bruts'!A212</f>
        <v>44407</v>
      </c>
      <c r="B212" s="4">
        <f ca="1">+'Rendements indices'!B212+1</f>
        <v>0.96</v>
      </c>
      <c r="C212" s="4">
        <f ca="1">+'Rendements indices'!C212+1</f>
        <v>1.06</v>
      </c>
      <c r="D212" s="4">
        <f ca="1">+'Rendements indices'!D212+1</f>
        <v>0.95</v>
      </c>
      <c r="E212" s="4">
        <f ca="1">+'Rendements indices'!E212+1</f>
        <v>0.96</v>
      </c>
      <c r="F212" s="4">
        <f ca="1">+'Rendements indices'!F212+1</f>
        <v>1.04</v>
      </c>
      <c r="G212" s="4">
        <f ca="1">+'Rendements indices'!G212+1</f>
        <v>1.01</v>
      </c>
      <c r="H212" s="4">
        <f ca="1">+'Rendements indices'!H212+1</f>
        <v>1.02</v>
      </c>
      <c r="I212" s="4">
        <f ca="1">+'Rendements indices'!I212+1</f>
        <v>0.96</v>
      </c>
      <c r="J212" s="4">
        <f ca="1">+'Rendements indices'!J212+1</f>
        <v>1</v>
      </c>
      <c r="K212" s="4">
        <f ca="1">+'Rendements indices'!K212+1</f>
        <v>0.96</v>
      </c>
      <c r="L212" s="4">
        <f ca="1">+'Rendements indices'!L212+1</f>
        <v>0.96</v>
      </c>
      <c r="M212" s="4">
        <f ca="1">+'Rendements indices'!M212+1</f>
        <v>1.01</v>
      </c>
      <c r="N212" s="4">
        <f ca="1">+'Rendements indices'!N212+1</f>
        <v>0.96</v>
      </c>
      <c r="O212" s="4">
        <f>+'Rendements indices'!O212+1</f>
        <v>1</v>
      </c>
      <c r="P212" s="4">
        <f>+'Rendements indices'!P212+1</f>
        <v>1</v>
      </c>
      <c r="Q212" s="4">
        <f ca="1">+'Rendements indices'!Q212+1</f>
        <v>0.95</v>
      </c>
      <c r="R212" s="4">
        <f>+'Rendements indices'!R212+1</f>
        <v>1</v>
      </c>
      <c r="S212" s="4">
        <f ca="1">+'Rendements indices'!S212+1</f>
        <v>1</v>
      </c>
      <c r="T212" s="4">
        <f ca="1">+'Rendements indices'!T212+1</f>
        <v>1.03</v>
      </c>
      <c r="U212" s="40">
        <f ca="1">+'Rendements indices'!U212+1</f>
        <v>1</v>
      </c>
      <c r="V212" s="40">
        <f ca="1">+'Rendements indices'!V212+1</f>
        <v>1</v>
      </c>
      <c r="W212" s="40">
        <f ca="1">+'Rendements indices'!W212+1</f>
        <v>1.01</v>
      </c>
    </row>
    <row r="213" spans="1:23" x14ac:dyDescent="0.25">
      <c r="A213" s="2">
        <f>+'Rendements bruts'!A213</f>
        <v>44439</v>
      </c>
      <c r="B213" s="4">
        <f ca="1">+'Rendements indices'!B213+1</f>
        <v>1.03</v>
      </c>
      <c r="C213" s="4">
        <f ca="1">+'Rendements indices'!C213+1</f>
        <v>1.01</v>
      </c>
      <c r="D213" s="4">
        <f ca="1">+'Rendements indices'!D213+1</f>
        <v>1.04</v>
      </c>
      <c r="E213" s="4">
        <f ca="1">+'Rendements indices'!E213+1</f>
        <v>1.03</v>
      </c>
      <c r="F213" s="4">
        <f ca="1">+'Rendements indices'!F213+1</f>
        <v>0.98</v>
      </c>
      <c r="G213" s="4">
        <f ca="1">+'Rendements indices'!G213+1</f>
        <v>0.98</v>
      </c>
      <c r="H213" s="4">
        <f ca="1">+'Rendements indices'!H213+1</f>
        <v>1</v>
      </c>
      <c r="I213" s="4">
        <f ca="1">+'Rendements indices'!I213+1</f>
        <v>1.01</v>
      </c>
      <c r="J213" s="4">
        <f ca="1">+'Rendements indices'!J213+1</f>
        <v>0.95</v>
      </c>
      <c r="K213" s="4">
        <f ca="1">+'Rendements indices'!K213+1</f>
        <v>1.06</v>
      </c>
      <c r="L213" s="4">
        <f ca="1">+'Rendements indices'!L213+1</f>
        <v>1.02</v>
      </c>
      <c r="M213" s="4">
        <f ca="1">+'Rendements indices'!M213+1</f>
        <v>1.06</v>
      </c>
      <c r="N213" s="4">
        <f ca="1">+'Rendements indices'!N213+1</f>
        <v>1.06</v>
      </c>
      <c r="O213" s="4">
        <f>+'Rendements indices'!O213+1</f>
        <v>1</v>
      </c>
      <c r="P213" s="4">
        <f>+'Rendements indices'!P213+1</f>
        <v>1</v>
      </c>
      <c r="Q213" s="4">
        <f ca="1">+'Rendements indices'!Q213+1</f>
        <v>0.99</v>
      </c>
      <c r="R213" s="4">
        <f>+'Rendements indices'!R213+1</f>
        <v>1</v>
      </c>
      <c r="S213" s="4">
        <f ca="1">+'Rendements indices'!S213+1</f>
        <v>0.96</v>
      </c>
      <c r="T213" s="4">
        <f ca="1">+'Rendements indices'!T213+1</f>
        <v>0.95</v>
      </c>
      <c r="U213" s="40">
        <f ca="1">+'Rendements indices'!U213+1</f>
        <v>0.96</v>
      </c>
      <c r="V213" s="40">
        <f ca="1">+'Rendements indices'!V213+1</f>
        <v>0.97</v>
      </c>
      <c r="W213" s="40">
        <f ca="1">+'Rendements indices'!W213+1</f>
        <v>1.03</v>
      </c>
    </row>
    <row r="214" spans="1:23" x14ac:dyDescent="0.25">
      <c r="A214" s="2">
        <f>+'Rendements bruts'!A214</f>
        <v>44469</v>
      </c>
      <c r="B214" s="4">
        <f ca="1">+'Rendements indices'!B214+1</f>
        <v>0.95</v>
      </c>
      <c r="C214" s="4">
        <f ca="1">+'Rendements indices'!C214+1</f>
        <v>1.02</v>
      </c>
      <c r="D214" s="4">
        <f ca="1">+'Rendements indices'!D214+1</f>
        <v>0.96</v>
      </c>
      <c r="E214" s="4">
        <f ca="1">+'Rendements indices'!E214+1</f>
        <v>0.98</v>
      </c>
      <c r="F214" s="4">
        <f ca="1">+'Rendements indices'!F214+1</f>
        <v>1.03</v>
      </c>
      <c r="G214" s="4">
        <f ca="1">+'Rendements indices'!G214+1</f>
        <v>1.02</v>
      </c>
      <c r="H214" s="4">
        <f ca="1">+'Rendements indices'!H214+1</f>
        <v>1.06</v>
      </c>
      <c r="I214" s="4">
        <f ca="1">+'Rendements indices'!I214+1</f>
        <v>1.04</v>
      </c>
      <c r="J214" s="4">
        <f ca="1">+'Rendements indices'!J214+1</f>
        <v>0.95</v>
      </c>
      <c r="K214" s="4">
        <f ca="1">+'Rendements indices'!K214+1</f>
        <v>0.95</v>
      </c>
      <c r="L214" s="4">
        <f ca="1">+'Rendements indices'!L214+1</f>
        <v>1.06</v>
      </c>
      <c r="M214" s="4">
        <f ca="1">+'Rendements indices'!M214+1</f>
        <v>0.95</v>
      </c>
      <c r="N214" s="4">
        <f ca="1">+'Rendements indices'!N214+1</f>
        <v>1.06</v>
      </c>
      <c r="O214" s="4">
        <f>+'Rendements indices'!O214+1</f>
        <v>1</v>
      </c>
      <c r="P214" s="4">
        <f>+'Rendements indices'!P214+1</f>
        <v>1</v>
      </c>
      <c r="Q214" s="4">
        <f ca="1">+'Rendements indices'!Q214+1</f>
        <v>0.97</v>
      </c>
      <c r="R214" s="4">
        <f>+'Rendements indices'!R214+1</f>
        <v>1</v>
      </c>
      <c r="S214" s="4">
        <f ca="1">+'Rendements indices'!S214+1</f>
        <v>0.96</v>
      </c>
      <c r="T214" s="4">
        <f ca="1">+'Rendements indices'!T214+1</f>
        <v>1.05</v>
      </c>
      <c r="U214" s="40">
        <f ca="1">+'Rendements indices'!U214+1</f>
        <v>0.99</v>
      </c>
      <c r="V214" s="40">
        <f ca="1">+'Rendements indices'!V214+1</f>
        <v>0.95</v>
      </c>
      <c r="W214" s="40">
        <f ca="1">+'Rendements indices'!W214+1</f>
        <v>1.03</v>
      </c>
    </row>
    <row r="215" spans="1:23" x14ac:dyDescent="0.25">
      <c r="A215" s="2">
        <f>+'Rendements bruts'!A215</f>
        <v>44498</v>
      </c>
      <c r="B215" s="4">
        <f ca="1">+'Rendements indices'!B215+1</f>
        <v>1.03</v>
      </c>
      <c r="C215" s="4">
        <f ca="1">+'Rendements indices'!C215+1</f>
        <v>1</v>
      </c>
      <c r="D215" s="4">
        <f ca="1">+'Rendements indices'!D215+1</f>
        <v>0.98</v>
      </c>
      <c r="E215" s="4">
        <f ca="1">+'Rendements indices'!E215+1</f>
        <v>0.95</v>
      </c>
      <c r="F215" s="4">
        <f ca="1">+'Rendements indices'!F215+1</f>
        <v>1.02</v>
      </c>
      <c r="G215" s="4">
        <f ca="1">+'Rendements indices'!G215+1</f>
        <v>1</v>
      </c>
      <c r="H215" s="4">
        <f ca="1">+'Rendements indices'!H215+1</f>
        <v>1.01</v>
      </c>
      <c r="I215" s="4">
        <f ca="1">+'Rendements indices'!I215+1</f>
        <v>1.03</v>
      </c>
      <c r="J215" s="4">
        <f ca="1">+'Rendements indices'!J215+1</f>
        <v>0.97</v>
      </c>
      <c r="K215" s="4">
        <f ca="1">+'Rendements indices'!K215+1</f>
        <v>0.97</v>
      </c>
      <c r="L215" s="4">
        <f ca="1">+'Rendements indices'!L215+1</f>
        <v>0.99</v>
      </c>
      <c r="M215" s="4">
        <f ca="1">+'Rendements indices'!M215+1</f>
        <v>0.97</v>
      </c>
      <c r="N215" s="4">
        <f ca="1">+'Rendements indices'!N215+1</f>
        <v>0.97</v>
      </c>
      <c r="O215" s="4">
        <f>+'Rendements indices'!O215+1</f>
        <v>1</v>
      </c>
      <c r="P215" s="4">
        <f>+'Rendements indices'!P215+1</f>
        <v>1</v>
      </c>
      <c r="Q215" s="4">
        <f ca="1">+'Rendements indices'!Q215+1</f>
        <v>1.01</v>
      </c>
      <c r="R215" s="4">
        <f>+'Rendements indices'!R215+1</f>
        <v>1</v>
      </c>
      <c r="S215" s="4">
        <f ca="1">+'Rendements indices'!S215+1</f>
        <v>1.06</v>
      </c>
      <c r="T215" s="4">
        <f ca="1">+'Rendements indices'!T215+1</f>
        <v>1.01</v>
      </c>
      <c r="U215" s="40">
        <f ca="1">+'Rendements indices'!U215+1</f>
        <v>1.04</v>
      </c>
      <c r="V215" s="40">
        <f ca="1">+'Rendements indices'!V215+1</f>
        <v>0.96</v>
      </c>
      <c r="W215" s="40">
        <f ca="1">+'Rendements indices'!W215+1</f>
        <v>0.96</v>
      </c>
    </row>
    <row r="216" spans="1:23" x14ac:dyDescent="0.25">
      <c r="A216" s="2">
        <f>+'Rendements bruts'!A216</f>
        <v>44530</v>
      </c>
      <c r="B216" s="40">
        <f ca="1">+'Rendements indices'!B216+1</f>
        <v>1</v>
      </c>
      <c r="C216" s="40">
        <f ca="1">+'Rendements indices'!C216+1</f>
        <v>0.97</v>
      </c>
      <c r="D216" s="40">
        <f ca="1">+'Rendements indices'!D216+1</f>
        <v>1.01</v>
      </c>
      <c r="E216" s="40">
        <f ca="1">+'Rendements indices'!E216+1</f>
        <v>0.98</v>
      </c>
      <c r="F216" s="40">
        <f ca="1">+'Rendements indices'!F216+1</f>
        <v>0.96</v>
      </c>
      <c r="G216" s="40">
        <f ca="1">+'Rendements indices'!G216+1</f>
        <v>1.03</v>
      </c>
      <c r="H216" s="40">
        <f ca="1">+'Rendements indices'!H216+1</f>
        <v>0.96</v>
      </c>
      <c r="I216" s="40">
        <f ca="1">+'Rendements indices'!I216+1</f>
        <v>0.98</v>
      </c>
      <c r="J216" s="40">
        <f ca="1">+'Rendements indices'!J216+1</f>
        <v>1.03</v>
      </c>
      <c r="K216" s="40">
        <f ca="1">+'Rendements indices'!K216+1</f>
        <v>1.01</v>
      </c>
      <c r="L216" s="40">
        <f ca="1">+'Rendements indices'!L216+1</f>
        <v>1.05</v>
      </c>
      <c r="M216" s="40">
        <f ca="1">+'Rendements indices'!M216+1</f>
        <v>1.02</v>
      </c>
      <c r="N216" s="40">
        <f ca="1">+'Rendements indices'!N216+1</f>
        <v>1.01</v>
      </c>
      <c r="O216" s="40">
        <f>+'Rendements indices'!O216+1</f>
        <v>1</v>
      </c>
      <c r="P216" s="40">
        <f>+'Rendements indices'!P216+1</f>
        <v>1</v>
      </c>
      <c r="Q216" s="40">
        <f ca="1">+'Rendements indices'!Q216+1</f>
        <v>1.01</v>
      </c>
      <c r="R216" s="40">
        <f>+'Rendements indices'!R216+1</f>
        <v>1</v>
      </c>
      <c r="S216" s="40">
        <f ca="1">+'Rendements indices'!S216+1</f>
        <v>0.98</v>
      </c>
      <c r="T216" s="40">
        <f ca="1">+'Rendements indices'!T216+1</f>
        <v>0.96</v>
      </c>
      <c r="U216" s="40">
        <f ca="1">+'Rendements indices'!U216+1</f>
        <v>0.96</v>
      </c>
      <c r="V216" s="40">
        <f ca="1">+'Rendements indices'!V216+1</f>
        <v>1.06</v>
      </c>
      <c r="W216" s="40">
        <f ca="1">+'Rendements indices'!W216+1</f>
        <v>1.05</v>
      </c>
    </row>
    <row r="217" spans="1:23" x14ac:dyDescent="0.25">
      <c r="A217" s="2">
        <f>+'Rendements bruts'!A217</f>
        <v>44561</v>
      </c>
      <c r="B217" s="40">
        <f ca="1">+'Rendements indices'!B217+1</f>
        <v>0.98</v>
      </c>
      <c r="C217" s="40">
        <f ca="1">+'Rendements indices'!C217+1</f>
        <v>0.97</v>
      </c>
      <c r="D217" s="40">
        <f ca="1">+'Rendements indices'!D217+1</f>
        <v>1.03</v>
      </c>
      <c r="E217" s="40">
        <f ca="1">+'Rendements indices'!E217+1</f>
        <v>0.99</v>
      </c>
      <c r="F217" s="40">
        <f ca="1">+'Rendements indices'!F217+1</f>
        <v>1.02</v>
      </c>
      <c r="G217" s="40">
        <f ca="1">+'Rendements indices'!G217+1</f>
        <v>0.96</v>
      </c>
      <c r="H217" s="40">
        <f ca="1">+'Rendements indices'!H217+1</f>
        <v>1.04</v>
      </c>
      <c r="I217" s="40">
        <f ca="1">+'Rendements indices'!I217+1</f>
        <v>1.01</v>
      </c>
      <c r="J217" s="40">
        <f ca="1">+'Rendements indices'!J217+1</f>
        <v>1.05</v>
      </c>
      <c r="K217" s="40">
        <f ca="1">+'Rendements indices'!K217+1</f>
        <v>0.99</v>
      </c>
      <c r="L217" s="40">
        <f ca="1">+'Rendements indices'!L217+1</f>
        <v>0.97</v>
      </c>
      <c r="M217" s="40">
        <f ca="1">+'Rendements indices'!M217+1</f>
        <v>1.04</v>
      </c>
      <c r="N217" s="40">
        <f ca="1">+'Rendements indices'!N217+1</f>
        <v>1.03</v>
      </c>
      <c r="O217" s="40">
        <f>+'Rendements indices'!O217+1</f>
        <v>1</v>
      </c>
      <c r="P217" s="40">
        <f>+'Rendements indices'!P217+1</f>
        <v>1</v>
      </c>
      <c r="Q217" s="40">
        <f ca="1">+'Rendements indices'!Q217+1</f>
        <v>1.05</v>
      </c>
      <c r="R217" s="40">
        <f>+'Rendements indices'!R217+1</f>
        <v>1</v>
      </c>
      <c r="S217" s="40">
        <f ca="1">+'Rendements indices'!S217+1</f>
        <v>1.02</v>
      </c>
      <c r="T217" s="40">
        <f ca="1">+'Rendements indices'!T217+1</f>
        <v>1.03</v>
      </c>
      <c r="U217" s="40">
        <f ca="1">+'Rendements indices'!U217+1</f>
        <v>0.95</v>
      </c>
      <c r="V217" s="40">
        <f ca="1">+'Rendements indices'!V217+1</f>
        <v>1.02</v>
      </c>
      <c r="W217" s="40">
        <f ca="1">+'Rendements indices'!W217+1</f>
        <v>1.06</v>
      </c>
    </row>
    <row r="218" spans="1:23" x14ac:dyDescent="0.25">
      <c r="A218" s="2">
        <f>+'Rendements bruts'!A218</f>
        <v>44592</v>
      </c>
      <c r="B218" s="40">
        <f ca="1">+'Rendements indices'!B218+1</f>
        <v>0.95</v>
      </c>
      <c r="C218" s="40">
        <f ca="1">+'Rendements indices'!C218+1</f>
        <v>0.98</v>
      </c>
      <c r="D218" s="40">
        <f ca="1">+'Rendements indices'!D218+1</f>
        <v>1.04</v>
      </c>
      <c r="E218" s="40">
        <f ca="1">+'Rendements indices'!E218+1</f>
        <v>0.97</v>
      </c>
      <c r="F218" s="40">
        <f ca="1">+'Rendements indices'!F218+1</f>
        <v>0.95</v>
      </c>
      <c r="G218" s="40">
        <f ca="1">+'Rendements indices'!G218+1</f>
        <v>1</v>
      </c>
      <c r="H218" s="40">
        <f ca="1">+'Rendements indices'!H218+1</f>
        <v>1.05</v>
      </c>
      <c r="I218" s="40">
        <f ca="1">+'Rendements indices'!I218+1</f>
        <v>0.96</v>
      </c>
      <c r="J218" s="40">
        <f ca="1">+'Rendements indices'!J218+1</f>
        <v>1</v>
      </c>
      <c r="K218" s="40">
        <f ca="1">+'Rendements indices'!K218+1</f>
        <v>0.96</v>
      </c>
      <c r="L218" s="40">
        <f ca="1">+'Rendements indices'!L218+1</f>
        <v>1.03</v>
      </c>
      <c r="M218" s="40">
        <f ca="1">+'Rendements indices'!M218+1</f>
        <v>1.05</v>
      </c>
      <c r="N218" s="40">
        <f ca="1">+'Rendements indices'!N218+1</f>
        <v>0.97</v>
      </c>
      <c r="O218" s="40">
        <f>+'Rendements indices'!O218+1</f>
        <v>1</v>
      </c>
      <c r="P218" s="40">
        <f>+'Rendements indices'!P218+1</f>
        <v>1</v>
      </c>
      <c r="Q218" s="40">
        <f ca="1">+'Rendements indices'!Q218+1</f>
        <v>1.01</v>
      </c>
      <c r="R218" s="40">
        <f>+'Rendements indices'!R218+1</f>
        <v>1</v>
      </c>
      <c r="S218" s="40">
        <f ca="1">+'Rendements indices'!S218+1</f>
        <v>1.06</v>
      </c>
      <c r="T218" s="40">
        <f ca="1">+'Rendements indices'!T218+1</f>
        <v>0.96</v>
      </c>
      <c r="U218" s="40">
        <f ca="1">+'Rendements indices'!U218+1</f>
        <v>1.03</v>
      </c>
      <c r="V218" s="40">
        <f ca="1">+'Rendements indices'!V218+1</f>
        <v>1.01</v>
      </c>
      <c r="W218" s="40">
        <f ca="1">+'Rendements indices'!W218+1</f>
        <v>0.96</v>
      </c>
    </row>
    <row r="219" spans="1:23" x14ac:dyDescent="0.25">
      <c r="A219" s="2">
        <f>+'Rendements bruts'!A219</f>
        <v>44620</v>
      </c>
      <c r="B219" s="40">
        <f ca="1">+'Rendements indices'!B219+1</f>
        <v>1.03</v>
      </c>
      <c r="C219" s="40">
        <f ca="1">+'Rendements indices'!C219+1</f>
        <v>0.95</v>
      </c>
      <c r="D219" s="40">
        <f ca="1">+'Rendements indices'!D219+1</f>
        <v>1.02</v>
      </c>
      <c r="E219" s="40">
        <f ca="1">+'Rendements indices'!E219+1</f>
        <v>0.96</v>
      </c>
      <c r="F219" s="40">
        <f ca="1">+'Rendements indices'!F219+1</f>
        <v>0.95</v>
      </c>
      <c r="G219" s="40">
        <f ca="1">+'Rendements indices'!G219+1</f>
        <v>0.98</v>
      </c>
      <c r="H219" s="40">
        <f ca="1">+'Rendements indices'!H219+1</f>
        <v>1.05</v>
      </c>
      <c r="I219" s="40">
        <f ca="1">+'Rendements indices'!I219+1</f>
        <v>0.95</v>
      </c>
      <c r="J219" s="40">
        <f ca="1">+'Rendements indices'!J219+1</f>
        <v>0.98</v>
      </c>
      <c r="K219" s="40">
        <f ca="1">+'Rendements indices'!K219+1</f>
        <v>1.03</v>
      </c>
      <c r="L219" s="40">
        <f ca="1">+'Rendements indices'!L219+1</f>
        <v>1.01</v>
      </c>
      <c r="M219" s="40">
        <f ca="1">+'Rendements indices'!M219+1</f>
        <v>1</v>
      </c>
      <c r="N219" s="40">
        <f ca="1">+'Rendements indices'!N219+1</f>
        <v>1.04</v>
      </c>
      <c r="O219" s="40">
        <f>+'Rendements indices'!O219+1</f>
        <v>1</v>
      </c>
      <c r="P219" s="40">
        <f>+'Rendements indices'!P219+1</f>
        <v>1</v>
      </c>
      <c r="Q219" s="40">
        <f ca="1">+'Rendements indices'!Q219+1</f>
        <v>1.06</v>
      </c>
      <c r="R219" s="40">
        <f>+'Rendements indices'!R219+1</f>
        <v>1</v>
      </c>
      <c r="S219" s="40">
        <f ca="1">+'Rendements indices'!S219+1</f>
        <v>1.05</v>
      </c>
      <c r="T219" s="40">
        <f ca="1">+'Rendements indices'!T219+1</f>
        <v>1</v>
      </c>
      <c r="U219" s="40">
        <f ca="1">+'Rendements indices'!U219+1</f>
        <v>1.02</v>
      </c>
      <c r="V219" s="40">
        <f ca="1">+'Rendements indices'!V219+1</f>
        <v>0.97</v>
      </c>
      <c r="W219" s="40">
        <f ca="1">+'Rendements indices'!W219+1</f>
        <v>0.96</v>
      </c>
    </row>
    <row r="220" spans="1:23" x14ac:dyDescent="0.25">
      <c r="A220" s="2">
        <f>+'Rendements bruts'!A220</f>
        <v>44651</v>
      </c>
      <c r="B220" s="40">
        <f ca="1">+'Rendements indices'!B220+1</f>
        <v>0.99</v>
      </c>
      <c r="C220" s="40">
        <f ca="1">+'Rendements indices'!C220+1</f>
        <v>0.97</v>
      </c>
      <c r="D220" s="40">
        <f ca="1">+'Rendements indices'!D220+1</f>
        <v>0.97</v>
      </c>
      <c r="E220" s="40">
        <f ca="1">+'Rendements indices'!E220+1</f>
        <v>0.98</v>
      </c>
      <c r="F220" s="40">
        <f ca="1">+'Rendements indices'!F220+1</f>
        <v>0.96</v>
      </c>
      <c r="G220" s="40">
        <f ca="1">+'Rendements indices'!G220+1</f>
        <v>0.97</v>
      </c>
      <c r="H220" s="40">
        <f ca="1">+'Rendements indices'!H220+1</f>
        <v>1</v>
      </c>
      <c r="I220" s="40">
        <f ca="1">+'Rendements indices'!I220+1</f>
        <v>0.96</v>
      </c>
      <c r="J220" s="40">
        <f ca="1">+'Rendements indices'!J220+1</f>
        <v>0.95</v>
      </c>
      <c r="K220" s="40">
        <f ca="1">+'Rendements indices'!K220+1</f>
        <v>0.97</v>
      </c>
      <c r="L220" s="40">
        <f ca="1">+'Rendements indices'!L220+1</f>
        <v>1.03</v>
      </c>
      <c r="M220" s="40">
        <f ca="1">+'Rendements indices'!M220+1</f>
        <v>1</v>
      </c>
      <c r="N220" s="40">
        <f ca="1">+'Rendements indices'!N220+1</f>
        <v>1.06</v>
      </c>
      <c r="O220" s="40">
        <f>+'Rendements indices'!O220+1</f>
        <v>1</v>
      </c>
      <c r="P220" s="40">
        <f>+'Rendements indices'!P220+1</f>
        <v>1</v>
      </c>
      <c r="Q220" s="40">
        <f ca="1">+'Rendements indices'!Q220+1</f>
        <v>1.06</v>
      </c>
      <c r="R220" s="40">
        <f>+'Rendements indices'!R220+1</f>
        <v>1</v>
      </c>
      <c r="S220" s="40">
        <f ca="1">+'Rendements indices'!S220+1</f>
        <v>1.02</v>
      </c>
      <c r="T220" s="40">
        <f ca="1">+'Rendements indices'!T220+1</f>
        <v>1.01</v>
      </c>
      <c r="U220" s="40">
        <f ca="1">+'Rendements indices'!U220+1</f>
        <v>1.05</v>
      </c>
      <c r="V220" s="40">
        <f ca="1">+'Rendements indices'!V220+1</f>
        <v>0.95</v>
      </c>
      <c r="W220" s="40">
        <f ca="1">+'Rendements indices'!W220+1</f>
        <v>0.99</v>
      </c>
    </row>
    <row r="221" spans="1:23" x14ac:dyDescent="0.25">
      <c r="A221" s="2">
        <f>+'Rendements bruts'!A221</f>
        <v>44680</v>
      </c>
      <c r="B221" s="40">
        <f ca="1">+'Rendements indices'!B221+1</f>
        <v>0.97</v>
      </c>
      <c r="C221" s="40">
        <f ca="1">+'Rendements indices'!C221+1</f>
        <v>1.03</v>
      </c>
      <c r="D221" s="40">
        <f ca="1">+'Rendements indices'!D221+1</f>
        <v>1.04</v>
      </c>
      <c r="E221" s="40">
        <f ca="1">+'Rendements indices'!E221+1</f>
        <v>0.96</v>
      </c>
      <c r="F221" s="40">
        <f ca="1">+'Rendements indices'!F221+1</f>
        <v>1</v>
      </c>
      <c r="G221" s="40">
        <f ca="1">+'Rendements indices'!G221+1</f>
        <v>1.03</v>
      </c>
      <c r="H221" s="40">
        <f ca="1">+'Rendements indices'!H221+1</f>
        <v>1.03</v>
      </c>
      <c r="I221" s="40">
        <f ca="1">+'Rendements indices'!I221+1</f>
        <v>0.96</v>
      </c>
      <c r="J221" s="40">
        <f ca="1">+'Rendements indices'!J221+1</f>
        <v>0.99</v>
      </c>
      <c r="K221" s="40">
        <f ca="1">+'Rendements indices'!K221+1</f>
        <v>1.04</v>
      </c>
      <c r="L221" s="40">
        <f ca="1">+'Rendements indices'!L221+1</f>
        <v>1.04</v>
      </c>
      <c r="M221" s="40">
        <f ca="1">+'Rendements indices'!M221+1</f>
        <v>1.04</v>
      </c>
      <c r="N221" s="40">
        <f ca="1">+'Rendements indices'!N221+1</f>
        <v>0.95</v>
      </c>
      <c r="O221" s="40">
        <f>+'Rendements indices'!O221+1</f>
        <v>1</v>
      </c>
      <c r="P221" s="40">
        <f>+'Rendements indices'!P221+1</f>
        <v>1</v>
      </c>
      <c r="Q221" s="40">
        <f ca="1">+'Rendements indices'!Q221+1</f>
        <v>0.98</v>
      </c>
      <c r="R221" s="40">
        <f>+'Rendements indices'!R221+1</f>
        <v>1</v>
      </c>
      <c r="S221" s="40">
        <f ca="1">+'Rendements indices'!S221+1</f>
        <v>0.97</v>
      </c>
      <c r="T221" s="40">
        <f ca="1">+'Rendements indices'!T221+1</f>
        <v>0.96</v>
      </c>
      <c r="U221" s="40">
        <f ca="1">+'Rendements indices'!U221+1</f>
        <v>0.98</v>
      </c>
      <c r="V221" s="40">
        <f ca="1">+'Rendements indices'!V221+1</f>
        <v>1.01</v>
      </c>
      <c r="W221" s="40">
        <f ca="1">+'Rendements indices'!W221+1</f>
        <v>1.05</v>
      </c>
    </row>
    <row r="222" spans="1:23" x14ac:dyDescent="0.25">
      <c r="A222" s="2">
        <f>+'Rendements bruts'!A222</f>
        <v>44712</v>
      </c>
      <c r="B222" s="40">
        <f ca="1">+'Rendements indices'!B222+1</f>
        <v>0.99</v>
      </c>
      <c r="C222" s="40">
        <f ca="1">+'Rendements indices'!C222+1</f>
        <v>0.95</v>
      </c>
      <c r="D222" s="40">
        <f ca="1">+'Rendements indices'!D222+1</f>
        <v>0.97</v>
      </c>
      <c r="E222" s="40">
        <f ca="1">+'Rendements indices'!E222+1</f>
        <v>0.99</v>
      </c>
      <c r="F222" s="40">
        <f ca="1">+'Rendements indices'!F222+1</f>
        <v>1.03</v>
      </c>
      <c r="G222" s="40">
        <f ca="1">+'Rendements indices'!G222+1</f>
        <v>0.98</v>
      </c>
      <c r="H222" s="40">
        <f ca="1">+'Rendements indices'!H222+1</f>
        <v>1.05</v>
      </c>
      <c r="I222" s="40">
        <f ca="1">+'Rendements indices'!I222+1</f>
        <v>1.05</v>
      </c>
      <c r="J222" s="40">
        <f ca="1">+'Rendements indices'!J222+1</f>
        <v>0.96</v>
      </c>
      <c r="K222" s="40">
        <f ca="1">+'Rendements indices'!K222+1</f>
        <v>1.01</v>
      </c>
      <c r="L222" s="40">
        <f ca="1">+'Rendements indices'!L222+1</f>
        <v>1</v>
      </c>
      <c r="M222" s="40">
        <f ca="1">+'Rendements indices'!M222+1</f>
        <v>0.98</v>
      </c>
      <c r="N222" s="40">
        <f ca="1">+'Rendements indices'!N222+1</f>
        <v>1</v>
      </c>
      <c r="O222" s="40">
        <f>+'Rendements indices'!O222+1</f>
        <v>1</v>
      </c>
      <c r="P222" s="40">
        <f>+'Rendements indices'!P222+1</f>
        <v>1</v>
      </c>
      <c r="Q222" s="40">
        <f ca="1">+'Rendements indices'!Q222+1</f>
        <v>0.99</v>
      </c>
      <c r="R222" s="40">
        <f>+'Rendements indices'!R222+1</f>
        <v>1</v>
      </c>
      <c r="S222" s="40">
        <f ca="1">+'Rendements indices'!S222+1</f>
        <v>0.99</v>
      </c>
      <c r="T222" s="40">
        <f ca="1">+'Rendements indices'!T222+1</f>
        <v>1.02</v>
      </c>
      <c r="U222" s="40">
        <f ca="1">+'Rendements indices'!U222+1</f>
        <v>0.96</v>
      </c>
      <c r="V222" s="40">
        <f ca="1">+'Rendements indices'!V222+1</f>
        <v>0.98</v>
      </c>
      <c r="W222" s="40">
        <f ca="1">+'Rendements indices'!W222+1</f>
        <v>0.98</v>
      </c>
    </row>
    <row r="223" spans="1:23" x14ac:dyDescent="0.25">
      <c r="A223" s="2">
        <f>+'Rendements bruts'!A223</f>
        <v>44742</v>
      </c>
      <c r="B223" s="40">
        <f ca="1">+'Rendements indices'!B223+1</f>
        <v>1</v>
      </c>
      <c r="C223" s="40">
        <f ca="1">+'Rendements indices'!C223+1</f>
        <v>0.96</v>
      </c>
      <c r="D223" s="40">
        <f ca="1">+'Rendements indices'!D223+1</f>
        <v>0.99</v>
      </c>
      <c r="E223" s="40">
        <f ca="1">+'Rendements indices'!E223+1</f>
        <v>1</v>
      </c>
      <c r="F223" s="40">
        <f ca="1">+'Rendements indices'!F223+1</f>
        <v>0.95</v>
      </c>
      <c r="G223" s="40">
        <f ca="1">+'Rendements indices'!G223+1</f>
        <v>0.98</v>
      </c>
      <c r="H223" s="40">
        <f ca="1">+'Rendements indices'!H223+1</f>
        <v>1.05</v>
      </c>
      <c r="I223" s="40">
        <f ca="1">+'Rendements indices'!I223+1</f>
        <v>0.95</v>
      </c>
      <c r="J223" s="40">
        <f ca="1">+'Rendements indices'!J223+1</f>
        <v>0.98</v>
      </c>
      <c r="K223" s="40">
        <f ca="1">+'Rendements indices'!K223+1</f>
        <v>1</v>
      </c>
      <c r="L223" s="40">
        <f ca="1">+'Rendements indices'!L223+1</f>
        <v>1.04</v>
      </c>
      <c r="M223" s="40">
        <f ca="1">+'Rendements indices'!M223+1</f>
        <v>1.06</v>
      </c>
      <c r="N223" s="40">
        <f ca="1">+'Rendements indices'!N223+1</f>
        <v>1.05</v>
      </c>
      <c r="O223" s="40">
        <f>+'Rendements indices'!O223+1</f>
        <v>1</v>
      </c>
      <c r="P223" s="40">
        <f>+'Rendements indices'!P223+1</f>
        <v>1</v>
      </c>
      <c r="Q223" s="40">
        <f ca="1">+'Rendements indices'!Q223+1</f>
        <v>1.01</v>
      </c>
      <c r="R223" s="40">
        <f>+'Rendements indices'!R223+1</f>
        <v>1</v>
      </c>
      <c r="S223" s="40">
        <f ca="1">+'Rendements indices'!S223+1</f>
        <v>1.02</v>
      </c>
      <c r="T223" s="40">
        <f ca="1">+'Rendements indices'!T223+1</f>
        <v>1.05</v>
      </c>
      <c r="U223" s="40">
        <f ca="1">+'Rendements indices'!U223+1</f>
        <v>0.95</v>
      </c>
      <c r="V223" s="40">
        <f ca="1">+'Rendements indices'!V223+1</f>
        <v>1.04</v>
      </c>
      <c r="W223" s="40">
        <f ca="1">+'Rendements indices'!W223+1</f>
        <v>1.02</v>
      </c>
    </row>
  </sheetData>
  <phoneticPr fontId="8" type="noConversion"/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BF14-A0C2-4EFE-A8AB-468E9A50CE76}">
  <sheetPr codeName="Sheet19">
    <tabColor rgb="FF00B0F0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B6D38-F2EB-4925-820F-2C5277180C16}">
  <sheetPr codeName="Sheet20">
    <tabColor theme="9"/>
  </sheetPr>
  <dimension ref="A1:Y42"/>
  <sheetViews>
    <sheetView workbookViewId="0"/>
  </sheetViews>
  <sheetFormatPr defaultColWidth="8.19921875" defaultRowHeight="14.4" x14ac:dyDescent="0.3"/>
  <cols>
    <col min="1" max="1" width="9.09765625" style="63" customWidth="1"/>
    <col min="2" max="3" width="7.796875" style="63" customWidth="1"/>
    <col min="4" max="4" width="33.69921875" style="63" bestFit="1" customWidth="1"/>
    <col min="5" max="15" width="7.796875" style="63" customWidth="1"/>
    <col min="16" max="16" width="9.3984375" style="63" customWidth="1"/>
    <col min="17" max="17" width="7.796875" style="63" customWidth="1"/>
    <col min="18" max="21" width="8.19921875" style="63"/>
    <col min="22" max="25" width="7.796875" style="63" customWidth="1"/>
    <col min="26" max="16384" width="8.19921875" style="63"/>
  </cols>
  <sheetData>
    <row r="1" spans="1:25" ht="39" customHeight="1" x14ac:dyDescent="0.3">
      <c r="A1" s="84"/>
      <c r="B1" s="148" t="s">
        <v>158</v>
      </c>
      <c r="C1" s="149"/>
      <c r="D1" s="148" t="s">
        <v>159</v>
      </c>
      <c r="E1" s="149"/>
      <c r="F1" s="148" t="s">
        <v>160</v>
      </c>
      <c r="G1" s="149"/>
      <c r="H1" s="148" t="s">
        <v>161</v>
      </c>
      <c r="I1" s="149"/>
      <c r="J1" s="148" t="s">
        <v>162</v>
      </c>
      <c r="K1" s="149"/>
      <c r="L1" s="148" t="s">
        <v>163</v>
      </c>
      <c r="M1" s="149"/>
      <c r="N1" s="146" t="s">
        <v>164</v>
      </c>
      <c r="O1" s="147"/>
      <c r="P1" s="146" t="s">
        <v>165</v>
      </c>
      <c r="Q1" s="147"/>
      <c r="R1" s="146" t="s">
        <v>166</v>
      </c>
      <c r="S1" s="147"/>
      <c r="T1" s="146" t="s">
        <v>167</v>
      </c>
      <c r="U1" s="147"/>
      <c r="V1" s="146" t="s">
        <v>168</v>
      </c>
      <c r="W1" s="147"/>
      <c r="X1" s="146" t="s">
        <v>169</v>
      </c>
      <c r="Y1" s="147"/>
    </row>
    <row r="2" spans="1:25" x14ac:dyDescent="0.3">
      <c r="B2" s="85" t="str">
        <f>"Ptf_"&amp;B1</f>
        <v>Ptf_Desjardins Alpha FNB Conservateur</v>
      </c>
      <c r="C2" s="86" t="str">
        <f>"Indices_"&amp;B1</f>
        <v>Indices_Desjardins Alpha FNB Conservateur</v>
      </c>
      <c r="D2" s="85" t="str">
        <f t="shared" ref="D2" si="0">"Ptf_"&amp;D1</f>
        <v>Ptf_Desjardins Alpha FNB Modéré</v>
      </c>
      <c r="E2" s="86" t="str">
        <f t="shared" ref="E2" si="1">"Indices_"&amp;D1</f>
        <v>Indices_Desjardins Alpha FNB Modéré</v>
      </c>
      <c r="F2" s="85" t="str">
        <f t="shared" ref="F2" si="2">"Ptf_"&amp;F1</f>
        <v>Ptf_Desjardins Alpha FNB Équilibré</v>
      </c>
      <c r="G2" s="86" t="str">
        <f t="shared" ref="G2" si="3">"Indices_"&amp;F1</f>
        <v>Indices_Desjardins Alpha FNB Équilibré</v>
      </c>
      <c r="H2" s="85" t="str">
        <f t="shared" ref="H2" si="4">"Ptf_"&amp;H1</f>
        <v>Ptf_Desjardins Alpha FNB Croissance</v>
      </c>
      <c r="I2" s="86" t="str">
        <f t="shared" ref="I2" si="5">"Indices_"&amp;H1</f>
        <v>Indices_Desjardins Alpha FNB Croissance</v>
      </c>
      <c r="J2" s="85" t="str">
        <f t="shared" ref="J2" si="6">"Ptf_"&amp;J1</f>
        <v>Ptf_Desjardins Alpha FNB Audacieux</v>
      </c>
      <c r="K2" s="86" t="str">
        <f t="shared" ref="K2" si="7">"Indices_"&amp;J1</f>
        <v>Indices_Desjardins Alpha FNB Audacieux</v>
      </c>
      <c r="L2" s="85" t="str">
        <f t="shared" ref="L2" si="8">"Ptf_"&amp;L1</f>
        <v>Ptf_Desjardins Alpha FNB Actions</v>
      </c>
      <c r="M2" s="86" t="str">
        <f t="shared" ref="M2" si="9">"Indices_"&amp;L1</f>
        <v>Indices_Desjardins Alpha FNB Actions</v>
      </c>
      <c r="N2" s="85" t="str">
        <f t="shared" ref="N2" si="10">"Ptf_"&amp;N1</f>
        <v>Ptf_Desjardins Série Globale Conservateur</v>
      </c>
      <c r="O2" s="86" t="str">
        <f t="shared" ref="O2" si="11">"Indices_"&amp;N1</f>
        <v>Indices_Desjardins Série Globale Conservateur</v>
      </c>
      <c r="P2" s="85" t="str">
        <f t="shared" ref="P2" si="12">"Ptf_"&amp;P1</f>
        <v>Ptf_Desjardins Série Globale Modéré</v>
      </c>
      <c r="Q2" s="86" t="str">
        <f t="shared" ref="Q2" si="13">"Indices_"&amp;P1</f>
        <v>Indices_Desjardins Série Globale Modéré</v>
      </c>
      <c r="R2" s="85" t="str">
        <f t="shared" ref="R2" si="14">"Ptf_"&amp;R1</f>
        <v>Ptf_Desjardins Série Globale Équilibré</v>
      </c>
      <c r="S2" s="86" t="str">
        <f t="shared" ref="S2" si="15">"Indices_"&amp;R1</f>
        <v>Indices_Desjardins Série Globale Équilibré</v>
      </c>
      <c r="T2" s="85" t="str">
        <f t="shared" ref="T2" si="16">"Ptf_"&amp;T1</f>
        <v>Ptf_Desjardins Série Globale Croissances</v>
      </c>
      <c r="U2" s="86" t="str">
        <f t="shared" ref="U2" si="17">"Indices_"&amp;T1</f>
        <v>Indices_Desjardins Série Globale Croissances</v>
      </c>
      <c r="V2" s="85" t="str">
        <f t="shared" ref="V2" si="18">"Ptf_"&amp;V1</f>
        <v>Ptf_Desjardins Série Globale Audacieux</v>
      </c>
      <c r="W2" s="86" t="str">
        <f t="shared" ref="W2" si="19">"Indices_"&amp;V1</f>
        <v>Indices_Desjardins Série Globale Audacieux</v>
      </c>
      <c r="X2" s="85" t="str">
        <f t="shared" ref="X2" si="20">"Ptf_"&amp;X1</f>
        <v>Ptf_Desjardins Série Globale Actions</v>
      </c>
      <c r="Y2" s="86" t="str">
        <f t="shared" ref="Y2" si="21">"Indices_"&amp;X1</f>
        <v>Indices_Desjardins Série Globale Actions</v>
      </c>
    </row>
    <row r="3" spans="1:25" x14ac:dyDescent="0.3">
      <c r="A3" s="87">
        <v>44012</v>
      </c>
      <c r="B3" s="88">
        <v>1.8299198336579998</v>
      </c>
      <c r="C3" s="89">
        <v>1.78247666372</v>
      </c>
      <c r="D3" s="90"/>
      <c r="E3" s="89"/>
      <c r="F3" s="90">
        <v>1.8285977561269997</v>
      </c>
      <c r="G3" s="89">
        <v>1.8798768181209999</v>
      </c>
      <c r="H3" s="88">
        <v>1.8798890987000001</v>
      </c>
      <c r="I3" s="89">
        <v>1.9200267436999998</v>
      </c>
      <c r="J3" s="88">
        <v>1.8194518012000001</v>
      </c>
      <c r="K3" s="89">
        <v>2.0019177599</v>
      </c>
      <c r="L3" s="88">
        <v>1.8318463982040001</v>
      </c>
      <c r="M3" s="89">
        <v>2.2117158242610002</v>
      </c>
      <c r="N3" s="88">
        <v>1.6591453722930001</v>
      </c>
      <c r="O3" s="89">
        <v>1.78247666372</v>
      </c>
      <c r="P3" s="88"/>
      <c r="Q3" s="89"/>
      <c r="R3" s="88">
        <v>1.6966232888000001</v>
      </c>
      <c r="S3" s="89">
        <v>1.8749365973999998</v>
      </c>
      <c r="T3" s="88">
        <v>1.6493856014999999</v>
      </c>
      <c r="U3" s="89">
        <v>1.9158821055000002</v>
      </c>
      <c r="V3" s="88">
        <v>1.4984795281279999</v>
      </c>
      <c r="W3" s="89">
        <v>2.101405463616</v>
      </c>
      <c r="X3" s="88">
        <v>1.5602014149999999</v>
      </c>
      <c r="Y3" s="89">
        <v>2.0796641374</v>
      </c>
    </row>
    <row r="4" spans="1:25" x14ac:dyDescent="0.3">
      <c r="A4" s="87">
        <v>44043</v>
      </c>
      <c r="B4" s="88">
        <v>2.1833453228169999</v>
      </c>
      <c r="C4" s="89">
        <v>1.9824771798420002</v>
      </c>
      <c r="D4" s="90"/>
      <c r="E4" s="89"/>
      <c r="F4" s="90">
        <v>2.6317837117999998</v>
      </c>
      <c r="G4" s="89">
        <v>2.709706493538</v>
      </c>
      <c r="H4" s="88">
        <v>2.9464057184000003</v>
      </c>
      <c r="I4" s="89">
        <v>3.0033685601999998</v>
      </c>
      <c r="J4" s="88">
        <v>3.3116265732999999</v>
      </c>
      <c r="K4" s="89">
        <v>3.5858383165999999</v>
      </c>
      <c r="L4" s="88">
        <v>4.3121755327029998</v>
      </c>
      <c r="M4" s="89">
        <v>4.1371314212949999</v>
      </c>
      <c r="N4" s="88">
        <v>2.1732532351209999</v>
      </c>
      <c r="O4" s="89">
        <v>1.9824771798420002</v>
      </c>
      <c r="P4" s="88"/>
      <c r="Q4" s="89"/>
      <c r="R4" s="88">
        <v>2.9074801761</v>
      </c>
      <c r="S4" s="89">
        <v>2.6829601781000001</v>
      </c>
      <c r="T4" s="88">
        <v>3.2644088002</v>
      </c>
      <c r="U4" s="89">
        <v>2.9741950563999997</v>
      </c>
      <c r="V4" s="88">
        <v>3.9166787277390003</v>
      </c>
      <c r="W4" s="89">
        <v>3.5833177226579997</v>
      </c>
      <c r="X4" s="88">
        <v>4.5497088587999999</v>
      </c>
      <c r="Y4" s="89">
        <v>4.1391345693000003</v>
      </c>
    </row>
    <row r="5" spans="1:25" x14ac:dyDescent="0.3">
      <c r="A5" s="87">
        <v>44074</v>
      </c>
      <c r="B5" s="88">
        <v>-0.35154817556599999</v>
      </c>
      <c r="C5" s="89">
        <v>-0.12887208187499999</v>
      </c>
      <c r="D5" s="90"/>
      <c r="E5" s="89"/>
      <c r="F5" s="90">
        <v>9.4282697385999994E-2</v>
      </c>
      <c r="G5" s="89">
        <v>0.86127668448899986</v>
      </c>
      <c r="H5" s="88">
        <v>0.39714935009999996</v>
      </c>
      <c r="I5" s="89">
        <v>1.2572365465000002</v>
      </c>
      <c r="J5" s="88">
        <v>1.0376529391</v>
      </c>
      <c r="K5" s="89">
        <v>2.0493223450999998</v>
      </c>
      <c r="L5" s="88">
        <v>2.188939188744</v>
      </c>
      <c r="M5" s="89">
        <v>2.8019682665630001</v>
      </c>
      <c r="N5" s="88">
        <v>-0.59654664530199997</v>
      </c>
      <c r="O5" s="89">
        <v>-0.12887208187499999</v>
      </c>
      <c r="P5" s="88"/>
      <c r="Q5" s="89"/>
      <c r="R5" s="88">
        <v>9.9253718700000007E-2</v>
      </c>
      <c r="S5" s="89">
        <v>0.82160934369999994</v>
      </c>
      <c r="T5" s="88">
        <v>0.37812968929999996</v>
      </c>
      <c r="U5" s="89">
        <v>1.2176522427000001</v>
      </c>
      <c r="V5" s="88">
        <v>1.010642500871</v>
      </c>
      <c r="W5" s="89">
        <v>2.0494552041270002</v>
      </c>
      <c r="X5" s="88">
        <v>1.6310891791</v>
      </c>
      <c r="Y5" s="89">
        <v>2.8018238393999999</v>
      </c>
    </row>
    <row r="6" spans="1:25" x14ac:dyDescent="0.3">
      <c r="A6" s="87">
        <v>44104</v>
      </c>
      <c r="B6" s="88">
        <v>1.3015839112000001E-2</v>
      </c>
      <c r="C6" s="89">
        <v>-0.17164049910500001</v>
      </c>
      <c r="D6" s="90"/>
      <c r="E6" s="89"/>
      <c r="F6" s="90">
        <v>-0.443793539086</v>
      </c>
      <c r="G6" s="89">
        <v>-0.65625339360699997</v>
      </c>
      <c r="H6" s="88">
        <v>-0.6191051085</v>
      </c>
      <c r="I6" s="89">
        <v>-0.85166491129999988</v>
      </c>
      <c r="J6" s="88">
        <v>-0.90647074429999996</v>
      </c>
      <c r="K6" s="89">
        <v>-1.2398773474</v>
      </c>
      <c r="L6" s="88">
        <v>-1.4631814643859999</v>
      </c>
      <c r="M6" s="89">
        <v>-1.606094666835</v>
      </c>
      <c r="N6" s="88">
        <v>8.5296985197999997E-2</v>
      </c>
      <c r="O6" s="89">
        <v>-0.17164049910500001</v>
      </c>
      <c r="P6" s="88"/>
      <c r="Q6" s="89"/>
      <c r="R6" s="88">
        <v>-5.7897283399999999E-2</v>
      </c>
      <c r="S6" s="89">
        <v>-0.63819813540000003</v>
      </c>
      <c r="T6" s="88">
        <v>-0.13810330269999999</v>
      </c>
      <c r="U6" s="89">
        <v>-0.83230435309999995</v>
      </c>
      <c r="V6" s="88">
        <v>-0.30515251680599997</v>
      </c>
      <c r="W6" s="89">
        <v>-1.2377888670129999</v>
      </c>
      <c r="X6" s="88">
        <v>-0.50434693870000002</v>
      </c>
      <c r="Y6" s="89">
        <v>-1.6087292243000002</v>
      </c>
    </row>
    <row r="7" spans="1:25" x14ac:dyDescent="0.3">
      <c r="A7" s="87">
        <v>44134</v>
      </c>
      <c r="B7" s="88">
        <v>-0.91648731527099991</v>
      </c>
      <c r="C7" s="89">
        <v>-1.245372896211</v>
      </c>
      <c r="D7" s="90"/>
      <c r="E7" s="89"/>
      <c r="F7" s="90">
        <v>-1.4588387207789999</v>
      </c>
      <c r="G7" s="89">
        <v>-1.742099491244</v>
      </c>
      <c r="H7" s="88">
        <v>-1.5880465495</v>
      </c>
      <c r="I7" s="89">
        <v>-1.9388791866999999</v>
      </c>
      <c r="J7" s="88">
        <v>-1.8633438408</v>
      </c>
      <c r="K7" s="89">
        <v>-2.3356234818999999</v>
      </c>
      <c r="L7" s="88">
        <v>-1.9738948329820001</v>
      </c>
      <c r="M7" s="89">
        <v>-2.715683617516</v>
      </c>
      <c r="N7" s="88">
        <v>-1.170846109812</v>
      </c>
      <c r="O7" s="89">
        <v>-1.245372896211</v>
      </c>
      <c r="P7" s="88"/>
      <c r="Q7" s="89"/>
      <c r="R7" s="88">
        <v>-1.5627371022000001</v>
      </c>
      <c r="S7" s="89">
        <v>-1.7206497968000001</v>
      </c>
      <c r="T7" s="88">
        <v>-1.7249436920999999</v>
      </c>
      <c r="U7" s="89">
        <v>-1.9190219442999998</v>
      </c>
      <c r="V7" s="88">
        <v>-2.0693912459349999</v>
      </c>
      <c r="W7" s="89">
        <v>-2.3381714052859999</v>
      </c>
      <c r="X7" s="88">
        <v>-2.4505137276999998</v>
      </c>
      <c r="Y7" s="89">
        <v>-2.7125105347999998</v>
      </c>
    </row>
    <row r="8" spans="1:25" x14ac:dyDescent="0.3">
      <c r="A8" s="87">
        <v>44165</v>
      </c>
      <c r="B8" s="88">
        <v>2.8849032723970001</v>
      </c>
      <c r="C8" s="89">
        <v>3.268320821364</v>
      </c>
      <c r="D8" s="90"/>
      <c r="E8" s="89"/>
      <c r="F8" s="90">
        <v>5.0477519174729997</v>
      </c>
      <c r="G8" s="89">
        <v>5.518980788516</v>
      </c>
      <c r="H8" s="88">
        <v>6.0174129863000001</v>
      </c>
      <c r="I8" s="89">
        <v>6.4201098356000008</v>
      </c>
      <c r="J8" s="88">
        <v>7.9080006160999998</v>
      </c>
      <c r="K8" s="89">
        <v>8.2209261626999997</v>
      </c>
      <c r="L8" s="88">
        <v>9.0699621764449994</v>
      </c>
      <c r="M8" s="89">
        <v>9.9302743241310001</v>
      </c>
      <c r="N8" s="88">
        <v>2.8418321573509999</v>
      </c>
      <c r="O8" s="89">
        <v>3.268320821364</v>
      </c>
      <c r="P8" s="88"/>
      <c r="Q8" s="89"/>
      <c r="R8" s="88">
        <v>4.6261906141000004</v>
      </c>
      <c r="S8" s="89">
        <v>5.4297409038</v>
      </c>
      <c r="T8" s="88">
        <v>5.2888747030000003</v>
      </c>
      <c r="U8" s="89">
        <v>6.3301490673999998</v>
      </c>
      <c r="V8" s="88">
        <v>6.6695169149990008</v>
      </c>
      <c r="W8" s="89">
        <v>8.2197727490960002</v>
      </c>
      <c r="X8" s="88">
        <v>8.2522969806999988</v>
      </c>
      <c r="Y8" s="89">
        <v>9.9317817214000002</v>
      </c>
    </row>
    <row r="9" spans="1:25" x14ac:dyDescent="0.3">
      <c r="A9" s="87">
        <v>44196</v>
      </c>
      <c r="B9" s="88">
        <v>0.84920933567500001</v>
      </c>
      <c r="C9" s="89">
        <v>0.80740578381399997</v>
      </c>
      <c r="D9" s="110"/>
      <c r="E9" s="89"/>
      <c r="F9" s="90">
        <v>1.265343598296</v>
      </c>
      <c r="G9" s="89">
        <v>1.2523309314319999</v>
      </c>
      <c r="H9" s="88">
        <v>1.4555635079</v>
      </c>
      <c r="I9" s="89">
        <v>1.4293858697000001</v>
      </c>
      <c r="J9" s="88">
        <v>1.7613004758000002</v>
      </c>
      <c r="K9" s="89">
        <v>1.7850209471000003</v>
      </c>
      <c r="L9" s="88">
        <v>1.9843635382039999</v>
      </c>
      <c r="M9" s="89">
        <v>2.1243842207700001</v>
      </c>
      <c r="N9" s="88">
        <v>0.85766424910600003</v>
      </c>
      <c r="O9" s="89">
        <v>0.80740578381399997</v>
      </c>
      <c r="P9" s="91"/>
      <c r="Q9" s="89"/>
      <c r="R9" s="88">
        <v>1.2570446695999999</v>
      </c>
      <c r="S9" s="89">
        <v>1.2337564816000002</v>
      </c>
      <c r="T9" s="88">
        <v>1.4153129303</v>
      </c>
      <c r="U9" s="89">
        <v>1.4115740199</v>
      </c>
      <c r="V9" s="88">
        <v>1.7011878831580001</v>
      </c>
      <c r="W9" s="89">
        <v>1.7862411085789998</v>
      </c>
      <c r="X9" s="88">
        <v>2.0152828469999999</v>
      </c>
      <c r="Y9" s="89">
        <v>2.1228441757000001</v>
      </c>
    </row>
    <row r="10" spans="1:25" x14ac:dyDescent="0.3">
      <c r="A10" s="87">
        <v>44225</v>
      </c>
      <c r="B10" s="88">
        <v>-0.96797660010700015</v>
      </c>
      <c r="C10" s="89">
        <v>-0.86060494879600002</v>
      </c>
      <c r="D10" s="90">
        <v>-0.93332958808300015</v>
      </c>
      <c r="E10" s="89">
        <v>-0.81026471962800006</v>
      </c>
      <c r="F10" s="90">
        <v>-0.64717097806299995</v>
      </c>
      <c r="G10" s="89">
        <v>-0.609259490322</v>
      </c>
      <c r="H10" s="88">
        <v>-0.49606533718799994</v>
      </c>
      <c r="I10" s="89">
        <v>-0.53016236233199998</v>
      </c>
      <c r="J10" s="88">
        <v>-0.26856944892200002</v>
      </c>
      <c r="K10" s="89">
        <v>-0.34134025122099998</v>
      </c>
      <c r="L10" s="88">
        <v>-5.7502990162000001E-2</v>
      </c>
      <c r="M10" s="89">
        <v>-0.16196073278600001</v>
      </c>
      <c r="N10" s="88">
        <v>-0.98331977969499995</v>
      </c>
      <c r="O10" s="89">
        <v>-0.86060494879600002</v>
      </c>
      <c r="P10" s="88">
        <v>-0.95893828423400007</v>
      </c>
      <c r="Q10" s="89">
        <v>-0.81026471962800006</v>
      </c>
      <c r="R10" s="88">
        <v>-0.68914327782399998</v>
      </c>
      <c r="S10" s="89">
        <v>-0.63409521680499992</v>
      </c>
      <c r="T10" s="88">
        <v>-0.59153031048399995</v>
      </c>
      <c r="U10" s="89">
        <v>-0.53968351344999999</v>
      </c>
      <c r="V10" s="88">
        <v>-0.41930975608499998</v>
      </c>
      <c r="W10" s="89">
        <v>-0.34134024563699999</v>
      </c>
      <c r="X10" s="88">
        <v>-0.22789849356399999</v>
      </c>
      <c r="Y10" s="89">
        <v>-0.162040736416</v>
      </c>
    </row>
    <row r="11" spans="1:25" x14ac:dyDescent="0.3">
      <c r="A11" s="87">
        <v>44253</v>
      </c>
      <c r="B11" s="88">
        <v>-1.213275072799</v>
      </c>
      <c r="C11" s="89">
        <v>-1.091103882858</v>
      </c>
      <c r="D11" s="90">
        <v>-0.63714028661099997</v>
      </c>
      <c r="E11" s="89">
        <v>-0.52888399199699998</v>
      </c>
      <c r="F11" s="90">
        <v>0.45127058417499999</v>
      </c>
      <c r="G11" s="89">
        <v>0.31444584608999998</v>
      </c>
      <c r="H11" s="88">
        <v>1.164055876987</v>
      </c>
      <c r="I11" s="89">
        <v>0.87666573658699998</v>
      </c>
      <c r="J11" s="88">
        <v>2.448178773665</v>
      </c>
      <c r="K11" s="89">
        <v>2.001105517574</v>
      </c>
      <c r="L11" s="88">
        <v>3.019189441195</v>
      </c>
      <c r="M11" s="89">
        <v>3.0693233095129999</v>
      </c>
      <c r="N11" s="88">
        <v>-1.2913603788070001</v>
      </c>
      <c r="O11" s="89">
        <v>-1.091103882858</v>
      </c>
      <c r="P11" s="88">
        <v>-0.78410077658999999</v>
      </c>
      <c r="Q11" s="89">
        <v>-0.52888399199699998</v>
      </c>
      <c r="R11" s="88">
        <v>3.8478727583E-2</v>
      </c>
      <c r="S11" s="89">
        <v>0.258303864105</v>
      </c>
      <c r="T11" s="88">
        <v>0.51229625855600003</v>
      </c>
      <c r="U11" s="89">
        <v>0.82052375459900007</v>
      </c>
      <c r="V11" s="88">
        <v>1.3586681666260001</v>
      </c>
      <c r="W11" s="89">
        <v>2.00110551688</v>
      </c>
      <c r="X11" s="88">
        <v>2.4159835163739998</v>
      </c>
      <c r="Y11" s="89">
        <v>3.069403316581</v>
      </c>
    </row>
    <row r="12" spans="1:25" x14ac:dyDescent="0.3">
      <c r="A12" s="87">
        <v>44286</v>
      </c>
      <c r="B12" s="88">
        <v>-0.25223694317000001</v>
      </c>
      <c r="C12" s="89">
        <v>-0.44582764330900004</v>
      </c>
      <c r="D12" s="90">
        <v>0.24855797225500001</v>
      </c>
      <c r="E12" s="89">
        <v>-3.4455713626000001E-2</v>
      </c>
      <c r="F12" s="90">
        <v>1.0695153239940001</v>
      </c>
      <c r="G12" s="89">
        <v>0.58260220774500004</v>
      </c>
      <c r="H12" s="88">
        <v>1.542355022403</v>
      </c>
      <c r="I12" s="89">
        <v>0.99397413194999995</v>
      </c>
      <c r="J12" s="88">
        <v>2.488942316278</v>
      </c>
      <c r="K12" s="89">
        <v>1.8167179803589999</v>
      </c>
      <c r="L12" s="88">
        <v>2.9875208764750001</v>
      </c>
      <c r="M12" s="89">
        <v>2.5983246363460002</v>
      </c>
      <c r="N12" s="88">
        <v>-0.33580567088000002</v>
      </c>
      <c r="O12" s="89">
        <v>-0.44582764330900004</v>
      </c>
      <c r="P12" s="88">
        <v>9.8146764711000006E-2</v>
      </c>
      <c r="Q12" s="89">
        <v>-3.4455713626000001E-2</v>
      </c>
      <c r="R12" s="88">
        <v>0.75222832105100002</v>
      </c>
      <c r="S12" s="89">
        <v>0.54135496933600002</v>
      </c>
      <c r="T12" s="88">
        <v>1.172641766236</v>
      </c>
      <c r="U12" s="89">
        <v>0.95272689353899997</v>
      </c>
      <c r="V12" s="88">
        <v>1.9322216011629998</v>
      </c>
      <c r="W12" s="89">
        <v>1.8167179699480001</v>
      </c>
      <c r="X12" s="88">
        <v>2.7492474977140002</v>
      </c>
      <c r="Y12" s="89">
        <v>2.5982145903580003</v>
      </c>
    </row>
    <row r="13" spans="1:25" x14ac:dyDescent="0.3">
      <c r="A13" s="87">
        <v>44316</v>
      </c>
      <c r="B13" s="92">
        <v>0.48025924334100001</v>
      </c>
      <c r="C13" s="93">
        <v>0.60232305153300003</v>
      </c>
      <c r="D13" s="94">
        <v>0.69703133846999998</v>
      </c>
      <c r="E13" s="93">
        <v>0.82019794481200003</v>
      </c>
      <c r="F13" s="94">
        <v>0.97308304027500003</v>
      </c>
      <c r="G13" s="93">
        <v>1.1470102536569999</v>
      </c>
      <c r="H13" s="92">
        <v>1.17260612839</v>
      </c>
      <c r="I13" s="93">
        <v>1.3648851532749999</v>
      </c>
      <c r="J13" s="92">
        <v>1.5445732694559999</v>
      </c>
      <c r="K13" s="93">
        <v>1.800634952517</v>
      </c>
      <c r="L13" s="92">
        <v>1.898622493872</v>
      </c>
      <c r="M13" s="93">
        <v>2.214597261792</v>
      </c>
      <c r="N13" s="92">
        <v>0.40835368860299998</v>
      </c>
      <c r="O13" s="93">
        <v>0.60232305153300003</v>
      </c>
      <c r="P13" s="92">
        <v>0.58580826376200001</v>
      </c>
      <c r="Q13" s="93">
        <v>0.82019794481200003</v>
      </c>
      <c r="R13" s="92">
        <v>0.81874543152500001</v>
      </c>
      <c r="S13" s="93">
        <v>1.125222736245</v>
      </c>
      <c r="T13" s="92">
        <v>0.99436743467199995</v>
      </c>
      <c r="U13" s="93">
        <v>1.3430976358669999</v>
      </c>
      <c r="V13" s="92">
        <v>1.288184927463</v>
      </c>
      <c r="W13" s="93">
        <v>1.8006349645640001</v>
      </c>
      <c r="X13" s="92">
        <v>1.566750315493</v>
      </c>
      <c r="Y13" s="93">
        <v>2.2145972343440001</v>
      </c>
    </row>
    <row r="14" spans="1:25" x14ac:dyDescent="0.3">
      <c r="A14" s="87">
        <v>44347</v>
      </c>
      <c r="B14" s="92">
        <v>1.0934611809320001</v>
      </c>
      <c r="C14" s="93">
        <v>0.85815922391800004</v>
      </c>
      <c r="D14" s="94">
        <v>1.2709025860259999</v>
      </c>
      <c r="E14" s="93">
        <v>0.95172798362400002</v>
      </c>
      <c r="F14" s="94">
        <v>1.559991185283</v>
      </c>
      <c r="G14" s="93">
        <v>1.0920811269399999</v>
      </c>
      <c r="H14" s="92">
        <v>1.717934142624</v>
      </c>
      <c r="I14" s="93">
        <v>1.1856498858790001</v>
      </c>
      <c r="J14" s="92">
        <v>2.005405765156</v>
      </c>
      <c r="K14" s="93">
        <v>1.3727874037500001</v>
      </c>
      <c r="L14" s="92">
        <v>2.0940947445489999</v>
      </c>
      <c r="M14" s="93">
        <v>1.55056804573</v>
      </c>
      <c r="N14" s="92">
        <v>1.030459207</v>
      </c>
      <c r="O14" s="93">
        <v>0.85809922354000001</v>
      </c>
      <c r="P14" s="92">
        <v>1.173599319679</v>
      </c>
      <c r="Q14" s="93">
        <v>0.95166798324199997</v>
      </c>
      <c r="R14" s="92">
        <v>1.3791534501130001</v>
      </c>
      <c r="S14" s="93">
        <v>1.092021116562</v>
      </c>
      <c r="T14" s="92">
        <v>1.513870110456</v>
      </c>
      <c r="U14" s="93">
        <v>1.185589874883</v>
      </c>
      <c r="V14" s="92">
        <v>1.7536854409580001</v>
      </c>
      <c r="W14" s="93">
        <v>1.3727274019119999</v>
      </c>
      <c r="X14" s="92">
        <v>2.029430598677</v>
      </c>
      <c r="Y14" s="93">
        <v>1.5505080453519999</v>
      </c>
    </row>
    <row r="15" spans="1:25" x14ac:dyDescent="0.3">
      <c r="A15" s="87">
        <v>44377</v>
      </c>
      <c r="B15" s="95">
        <v>1.3894646317049999</v>
      </c>
      <c r="C15" s="96">
        <v>1.536122940601</v>
      </c>
      <c r="D15" s="92">
        <v>1.4750877907019999</v>
      </c>
      <c r="E15" s="97">
        <v>1.7689230702880001</v>
      </c>
      <c r="F15" s="92">
        <v>1.5333578240950001</v>
      </c>
      <c r="G15" s="97">
        <v>2.1181232836469999</v>
      </c>
      <c r="H15" s="92">
        <v>1.6790994277519999</v>
      </c>
      <c r="I15" s="97">
        <v>2.3509234094870002</v>
      </c>
      <c r="J15" s="92">
        <v>1.9453897749169999</v>
      </c>
      <c r="K15" s="97">
        <v>2.8165236611750002</v>
      </c>
      <c r="L15" s="92">
        <v>2.5166440767839999</v>
      </c>
      <c r="M15" s="97">
        <v>3.2588439002710001</v>
      </c>
      <c r="N15" s="92">
        <v>1.3693584961080001</v>
      </c>
      <c r="O15" s="97">
        <v>1.5360328977419999</v>
      </c>
      <c r="P15" s="92">
        <v>1.485921321145</v>
      </c>
      <c r="Q15" s="97">
        <v>1.768833027428</v>
      </c>
      <c r="R15" s="92">
        <v>1.5932653614529999</v>
      </c>
      <c r="S15" s="97">
        <v>2.1180332407860001</v>
      </c>
      <c r="T15" s="92">
        <v>1.70333775783</v>
      </c>
      <c r="U15" s="97">
        <v>2.3508333666299999</v>
      </c>
      <c r="V15" s="92">
        <v>1.94851140172</v>
      </c>
      <c r="W15" s="97">
        <v>2.8164336110080002</v>
      </c>
      <c r="X15" s="92">
        <v>2.0560426695729999</v>
      </c>
      <c r="Y15" s="97">
        <v>3.2587538574139998</v>
      </c>
    </row>
    <row r="16" spans="1:25" x14ac:dyDescent="0.3">
      <c r="A16" s="87">
        <v>44407</v>
      </c>
      <c r="B16" s="92">
        <v>1.0831948596300001</v>
      </c>
      <c r="C16" s="93">
        <v>1.025983434682</v>
      </c>
      <c r="D16" s="94">
        <v>1.083186086175</v>
      </c>
      <c r="E16" s="93">
        <v>1.029873161204</v>
      </c>
      <c r="F16" s="94">
        <v>0.99861180669899996</v>
      </c>
      <c r="G16" s="93">
        <v>1.035408863876</v>
      </c>
      <c r="H16" s="92">
        <v>0.97721365297600005</v>
      </c>
      <c r="I16" s="93">
        <v>1.0389016924759999</v>
      </c>
      <c r="J16" s="92">
        <v>0.92573446923500002</v>
      </c>
      <c r="K16" s="93">
        <v>1.045417803921</v>
      </c>
      <c r="L16" s="92">
        <v>1.0501695036859999</v>
      </c>
      <c r="M16" s="93">
        <v>1.051034626943</v>
      </c>
      <c r="N16" s="92">
        <v>1.030152355464</v>
      </c>
      <c r="O16" s="93">
        <v>1.0259734482430001</v>
      </c>
      <c r="P16" s="92">
        <v>1.030156710705</v>
      </c>
      <c r="Q16" s="93">
        <v>1.0298631991260001</v>
      </c>
      <c r="R16" s="92">
        <v>0.98386479485400002</v>
      </c>
      <c r="S16" s="93">
        <v>1.035398937876</v>
      </c>
      <c r="T16" s="92">
        <v>0.98149809588500003</v>
      </c>
      <c r="U16" s="93">
        <v>1.0388917902129999</v>
      </c>
      <c r="V16" s="92">
        <v>0.96320527863700001</v>
      </c>
      <c r="W16" s="93">
        <v>1.0454079565079999</v>
      </c>
      <c r="X16" s="92">
        <v>0.92551989688299996</v>
      </c>
      <c r="Y16" s="93">
        <v>1.051024814946</v>
      </c>
    </row>
    <row r="17" spans="1:25" x14ac:dyDescent="0.3">
      <c r="A17" s="87">
        <v>44439</v>
      </c>
      <c r="B17" s="92">
        <v>0.50096919025499997</v>
      </c>
      <c r="C17" s="93">
        <v>0.57209948382300002</v>
      </c>
      <c r="D17" s="94">
        <v>0.73072252298600004</v>
      </c>
      <c r="E17" s="93">
        <v>0.85007674020000001</v>
      </c>
      <c r="F17" s="94">
        <v>1.0696060739960001</v>
      </c>
      <c r="G17" s="93">
        <v>1.2670426328319999</v>
      </c>
      <c r="H17" s="92">
        <v>1.335214559702</v>
      </c>
      <c r="I17" s="93">
        <v>1.5450198875629999</v>
      </c>
      <c r="J17" s="92">
        <v>1.8366852251920001</v>
      </c>
      <c r="K17" s="93">
        <v>2.100974397031</v>
      </c>
      <c r="L17" s="92">
        <v>2.3235835319930001</v>
      </c>
      <c r="M17" s="93">
        <v>2.6291311810239999</v>
      </c>
      <c r="N17" s="92">
        <v>0.58298869396099995</v>
      </c>
      <c r="O17" s="93">
        <v>0.57205947619700004</v>
      </c>
      <c r="P17" s="92">
        <v>0.86808300294899998</v>
      </c>
      <c r="Q17" s="93">
        <v>0.85003673257500001</v>
      </c>
      <c r="R17" s="92">
        <v>1.239814844536</v>
      </c>
      <c r="S17" s="93">
        <v>1.2670026252069999</v>
      </c>
      <c r="T17" s="92">
        <v>1.5078352396870001</v>
      </c>
      <c r="U17" s="93">
        <v>1.544979879937</v>
      </c>
      <c r="V17" s="92">
        <v>2.0503513513899998</v>
      </c>
      <c r="W17" s="93">
        <v>2.1009343862760002</v>
      </c>
      <c r="X17" s="92">
        <v>2.4889967953599998</v>
      </c>
      <c r="Y17" s="93">
        <v>2.6290911733939999</v>
      </c>
    </row>
    <row r="18" spans="1:25" x14ac:dyDescent="0.3">
      <c r="A18" s="87">
        <v>44469</v>
      </c>
      <c r="B18" s="92">
        <v>-2.0488576307850002</v>
      </c>
      <c r="C18" s="93">
        <v>-1.781110157681</v>
      </c>
      <c r="D18" s="94">
        <v>-2.1935054543639998</v>
      </c>
      <c r="E18" s="93">
        <v>-1.9411131274660001</v>
      </c>
      <c r="F18" s="94">
        <v>-2.3116528189899999</v>
      </c>
      <c r="G18" s="93">
        <v>-2.1811175755379999</v>
      </c>
      <c r="H18" s="92">
        <v>-2.4156177901300002</v>
      </c>
      <c r="I18" s="93">
        <v>-2.3411205466739999</v>
      </c>
      <c r="J18" s="92">
        <v>-2.6182600222789998</v>
      </c>
      <c r="K18" s="93">
        <v>-2.661126488946</v>
      </c>
      <c r="L18" s="92">
        <v>-2.9535044958909999</v>
      </c>
      <c r="M18" s="93">
        <v>-2.9651321341029999</v>
      </c>
      <c r="N18" s="92">
        <v>-2.0577794565379999</v>
      </c>
      <c r="O18" s="93">
        <v>-1.7812502944540001</v>
      </c>
      <c r="P18" s="92">
        <v>-2.2218650677120002</v>
      </c>
      <c r="Q18" s="93">
        <v>-1.941253264243</v>
      </c>
      <c r="R18" s="92">
        <v>-2.4057627585299999</v>
      </c>
      <c r="S18" s="93">
        <v>-2.1812577123149999</v>
      </c>
      <c r="T18" s="92">
        <v>-2.548641327351</v>
      </c>
      <c r="U18" s="93">
        <v>-2.3412606834499998</v>
      </c>
      <c r="V18" s="92">
        <v>-2.879517427263</v>
      </c>
      <c r="W18" s="93">
        <v>-2.6612666282830002</v>
      </c>
      <c r="X18" s="92">
        <v>-3.12024653908</v>
      </c>
      <c r="Y18" s="93">
        <v>-2.9652722708770001</v>
      </c>
    </row>
    <row r="19" spans="1:25" x14ac:dyDescent="0.3">
      <c r="A19" s="87">
        <v>44498</v>
      </c>
      <c r="B19" s="92">
        <v>0.27064168779100001</v>
      </c>
      <c r="C19" s="93">
        <v>0.187007554572</v>
      </c>
      <c r="D19" s="94">
        <v>0.739093624266</v>
      </c>
      <c r="E19" s="93">
        <v>0.67908918541399999</v>
      </c>
      <c r="F19" s="94">
        <v>1.363449184217</v>
      </c>
      <c r="G19" s="93">
        <v>1.417211627191</v>
      </c>
      <c r="H19" s="92">
        <v>1.8393527172319999</v>
      </c>
      <c r="I19" s="93">
        <v>1.9092932589510001</v>
      </c>
      <c r="J19" s="92">
        <v>2.7372897601699999</v>
      </c>
      <c r="K19" s="93">
        <v>2.8934565224669999</v>
      </c>
      <c r="L19" s="92">
        <v>3.722444984065</v>
      </c>
      <c r="M19" s="93">
        <v>3.8284116228120002</v>
      </c>
      <c r="N19" s="92">
        <v>0.34635790443199999</v>
      </c>
      <c r="O19" s="93">
        <v>0.186977528335</v>
      </c>
      <c r="P19" s="92">
        <v>0.87324923219799999</v>
      </c>
      <c r="Q19" s="93">
        <v>0.67905915917699999</v>
      </c>
      <c r="R19" s="92">
        <v>1.558638965071</v>
      </c>
      <c r="S19" s="93">
        <v>1.4171816009489999</v>
      </c>
      <c r="T19" s="92">
        <v>2.0526532573890002</v>
      </c>
      <c r="U19" s="93">
        <v>1.9092632327100001</v>
      </c>
      <c r="V19" s="92">
        <v>3.1356159558300001</v>
      </c>
      <c r="W19" s="93">
        <v>2.8934264979700002</v>
      </c>
      <c r="X19" s="92">
        <v>3.8880789554169999</v>
      </c>
      <c r="Y19" s="93">
        <v>3.8283815965730001</v>
      </c>
    </row>
    <row r="20" spans="1:25" x14ac:dyDescent="0.3">
      <c r="A20" s="87">
        <v>44530</v>
      </c>
      <c r="B20" s="92">
        <v>0.49456535631100002</v>
      </c>
      <c r="C20" s="93">
        <v>0.532350869846</v>
      </c>
      <c r="D20" s="94">
        <v>0.36722622936499999</v>
      </c>
      <c r="E20" s="93">
        <v>0.40083606831099999</v>
      </c>
      <c r="F20" s="94">
        <v>1.9803579871E-2</v>
      </c>
      <c r="G20" s="93">
        <v>0.203563880143</v>
      </c>
      <c r="H20" s="92">
        <v>-0.154169977343</v>
      </c>
      <c r="I20" s="93">
        <v>7.2049075724999995E-2</v>
      </c>
      <c r="J20" s="92">
        <v>-0.51940457882000002</v>
      </c>
      <c r="K20" s="93">
        <v>-0.19098053311800001</v>
      </c>
      <c r="L20" s="92">
        <v>-0.49802261020900002</v>
      </c>
      <c r="M20" s="93">
        <v>-0.44085866151199998</v>
      </c>
      <c r="N20" s="92">
        <v>0.169619968978</v>
      </c>
      <c r="O20" s="93">
        <v>0.53214069346899995</v>
      </c>
      <c r="P20" s="92">
        <v>-8.9471310329999998E-2</v>
      </c>
      <c r="Q20" s="93">
        <v>0.400625891934</v>
      </c>
      <c r="R20" s="92">
        <v>-0.500361501225</v>
      </c>
      <c r="S20" s="93">
        <v>0.20335370376600001</v>
      </c>
      <c r="T20" s="92">
        <v>-0.73621308083500003</v>
      </c>
      <c r="U20" s="93">
        <v>7.1838899346999996E-2</v>
      </c>
      <c r="V20" s="92">
        <v>-1.2235854526809999</v>
      </c>
      <c r="W20" s="93">
        <v>-0.19119071497500001</v>
      </c>
      <c r="X20" s="92">
        <v>-1.727288611534</v>
      </c>
      <c r="Y20" s="93">
        <v>-0.44106883789399998</v>
      </c>
    </row>
    <row r="21" spans="1:25" x14ac:dyDescent="0.3">
      <c r="A21" s="87">
        <v>44561</v>
      </c>
      <c r="B21" s="92">
        <v>2.0811228573820002</v>
      </c>
      <c r="C21" s="93">
        <v>1.986305712431</v>
      </c>
      <c r="D21" s="94">
        <v>2.2292445361539999</v>
      </c>
      <c r="E21" s="93">
        <v>2.119406837733</v>
      </c>
      <c r="F21" s="94">
        <v>2.5254710434119998</v>
      </c>
      <c r="G21" s="93">
        <v>2.3190585274090001</v>
      </c>
      <c r="H21" s="92">
        <v>2.698775158868</v>
      </c>
      <c r="I21" s="93">
        <v>2.4521596523600002</v>
      </c>
      <c r="J21" s="92">
        <v>3.025418528526</v>
      </c>
      <c r="K21" s="93">
        <v>2.7183619022609999</v>
      </c>
      <c r="L21" s="92">
        <v>3.0066199705329999</v>
      </c>
      <c r="M21" s="93">
        <v>2.9712540396699998</v>
      </c>
      <c r="N21" s="92">
        <v>2.2008815961649999</v>
      </c>
      <c r="O21" s="93">
        <v>1.986315738889</v>
      </c>
      <c r="P21" s="92">
        <v>2.3896055798260001</v>
      </c>
      <c r="Q21" s="93">
        <v>2.1194168641909998</v>
      </c>
      <c r="R21" s="92">
        <v>2.6573205914570002</v>
      </c>
      <c r="S21" s="93">
        <v>2.3190685538669999</v>
      </c>
      <c r="T21" s="92">
        <v>2.8312929905040001</v>
      </c>
      <c r="U21" s="93">
        <v>2.452169678817</v>
      </c>
      <c r="V21" s="92">
        <v>3.1664794926490001</v>
      </c>
      <c r="W21" s="93">
        <v>2.7183719280509999</v>
      </c>
      <c r="X21" s="92">
        <v>3.6049959483289999</v>
      </c>
      <c r="Y21" s="93">
        <v>2.9712640661280001</v>
      </c>
    </row>
    <row r="22" spans="1:25" x14ac:dyDescent="0.3">
      <c r="A22" s="87">
        <v>44592</v>
      </c>
      <c r="B22" s="92">
        <v>-3.163112312914</v>
      </c>
      <c r="C22" s="93">
        <v>-3.1187082318389998</v>
      </c>
      <c r="D22" s="94">
        <v>-2.9742560622590002</v>
      </c>
      <c r="E22" s="93">
        <v>-3.0186408202530002</v>
      </c>
      <c r="F22" s="94">
        <v>-2.6298355194390002</v>
      </c>
      <c r="G22" s="93">
        <v>-2.868712340768</v>
      </c>
      <c r="H22" s="92">
        <v>-2.4544793064329999</v>
      </c>
      <c r="I22" s="93">
        <v>-2.7688745581509999</v>
      </c>
      <c r="J22" s="92">
        <v>-2.0977511965370002</v>
      </c>
      <c r="K22" s="93">
        <v>-2.569472321633</v>
      </c>
      <c r="L22" s="92">
        <v>-1.974641461242</v>
      </c>
      <c r="M22" s="93">
        <v>-2.3803756198779999</v>
      </c>
      <c r="N22" s="92">
        <v>-3.1000960148369998</v>
      </c>
      <c r="O22" s="93">
        <v>-3.1186281747229998</v>
      </c>
      <c r="P22" s="92">
        <v>-2.8953645053039998</v>
      </c>
      <c r="Q22" s="93">
        <v>-3.0185607230880001</v>
      </c>
      <c r="R22" s="92">
        <v>-2.656479090091</v>
      </c>
      <c r="S22" s="93">
        <v>-2.8686321837049999</v>
      </c>
      <c r="T22" s="92">
        <v>-2.4944357020150001</v>
      </c>
      <c r="U22" s="93">
        <v>-2.7687943612739998</v>
      </c>
      <c r="V22" s="92">
        <v>-2.0398736694689998</v>
      </c>
      <c r="W22" s="93">
        <v>-2.5693920374169998</v>
      </c>
      <c r="X22" s="92">
        <v>-1.8567690710810001</v>
      </c>
      <c r="Y22" s="93">
        <v>-2.3802952686240002</v>
      </c>
    </row>
    <row r="23" spans="1:25" x14ac:dyDescent="0.3">
      <c r="A23" s="87">
        <v>44620</v>
      </c>
      <c r="B23" s="92">
        <v>-1.164042808986</v>
      </c>
      <c r="C23" s="93">
        <v>-1.0462992579020001</v>
      </c>
      <c r="D23" s="94">
        <v>-1.173176019524</v>
      </c>
      <c r="E23" s="93">
        <v>-1.132780530582</v>
      </c>
      <c r="F23" s="94">
        <v>-1.118972645618</v>
      </c>
      <c r="G23" s="93">
        <v>-1.2654611065779999</v>
      </c>
      <c r="H23" s="92">
        <v>-1.1741064886279999</v>
      </c>
      <c r="I23" s="93">
        <v>-1.3556746057210001</v>
      </c>
      <c r="J23" s="92">
        <v>-1.272577333269</v>
      </c>
      <c r="K23" s="93">
        <v>-1.540579824285</v>
      </c>
      <c r="L23" s="92">
        <v>-1.681632863038</v>
      </c>
      <c r="M23" s="93">
        <v>-1.7462644753259999</v>
      </c>
      <c r="N23" s="92">
        <v>-1.1696814027960001</v>
      </c>
      <c r="O23" s="93">
        <v>-0.95759870262900004</v>
      </c>
      <c r="P23" s="92">
        <v>-1.187054963312</v>
      </c>
      <c r="Q23" s="93">
        <v>-1.0082838745960001</v>
      </c>
      <c r="R23" s="92">
        <v>-1.2663849716019999</v>
      </c>
      <c r="S23" s="93">
        <v>-1.265520672631</v>
      </c>
      <c r="T23" s="92">
        <v>-1.3072267398290001</v>
      </c>
      <c r="U23" s="93">
        <v>-1.3557339788030001</v>
      </c>
      <c r="V23" s="92">
        <v>-1.4296314660880001</v>
      </c>
      <c r="W23" s="93">
        <v>-1.540477903812</v>
      </c>
      <c r="X23" s="92">
        <v>-1.4456957531379999</v>
      </c>
      <c r="Y23" s="93">
        <v>-1.746323081218</v>
      </c>
    </row>
    <row r="24" spans="1:25" x14ac:dyDescent="0.3">
      <c r="A24" s="87">
        <v>44651</v>
      </c>
      <c r="B24" s="92">
        <v>-1.6948613051820001</v>
      </c>
      <c r="C24" s="93">
        <v>-1.6604793889679998</v>
      </c>
      <c r="D24" s="94">
        <v>-1.310152180102</v>
      </c>
      <c r="E24" s="93">
        <v>-1.2512604194970001</v>
      </c>
      <c r="F24" s="94">
        <v>-0.77227441981599998</v>
      </c>
      <c r="G24" s="93">
        <v>-0.63743196529400004</v>
      </c>
      <c r="H24" s="92">
        <v>-0.37824163006799999</v>
      </c>
      <c r="I24" s="93">
        <v>-0.22821299582900001</v>
      </c>
      <c r="J24" s="92">
        <v>0.40772914277099997</v>
      </c>
      <c r="K24" s="93">
        <v>0.59022494310499996</v>
      </c>
      <c r="L24" s="92">
        <v>1.1746070265649999</v>
      </c>
      <c r="M24" s="93">
        <v>1.3784831383060001</v>
      </c>
      <c r="N24" s="92">
        <v>-1.40897595918</v>
      </c>
      <c r="O24" s="93">
        <v>-1.4945890078440001</v>
      </c>
      <c r="P24" s="92">
        <v>-0.88002565543900002</v>
      </c>
      <c r="Q24" s="93">
        <v>-1.0190138859269999</v>
      </c>
      <c r="R24" s="92">
        <v>-0.63194179270299999</v>
      </c>
      <c r="S24" s="93">
        <v>-0.63743196529400004</v>
      </c>
      <c r="T24" s="92">
        <v>-0.20375295368400001</v>
      </c>
      <c r="U24" s="93">
        <v>-0.22821299582900001</v>
      </c>
      <c r="V24" s="92">
        <v>0.676888413844</v>
      </c>
      <c r="W24" s="93">
        <v>0.59022494310499996</v>
      </c>
      <c r="X24" s="92">
        <v>1.5191093302200001</v>
      </c>
      <c r="Y24" s="93">
        <v>1.3784831383060001</v>
      </c>
    </row>
    <row r="25" spans="1:25" x14ac:dyDescent="0.3">
      <c r="A25" s="87">
        <v>44680</v>
      </c>
      <c r="B25" s="92">
        <v>-3.8102534398200003</v>
      </c>
      <c r="C25" s="93">
        <v>-3.8231469948400001</v>
      </c>
      <c r="D25" s="94">
        <v>-3.9722224961760007</v>
      </c>
      <c r="E25" s="93">
        <v>-4.058340074468</v>
      </c>
      <c r="F25" s="94">
        <v>-4.3068224748940001</v>
      </c>
      <c r="G25" s="93">
        <v>-4.4111296939070002</v>
      </c>
      <c r="H25" s="92">
        <v>-4.4571403051759999</v>
      </c>
      <c r="I25" s="93">
        <v>-4.646322773534</v>
      </c>
      <c r="J25" s="92">
        <v>-4.7590935247579997</v>
      </c>
      <c r="K25" s="93">
        <v>-5.1167089327869997</v>
      </c>
      <c r="L25" s="92">
        <v>-4.9492125067439998</v>
      </c>
      <c r="M25" s="93">
        <v>-5.6222432186819997</v>
      </c>
      <c r="N25" s="92">
        <v>-3.7752198102219996</v>
      </c>
      <c r="O25" s="93">
        <v>-3.7897014991360001</v>
      </c>
      <c r="P25" s="92">
        <v>-3.9219691871709998</v>
      </c>
      <c r="Q25" s="93">
        <v>-4.0115163804799998</v>
      </c>
      <c r="R25" s="92">
        <v>-3.8214425322929997</v>
      </c>
      <c r="S25" s="93">
        <v>-4.3967019661569999</v>
      </c>
      <c r="T25" s="92">
        <v>-3.8722490262769997</v>
      </c>
      <c r="U25" s="93">
        <v>-4.646322773534</v>
      </c>
      <c r="V25" s="92">
        <v>-3.9619483826650002</v>
      </c>
      <c r="W25" s="93">
        <v>-5.1167089327869997</v>
      </c>
      <c r="X25" s="92">
        <v>-3.9655121999320002</v>
      </c>
      <c r="Y25" s="93">
        <v>-5.6222432186819997</v>
      </c>
    </row>
    <row r="26" spans="1:25" x14ac:dyDescent="0.3">
      <c r="A26" s="87">
        <v>44712</v>
      </c>
      <c r="B26" s="92">
        <v>-0.17370400634700001</v>
      </c>
      <c r="C26" s="93">
        <v>-0.21596075629</v>
      </c>
      <c r="D26" s="94">
        <v>-0.21062436740700002</v>
      </c>
      <c r="E26" s="93">
        <v>-0.26575689274199998</v>
      </c>
      <c r="F26" s="94">
        <v>-0.27994985833500002</v>
      </c>
      <c r="G26" s="93">
        <v>-0.34045109742099999</v>
      </c>
      <c r="H26" s="92">
        <v>-0.31828542113000002</v>
      </c>
      <c r="I26" s="93">
        <v>-0.39024723387299998</v>
      </c>
      <c r="J26" s="92">
        <v>-0.39559827482999993</v>
      </c>
      <c r="K26" s="93">
        <v>-0.48983950677400001</v>
      </c>
      <c r="L26" s="92">
        <v>-0.48067401986500002</v>
      </c>
      <c r="M26" s="93">
        <v>-0.59105032286600001</v>
      </c>
      <c r="N26" s="92">
        <v>-0.10611688566499999</v>
      </c>
      <c r="O26" s="93">
        <v>-0.14515163059399999</v>
      </c>
      <c r="P26" s="92">
        <v>-0.113275534122</v>
      </c>
      <c r="Q26" s="93">
        <v>-0.166624116766</v>
      </c>
      <c r="R26" s="92">
        <v>-0.15982424203100001</v>
      </c>
      <c r="S26" s="93">
        <v>-0.28569151391399999</v>
      </c>
      <c r="T26" s="92">
        <v>-0.18040569899200001</v>
      </c>
      <c r="U26" s="93">
        <v>-0.39024723387299998</v>
      </c>
      <c r="V26" s="92">
        <v>-0.20102019862599999</v>
      </c>
      <c r="W26" s="93">
        <v>-0.48983950677400001</v>
      </c>
      <c r="X26" s="92">
        <v>-0.239188311273</v>
      </c>
      <c r="Y26" s="93">
        <v>-0.59105032286600001</v>
      </c>
    </row>
    <row r="27" spans="1:25" x14ac:dyDescent="0.3">
      <c r="A27" s="87">
        <v>44742</v>
      </c>
      <c r="B27" s="92">
        <v>-3.232709515836</v>
      </c>
      <c r="C27" s="93">
        <v>-3.3437084478799997</v>
      </c>
      <c r="D27" s="94">
        <v>-3.7307396256970002</v>
      </c>
      <c r="E27" s="93">
        <v>-3.8687118309150001</v>
      </c>
      <c r="F27" s="94">
        <v>-4.5187299005210004</v>
      </c>
      <c r="G27" s="93">
        <v>-4.6562169054649996</v>
      </c>
      <c r="H27" s="92">
        <v>-5.0065218908890001</v>
      </c>
      <c r="I27" s="93">
        <v>-5.1812202884980003</v>
      </c>
      <c r="J27" s="92">
        <v>-5.9795359826689998</v>
      </c>
      <c r="K27" s="93">
        <v>-6.2312270545640001</v>
      </c>
      <c r="L27" s="92">
        <v>-7.0119429998360001</v>
      </c>
      <c r="M27" s="93">
        <v>-7.3039273508669993</v>
      </c>
      <c r="N27" s="92">
        <v>-3.3400783993360004</v>
      </c>
      <c r="O27" s="93">
        <v>-3.4380464012530005</v>
      </c>
      <c r="P27" s="92">
        <v>-3.8262902702599999</v>
      </c>
      <c r="Q27" s="93">
        <v>-4.0007849656319996</v>
      </c>
      <c r="R27" s="92">
        <v>-4.341857683792</v>
      </c>
      <c r="S27" s="93">
        <v>-4.6488629458349999</v>
      </c>
      <c r="T27" s="92">
        <v>-4.779522040811</v>
      </c>
      <c r="U27" s="93">
        <v>-5.1812202884980003</v>
      </c>
      <c r="V27" s="92">
        <v>-5.6762907602860002</v>
      </c>
      <c r="W27" s="93">
        <v>-6.2312270545640001</v>
      </c>
      <c r="X27" s="92">
        <v>-6.6139488959530004</v>
      </c>
      <c r="Y27" s="93">
        <v>-7.3039273508669993</v>
      </c>
    </row>
    <row r="28" spans="1:25" x14ac:dyDescent="0.3">
      <c r="A28" s="87">
        <v>44773</v>
      </c>
      <c r="B28" s="92">
        <v>4.0450981139069997</v>
      </c>
      <c r="C28" s="93">
        <v>4.0470379540770001</v>
      </c>
      <c r="D28" s="94">
        <v>4.2841442752500001</v>
      </c>
      <c r="E28" s="93">
        <v>4.2753239131880001</v>
      </c>
      <c r="F28" s="94">
        <v>4.7724258793959997</v>
      </c>
      <c r="G28" s="93">
        <v>4.6177528518499997</v>
      </c>
      <c r="H28" s="92">
        <v>4.9932968776309998</v>
      </c>
      <c r="I28" s="93">
        <v>4.8460388109570003</v>
      </c>
      <c r="J28" s="92">
        <v>5.3974413590079999</v>
      </c>
      <c r="K28" s="93">
        <v>5.3026107291770002</v>
      </c>
      <c r="L28" s="92">
        <v>5.6493471196899998</v>
      </c>
      <c r="M28" s="93">
        <v>5.7971165153059996</v>
      </c>
      <c r="N28" s="92">
        <v>3.8998255434610005</v>
      </c>
      <c r="O28" s="93">
        <v>3.9320673998309998</v>
      </c>
      <c r="P28" s="92">
        <v>4.0543880443909996</v>
      </c>
      <c r="Q28" s="93">
        <v>4.1143651372410002</v>
      </c>
      <c r="R28" s="92">
        <v>4.6000964382519998</v>
      </c>
      <c r="S28" s="93">
        <v>4.6376628061560004</v>
      </c>
      <c r="T28" s="92">
        <v>4.806081089988</v>
      </c>
      <c r="U28" s="93">
        <v>4.8460388109570003</v>
      </c>
      <c r="V28" s="92">
        <v>5.1468803372560004</v>
      </c>
      <c r="W28" s="93">
        <v>5.3026107291770002</v>
      </c>
      <c r="X28" s="92">
        <v>5.3480604341099998</v>
      </c>
      <c r="Y28" s="93">
        <v>5.7971165153059996</v>
      </c>
    </row>
    <row r="29" spans="1:25" x14ac:dyDescent="0.3">
      <c r="A29" s="87"/>
      <c r="B29" s="92"/>
      <c r="C29" s="93"/>
      <c r="D29" s="94"/>
      <c r="E29" s="93"/>
      <c r="F29" s="94"/>
      <c r="G29" s="93"/>
      <c r="H29" s="92"/>
      <c r="I29" s="93"/>
      <c r="J29" s="92"/>
      <c r="K29" s="93"/>
      <c r="L29" s="92"/>
      <c r="M29" s="93"/>
      <c r="N29" s="92"/>
      <c r="O29" s="93"/>
      <c r="P29" s="92"/>
      <c r="Q29" s="93"/>
      <c r="R29" s="92"/>
      <c r="S29" s="93"/>
      <c r="T29" s="92"/>
      <c r="U29" s="93"/>
      <c r="V29" s="92"/>
      <c r="W29" s="93"/>
      <c r="X29" s="92"/>
      <c r="Y29" s="93"/>
    </row>
    <row r="30" spans="1:25" x14ac:dyDescent="0.3">
      <c r="A30" s="87"/>
      <c r="B30" s="92"/>
      <c r="C30" s="93"/>
      <c r="D30" s="94"/>
      <c r="E30" s="93"/>
      <c r="F30" s="94"/>
      <c r="G30" s="93"/>
      <c r="H30" s="92"/>
      <c r="I30" s="93"/>
      <c r="J30" s="92"/>
      <c r="K30" s="93"/>
      <c r="L30" s="92"/>
      <c r="M30" s="93"/>
      <c r="N30" s="92"/>
      <c r="O30" s="93"/>
      <c r="P30" s="92"/>
      <c r="Q30" s="93"/>
      <c r="R30" s="92"/>
      <c r="S30" s="93"/>
      <c r="T30" s="92"/>
      <c r="U30" s="93"/>
      <c r="V30" s="92"/>
      <c r="W30" s="93"/>
      <c r="X30" s="92"/>
      <c r="Y30" s="93"/>
    </row>
    <row r="31" spans="1:25" x14ac:dyDescent="0.3">
      <c r="A31" s="87"/>
      <c r="B31" s="92"/>
      <c r="C31" s="93"/>
      <c r="D31" s="94"/>
      <c r="E31" s="93"/>
      <c r="F31" s="94"/>
      <c r="G31" s="93"/>
      <c r="H31" s="92"/>
      <c r="I31" s="93"/>
      <c r="J31" s="92"/>
      <c r="K31" s="93"/>
      <c r="L31" s="92"/>
      <c r="M31" s="93"/>
      <c r="N31" s="92"/>
      <c r="O31" s="93"/>
      <c r="P31" s="92"/>
      <c r="Q31" s="93"/>
      <c r="R31" s="92"/>
      <c r="S31" s="93"/>
      <c r="T31" s="92"/>
      <c r="U31" s="93"/>
      <c r="V31" s="92"/>
      <c r="W31" s="93"/>
      <c r="X31" s="92"/>
      <c r="Y31" s="93"/>
    </row>
    <row r="32" spans="1:25" x14ac:dyDescent="0.3">
      <c r="A32" s="87"/>
      <c r="B32" s="92"/>
      <c r="C32" s="93"/>
      <c r="D32" s="94"/>
      <c r="E32" s="93"/>
      <c r="F32" s="94"/>
      <c r="G32" s="93"/>
      <c r="H32" s="92"/>
      <c r="I32" s="93"/>
      <c r="J32" s="92"/>
      <c r="K32" s="93"/>
      <c r="L32" s="92"/>
      <c r="M32" s="93"/>
      <c r="N32" s="92"/>
      <c r="O32" s="93"/>
      <c r="P32" s="92"/>
      <c r="Q32" s="93"/>
      <c r="R32" s="92"/>
      <c r="S32" s="93"/>
      <c r="T32" s="92"/>
      <c r="U32" s="93"/>
      <c r="V32" s="92"/>
      <c r="W32" s="93"/>
      <c r="X32" s="92"/>
      <c r="Y32" s="93"/>
    </row>
    <row r="33" spans="1:25" x14ac:dyDescent="0.3">
      <c r="A33" s="87"/>
      <c r="B33" s="92"/>
      <c r="C33" s="93"/>
      <c r="D33" s="94"/>
      <c r="E33" s="93"/>
      <c r="F33" s="94"/>
      <c r="G33" s="93"/>
      <c r="H33" s="92"/>
      <c r="I33" s="93"/>
      <c r="J33" s="92"/>
      <c r="K33" s="93"/>
      <c r="L33" s="92"/>
      <c r="M33" s="93"/>
      <c r="N33" s="92"/>
      <c r="O33" s="93"/>
      <c r="P33" s="92"/>
      <c r="Q33" s="93"/>
      <c r="R33" s="92"/>
      <c r="S33" s="93"/>
      <c r="T33" s="92"/>
      <c r="U33" s="93"/>
      <c r="V33" s="92"/>
      <c r="W33" s="93"/>
      <c r="X33" s="92"/>
      <c r="Y33" s="93"/>
    </row>
    <row r="34" spans="1:25" x14ac:dyDescent="0.3">
      <c r="A34" s="87"/>
      <c r="B34" s="92"/>
      <c r="C34" s="93"/>
      <c r="D34" s="94"/>
      <c r="E34" s="93"/>
      <c r="F34" s="94"/>
      <c r="G34" s="93"/>
      <c r="H34" s="92"/>
      <c r="I34" s="93"/>
      <c r="J34" s="92"/>
      <c r="K34" s="93"/>
      <c r="L34" s="92"/>
      <c r="M34" s="93"/>
      <c r="N34" s="92"/>
      <c r="O34" s="93"/>
      <c r="P34" s="92"/>
      <c r="Q34" s="93"/>
      <c r="R34" s="92"/>
      <c r="S34" s="93"/>
      <c r="T34" s="92"/>
      <c r="U34" s="93"/>
      <c r="V34" s="92"/>
      <c r="W34" s="93"/>
      <c r="X34" s="92"/>
      <c r="Y34" s="93"/>
    </row>
    <row r="35" spans="1:25" x14ac:dyDescent="0.3">
      <c r="A35" s="87"/>
      <c r="B35" s="92"/>
      <c r="C35" s="93"/>
      <c r="D35" s="94"/>
      <c r="E35" s="93"/>
      <c r="F35" s="94"/>
      <c r="G35" s="93"/>
      <c r="H35" s="92"/>
      <c r="I35" s="93"/>
      <c r="J35" s="92"/>
      <c r="K35" s="93"/>
      <c r="L35" s="92"/>
      <c r="M35" s="93"/>
      <c r="N35" s="92"/>
      <c r="O35" s="93"/>
      <c r="P35" s="92"/>
      <c r="Q35" s="93"/>
      <c r="R35" s="92"/>
      <c r="S35" s="93"/>
      <c r="T35" s="92"/>
      <c r="U35" s="93"/>
      <c r="V35" s="92"/>
      <c r="W35" s="93"/>
      <c r="X35" s="92"/>
      <c r="Y35" s="93"/>
    </row>
    <row r="36" spans="1:25" x14ac:dyDescent="0.3">
      <c r="A36" s="87"/>
      <c r="B36" s="92"/>
      <c r="C36" s="93"/>
      <c r="D36" s="94"/>
      <c r="E36" s="93"/>
      <c r="F36" s="94"/>
      <c r="G36" s="93"/>
      <c r="H36" s="92"/>
      <c r="I36" s="93"/>
      <c r="J36" s="92"/>
      <c r="K36" s="93"/>
      <c r="L36" s="92"/>
      <c r="M36" s="93"/>
      <c r="N36" s="92"/>
      <c r="O36" s="93"/>
      <c r="P36" s="92"/>
      <c r="Q36" s="93"/>
      <c r="R36" s="92"/>
      <c r="S36" s="93"/>
      <c r="T36" s="92"/>
      <c r="U36" s="93"/>
      <c r="V36" s="92"/>
      <c r="W36" s="93"/>
      <c r="X36" s="92"/>
      <c r="Y36" s="93"/>
    </row>
    <row r="37" spans="1:25" x14ac:dyDescent="0.3">
      <c r="A37" s="87"/>
      <c r="B37" s="92"/>
      <c r="C37" s="93"/>
      <c r="D37" s="94"/>
      <c r="E37" s="93"/>
      <c r="F37" s="94"/>
      <c r="G37" s="93"/>
      <c r="H37" s="92"/>
      <c r="I37" s="93"/>
      <c r="J37" s="92"/>
      <c r="K37" s="93"/>
      <c r="L37" s="92"/>
      <c r="M37" s="93"/>
      <c r="N37" s="92"/>
      <c r="O37" s="93"/>
      <c r="P37" s="92"/>
      <c r="Q37" s="93"/>
      <c r="R37" s="92"/>
      <c r="S37" s="93"/>
      <c r="T37" s="92"/>
      <c r="U37" s="93"/>
      <c r="V37" s="92"/>
      <c r="W37" s="93"/>
      <c r="X37" s="92"/>
      <c r="Y37" s="93"/>
    </row>
    <row r="38" spans="1:25" x14ac:dyDescent="0.3">
      <c r="A38" s="87"/>
      <c r="B38" s="92"/>
      <c r="C38" s="93"/>
      <c r="D38" s="94"/>
      <c r="E38" s="93"/>
      <c r="F38" s="94"/>
      <c r="G38" s="93"/>
      <c r="H38" s="92"/>
      <c r="I38" s="93"/>
      <c r="J38" s="92"/>
      <c r="K38" s="93"/>
      <c r="L38" s="92"/>
      <c r="M38" s="93"/>
      <c r="N38" s="92"/>
      <c r="O38" s="93"/>
      <c r="P38" s="92"/>
      <c r="Q38" s="93"/>
      <c r="R38" s="92"/>
      <c r="S38" s="93"/>
      <c r="T38" s="92"/>
      <c r="U38" s="93"/>
      <c r="V38" s="92"/>
      <c r="W38" s="93"/>
      <c r="X38" s="92"/>
      <c r="Y38" s="93"/>
    </row>
    <row r="40" spans="1:25" x14ac:dyDescent="0.3">
      <c r="L40" s="98">
        <v>8.9999999999999998E-4</v>
      </c>
    </row>
    <row r="41" spans="1:25" x14ac:dyDescent="0.3">
      <c r="L41" s="99">
        <v>0.01</v>
      </c>
    </row>
    <row r="42" spans="1:25" x14ac:dyDescent="0.3">
      <c r="L42" s="98">
        <f>L40/L41</f>
        <v>0.09</v>
      </c>
    </row>
  </sheetData>
  <mergeCells count="12">
    <mergeCell ref="X1:Y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</mergeCells>
  <pageMargins left="0.7" right="0.7" top="0.75" bottom="0.75" header="0.3" footer="0.3"/>
  <pageSetup orientation="portrait" horizontalDpi="200" verticalDpi="2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2FE5-CA04-4154-93C5-3F699D4485D7}">
  <sheetPr codeName="Sheet21">
    <tabColor theme="9"/>
  </sheetPr>
  <dimension ref="A1:AS52"/>
  <sheetViews>
    <sheetView workbookViewId="0"/>
  </sheetViews>
  <sheetFormatPr defaultColWidth="8.19921875" defaultRowHeight="14.4" x14ac:dyDescent="0.3"/>
  <cols>
    <col min="1" max="1" width="31.59765625" style="63" bestFit="1" customWidth="1"/>
    <col min="2" max="2" width="10.69921875" style="63" bestFit="1" customWidth="1"/>
    <col min="3" max="3" width="13" style="63" bestFit="1" customWidth="1"/>
    <col min="4" max="4" width="22.5" style="63" bestFit="1" customWidth="1"/>
    <col min="5" max="5" width="23.8984375" style="63" bestFit="1" customWidth="1"/>
    <col min="6" max="6" width="31.8984375" style="63" bestFit="1" customWidth="1"/>
    <col min="7" max="7" width="26.3984375" style="63" bestFit="1" customWidth="1"/>
    <col min="8" max="8" width="21.19921875" style="63" bestFit="1" customWidth="1"/>
    <col min="9" max="9" width="21.796875" style="63" bestFit="1" customWidth="1"/>
    <col min="10" max="10" width="23.19921875" style="63" bestFit="1" customWidth="1"/>
    <col min="11" max="11" width="31.19921875" style="63" bestFit="1" customWidth="1"/>
    <col min="12" max="12" width="23.69921875" style="63" bestFit="1" customWidth="1"/>
    <col min="13" max="13" width="19.5" style="63" bestFit="1" customWidth="1"/>
    <col min="14" max="14" width="20.09765625" style="63" bestFit="1" customWidth="1"/>
    <col min="15" max="15" width="21.59765625" style="63" bestFit="1" customWidth="1"/>
    <col min="16" max="29" width="9.59765625" style="63" customWidth="1"/>
    <col min="30" max="16384" width="8.19921875" style="63"/>
  </cols>
  <sheetData>
    <row r="1" spans="1:45" x14ac:dyDescent="0.3">
      <c r="A1" s="63">
        <v>1</v>
      </c>
      <c r="B1" s="63">
        <v>2</v>
      </c>
      <c r="C1" s="63">
        <v>3</v>
      </c>
      <c r="D1" s="63">
        <v>4</v>
      </c>
      <c r="E1" s="63">
        <v>5</v>
      </c>
      <c r="F1" s="63">
        <v>6</v>
      </c>
      <c r="G1" s="63">
        <v>7</v>
      </c>
      <c r="H1" s="63">
        <v>8</v>
      </c>
      <c r="I1" s="63">
        <v>9</v>
      </c>
      <c r="J1" s="63">
        <v>10</v>
      </c>
      <c r="K1" s="63">
        <v>11</v>
      </c>
      <c r="L1" s="63">
        <v>12</v>
      </c>
      <c r="M1" s="63">
        <v>13</v>
      </c>
      <c r="N1" s="63">
        <v>14</v>
      </c>
      <c r="O1" s="63">
        <v>15</v>
      </c>
      <c r="P1" s="63">
        <v>16</v>
      </c>
      <c r="Q1" s="63">
        <v>17</v>
      </c>
      <c r="R1" s="63">
        <v>18</v>
      </c>
      <c r="S1" s="63">
        <v>19</v>
      </c>
      <c r="T1" s="63">
        <v>20</v>
      </c>
      <c r="U1" s="63">
        <v>21</v>
      </c>
      <c r="V1" s="63">
        <v>22</v>
      </c>
      <c r="W1" s="63">
        <v>23</v>
      </c>
      <c r="X1" s="63">
        <v>24</v>
      </c>
      <c r="Y1" s="63">
        <v>25</v>
      </c>
      <c r="Z1" s="63">
        <v>26</v>
      </c>
      <c r="AA1" s="63">
        <v>27</v>
      </c>
      <c r="AB1" s="63">
        <v>28</v>
      </c>
      <c r="AC1" s="63">
        <v>29</v>
      </c>
      <c r="AD1" s="63">
        <v>30</v>
      </c>
      <c r="AE1" s="63">
        <v>31</v>
      </c>
      <c r="AF1" s="63">
        <v>32</v>
      </c>
      <c r="AG1" s="63">
        <v>33</v>
      </c>
      <c r="AH1" s="63">
        <v>34</v>
      </c>
      <c r="AI1" s="63">
        <v>35</v>
      </c>
      <c r="AJ1" s="63">
        <v>36</v>
      </c>
      <c r="AK1" s="63">
        <v>37</v>
      </c>
      <c r="AL1" s="63">
        <v>38</v>
      </c>
      <c r="AM1" s="63">
        <v>39</v>
      </c>
      <c r="AN1" s="63">
        <v>40</v>
      </c>
      <c r="AO1" s="63">
        <v>41</v>
      </c>
      <c r="AP1" s="63">
        <v>42</v>
      </c>
      <c r="AQ1" s="63">
        <v>43</v>
      </c>
      <c r="AR1" s="63">
        <v>44</v>
      </c>
      <c r="AS1" s="63">
        <v>45</v>
      </c>
    </row>
    <row r="2" spans="1:45" x14ac:dyDescent="0.3">
      <c r="B2" s="87">
        <v>44316</v>
      </c>
      <c r="C2" s="87">
        <v>44316</v>
      </c>
      <c r="D2" s="87">
        <v>44347</v>
      </c>
      <c r="E2" s="87">
        <v>44347</v>
      </c>
      <c r="F2" s="87">
        <v>44377</v>
      </c>
      <c r="G2" s="87">
        <v>44377</v>
      </c>
      <c r="H2" s="87">
        <v>44408</v>
      </c>
      <c r="I2" s="87">
        <v>44408</v>
      </c>
      <c r="J2" s="87">
        <v>44439</v>
      </c>
      <c r="K2" s="87">
        <v>44439</v>
      </c>
      <c r="L2" s="87">
        <v>44469</v>
      </c>
      <c r="M2" s="87">
        <v>44469</v>
      </c>
      <c r="N2" s="87">
        <v>44500</v>
      </c>
      <c r="O2" s="87">
        <v>44500</v>
      </c>
      <c r="P2" s="87">
        <v>44530</v>
      </c>
      <c r="Q2" s="87">
        <v>44530</v>
      </c>
      <c r="R2" s="87">
        <v>44561</v>
      </c>
      <c r="S2" s="87">
        <v>44561</v>
      </c>
      <c r="T2" s="87">
        <v>44592</v>
      </c>
      <c r="U2" s="87">
        <v>44592</v>
      </c>
      <c r="V2" s="87">
        <v>44620</v>
      </c>
      <c r="W2" s="87">
        <v>44620</v>
      </c>
      <c r="X2" s="87">
        <v>44651</v>
      </c>
      <c r="Y2" s="87">
        <v>44651</v>
      </c>
      <c r="Z2" s="87">
        <v>44681</v>
      </c>
      <c r="AA2" s="87">
        <v>44681</v>
      </c>
      <c r="AB2" s="87">
        <v>44712</v>
      </c>
      <c r="AC2" s="87">
        <v>44712</v>
      </c>
      <c r="AD2" s="87">
        <v>44742</v>
      </c>
      <c r="AE2" s="87">
        <v>44742</v>
      </c>
      <c r="AF2" s="87">
        <v>44773</v>
      </c>
      <c r="AG2" s="87">
        <v>44773</v>
      </c>
    </row>
    <row r="3" spans="1:45" x14ac:dyDescent="0.3">
      <c r="A3" s="100" t="s">
        <v>170</v>
      </c>
      <c r="B3" s="100" t="s">
        <v>171</v>
      </c>
      <c r="C3" s="100" t="s">
        <v>172</v>
      </c>
      <c r="D3" s="100" t="s">
        <v>171</v>
      </c>
      <c r="E3" s="100" t="s">
        <v>172</v>
      </c>
      <c r="F3" s="100" t="s">
        <v>171</v>
      </c>
      <c r="G3" s="100" t="s">
        <v>172</v>
      </c>
      <c r="H3" s="100" t="s">
        <v>171</v>
      </c>
      <c r="I3" s="100" t="s">
        <v>172</v>
      </c>
      <c r="J3" s="100" t="s">
        <v>171</v>
      </c>
      <c r="K3" s="100" t="s">
        <v>172</v>
      </c>
      <c r="L3" s="100" t="s">
        <v>171</v>
      </c>
      <c r="M3" s="100" t="s">
        <v>172</v>
      </c>
      <c r="N3" s="100" t="s">
        <v>171</v>
      </c>
      <c r="O3" s="100" t="s">
        <v>172</v>
      </c>
      <c r="P3" s="100" t="s">
        <v>171</v>
      </c>
      <c r="Q3" s="100" t="s">
        <v>172</v>
      </c>
      <c r="R3" s="100" t="s">
        <v>171</v>
      </c>
      <c r="S3" s="100" t="s">
        <v>172</v>
      </c>
      <c r="T3" s="100" t="s">
        <v>171</v>
      </c>
      <c r="U3" s="100" t="s">
        <v>172</v>
      </c>
      <c r="V3" s="100" t="s">
        <v>171</v>
      </c>
      <c r="W3" s="100" t="s">
        <v>172</v>
      </c>
      <c r="X3" s="100" t="s">
        <v>171</v>
      </c>
      <c r="Y3" s="100" t="s">
        <v>172</v>
      </c>
      <c r="Z3" s="100" t="s">
        <v>171</v>
      </c>
      <c r="AA3" s="100" t="s">
        <v>172</v>
      </c>
      <c r="AB3" s="100" t="s">
        <v>171</v>
      </c>
      <c r="AC3" s="100" t="s">
        <v>172</v>
      </c>
      <c r="AD3" s="100" t="s">
        <v>171</v>
      </c>
      <c r="AE3" s="100" t="s">
        <v>172</v>
      </c>
      <c r="AF3" s="100" t="s">
        <v>171</v>
      </c>
      <c r="AG3" s="100" t="s">
        <v>172</v>
      </c>
    </row>
    <row r="4" spans="1:45" x14ac:dyDescent="0.3">
      <c r="A4" s="101" t="s">
        <v>106</v>
      </c>
      <c r="B4" s="102">
        <v>-1.024E-3</v>
      </c>
      <c r="C4" s="102">
        <v>-4.568E-3</v>
      </c>
      <c r="D4" s="102">
        <v>5.4859999999999996E-3</v>
      </c>
      <c r="E4" s="102">
        <v>6.2980000000000006E-3</v>
      </c>
      <c r="F4" s="102">
        <v>2.5261999999999996E-2</v>
      </c>
      <c r="G4" s="102">
        <v>2.1010000000000001E-2</v>
      </c>
      <c r="H4" s="102">
        <v>1.0018000000000001E-2</v>
      </c>
      <c r="I4" s="102">
        <v>1.1091999999999999E-2</v>
      </c>
      <c r="J4" s="102">
        <v>1.4239999999999999E-2</v>
      </c>
      <c r="K4" s="102">
        <v>1.4766E-2</v>
      </c>
      <c r="L4" s="102">
        <v>-2.4353E-2</v>
      </c>
      <c r="M4" s="102">
        <v>-2.3018E-2</v>
      </c>
      <c r="N4" s="102">
        <v>1.2978E-2</v>
      </c>
      <c r="O4" s="102">
        <v>1.2739E-2</v>
      </c>
      <c r="P4" s="102">
        <v>-7.6099999999999996E-4</v>
      </c>
      <c r="Q4" s="102">
        <v>4.339E-3</v>
      </c>
      <c r="R4" s="102">
        <v>1.7461999999999998E-2</v>
      </c>
      <c r="S4" s="102">
        <v>1.8185E-2</v>
      </c>
      <c r="T4" s="102">
        <v>-3.8307000000000001E-2</v>
      </c>
      <c r="U4" s="102">
        <v>-3.0571000000000001E-2</v>
      </c>
      <c r="V4" s="102">
        <v>-2.1243999999999999E-2</v>
      </c>
      <c r="W4" s="102">
        <v>-1.3939999999999999E-2</v>
      </c>
      <c r="X4" s="103">
        <v>-1.1127E-2</v>
      </c>
      <c r="Y4" s="103">
        <v>-6.5249999999999996E-3</v>
      </c>
      <c r="Z4" s="103">
        <v>-4.6199999999999998E-2</v>
      </c>
      <c r="AA4" s="103">
        <v>-4.4287E-2</v>
      </c>
      <c r="AB4" s="103">
        <v>-7.8279999999999999E-3</v>
      </c>
      <c r="AC4" s="103">
        <v>-3.4129999999999998E-3</v>
      </c>
      <c r="AD4" s="103">
        <v>-4.2072000000000005E-2</v>
      </c>
      <c r="AE4" s="103">
        <v>-4.6675000000000001E-2</v>
      </c>
      <c r="AF4" s="103">
        <v>4.6512398500439998E-2</v>
      </c>
      <c r="AG4" s="103">
        <v>4.6341962160170003E-2</v>
      </c>
    </row>
    <row r="5" spans="1:45" x14ac:dyDescent="0.3">
      <c r="A5" s="101" t="s">
        <v>107</v>
      </c>
      <c r="B5" s="102">
        <v>-9.3799999999999992E-4</v>
      </c>
      <c r="C5" s="102">
        <v>-4.9740000000000001E-3</v>
      </c>
      <c r="D5" s="102">
        <v>5.4269999999999995E-3</v>
      </c>
      <c r="E5" s="102">
        <v>6.5369999999999994E-3</v>
      </c>
      <c r="F5" s="102">
        <v>2.8090999999999998E-2</v>
      </c>
      <c r="G5" s="102">
        <v>2.3562E-2</v>
      </c>
      <c r="H5" s="102">
        <v>1.0120000000000001E-2</v>
      </c>
      <c r="I5" s="102">
        <v>1.1164E-2</v>
      </c>
      <c r="J5" s="102">
        <v>1.7034000000000001E-2</v>
      </c>
      <c r="K5" s="102">
        <v>1.7985999999999999E-2</v>
      </c>
      <c r="L5" s="102">
        <v>-2.6533000000000001E-2</v>
      </c>
      <c r="M5" s="102">
        <v>-2.5123000000000003E-2</v>
      </c>
      <c r="N5" s="102">
        <v>1.6791E-2</v>
      </c>
      <c r="O5" s="102">
        <v>1.6919E-2</v>
      </c>
      <c r="P5" s="102">
        <v>-1.9380000000000001E-3</v>
      </c>
      <c r="Q5" s="102">
        <v>3.614E-3</v>
      </c>
      <c r="R5" s="102">
        <v>1.8432999999999998E-2</v>
      </c>
      <c r="S5" s="102">
        <v>1.9709000000000001E-2</v>
      </c>
      <c r="T5" s="102">
        <v>-4.0079999999999998E-2</v>
      </c>
      <c r="U5" s="102">
        <v>-3.1018E-2</v>
      </c>
      <c r="V5" s="102">
        <v>-2.2953999999999999E-2</v>
      </c>
      <c r="W5" s="102">
        <v>-1.4903E-2</v>
      </c>
      <c r="X5" s="103">
        <v>-8.3169999999999997E-3</v>
      </c>
      <c r="Y5" s="103">
        <v>-2.4329999999999998E-3</v>
      </c>
      <c r="Z5" s="103">
        <v>-4.8497000000000005E-2</v>
      </c>
      <c r="AA5" s="103">
        <v>-4.6639E-2</v>
      </c>
      <c r="AB5" s="103">
        <v>-9.1020000000000007E-3</v>
      </c>
      <c r="AC5" s="103">
        <v>-3.9110000000000004E-3</v>
      </c>
      <c r="AD5" s="103">
        <v>-4.5965999999999993E-2</v>
      </c>
      <c r="AE5" s="103">
        <v>-5.1924999999999999E-2</v>
      </c>
      <c r="AF5" s="103">
        <v>4.9367082686580001E-2</v>
      </c>
      <c r="AG5" s="103">
        <v>4.8623697248989996E-2</v>
      </c>
    </row>
    <row r="6" spans="1:45" x14ac:dyDescent="0.3">
      <c r="A6" s="101" t="s">
        <v>108</v>
      </c>
      <c r="B6" s="102">
        <v>-7.7299999999999992E-4</v>
      </c>
      <c r="C6" s="102">
        <v>-5.7869999999999996E-3</v>
      </c>
      <c r="D6" s="102">
        <v>5.2820000000000002E-3</v>
      </c>
      <c r="E6" s="102">
        <v>7.0150000000000004E-3</v>
      </c>
      <c r="F6" s="102">
        <v>3.3685E-2</v>
      </c>
      <c r="G6" s="102">
        <v>2.8664000000000002E-2</v>
      </c>
      <c r="H6" s="102">
        <v>1.0302E-2</v>
      </c>
      <c r="I6" s="102">
        <v>1.1303000000000001E-2</v>
      </c>
      <c r="J6" s="102">
        <v>2.2635000000000002E-2</v>
      </c>
      <c r="K6" s="102">
        <v>2.4428000000000002E-2</v>
      </c>
      <c r="L6" s="102">
        <v>-3.0890000000000001E-2</v>
      </c>
      <c r="M6" s="102">
        <v>-2.9330999999999999E-2</v>
      </c>
      <c r="N6" s="102">
        <v>2.4441000000000001E-2</v>
      </c>
      <c r="O6" s="102">
        <v>2.5278000000000002E-2</v>
      </c>
      <c r="P6" s="102">
        <v>-4.2630000000000003E-3</v>
      </c>
      <c r="Q6" s="102">
        <v>2.166E-3</v>
      </c>
      <c r="R6" s="102">
        <v>2.0390000000000002E-2</v>
      </c>
      <c r="S6" s="102">
        <v>2.2755999999999998E-2</v>
      </c>
      <c r="T6" s="102">
        <v>-4.3646999999999998E-2</v>
      </c>
      <c r="U6" s="102">
        <v>-3.1932000000000002E-2</v>
      </c>
      <c r="V6" s="102">
        <v>-2.6429999999999999E-2</v>
      </c>
      <c r="W6" s="102">
        <v>-1.6827999999999999E-2</v>
      </c>
      <c r="X6" s="103">
        <v>-2.7429999999999998E-3</v>
      </c>
      <c r="Y6" s="103">
        <v>5.7509999999999992E-3</v>
      </c>
      <c r="Z6" s="103">
        <v>-5.3151000000000004E-2</v>
      </c>
      <c r="AA6" s="103">
        <v>-5.1343E-2</v>
      </c>
      <c r="AB6" s="103">
        <v>-1.176E-2</v>
      </c>
      <c r="AC6" s="103">
        <v>-4.9059999999999998E-3</v>
      </c>
      <c r="AD6" s="103">
        <v>-5.3723E-2</v>
      </c>
      <c r="AE6" s="103">
        <v>-6.2426000000000002E-2</v>
      </c>
      <c r="AF6" s="103">
        <v>5.5090243821089999E-2</v>
      </c>
      <c r="AG6" s="103">
        <v>5.3197543602290003E-2</v>
      </c>
    </row>
    <row r="7" spans="1:45" x14ac:dyDescent="0.3">
      <c r="A7" s="101" t="s">
        <v>109</v>
      </c>
      <c r="B7" s="102">
        <v>-3.3199999999999999E-4</v>
      </c>
      <c r="C7" s="102">
        <v>-6.6190000000000008E-3</v>
      </c>
      <c r="D7" s="102">
        <v>5.2310000000000004E-3</v>
      </c>
      <c r="E7" s="102">
        <v>7.5239999999999994E-3</v>
      </c>
      <c r="F7" s="102">
        <v>3.7732000000000002E-2</v>
      </c>
      <c r="G7" s="102">
        <v>3.3814999999999998E-2</v>
      </c>
      <c r="H7" s="102">
        <v>1.0112000000000001E-2</v>
      </c>
      <c r="I7" s="102">
        <v>1.1489000000000001E-2</v>
      </c>
      <c r="J7" s="102">
        <v>2.7492000000000003E-2</v>
      </c>
      <c r="K7" s="102">
        <v>3.0861999999999997E-2</v>
      </c>
      <c r="L7" s="102">
        <v>-3.4553E-2</v>
      </c>
      <c r="M7" s="102">
        <v>-3.3610000000000001E-2</v>
      </c>
      <c r="N7" s="102">
        <v>3.1156000000000003E-2</v>
      </c>
      <c r="O7" s="102">
        <v>3.3584000000000003E-2</v>
      </c>
      <c r="P7" s="102">
        <v>-5.8099999999999992E-3</v>
      </c>
      <c r="Q7" s="102">
        <v>7.5999999999999993E-4</v>
      </c>
      <c r="R7" s="102">
        <v>2.2824000000000001E-2</v>
      </c>
      <c r="S7" s="102">
        <v>2.5886999999999997E-2</v>
      </c>
      <c r="T7" s="102">
        <v>-4.6167999999999994E-2</v>
      </c>
      <c r="U7" s="102">
        <v>-3.3047E-2</v>
      </c>
      <c r="V7" s="102">
        <v>-3.0159999999999999E-2</v>
      </c>
      <c r="W7" s="102">
        <v>-1.8790999999999999E-2</v>
      </c>
      <c r="X7" s="103">
        <v>3.1549999999999998E-3</v>
      </c>
      <c r="Y7" s="103">
        <v>1.3785E-2</v>
      </c>
      <c r="Z7" s="103">
        <v>-5.7736000000000003E-2</v>
      </c>
      <c r="AA7" s="103">
        <v>-5.6222000000000001E-2</v>
      </c>
      <c r="AB7" s="103">
        <v>-1.3905000000000001E-2</v>
      </c>
      <c r="AC7" s="103">
        <v>-5.9109999999999996E-3</v>
      </c>
      <c r="AD7" s="103">
        <v>-6.1187999999999999E-2</v>
      </c>
      <c r="AE7" s="103">
        <v>-7.3038999999999993E-2</v>
      </c>
      <c r="AF7" s="103">
        <v>6.0882233952340006E-2</v>
      </c>
      <c r="AG7" s="103">
        <v>5.7976567914920001E-2</v>
      </c>
    </row>
    <row r="8" spans="1:45" x14ac:dyDescent="0.3">
      <c r="A8" s="104" t="s">
        <v>110</v>
      </c>
      <c r="B8" s="105">
        <v>-3.6209999999999997E-3</v>
      </c>
      <c r="C8" s="105">
        <v>-4.0689999999999997E-3</v>
      </c>
      <c r="D8" s="105">
        <v>5.9059999999999998E-3</v>
      </c>
      <c r="E8" s="105">
        <v>6.0350000000000004E-3</v>
      </c>
      <c r="F8" s="105">
        <v>1.6431000000000001E-2</v>
      </c>
      <c r="G8" s="105">
        <v>1.728E-2</v>
      </c>
      <c r="H8" s="105">
        <v>1.0579E-2</v>
      </c>
      <c r="I8" s="105">
        <v>1.0875999999999999E-2</v>
      </c>
      <c r="J8" s="105">
        <v>9.2130000000000007E-3</v>
      </c>
      <c r="K8" s="105">
        <v>9.951999999999999E-3</v>
      </c>
      <c r="L8" s="105">
        <v>-1.8966E-2</v>
      </c>
      <c r="M8" s="105">
        <v>-1.9942000000000001E-2</v>
      </c>
      <c r="N8" s="105">
        <v>5.1549999999999999E-3</v>
      </c>
      <c r="O8" s="105">
        <v>6.2709999999999997E-3</v>
      </c>
      <c r="P8" s="105">
        <v>9.5699999999999995E-4</v>
      </c>
      <c r="Q8" s="105">
        <v>5.4579999999999993E-3</v>
      </c>
      <c r="R8" s="105">
        <v>2.0080000000000001E-2</v>
      </c>
      <c r="S8" s="105">
        <v>1.6471E-2</v>
      </c>
      <c r="T8" s="105">
        <v>-2.6613000000000001E-2</v>
      </c>
      <c r="U8" s="105">
        <v>-3.0334E-2</v>
      </c>
      <c r="V8" s="105">
        <v>-1.3690000000000001E-2</v>
      </c>
      <c r="W8" s="105">
        <v>-1.2246E-2</v>
      </c>
      <c r="X8" s="106">
        <v>-1.0163999999999999E-2</v>
      </c>
      <c r="Y8" s="106">
        <v>-1.2816000000000001E-2</v>
      </c>
      <c r="Z8" s="106">
        <v>-3.5452999999999998E-2</v>
      </c>
      <c r="AA8" s="106">
        <v>-4.0819000000000001E-2</v>
      </c>
      <c r="AB8" s="106">
        <v>-4.529E-3</v>
      </c>
      <c r="AC8" s="106">
        <v>-2.6319999999999998E-3</v>
      </c>
      <c r="AD8" s="106">
        <v>-3.3649999999999999E-2</v>
      </c>
      <c r="AE8" s="106">
        <v>-3.8822999999999996E-2</v>
      </c>
      <c r="AF8" s="106">
        <v>3.8398543892340001E-2</v>
      </c>
      <c r="AG8" s="106">
        <v>4.3150302018640001E-2</v>
      </c>
    </row>
    <row r="9" spans="1:45" x14ac:dyDescent="0.3">
      <c r="A9" s="104" t="s">
        <v>111</v>
      </c>
      <c r="B9" s="105">
        <v>-4.4619999999999998E-3</v>
      </c>
      <c r="C9" s="105">
        <v>-4.6489999999999995E-3</v>
      </c>
      <c r="D9" s="105">
        <v>6.2680000000000001E-3</v>
      </c>
      <c r="E9" s="105">
        <v>6.3639999999999999E-3</v>
      </c>
      <c r="F9" s="105">
        <v>1.9200999999999999E-2</v>
      </c>
      <c r="G9" s="105">
        <v>2.1072999999999998E-2</v>
      </c>
      <c r="H9" s="105">
        <v>1.1214E-2</v>
      </c>
      <c r="I9" s="105">
        <v>1.0998000000000001E-2</v>
      </c>
      <c r="J9" s="105">
        <v>1.3086E-2</v>
      </c>
      <c r="K9" s="105">
        <v>1.4780999999999999E-2</v>
      </c>
      <c r="L9" s="105">
        <v>-2.1836000000000001E-2</v>
      </c>
      <c r="M9" s="105">
        <v>-2.3062999999999997E-2</v>
      </c>
      <c r="N9" s="105">
        <v>1.0065999999999999E-2</v>
      </c>
      <c r="O9" s="105">
        <v>1.2598E-2</v>
      </c>
      <c r="P9" s="105">
        <v>-7.3400000000000006E-4</v>
      </c>
      <c r="Q9" s="105">
        <v>4.3540000000000002E-3</v>
      </c>
      <c r="R9" s="105">
        <v>2.3777E-2</v>
      </c>
      <c r="S9" s="105">
        <v>1.8606000000000001E-2</v>
      </c>
      <c r="T9" s="105">
        <v>-2.6124999999999999E-2</v>
      </c>
      <c r="U9" s="105">
        <v>-3.0857000000000002E-2</v>
      </c>
      <c r="V9" s="105">
        <v>-1.4458E-2</v>
      </c>
      <c r="W9" s="105">
        <v>-1.374E-2</v>
      </c>
      <c r="X9" s="106">
        <v>-4.0610000000000004E-3</v>
      </c>
      <c r="Y9" s="106">
        <v>-6.6080000000000002E-3</v>
      </c>
      <c r="Z9" s="106">
        <v>-3.6465999999999998E-2</v>
      </c>
      <c r="AA9" s="106">
        <v>-4.4292999999999999E-2</v>
      </c>
      <c r="AB9" s="106">
        <v>-5.3239999999999997E-3</v>
      </c>
      <c r="AC9" s="106">
        <v>-3.3850000000000004E-3</v>
      </c>
      <c r="AD9" s="106">
        <v>-3.9157999999999998E-2</v>
      </c>
      <c r="AE9" s="106">
        <v>-4.6666999999999993E-2</v>
      </c>
      <c r="AF9" s="106">
        <v>4.1025342012730004E-2</v>
      </c>
      <c r="AG9" s="106">
        <v>4.6469068983569999E-2</v>
      </c>
    </row>
    <row r="10" spans="1:45" x14ac:dyDescent="0.3">
      <c r="A10" s="104" t="s">
        <v>112</v>
      </c>
      <c r="B10" s="105">
        <v>-5.0219999999999996E-3</v>
      </c>
      <c r="C10" s="105">
        <v>-5.0349999999999995E-3</v>
      </c>
      <c r="D10" s="105">
        <v>6.5100000000000002E-3</v>
      </c>
      <c r="E10" s="105">
        <v>6.5839999999999996E-3</v>
      </c>
      <c r="F10" s="105">
        <v>2.1045999999999999E-2</v>
      </c>
      <c r="G10" s="105">
        <v>2.3602999999999999E-2</v>
      </c>
      <c r="H10" s="105">
        <v>1.1632E-2</v>
      </c>
      <c r="I10" s="105">
        <v>1.1079E-2</v>
      </c>
      <c r="J10" s="105">
        <v>1.5665999999999999E-2</v>
      </c>
      <c r="K10" s="105">
        <v>1.8000000000000002E-2</v>
      </c>
      <c r="L10" s="105">
        <v>-2.3743E-2</v>
      </c>
      <c r="M10" s="105">
        <v>-2.5144000000000003E-2</v>
      </c>
      <c r="N10" s="105">
        <v>1.3354999999999999E-2</v>
      </c>
      <c r="O10" s="105">
        <v>1.6816999999999999E-2</v>
      </c>
      <c r="P10" s="105">
        <v>-1.8529999999999998E-3</v>
      </c>
      <c r="Q10" s="105">
        <v>3.6180000000000001E-3</v>
      </c>
      <c r="R10" s="105">
        <v>2.6231000000000001E-2</v>
      </c>
      <c r="S10" s="105">
        <v>2.0028999999999998E-2</v>
      </c>
      <c r="T10" s="105">
        <v>-2.5811000000000001E-2</v>
      </c>
      <c r="U10" s="105">
        <v>-3.1213999999999999E-2</v>
      </c>
      <c r="V10" s="105">
        <v>-1.4964999999999999E-2</v>
      </c>
      <c r="W10" s="105">
        <v>-1.4735E-2</v>
      </c>
      <c r="X10" s="106">
        <v>6.9999999999999999E-6</v>
      </c>
      <c r="Y10" s="106">
        <v>-2.4690000000000003E-3</v>
      </c>
      <c r="Z10" s="106">
        <v>-3.7128999999999995E-2</v>
      </c>
      <c r="AA10" s="106">
        <v>-4.6608000000000004E-2</v>
      </c>
      <c r="AB10" s="106">
        <v>-5.8530000000000006E-3</v>
      </c>
      <c r="AC10" s="106">
        <v>-3.8869999999999998E-3</v>
      </c>
      <c r="AD10" s="106">
        <v>-4.2844E-2</v>
      </c>
      <c r="AE10" s="106">
        <v>-5.1896000000000005E-2</v>
      </c>
      <c r="AF10" s="106">
        <v>4.2764921420459998E-2</v>
      </c>
      <c r="AG10" s="106">
        <v>4.8686322549129996E-2</v>
      </c>
    </row>
    <row r="11" spans="1:45" x14ac:dyDescent="0.3">
      <c r="A11" s="104" t="s">
        <v>113</v>
      </c>
      <c r="B11" s="105">
        <v>-6.1429999999999992E-3</v>
      </c>
      <c r="C11" s="105">
        <v>-5.8079999999999998E-3</v>
      </c>
      <c r="D11" s="105">
        <v>6.9810000000000002E-3</v>
      </c>
      <c r="E11" s="105">
        <v>7.0220000000000005E-3</v>
      </c>
      <c r="F11" s="105">
        <v>2.4712999999999999E-2</v>
      </c>
      <c r="G11" s="105">
        <v>2.8660999999999999E-2</v>
      </c>
      <c r="H11" s="105">
        <v>1.2456E-2</v>
      </c>
      <c r="I11" s="105">
        <v>1.1235E-2</v>
      </c>
      <c r="J11" s="105">
        <v>2.0809000000000001E-2</v>
      </c>
      <c r="K11" s="105">
        <v>2.4438000000000001E-2</v>
      </c>
      <c r="L11" s="105">
        <v>-2.7519000000000002E-2</v>
      </c>
      <c r="M11" s="105">
        <v>-2.9307E-2</v>
      </c>
      <c r="N11" s="105">
        <v>1.9927999999999998E-2</v>
      </c>
      <c r="O11" s="105">
        <v>2.5253000000000001E-2</v>
      </c>
      <c r="P11" s="105">
        <v>-4.0790000000000002E-3</v>
      </c>
      <c r="Q11" s="105">
        <v>2.1460000000000003E-3</v>
      </c>
      <c r="R11" s="105">
        <v>3.108E-2</v>
      </c>
      <c r="S11" s="105">
        <v>2.2873999999999999E-2</v>
      </c>
      <c r="T11" s="105">
        <v>-2.5182000000000003E-2</v>
      </c>
      <c r="U11" s="105">
        <v>-3.1945000000000001E-2</v>
      </c>
      <c r="V11" s="105">
        <v>-1.6063000000000001E-2</v>
      </c>
      <c r="W11" s="105">
        <v>-1.6727000000000002E-2</v>
      </c>
      <c r="X11" s="106">
        <v>8.1630000000000001E-3</v>
      </c>
      <c r="Y11" s="106">
        <v>5.8089999999999999E-3</v>
      </c>
      <c r="Z11" s="106">
        <v>-3.8516000000000002E-2</v>
      </c>
      <c r="AA11" s="106">
        <v>-5.1239999999999994E-2</v>
      </c>
      <c r="AB11" s="106">
        <v>-6.953E-3</v>
      </c>
      <c r="AC11" s="106">
        <v>-4.8909999999999995E-3</v>
      </c>
      <c r="AD11" s="106">
        <v>-5.0157E-2</v>
      </c>
      <c r="AE11" s="106">
        <v>-6.2354E-2</v>
      </c>
      <c r="AF11" s="106">
        <v>4.6178038307819996E-2</v>
      </c>
      <c r="AG11" s="106">
        <v>5.3132496718570003E-2</v>
      </c>
    </row>
    <row r="12" spans="1:45" x14ac:dyDescent="0.3">
      <c r="A12" s="107" t="s">
        <v>114</v>
      </c>
      <c r="B12" s="108">
        <v>-2.1290000000000002E-3</v>
      </c>
      <c r="C12" s="108">
        <v>-3.3019999999999998E-3</v>
      </c>
      <c r="D12" s="108">
        <v>5.6620000000000004E-3</v>
      </c>
      <c r="E12" s="108">
        <v>5.9280000000000001E-3</v>
      </c>
      <c r="F12" s="108">
        <v>1.3727E-2</v>
      </c>
      <c r="G12" s="108">
        <v>1.4107000000000001E-2</v>
      </c>
      <c r="H12" s="108">
        <v>1.0145E-2</v>
      </c>
      <c r="I12" s="108">
        <v>1.0685E-2</v>
      </c>
      <c r="J12" s="108">
        <v>6.6519999999999999E-3</v>
      </c>
      <c r="K12" s="108">
        <v>6.4310000000000001E-3</v>
      </c>
      <c r="L12" s="108">
        <v>-1.6923999999999998E-2</v>
      </c>
      <c r="M12" s="108">
        <v>-1.7124999999999998E-2</v>
      </c>
      <c r="N12" s="108">
        <v>2.8139999999999997E-3</v>
      </c>
      <c r="O12" s="108">
        <v>3.1390000000000003E-3</v>
      </c>
      <c r="P12" s="108">
        <v>1.2650000000000001E-3</v>
      </c>
      <c r="Q12" s="108">
        <v>5.5979999999999997E-3</v>
      </c>
      <c r="R12" s="108">
        <v>1.6781999999999998E-2</v>
      </c>
      <c r="S12" s="108">
        <v>1.3379E-2</v>
      </c>
      <c r="T12" s="108">
        <v>-2.477E-2</v>
      </c>
      <c r="U12" s="108">
        <v>-2.7560999999999999E-2</v>
      </c>
      <c r="V12" s="108">
        <v>-1.3958E-2</v>
      </c>
      <c r="W12" s="108">
        <v>-1.1313999999999999E-2</v>
      </c>
      <c r="X12" s="109">
        <v>-1.3534999999999998E-2</v>
      </c>
      <c r="Y12" s="109">
        <v>-1.5387E-2</v>
      </c>
      <c r="Z12" s="109">
        <v>-3.4771000000000003E-2</v>
      </c>
      <c r="AA12" s="109">
        <v>-3.7349E-2</v>
      </c>
      <c r="AB12" s="109">
        <v>-3.699E-3</v>
      </c>
      <c r="AC12" s="109">
        <v>-1.9880000000000002E-3</v>
      </c>
      <c r="AD12" s="109">
        <v>-3.0969000000000003E-2</v>
      </c>
      <c r="AE12" s="109">
        <v>-3.3174000000000002E-2</v>
      </c>
      <c r="AF12" s="109">
        <v>3.6169995144140002E-2</v>
      </c>
      <c r="AG12" s="109">
        <v>3.9126383150859999E-2</v>
      </c>
    </row>
    <row r="13" spans="1:45" x14ac:dyDescent="0.3">
      <c r="A13" s="107" t="s">
        <v>115</v>
      </c>
      <c r="B13" s="108">
        <v>-2.5859999999999998E-3</v>
      </c>
      <c r="C13" s="108">
        <v>-3.7180000000000004E-3</v>
      </c>
      <c r="D13" s="108">
        <v>5.934E-3</v>
      </c>
      <c r="E13" s="108">
        <v>6.3859999999999993E-3</v>
      </c>
      <c r="F13" s="108">
        <v>1.5322000000000001E-2</v>
      </c>
      <c r="G13" s="108">
        <v>1.6614E-2</v>
      </c>
      <c r="H13" s="108">
        <v>1.065E-2</v>
      </c>
      <c r="I13" s="108">
        <v>1.0719000000000001E-2</v>
      </c>
      <c r="J13" s="108">
        <v>9.2810000000000011E-3</v>
      </c>
      <c r="K13" s="108">
        <v>9.5350000000000001E-3</v>
      </c>
      <c r="L13" s="108">
        <v>-1.8891999999999999E-2</v>
      </c>
      <c r="M13" s="108">
        <v>-1.9181E-2</v>
      </c>
      <c r="N13" s="108">
        <v>6.3270000000000002E-3</v>
      </c>
      <c r="O13" s="108">
        <v>7.4180000000000001E-3</v>
      </c>
      <c r="P13" s="108">
        <v>5.0000000000000004E-6</v>
      </c>
      <c r="Q13" s="108">
        <v>4.7670000000000004E-3</v>
      </c>
      <c r="R13" s="108">
        <v>1.9729E-2</v>
      </c>
      <c r="S13" s="108">
        <v>1.5042E-2</v>
      </c>
      <c r="T13" s="108">
        <v>-2.4156E-2</v>
      </c>
      <c r="U13" s="108">
        <v>-2.7854999999999998E-2</v>
      </c>
      <c r="V13" s="108">
        <v>-1.4453000000000001E-2</v>
      </c>
      <c r="W13" s="108">
        <v>-1.2116999999999999E-2</v>
      </c>
      <c r="X13" s="109">
        <v>-9.4230000000000008E-3</v>
      </c>
      <c r="Y13" s="109">
        <v>-1.1175999999999998E-2</v>
      </c>
      <c r="Z13" s="109">
        <v>-3.5846000000000003E-2</v>
      </c>
      <c r="AA13" s="109">
        <v>-3.9704000000000003E-2</v>
      </c>
      <c r="AB13" s="109">
        <v>-3.9900000000000005E-3</v>
      </c>
      <c r="AC13" s="109">
        <v>-2.4109999999999999E-3</v>
      </c>
      <c r="AD13" s="109">
        <v>-3.4765999999999998E-2</v>
      </c>
      <c r="AE13" s="109">
        <v>-3.8539999999999998E-2</v>
      </c>
      <c r="AF13" s="109">
        <v>3.9086541763269998E-2</v>
      </c>
      <c r="AG13" s="109">
        <v>4.1351091015279999E-2</v>
      </c>
    </row>
    <row r="14" spans="1:45" x14ac:dyDescent="0.3">
      <c r="A14" s="107" t="s">
        <v>116</v>
      </c>
      <c r="B14" s="108">
        <v>-3.2759999999999998E-3</v>
      </c>
      <c r="C14" s="108">
        <v>-4.3419999999999995E-3</v>
      </c>
      <c r="D14" s="108">
        <v>6.3449999999999999E-3</v>
      </c>
      <c r="E14" s="108">
        <v>7.0730000000000003E-3</v>
      </c>
      <c r="F14" s="108">
        <v>1.7715999999999999E-2</v>
      </c>
      <c r="G14" s="108">
        <v>2.0375000000000001E-2</v>
      </c>
      <c r="H14" s="108">
        <v>1.1417E-2</v>
      </c>
      <c r="I14" s="108">
        <v>1.0768999999999999E-2</v>
      </c>
      <c r="J14" s="108">
        <v>1.3202E-2</v>
      </c>
      <c r="K14" s="108">
        <v>1.4191E-2</v>
      </c>
      <c r="L14" s="108">
        <v>-2.1814E-2</v>
      </c>
      <c r="M14" s="108">
        <v>-2.2263999999999999E-2</v>
      </c>
      <c r="N14" s="108">
        <v>1.1613E-2</v>
      </c>
      <c r="O14" s="108">
        <v>1.3836999999999999E-2</v>
      </c>
      <c r="P14" s="108">
        <v>-1.884E-3</v>
      </c>
      <c r="Q14" s="108">
        <v>3.5210000000000003E-3</v>
      </c>
      <c r="R14" s="108">
        <v>2.4119999999999999E-2</v>
      </c>
      <c r="S14" s="108">
        <v>1.7536E-2</v>
      </c>
      <c r="T14" s="108">
        <v>-2.3224999999999999E-2</v>
      </c>
      <c r="U14" s="108">
        <v>-2.8309000000000001E-2</v>
      </c>
      <c r="V14" s="108">
        <v>-1.5073000000000001E-2</v>
      </c>
      <c r="W14" s="108">
        <v>-1.3322000000000001E-2</v>
      </c>
      <c r="X14" s="109">
        <v>-3.5730000000000002E-3</v>
      </c>
      <c r="Y14" s="109">
        <v>-4.8589999999999996E-3</v>
      </c>
      <c r="Z14" s="109">
        <v>-3.7028999999999999E-2</v>
      </c>
      <c r="AA14" s="109">
        <v>-4.3235999999999997E-2</v>
      </c>
      <c r="AB14" s="109">
        <v>-4.3290000000000004E-3</v>
      </c>
      <c r="AC14" s="109">
        <v>-3.0459999999999997E-3</v>
      </c>
      <c r="AD14" s="109">
        <v>-4.0392999999999998E-2</v>
      </c>
      <c r="AE14" s="109">
        <v>-4.6588000000000004E-2</v>
      </c>
      <c r="AF14" s="109">
        <v>4.2335612495380003E-2</v>
      </c>
      <c r="AG14" s="109">
        <v>4.4692737310329994E-2</v>
      </c>
    </row>
    <row r="15" spans="1:45" x14ac:dyDescent="0.3">
      <c r="A15" s="107" t="s">
        <v>117</v>
      </c>
      <c r="B15" s="108">
        <v>-3.735E-3</v>
      </c>
      <c r="C15" s="108">
        <v>-4.7580000000000001E-3</v>
      </c>
      <c r="D15" s="108">
        <v>6.6180000000000006E-3</v>
      </c>
      <c r="E15" s="108">
        <v>7.5309999999999995E-3</v>
      </c>
      <c r="F15" s="108">
        <v>1.9306E-2</v>
      </c>
      <c r="G15" s="108">
        <v>2.2882E-2</v>
      </c>
      <c r="H15" s="108">
        <v>1.1899E-2</v>
      </c>
      <c r="I15" s="108">
        <v>1.0800000000000001E-2</v>
      </c>
      <c r="J15" s="108">
        <v>1.5819E-2</v>
      </c>
      <c r="K15" s="108">
        <v>1.7295000000000001E-2</v>
      </c>
      <c r="L15" s="108">
        <v>-2.3743E-2</v>
      </c>
      <c r="M15" s="108">
        <v>-2.4319999999999998E-2</v>
      </c>
      <c r="N15" s="108">
        <v>1.5128999999999998E-2</v>
      </c>
      <c r="O15" s="108">
        <v>1.8116E-2</v>
      </c>
      <c r="P15" s="108">
        <v>-3.1310000000000001E-3</v>
      </c>
      <c r="Q15" s="108">
        <v>2.6900000000000001E-3</v>
      </c>
      <c r="R15" s="108">
        <v>2.7029000000000001E-2</v>
      </c>
      <c r="S15" s="108">
        <v>1.9198E-2</v>
      </c>
      <c r="T15" s="108">
        <v>-2.2602999999999998E-2</v>
      </c>
      <c r="U15" s="108">
        <v>-2.862E-2</v>
      </c>
      <c r="V15" s="108">
        <v>-1.5519E-2</v>
      </c>
      <c r="W15" s="108">
        <v>-1.4125E-2</v>
      </c>
      <c r="X15" s="109">
        <v>3.2699999999999998E-4</v>
      </c>
      <c r="Y15" s="109">
        <v>-6.469999999999999E-4</v>
      </c>
      <c r="Z15" s="109">
        <v>-3.7812999999999999E-2</v>
      </c>
      <c r="AA15" s="109">
        <v>-4.5589999999999999E-2</v>
      </c>
      <c r="AB15" s="109">
        <v>-4.5620000000000001E-3</v>
      </c>
      <c r="AC15" s="109">
        <v>-3.4689999999999999E-3</v>
      </c>
      <c r="AD15" s="109">
        <v>-4.4096000000000003E-2</v>
      </c>
      <c r="AE15" s="109">
        <v>-5.1952999999999999E-2</v>
      </c>
      <c r="AF15" s="109">
        <v>4.4399742214679995E-2</v>
      </c>
      <c r="AG15" s="109">
        <v>4.6923618380340003E-2</v>
      </c>
    </row>
    <row r="18" spans="1:15" x14ac:dyDescent="0.3">
      <c r="A18" s="63">
        <v>1</v>
      </c>
      <c r="C18" s="100" t="s">
        <v>170</v>
      </c>
      <c r="D18" s="101" t="s">
        <v>106</v>
      </c>
      <c r="E18" s="101" t="s">
        <v>107</v>
      </c>
      <c r="F18" s="101" t="s">
        <v>108</v>
      </c>
      <c r="G18" s="101" t="s">
        <v>109</v>
      </c>
      <c r="H18" s="104" t="s">
        <v>110</v>
      </c>
      <c r="I18" s="104" t="s">
        <v>111</v>
      </c>
      <c r="J18" s="104" t="s">
        <v>112</v>
      </c>
      <c r="K18" s="104" t="s">
        <v>113</v>
      </c>
      <c r="L18" s="107" t="s">
        <v>114</v>
      </c>
      <c r="M18" s="107" t="s">
        <v>115</v>
      </c>
      <c r="N18" s="107" t="s">
        <v>116</v>
      </c>
      <c r="O18" s="107" t="s">
        <v>117</v>
      </c>
    </row>
    <row r="19" spans="1:15" x14ac:dyDescent="0.3">
      <c r="A19" s="63">
        <v>2</v>
      </c>
      <c r="B19" s="87">
        <v>44316</v>
      </c>
      <c r="C19" s="100" t="s">
        <v>171</v>
      </c>
      <c r="D19" s="102">
        <v>-1.024E-3</v>
      </c>
      <c r="E19" s="102">
        <v>-9.3799999999999992E-4</v>
      </c>
      <c r="F19" s="102">
        <v>-7.7299999999999992E-4</v>
      </c>
      <c r="G19" s="102">
        <v>-3.3199999999999999E-4</v>
      </c>
      <c r="H19" s="105">
        <v>-3.6209999999999997E-3</v>
      </c>
      <c r="I19" s="105">
        <v>-4.4619999999999998E-3</v>
      </c>
      <c r="J19" s="105">
        <v>-5.0219999999999996E-3</v>
      </c>
      <c r="K19" s="105">
        <v>-6.1429999999999992E-3</v>
      </c>
      <c r="L19" s="108">
        <v>-2.1290000000000002E-3</v>
      </c>
      <c r="M19" s="108">
        <v>-2.5859999999999998E-3</v>
      </c>
      <c r="N19" s="108">
        <v>-3.2759999999999998E-3</v>
      </c>
      <c r="O19" s="108">
        <v>-3.735E-3</v>
      </c>
    </row>
    <row r="20" spans="1:15" x14ac:dyDescent="0.3">
      <c r="A20" s="63">
        <v>4</v>
      </c>
      <c r="B20" s="87">
        <v>44347</v>
      </c>
      <c r="C20" s="100" t="s">
        <v>171</v>
      </c>
      <c r="D20" s="102">
        <v>5.4859999999999996E-3</v>
      </c>
      <c r="E20" s="102">
        <v>5.4269999999999995E-3</v>
      </c>
      <c r="F20" s="102">
        <v>5.2820000000000002E-3</v>
      </c>
      <c r="G20" s="102">
        <v>5.2310000000000004E-3</v>
      </c>
      <c r="H20" s="105">
        <v>5.9059999999999998E-3</v>
      </c>
      <c r="I20" s="105">
        <v>6.2680000000000001E-3</v>
      </c>
      <c r="J20" s="105">
        <v>6.5100000000000002E-3</v>
      </c>
      <c r="K20" s="105">
        <v>6.9810000000000002E-3</v>
      </c>
      <c r="L20" s="108">
        <v>5.6620000000000004E-3</v>
      </c>
      <c r="M20" s="108">
        <v>5.934E-3</v>
      </c>
      <c r="N20" s="108">
        <v>6.3449999999999999E-3</v>
      </c>
      <c r="O20" s="108">
        <v>6.6180000000000006E-3</v>
      </c>
    </row>
    <row r="21" spans="1:15" x14ac:dyDescent="0.3">
      <c r="A21" s="63">
        <v>6</v>
      </c>
      <c r="B21" s="87">
        <v>44377</v>
      </c>
      <c r="C21" s="100" t="s">
        <v>171</v>
      </c>
      <c r="D21" s="102">
        <v>2.5261999999999996E-2</v>
      </c>
      <c r="E21" s="102">
        <v>2.8090999999999998E-2</v>
      </c>
      <c r="F21" s="102">
        <v>3.3685E-2</v>
      </c>
      <c r="G21" s="102">
        <v>3.7732000000000002E-2</v>
      </c>
      <c r="H21" s="105">
        <v>1.6431000000000001E-2</v>
      </c>
      <c r="I21" s="105">
        <v>1.9200999999999999E-2</v>
      </c>
      <c r="J21" s="105">
        <v>2.1045999999999999E-2</v>
      </c>
      <c r="K21" s="105">
        <v>2.4712999999999999E-2</v>
      </c>
      <c r="L21" s="108">
        <v>1.3727E-2</v>
      </c>
      <c r="M21" s="108">
        <v>1.5322000000000001E-2</v>
      </c>
      <c r="N21" s="108">
        <v>1.7715999999999999E-2</v>
      </c>
      <c r="O21" s="108">
        <v>1.9306E-2</v>
      </c>
    </row>
    <row r="22" spans="1:15" x14ac:dyDescent="0.3">
      <c r="A22" s="63">
        <v>8</v>
      </c>
      <c r="B22" s="87">
        <v>44408</v>
      </c>
      <c r="C22" s="100" t="s">
        <v>171</v>
      </c>
      <c r="D22" s="102">
        <v>1.0018000000000001E-2</v>
      </c>
      <c r="E22" s="102">
        <v>1.0120000000000001E-2</v>
      </c>
      <c r="F22" s="102">
        <v>1.0302E-2</v>
      </c>
      <c r="G22" s="102">
        <v>1.0112000000000001E-2</v>
      </c>
      <c r="H22" s="105">
        <v>1.0579E-2</v>
      </c>
      <c r="I22" s="105">
        <v>1.1214E-2</v>
      </c>
      <c r="J22" s="105">
        <v>1.1632E-2</v>
      </c>
      <c r="K22" s="105">
        <v>1.2456E-2</v>
      </c>
      <c r="L22" s="108">
        <v>1.0145E-2</v>
      </c>
      <c r="M22" s="108">
        <v>1.065E-2</v>
      </c>
      <c r="N22" s="108">
        <v>1.1417E-2</v>
      </c>
      <c r="O22" s="108">
        <v>1.1899E-2</v>
      </c>
    </row>
    <row r="23" spans="1:15" x14ac:dyDescent="0.3">
      <c r="A23" s="63">
        <v>10</v>
      </c>
      <c r="B23" s="87">
        <v>44439</v>
      </c>
      <c r="C23" s="100" t="s">
        <v>171</v>
      </c>
      <c r="D23" s="102">
        <v>1.4239999999999999E-2</v>
      </c>
      <c r="E23" s="102">
        <v>1.7034000000000001E-2</v>
      </c>
      <c r="F23" s="102">
        <v>2.2635000000000002E-2</v>
      </c>
      <c r="G23" s="102">
        <v>2.7492000000000003E-2</v>
      </c>
      <c r="H23" s="105">
        <v>9.2130000000000007E-3</v>
      </c>
      <c r="I23" s="105">
        <v>1.3086E-2</v>
      </c>
      <c r="J23" s="105">
        <v>1.5665999999999999E-2</v>
      </c>
      <c r="K23" s="105">
        <v>2.0809000000000001E-2</v>
      </c>
      <c r="L23" s="108">
        <v>6.6519999999999999E-3</v>
      </c>
      <c r="M23" s="108">
        <v>9.2810000000000011E-3</v>
      </c>
      <c r="N23" s="108">
        <v>1.3202E-2</v>
      </c>
      <c r="O23" s="108">
        <v>1.5819E-2</v>
      </c>
    </row>
    <row r="24" spans="1:15" x14ac:dyDescent="0.3">
      <c r="A24" s="63">
        <v>12</v>
      </c>
      <c r="B24" s="87">
        <v>44469</v>
      </c>
      <c r="C24" s="100" t="s">
        <v>171</v>
      </c>
      <c r="D24" s="102">
        <v>-2.4353E-2</v>
      </c>
      <c r="E24" s="102">
        <v>-2.6533000000000001E-2</v>
      </c>
      <c r="F24" s="102">
        <v>-3.0890000000000001E-2</v>
      </c>
      <c r="G24" s="102">
        <v>-3.4553E-2</v>
      </c>
      <c r="H24" s="105">
        <v>-1.8966E-2</v>
      </c>
      <c r="I24" s="105">
        <v>-2.1836000000000001E-2</v>
      </c>
      <c r="J24" s="105">
        <v>-2.3743E-2</v>
      </c>
      <c r="K24" s="105">
        <v>-2.7519000000000002E-2</v>
      </c>
      <c r="L24" s="108">
        <v>-1.6923999999999998E-2</v>
      </c>
      <c r="M24" s="108">
        <v>-1.8891999999999999E-2</v>
      </c>
      <c r="N24" s="108">
        <v>-2.1814E-2</v>
      </c>
      <c r="O24" s="108">
        <v>-2.3743E-2</v>
      </c>
    </row>
    <row r="25" spans="1:15" x14ac:dyDescent="0.3">
      <c r="A25" s="63">
        <v>14</v>
      </c>
      <c r="B25" s="87">
        <v>44500</v>
      </c>
      <c r="C25" s="100" t="s">
        <v>171</v>
      </c>
      <c r="D25" s="102">
        <v>1.2978E-2</v>
      </c>
      <c r="E25" s="102">
        <v>1.6791E-2</v>
      </c>
      <c r="F25" s="102">
        <v>2.4441000000000001E-2</v>
      </c>
      <c r="G25" s="102">
        <v>3.1156000000000003E-2</v>
      </c>
      <c r="H25" s="105">
        <v>5.1549999999999999E-3</v>
      </c>
      <c r="I25" s="105">
        <v>1.0065999999999999E-2</v>
      </c>
      <c r="J25" s="105">
        <v>1.3354999999999999E-2</v>
      </c>
      <c r="K25" s="105">
        <v>1.9927999999999998E-2</v>
      </c>
      <c r="L25" s="108">
        <v>2.8139999999999997E-3</v>
      </c>
      <c r="M25" s="108">
        <v>6.3270000000000002E-3</v>
      </c>
      <c r="N25" s="108">
        <v>1.1613E-2</v>
      </c>
      <c r="O25" s="108">
        <v>1.5128999999999998E-2</v>
      </c>
    </row>
    <row r="26" spans="1:15" x14ac:dyDescent="0.3">
      <c r="A26" s="63">
        <v>16</v>
      </c>
      <c r="B26" s="87">
        <v>44530</v>
      </c>
      <c r="C26" s="100" t="s">
        <v>171</v>
      </c>
      <c r="D26" s="102">
        <v>-7.6099999999999996E-4</v>
      </c>
      <c r="E26" s="102">
        <v>-1.9380000000000001E-3</v>
      </c>
      <c r="F26" s="102">
        <v>-4.2630000000000003E-3</v>
      </c>
      <c r="G26" s="102">
        <v>-5.8099999999999992E-3</v>
      </c>
      <c r="H26" s="105">
        <v>9.5699999999999995E-4</v>
      </c>
      <c r="I26" s="105">
        <v>-7.3400000000000006E-4</v>
      </c>
      <c r="J26" s="105">
        <v>-1.8529999999999998E-3</v>
      </c>
      <c r="K26" s="105">
        <v>-4.0790000000000002E-3</v>
      </c>
      <c r="L26" s="108">
        <v>1.2650000000000001E-3</v>
      </c>
      <c r="M26" s="108">
        <v>5.0000000000000004E-6</v>
      </c>
      <c r="N26" s="108">
        <v>-1.884E-3</v>
      </c>
      <c r="O26" s="108">
        <v>-3.1310000000000001E-3</v>
      </c>
    </row>
    <row r="27" spans="1:15" x14ac:dyDescent="0.3">
      <c r="A27" s="63">
        <v>18</v>
      </c>
      <c r="B27" s="87">
        <v>44561</v>
      </c>
      <c r="C27" s="100" t="s">
        <v>171</v>
      </c>
      <c r="D27" s="102">
        <v>1.7461999999999998E-2</v>
      </c>
      <c r="E27" s="102">
        <v>1.8432999999999998E-2</v>
      </c>
      <c r="F27" s="102">
        <v>2.0390000000000002E-2</v>
      </c>
      <c r="G27" s="102">
        <v>2.2824000000000001E-2</v>
      </c>
      <c r="H27" s="105">
        <v>2.0080000000000001E-2</v>
      </c>
      <c r="I27" s="105">
        <v>2.3777E-2</v>
      </c>
      <c r="J27" s="105">
        <v>2.6231000000000001E-2</v>
      </c>
      <c r="K27" s="105">
        <v>3.108E-2</v>
      </c>
      <c r="L27" s="108">
        <v>1.6781999999999998E-2</v>
      </c>
      <c r="M27" s="108">
        <v>1.9729E-2</v>
      </c>
      <c r="N27" s="108">
        <v>2.4119999999999999E-2</v>
      </c>
      <c r="O27" s="108">
        <v>2.7029000000000001E-2</v>
      </c>
    </row>
    <row r="28" spans="1:15" x14ac:dyDescent="0.3">
      <c r="A28" s="63">
        <v>20</v>
      </c>
      <c r="B28" s="87">
        <v>44592</v>
      </c>
      <c r="C28" s="100" t="s">
        <v>171</v>
      </c>
      <c r="D28" s="102">
        <v>-3.8307000000000001E-2</v>
      </c>
      <c r="E28" s="102">
        <v>-4.0079999999999998E-2</v>
      </c>
      <c r="F28" s="102">
        <v>-4.3646999999999998E-2</v>
      </c>
      <c r="G28" s="102">
        <v>-4.6167999999999994E-2</v>
      </c>
      <c r="H28" s="105">
        <v>-2.6613000000000001E-2</v>
      </c>
      <c r="I28" s="105">
        <v>-2.6124999999999999E-2</v>
      </c>
      <c r="J28" s="105">
        <v>-2.5811000000000001E-2</v>
      </c>
      <c r="K28" s="105">
        <v>-2.5182000000000003E-2</v>
      </c>
      <c r="L28" s="108">
        <v>-2.477E-2</v>
      </c>
      <c r="M28" s="108">
        <v>-2.4156E-2</v>
      </c>
      <c r="N28" s="108">
        <v>-2.3224999999999999E-2</v>
      </c>
      <c r="O28" s="108">
        <v>-2.2602999999999998E-2</v>
      </c>
    </row>
    <row r="29" spans="1:15" x14ac:dyDescent="0.3">
      <c r="A29" s="63">
        <v>22</v>
      </c>
      <c r="B29" s="87">
        <v>44620</v>
      </c>
      <c r="C29" s="100" t="s">
        <v>171</v>
      </c>
      <c r="D29" s="102">
        <v>-2.1243999999999999E-2</v>
      </c>
      <c r="E29" s="102">
        <v>-2.2953999999999999E-2</v>
      </c>
      <c r="F29" s="102">
        <v>-2.6429999999999999E-2</v>
      </c>
      <c r="G29" s="102">
        <v>-3.0159999999999999E-2</v>
      </c>
      <c r="H29" s="105">
        <v>-1.3690000000000001E-2</v>
      </c>
      <c r="I29" s="105">
        <v>-1.4458E-2</v>
      </c>
      <c r="J29" s="105">
        <v>-1.4964999999999999E-2</v>
      </c>
      <c r="K29" s="105">
        <v>-1.6063000000000001E-2</v>
      </c>
      <c r="L29" s="108">
        <v>-1.3958E-2</v>
      </c>
      <c r="M29" s="108">
        <v>-1.4453000000000001E-2</v>
      </c>
      <c r="N29" s="108">
        <v>-1.5073000000000001E-2</v>
      </c>
      <c r="O29" s="108">
        <v>-1.5519E-2</v>
      </c>
    </row>
    <row r="30" spans="1:15" x14ac:dyDescent="0.3">
      <c r="A30" s="63">
        <v>24</v>
      </c>
      <c r="B30" s="87">
        <v>44651</v>
      </c>
      <c r="C30" s="100" t="s">
        <v>171</v>
      </c>
      <c r="D30" s="103">
        <v>-1.1127E-2</v>
      </c>
      <c r="E30" s="103">
        <v>-8.3169999999999997E-3</v>
      </c>
      <c r="F30" s="103">
        <v>-2.7429999999999998E-3</v>
      </c>
      <c r="G30" s="103">
        <v>3.1549999999999998E-3</v>
      </c>
      <c r="H30" s="106">
        <v>-1.0163999999999999E-2</v>
      </c>
      <c r="I30" s="106">
        <v>-4.0610000000000004E-3</v>
      </c>
      <c r="J30" s="106">
        <v>6.9999999999999999E-6</v>
      </c>
      <c r="K30" s="106">
        <v>8.1630000000000001E-3</v>
      </c>
      <c r="L30" s="109">
        <v>-1.3534999999999998E-2</v>
      </c>
      <c r="M30" s="109">
        <v>-9.4230000000000008E-3</v>
      </c>
      <c r="N30" s="109">
        <v>-3.5730000000000002E-3</v>
      </c>
      <c r="O30" s="109">
        <v>3.2699999999999998E-4</v>
      </c>
    </row>
    <row r="31" spans="1:15" x14ac:dyDescent="0.3">
      <c r="A31" s="63">
        <v>26</v>
      </c>
      <c r="B31" s="87">
        <v>44681</v>
      </c>
      <c r="C31" s="100" t="s">
        <v>171</v>
      </c>
      <c r="D31" s="103">
        <v>-4.6199999999999998E-2</v>
      </c>
      <c r="E31" s="103">
        <v>-4.8497000000000005E-2</v>
      </c>
      <c r="F31" s="103">
        <v>-5.3151000000000004E-2</v>
      </c>
      <c r="G31" s="103">
        <v>-5.7736000000000003E-2</v>
      </c>
      <c r="H31" s="106">
        <v>-3.5452999999999998E-2</v>
      </c>
      <c r="I31" s="106">
        <v>-3.6465999999999998E-2</v>
      </c>
      <c r="J31" s="106">
        <v>-3.7128999999999995E-2</v>
      </c>
      <c r="K31" s="106">
        <v>-3.8516000000000002E-2</v>
      </c>
      <c r="L31" s="109">
        <v>-3.4771000000000003E-2</v>
      </c>
      <c r="M31" s="109">
        <v>-3.5846000000000003E-2</v>
      </c>
      <c r="N31" s="109">
        <v>-3.7028999999999999E-2</v>
      </c>
      <c r="O31" s="109">
        <v>-3.7812999999999999E-2</v>
      </c>
    </row>
    <row r="32" spans="1:15" x14ac:dyDescent="0.3">
      <c r="A32" s="63">
        <v>28</v>
      </c>
      <c r="B32" s="87">
        <v>44712</v>
      </c>
      <c r="C32" s="100" t="s">
        <v>171</v>
      </c>
      <c r="D32" s="103">
        <v>-7.8279999999999999E-3</v>
      </c>
      <c r="E32" s="103">
        <v>-9.1020000000000007E-3</v>
      </c>
      <c r="F32" s="103">
        <v>-1.176E-2</v>
      </c>
      <c r="G32" s="103">
        <v>-1.3905000000000001E-2</v>
      </c>
      <c r="H32" s="106">
        <v>-4.529E-3</v>
      </c>
      <c r="I32" s="106">
        <v>-5.3239999999999997E-3</v>
      </c>
      <c r="J32" s="106">
        <v>-5.8530000000000006E-3</v>
      </c>
      <c r="K32" s="106">
        <v>-6.953E-3</v>
      </c>
      <c r="L32" s="109">
        <v>-3.699E-3</v>
      </c>
      <c r="M32" s="109">
        <v>-3.9900000000000005E-3</v>
      </c>
      <c r="N32" s="109">
        <v>-4.3290000000000004E-3</v>
      </c>
      <c r="O32" s="109">
        <v>-4.5620000000000001E-3</v>
      </c>
    </row>
    <row r="33" spans="1:15" x14ac:dyDescent="0.3">
      <c r="A33" s="63">
        <v>30</v>
      </c>
      <c r="B33" s="87">
        <v>44742</v>
      </c>
      <c r="C33" s="100" t="s">
        <v>171</v>
      </c>
      <c r="D33" s="103">
        <v>-4.2072000000000005E-2</v>
      </c>
      <c r="E33" s="103">
        <v>-4.5965999999999993E-2</v>
      </c>
      <c r="F33" s="103">
        <v>-5.3723E-2</v>
      </c>
      <c r="G33" s="103">
        <v>-6.1187999999999999E-2</v>
      </c>
      <c r="H33" s="106">
        <v>-3.3649999999999999E-2</v>
      </c>
      <c r="I33" s="106">
        <v>-3.9157999999999998E-2</v>
      </c>
      <c r="J33" s="106">
        <v>-4.2844E-2</v>
      </c>
      <c r="K33" s="106">
        <v>-5.0157E-2</v>
      </c>
      <c r="L33" s="109">
        <v>-3.0969000000000003E-2</v>
      </c>
      <c r="M33" s="109">
        <v>-3.4765999999999998E-2</v>
      </c>
      <c r="N33" s="109">
        <v>-4.0392999999999998E-2</v>
      </c>
      <c r="O33" s="109">
        <v>-4.4096000000000003E-2</v>
      </c>
    </row>
    <row r="34" spans="1:15" x14ac:dyDescent="0.3">
      <c r="A34" s="63">
        <v>32</v>
      </c>
      <c r="B34" s="87">
        <v>44773</v>
      </c>
      <c r="C34" s="100" t="s">
        <v>171</v>
      </c>
      <c r="D34" s="103">
        <v>4.6512398500439998E-2</v>
      </c>
      <c r="E34" s="103">
        <v>4.9367082686580001E-2</v>
      </c>
      <c r="F34" s="103">
        <v>5.5090243821089999E-2</v>
      </c>
      <c r="G34" s="103">
        <v>6.0882233952340006E-2</v>
      </c>
      <c r="H34" s="106">
        <v>3.8398543892340001E-2</v>
      </c>
      <c r="I34" s="106">
        <v>4.1025342012730004E-2</v>
      </c>
      <c r="J34" s="106">
        <v>4.2764921420459998E-2</v>
      </c>
      <c r="K34" s="106">
        <v>4.6178038307819996E-2</v>
      </c>
      <c r="L34" s="109">
        <v>3.6169995144140002E-2</v>
      </c>
      <c r="M34" s="109">
        <v>3.9086541763269998E-2</v>
      </c>
      <c r="N34" s="109">
        <v>4.2335612495380003E-2</v>
      </c>
      <c r="O34" s="109">
        <v>4.4399742214679995E-2</v>
      </c>
    </row>
    <row r="35" spans="1:15" x14ac:dyDescent="0.3">
      <c r="B35" s="87"/>
      <c r="C35" s="100"/>
      <c r="D35" s="103"/>
      <c r="E35" s="103"/>
      <c r="F35" s="103"/>
      <c r="G35" s="103"/>
      <c r="H35" s="106"/>
      <c r="I35" s="106"/>
      <c r="J35" s="106"/>
      <c r="K35" s="106"/>
      <c r="L35" s="109"/>
      <c r="M35" s="109"/>
      <c r="N35" s="109"/>
      <c r="O35" s="109"/>
    </row>
    <row r="37" spans="1:15" x14ac:dyDescent="0.3">
      <c r="A37" s="63">
        <v>3</v>
      </c>
      <c r="B37" s="87">
        <v>44316</v>
      </c>
      <c r="C37" s="100" t="s">
        <v>172</v>
      </c>
      <c r="D37" s="102">
        <v>-4.568E-3</v>
      </c>
      <c r="E37" s="102">
        <v>-4.9740000000000001E-3</v>
      </c>
      <c r="F37" s="102">
        <v>-5.7869999999999996E-3</v>
      </c>
      <c r="G37" s="102">
        <v>-6.6190000000000008E-3</v>
      </c>
      <c r="H37" s="105">
        <v>-4.0689999999999997E-3</v>
      </c>
      <c r="I37" s="105">
        <v>-4.6489999999999995E-3</v>
      </c>
      <c r="J37" s="105">
        <v>-5.0349999999999995E-3</v>
      </c>
      <c r="K37" s="105">
        <v>-5.8079999999999998E-3</v>
      </c>
      <c r="L37" s="108">
        <v>-3.3019999999999998E-3</v>
      </c>
      <c r="M37" s="108">
        <v>-3.7180000000000004E-3</v>
      </c>
      <c r="N37" s="108">
        <v>-4.3419999999999995E-3</v>
      </c>
      <c r="O37" s="108">
        <v>-4.7580000000000001E-3</v>
      </c>
    </row>
    <row r="38" spans="1:15" x14ac:dyDescent="0.3">
      <c r="A38" s="63">
        <v>5</v>
      </c>
      <c r="B38" s="87">
        <v>44347</v>
      </c>
      <c r="C38" s="100" t="s">
        <v>172</v>
      </c>
      <c r="D38" s="102">
        <v>6.2980000000000006E-3</v>
      </c>
      <c r="E38" s="102">
        <v>6.5369999999999994E-3</v>
      </c>
      <c r="F38" s="102">
        <v>7.0150000000000004E-3</v>
      </c>
      <c r="G38" s="102">
        <v>7.5239999999999994E-3</v>
      </c>
      <c r="H38" s="105">
        <v>6.0350000000000004E-3</v>
      </c>
      <c r="I38" s="105">
        <v>6.3639999999999999E-3</v>
      </c>
      <c r="J38" s="105">
        <v>6.5839999999999996E-3</v>
      </c>
      <c r="K38" s="105">
        <v>7.0220000000000005E-3</v>
      </c>
      <c r="L38" s="108">
        <v>5.9280000000000001E-3</v>
      </c>
      <c r="M38" s="108">
        <v>6.3859999999999993E-3</v>
      </c>
      <c r="N38" s="108">
        <v>7.0730000000000003E-3</v>
      </c>
      <c r="O38" s="108">
        <v>7.5309999999999995E-3</v>
      </c>
    </row>
    <row r="39" spans="1:15" x14ac:dyDescent="0.3">
      <c r="A39" s="63">
        <v>7</v>
      </c>
      <c r="B39" s="87">
        <v>44377</v>
      </c>
      <c r="C39" s="100" t="s">
        <v>172</v>
      </c>
      <c r="D39" s="102">
        <v>2.1010000000000001E-2</v>
      </c>
      <c r="E39" s="102">
        <v>2.3562E-2</v>
      </c>
      <c r="F39" s="102">
        <v>2.8664000000000002E-2</v>
      </c>
      <c r="G39" s="102">
        <v>3.3814999999999998E-2</v>
      </c>
      <c r="H39" s="105">
        <v>1.728E-2</v>
      </c>
      <c r="I39" s="105">
        <v>2.1072999999999998E-2</v>
      </c>
      <c r="J39" s="105">
        <v>2.3602999999999999E-2</v>
      </c>
      <c r="K39" s="105">
        <v>2.8660999999999999E-2</v>
      </c>
      <c r="L39" s="108">
        <v>1.4107000000000001E-2</v>
      </c>
      <c r="M39" s="108">
        <v>1.6614E-2</v>
      </c>
      <c r="N39" s="108">
        <v>2.0375000000000001E-2</v>
      </c>
      <c r="O39" s="108">
        <v>2.2882E-2</v>
      </c>
    </row>
    <row r="40" spans="1:15" x14ac:dyDescent="0.3">
      <c r="A40" s="63">
        <v>9</v>
      </c>
      <c r="B40" s="87">
        <v>44408</v>
      </c>
      <c r="C40" s="100" t="s">
        <v>172</v>
      </c>
      <c r="D40" s="102">
        <v>1.1091999999999999E-2</v>
      </c>
      <c r="E40" s="102">
        <v>1.1164E-2</v>
      </c>
      <c r="F40" s="102">
        <v>1.1303000000000001E-2</v>
      </c>
      <c r="G40" s="102">
        <v>1.1489000000000001E-2</v>
      </c>
      <c r="H40" s="105">
        <v>1.0875999999999999E-2</v>
      </c>
      <c r="I40" s="105">
        <v>1.0998000000000001E-2</v>
      </c>
      <c r="J40" s="105">
        <v>1.1079E-2</v>
      </c>
      <c r="K40" s="105">
        <v>1.1235E-2</v>
      </c>
      <c r="L40" s="108">
        <v>1.0685E-2</v>
      </c>
      <c r="M40" s="108">
        <v>1.0719000000000001E-2</v>
      </c>
      <c r="N40" s="108">
        <v>1.0768999999999999E-2</v>
      </c>
      <c r="O40" s="108">
        <v>1.0800000000000001E-2</v>
      </c>
    </row>
    <row r="41" spans="1:15" x14ac:dyDescent="0.3">
      <c r="A41" s="63">
        <v>11</v>
      </c>
      <c r="B41" s="87">
        <v>44439</v>
      </c>
      <c r="C41" s="100" t="s">
        <v>172</v>
      </c>
      <c r="D41" s="102">
        <v>1.4766E-2</v>
      </c>
      <c r="E41" s="102">
        <v>1.7985999999999999E-2</v>
      </c>
      <c r="F41" s="102">
        <v>2.4428000000000002E-2</v>
      </c>
      <c r="G41" s="102">
        <v>3.0861999999999997E-2</v>
      </c>
      <c r="H41" s="105">
        <v>9.951999999999999E-3</v>
      </c>
      <c r="I41" s="105">
        <v>1.4780999999999999E-2</v>
      </c>
      <c r="J41" s="105">
        <v>1.8000000000000002E-2</v>
      </c>
      <c r="K41" s="105">
        <v>2.4438000000000001E-2</v>
      </c>
      <c r="L41" s="108">
        <v>6.4310000000000001E-3</v>
      </c>
      <c r="M41" s="108">
        <v>9.5350000000000001E-3</v>
      </c>
      <c r="N41" s="108">
        <v>1.4191E-2</v>
      </c>
      <c r="O41" s="108">
        <v>1.7295000000000001E-2</v>
      </c>
    </row>
    <row r="42" spans="1:15" x14ac:dyDescent="0.3">
      <c r="A42" s="63">
        <v>13</v>
      </c>
      <c r="B42" s="87">
        <v>44469</v>
      </c>
      <c r="C42" s="100" t="s">
        <v>172</v>
      </c>
      <c r="D42" s="102">
        <v>-2.3018E-2</v>
      </c>
      <c r="E42" s="102">
        <v>-2.5123000000000003E-2</v>
      </c>
      <c r="F42" s="102">
        <v>-2.9330999999999999E-2</v>
      </c>
      <c r="G42" s="102">
        <v>-3.3610000000000001E-2</v>
      </c>
      <c r="H42" s="105">
        <v>-1.9942000000000001E-2</v>
      </c>
      <c r="I42" s="105">
        <v>-2.3062999999999997E-2</v>
      </c>
      <c r="J42" s="105">
        <v>-2.5144000000000003E-2</v>
      </c>
      <c r="K42" s="105">
        <v>-2.9307E-2</v>
      </c>
      <c r="L42" s="108">
        <v>-1.7124999999999998E-2</v>
      </c>
      <c r="M42" s="108">
        <v>-1.9181E-2</v>
      </c>
      <c r="N42" s="108">
        <v>-2.2263999999999999E-2</v>
      </c>
      <c r="O42" s="108">
        <v>-2.4319999999999998E-2</v>
      </c>
    </row>
    <row r="43" spans="1:15" x14ac:dyDescent="0.3">
      <c r="A43" s="63">
        <v>15</v>
      </c>
      <c r="B43" s="87">
        <v>44500</v>
      </c>
      <c r="C43" s="100" t="s">
        <v>172</v>
      </c>
      <c r="D43" s="102">
        <v>1.2739E-2</v>
      </c>
      <c r="E43" s="102">
        <v>1.6919E-2</v>
      </c>
      <c r="F43" s="102">
        <v>2.5278000000000002E-2</v>
      </c>
      <c r="G43" s="102">
        <v>3.3584000000000003E-2</v>
      </c>
      <c r="H43" s="105">
        <v>6.2709999999999997E-3</v>
      </c>
      <c r="I43" s="105">
        <v>1.2598E-2</v>
      </c>
      <c r="J43" s="105">
        <v>1.6816999999999999E-2</v>
      </c>
      <c r="K43" s="105">
        <v>2.5253000000000001E-2</v>
      </c>
      <c r="L43" s="108">
        <v>3.1390000000000003E-3</v>
      </c>
      <c r="M43" s="108">
        <v>7.4180000000000001E-3</v>
      </c>
      <c r="N43" s="108">
        <v>1.3836999999999999E-2</v>
      </c>
      <c r="O43" s="108">
        <v>1.8116E-2</v>
      </c>
    </row>
    <row r="44" spans="1:15" x14ac:dyDescent="0.3">
      <c r="A44" s="63">
        <v>17</v>
      </c>
      <c r="B44" s="87">
        <v>44530</v>
      </c>
      <c r="C44" s="100" t="s">
        <v>172</v>
      </c>
      <c r="D44" s="102">
        <v>4.339E-3</v>
      </c>
      <c r="E44" s="102">
        <v>3.614E-3</v>
      </c>
      <c r="F44" s="102">
        <v>2.166E-3</v>
      </c>
      <c r="G44" s="102">
        <v>7.5999999999999993E-4</v>
      </c>
      <c r="H44" s="105">
        <v>5.4579999999999993E-3</v>
      </c>
      <c r="I44" s="105">
        <v>4.3540000000000002E-3</v>
      </c>
      <c r="J44" s="105">
        <v>3.6180000000000001E-3</v>
      </c>
      <c r="K44" s="105">
        <v>2.1460000000000003E-3</v>
      </c>
      <c r="L44" s="108">
        <v>5.5979999999999997E-3</v>
      </c>
      <c r="M44" s="108">
        <v>4.7670000000000004E-3</v>
      </c>
      <c r="N44" s="108">
        <v>3.5210000000000003E-3</v>
      </c>
      <c r="O44" s="108">
        <v>2.6900000000000001E-3</v>
      </c>
    </row>
    <row r="45" spans="1:15" x14ac:dyDescent="0.3">
      <c r="A45" s="63">
        <v>19</v>
      </c>
      <c r="B45" s="87">
        <v>44561</v>
      </c>
      <c r="C45" s="100" t="s">
        <v>172</v>
      </c>
      <c r="D45" s="102">
        <v>1.8185E-2</v>
      </c>
      <c r="E45" s="102">
        <v>1.9709000000000001E-2</v>
      </c>
      <c r="F45" s="102">
        <v>2.2755999999999998E-2</v>
      </c>
      <c r="G45" s="102">
        <v>2.5886999999999997E-2</v>
      </c>
      <c r="H45" s="105">
        <v>1.6471E-2</v>
      </c>
      <c r="I45" s="105">
        <v>1.8606000000000001E-2</v>
      </c>
      <c r="J45" s="105">
        <v>2.0028999999999998E-2</v>
      </c>
      <c r="K45" s="105">
        <v>2.2873999999999999E-2</v>
      </c>
      <c r="L45" s="108">
        <v>1.3379E-2</v>
      </c>
      <c r="M45" s="108">
        <v>1.5042E-2</v>
      </c>
      <c r="N45" s="108">
        <v>1.7536E-2</v>
      </c>
      <c r="O45" s="108">
        <v>1.9198E-2</v>
      </c>
    </row>
    <row r="46" spans="1:15" x14ac:dyDescent="0.3">
      <c r="A46" s="63">
        <v>21</v>
      </c>
      <c r="B46" s="87">
        <v>44592</v>
      </c>
      <c r="C46" s="100" t="s">
        <v>172</v>
      </c>
      <c r="D46" s="102">
        <v>-3.0571000000000001E-2</v>
      </c>
      <c r="E46" s="102">
        <v>-3.1018E-2</v>
      </c>
      <c r="F46" s="102">
        <v>-3.1932000000000002E-2</v>
      </c>
      <c r="G46" s="102">
        <v>-3.3047E-2</v>
      </c>
      <c r="H46" s="105">
        <v>-3.0334E-2</v>
      </c>
      <c r="I46" s="105">
        <v>-3.0857000000000002E-2</v>
      </c>
      <c r="J46" s="105">
        <v>-3.1213999999999999E-2</v>
      </c>
      <c r="K46" s="105">
        <v>-3.1945000000000001E-2</v>
      </c>
      <c r="L46" s="108">
        <v>-2.7560999999999999E-2</v>
      </c>
      <c r="M46" s="108">
        <v>-2.7854999999999998E-2</v>
      </c>
      <c r="N46" s="108">
        <v>-2.8309000000000001E-2</v>
      </c>
      <c r="O46" s="108">
        <v>-2.862E-2</v>
      </c>
    </row>
    <row r="47" spans="1:15" x14ac:dyDescent="0.3">
      <c r="A47" s="63">
        <v>23</v>
      </c>
      <c r="B47" s="87">
        <v>44620</v>
      </c>
      <c r="C47" s="100" t="s">
        <v>172</v>
      </c>
      <c r="D47" s="102">
        <v>-1.3939999999999999E-2</v>
      </c>
      <c r="E47" s="102">
        <v>-1.4903E-2</v>
      </c>
      <c r="F47" s="102">
        <v>-1.6827999999999999E-2</v>
      </c>
      <c r="G47" s="102">
        <v>-1.8790999999999999E-2</v>
      </c>
      <c r="H47" s="105">
        <v>-1.2246E-2</v>
      </c>
      <c r="I47" s="105">
        <v>-1.374E-2</v>
      </c>
      <c r="J47" s="105">
        <v>-1.4735E-2</v>
      </c>
      <c r="K47" s="105">
        <v>-1.6727000000000002E-2</v>
      </c>
      <c r="L47" s="108">
        <v>-1.1313999999999999E-2</v>
      </c>
      <c r="M47" s="108">
        <v>-1.2116999999999999E-2</v>
      </c>
      <c r="N47" s="108">
        <v>-1.3322000000000001E-2</v>
      </c>
      <c r="O47" s="108">
        <v>-1.4125E-2</v>
      </c>
    </row>
    <row r="48" spans="1:15" x14ac:dyDescent="0.3">
      <c r="A48" s="63">
        <v>25</v>
      </c>
      <c r="B48" s="87">
        <v>44651</v>
      </c>
      <c r="C48" s="100" t="s">
        <v>172</v>
      </c>
      <c r="D48" s="103">
        <v>-6.5249999999999996E-3</v>
      </c>
      <c r="E48" s="103">
        <v>-2.4329999999999998E-3</v>
      </c>
      <c r="F48" s="103">
        <v>5.7509999999999992E-3</v>
      </c>
      <c r="G48" s="103">
        <v>1.3785E-2</v>
      </c>
      <c r="H48" s="106">
        <v>-1.2816000000000001E-2</v>
      </c>
      <c r="I48" s="106">
        <v>-6.6080000000000002E-3</v>
      </c>
      <c r="J48" s="106">
        <v>-2.4690000000000003E-3</v>
      </c>
      <c r="K48" s="106">
        <v>5.8089999999999999E-3</v>
      </c>
      <c r="L48" s="109">
        <v>-1.5387E-2</v>
      </c>
      <c r="M48" s="109">
        <v>-1.1175999999999998E-2</v>
      </c>
      <c r="N48" s="109">
        <v>-4.8589999999999996E-3</v>
      </c>
      <c r="O48" s="109">
        <v>-6.469999999999999E-4</v>
      </c>
    </row>
    <row r="49" spans="1:15" x14ac:dyDescent="0.3">
      <c r="A49" s="63">
        <v>27</v>
      </c>
      <c r="B49" s="87">
        <v>44681</v>
      </c>
      <c r="C49" s="100" t="s">
        <v>172</v>
      </c>
      <c r="D49" s="103">
        <v>-4.4287E-2</v>
      </c>
      <c r="E49" s="103">
        <v>-4.6639E-2</v>
      </c>
      <c r="F49" s="103">
        <v>-5.1343E-2</v>
      </c>
      <c r="G49" s="103">
        <v>-5.6222000000000001E-2</v>
      </c>
      <c r="H49" s="106">
        <v>-4.0819000000000001E-2</v>
      </c>
      <c r="I49" s="106">
        <v>-4.4292999999999999E-2</v>
      </c>
      <c r="J49" s="106">
        <v>-4.6608000000000004E-2</v>
      </c>
      <c r="K49" s="106">
        <v>-5.1239999999999994E-2</v>
      </c>
      <c r="L49" s="109">
        <v>-3.7349E-2</v>
      </c>
      <c r="M49" s="109">
        <v>-3.9704000000000003E-2</v>
      </c>
      <c r="N49" s="109">
        <v>-4.3235999999999997E-2</v>
      </c>
      <c r="O49" s="109">
        <v>-4.5589999999999999E-2</v>
      </c>
    </row>
    <row r="50" spans="1:15" x14ac:dyDescent="0.3">
      <c r="A50" s="63">
        <v>29</v>
      </c>
      <c r="B50" s="87">
        <v>44712</v>
      </c>
      <c r="C50" s="100" t="s">
        <v>172</v>
      </c>
      <c r="D50" s="103">
        <v>-3.4129999999999998E-3</v>
      </c>
      <c r="E50" s="103">
        <v>-3.9110000000000004E-3</v>
      </c>
      <c r="F50" s="103">
        <v>-4.9059999999999998E-3</v>
      </c>
      <c r="G50" s="103">
        <v>-5.9109999999999996E-3</v>
      </c>
      <c r="H50" s="106">
        <v>-2.6319999999999998E-3</v>
      </c>
      <c r="I50" s="106">
        <v>-3.3850000000000004E-3</v>
      </c>
      <c r="J50" s="106">
        <v>-3.8869999999999998E-3</v>
      </c>
      <c r="K50" s="106">
        <v>-4.8909999999999995E-3</v>
      </c>
      <c r="L50" s="109">
        <v>-1.9880000000000002E-3</v>
      </c>
      <c r="M50" s="109">
        <v>-2.4109999999999999E-3</v>
      </c>
      <c r="N50" s="109">
        <v>-3.0459999999999997E-3</v>
      </c>
      <c r="O50" s="109">
        <v>-3.4689999999999999E-3</v>
      </c>
    </row>
    <row r="51" spans="1:15" x14ac:dyDescent="0.3">
      <c r="A51" s="63">
        <v>31</v>
      </c>
      <c r="B51" s="87">
        <v>44742</v>
      </c>
      <c r="C51" s="100" t="s">
        <v>172</v>
      </c>
      <c r="D51" s="103">
        <v>-4.6675000000000001E-2</v>
      </c>
      <c r="E51" s="103">
        <v>-5.1924999999999999E-2</v>
      </c>
      <c r="F51" s="103">
        <v>-6.2426000000000002E-2</v>
      </c>
      <c r="G51" s="103">
        <v>-7.3038999999999993E-2</v>
      </c>
      <c r="H51" s="106">
        <v>-3.8822999999999996E-2</v>
      </c>
      <c r="I51" s="106">
        <v>-4.6666999999999993E-2</v>
      </c>
      <c r="J51" s="106">
        <v>-5.1896000000000005E-2</v>
      </c>
      <c r="K51" s="106">
        <v>-6.2354E-2</v>
      </c>
      <c r="L51" s="109">
        <v>-3.3174000000000002E-2</v>
      </c>
      <c r="M51" s="109">
        <v>-3.8539999999999998E-2</v>
      </c>
      <c r="N51" s="109">
        <v>-4.6588000000000004E-2</v>
      </c>
      <c r="O51" s="109">
        <v>-5.1952999999999999E-2</v>
      </c>
    </row>
    <row r="52" spans="1:15" x14ac:dyDescent="0.3">
      <c r="A52" s="63">
        <v>33</v>
      </c>
      <c r="B52" s="87">
        <v>44773</v>
      </c>
      <c r="C52" s="100" t="s">
        <v>172</v>
      </c>
      <c r="D52" s="103">
        <v>4.6341962160170003E-2</v>
      </c>
      <c r="E52" s="103">
        <v>4.8623697248989996E-2</v>
      </c>
      <c r="F52" s="103">
        <v>5.3197543602290003E-2</v>
      </c>
      <c r="G52" s="103">
        <v>5.7976567914920001E-2</v>
      </c>
      <c r="H52" s="106">
        <v>4.3150302018640001E-2</v>
      </c>
      <c r="I52" s="106">
        <v>4.6469068983569999E-2</v>
      </c>
      <c r="J52" s="106">
        <v>4.8686322549129996E-2</v>
      </c>
      <c r="K52" s="106">
        <v>5.3132496718570003E-2</v>
      </c>
      <c r="L52" s="109">
        <v>3.9126383150859999E-2</v>
      </c>
      <c r="M52" s="109">
        <v>4.1351091015279999E-2</v>
      </c>
      <c r="N52" s="109">
        <v>4.4692737310329994E-2</v>
      </c>
      <c r="O52" s="109">
        <v>4.6923618380340003E-2</v>
      </c>
    </row>
  </sheetData>
  <conditionalFormatting sqref="N4:N7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{DC79022D-B931-47C5-B81D-8D1A586F9C45}</x14:id>
        </ext>
      </extLst>
    </cfRule>
  </conditionalFormatting>
  <conditionalFormatting sqref="N8:N11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{843E61B6-4353-4AE7-8FD8-01F9BF530922}</x14:id>
        </ext>
      </extLst>
    </cfRule>
  </conditionalFormatting>
  <conditionalFormatting sqref="N12:N1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{CC1FD725-396A-4230-99CD-4D7077A9DB37}</x14:id>
        </ext>
      </extLst>
    </cfRule>
  </conditionalFormatting>
  <conditionalFormatting sqref="P4:P7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{CBD0A0C9-1688-45B7-AE63-B60C5D82DA16}</x14:id>
        </ext>
      </extLst>
    </cfRule>
  </conditionalFormatting>
  <conditionalFormatting sqref="P8:P11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{046B6B43-7E4E-4BB5-A8BB-B136DE06B1D1}</x14:id>
        </ext>
      </extLst>
    </cfRule>
  </conditionalFormatting>
  <conditionalFormatting sqref="P12:P15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{3D68C27D-CCEE-4A68-B24A-685AF8ADF5BA}</x14:id>
        </ext>
      </extLst>
    </cfRule>
  </conditionalFormatting>
  <conditionalFormatting sqref="R4:R7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{3B015275-7154-4F30-8FCF-1E70717B21F3}</x14:id>
        </ext>
      </extLst>
    </cfRule>
  </conditionalFormatting>
  <conditionalFormatting sqref="R8:R11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{0E936296-A500-404D-8979-729DDC306EB9}</x14:id>
        </ext>
      </extLst>
    </cfRule>
  </conditionalFormatting>
  <conditionalFormatting sqref="R12:R1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{5FC280D2-D305-43AF-A8F9-ED5E8B336ECB}</x14:id>
        </ext>
      </extLst>
    </cfRule>
  </conditionalFormatting>
  <conditionalFormatting sqref="D25:G2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{980695B8-5FBA-44B8-924A-881D668BC919}</x14:id>
        </ext>
      </extLst>
    </cfRule>
  </conditionalFormatting>
  <conditionalFormatting sqref="H25:K25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{329E004D-25A0-4E8C-813A-1AFF53060393}</x14:id>
        </ext>
      </extLst>
    </cfRule>
  </conditionalFormatting>
  <conditionalFormatting sqref="L25:O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{6E71F018-B59D-460A-AD3A-68DC5B8CF2EC}</x14:id>
        </ext>
      </extLst>
    </cfRule>
  </conditionalFormatting>
  <conditionalFormatting sqref="D26:G2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{CFF818C4-EA69-4CF6-B265-0CD1669D696F}</x14:id>
        </ext>
      </extLst>
    </cfRule>
  </conditionalFormatting>
  <conditionalFormatting sqref="H26:K26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{3AC83D1B-5E3C-4392-B249-EE3ED09A145B}</x14:id>
        </ext>
      </extLst>
    </cfRule>
  </conditionalFormatting>
  <conditionalFormatting sqref="L26:O2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{7B42AE87-EDC7-4D48-9E1D-754E2653D4B8}</x14:id>
        </ext>
      </extLst>
    </cfRule>
  </conditionalFormatting>
  <conditionalFormatting sqref="D27:G27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{A40495C5-3226-424E-AB48-5D2798397B32}</x14:id>
        </ext>
      </extLst>
    </cfRule>
  </conditionalFormatting>
  <conditionalFormatting sqref="H27:K2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{F435F564-E1AC-4890-8C8A-C36701F476FF}</x14:id>
        </ext>
      </extLst>
    </cfRule>
  </conditionalFormatting>
  <conditionalFormatting sqref="L27:O2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{01C5F8B5-DD99-44C1-BEF9-C0724552664A}</x14:id>
        </ext>
      </extLst>
    </cfRule>
  </conditionalFormatting>
  <pageMargins left="0.7" right="0.7" top="0.75" bottom="0.75" header="0.3" footer="0.3"/>
  <pageSetup orientation="portrait" horizontalDpi="200" verticalDpi="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79022D-B931-47C5-B81D-8D1A586F9C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N4:N7</xm:sqref>
        </x14:conditionalFormatting>
        <x14:conditionalFormatting xmlns:xm="http://schemas.microsoft.com/office/excel/2006/main">
          <x14:cfRule type="dataBar" id="{843E61B6-4353-4AE7-8FD8-01F9BF53092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N8:N11</xm:sqref>
        </x14:conditionalFormatting>
        <x14:conditionalFormatting xmlns:xm="http://schemas.microsoft.com/office/excel/2006/main">
          <x14:cfRule type="dataBar" id="{CC1FD725-396A-4230-99CD-4D7077A9DB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N12:N15</xm:sqref>
        </x14:conditionalFormatting>
        <x14:conditionalFormatting xmlns:xm="http://schemas.microsoft.com/office/excel/2006/main">
          <x14:cfRule type="dataBar" id="{CBD0A0C9-1688-45B7-AE63-B60C5D82DA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P4:P7</xm:sqref>
        </x14:conditionalFormatting>
        <x14:conditionalFormatting xmlns:xm="http://schemas.microsoft.com/office/excel/2006/main">
          <x14:cfRule type="dataBar" id="{046B6B43-7E4E-4BB5-A8BB-B136DE06B1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P8:P11</xm:sqref>
        </x14:conditionalFormatting>
        <x14:conditionalFormatting xmlns:xm="http://schemas.microsoft.com/office/excel/2006/main">
          <x14:cfRule type="dataBar" id="{3D68C27D-CCEE-4A68-B24A-685AF8ADF5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P12:P15</xm:sqref>
        </x14:conditionalFormatting>
        <x14:conditionalFormatting xmlns:xm="http://schemas.microsoft.com/office/excel/2006/main">
          <x14:cfRule type="dataBar" id="{3B015275-7154-4F30-8FCF-1E70717B21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R4:R7</xm:sqref>
        </x14:conditionalFormatting>
        <x14:conditionalFormatting xmlns:xm="http://schemas.microsoft.com/office/excel/2006/main">
          <x14:cfRule type="dataBar" id="{0E936296-A500-404D-8979-729DDC306EB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R8:R11</xm:sqref>
        </x14:conditionalFormatting>
        <x14:conditionalFormatting xmlns:xm="http://schemas.microsoft.com/office/excel/2006/main">
          <x14:cfRule type="dataBar" id="{5FC280D2-D305-43AF-A8F9-ED5E8B336E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R12:R15</xm:sqref>
        </x14:conditionalFormatting>
        <x14:conditionalFormatting xmlns:xm="http://schemas.microsoft.com/office/excel/2006/main">
          <x14:cfRule type="dataBar" id="{980695B8-5FBA-44B8-924A-881D668BC9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D25:G25</xm:sqref>
        </x14:conditionalFormatting>
        <x14:conditionalFormatting xmlns:xm="http://schemas.microsoft.com/office/excel/2006/main">
          <x14:cfRule type="dataBar" id="{329E004D-25A0-4E8C-813A-1AFF530603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H25:K25</xm:sqref>
        </x14:conditionalFormatting>
        <x14:conditionalFormatting xmlns:xm="http://schemas.microsoft.com/office/excel/2006/main">
          <x14:cfRule type="dataBar" id="{6E71F018-B59D-460A-AD3A-68DC5B8CF2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L25:O25</xm:sqref>
        </x14:conditionalFormatting>
        <x14:conditionalFormatting xmlns:xm="http://schemas.microsoft.com/office/excel/2006/main">
          <x14:cfRule type="dataBar" id="{CFF818C4-EA69-4CF6-B265-0CD1669D69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D26:G26</xm:sqref>
        </x14:conditionalFormatting>
        <x14:conditionalFormatting xmlns:xm="http://schemas.microsoft.com/office/excel/2006/main">
          <x14:cfRule type="dataBar" id="{3AC83D1B-5E3C-4392-B249-EE3ED09A145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H26:K26</xm:sqref>
        </x14:conditionalFormatting>
        <x14:conditionalFormatting xmlns:xm="http://schemas.microsoft.com/office/excel/2006/main">
          <x14:cfRule type="dataBar" id="{7B42AE87-EDC7-4D48-9E1D-754E2653D4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L26:O26</xm:sqref>
        </x14:conditionalFormatting>
        <x14:conditionalFormatting xmlns:xm="http://schemas.microsoft.com/office/excel/2006/main">
          <x14:cfRule type="dataBar" id="{A40495C5-3226-424E-AB48-5D2798397B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D27:G27</xm:sqref>
        </x14:conditionalFormatting>
        <x14:conditionalFormatting xmlns:xm="http://schemas.microsoft.com/office/excel/2006/main">
          <x14:cfRule type="dataBar" id="{F435F564-E1AC-4890-8C8A-C36701F476F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H27:K27</xm:sqref>
        </x14:conditionalFormatting>
        <x14:conditionalFormatting xmlns:xm="http://schemas.microsoft.com/office/excel/2006/main">
          <x14:cfRule type="dataBar" id="{01C5F8B5-DD99-44C1-BEF9-C072455266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L27:O27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A2713-417C-4B18-9D2D-93955F50E152}">
  <sheetPr codeName="Sheet22"/>
  <dimension ref="A1:M29"/>
  <sheetViews>
    <sheetView workbookViewId="0"/>
  </sheetViews>
  <sheetFormatPr defaultColWidth="10.3984375" defaultRowHeight="14.4" x14ac:dyDescent="0.3"/>
  <cols>
    <col min="1" max="1" width="10.3984375" style="63"/>
    <col min="2" max="13" width="9.69921875" style="63" customWidth="1"/>
    <col min="14" max="16384" width="10.3984375" style="63"/>
  </cols>
  <sheetData>
    <row r="1" spans="1:13" x14ac:dyDescent="0.3">
      <c r="B1" s="63" t="s">
        <v>81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90</v>
      </c>
      <c r="L1" s="63" t="s">
        <v>91</v>
      </c>
      <c r="M1" s="63" t="s">
        <v>92</v>
      </c>
    </row>
    <row r="2" spans="1:13" x14ac:dyDescent="0.3">
      <c r="A2" s="63" t="s">
        <v>93</v>
      </c>
      <c r="B2" s="64" t="s">
        <v>94</v>
      </c>
      <c r="C2" s="64" t="s">
        <v>95</v>
      </c>
      <c r="D2" s="64" t="s">
        <v>96</v>
      </c>
      <c r="E2" s="64" t="s">
        <v>97</v>
      </c>
      <c r="F2" s="64" t="s">
        <v>98</v>
      </c>
      <c r="G2" s="64" t="s">
        <v>99</v>
      </c>
      <c r="H2" s="64" t="s">
        <v>100</v>
      </c>
      <c r="I2" s="64" t="s">
        <v>101</v>
      </c>
      <c r="J2" s="64" t="s">
        <v>102</v>
      </c>
      <c r="K2" s="64" t="s">
        <v>103</v>
      </c>
      <c r="L2" s="64" t="s">
        <v>104</v>
      </c>
      <c r="M2" s="64" t="s">
        <v>105</v>
      </c>
    </row>
    <row r="3" spans="1:13" x14ac:dyDescent="0.3">
      <c r="A3" s="65">
        <v>44012</v>
      </c>
      <c r="B3" s="66">
        <v>1.8299758133210001E-2</v>
      </c>
      <c r="C3" s="66"/>
      <c r="D3" s="66">
        <v>1.828672577199E-2</v>
      </c>
      <c r="E3" s="66">
        <v>1.8798890986659999E-2</v>
      </c>
      <c r="F3" s="66">
        <v>1.8194518011989999E-2</v>
      </c>
      <c r="G3" s="66">
        <v>1.831896562486E-2</v>
      </c>
      <c r="H3" s="66">
        <v>1.65921941096E-2</v>
      </c>
      <c r="I3" s="66"/>
      <c r="J3" s="66">
        <v>1.696516954867E-2</v>
      </c>
      <c r="K3" s="66">
        <v>1.6492539848809998E-2</v>
      </c>
      <c r="L3" s="66">
        <v>1.498489141171E-2</v>
      </c>
      <c r="M3" s="66">
        <v>1.559979417581E-2</v>
      </c>
    </row>
    <row r="4" spans="1:13" x14ac:dyDescent="0.3">
      <c r="A4" s="65">
        <v>44043</v>
      </c>
      <c r="B4" s="66">
        <v>2.183390147665E-2</v>
      </c>
      <c r="C4" s="66"/>
      <c r="D4" s="66">
        <v>2.631856533709E-2</v>
      </c>
      <c r="E4" s="66">
        <v>2.9464057183889999E-2</v>
      </c>
      <c r="F4" s="66">
        <v>3.3116265730779998E-2</v>
      </c>
      <c r="G4" s="66">
        <v>4.0566249414310002E-2</v>
      </c>
      <c r="H4" s="66">
        <v>2.1732841479889999E-2</v>
      </c>
      <c r="I4" s="66"/>
      <c r="J4" s="66">
        <v>2.9074801759970001E-2</v>
      </c>
      <c r="K4" s="66">
        <v>3.264408800252E-2</v>
      </c>
      <c r="L4" s="66">
        <v>3.9166722157859997E-2</v>
      </c>
      <c r="M4" s="66">
        <v>4.5497088587779996E-2</v>
      </c>
    </row>
    <row r="5" spans="1:13" x14ac:dyDescent="0.3">
      <c r="A5" s="65">
        <v>44074</v>
      </c>
      <c r="B5" s="66">
        <v>-3.5155495126500003E-3</v>
      </c>
      <c r="C5" s="66"/>
      <c r="D5" s="66">
        <v>9.4273816592E-4</v>
      </c>
      <c r="E5" s="66">
        <v>3.9714935022099997E-3</v>
      </c>
      <c r="F5" s="66">
        <v>1.0376529393400001E-2</v>
      </c>
      <c r="G5" s="66">
        <v>2.1889314968929999E-2</v>
      </c>
      <c r="H5" s="66">
        <v>-5.9656021132799995E-3</v>
      </c>
      <c r="I5" s="66"/>
      <c r="J5" s="66">
        <v>9.9237639475999997E-4</v>
      </c>
      <c r="K5" s="66">
        <v>3.78109648054E-3</v>
      </c>
      <c r="L5" s="66">
        <v>1.01063288064E-2</v>
      </c>
      <c r="M5" s="66">
        <v>1.6310558148509999E-2</v>
      </c>
    </row>
    <row r="6" spans="1:13" x14ac:dyDescent="0.3">
      <c r="A6" s="65">
        <v>44104</v>
      </c>
      <c r="B6" s="66">
        <v>1.3024963766E-4</v>
      </c>
      <c r="C6" s="66"/>
      <c r="D6" s="66">
        <v>-4.43781570052E-3</v>
      </c>
      <c r="E6" s="66">
        <v>-6.1910510849199994E-3</v>
      </c>
      <c r="F6" s="66">
        <v>-9.0647074430200009E-3</v>
      </c>
      <c r="G6" s="66">
        <v>-1.463181464386E-2</v>
      </c>
      <c r="H6" s="66">
        <v>8.5305632064000005E-4</v>
      </c>
      <c r="I6" s="66"/>
      <c r="J6" s="66">
        <v>-6.2934360674999994E-4</v>
      </c>
      <c r="K6" s="66">
        <v>-1.44086537602E-3</v>
      </c>
      <c r="L6" s="66">
        <v>-3.0515251680499999E-3</v>
      </c>
      <c r="M6" s="66">
        <v>-5.1430764583300006E-3</v>
      </c>
    </row>
    <row r="7" spans="1:13" x14ac:dyDescent="0.3">
      <c r="A7" s="65">
        <v>44135</v>
      </c>
      <c r="B7" s="66">
        <v>-9.1645876417600011E-3</v>
      </c>
      <c r="C7" s="66"/>
      <c r="D7" s="66">
        <v>-1.458751446882E-2</v>
      </c>
      <c r="E7" s="66">
        <v>-1.5880465494319998E-2</v>
      </c>
      <c r="F7" s="66">
        <v>-1.8633438408259997E-2</v>
      </c>
      <c r="G7" s="66">
        <v>-2.403000151954E-2</v>
      </c>
      <c r="H7" s="66">
        <v>-1.1708187864020001E-2</v>
      </c>
      <c r="I7" s="66"/>
      <c r="J7" s="66">
        <v>-1.5627371020859999E-2</v>
      </c>
      <c r="K7" s="66">
        <v>-1.7249436921729998E-2</v>
      </c>
      <c r="L7" s="66">
        <v>-2.0693993906069998E-2</v>
      </c>
      <c r="M7" s="66">
        <v>-2.4505137278790001E-2</v>
      </c>
    </row>
    <row r="8" spans="1:13" x14ac:dyDescent="0.3">
      <c r="A8" s="65">
        <v>44165</v>
      </c>
      <c r="B8" s="66">
        <v>2.8849598322809998E-2</v>
      </c>
      <c r="C8" s="66"/>
      <c r="D8" s="66">
        <v>5.0478398083920004E-2</v>
      </c>
      <c r="E8" s="66">
        <v>6.0174129862139998E-2</v>
      </c>
      <c r="F8" s="66">
        <v>7.9080006162630001E-2</v>
      </c>
      <c r="G8" s="66">
        <v>9.0699861941870005E-2</v>
      </c>
      <c r="H8" s="66">
        <v>2.8418876195920002E-2</v>
      </c>
      <c r="I8" s="66"/>
      <c r="J8" s="66">
        <v>4.6261906140519997E-2</v>
      </c>
      <c r="K8" s="66">
        <v>5.2888747028139997E-2</v>
      </c>
      <c r="L8" s="66">
        <v>6.6695634875739998E-2</v>
      </c>
      <c r="M8" s="66">
        <v>8.2522969807930002E-2</v>
      </c>
    </row>
    <row r="9" spans="1:13" x14ac:dyDescent="0.3">
      <c r="A9" s="65">
        <v>44196</v>
      </c>
      <c r="B9" s="66">
        <v>8.49256842083E-3</v>
      </c>
      <c r="C9" s="66"/>
      <c r="D9" s="66">
        <v>1.2653787405240001E-2</v>
      </c>
      <c r="E9" s="66">
        <v>1.4555635079319999E-2</v>
      </c>
      <c r="F9" s="66">
        <v>1.7613004758330001E-2</v>
      </c>
      <c r="G9" s="66">
        <v>1.9872526741829998E-2</v>
      </c>
      <c r="H9" s="66">
        <v>8.57710656998E-3</v>
      </c>
      <c r="I9" s="66"/>
      <c r="J9" s="66">
        <v>1.2564941496530001E-2</v>
      </c>
      <c r="K9" s="66">
        <v>1.414644196684E-2</v>
      </c>
      <c r="L9" s="66">
        <v>1.7012259373289998E-2</v>
      </c>
      <c r="M9" s="66">
        <v>2.0142196650809997E-2</v>
      </c>
    </row>
    <row r="10" spans="1:13" x14ac:dyDescent="0.3">
      <c r="A10" s="65">
        <v>44227</v>
      </c>
      <c r="B10" s="66">
        <v>-9.6797660010700011E-3</v>
      </c>
      <c r="C10" s="66">
        <v>-9.3332958808199987E-3</v>
      </c>
      <c r="D10" s="66">
        <v>-6.47170978062E-3</v>
      </c>
      <c r="E10" s="66">
        <v>-4.9606533718799996E-3</v>
      </c>
      <c r="F10" s="66">
        <v>-2.6856944892200002E-3</v>
      </c>
      <c r="G10" s="66">
        <v>-5.7502990162000003E-4</v>
      </c>
      <c r="H10" s="66">
        <v>-9.8331977969499992E-3</v>
      </c>
      <c r="I10" s="66">
        <v>-9.5893828423400003E-3</v>
      </c>
      <c r="J10" s="66">
        <v>-6.8914327782399996E-3</v>
      </c>
      <c r="K10" s="66">
        <v>-5.9153031048399998E-3</v>
      </c>
      <c r="L10" s="66">
        <v>-4.1930975608499999E-3</v>
      </c>
      <c r="M10" s="66">
        <v>-2.2789849356399999E-3</v>
      </c>
    </row>
    <row r="11" spans="1:13" x14ac:dyDescent="0.3">
      <c r="A11" s="65">
        <v>44255</v>
      </c>
      <c r="B11" s="66">
        <v>-1.2132750727990001E-2</v>
      </c>
      <c r="C11" s="66">
        <v>-6.3714028661099997E-3</v>
      </c>
      <c r="D11" s="66">
        <v>4.5127058417400003E-3</v>
      </c>
      <c r="E11" s="66">
        <v>1.164055876987E-2</v>
      </c>
      <c r="F11" s="66">
        <v>2.4481787736649999E-2</v>
      </c>
      <c r="G11" s="66">
        <v>3.019189441194E-2</v>
      </c>
      <c r="H11" s="66">
        <v>-1.2913603788070001E-2</v>
      </c>
      <c r="I11" s="66">
        <v>-7.8410077659000002E-3</v>
      </c>
      <c r="J11" s="66">
        <v>3.8478727583E-4</v>
      </c>
      <c r="K11" s="66">
        <v>5.1229625855600007E-3</v>
      </c>
      <c r="L11" s="66">
        <v>1.3586681666260002E-2</v>
      </c>
      <c r="M11" s="66">
        <v>2.4159835163740002E-2</v>
      </c>
    </row>
    <row r="12" spans="1:13" x14ac:dyDescent="0.3">
      <c r="A12" s="65">
        <v>44286</v>
      </c>
      <c r="B12" s="66">
        <v>-2.5223694317E-3</v>
      </c>
      <c r="C12" s="66">
        <v>2.48557972254E-3</v>
      </c>
      <c r="D12" s="66">
        <v>1.0695540111349999E-2</v>
      </c>
      <c r="E12" s="66">
        <v>1.5423550224030001E-2</v>
      </c>
      <c r="F12" s="66">
        <v>2.4889423162779999E-2</v>
      </c>
      <c r="G12" s="66">
        <v>2.9875353512029999E-2</v>
      </c>
      <c r="H12" s="66">
        <v>-3.3580567088000004E-3</v>
      </c>
      <c r="I12" s="66">
        <v>9.8146764711000011E-4</v>
      </c>
      <c r="J12" s="66">
        <v>7.5222832105100003E-3</v>
      </c>
      <c r="K12" s="66">
        <v>1.172641766236E-2</v>
      </c>
      <c r="L12" s="66">
        <v>1.9322216011640001E-2</v>
      </c>
      <c r="M12" s="66">
        <v>2.7492474977139997E-2</v>
      </c>
    </row>
    <row r="13" spans="1:13" x14ac:dyDescent="0.3">
      <c r="A13" s="65">
        <v>44316</v>
      </c>
      <c r="B13" s="66">
        <v>4.8025924334100002E-3</v>
      </c>
      <c r="C13" s="66">
        <v>6.9703133846999998E-3</v>
      </c>
      <c r="D13" s="66">
        <v>9.7308304027500011E-3</v>
      </c>
      <c r="E13" s="66">
        <v>1.17260612839E-2</v>
      </c>
      <c r="F13" s="66">
        <v>1.544573269456E-2</v>
      </c>
      <c r="G13" s="66">
        <v>1.898622493872E-2</v>
      </c>
      <c r="H13" s="66">
        <v>4.0835368860299998E-3</v>
      </c>
      <c r="I13" s="66">
        <v>5.8580826376199999E-3</v>
      </c>
      <c r="J13" s="66">
        <v>8.18745431525E-3</v>
      </c>
      <c r="K13" s="66">
        <v>9.9436743467199995E-3</v>
      </c>
      <c r="L13" s="66">
        <v>1.288184927463E-2</v>
      </c>
      <c r="M13" s="66">
        <v>1.5667503154929999E-2</v>
      </c>
    </row>
    <row r="14" spans="1:13" x14ac:dyDescent="0.3">
      <c r="A14" s="65">
        <v>44347</v>
      </c>
      <c r="B14" s="66">
        <v>1.093461180932E-2</v>
      </c>
      <c r="C14" s="66">
        <v>1.2709025860259999E-2</v>
      </c>
      <c r="D14" s="66">
        <v>1.559991185283E-2</v>
      </c>
      <c r="E14" s="66">
        <v>1.7179341426239999E-2</v>
      </c>
      <c r="F14" s="66">
        <v>2.0054057651560001E-2</v>
      </c>
      <c r="G14" s="66">
        <v>2.094094744549E-2</v>
      </c>
      <c r="H14" s="66">
        <v>1.030459207E-2</v>
      </c>
      <c r="I14" s="66">
        <v>1.1735993196789999E-2</v>
      </c>
      <c r="J14" s="66">
        <v>1.379153450113E-2</v>
      </c>
      <c r="K14" s="66">
        <v>1.5138701104559999E-2</v>
      </c>
      <c r="L14" s="66">
        <v>1.7536854409579999E-2</v>
      </c>
      <c r="M14" s="66">
        <v>2.0294305986770001E-2</v>
      </c>
    </row>
    <row r="15" spans="1:13" x14ac:dyDescent="0.3">
      <c r="A15" s="65">
        <v>44377</v>
      </c>
      <c r="B15" s="66">
        <v>1.3894646317049999E-2</v>
      </c>
      <c r="C15" s="66">
        <v>1.475087790702E-2</v>
      </c>
      <c r="D15" s="66">
        <v>1.5333578240950002E-2</v>
      </c>
      <c r="E15" s="66">
        <v>1.679099427752E-2</v>
      </c>
      <c r="F15" s="66">
        <v>1.9453897749169998E-2</v>
      </c>
      <c r="G15" s="66">
        <v>2.5166440767839998E-2</v>
      </c>
      <c r="H15" s="66">
        <v>1.369358496108E-2</v>
      </c>
      <c r="I15" s="66">
        <v>1.4859213211449999E-2</v>
      </c>
      <c r="J15" s="66">
        <v>1.5932653614529998E-2</v>
      </c>
      <c r="K15" s="66">
        <v>1.70333775783E-2</v>
      </c>
      <c r="L15" s="66">
        <v>1.94851140172E-2</v>
      </c>
      <c r="M15" s="66">
        <v>2.0560426695729998E-2</v>
      </c>
    </row>
    <row r="16" spans="1:13" x14ac:dyDescent="0.3">
      <c r="A16" s="65">
        <v>44408</v>
      </c>
      <c r="B16" s="66">
        <v>1.08319485963E-2</v>
      </c>
      <c r="C16" s="66">
        <v>1.083186086175E-2</v>
      </c>
      <c r="D16" s="66">
        <v>9.986118066989999E-3</v>
      </c>
      <c r="E16" s="66">
        <v>9.7721365297600005E-3</v>
      </c>
      <c r="F16" s="66">
        <v>9.2573446923500009E-3</v>
      </c>
      <c r="G16" s="66">
        <v>1.050169503686E-2</v>
      </c>
      <c r="H16" s="66">
        <v>1.0301523554640001E-2</v>
      </c>
      <c r="I16" s="66">
        <v>1.030156710705E-2</v>
      </c>
      <c r="J16" s="66">
        <v>9.8386479485400007E-3</v>
      </c>
      <c r="K16" s="66">
        <v>9.8149809588500003E-3</v>
      </c>
      <c r="L16" s="66">
        <v>9.6320527863700007E-3</v>
      </c>
      <c r="M16" s="66">
        <v>9.2551989688299998E-3</v>
      </c>
    </row>
    <row r="17" spans="1:13" x14ac:dyDescent="0.3">
      <c r="A17" s="65">
        <v>44439</v>
      </c>
      <c r="B17" s="66">
        <v>5.0096919025500002E-3</v>
      </c>
      <c r="C17" s="66">
        <v>7.3072252298600005E-3</v>
      </c>
      <c r="D17" s="66">
        <v>1.069606073996E-2</v>
      </c>
      <c r="E17" s="66">
        <v>1.335214559702E-2</v>
      </c>
      <c r="F17" s="66">
        <v>1.8366852251920002E-2</v>
      </c>
      <c r="G17" s="66">
        <v>2.3235835319929999E-2</v>
      </c>
      <c r="H17" s="66">
        <v>5.8298869396099995E-3</v>
      </c>
      <c r="I17" s="66">
        <v>8.6808300294899995E-3</v>
      </c>
      <c r="J17" s="66">
        <v>1.239814844536E-2</v>
      </c>
      <c r="K17" s="66">
        <v>1.507835239687E-2</v>
      </c>
      <c r="L17" s="66">
        <v>2.0503513513899996E-2</v>
      </c>
      <c r="M17" s="66">
        <v>2.48899679536E-2</v>
      </c>
    </row>
    <row r="18" spans="1:13" x14ac:dyDescent="0.3">
      <c r="A18" s="65">
        <v>44469</v>
      </c>
      <c r="B18" s="66">
        <v>-2.048857630785E-2</v>
      </c>
      <c r="C18" s="66">
        <v>-2.1935054543639997E-2</v>
      </c>
      <c r="D18" s="66">
        <v>-2.3116528189899999E-2</v>
      </c>
      <c r="E18" s="66">
        <v>-2.4156177901300001E-2</v>
      </c>
      <c r="F18" s="66">
        <v>-2.6182600222789999E-2</v>
      </c>
      <c r="G18" s="66">
        <v>-2.953504495891E-2</v>
      </c>
      <c r="H18" s="66">
        <v>-2.057779456538E-2</v>
      </c>
      <c r="I18" s="66">
        <v>-2.2218650677120002E-2</v>
      </c>
      <c r="J18" s="66">
        <v>-2.4057627585299998E-2</v>
      </c>
      <c r="K18" s="66">
        <v>-2.5486413273509999E-2</v>
      </c>
      <c r="L18" s="66">
        <v>-2.8795174272629998E-2</v>
      </c>
      <c r="M18" s="66">
        <v>-3.1202465390800002E-2</v>
      </c>
    </row>
    <row r="19" spans="1:13" x14ac:dyDescent="0.3">
      <c r="A19" s="65">
        <v>44500</v>
      </c>
      <c r="B19" s="66">
        <v>2.70641687791E-3</v>
      </c>
      <c r="C19" s="66">
        <v>7.3909362426600005E-3</v>
      </c>
      <c r="D19" s="66">
        <v>1.3634491842170001E-2</v>
      </c>
      <c r="E19" s="66">
        <v>1.8393527172319998E-2</v>
      </c>
      <c r="F19" s="66">
        <v>2.7372897601699999E-2</v>
      </c>
      <c r="G19" s="66">
        <v>3.7224449840650001E-2</v>
      </c>
      <c r="H19" s="66">
        <v>3.46357904432E-3</v>
      </c>
      <c r="I19" s="66">
        <v>8.7324923219799996E-3</v>
      </c>
      <c r="J19" s="66">
        <v>1.5586389650709999E-2</v>
      </c>
      <c r="K19" s="66">
        <v>2.0526532573890002E-2</v>
      </c>
      <c r="L19" s="66">
        <v>3.1356159558299998E-2</v>
      </c>
      <c r="M19" s="66">
        <v>3.888078955417E-2</v>
      </c>
    </row>
    <row r="20" spans="1:13" x14ac:dyDescent="0.3">
      <c r="A20" s="65">
        <v>44530</v>
      </c>
      <c r="B20" s="66">
        <v>4.94565356311E-3</v>
      </c>
      <c r="C20" s="66">
        <v>3.6722622936500001E-3</v>
      </c>
      <c r="D20" s="66">
        <v>1.9803579870999999E-4</v>
      </c>
      <c r="E20" s="66">
        <v>-1.5416997734300001E-3</v>
      </c>
      <c r="F20" s="66">
        <v>-5.1940457882000005E-3</v>
      </c>
      <c r="G20" s="66">
        <v>-4.9802261020900004E-3</v>
      </c>
      <c r="H20" s="66">
        <v>1.6961996897800001E-3</v>
      </c>
      <c r="I20" s="66">
        <v>-8.9471310329999995E-4</v>
      </c>
      <c r="J20" s="66">
        <v>-5.0036150122499999E-3</v>
      </c>
      <c r="K20" s="66">
        <v>-7.3621308083500004E-3</v>
      </c>
      <c r="L20" s="66">
        <v>-1.2235854526809999E-2</v>
      </c>
      <c r="M20" s="66">
        <v>-1.7272886115339999E-2</v>
      </c>
    </row>
    <row r="21" spans="1:13" x14ac:dyDescent="0.3">
      <c r="A21" s="65">
        <v>44561</v>
      </c>
      <c r="B21" s="66">
        <v>2.0811228573820003E-2</v>
      </c>
      <c r="C21" s="66">
        <v>2.229244536154E-2</v>
      </c>
      <c r="D21" s="66">
        <v>2.5254710434119997E-2</v>
      </c>
      <c r="E21" s="66">
        <v>2.6987751588680001E-2</v>
      </c>
      <c r="F21" s="66">
        <v>3.0254185285259999E-2</v>
      </c>
      <c r="G21" s="66">
        <v>3.0066199705329998E-2</v>
      </c>
      <c r="H21" s="66">
        <v>2.200881596165E-2</v>
      </c>
      <c r="I21" s="66">
        <v>2.3896055798259999E-2</v>
      </c>
      <c r="J21" s="66">
        <v>2.6573205914570002E-2</v>
      </c>
      <c r="K21" s="66">
        <v>2.8312929905040002E-2</v>
      </c>
      <c r="L21" s="66">
        <v>3.1664794926489999E-2</v>
      </c>
      <c r="M21" s="66">
        <v>3.6049959483289998E-2</v>
      </c>
    </row>
    <row r="22" spans="1:13" x14ac:dyDescent="0.3">
      <c r="A22" s="65">
        <v>44592</v>
      </c>
      <c r="B22" s="66">
        <v>-3.1631123129140001E-2</v>
      </c>
      <c r="C22" s="66">
        <v>-2.9742560622590002E-2</v>
      </c>
      <c r="D22" s="66">
        <v>-2.6298355194390003E-2</v>
      </c>
      <c r="E22" s="66">
        <v>-2.4544793064329998E-2</v>
      </c>
      <c r="F22" s="66">
        <v>-2.097751196537E-2</v>
      </c>
      <c r="G22" s="66">
        <v>-1.974641461242E-2</v>
      </c>
      <c r="H22" s="66">
        <v>-3.1000960148369998E-2</v>
      </c>
      <c r="I22" s="66">
        <v>-2.895364505304E-2</v>
      </c>
      <c r="J22" s="66">
        <v>-2.6564790900910001E-2</v>
      </c>
      <c r="K22" s="66">
        <v>-2.494435702015E-2</v>
      </c>
      <c r="L22" s="66">
        <v>-2.0398736694689997E-2</v>
      </c>
      <c r="M22" s="66">
        <v>-1.8567690710810002E-2</v>
      </c>
    </row>
    <row r="23" spans="1:13" x14ac:dyDescent="0.3">
      <c r="A23" s="65">
        <v>44620</v>
      </c>
      <c r="B23" s="66">
        <v>-1.1640428089859999E-2</v>
      </c>
      <c r="C23" s="66">
        <v>-1.173176019524E-2</v>
      </c>
      <c r="D23" s="66">
        <v>-1.1189726456180001E-2</v>
      </c>
      <c r="E23" s="66">
        <v>-1.174106488628E-2</v>
      </c>
      <c r="F23" s="66">
        <v>-1.272577333269E-2</v>
      </c>
      <c r="G23" s="66">
        <v>-1.681632863038E-2</v>
      </c>
      <c r="H23" s="66">
        <v>-1.1552353882340001E-2</v>
      </c>
      <c r="I23" s="66">
        <v>-1.1679445647669999E-2</v>
      </c>
      <c r="J23" s="66">
        <v>-1.2285799700840001E-2</v>
      </c>
      <c r="K23" s="66">
        <v>-1.282483359954E-2</v>
      </c>
      <c r="L23" s="66">
        <v>-1.3934661043679998E-2</v>
      </c>
      <c r="M23" s="66">
        <v>-1.4456957531379998E-2</v>
      </c>
    </row>
    <row r="24" spans="1:13" x14ac:dyDescent="0.3">
      <c r="A24" s="65">
        <v>44651</v>
      </c>
      <c r="B24" s="66">
        <v>-1.6948613051820001E-2</v>
      </c>
      <c r="C24" s="66">
        <v>-1.310152180102E-2</v>
      </c>
      <c r="D24" s="66">
        <v>-7.7227441981599998E-3</v>
      </c>
      <c r="E24" s="66">
        <v>-3.7824163006799998E-3</v>
      </c>
      <c r="F24" s="66">
        <v>4.0772914277099996E-3</v>
      </c>
      <c r="G24" s="66">
        <v>1.1746070265649999E-2</v>
      </c>
      <c r="H24" s="66">
        <v>-1.381511549854E-2</v>
      </c>
      <c r="I24" s="66">
        <v>-8.6315189583799998E-3</v>
      </c>
      <c r="J24" s="66">
        <v>-6.1805257084000002E-3</v>
      </c>
      <c r="K24" s="66">
        <v>-2.0088017475299999E-3</v>
      </c>
      <c r="L24" s="66">
        <v>6.6623847990800004E-3</v>
      </c>
      <c r="M24" s="66">
        <v>1.51910933022E-2</v>
      </c>
    </row>
    <row r="25" spans="1:13" x14ac:dyDescent="0.3">
      <c r="A25" s="65">
        <v>44681</v>
      </c>
      <c r="B25" s="66">
        <v>-3.8102534398200001E-2</v>
      </c>
      <c r="C25" s="66">
        <v>-3.9722224961760005E-2</v>
      </c>
      <c r="D25" s="66">
        <v>-4.3068224748940002E-2</v>
      </c>
      <c r="E25" s="66">
        <v>-4.4571403051760002E-2</v>
      </c>
      <c r="F25" s="66">
        <v>-4.7590935247579999E-2</v>
      </c>
      <c r="G25" s="66">
        <v>-4.9492125067439996E-2</v>
      </c>
      <c r="H25" s="66">
        <v>-3.7752198102219997E-2</v>
      </c>
      <c r="I25" s="66">
        <v>-3.9219691871709997E-2</v>
      </c>
      <c r="J25" s="66">
        <v>-3.8214425322929998E-2</v>
      </c>
      <c r="K25" s="66">
        <v>-3.8722490262769999E-2</v>
      </c>
      <c r="L25" s="66">
        <v>-3.9619483826650002E-2</v>
      </c>
      <c r="M25" s="66">
        <v>-3.9655121999320003E-2</v>
      </c>
    </row>
    <row r="26" spans="1:13" x14ac:dyDescent="0.3">
      <c r="A26" s="65">
        <v>44712</v>
      </c>
      <c r="B26" s="66">
        <v>-1.7370400634700001E-3</v>
      </c>
      <c r="C26" s="66">
        <v>-2.1062436740700002E-3</v>
      </c>
      <c r="D26" s="66">
        <v>-2.7994985833500003E-3</v>
      </c>
      <c r="E26" s="66">
        <v>-3.1828542113000002E-3</v>
      </c>
      <c r="F26" s="66">
        <v>-3.9559827482999995E-3</v>
      </c>
      <c r="G26" s="66">
        <v>-4.8067401986500004E-3</v>
      </c>
      <c r="H26" s="66">
        <v>-1.06116885665E-3</v>
      </c>
      <c r="I26" s="66">
        <v>-1.13275534122E-3</v>
      </c>
      <c r="J26" s="66">
        <v>-1.5982424203100001E-3</v>
      </c>
      <c r="K26" s="66">
        <v>-1.8040569899200002E-3</v>
      </c>
      <c r="L26" s="66">
        <v>-2.01020198626E-3</v>
      </c>
      <c r="M26" s="66">
        <v>-2.3918831127299998E-3</v>
      </c>
    </row>
    <row r="27" spans="1:13" x14ac:dyDescent="0.3">
      <c r="A27" s="65">
        <v>44742</v>
      </c>
      <c r="B27" s="66">
        <v>-3.2327095158359999E-2</v>
      </c>
      <c r="C27" s="66">
        <v>-3.730739625697E-2</v>
      </c>
      <c r="D27" s="66">
        <v>-4.5187299005210006E-2</v>
      </c>
      <c r="E27" s="66">
        <v>-5.006521890889E-2</v>
      </c>
      <c r="F27" s="66">
        <v>-5.979535982669E-2</v>
      </c>
      <c r="G27" s="66">
        <v>-7.0119429998360003E-2</v>
      </c>
      <c r="H27" s="66">
        <v>-3.3400783993360002E-2</v>
      </c>
      <c r="I27" s="66">
        <v>-3.82629027026E-2</v>
      </c>
      <c r="J27" s="66">
        <v>-4.3418576837919998E-2</v>
      </c>
      <c r="K27" s="66">
        <v>-4.7795220408109997E-2</v>
      </c>
      <c r="L27" s="66">
        <v>-5.6762907602859999E-2</v>
      </c>
      <c r="M27" s="66">
        <v>-6.6139488959530007E-2</v>
      </c>
    </row>
    <row r="28" spans="1:13" x14ac:dyDescent="0.3">
      <c r="A28" s="65">
        <v>44773</v>
      </c>
      <c r="B28" s="66">
        <v>4.0450981139069996E-2</v>
      </c>
      <c r="C28" s="66">
        <v>4.28414427525E-2</v>
      </c>
      <c r="D28" s="66">
        <v>4.772425879396E-2</v>
      </c>
      <c r="E28" s="66">
        <v>4.9932968776309997E-2</v>
      </c>
      <c r="F28" s="66">
        <v>5.3974413590079998E-2</v>
      </c>
      <c r="G28" s="66">
        <v>5.64934711969E-2</v>
      </c>
      <c r="H28" s="66">
        <v>3.8998255434610003E-2</v>
      </c>
      <c r="I28" s="66">
        <v>4.0543880443909996E-2</v>
      </c>
      <c r="J28" s="66">
        <v>4.600096438252E-2</v>
      </c>
      <c r="K28" s="66">
        <v>4.8060810899879999E-2</v>
      </c>
      <c r="L28" s="66">
        <v>5.1468803372560004E-2</v>
      </c>
      <c r="M28" s="66">
        <v>5.3480604341099997E-2</v>
      </c>
    </row>
    <row r="29" spans="1:13" x14ac:dyDescent="0.3">
      <c r="A29" s="65">
        <v>44804</v>
      </c>
      <c r="B29" s="66">
        <v>-2.5161264887799999E-2</v>
      </c>
      <c r="C29" s="66">
        <v>-2.4005329949890002E-2</v>
      </c>
      <c r="D29" s="66">
        <v>-2.2987083880129999E-2</v>
      </c>
      <c r="E29" s="66">
        <v>-2.1717955613000002E-2</v>
      </c>
      <c r="F29" s="66">
        <v>-1.8982826344579998E-2</v>
      </c>
      <c r="G29" s="66">
        <v>-1.5775358300810002E-2</v>
      </c>
      <c r="H29" s="66">
        <v>-2.5142158159600001E-2</v>
      </c>
      <c r="I29" s="66">
        <v>-2.3460880662669999E-2</v>
      </c>
      <c r="J29" s="66">
        <v>-2.0512788819669999E-2</v>
      </c>
      <c r="K29" s="66">
        <v>-1.8546552819840002E-2</v>
      </c>
      <c r="L29" s="66">
        <v>-1.4904086677020001E-2</v>
      </c>
      <c r="M29" s="66">
        <v>-1.0688971867679999E-2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615A7-DAD1-410A-AED5-5C2A0C4D10FB}">
  <sheetPr codeName="Sheet23"/>
  <dimension ref="A1:M30"/>
  <sheetViews>
    <sheetView workbookViewId="0"/>
  </sheetViews>
  <sheetFormatPr defaultColWidth="10.3984375" defaultRowHeight="14.4" x14ac:dyDescent="0.3"/>
  <cols>
    <col min="1" max="16384" width="10.3984375" style="63"/>
  </cols>
  <sheetData>
    <row r="1" spans="1:13" x14ac:dyDescent="0.3">
      <c r="B1" s="63" t="s">
        <v>106</v>
      </c>
      <c r="C1" s="63" t="s">
        <v>107</v>
      </c>
      <c r="D1" s="63" t="s">
        <v>108</v>
      </c>
      <c r="E1" s="63" t="s">
        <v>109</v>
      </c>
      <c r="F1" s="63" t="s">
        <v>110</v>
      </c>
      <c r="G1" s="63" t="s">
        <v>111</v>
      </c>
      <c r="H1" s="63" t="s">
        <v>112</v>
      </c>
      <c r="I1" s="63" t="s">
        <v>113</v>
      </c>
      <c r="J1" s="63" t="s">
        <v>114</v>
      </c>
      <c r="K1" s="63" t="s">
        <v>115</v>
      </c>
      <c r="L1" s="63" t="s">
        <v>116</v>
      </c>
      <c r="M1" s="63" t="s">
        <v>117</v>
      </c>
    </row>
    <row r="2" spans="1:13" x14ac:dyDescent="0.3">
      <c r="A2" s="63" t="s">
        <v>93</v>
      </c>
      <c r="B2" s="63" t="s">
        <v>118</v>
      </c>
      <c r="C2" s="63" t="s">
        <v>119</v>
      </c>
      <c r="D2" s="63" t="s">
        <v>120</v>
      </c>
      <c r="E2" s="63" t="s">
        <v>121</v>
      </c>
      <c r="F2" s="63" t="s">
        <v>122</v>
      </c>
      <c r="G2" s="63" t="s">
        <v>123</v>
      </c>
      <c r="H2" s="63" t="s">
        <v>124</v>
      </c>
      <c r="I2" s="63" t="s">
        <v>125</v>
      </c>
      <c r="J2" s="63" t="s">
        <v>126</v>
      </c>
      <c r="K2" s="63" t="s">
        <v>127</v>
      </c>
      <c r="L2" s="63" t="s">
        <v>128</v>
      </c>
      <c r="M2" s="63" t="s">
        <v>129</v>
      </c>
    </row>
    <row r="3" spans="1:13" x14ac:dyDescent="0.3">
      <c r="A3" s="65">
        <v>43982</v>
      </c>
    </row>
    <row r="4" spans="1:13" x14ac:dyDescent="0.3">
      <c r="A4" s="65">
        <v>44012</v>
      </c>
    </row>
    <row r="5" spans="1:13" x14ac:dyDescent="0.3">
      <c r="A5" s="65">
        <v>44043</v>
      </c>
    </row>
    <row r="6" spans="1:13" x14ac:dyDescent="0.3">
      <c r="A6" s="65">
        <v>44074</v>
      </c>
    </row>
    <row r="7" spans="1:13" x14ac:dyDescent="0.3">
      <c r="A7" s="65">
        <v>44104</v>
      </c>
    </row>
    <row r="8" spans="1:13" x14ac:dyDescent="0.3">
      <c r="A8" s="65">
        <v>44135</v>
      </c>
    </row>
    <row r="9" spans="1:13" x14ac:dyDescent="0.3">
      <c r="A9" s="65">
        <v>44165</v>
      </c>
    </row>
    <row r="10" spans="1:13" x14ac:dyDescent="0.3">
      <c r="A10" s="65">
        <v>44196</v>
      </c>
    </row>
    <row r="11" spans="1:13" x14ac:dyDescent="0.3">
      <c r="A11" s="65">
        <v>44227</v>
      </c>
    </row>
    <row r="12" spans="1:13" x14ac:dyDescent="0.3">
      <c r="A12" s="65">
        <v>44255</v>
      </c>
    </row>
    <row r="13" spans="1:13" x14ac:dyDescent="0.3">
      <c r="A13" s="65">
        <v>44286</v>
      </c>
    </row>
    <row r="14" spans="1:13" x14ac:dyDescent="0.3">
      <c r="A14" s="65">
        <v>44316</v>
      </c>
      <c r="B14" s="67">
        <v>-1.024E-3</v>
      </c>
      <c r="C14" s="67">
        <v>-9.3799999999999992E-4</v>
      </c>
      <c r="D14" s="67">
        <v>-7.7299999999999992E-4</v>
      </c>
      <c r="E14" s="67">
        <v>-3.3199999999999999E-4</v>
      </c>
      <c r="F14" s="67">
        <v>-3.6209999999999997E-3</v>
      </c>
      <c r="G14" s="67">
        <v>-4.4619999999999998E-3</v>
      </c>
      <c r="H14" s="67">
        <v>-5.0219999999999996E-3</v>
      </c>
      <c r="I14" s="67">
        <v>-6.1429999999999992E-3</v>
      </c>
      <c r="J14" s="67">
        <v>-2.1290000000000002E-3</v>
      </c>
      <c r="K14" s="67">
        <v>-2.5859999999999998E-3</v>
      </c>
      <c r="L14" s="67">
        <v>-3.2759999999999998E-3</v>
      </c>
      <c r="M14" s="67">
        <v>-3.735E-3</v>
      </c>
    </row>
    <row r="15" spans="1:13" x14ac:dyDescent="0.3">
      <c r="A15" s="65">
        <v>44347</v>
      </c>
      <c r="B15" s="67">
        <v>5.4859999999999996E-3</v>
      </c>
      <c r="C15" s="67">
        <v>5.4269999999999995E-3</v>
      </c>
      <c r="D15" s="67">
        <v>5.2820000000000002E-3</v>
      </c>
      <c r="E15" s="67">
        <v>5.2310000000000004E-3</v>
      </c>
      <c r="F15" s="67">
        <v>5.9059999999999998E-3</v>
      </c>
      <c r="G15" s="67">
        <v>6.2680000000000001E-3</v>
      </c>
      <c r="H15" s="67">
        <v>6.5100000000000002E-3</v>
      </c>
      <c r="I15" s="67">
        <v>6.9810000000000002E-3</v>
      </c>
      <c r="J15" s="67">
        <v>5.6620000000000004E-3</v>
      </c>
      <c r="K15" s="67">
        <v>5.934E-3</v>
      </c>
      <c r="L15" s="67">
        <v>6.3449999999999999E-3</v>
      </c>
      <c r="M15" s="67">
        <v>6.6180000000000006E-3</v>
      </c>
    </row>
    <row r="16" spans="1:13" x14ac:dyDescent="0.3">
      <c r="A16" s="65">
        <v>44377</v>
      </c>
      <c r="B16" s="67">
        <v>2.5261999999999996E-2</v>
      </c>
      <c r="C16" s="67">
        <v>2.8090999999999998E-2</v>
      </c>
      <c r="D16" s="67">
        <v>3.3685E-2</v>
      </c>
      <c r="E16" s="67">
        <v>3.7732000000000002E-2</v>
      </c>
      <c r="F16" s="67">
        <v>1.6431000000000001E-2</v>
      </c>
      <c r="G16" s="67">
        <v>1.9200999999999999E-2</v>
      </c>
      <c r="H16" s="67">
        <v>2.1045999999999999E-2</v>
      </c>
      <c r="I16" s="67">
        <v>2.4712999999999999E-2</v>
      </c>
      <c r="J16" s="67">
        <v>1.3727E-2</v>
      </c>
      <c r="K16" s="67">
        <v>1.5322000000000001E-2</v>
      </c>
      <c r="L16" s="67">
        <v>1.7715999999999999E-2</v>
      </c>
      <c r="M16" s="67">
        <v>1.9306E-2</v>
      </c>
    </row>
    <row r="17" spans="1:13" x14ac:dyDescent="0.3">
      <c r="A17" s="65">
        <v>44407</v>
      </c>
      <c r="B17" s="67">
        <v>1.0018000000000001E-2</v>
      </c>
      <c r="C17" s="67">
        <v>1.0120000000000001E-2</v>
      </c>
      <c r="D17" s="67">
        <v>1.0302E-2</v>
      </c>
      <c r="E17" s="67">
        <v>1.0112000000000001E-2</v>
      </c>
      <c r="F17" s="67">
        <v>1.0579E-2</v>
      </c>
      <c r="G17" s="67">
        <v>1.1214E-2</v>
      </c>
      <c r="H17" s="67">
        <v>1.1632E-2</v>
      </c>
      <c r="I17" s="67">
        <v>1.2456E-2</v>
      </c>
      <c r="J17" s="67">
        <v>1.0145E-2</v>
      </c>
      <c r="K17" s="67">
        <v>1.065E-2</v>
      </c>
      <c r="L17" s="67">
        <v>1.1417E-2</v>
      </c>
      <c r="M17" s="67">
        <v>1.1899E-2</v>
      </c>
    </row>
    <row r="18" spans="1:13" x14ac:dyDescent="0.3">
      <c r="A18" s="65">
        <v>44439</v>
      </c>
      <c r="B18" s="67">
        <v>1.4239999999999999E-2</v>
      </c>
      <c r="C18" s="67">
        <v>1.7034000000000001E-2</v>
      </c>
      <c r="D18" s="67">
        <v>2.2635000000000002E-2</v>
      </c>
      <c r="E18" s="67">
        <v>2.7492000000000003E-2</v>
      </c>
      <c r="F18" s="67">
        <v>9.2130000000000007E-3</v>
      </c>
      <c r="G18" s="67">
        <v>1.3086E-2</v>
      </c>
      <c r="H18" s="67">
        <v>1.5665999999999999E-2</v>
      </c>
      <c r="I18" s="67">
        <v>2.0809000000000001E-2</v>
      </c>
      <c r="J18" s="67">
        <v>6.6519999999999999E-3</v>
      </c>
      <c r="K18" s="67">
        <v>9.2810000000000011E-3</v>
      </c>
      <c r="L18" s="67">
        <v>1.3202E-2</v>
      </c>
      <c r="M18" s="67">
        <v>1.5819E-2</v>
      </c>
    </row>
    <row r="19" spans="1:13" x14ac:dyDescent="0.3">
      <c r="A19" s="65">
        <v>44469</v>
      </c>
      <c r="B19" s="67">
        <v>-2.4353E-2</v>
      </c>
      <c r="C19" s="67">
        <v>-2.6533000000000001E-2</v>
      </c>
      <c r="D19" s="67">
        <v>-3.0890000000000001E-2</v>
      </c>
      <c r="E19" s="67">
        <v>-3.4553E-2</v>
      </c>
      <c r="F19" s="67">
        <v>-1.8966E-2</v>
      </c>
      <c r="G19" s="67">
        <v>-2.1836000000000001E-2</v>
      </c>
      <c r="H19" s="67">
        <v>-2.3743E-2</v>
      </c>
      <c r="I19" s="67">
        <v>-2.7519000000000002E-2</v>
      </c>
      <c r="J19" s="67">
        <v>-1.6923999999999998E-2</v>
      </c>
      <c r="K19" s="67">
        <v>-1.8891999999999999E-2</v>
      </c>
      <c r="L19" s="67">
        <v>-2.1814E-2</v>
      </c>
      <c r="M19" s="67">
        <v>-2.3743E-2</v>
      </c>
    </row>
    <row r="20" spans="1:13" x14ac:dyDescent="0.3">
      <c r="A20" s="65">
        <v>44498</v>
      </c>
      <c r="B20" s="67">
        <v>1.2978E-2</v>
      </c>
      <c r="C20" s="67">
        <v>1.6791E-2</v>
      </c>
      <c r="D20" s="67">
        <v>2.4441000000000001E-2</v>
      </c>
      <c r="E20" s="67">
        <v>3.1156000000000003E-2</v>
      </c>
      <c r="F20" s="67">
        <v>5.1549999999999999E-3</v>
      </c>
      <c r="G20" s="67">
        <v>1.0065999999999999E-2</v>
      </c>
      <c r="H20" s="67">
        <v>1.3354999999999999E-2</v>
      </c>
      <c r="I20" s="67">
        <v>1.9927999999999998E-2</v>
      </c>
      <c r="J20" s="67">
        <v>2.8139999999999997E-3</v>
      </c>
      <c r="K20" s="67">
        <v>6.3270000000000002E-3</v>
      </c>
      <c r="L20" s="67">
        <v>1.1613E-2</v>
      </c>
      <c r="M20" s="67">
        <v>1.5128999999999998E-2</v>
      </c>
    </row>
    <row r="21" spans="1:13" x14ac:dyDescent="0.3">
      <c r="A21" s="65">
        <v>44530</v>
      </c>
      <c r="B21" s="67">
        <v>-7.6099999999999996E-4</v>
      </c>
      <c r="C21" s="67">
        <v>-1.9380000000000001E-3</v>
      </c>
      <c r="D21" s="67">
        <v>-4.2630000000000003E-3</v>
      </c>
      <c r="E21" s="67">
        <v>-5.8099999999999992E-3</v>
      </c>
      <c r="F21" s="67">
        <v>9.5699999999999995E-4</v>
      </c>
      <c r="G21" s="67">
        <v>-7.3400000000000006E-4</v>
      </c>
      <c r="H21" s="67">
        <v>-1.8529999999999998E-3</v>
      </c>
      <c r="I21" s="67">
        <v>-4.0790000000000002E-3</v>
      </c>
      <c r="J21" s="67">
        <v>1.2650000000000001E-3</v>
      </c>
      <c r="K21" s="67">
        <v>5.0000000000000004E-6</v>
      </c>
      <c r="L21" s="67">
        <v>-1.884E-3</v>
      </c>
      <c r="M21" s="67">
        <v>-3.1310000000000001E-3</v>
      </c>
    </row>
    <row r="22" spans="1:13" x14ac:dyDescent="0.3">
      <c r="A22" s="65">
        <v>44561</v>
      </c>
      <c r="B22" s="67">
        <v>1.7461999999999998E-2</v>
      </c>
      <c r="C22" s="67">
        <v>1.8432999999999998E-2</v>
      </c>
      <c r="D22" s="67">
        <v>2.0390000000000002E-2</v>
      </c>
      <c r="E22" s="67">
        <v>2.2824000000000001E-2</v>
      </c>
      <c r="F22" s="67">
        <v>2.0080000000000001E-2</v>
      </c>
      <c r="G22" s="67">
        <v>2.3777E-2</v>
      </c>
      <c r="H22" s="67">
        <v>2.6231000000000001E-2</v>
      </c>
      <c r="I22" s="67">
        <v>3.108E-2</v>
      </c>
      <c r="J22" s="67">
        <v>1.6781999999999998E-2</v>
      </c>
      <c r="K22" s="67">
        <v>1.9729E-2</v>
      </c>
      <c r="L22" s="67">
        <v>2.4119999999999999E-2</v>
      </c>
      <c r="M22" s="67">
        <v>2.7029000000000001E-2</v>
      </c>
    </row>
    <row r="23" spans="1:13" x14ac:dyDescent="0.3">
      <c r="A23" s="65">
        <v>44592</v>
      </c>
      <c r="B23" s="67">
        <v>-3.8307000000000001E-2</v>
      </c>
      <c r="C23" s="67">
        <v>-4.0079999999999998E-2</v>
      </c>
      <c r="D23" s="67">
        <v>-4.3646999999999998E-2</v>
      </c>
      <c r="E23" s="67">
        <v>-4.6167999999999994E-2</v>
      </c>
      <c r="F23" s="67">
        <v>-2.6613000000000001E-2</v>
      </c>
      <c r="G23" s="67">
        <v>-2.6124999999999999E-2</v>
      </c>
      <c r="H23" s="67">
        <v>-2.5811000000000001E-2</v>
      </c>
      <c r="I23" s="67">
        <v>-2.5182000000000003E-2</v>
      </c>
      <c r="J23" s="67">
        <v>-2.477E-2</v>
      </c>
      <c r="K23" s="67">
        <v>-2.4156E-2</v>
      </c>
      <c r="L23" s="67">
        <v>-2.3224999999999999E-2</v>
      </c>
      <c r="M23" s="67">
        <v>-2.2602999999999998E-2</v>
      </c>
    </row>
    <row r="24" spans="1:13" x14ac:dyDescent="0.3">
      <c r="A24" s="65">
        <v>44620</v>
      </c>
      <c r="B24" s="67">
        <v>-2.1243999999999999E-2</v>
      </c>
      <c r="C24" s="67">
        <v>-2.2953999999999999E-2</v>
      </c>
      <c r="D24" s="67">
        <v>-2.6429999999999999E-2</v>
      </c>
      <c r="E24" s="67">
        <v>-3.0159999999999999E-2</v>
      </c>
      <c r="F24" s="67">
        <v>-1.3690000000000001E-2</v>
      </c>
      <c r="G24" s="67">
        <v>-1.4458E-2</v>
      </c>
      <c r="H24" s="67">
        <v>-1.4964999999999999E-2</v>
      </c>
      <c r="I24" s="67">
        <v>-1.6063000000000001E-2</v>
      </c>
      <c r="J24" s="67">
        <v>-1.3958E-2</v>
      </c>
      <c r="K24" s="67">
        <v>-1.4453000000000001E-2</v>
      </c>
      <c r="L24" s="67">
        <v>-1.5073000000000001E-2</v>
      </c>
      <c r="M24" s="67">
        <v>-1.5519E-2</v>
      </c>
    </row>
    <row r="25" spans="1:13" x14ac:dyDescent="0.3">
      <c r="A25" s="65">
        <v>44651</v>
      </c>
      <c r="B25" s="67">
        <v>-1.1127E-2</v>
      </c>
      <c r="C25" s="67">
        <v>-8.3169999999999997E-3</v>
      </c>
      <c r="D25" s="67">
        <v>-2.7429999999999998E-3</v>
      </c>
      <c r="E25" s="67">
        <v>3.1549999999999998E-3</v>
      </c>
      <c r="F25" s="67">
        <v>-1.0163999999999999E-2</v>
      </c>
      <c r="G25" s="67">
        <v>-4.0610000000000004E-3</v>
      </c>
      <c r="H25" s="67">
        <v>6.9999999999999999E-6</v>
      </c>
      <c r="I25" s="67">
        <v>8.1630000000000001E-3</v>
      </c>
      <c r="J25" s="67">
        <v>-1.3534999999999998E-2</v>
      </c>
      <c r="K25" s="67">
        <v>-9.4230000000000008E-3</v>
      </c>
      <c r="L25" s="67">
        <v>-3.5730000000000002E-3</v>
      </c>
      <c r="M25" s="67">
        <v>3.2699999999999998E-4</v>
      </c>
    </row>
    <row r="26" spans="1:13" x14ac:dyDescent="0.3">
      <c r="A26" s="65">
        <v>44681</v>
      </c>
      <c r="B26" s="67">
        <v>-4.6199999999999998E-2</v>
      </c>
      <c r="C26" s="67">
        <v>-4.8497000000000005E-2</v>
      </c>
      <c r="D26" s="67">
        <v>-5.3151000000000004E-2</v>
      </c>
      <c r="E26" s="67">
        <v>-5.7736000000000003E-2</v>
      </c>
      <c r="F26" s="67">
        <v>-3.5452999999999998E-2</v>
      </c>
      <c r="G26" s="67">
        <v>-3.6465999999999998E-2</v>
      </c>
      <c r="H26" s="67">
        <v>-3.7128999999999995E-2</v>
      </c>
      <c r="I26" s="67">
        <v>-3.8516000000000002E-2</v>
      </c>
      <c r="J26" s="67">
        <v>-3.4771000000000003E-2</v>
      </c>
      <c r="K26" s="67">
        <v>-3.5846000000000003E-2</v>
      </c>
      <c r="L26" s="67">
        <v>-3.7028999999999999E-2</v>
      </c>
      <c r="M26" s="67">
        <v>-3.7812999999999999E-2</v>
      </c>
    </row>
    <row r="27" spans="1:13" x14ac:dyDescent="0.3">
      <c r="A27" s="65">
        <v>44712</v>
      </c>
      <c r="B27" s="67">
        <v>-7.8279999999999999E-3</v>
      </c>
      <c r="C27" s="67">
        <v>-9.1020000000000007E-3</v>
      </c>
      <c r="D27" s="67">
        <v>-1.176E-2</v>
      </c>
      <c r="E27" s="67">
        <v>-1.3905000000000001E-2</v>
      </c>
      <c r="F27" s="67">
        <v>-4.529E-3</v>
      </c>
      <c r="G27" s="67">
        <v>-5.3239999999999997E-3</v>
      </c>
      <c r="H27" s="67">
        <v>-5.8530000000000006E-3</v>
      </c>
      <c r="I27" s="67">
        <v>-6.953E-3</v>
      </c>
      <c r="J27" s="67">
        <v>-3.699E-3</v>
      </c>
      <c r="K27" s="67">
        <v>-3.9900000000000005E-3</v>
      </c>
      <c r="L27" s="67">
        <v>-4.3290000000000004E-3</v>
      </c>
      <c r="M27" s="67">
        <v>-4.5620000000000001E-3</v>
      </c>
    </row>
    <row r="28" spans="1:13" x14ac:dyDescent="0.3">
      <c r="A28" s="65">
        <v>44742</v>
      </c>
      <c r="B28" s="67">
        <v>-4.2072000000000005E-2</v>
      </c>
      <c r="C28" s="67">
        <v>-4.5965999999999993E-2</v>
      </c>
      <c r="D28" s="67">
        <v>-5.3723E-2</v>
      </c>
      <c r="E28" s="67">
        <v>-6.1187999999999999E-2</v>
      </c>
      <c r="F28" s="67">
        <v>-3.3649999999999999E-2</v>
      </c>
      <c r="G28" s="67">
        <v>-3.9157999999999998E-2</v>
      </c>
      <c r="H28" s="67">
        <v>-4.2844E-2</v>
      </c>
      <c r="I28" s="67">
        <v>-5.0157E-2</v>
      </c>
      <c r="J28" s="67">
        <v>-3.0969000000000003E-2</v>
      </c>
      <c r="K28" s="67">
        <v>-3.4765999999999998E-2</v>
      </c>
      <c r="L28" s="67">
        <v>-4.0392999999999998E-2</v>
      </c>
      <c r="M28" s="67">
        <v>-4.4096000000000003E-2</v>
      </c>
    </row>
    <row r="29" spans="1:13" x14ac:dyDescent="0.3">
      <c r="A29" s="65">
        <v>44773</v>
      </c>
      <c r="B29" s="67">
        <v>4.6512398500439998E-2</v>
      </c>
      <c r="C29" s="67">
        <v>4.9367082686580001E-2</v>
      </c>
      <c r="D29" s="67">
        <v>5.5090243821089999E-2</v>
      </c>
      <c r="E29" s="67">
        <v>6.0882233952340006E-2</v>
      </c>
      <c r="F29" s="67">
        <v>3.8398543892340001E-2</v>
      </c>
      <c r="G29" s="67">
        <v>4.1025342012730004E-2</v>
      </c>
      <c r="H29" s="67">
        <v>4.2764921420459998E-2</v>
      </c>
      <c r="I29" s="67">
        <v>4.6178038307819996E-2</v>
      </c>
      <c r="J29" s="67">
        <v>3.6169995144140002E-2</v>
      </c>
      <c r="K29" s="67">
        <v>3.9086541763269998E-2</v>
      </c>
      <c r="L29" s="67">
        <v>4.2335612495380003E-2</v>
      </c>
      <c r="M29" s="67">
        <v>4.4399742214679995E-2</v>
      </c>
    </row>
    <row r="30" spans="1:13" x14ac:dyDescent="0.3">
      <c r="A30" s="65">
        <v>44804</v>
      </c>
      <c r="B30" s="67">
        <v>-1.863092024558E-2</v>
      </c>
      <c r="C30" s="67">
        <v>-1.791584903945E-2</v>
      </c>
      <c r="D30" s="67">
        <v>-1.644941895598E-2</v>
      </c>
      <c r="E30" s="67">
        <v>-1.4940255904329999E-2</v>
      </c>
      <c r="F30" s="67">
        <v>-1.8273562480519999E-2</v>
      </c>
      <c r="G30" s="67">
        <v>-1.7148971169720001E-2</v>
      </c>
      <c r="H30" s="67">
        <v>-1.6405605577610002E-2</v>
      </c>
      <c r="I30" s="67">
        <v>-1.4933275575639999E-2</v>
      </c>
      <c r="J30" s="67">
        <v>-1.9211270376409999E-2</v>
      </c>
      <c r="K30" s="67">
        <v>-1.8606186771710002E-2</v>
      </c>
      <c r="L30" s="67">
        <v>-1.8046789959880002E-2</v>
      </c>
      <c r="M30" s="67">
        <v>-1.7920748184740001E-2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W160"/>
  <sheetViews>
    <sheetView workbookViewId="0"/>
  </sheetViews>
  <sheetFormatPr defaultColWidth="11.19921875" defaultRowHeight="13.8" x14ac:dyDescent="0.25"/>
  <cols>
    <col min="6" max="6" width="14.5" bestFit="1" customWidth="1"/>
    <col min="7" max="7" width="17.19921875" bestFit="1" customWidth="1"/>
    <col min="8" max="8" width="13.59765625" bestFit="1" customWidth="1"/>
    <col min="9" max="9" width="12" bestFit="1" customWidth="1"/>
    <col min="19" max="23" width="11" style="35"/>
  </cols>
  <sheetData>
    <row r="1" spans="1:23" x14ac:dyDescent="0.25">
      <c r="E1" s="20">
        <v>2</v>
      </c>
      <c r="F1">
        <f t="shared" ref="F1:N1" si="0">+E1+1</f>
        <v>3</v>
      </c>
      <c r="G1">
        <f t="shared" si="0"/>
        <v>4</v>
      </c>
      <c r="H1">
        <f t="shared" si="0"/>
        <v>5</v>
      </c>
      <c r="I1">
        <f t="shared" si="0"/>
        <v>6</v>
      </c>
      <c r="J1">
        <f t="shared" si="0"/>
        <v>7</v>
      </c>
      <c r="K1">
        <f t="shared" si="0"/>
        <v>8</v>
      </c>
      <c r="L1">
        <f t="shared" si="0"/>
        <v>9</v>
      </c>
      <c r="M1">
        <f t="shared" si="0"/>
        <v>10</v>
      </c>
      <c r="N1">
        <f t="shared" si="0"/>
        <v>11</v>
      </c>
      <c r="O1">
        <f t="shared" ref="O1:U1" si="1">+N1+1</f>
        <v>12</v>
      </c>
      <c r="P1">
        <f t="shared" si="1"/>
        <v>13</v>
      </c>
      <c r="Q1">
        <f t="shared" si="1"/>
        <v>14</v>
      </c>
      <c r="R1">
        <f t="shared" si="1"/>
        <v>15</v>
      </c>
      <c r="S1" s="35">
        <f t="shared" si="1"/>
        <v>16</v>
      </c>
      <c r="T1" s="35">
        <f t="shared" si="1"/>
        <v>17</v>
      </c>
      <c r="U1" s="35">
        <f t="shared" si="1"/>
        <v>18</v>
      </c>
      <c r="V1" s="35">
        <f>+U1+1</f>
        <v>19</v>
      </c>
      <c r="W1" s="35">
        <f>+V1+1</f>
        <v>20</v>
      </c>
    </row>
    <row r="3" spans="1:23" s="1" customFormat="1" ht="44.25" customHeight="1" x14ac:dyDescent="0.25">
      <c r="A3" s="1" t="s">
        <v>1</v>
      </c>
      <c r="B3" s="1" t="s">
        <v>0</v>
      </c>
      <c r="C3" s="1" t="s">
        <v>4</v>
      </c>
      <c r="E3" s="1" t="str">
        <f>+'[3]Rends Bruts GPD'!B6</f>
        <v>Obligations canadiennes</v>
      </c>
      <c r="F3" s="1" t="str">
        <f>+'[3]Rends Bruts GPD'!C6</f>
        <v>Actions cdns grande cap</v>
      </c>
      <c r="G3" s="1" t="str">
        <f>+'[3]Rends Bruts GPD'!D6</f>
        <v>Actions cdns pet cap</v>
      </c>
      <c r="H3" s="1" t="str">
        <f>+'[3]Rends Bruts GPD'!E6</f>
        <v>Actions US N-Tax</v>
      </c>
      <c r="I3" s="1" t="str">
        <f>+'[3]Rends Bruts GPD'!F6</f>
        <v>Actions US Tax</v>
      </c>
      <c r="J3" s="1" t="str">
        <f>+'[3]Rends Bruts GPD'!G6</f>
        <v>Actions EAEO</v>
      </c>
      <c r="K3" s="1" t="str">
        <f>+'[3]Rends Bruts GPD'!H6</f>
        <v>Obligations gouvernementales</v>
      </c>
      <c r="L3" s="1" t="str">
        <f>+'[3]Rends Bruts GPD'!I6</f>
        <v>Obligations corporatives</v>
      </c>
      <c r="M3" s="1" t="str">
        <f>+'[3]Rends Bruts GPD'!J6</f>
        <v>Stratégies complémentaires</v>
      </c>
      <c r="N3" s="1" t="str">
        <f>+'[3]Rends Bruts GPD'!K6</f>
        <v>Équilibré</v>
      </c>
      <c r="O3" s="1" t="str">
        <f>+'[3]Rends Bruts GPD'!L6</f>
        <v>Actions canadiennes croissance</v>
      </c>
      <c r="P3" s="1" t="str">
        <f>+'[3]Rends Bruts GPD'!M6</f>
        <v>Revenu à distribution mensuelle</v>
      </c>
      <c r="Q3" s="1" t="str">
        <f>+'[3]Rends Bruts GPD'!N6</f>
        <v>Croissance à distribution mensuelle</v>
      </c>
      <c r="R3" s="1" t="str">
        <f>+'[3]Rends Bruts GPD'!O6</f>
        <v>Stratégies alternatives</v>
      </c>
      <c r="S3" s="36" t="s">
        <v>67</v>
      </c>
      <c r="T3" s="37" t="s">
        <v>68</v>
      </c>
      <c r="U3" s="37" t="s">
        <v>69</v>
      </c>
      <c r="V3" s="37" t="s">
        <v>70</v>
      </c>
      <c r="W3" s="37" t="s">
        <v>71</v>
      </c>
    </row>
    <row r="4" spans="1:23" s="1" customFormat="1" x14ac:dyDescent="0.25">
      <c r="E4" s="5">
        <v>1</v>
      </c>
      <c r="F4" s="1">
        <f t="shared" ref="F4:N4" si="2">+E4+1</f>
        <v>2</v>
      </c>
      <c r="G4" s="1">
        <f t="shared" si="2"/>
        <v>3</v>
      </c>
      <c r="H4" s="1">
        <f t="shared" si="2"/>
        <v>4</v>
      </c>
      <c r="I4" s="1">
        <f t="shared" si="2"/>
        <v>5</v>
      </c>
      <c r="J4" s="1">
        <f t="shared" si="2"/>
        <v>6</v>
      </c>
      <c r="K4" s="1">
        <f t="shared" si="2"/>
        <v>7</v>
      </c>
      <c r="L4" s="1">
        <f t="shared" si="2"/>
        <v>8</v>
      </c>
      <c r="M4" s="1">
        <f t="shared" si="2"/>
        <v>9</v>
      </c>
      <c r="N4" s="1">
        <f t="shared" si="2"/>
        <v>10</v>
      </c>
      <c r="O4" s="1">
        <f t="shared" ref="O4:W4" si="3">+N4+1</f>
        <v>11</v>
      </c>
      <c r="P4" s="1">
        <f t="shared" si="3"/>
        <v>12</v>
      </c>
      <c r="Q4" s="1">
        <f t="shared" si="3"/>
        <v>13</v>
      </c>
      <c r="R4" s="1">
        <f t="shared" si="3"/>
        <v>14</v>
      </c>
      <c r="S4" s="37">
        <f t="shared" si="3"/>
        <v>15</v>
      </c>
      <c r="T4" s="37">
        <f t="shared" si="3"/>
        <v>16</v>
      </c>
      <c r="U4" s="37">
        <f t="shared" si="3"/>
        <v>17</v>
      </c>
      <c r="V4" s="37">
        <f t="shared" si="3"/>
        <v>18</v>
      </c>
      <c r="W4" s="37">
        <f t="shared" si="3"/>
        <v>19</v>
      </c>
    </row>
    <row r="5" spans="1:23" x14ac:dyDescent="0.25">
      <c r="A5">
        <v>2004</v>
      </c>
      <c r="B5">
        <v>1</v>
      </c>
      <c r="C5" s="2">
        <v>38016</v>
      </c>
      <c r="D5" s="6">
        <v>1</v>
      </c>
      <c r="E5" s="4">
        <v>1.06135753613672E-2</v>
      </c>
      <c r="F5" s="4">
        <v>3.1610697883611261E-2</v>
      </c>
      <c r="G5" s="4">
        <v>0</v>
      </c>
      <c r="H5" s="4">
        <v>4.7911362449124306E-2</v>
      </c>
      <c r="I5" s="4">
        <v>4.6455839434818458E-2</v>
      </c>
      <c r="J5" s="4">
        <v>4.3978943309472607E-2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38"/>
    </row>
    <row r="6" spans="1:23" x14ac:dyDescent="0.25">
      <c r="A6">
        <v>2004</v>
      </c>
      <c r="B6">
        <v>2</v>
      </c>
      <c r="C6" s="2">
        <v>38044</v>
      </c>
      <c r="D6" s="1">
        <v>2</v>
      </c>
      <c r="E6" s="4">
        <v>1.1958787616345612E-2</v>
      </c>
      <c r="F6" s="4">
        <v>4.3029918021564972E-2</v>
      </c>
      <c r="G6" s="4">
        <v>0</v>
      </c>
      <c r="H6" s="4">
        <v>2.1860809042585805E-2</v>
      </c>
      <c r="I6" s="4">
        <v>2.1002079642536753E-2</v>
      </c>
      <c r="J6" s="4">
        <v>3.2480814783150347E-2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38"/>
    </row>
    <row r="7" spans="1:23" x14ac:dyDescent="0.25">
      <c r="A7">
        <v>2004</v>
      </c>
      <c r="B7">
        <v>3</v>
      </c>
      <c r="C7" s="2">
        <v>38077</v>
      </c>
      <c r="D7" s="1">
        <v>3</v>
      </c>
      <c r="E7" s="4">
        <v>4.7954803530487755E-3</v>
      </c>
      <c r="F7" s="4">
        <v>-1.8880669736647038E-2</v>
      </c>
      <c r="G7" s="4">
        <v>0</v>
      </c>
      <c r="H7" s="4">
        <v>-3.9185523510503861E-2</v>
      </c>
      <c r="I7" s="4">
        <v>-3.8685711794977928E-2</v>
      </c>
      <c r="J7" s="4">
        <v>-1.2834173151735406E-2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38"/>
    </row>
    <row r="8" spans="1:23" x14ac:dyDescent="0.25">
      <c r="A8">
        <v>2004</v>
      </c>
      <c r="B8">
        <v>4</v>
      </c>
      <c r="C8" s="2">
        <v>38107</v>
      </c>
      <c r="D8" s="1">
        <v>4</v>
      </c>
      <c r="E8" s="4">
        <v>-9.449903930039083E-3</v>
      </c>
      <c r="F8" s="4">
        <v>-2.6491341197184437E-2</v>
      </c>
      <c r="G8" s="4">
        <v>0</v>
      </c>
      <c r="H8" s="4">
        <v>2.3288558896863432E-2</v>
      </c>
      <c r="I8" s="4">
        <v>2.230108661606045E-2</v>
      </c>
      <c r="J8" s="4">
        <v>2.0801920982964184E-2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38"/>
    </row>
    <row r="9" spans="1:23" x14ac:dyDescent="0.25">
      <c r="A9">
        <v>2004</v>
      </c>
      <c r="B9">
        <v>5</v>
      </c>
      <c r="C9" s="2">
        <v>38138</v>
      </c>
      <c r="D9" s="1">
        <v>5</v>
      </c>
      <c r="E9" s="4">
        <v>-5.9074309455944274E-3</v>
      </c>
      <c r="F9" s="4">
        <v>1.1621359296856815E-2</v>
      </c>
      <c r="G9" s="4">
        <v>0</v>
      </c>
      <c r="H9" s="4">
        <v>9.6959680827015671E-3</v>
      </c>
      <c r="I9" s="4">
        <v>8.6950240923846511E-3</v>
      </c>
      <c r="J9" s="4">
        <v>-9.1783311267934486E-4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38"/>
    </row>
    <row r="10" spans="1:23" x14ac:dyDescent="0.25">
      <c r="A10">
        <v>2004</v>
      </c>
      <c r="B10">
        <v>6</v>
      </c>
      <c r="C10" s="2">
        <v>38168</v>
      </c>
      <c r="D10" s="1">
        <v>6</v>
      </c>
      <c r="E10" s="4">
        <v>-1.5107371928722024E-3</v>
      </c>
      <c r="F10" s="4">
        <v>1.178965443376212E-2</v>
      </c>
      <c r="G10" s="4">
        <v>0</v>
      </c>
      <c r="H10" s="4">
        <v>-2.4450134458262607E-3</v>
      </c>
      <c r="I10" s="4">
        <v>-2.2098020651443173E-3</v>
      </c>
      <c r="J10" s="4">
        <v>6.0300586940404965E-3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38"/>
    </row>
    <row r="11" spans="1:23" x14ac:dyDescent="0.25">
      <c r="A11">
        <v>2004</v>
      </c>
      <c r="B11">
        <v>7</v>
      </c>
      <c r="C11" s="2">
        <v>38198</v>
      </c>
      <c r="D11" s="1">
        <v>7</v>
      </c>
      <c r="E11" s="4">
        <v>7.0917673085084676E-3</v>
      </c>
      <c r="F11" s="4">
        <v>5.6675053806241049E-3</v>
      </c>
      <c r="G11" s="4">
        <v>0</v>
      </c>
      <c r="H11" s="4">
        <v>-3.6144035193725443E-2</v>
      </c>
      <c r="I11" s="4">
        <v>-3.6502088636574115E-2</v>
      </c>
      <c r="J11" s="4">
        <v>-2.8781655706867193E-2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38"/>
    </row>
    <row r="12" spans="1:23" x14ac:dyDescent="0.25">
      <c r="A12">
        <v>2004</v>
      </c>
      <c r="B12">
        <v>8</v>
      </c>
      <c r="C12" s="2">
        <v>38230</v>
      </c>
      <c r="D12" s="1">
        <v>8</v>
      </c>
      <c r="E12" s="4">
        <v>1.2004402760827704E-2</v>
      </c>
      <c r="F12" s="4">
        <v>-8.4349867535934431E-3</v>
      </c>
      <c r="G12" s="4">
        <v>0</v>
      </c>
      <c r="H12" s="4">
        <v>-4.6737729239740844E-3</v>
      </c>
      <c r="I12" s="4">
        <v>-5.6380742426611619E-3</v>
      </c>
      <c r="J12" s="4">
        <v>7.302084497312622E-3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38"/>
    </row>
    <row r="13" spans="1:23" x14ac:dyDescent="0.25">
      <c r="A13">
        <v>2004</v>
      </c>
      <c r="B13">
        <v>9</v>
      </c>
      <c r="C13" s="2">
        <v>38260</v>
      </c>
      <c r="D13" s="1">
        <v>9</v>
      </c>
      <c r="E13" s="4">
        <v>1.6341886938067152E-3</v>
      </c>
      <c r="F13" s="4">
        <v>2.4137126865671599E-2</v>
      </c>
      <c r="G13" s="4">
        <v>0</v>
      </c>
      <c r="H13" s="4">
        <v>-3.2008037892923724E-2</v>
      </c>
      <c r="I13" s="4">
        <v>-3.2127210773973736E-2</v>
      </c>
      <c r="J13" s="4">
        <v>-7.205303103083982E-3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38"/>
    </row>
    <row r="14" spans="1:23" x14ac:dyDescent="0.25">
      <c r="A14">
        <v>2004</v>
      </c>
      <c r="B14">
        <v>10</v>
      </c>
      <c r="C14" s="2">
        <v>38289</v>
      </c>
      <c r="D14" s="1">
        <v>10</v>
      </c>
      <c r="E14" s="4">
        <v>6.2815724341309664E-3</v>
      </c>
      <c r="F14" s="4">
        <v>1.94511628734233E-2</v>
      </c>
      <c r="G14" s="4">
        <v>0</v>
      </c>
      <c r="H14" s="4">
        <v>-2.0450359147674235E-2</v>
      </c>
      <c r="I14" s="4">
        <v>-2.0170768591587507E-2</v>
      </c>
      <c r="J14" s="4">
        <v>-5.8083662188608276E-3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38"/>
    </row>
    <row r="15" spans="1:23" x14ac:dyDescent="0.25">
      <c r="A15">
        <v>2004</v>
      </c>
      <c r="B15">
        <v>11</v>
      </c>
      <c r="C15" s="2">
        <v>38321</v>
      </c>
      <c r="D15" s="1">
        <v>11</v>
      </c>
      <c r="E15" s="4">
        <v>5.8497374818864412E-3</v>
      </c>
      <c r="F15" s="4">
        <v>3.8051880879232947E-2</v>
      </c>
      <c r="G15" s="4">
        <v>0</v>
      </c>
      <c r="H15" s="4">
        <v>1.7129246770920314E-2</v>
      </c>
      <c r="I15" s="4">
        <v>1.5677267744999224E-2</v>
      </c>
      <c r="J15" s="4">
        <v>3.7738422159325324E-2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38"/>
    </row>
    <row r="16" spans="1:23" x14ac:dyDescent="0.25">
      <c r="A16">
        <v>2004</v>
      </c>
      <c r="B16">
        <v>12</v>
      </c>
      <c r="C16" s="2">
        <v>38352</v>
      </c>
      <c r="D16" s="1">
        <v>12</v>
      </c>
      <c r="E16" s="4">
        <v>6.4300429065051734E-3</v>
      </c>
      <c r="F16" s="4">
        <v>4.1191987039094213E-2</v>
      </c>
      <c r="G16" s="4">
        <v>3.7065432940631381E-2</v>
      </c>
      <c r="H16" s="4">
        <v>4.209152815544992E-2</v>
      </c>
      <c r="I16" s="4">
        <v>4.1176619411788629E-2</v>
      </c>
      <c r="J16" s="4">
        <v>6.2342477696573084E-2</v>
      </c>
      <c r="K16" s="4">
        <v>6.9146482749568132E-3</v>
      </c>
      <c r="L16" s="4">
        <v>6.6109284060681247E-3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38"/>
    </row>
    <row r="17" spans="1:19" x14ac:dyDescent="0.25">
      <c r="A17">
        <v>2005</v>
      </c>
      <c r="B17">
        <v>1</v>
      </c>
      <c r="C17" s="2">
        <v>38383</v>
      </c>
      <c r="D17" s="1">
        <v>13</v>
      </c>
      <c r="E17" s="4">
        <v>5.7957954809335632E-3</v>
      </c>
      <c r="F17" s="4">
        <v>5.7978718449427369E-3</v>
      </c>
      <c r="G17" s="4">
        <v>1.3085905985918744E-2</v>
      </c>
      <c r="H17" s="4">
        <v>-3.1744075667055061E-3</v>
      </c>
      <c r="I17" s="4">
        <v>-2.1659011969922259E-3</v>
      </c>
      <c r="J17" s="4">
        <v>2.3723863948452495E-2</v>
      </c>
      <c r="K17" s="4">
        <v>5.4093256958205327E-3</v>
      </c>
      <c r="L17" s="4">
        <v>6.1522363131838453E-3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38"/>
    </row>
    <row r="18" spans="1:19" x14ac:dyDescent="0.25">
      <c r="A18">
        <v>2005</v>
      </c>
      <c r="B18">
        <v>2</v>
      </c>
      <c r="C18" s="2">
        <v>38411</v>
      </c>
      <c r="D18" s="1">
        <v>14</v>
      </c>
      <c r="E18" s="4">
        <v>-4.9447672413660548E-5</v>
      </c>
      <c r="F18" s="4">
        <v>5.1042940193118724E-2</v>
      </c>
      <c r="G18" s="4">
        <v>4.7942084261961115E-2</v>
      </c>
      <c r="H18" s="4">
        <v>5.8846800514291697E-3</v>
      </c>
      <c r="I18" s="4">
        <v>3.4397333468867419E-3</v>
      </c>
      <c r="J18" s="4">
        <v>4.0838824970947263E-2</v>
      </c>
      <c r="K18" s="4">
        <v>3.2995594933415973E-4</v>
      </c>
      <c r="L18" s="4">
        <v>7.3308867199450845E-4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38"/>
    </row>
    <row r="19" spans="1:19" x14ac:dyDescent="0.25">
      <c r="A19">
        <v>2005</v>
      </c>
      <c r="B19">
        <v>3</v>
      </c>
      <c r="C19" s="2">
        <v>38442</v>
      </c>
      <c r="D19" s="1">
        <v>15</v>
      </c>
      <c r="E19" s="4">
        <v>5.319553379774522E-4</v>
      </c>
      <c r="F19" s="4">
        <v>-3.5242543477013166E-3</v>
      </c>
      <c r="G19" s="4">
        <v>-2.4336077030594927E-2</v>
      </c>
      <c r="H19" s="4">
        <v>-4.1209148720202982E-2</v>
      </c>
      <c r="I19" s="4">
        <v>-3.8534121749132733E-2</v>
      </c>
      <c r="J19" s="4">
        <v>-4.6657379266610066E-2</v>
      </c>
      <c r="K19" s="4">
        <v>8.1930783752781622E-4</v>
      </c>
      <c r="L19" s="4">
        <v>3.305656522936129E-4</v>
      </c>
      <c r="M19" s="4">
        <v>0</v>
      </c>
      <c r="N19" s="4">
        <v>-1.22496347117079E-2</v>
      </c>
      <c r="O19" s="4">
        <v>0</v>
      </c>
      <c r="P19" s="4">
        <v>0</v>
      </c>
      <c r="Q19" s="4">
        <v>0</v>
      </c>
      <c r="R19" s="4">
        <v>0</v>
      </c>
      <c r="S19" s="38"/>
    </row>
    <row r="20" spans="1:19" x14ac:dyDescent="0.25">
      <c r="A20">
        <v>2005</v>
      </c>
      <c r="B20">
        <v>4</v>
      </c>
      <c r="C20" s="2">
        <v>38471</v>
      </c>
      <c r="D20" s="1">
        <v>16</v>
      </c>
      <c r="E20" s="4">
        <v>6.1230515341359482E-3</v>
      </c>
      <c r="F20" s="4">
        <v>-1.1644469943847158E-2</v>
      </c>
      <c r="G20" s="4">
        <v>-3.5385129649968983E-2</v>
      </c>
      <c r="H20" s="4">
        <v>2.097138565572898E-2</v>
      </c>
      <c r="I20" s="4">
        <v>1.861686308830901E-2</v>
      </c>
      <c r="J20" s="4">
        <v>9.9884299801504817E-3</v>
      </c>
      <c r="K20" s="4">
        <v>6.7845965136985598E-3</v>
      </c>
      <c r="L20" s="4">
        <v>6.4910165259897123E-3</v>
      </c>
      <c r="M20" s="4">
        <v>0</v>
      </c>
      <c r="N20" s="4">
        <v>5.3856315415101719E-3</v>
      </c>
      <c r="O20" s="4">
        <v>0</v>
      </c>
      <c r="P20" s="4">
        <v>0</v>
      </c>
      <c r="Q20" s="4">
        <v>0</v>
      </c>
      <c r="R20" s="4">
        <v>0</v>
      </c>
      <c r="S20" s="38"/>
    </row>
    <row r="21" spans="1:19" x14ac:dyDescent="0.25">
      <c r="A21">
        <v>2005</v>
      </c>
      <c r="B21">
        <v>5</v>
      </c>
      <c r="C21" s="2">
        <v>38503</v>
      </c>
      <c r="D21" s="1">
        <v>17</v>
      </c>
      <c r="E21" s="4">
        <v>1.0630167706708216E-2</v>
      </c>
      <c r="F21" s="4">
        <v>1.7864818720498166E-2</v>
      </c>
      <c r="G21" s="4">
        <v>3.7868375072801497E-2</v>
      </c>
      <c r="H21" s="4">
        <v>5.1410635155096029E-2</v>
      </c>
      <c r="I21" s="4">
        <v>5.1086086086086002E-2</v>
      </c>
      <c r="J21" s="4">
        <v>3.5409003328079613E-3</v>
      </c>
      <c r="K21" s="4">
        <v>9.9536490139151557E-3</v>
      </c>
      <c r="L21" s="4">
        <v>1.1200918255314773E-2</v>
      </c>
      <c r="M21" s="4">
        <v>0</v>
      </c>
      <c r="N21" s="4">
        <v>1.5288053365676069E-2</v>
      </c>
      <c r="O21" s="4">
        <v>0</v>
      </c>
      <c r="P21" s="4">
        <v>0</v>
      </c>
      <c r="Q21" s="4">
        <v>0</v>
      </c>
      <c r="R21" s="4">
        <v>0</v>
      </c>
      <c r="S21" s="38"/>
    </row>
    <row r="22" spans="1:19" x14ac:dyDescent="0.25">
      <c r="A22">
        <v>2005</v>
      </c>
      <c r="B22">
        <v>6</v>
      </c>
      <c r="C22" s="2">
        <v>38533</v>
      </c>
      <c r="D22" s="1">
        <v>18</v>
      </c>
      <c r="E22" s="4">
        <v>8.7038829354872949E-3</v>
      </c>
      <c r="F22" s="4">
        <v>2.6553841782043675E-2</v>
      </c>
      <c r="G22" s="4">
        <v>1.4298380489556894E-2</v>
      </c>
      <c r="H22" s="4">
        <v>-1.6865574138984707E-2</v>
      </c>
      <c r="I22" s="4">
        <v>-1.6064543880283333E-2</v>
      </c>
      <c r="J22" s="4">
        <v>-3.752695613623569E-5</v>
      </c>
      <c r="K22" s="4">
        <v>8.7384987676628612E-3</v>
      </c>
      <c r="L22" s="4">
        <v>9.0220519447572478E-3</v>
      </c>
      <c r="M22" s="4">
        <v>0</v>
      </c>
      <c r="N22" s="4">
        <v>6.1142270085590145E-3</v>
      </c>
      <c r="O22" s="4">
        <v>0</v>
      </c>
      <c r="P22" s="4">
        <v>0</v>
      </c>
      <c r="Q22" s="4">
        <v>0</v>
      </c>
      <c r="R22" s="4">
        <v>0</v>
      </c>
      <c r="S22" s="38"/>
    </row>
    <row r="23" spans="1:19" x14ac:dyDescent="0.25">
      <c r="A23">
        <v>2005</v>
      </c>
      <c r="B23">
        <v>7</v>
      </c>
      <c r="C23" s="2">
        <v>38562</v>
      </c>
      <c r="D23" s="1">
        <v>19</v>
      </c>
      <c r="E23" s="4">
        <v>-1.5625723100654021E-3</v>
      </c>
      <c r="F23" s="4">
        <v>5.9304113802383762E-2</v>
      </c>
      <c r="G23" s="4">
        <v>5.5417242969109992E-2</v>
      </c>
      <c r="H23" s="4">
        <v>4.9585595884538369E-2</v>
      </c>
      <c r="I23" s="4">
        <v>4.8394902403613438E-2</v>
      </c>
      <c r="J23" s="4">
        <v>3.0633618432536203E-2</v>
      </c>
      <c r="K23" s="4">
        <v>-2.5247152055474231E-3</v>
      </c>
      <c r="L23" s="4">
        <v>-1.4692027200158275E-3</v>
      </c>
      <c r="M23" s="4">
        <v>0</v>
      </c>
      <c r="N23" s="4">
        <v>2.0043659456241425E-2</v>
      </c>
      <c r="O23" s="4">
        <v>0</v>
      </c>
      <c r="P23" s="4">
        <v>0</v>
      </c>
      <c r="Q23" s="4">
        <v>0</v>
      </c>
      <c r="R23" s="4">
        <v>0</v>
      </c>
      <c r="S23" s="38"/>
    </row>
    <row r="24" spans="1:19" x14ac:dyDescent="0.25">
      <c r="A24">
        <v>2005</v>
      </c>
      <c r="B24">
        <v>8</v>
      </c>
      <c r="C24" s="2">
        <v>38595</v>
      </c>
      <c r="D24" s="1">
        <v>20</v>
      </c>
      <c r="E24" s="4">
        <v>7.7412004266459444E-3</v>
      </c>
      <c r="F24" s="4">
        <v>2.1413664821703815E-2</v>
      </c>
      <c r="G24" s="4">
        <v>1.0396645116197867E-2</v>
      </c>
      <c r="H24" s="4">
        <v>-3.1994554118447871E-2</v>
      </c>
      <c r="I24" s="4">
        <v>-3.2158793660563068E-2</v>
      </c>
      <c r="J24" s="4">
        <v>-4.2340587687350606E-4</v>
      </c>
      <c r="K24" s="4">
        <v>7.6161052421765962E-3</v>
      </c>
      <c r="L24" s="4">
        <v>7.9614851485148019E-3</v>
      </c>
      <c r="M24" s="4">
        <v>0</v>
      </c>
      <c r="N24" s="4">
        <v>3.0155642023346196E-3</v>
      </c>
      <c r="O24" s="4">
        <v>0</v>
      </c>
      <c r="P24" s="4">
        <v>0</v>
      </c>
      <c r="Q24" s="4">
        <v>0</v>
      </c>
      <c r="R24" s="4">
        <v>0</v>
      </c>
      <c r="S24" s="38"/>
    </row>
    <row r="25" spans="1:19" x14ac:dyDescent="0.25">
      <c r="A25">
        <v>2005</v>
      </c>
      <c r="B25">
        <v>9</v>
      </c>
      <c r="C25" s="2">
        <v>38625</v>
      </c>
      <c r="D25" s="1">
        <v>21</v>
      </c>
      <c r="E25" s="4">
        <v>-4.4389843599150769E-3</v>
      </c>
      <c r="F25" s="4">
        <v>3.9797459358621445E-2</v>
      </c>
      <c r="G25" s="4">
        <v>3.9256376999567744E-2</v>
      </c>
      <c r="H25" s="4">
        <v>-2.9535864978903481E-3</v>
      </c>
      <c r="I25" s="4">
        <v>-4.6104928457869621E-3</v>
      </c>
      <c r="J25" s="4">
        <v>2.5753981701118089E-2</v>
      </c>
      <c r="K25" s="4">
        <v>-4.1696109567289641E-3</v>
      </c>
      <c r="L25" s="4">
        <v>-5.108307874248541E-3</v>
      </c>
      <c r="M25" s="4">
        <v>0</v>
      </c>
      <c r="N25" s="4">
        <v>8.4569876830569157E-3</v>
      </c>
      <c r="O25" s="4">
        <v>0</v>
      </c>
      <c r="P25" s="4">
        <v>0</v>
      </c>
      <c r="Q25" s="4">
        <v>0</v>
      </c>
      <c r="R25" s="4">
        <v>6.9006309148256229E-4</v>
      </c>
      <c r="S25" s="38"/>
    </row>
    <row r="26" spans="1:19" x14ac:dyDescent="0.25">
      <c r="A26">
        <v>2005</v>
      </c>
      <c r="B26">
        <v>10</v>
      </c>
      <c r="C26" s="2">
        <v>38656</v>
      </c>
      <c r="D26" s="1">
        <v>22</v>
      </c>
      <c r="E26" s="4">
        <v>-4.2956293195755002E-3</v>
      </c>
      <c r="F26" s="4">
        <v>-5.7419906023067124E-2</v>
      </c>
      <c r="G26" s="4">
        <v>-4.8464930526666006E-2</v>
      </c>
      <c r="H26" s="4">
        <v>9.4935816053038913E-3</v>
      </c>
      <c r="I26" s="4">
        <v>8.9123143267848537E-3</v>
      </c>
      <c r="J26" s="4">
        <v>-2.3546415592996306E-2</v>
      </c>
      <c r="K26" s="4">
        <v>-3.9195758727618157E-3</v>
      </c>
      <c r="L26" s="4">
        <v>-5.1218420529144382E-3</v>
      </c>
      <c r="M26" s="4">
        <v>0</v>
      </c>
      <c r="N26" s="4">
        <v>-1.3167294140361108E-2</v>
      </c>
      <c r="O26" s="4">
        <v>0</v>
      </c>
      <c r="P26" s="4">
        <v>0</v>
      </c>
      <c r="Q26" s="4">
        <v>0</v>
      </c>
      <c r="R26" s="4">
        <v>-2.9701507240665892E-2</v>
      </c>
      <c r="S26" s="38"/>
    </row>
    <row r="27" spans="1:19" x14ac:dyDescent="0.25">
      <c r="A27">
        <v>2005</v>
      </c>
      <c r="B27">
        <v>11</v>
      </c>
      <c r="C27" s="2">
        <v>38686</v>
      </c>
      <c r="D27" s="1">
        <v>23</v>
      </c>
      <c r="E27" s="4">
        <v>4.7217918292896677E-3</v>
      </c>
      <c r="F27" s="4">
        <v>4.7775290268197823E-2</v>
      </c>
      <c r="G27" s="4">
        <v>5.0059021553797045E-2</v>
      </c>
      <c r="H27" s="4">
        <v>3.3774436510487282E-2</v>
      </c>
      <c r="I27" s="4">
        <v>3.675911854103342E-2</v>
      </c>
      <c r="J27" s="4">
        <v>1.5994383780628896E-2</v>
      </c>
      <c r="K27" s="4">
        <v>4.6758988820625458E-3</v>
      </c>
      <c r="L27" s="4">
        <v>4.4964382462122643E-3</v>
      </c>
      <c r="M27" s="4">
        <v>0</v>
      </c>
      <c r="N27" s="4">
        <v>1.7451528965233942E-2</v>
      </c>
      <c r="O27" s="4">
        <v>0</v>
      </c>
      <c r="P27" s="4">
        <v>0</v>
      </c>
      <c r="Q27" s="4">
        <v>0</v>
      </c>
      <c r="R27" s="4">
        <v>3.3047362810294967E-2</v>
      </c>
      <c r="S27" s="38"/>
    </row>
    <row r="28" spans="1:19" x14ac:dyDescent="0.25">
      <c r="A28">
        <v>2005</v>
      </c>
      <c r="B28">
        <v>12</v>
      </c>
      <c r="C28" s="2">
        <v>38716</v>
      </c>
      <c r="D28" s="1">
        <v>24</v>
      </c>
      <c r="E28" s="4">
        <v>3.4028389623104172E-3</v>
      </c>
      <c r="F28" s="4">
        <v>3.68878892733564E-2</v>
      </c>
      <c r="G28" s="4">
        <v>5.9161795320176402E-2</v>
      </c>
      <c r="H28" s="4">
        <v>1.6780210867801681E-3</v>
      </c>
      <c r="I28" s="4">
        <v>1.0377156817835687E-3</v>
      </c>
      <c r="J28" s="4">
        <v>4.8894189144189415E-2</v>
      </c>
      <c r="K28" s="4">
        <v>3.2793526336951651E-3</v>
      </c>
      <c r="L28" s="4">
        <v>3.8651167451650981E-3</v>
      </c>
      <c r="M28" s="4">
        <v>0</v>
      </c>
      <c r="N28" s="4">
        <v>1.3186905105278202E-2</v>
      </c>
      <c r="O28" s="4">
        <v>0</v>
      </c>
      <c r="P28" s="4">
        <v>0</v>
      </c>
      <c r="Q28" s="4">
        <v>0</v>
      </c>
      <c r="R28" s="4">
        <v>2.5818869778869713E-2</v>
      </c>
      <c r="S28" s="38"/>
    </row>
    <row r="29" spans="1:19" x14ac:dyDescent="0.25">
      <c r="A29">
        <v>2006</v>
      </c>
      <c r="B29">
        <v>1</v>
      </c>
      <c r="C29" s="2">
        <v>38748</v>
      </c>
      <c r="D29" s="1">
        <v>25</v>
      </c>
      <c r="E29" s="4">
        <v>-1.205807587015939E-3</v>
      </c>
      <c r="F29" s="4">
        <v>4.3496729249851374E-2</v>
      </c>
      <c r="G29" s="4">
        <v>5.7405924739792002E-2</v>
      </c>
      <c r="H29" s="4">
        <v>1.5529219452390608E-2</v>
      </c>
      <c r="I29" s="4">
        <v>1.519103882154349E-2</v>
      </c>
      <c r="J29" s="4">
        <v>4.60601137286758E-2</v>
      </c>
      <c r="K29" s="4">
        <v>-1.204999498042314E-3</v>
      </c>
      <c r="L29" s="4">
        <v>-1.2923046132293781E-3</v>
      </c>
      <c r="M29" s="4">
        <v>0</v>
      </c>
      <c r="N29" s="4">
        <v>1.4006139677666951E-2</v>
      </c>
      <c r="O29" s="4">
        <v>0</v>
      </c>
      <c r="P29" s="4">
        <v>0</v>
      </c>
      <c r="Q29" s="4">
        <v>0</v>
      </c>
      <c r="R29" s="4">
        <v>2.088030585236722E-2</v>
      </c>
      <c r="S29" s="38"/>
    </row>
    <row r="30" spans="1:19" x14ac:dyDescent="0.25">
      <c r="A30">
        <v>2006</v>
      </c>
      <c r="B30">
        <v>2</v>
      </c>
      <c r="C30" s="2">
        <v>38776</v>
      </c>
      <c r="D30" s="1">
        <v>26</v>
      </c>
      <c r="E30" s="4">
        <v>3.172271386430614E-3</v>
      </c>
      <c r="F30" s="4">
        <v>-2.1004640560123633E-2</v>
      </c>
      <c r="G30" s="4">
        <v>-1.8172181418945055E-3</v>
      </c>
      <c r="H30" s="4">
        <v>-1.8913480885311862E-2</v>
      </c>
      <c r="I30" s="4">
        <v>-1.783555018137839E-2</v>
      </c>
      <c r="J30" s="4">
        <v>7.765783955893113E-5</v>
      </c>
      <c r="K30" s="4">
        <v>3.4044206701655533E-3</v>
      </c>
      <c r="L30" s="4">
        <v>2.6028004432354646E-3</v>
      </c>
      <c r="M30" s="4">
        <v>0</v>
      </c>
      <c r="N30" s="4">
        <v>-3.7842951750236553E-3</v>
      </c>
      <c r="O30" s="4">
        <v>0</v>
      </c>
      <c r="P30" s="4">
        <v>0</v>
      </c>
      <c r="Q30" s="4">
        <v>0</v>
      </c>
      <c r="R30" s="4">
        <v>-9.9865565584789096E-3</v>
      </c>
      <c r="S30" s="38"/>
    </row>
    <row r="31" spans="1:19" x14ac:dyDescent="0.25">
      <c r="A31">
        <v>2006</v>
      </c>
      <c r="B31">
        <v>3</v>
      </c>
      <c r="C31" s="2">
        <v>38807</v>
      </c>
      <c r="D31" s="1">
        <v>27</v>
      </c>
      <c r="E31" s="4">
        <v>-2.0569265558941785E-3</v>
      </c>
      <c r="F31" s="4">
        <v>3.2848232848232684E-2</v>
      </c>
      <c r="G31" s="4">
        <v>2.5790791170446692E-2</v>
      </c>
      <c r="H31" s="4">
        <v>3.0352748154224729E-2</v>
      </c>
      <c r="I31" s="4">
        <v>2.7854724530624653E-2</v>
      </c>
      <c r="J31" s="4">
        <v>6.6935859605528947E-2</v>
      </c>
      <c r="K31" s="4">
        <v>-2.1528296176739348E-3</v>
      </c>
      <c r="L31" s="4">
        <v>-1.6314781205888362E-3</v>
      </c>
      <c r="M31" s="4">
        <v>0</v>
      </c>
      <c r="N31" s="4">
        <v>1.4275403608736914E-2</v>
      </c>
      <c r="O31" s="4">
        <v>0</v>
      </c>
      <c r="P31" s="4">
        <v>0</v>
      </c>
      <c r="Q31" s="4">
        <v>0</v>
      </c>
      <c r="R31" s="4">
        <v>1.4936954413191206E-2</v>
      </c>
      <c r="S31" s="38"/>
    </row>
    <row r="32" spans="1:19" x14ac:dyDescent="0.25">
      <c r="A32">
        <v>2006</v>
      </c>
      <c r="B32">
        <v>4</v>
      </c>
      <c r="C32" s="2">
        <v>38835</v>
      </c>
      <c r="D32" s="1">
        <v>28</v>
      </c>
      <c r="E32" s="4">
        <v>-3.7827893175071958E-3</v>
      </c>
      <c r="F32" s="4">
        <v>7.1658615136878101E-3</v>
      </c>
      <c r="G32" s="4">
        <v>5.3390519855061713E-2</v>
      </c>
      <c r="H32" s="4">
        <v>-2.9325902335456289E-2</v>
      </c>
      <c r="I32" s="4">
        <v>-2.8297649348704823E-2</v>
      </c>
      <c r="J32" s="4">
        <v>8.1513828238719555E-3</v>
      </c>
      <c r="K32" s="4">
        <v>-3.7654759488533474E-3</v>
      </c>
      <c r="L32" s="4">
        <v>-4.1259762653413912E-3</v>
      </c>
      <c r="M32" s="4">
        <v>0</v>
      </c>
      <c r="N32" s="4">
        <v>-5.6465273856576292E-4</v>
      </c>
      <c r="O32" s="4">
        <v>0</v>
      </c>
      <c r="P32" s="4">
        <v>0</v>
      </c>
      <c r="Q32" s="4">
        <v>0</v>
      </c>
      <c r="R32" s="4">
        <v>-2.0164373088685017E-2</v>
      </c>
      <c r="S32" s="38"/>
    </row>
    <row r="33" spans="1:19" x14ac:dyDescent="0.25">
      <c r="A33">
        <v>2006</v>
      </c>
      <c r="B33">
        <v>5</v>
      </c>
      <c r="C33" s="2">
        <v>38868</v>
      </c>
      <c r="D33" s="1">
        <v>29</v>
      </c>
      <c r="E33" s="4">
        <v>3.1067370938806516E-3</v>
      </c>
      <c r="F33" s="4">
        <v>-2.1664401630825947E-2</v>
      </c>
      <c r="G33" s="4">
        <v>-2.7658827658827545E-2</v>
      </c>
      <c r="H33" s="4">
        <v>-5.8236500341763531E-2</v>
      </c>
      <c r="I33" s="4">
        <v>-5.9013867488443617E-2</v>
      </c>
      <c r="J33" s="4">
        <v>-4.6780248339589936E-2</v>
      </c>
      <c r="K33" s="4">
        <v>2.9791411042945359E-3</v>
      </c>
      <c r="L33" s="4">
        <v>3.5391535473319191E-3</v>
      </c>
      <c r="M33" s="4">
        <v>0</v>
      </c>
      <c r="N33" s="4">
        <v>-1.5819209039547921E-2</v>
      </c>
      <c r="O33" s="4">
        <v>0</v>
      </c>
      <c r="P33" s="4">
        <v>0</v>
      </c>
      <c r="Q33" s="4">
        <v>0</v>
      </c>
      <c r="R33" s="4">
        <v>-1.1508826684872742E-2</v>
      </c>
      <c r="S33" s="38"/>
    </row>
    <row r="34" spans="1:19" x14ac:dyDescent="0.25">
      <c r="A34">
        <v>2006</v>
      </c>
      <c r="B34">
        <v>6</v>
      </c>
      <c r="C34" s="2">
        <v>38898</v>
      </c>
      <c r="D34" s="1">
        <v>30</v>
      </c>
      <c r="E34" s="4">
        <v>-3.5096729158355933E-3</v>
      </c>
      <c r="F34" s="4">
        <v>-1.0704363458081456E-2</v>
      </c>
      <c r="G34" s="4">
        <v>-4.3462565879719861E-2</v>
      </c>
      <c r="H34" s="4">
        <v>2.9031789809841335E-3</v>
      </c>
      <c r="I34" s="4">
        <v>2.4561978057966449E-3</v>
      </c>
      <c r="J34" s="4">
        <v>5.7558315661920822E-3</v>
      </c>
      <c r="K34" s="4">
        <v>-3.5672771922643509E-3</v>
      </c>
      <c r="L34" s="4">
        <v>-3.1665644171778862E-3</v>
      </c>
      <c r="M34" s="4">
        <v>0</v>
      </c>
      <c r="N34" s="4">
        <v>-5.1904898584002046E-3</v>
      </c>
      <c r="O34" s="4">
        <v>0</v>
      </c>
      <c r="P34" s="4">
        <v>0</v>
      </c>
      <c r="Q34" s="4">
        <v>0</v>
      </c>
      <c r="R34" s="4">
        <v>-1.016280217069554E-2</v>
      </c>
      <c r="S34" s="38"/>
    </row>
    <row r="35" spans="1:19" x14ac:dyDescent="0.25">
      <c r="A35">
        <v>2006</v>
      </c>
      <c r="B35">
        <v>7</v>
      </c>
      <c r="C35" s="2">
        <v>38929</v>
      </c>
      <c r="D35" s="1">
        <v>31</v>
      </c>
      <c r="E35" s="4">
        <v>1.4336014478182113E-2</v>
      </c>
      <c r="F35" s="4">
        <v>1.6519368960105973E-2</v>
      </c>
      <c r="G35" s="4">
        <v>-2.2643218356099837E-4</v>
      </c>
      <c r="H35" s="4">
        <v>9.9869735128093051E-3</v>
      </c>
      <c r="I35" s="4">
        <v>7.8405749754981713E-3</v>
      </c>
      <c r="J35" s="4">
        <v>3.2078313253012025E-2</v>
      </c>
      <c r="K35" s="4">
        <v>1.6705736690053596E-2</v>
      </c>
      <c r="L35" s="4">
        <v>1.5226860441146073E-2</v>
      </c>
      <c r="M35" s="4">
        <v>0</v>
      </c>
      <c r="N35" s="4">
        <v>1.5281942160750628E-2</v>
      </c>
      <c r="O35" s="4">
        <v>0</v>
      </c>
      <c r="P35" s="4">
        <v>0</v>
      </c>
      <c r="Q35" s="4">
        <v>0</v>
      </c>
      <c r="R35" s="4">
        <v>1.285885167464107E-2</v>
      </c>
      <c r="S35" s="38"/>
    </row>
    <row r="36" spans="1:19" x14ac:dyDescent="0.25">
      <c r="A36">
        <v>2006</v>
      </c>
      <c r="B36">
        <v>8</v>
      </c>
      <c r="C36" s="2">
        <v>38960</v>
      </c>
      <c r="D36" s="1">
        <v>32</v>
      </c>
      <c r="E36" s="4">
        <v>1.5242339832869156E-2</v>
      </c>
      <c r="F36" s="4">
        <v>2.5513935158852696E-2</v>
      </c>
      <c r="G36" s="4">
        <v>2.038351200362376E-2</v>
      </c>
      <c r="H36" s="4">
        <v>8.3118372026367293E-3</v>
      </c>
      <c r="I36" s="4">
        <v>8.2658022690438315E-3</v>
      </c>
      <c r="J36" s="4">
        <v>3.9398803443746466E-3</v>
      </c>
      <c r="K36" s="4">
        <v>1.3579140354450736E-2</v>
      </c>
      <c r="L36" s="4">
        <v>1.2920725494191876E-2</v>
      </c>
      <c r="M36" s="4">
        <v>0</v>
      </c>
      <c r="N36" s="4">
        <v>1.5337715537772523E-2</v>
      </c>
      <c r="O36" s="4">
        <v>0</v>
      </c>
      <c r="P36" s="4">
        <v>0</v>
      </c>
      <c r="Q36" s="4">
        <v>0</v>
      </c>
      <c r="R36" s="4">
        <v>-2.5588032673948824E-3</v>
      </c>
      <c r="S36" s="38"/>
    </row>
    <row r="37" spans="1:19" x14ac:dyDescent="0.25">
      <c r="A37">
        <v>2006</v>
      </c>
      <c r="B37">
        <v>9</v>
      </c>
      <c r="C37" s="2">
        <v>38989</v>
      </c>
      <c r="D37" s="1">
        <v>33</v>
      </c>
      <c r="E37" s="4">
        <v>8.0605822187254095E-3</v>
      </c>
      <c r="F37" s="4">
        <v>-8.8740987243483005E-3</v>
      </c>
      <c r="G37" s="4">
        <v>-4.6019532406037289E-2</v>
      </c>
      <c r="H37" s="4">
        <v>2.8283115406481096E-2</v>
      </c>
      <c r="I37" s="4">
        <v>2.6362321170229963E-2</v>
      </c>
      <c r="J37" s="4">
        <v>1.2427325581395365E-2</v>
      </c>
      <c r="K37" s="4">
        <v>7.9507816439738921E-3</v>
      </c>
      <c r="L37" s="4">
        <v>8.2673667205168666E-3</v>
      </c>
      <c r="M37" s="4">
        <v>0</v>
      </c>
      <c r="N37" s="4">
        <v>4.318633890035839E-3</v>
      </c>
      <c r="O37" s="4">
        <v>0</v>
      </c>
      <c r="P37" s="4">
        <v>0</v>
      </c>
      <c r="Q37" s="4">
        <v>0</v>
      </c>
      <c r="R37" s="4">
        <v>4.5387271830290565E-3</v>
      </c>
      <c r="S37" s="38"/>
    </row>
    <row r="38" spans="1:19" x14ac:dyDescent="0.25">
      <c r="A38">
        <v>2006</v>
      </c>
      <c r="B38">
        <v>10</v>
      </c>
      <c r="C38" s="2">
        <v>39021</v>
      </c>
      <c r="D38" s="1">
        <v>34</v>
      </c>
      <c r="E38" s="4">
        <v>2.9117012936101805E-3</v>
      </c>
      <c r="F38" s="4">
        <v>5.2682068910384405E-2</v>
      </c>
      <c r="G38" s="4">
        <v>6.1734139910035513E-2</v>
      </c>
      <c r="H38" s="4">
        <v>2.9163787145818798E-2</v>
      </c>
      <c r="I38" s="4">
        <v>2.740798747063411E-2</v>
      </c>
      <c r="J38" s="4">
        <v>5.0534778551432069E-2</v>
      </c>
      <c r="K38" s="4">
        <v>3.0085435722182474E-3</v>
      </c>
      <c r="L38" s="4">
        <v>2.7137826961771694E-3</v>
      </c>
      <c r="M38" s="4">
        <v>0</v>
      </c>
      <c r="N38" s="4">
        <v>2.5643434153672651E-2</v>
      </c>
      <c r="O38" s="4">
        <v>0</v>
      </c>
      <c r="P38" s="4">
        <v>0</v>
      </c>
      <c r="Q38" s="4">
        <v>0</v>
      </c>
      <c r="R38" s="4">
        <v>1.1491994892447011E-2</v>
      </c>
      <c r="S38" s="38"/>
    </row>
    <row r="39" spans="1:19" x14ac:dyDescent="0.25">
      <c r="A39">
        <v>2006</v>
      </c>
      <c r="B39">
        <v>11</v>
      </c>
      <c r="C39" s="2">
        <v>39051</v>
      </c>
      <c r="D39" s="1">
        <v>35</v>
      </c>
      <c r="E39" s="4">
        <v>9.0641302216121211E-3</v>
      </c>
      <c r="F39" s="4">
        <v>3.2275212636694972E-2</v>
      </c>
      <c r="G39" s="4">
        <v>3.9079620160701323E-2</v>
      </c>
      <c r="H39" s="4">
        <v>4.1230190706419645E-2</v>
      </c>
      <c r="I39" s="4">
        <v>4.1463414634146378E-2</v>
      </c>
      <c r="J39" s="4">
        <v>4.8035531260676612E-2</v>
      </c>
      <c r="K39" s="4">
        <v>8.8175784392596768E-3</v>
      </c>
      <c r="L39" s="4">
        <v>9.8991139750301826E-3</v>
      </c>
      <c r="M39" s="4">
        <v>0</v>
      </c>
      <c r="N39" s="4">
        <v>2.4361205238574879E-2</v>
      </c>
      <c r="O39" s="4">
        <v>0</v>
      </c>
      <c r="P39" s="4">
        <v>0</v>
      </c>
      <c r="Q39" s="4">
        <v>0</v>
      </c>
      <c r="R39" s="4">
        <v>-1.9421246844048001E-3</v>
      </c>
      <c r="S39" s="38"/>
    </row>
    <row r="40" spans="1:19" x14ac:dyDescent="0.25">
      <c r="A40">
        <v>2006</v>
      </c>
      <c r="B40">
        <v>12</v>
      </c>
      <c r="C40" s="2">
        <v>39080</v>
      </c>
      <c r="D40" s="1">
        <v>36</v>
      </c>
      <c r="E40" s="4">
        <v>-4.8562371988686293E-3</v>
      </c>
      <c r="F40" s="4">
        <v>1.4239461487530525E-2</v>
      </c>
      <c r="G40" s="4">
        <v>2.4971177504393705E-2</v>
      </c>
      <c r="H40" s="4">
        <v>3.3695472720237429E-2</v>
      </c>
      <c r="I40" s="4">
        <v>3.3305474238875865E-2</v>
      </c>
      <c r="J40" s="4">
        <v>6.1301147476854778E-2</v>
      </c>
      <c r="K40" s="4">
        <v>-5.1521760880440803E-3</v>
      </c>
      <c r="L40" s="4">
        <v>-4.0805483289974021E-3</v>
      </c>
      <c r="M40" s="4">
        <v>0</v>
      </c>
      <c r="N40" s="4">
        <v>1.4225212337952708E-2</v>
      </c>
      <c r="O40" s="4">
        <v>0</v>
      </c>
      <c r="P40" s="4">
        <v>0</v>
      </c>
      <c r="Q40" s="4">
        <v>0</v>
      </c>
      <c r="R40" s="4">
        <v>1.0254329636115722E-2</v>
      </c>
      <c r="S40" s="38"/>
    </row>
    <row r="41" spans="1:19" x14ac:dyDescent="0.25">
      <c r="A41">
        <v>2007</v>
      </c>
      <c r="B41">
        <v>1</v>
      </c>
      <c r="C41" s="2">
        <v>39113</v>
      </c>
      <c r="D41" s="1">
        <v>37</v>
      </c>
      <c r="E41" s="4">
        <v>2.7622137029448268E-5</v>
      </c>
      <c r="F41" s="4">
        <v>1.2017990120180011E-2</v>
      </c>
      <c r="G41" s="4">
        <v>2.2299449753837353E-2</v>
      </c>
      <c r="H41" s="4">
        <v>2.4763108022741731E-2</v>
      </c>
      <c r="I41" s="4">
        <v>2.4770904925544013E-2</v>
      </c>
      <c r="J41" s="4">
        <v>9.3287109990545236E-3</v>
      </c>
      <c r="K41" s="4">
        <v>-8.8552697932509084E-5</v>
      </c>
      <c r="L41" s="4">
        <v>2.9566532258074041E-4</v>
      </c>
      <c r="M41" s="4">
        <v>0</v>
      </c>
      <c r="N41" s="4">
        <v>6.8676418123438943E-3</v>
      </c>
      <c r="O41" s="4">
        <v>0</v>
      </c>
      <c r="P41" s="4">
        <v>0</v>
      </c>
      <c r="Q41" s="4">
        <v>0</v>
      </c>
      <c r="R41" s="4">
        <v>1.3212863110852124E-2</v>
      </c>
      <c r="S41" s="38"/>
    </row>
    <row r="42" spans="1:19" x14ac:dyDescent="0.25">
      <c r="A42">
        <v>2007</v>
      </c>
      <c r="B42">
        <v>2</v>
      </c>
      <c r="C42" s="2">
        <v>39141</v>
      </c>
      <c r="D42" s="1">
        <v>38</v>
      </c>
      <c r="E42" s="4">
        <v>9.6962838505634252E-3</v>
      </c>
      <c r="F42" s="4">
        <v>4.7355383942879747E-3</v>
      </c>
      <c r="G42" s="4">
        <v>0</v>
      </c>
      <c r="H42" s="4">
        <v>-2.8726420909875539E-2</v>
      </c>
      <c r="I42" s="4">
        <v>-2.9062456336453768E-2</v>
      </c>
      <c r="J42" s="4">
        <v>5.2457378380064146E-3</v>
      </c>
      <c r="K42" s="4">
        <v>9.7549695740366538E-3</v>
      </c>
      <c r="L42" s="4">
        <v>1.0167696828452755E-2</v>
      </c>
      <c r="M42" s="4">
        <v>0</v>
      </c>
      <c r="N42" s="4">
        <v>3.1003631854018554E-3</v>
      </c>
      <c r="O42" s="4">
        <v>0</v>
      </c>
      <c r="P42" s="4">
        <v>0</v>
      </c>
      <c r="Q42" s="4">
        <v>0</v>
      </c>
      <c r="R42" s="4">
        <v>1.5054175855786722E-2</v>
      </c>
      <c r="S42" s="38"/>
    </row>
    <row r="43" spans="1:19" x14ac:dyDescent="0.25">
      <c r="A43">
        <v>2007</v>
      </c>
      <c r="B43">
        <v>3</v>
      </c>
      <c r="C43" s="2">
        <v>39171</v>
      </c>
      <c r="D43" s="1">
        <v>39</v>
      </c>
      <c r="E43" s="4">
        <v>7.739463601532659E-4</v>
      </c>
      <c r="F43" s="4">
        <v>1.5734899572184657E-2</v>
      </c>
      <c r="G43" s="4">
        <v>8.3569405099150895E-3</v>
      </c>
      <c r="H43" s="4">
        <v>1.6501650165015036E-3</v>
      </c>
      <c r="I43" s="4">
        <v>4.3171679378328776E-4</v>
      </c>
      <c r="J43" s="4">
        <v>8.1381623905076861E-3</v>
      </c>
      <c r="K43" s="4">
        <v>6.701612903223797E-4</v>
      </c>
      <c r="L43" s="4">
        <v>9.7865700191301919E-4</v>
      </c>
      <c r="M43" s="4">
        <v>0</v>
      </c>
      <c r="N43" s="4">
        <v>4.3912045213707618E-3</v>
      </c>
      <c r="O43" s="4">
        <v>0</v>
      </c>
      <c r="P43" s="4">
        <v>0</v>
      </c>
      <c r="Q43" s="4">
        <v>0</v>
      </c>
      <c r="R43" s="4">
        <v>-8.1239372756470862E-3</v>
      </c>
      <c r="S43" s="38"/>
    </row>
    <row r="44" spans="1:19" x14ac:dyDescent="0.25">
      <c r="A44">
        <v>2007</v>
      </c>
      <c r="B44">
        <v>4</v>
      </c>
      <c r="C44" s="2">
        <v>39202</v>
      </c>
      <c r="D44" s="1">
        <v>40</v>
      </c>
      <c r="E44" s="4">
        <v>-1.8035696676865776E-4</v>
      </c>
      <c r="F44" s="4">
        <v>2.5628212450028665E-2</v>
      </c>
      <c r="G44" s="4">
        <v>3.7294563843236483E-2</v>
      </c>
      <c r="H44" s="4">
        <v>-2.1543530604486438E-3</v>
      </c>
      <c r="I44" s="4">
        <v>-3.4522439585730202E-3</v>
      </c>
      <c r="J44" s="4">
        <v>4.0054227261521191E-3</v>
      </c>
      <c r="K44" s="4">
        <v>6.0402752479271626E-4</v>
      </c>
      <c r="L44" s="4">
        <v>-1.9562537886442799E-3</v>
      </c>
      <c r="M44" s="4">
        <v>0</v>
      </c>
      <c r="N44" s="4">
        <v>6.5469344421835718E-3</v>
      </c>
      <c r="O44" s="4">
        <v>0</v>
      </c>
      <c r="P44" s="4">
        <v>0</v>
      </c>
      <c r="Q44" s="4">
        <v>0</v>
      </c>
      <c r="R44" s="4">
        <v>8.6666666666666003E-3</v>
      </c>
      <c r="S44" s="38"/>
    </row>
    <row r="45" spans="1:19" x14ac:dyDescent="0.25">
      <c r="A45">
        <v>2007</v>
      </c>
      <c r="B45">
        <v>5</v>
      </c>
      <c r="C45" s="2">
        <v>39233</v>
      </c>
      <c r="D45" s="1">
        <v>41</v>
      </c>
      <c r="E45" s="4">
        <v>-1.3529702970296986E-2</v>
      </c>
      <c r="F45" s="4">
        <v>5.1089301872346393E-2</v>
      </c>
      <c r="G45" s="4">
        <v>3.8323515471595959E-2</v>
      </c>
      <c r="H45" s="4">
        <v>5.2070104140209406E-3</v>
      </c>
      <c r="I45" s="4">
        <v>6.2066974595842428E-3</v>
      </c>
      <c r="J45" s="4">
        <v>-1.2459338366169415E-2</v>
      </c>
      <c r="K45" s="4">
        <v>-1.4086894731499378E-2</v>
      </c>
      <c r="L45" s="4">
        <v>-1.2610614070760473E-2</v>
      </c>
      <c r="M45" s="4">
        <v>0</v>
      </c>
      <c r="N45" s="4">
        <v>4.1311417772698089E-3</v>
      </c>
      <c r="O45" s="4">
        <v>0</v>
      </c>
      <c r="P45" s="4">
        <v>0</v>
      </c>
      <c r="Q45" s="4">
        <v>0</v>
      </c>
      <c r="R45" s="4">
        <v>-1.8883958077612339E-3</v>
      </c>
      <c r="S45" s="38"/>
    </row>
    <row r="46" spans="1:19" x14ac:dyDescent="0.25">
      <c r="A46">
        <v>2007</v>
      </c>
      <c r="B46">
        <v>6</v>
      </c>
      <c r="C46" s="2">
        <v>39263</v>
      </c>
      <c r="D46" s="1">
        <v>42</v>
      </c>
      <c r="E46" s="4">
        <v>1.581200886560552E-3</v>
      </c>
      <c r="F46" s="4">
        <v>-1.0860207933249488E-2</v>
      </c>
      <c r="G46" s="4">
        <v>-6.129768503423505E-3</v>
      </c>
      <c r="H46" s="4">
        <v>-2.3373341756159127E-2</v>
      </c>
      <c r="I46" s="4">
        <v>-2.3095682111605398E-2</v>
      </c>
      <c r="J46" s="4">
        <v>2.050963331261535E-3</v>
      </c>
      <c r="K46" s="4">
        <v>1.8668871434475154E-3</v>
      </c>
      <c r="L46" s="4">
        <v>1.0437254496589166E-3</v>
      </c>
      <c r="M46" s="4">
        <v>0</v>
      </c>
      <c r="N46" s="4">
        <v>-3.7906162464984572E-3</v>
      </c>
      <c r="O46" s="4">
        <v>0</v>
      </c>
      <c r="P46" s="4">
        <v>0</v>
      </c>
      <c r="Q46" s="4">
        <v>0</v>
      </c>
      <c r="R46" s="4">
        <v>-1.4000567590577995E-2</v>
      </c>
      <c r="S46" s="38"/>
    </row>
    <row r="47" spans="1:19" x14ac:dyDescent="0.25">
      <c r="A47">
        <v>2007</v>
      </c>
      <c r="B47">
        <v>7</v>
      </c>
      <c r="C47" s="2">
        <v>39294</v>
      </c>
      <c r="D47" s="1">
        <v>43</v>
      </c>
      <c r="E47" s="4">
        <v>1.8659929257200947E-3</v>
      </c>
      <c r="F47" s="4">
        <v>2.0084354287996931E-4</v>
      </c>
      <c r="G47" s="4">
        <v>4.33042451282728E-3</v>
      </c>
      <c r="H47" s="4">
        <v>-3.1565329883570636E-2</v>
      </c>
      <c r="I47" s="4">
        <v>-3.0837004405286361E-2</v>
      </c>
      <c r="J47" s="4">
        <v>-1.8668982199342543E-2</v>
      </c>
      <c r="K47" s="4">
        <v>2.7399730542023715E-3</v>
      </c>
      <c r="L47" s="4">
        <v>9.7031963470550764E-5</v>
      </c>
      <c r="M47" s="4">
        <v>0</v>
      </c>
      <c r="N47" s="4">
        <v>-3.5357553257314711E-3</v>
      </c>
      <c r="O47" s="4">
        <v>0</v>
      </c>
      <c r="P47" s="4">
        <v>0</v>
      </c>
      <c r="Q47" s="4">
        <v>0</v>
      </c>
      <c r="R47" s="4">
        <v>-3.4539000287824306E-3</v>
      </c>
      <c r="S47" s="38"/>
    </row>
    <row r="48" spans="1:19" x14ac:dyDescent="0.25">
      <c r="A48">
        <v>2007</v>
      </c>
      <c r="B48">
        <v>8</v>
      </c>
      <c r="C48" s="2">
        <v>39325</v>
      </c>
      <c r="D48" s="1">
        <v>44</v>
      </c>
      <c r="E48" s="4">
        <v>8.6050020251113857E-3</v>
      </c>
      <c r="F48" s="4">
        <v>-1.5595716198125609E-2</v>
      </c>
      <c r="G48" s="4">
        <v>-6.6701509113477497E-2</v>
      </c>
      <c r="H48" s="4">
        <v>5.877638258081852E-3</v>
      </c>
      <c r="I48" s="4">
        <v>6.0606060606060996E-3</v>
      </c>
      <c r="J48" s="4">
        <v>-2.7809379345215546E-2</v>
      </c>
      <c r="K48" s="4">
        <v>9.5389563232701757E-3</v>
      </c>
      <c r="L48" s="4">
        <v>6.299197833107506E-3</v>
      </c>
      <c r="M48" s="4">
        <v>0</v>
      </c>
      <c r="N48" s="4">
        <v>-4.0805464383925072E-3</v>
      </c>
      <c r="O48" s="4">
        <v>0</v>
      </c>
      <c r="P48" s="4">
        <v>0</v>
      </c>
      <c r="Q48" s="4">
        <v>0</v>
      </c>
      <c r="R48" s="4">
        <v>-9.2423221334360095E-3</v>
      </c>
      <c r="S48" s="38"/>
    </row>
    <row r="49" spans="1:19" x14ac:dyDescent="0.25">
      <c r="A49">
        <v>2007</v>
      </c>
      <c r="B49">
        <v>9</v>
      </c>
      <c r="C49" s="2">
        <v>39353</v>
      </c>
      <c r="D49" s="1">
        <v>45</v>
      </c>
      <c r="E49" s="4">
        <v>8.5935041355658104E-3</v>
      </c>
      <c r="F49" s="4">
        <v>1.5842795947507815E-2</v>
      </c>
      <c r="G49" s="4">
        <v>1.9809603807923848E-2</v>
      </c>
      <c r="H49" s="4">
        <v>-1.7131474103585842E-2</v>
      </c>
      <c r="I49" s="4">
        <v>-1.7168674698795239E-2</v>
      </c>
      <c r="J49" s="4">
        <v>-9.4916135743076113E-3</v>
      </c>
      <c r="K49" s="4">
        <v>9.7740037167042271E-3</v>
      </c>
      <c r="L49" s="4">
        <v>5.8018102372034974E-3</v>
      </c>
      <c r="M49" s="4">
        <v>0</v>
      </c>
      <c r="N49" s="4">
        <v>5.1114278079626985E-3</v>
      </c>
      <c r="O49" s="4">
        <v>0</v>
      </c>
      <c r="P49" s="4">
        <v>0</v>
      </c>
      <c r="Q49" s="4">
        <v>0</v>
      </c>
      <c r="R49" s="4">
        <v>-1.6227771839471328E-2</v>
      </c>
      <c r="S49" s="38"/>
    </row>
    <row r="50" spans="1:19" x14ac:dyDescent="0.25">
      <c r="A50">
        <v>2007</v>
      </c>
      <c r="B50">
        <v>10</v>
      </c>
      <c r="C50" s="2">
        <v>39386</v>
      </c>
      <c r="D50" s="1">
        <v>46</v>
      </c>
      <c r="E50" s="4">
        <v>2.4786187512548796E-3</v>
      </c>
      <c r="F50" s="4">
        <v>2.5033467202142168E-2</v>
      </c>
      <c r="G50" s="4">
        <v>5.3950168165282308E-2</v>
      </c>
      <c r="H50" s="4">
        <v>-2.5672206458586588E-2</v>
      </c>
      <c r="I50" s="4">
        <v>-2.6509347226478575E-2</v>
      </c>
      <c r="J50" s="4">
        <v>-1.8640063008663721E-2</v>
      </c>
      <c r="K50" s="4">
        <v>2.4822986146741943E-3</v>
      </c>
      <c r="L50" s="4">
        <v>2.6273104880580878E-3</v>
      </c>
      <c r="M50" s="4">
        <v>0</v>
      </c>
      <c r="N50" s="4">
        <v>4.1012838801712803E-3</v>
      </c>
      <c r="O50" s="4">
        <v>0</v>
      </c>
      <c r="P50" s="4">
        <v>0</v>
      </c>
      <c r="Q50" s="4">
        <v>0</v>
      </c>
      <c r="R50" s="4">
        <v>-1.0470169893322723E-2</v>
      </c>
      <c r="S50" s="38"/>
    </row>
    <row r="51" spans="1:19" x14ac:dyDescent="0.25">
      <c r="A51">
        <v>2007</v>
      </c>
      <c r="B51">
        <v>11</v>
      </c>
      <c r="C51" s="2">
        <v>39416</v>
      </c>
      <c r="D51" s="1">
        <v>47</v>
      </c>
      <c r="E51" s="4">
        <v>1.3993767591475637E-2</v>
      </c>
      <c r="F51" s="4">
        <v>-6.8499412302468254E-2</v>
      </c>
      <c r="G51" s="4">
        <v>-0.11592315206773041</v>
      </c>
      <c r="H51" s="4">
        <v>5.9631119123559895E-3</v>
      </c>
      <c r="I51" s="4">
        <v>6.1388320478514835E-3</v>
      </c>
      <c r="J51" s="4">
        <v>5.2835741037988715E-3</v>
      </c>
      <c r="K51" s="4">
        <v>1.5193485408960372E-2</v>
      </c>
      <c r="L51" s="4">
        <v>1.0943531613976543E-2</v>
      </c>
      <c r="M51" s="4">
        <v>0</v>
      </c>
      <c r="N51" s="4">
        <v>-8.1690641093944416E-3</v>
      </c>
      <c r="O51" s="4">
        <v>0</v>
      </c>
      <c r="P51" s="4">
        <v>0</v>
      </c>
      <c r="Q51" s="4">
        <v>0</v>
      </c>
      <c r="R51" s="4">
        <v>6.7877819924135885E-3</v>
      </c>
      <c r="S51" s="38"/>
    </row>
    <row r="52" spans="1:19" x14ac:dyDescent="0.25">
      <c r="A52">
        <v>2007</v>
      </c>
      <c r="B52">
        <v>12</v>
      </c>
      <c r="C52" s="2">
        <v>39447</v>
      </c>
      <c r="D52" s="1">
        <v>48</v>
      </c>
      <c r="E52" s="4">
        <v>2.84988544675846E-4</v>
      </c>
      <c r="F52" s="4">
        <v>5.530178759200588E-3</v>
      </c>
      <c r="G52" s="4">
        <v>3.4454659300184209E-2</v>
      </c>
      <c r="H52" s="4">
        <v>-1.7678384339674613E-2</v>
      </c>
      <c r="I52" s="4">
        <v>-1.788579474342944E-2</v>
      </c>
      <c r="J52" s="4">
        <v>-4.0564625384394093E-2</v>
      </c>
      <c r="K52" s="4">
        <v>1.9376652430345143E-3</v>
      </c>
      <c r="L52" s="4">
        <v>-3.4767862682246742E-3</v>
      </c>
      <c r="M52" s="4">
        <v>0</v>
      </c>
      <c r="N52" s="4">
        <v>-3.6942703670547195E-3</v>
      </c>
      <c r="O52" s="4">
        <v>0</v>
      </c>
      <c r="P52" s="4">
        <v>0</v>
      </c>
      <c r="Q52" s="4">
        <v>0</v>
      </c>
      <c r="R52" s="4">
        <v>-8.9232599643069843E-3</v>
      </c>
      <c r="S52" s="38"/>
    </row>
    <row r="53" spans="1:19" x14ac:dyDescent="0.25">
      <c r="A53">
        <v>2008</v>
      </c>
      <c r="B53">
        <v>1</v>
      </c>
      <c r="C53" s="2">
        <v>39478</v>
      </c>
      <c r="D53" s="1">
        <v>49</v>
      </c>
      <c r="E53" s="4">
        <v>1.32E-2</v>
      </c>
      <c r="F53" s="4">
        <v>-5.8099999999999999E-2</v>
      </c>
      <c r="G53" s="4">
        <v>-7.3899999999999993E-2</v>
      </c>
      <c r="H53" s="4">
        <v>-6.2199999999999998E-2</v>
      </c>
      <c r="I53" s="4">
        <v>-6.2399999999999997E-2</v>
      </c>
      <c r="J53" s="4">
        <v>-7.0000000000000007E-2</v>
      </c>
      <c r="K53" s="4">
        <v>1.6E-2</v>
      </c>
      <c r="L53" s="4">
        <v>6.3E-3</v>
      </c>
      <c r="M53" s="4">
        <v>0</v>
      </c>
      <c r="N53" s="4">
        <v>-1.7899999999999999E-2</v>
      </c>
      <c r="O53" s="4">
        <v>0</v>
      </c>
      <c r="P53" s="4">
        <v>0</v>
      </c>
      <c r="Q53" s="4">
        <v>0</v>
      </c>
      <c r="R53" s="4">
        <v>-2.3900000000000001E-2</v>
      </c>
      <c r="S53" s="38"/>
    </row>
    <row r="54" spans="1:19" x14ac:dyDescent="0.25">
      <c r="A54">
        <v>2008</v>
      </c>
      <c r="B54">
        <v>2</v>
      </c>
      <c r="C54" s="2">
        <v>39507</v>
      </c>
      <c r="D54" s="1">
        <v>50</v>
      </c>
      <c r="E54" s="4">
        <v>1.49E-2</v>
      </c>
      <c r="F54" s="4">
        <v>2.6499999999999999E-2</v>
      </c>
      <c r="G54" s="4">
        <v>2.9000000000000001E-2</v>
      </c>
      <c r="H54" s="4">
        <v>-5.9900000000000002E-2</v>
      </c>
      <c r="I54" s="4">
        <v>-5.8500000000000003E-2</v>
      </c>
      <c r="J54" s="4">
        <v>-1.78E-2</v>
      </c>
      <c r="K54" s="4">
        <v>1.5800000000000002E-2</v>
      </c>
      <c r="L54" s="4">
        <v>1.2999999999999999E-2</v>
      </c>
      <c r="M54" s="4">
        <v>0</v>
      </c>
      <c r="N54" s="4">
        <v>8.0000000000000002E-3</v>
      </c>
      <c r="O54" s="4">
        <v>0</v>
      </c>
      <c r="P54" s="4">
        <v>0</v>
      </c>
      <c r="Q54" s="4">
        <v>0</v>
      </c>
      <c r="R54" s="4">
        <v>-4.3E-3</v>
      </c>
      <c r="S54" s="38"/>
    </row>
    <row r="55" spans="1:19" x14ac:dyDescent="0.25">
      <c r="A55">
        <v>2008</v>
      </c>
      <c r="B55">
        <v>3</v>
      </c>
      <c r="C55" s="2">
        <v>39538</v>
      </c>
      <c r="D55" s="1">
        <v>51</v>
      </c>
      <c r="E55" s="4">
        <v>5.8999999999999999E-3</v>
      </c>
      <c r="F55" s="4">
        <v>-6.4999999999999997E-3</v>
      </c>
      <c r="G55" s="4">
        <v>-4.0800000000000003E-2</v>
      </c>
      <c r="H55" s="4">
        <v>3.6499999999999998E-2</v>
      </c>
      <c r="I55" s="4">
        <v>3.6299999999999999E-2</v>
      </c>
      <c r="J55" s="4">
        <v>3.6600000000000001E-2</v>
      </c>
      <c r="K55" s="4">
        <v>0.01</v>
      </c>
      <c r="L55" s="4">
        <v>-4.3E-3</v>
      </c>
      <c r="M55" s="4">
        <v>0</v>
      </c>
      <c r="N55" s="4">
        <v>5.5999999999999999E-3</v>
      </c>
      <c r="O55" s="4">
        <v>0</v>
      </c>
      <c r="P55" s="4">
        <v>0</v>
      </c>
      <c r="Q55" s="4">
        <v>0</v>
      </c>
      <c r="R55" s="4">
        <v>2.5899999999999999E-2</v>
      </c>
      <c r="S55" s="38"/>
    </row>
    <row r="56" spans="1:19" x14ac:dyDescent="0.25">
      <c r="A56">
        <v>2008</v>
      </c>
      <c r="B56">
        <v>4</v>
      </c>
      <c r="C56" s="2">
        <v>39568</v>
      </c>
      <c r="D56" s="1">
        <v>52</v>
      </c>
      <c r="E56" s="4">
        <v>-1E-3</v>
      </c>
      <c r="F56" s="4">
        <v>4.8000000000000001E-2</v>
      </c>
      <c r="G56" s="4">
        <v>1.4800000000000001E-2</v>
      </c>
      <c r="H56" s="4">
        <v>4.3400000000000001E-2</v>
      </c>
      <c r="I56" s="4">
        <v>4.5499999999999999E-2</v>
      </c>
      <c r="J56" s="4">
        <v>3.9199999999999999E-2</v>
      </c>
      <c r="K56" s="4">
        <v>-3.8E-3</v>
      </c>
      <c r="L56" s="4">
        <v>6.0000000000000001E-3</v>
      </c>
      <c r="M56" s="4">
        <v>0</v>
      </c>
      <c r="N56" s="4">
        <v>1.4E-2</v>
      </c>
      <c r="O56" s="4">
        <v>0</v>
      </c>
      <c r="P56" s="4">
        <v>0</v>
      </c>
      <c r="Q56" s="4">
        <v>0</v>
      </c>
      <c r="R56" s="4">
        <v>6.4999999999999997E-3</v>
      </c>
      <c r="S56" s="38"/>
    </row>
    <row r="57" spans="1:19" x14ac:dyDescent="0.25">
      <c r="A57">
        <v>2008</v>
      </c>
      <c r="B57">
        <v>5</v>
      </c>
      <c r="C57" s="2">
        <v>39599</v>
      </c>
      <c r="D57" s="1">
        <v>53</v>
      </c>
      <c r="E57" s="4">
        <v>-3.0999999999999999E-3</v>
      </c>
      <c r="F57" s="4">
        <v>3.9600000000000003E-2</v>
      </c>
      <c r="G57" s="4">
        <v>1.2E-2</v>
      </c>
      <c r="H57" s="4">
        <v>-2.8999999999999998E-3</v>
      </c>
      <c r="I57" s="4">
        <v>-3.0999999999999999E-3</v>
      </c>
      <c r="J57" s="4">
        <v>-1.14E-2</v>
      </c>
      <c r="K57" s="4">
        <v>-3.7000000000000002E-3</v>
      </c>
      <c r="L57" s="4">
        <v>-1.6000000000000001E-3</v>
      </c>
      <c r="M57" s="4">
        <v>0</v>
      </c>
      <c r="N57" s="4">
        <v>4.5999999999999999E-3</v>
      </c>
      <c r="O57" s="4">
        <v>0</v>
      </c>
      <c r="P57" s="4">
        <v>0</v>
      </c>
      <c r="Q57" s="4">
        <v>0</v>
      </c>
      <c r="R57" s="4">
        <v>8.3000000000000001E-3</v>
      </c>
      <c r="S57" s="38"/>
    </row>
    <row r="58" spans="1:19" x14ac:dyDescent="0.25">
      <c r="A58">
        <v>2008</v>
      </c>
      <c r="B58">
        <v>6</v>
      </c>
      <c r="C58" s="2">
        <v>39629</v>
      </c>
      <c r="D58" s="1">
        <v>54</v>
      </c>
      <c r="E58" s="4">
        <v>-2.7000000000000001E-3</v>
      </c>
      <c r="F58" s="4">
        <v>-3.5499999999999997E-2</v>
      </c>
      <c r="G58" s="4">
        <v>-4.07E-2</v>
      </c>
      <c r="H58" s="4">
        <v>-6.3500000000000001E-2</v>
      </c>
      <c r="I58" s="4">
        <v>-6.3299999999999995E-2</v>
      </c>
      <c r="J58" s="4">
        <v>-6.9900000000000004E-2</v>
      </c>
      <c r="K58" s="4">
        <v>-2.3E-3</v>
      </c>
      <c r="L58" s="4">
        <v>-3.5999999999999999E-3</v>
      </c>
      <c r="M58" s="4">
        <v>0</v>
      </c>
      <c r="N58" s="4">
        <v>-1.8100000000000002E-2</v>
      </c>
      <c r="O58" s="4">
        <v>0</v>
      </c>
      <c r="P58" s="4">
        <v>0</v>
      </c>
      <c r="Q58" s="4">
        <v>0</v>
      </c>
      <c r="R58" s="4">
        <v>6.3E-3</v>
      </c>
      <c r="S58" s="38"/>
    </row>
    <row r="59" spans="1:19" x14ac:dyDescent="0.25">
      <c r="A59">
        <v>2008</v>
      </c>
      <c r="B59">
        <v>7</v>
      </c>
      <c r="C59" s="2">
        <v>39660</v>
      </c>
      <c r="D59" s="1">
        <v>55</v>
      </c>
      <c r="E59" s="4">
        <v>0.01</v>
      </c>
      <c r="F59" s="4">
        <v>-4.48E-2</v>
      </c>
      <c r="G59" s="4">
        <v>-5.7299999999999997E-2</v>
      </c>
      <c r="H59" s="4">
        <v>-2.23E-2</v>
      </c>
      <c r="I59" s="4">
        <v>-1.8599999999999998E-2</v>
      </c>
      <c r="J59" s="4">
        <v>-2.35E-2</v>
      </c>
      <c r="K59" s="4">
        <v>1.21E-2</v>
      </c>
      <c r="L59" s="4">
        <v>5.1999999999999998E-3</v>
      </c>
      <c r="M59" s="4">
        <v>0</v>
      </c>
      <c r="N59" s="4">
        <v>-7.1000000000000004E-3</v>
      </c>
      <c r="O59" s="4">
        <v>0</v>
      </c>
      <c r="P59" s="4">
        <v>0</v>
      </c>
      <c r="Q59" s="4">
        <v>0</v>
      </c>
      <c r="R59" s="4">
        <v>-1.37E-2</v>
      </c>
      <c r="S59" s="38"/>
    </row>
    <row r="60" spans="1:19" x14ac:dyDescent="0.25">
      <c r="A60">
        <v>2008</v>
      </c>
      <c r="B60">
        <v>8</v>
      </c>
      <c r="C60" s="2">
        <v>39689</v>
      </c>
      <c r="D60" s="1">
        <v>56</v>
      </c>
      <c r="E60" s="4">
        <v>7.7999999999999996E-3</v>
      </c>
      <c r="F60" s="4">
        <v>3.0499999999999999E-2</v>
      </c>
      <c r="G60" s="4">
        <v>-6.7000000000000002E-3</v>
      </c>
      <c r="H60" s="4">
        <v>3.7499999999999999E-2</v>
      </c>
      <c r="I60" s="4">
        <v>3.6499999999999998E-2</v>
      </c>
      <c r="J60" s="4">
        <v>-1.0800000000000001E-2</v>
      </c>
      <c r="K60" s="4">
        <v>9.7000000000000003E-3</v>
      </c>
      <c r="L60" s="4">
        <v>3.2000000000000002E-3</v>
      </c>
      <c r="M60" s="4">
        <v>0</v>
      </c>
      <c r="N60" s="4">
        <v>1.0800000000000001E-2</v>
      </c>
      <c r="O60" s="4">
        <v>0</v>
      </c>
      <c r="P60" s="4">
        <v>0</v>
      </c>
      <c r="Q60" s="4">
        <v>0</v>
      </c>
      <c r="R60" s="4">
        <v>1.4200000000000001E-2</v>
      </c>
      <c r="S60" s="38"/>
    </row>
    <row r="61" spans="1:19" x14ac:dyDescent="0.25">
      <c r="A61">
        <v>2008</v>
      </c>
      <c r="B61">
        <v>9</v>
      </c>
      <c r="C61" s="2">
        <v>39721</v>
      </c>
      <c r="D61" s="1">
        <v>57</v>
      </c>
      <c r="E61" s="4">
        <v>-1.5299999999999999E-2</v>
      </c>
      <c r="F61" s="4">
        <v>-0.10489999999999999</v>
      </c>
      <c r="G61" s="4">
        <v>-0.17460000000000001</v>
      </c>
      <c r="H61" s="4">
        <v>-0.12740000000000001</v>
      </c>
      <c r="I61" s="4">
        <v>-0.12709999999999999</v>
      </c>
      <c r="J61" s="4">
        <v>-0.15379999999999999</v>
      </c>
      <c r="K61" s="4">
        <v>-1.12E-2</v>
      </c>
      <c r="L61" s="4">
        <v>-2.5399999999999999E-2</v>
      </c>
      <c r="M61" s="4">
        <v>0</v>
      </c>
      <c r="N61" s="4">
        <v>-5.6099999999999997E-2</v>
      </c>
      <c r="O61" s="4">
        <v>0</v>
      </c>
      <c r="P61" s="4">
        <v>0</v>
      </c>
      <c r="Q61" s="4">
        <v>0</v>
      </c>
      <c r="R61" s="4">
        <v>-5.2400000000000002E-2</v>
      </c>
      <c r="S61" s="38"/>
    </row>
    <row r="62" spans="1:19" x14ac:dyDescent="0.25">
      <c r="A62">
        <v>2008</v>
      </c>
      <c r="B62">
        <v>10</v>
      </c>
      <c r="C62" s="2">
        <v>39752</v>
      </c>
      <c r="D62" s="1">
        <v>58</v>
      </c>
      <c r="E62" s="4">
        <v>1.6000000000000001E-3</v>
      </c>
      <c r="F62" s="4">
        <v>-0.14860000000000001</v>
      </c>
      <c r="G62" s="4">
        <v>-0.22589999999999999</v>
      </c>
      <c r="H62" s="4">
        <v>-4.48E-2</v>
      </c>
      <c r="I62" s="4">
        <v>-4.5499999999999999E-2</v>
      </c>
      <c r="J62" s="4">
        <v>-0.1026</v>
      </c>
      <c r="K62" s="4">
        <v>6.3E-3</v>
      </c>
      <c r="L62" s="4">
        <v>-1.04E-2</v>
      </c>
      <c r="M62" s="4">
        <v>0</v>
      </c>
      <c r="N62" s="4">
        <v>-4.8599999999999997E-2</v>
      </c>
      <c r="O62" s="4">
        <v>0</v>
      </c>
      <c r="P62" s="4">
        <v>0</v>
      </c>
      <c r="Q62" s="4">
        <v>0</v>
      </c>
      <c r="R62" s="4">
        <v>-3.49E-2</v>
      </c>
      <c r="S62" s="38"/>
    </row>
    <row r="63" spans="1:19" x14ac:dyDescent="0.25">
      <c r="A63">
        <v>2008</v>
      </c>
      <c r="B63">
        <v>11</v>
      </c>
      <c r="C63" s="2">
        <v>39782</v>
      </c>
      <c r="D63" s="1">
        <v>59</v>
      </c>
      <c r="E63" s="4">
        <v>1.35E-2</v>
      </c>
      <c r="F63" s="4">
        <v>-3.5400000000000001E-2</v>
      </c>
      <c r="G63" s="4">
        <v>-6.5500000000000003E-2</v>
      </c>
      <c r="H63" s="4">
        <v>-5.9700000000000003E-2</v>
      </c>
      <c r="I63" s="4">
        <v>-6.2100000000000002E-2</v>
      </c>
      <c r="J63" s="4">
        <v>-4.1599999999999998E-2</v>
      </c>
      <c r="K63" s="4">
        <v>2.3400000000000001E-2</v>
      </c>
      <c r="L63" s="4">
        <v>-1.21E-2</v>
      </c>
      <c r="M63" s="4">
        <v>0</v>
      </c>
      <c r="N63" s="4">
        <v>-3.0000000000000001E-3</v>
      </c>
      <c r="O63" s="4">
        <v>0</v>
      </c>
      <c r="P63" s="4">
        <v>0</v>
      </c>
      <c r="Q63" s="4">
        <v>0</v>
      </c>
      <c r="R63" s="4">
        <v>5.4000000000000003E-3</v>
      </c>
      <c r="S63" s="38"/>
    </row>
    <row r="64" spans="1:19" x14ac:dyDescent="0.25">
      <c r="A64">
        <v>2008</v>
      </c>
      <c r="B64">
        <v>12</v>
      </c>
      <c r="C64" s="2">
        <v>39813</v>
      </c>
      <c r="D64" s="1">
        <v>60</v>
      </c>
      <c r="E64" s="4">
        <v>1.9599999999999999E-2</v>
      </c>
      <c r="F64" s="4">
        <v>-3.0099999999999998E-2</v>
      </c>
      <c r="G64" s="4">
        <v>5.8200000000000002E-2</v>
      </c>
      <c r="H64" s="4">
        <v>3.3E-3</v>
      </c>
      <c r="I64" s="4">
        <v>3.2000000000000002E-3</v>
      </c>
      <c r="J64" s="4">
        <v>3.4200000000000001E-2</v>
      </c>
      <c r="K64" s="4">
        <v>3.1899999999999998E-2</v>
      </c>
      <c r="L64" s="4">
        <v>-1.35E-2</v>
      </c>
      <c r="M64" s="4">
        <v>0</v>
      </c>
      <c r="N64" s="4">
        <v>1.0800000000000001E-2</v>
      </c>
      <c r="O64" s="4">
        <v>0</v>
      </c>
      <c r="P64" s="4">
        <v>0</v>
      </c>
      <c r="Q64" s="4">
        <v>0</v>
      </c>
      <c r="R64" s="4">
        <v>-1.7500000000000002E-2</v>
      </c>
      <c r="S64" s="38"/>
    </row>
    <row r="65" spans="1:19" x14ac:dyDescent="0.25">
      <c r="A65">
        <v>2009</v>
      </c>
      <c r="B65">
        <v>1</v>
      </c>
      <c r="C65" s="2">
        <v>39844</v>
      </c>
      <c r="D65" s="1">
        <v>61</v>
      </c>
      <c r="E65" s="4">
        <v>-6.3E-3</v>
      </c>
      <c r="F65" s="4">
        <v>-5.21E-2</v>
      </c>
      <c r="G65" s="4">
        <v>2.1700000000000001E-2</v>
      </c>
      <c r="H65" s="4">
        <v>-6.5799999999999997E-2</v>
      </c>
      <c r="I65" s="4">
        <v>-6.3500000000000001E-2</v>
      </c>
      <c r="J65" s="4">
        <v>-9.9099999999999994E-2</v>
      </c>
      <c r="K65" s="4">
        <v>-9.5999999999999992E-3</v>
      </c>
      <c r="L65" s="4">
        <v>3.2000000000000002E-3</v>
      </c>
      <c r="M65" s="4">
        <v>0</v>
      </c>
      <c r="N65" s="4">
        <v>-2.7900000000000001E-2</v>
      </c>
      <c r="O65" s="4">
        <v>0</v>
      </c>
      <c r="P65" s="4">
        <v>0</v>
      </c>
      <c r="Q65" s="4">
        <v>0</v>
      </c>
      <c r="R65" s="4">
        <v>-9.1999999999999998E-3</v>
      </c>
      <c r="S65" s="38"/>
    </row>
    <row r="66" spans="1:19" x14ac:dyDescent="0.25">
      <c r="A66">
        <v>2009</v>
      </c>
      <c r="B66">
        <v>2</v>
      </c>
      <c r="C66" s="2">
        <v>39872</v>
      </c>
      <c r="D66" s="1">
        <v>62</v>
      </c>
      <c r="E66" s="4">
        <v>6.1999999999999998E-3</v>
      </c>
      <c r="F66" s="4">
        <v>-5.3100000000000001E-2</v>
      </c>
      <c r="G66" s="4">
        <v>-5.2299999999999999E-2</v>
      </c>
      <c r="H66" s="4">
        <v>-6.0499999999999998E-2</v>
      </c>
      <c r="I66" s="4">
        <v>-6.08E-2</v>
      </c>
      <c r="J66" s="4">
        <v>-7.5899999999999995E-2</v>
      </c>
      <c r="K66" s="4">
        <v>7.0000000000000001E-3</v>
      </c>
      <c r="L66" s="4">
        <v>3.5000000000000001E-3</v>
      </c>
      <c r="M66" s="4">
        <v>0</v>
      </c>
      <c r="N66" s="4">
        <v>-1.84E-2</v>
      </c>
      <c r="O66" s="4">
        <v>0</v>
      </c>
      <c r="P66" s="4">
        <v>0</v>
      </c>
      <c r="Q66" s="4">
        <v>0</v>
      </c>
      <c r="R66" s="4">
        <v>-8.8999999999999999E-3</v>
      </c>
      <c r="S66" s="38"/>
    </row>
    <row r="67" spans="1:19" x14ac:dyDescent="0.25">
      <c r="A67">
        <v>2009</v>
      </c>
      <c r="B67">
        <v>3</v>
      </c>
      <c r="C67" s="2">
        <v>39903</v>
      </c>
      <c r="D67" s="1">
        <v>63</v>
      </c>
      <c r="E67" s="4">
        <v>1.5100000000000001E-2</v>
      </c>
      <c r="F67" s="4">
        <v>7.7399999999999997E-2</v>
      </c>
      <c r="G67" s="4">
        <v>1.5299999999999999E-2</v>
      </c>
      <c r="H67" s="4">
        <v>9.2799999999999994E-2</v>
      </c>
      <c r="I67" s="4">
        <v>9.4100000000000003E-2</v>
      </c>
      <c r="J67" s="4">
        <v>5.1400000000000001E-2</v>
      </c>
      <c r="K67" s="4">
        <v>1.4999999999999999E-2</v>
      </c>
      <c r="L67" s="4">
        <v>1.4200000000000001E-2</v>
      </c>
      <c r="M67" s="4">
        <v>0</v>
      </c>
      <c r="N67" s="4">
        <v>3.39E-2</v>
      </c>
      <c r="O67" s="4">
        <v>0</v>
      </c>
      <c r="P67" s="4">
        <v>0</v>
      </c>
      <c r="Q67" s="4">
        <v>0</v>
      </c>
      <c r="R67" s="4">
        <v>7.7000000000000002E-3</v>
      </c>
      <c r="S67" s="38"/>
    </row>
    <row r="68" spans="1:19" x14ac:dyDescent="0.25">
      <c r="A68">
        <v>2009</v>
      </c>
      <c r="B68">
        <v>4</v>
      </c>
      <c r="C68" s="2">
        <v>39933</v>
      </c>
      <c r="D68" s="1">
        <v>64</v>
      </c>
      <c r="E68" s="4">
        <v>1.2999999999999999E-3</v>
      </c>
      <c r="F68" s="4">
        <v>7.5700000000000003E-2</v>
      </c>
      <c r="G68" s="4">
        <v>0.1055</v>
      </c>
      <c r="H68" s="4">
        <v>3.44E-2</v>
      </c>
      <c r="I68" s="4">
        <v>3.4099999999999998E-2</v>
      </c>
      <c r="J68" s="4">
        <v>8.4400000000000003E-2</v>
      </c>
      <c r="K68" s="4">
        <v>-3.3E-3</v>
      </c>
      <c r="L68" s="4">
        <v>1.1599999999999999E-2</v>
      </c>
      <c r="M68" s="4">
        <v>0</v>
      </c>
      <c r="N68" s="4">
        <v>2.9499999999999998E-2</v>
      </c>
      <c r="O68" s="4">
        <v>0</v>
      </c>
      <c r="P68" s="4">
        <v>0</v>
      </c>
      <c r="Q68" s="4">
        <v>0</v>
      </c>
      <c r="R68" s="4">
        <v>-1.8E-3</v>
      </c>
      <c r="S68" s="38"/>
    </row>
    <row r="69" spans="1:19" x14ac:dyDescent="0.25">
      <c r="A69">
        <v>2009</v>
      </c>
      <c r="B69">
        <v>5</v>
      </c>
      <c r="C69" s="2">
        <v>39964</v>
      </c>
      <c r="D69" s="1">
        <v>65</v>
      </c>
      <c r="E69" s="4">
        <v>-8.9999999999999998E-4</v>
      </c>
      <c r="F69" s="4">
        <v>0.1065</v>
      </c>
      <c r="G69" s="4">
        <v>9.0899999999999995E-2</v>
      </c>
      <c r="H69" s="4">
        <v>-1.8200000000000001E-2</v>
      </c>
      <c r="I69" s="4">
        <v>-1.95E-2</v>
      </c>
      <c r="J69" s="4">
        <v>2.7900000000000001E-2</v>
      </c>
      <c r="K69" s="4">
        <v>-1.01E-2</v>
      </c>
      <c r="L69" s="4">
        <v>0.02</v>
      </c>
      <c r="M69" s="4">
        <v>0</v>
      </c>
      <c r="N69" s="4">
        <v>2.2499999999999999E-2</v>
      </c>
      <c r="O69" s="4">
        <v>0</v>
      </c>
      <c r="P69" s="4">
        <v>0</v>
      </c>
      <c r="Q69" s="4">
        <v>0</v>
      </c>
      <c r="R69" s="4">
        <v>1.0999999999999999E-2</v>
      </c>
      <c r="S69" s="38"/>
    </row>
    <row r="70" spans="1:19" x14ac:dyDescent="0.25">
      <c r="A70">
        <v>2009</v>
      </c>
      <c r="B70">
        <v>6</v>
      </c>
      <c r="C70" s="2">
        <v>39994</v>
      </c>
      <c r="D70" s="1">
        <v>66</v>
      </c>
      <c r="E70" s="4">
        <v>9.2999999999999992E-3</v>
      </c>
      <c r="F70" s="4">
        <v>5.4000000000000003E-3</v>
      </c>
      <c r="G70" s="4">
        <v>8.8999999999999999E-3</v>
      </c>
      <c r="H70" s="4">
        <v>5.3400000000000003E-2</v>
      </c>
      <c r="I70" s="4">
        <v>5.3100000000000001E-2</v>
      </c>
      <c r="J70" s="4">
        <v>5.7000000000000002E-2</v>
      </c>
      <c r="K70" s="4">
        <v>3.8E-3</v>
      </c>
      <c r="L70" s="4">
        <v>2.1999999999999999E-2</v>
      </c>
      <c r="M70" s="4">
        <v>0</v>
      </c>
      <c r="N70" s="4">
        <v>1.6500000000000001E-2</v>
      </c>
      <c r="O70" s="27">
        <v>1.5789999999999971E-2</v>
      </c>
      <c r="P70" s="4">
        <v>0</v>
      </c>
      <c r="Q70" s="4">
        <v>0</v>
      </c>
      <c r="R70" s="4">
        <v>1.6199999999999999E-2</v>
      </c>
      <c r="S70" s="38"/>
    </row>
    <row r="71" spans="1:19" x14ac:dyDescent="0.25">
      <c r="A71">
        <v>2009</v>
      </c>
      <c r="B71">
        <v>7</v>
      </c>
      <c r="C71" s="2">
        <v>40025</v>
      </c>
      <c r="D71" s="1">
        <v>67</v>
      </c>
      <c r="E71" s="4">
        <v>6.1000000000000004E-3</v>
      </c>
      <c r="F71" s="4">
        <v>4.1099999999999998E-2</v>
      </c>
      <c r="G71" s="4">
        <v>2.8500000000000001E-2</v>
      </c>
      <c r="H71" s="4">
        <v>7.6E-3</v>
      </c>
      <c r="I71" s="4">
        <v>7.0000000000000001E-3</v>
      </c>
      <c r="J71" s="4">
        <v>2.2200000000000001E-2</v>
      </c>
      <c r="K71" s="4">
        <v>1E-4</v>
      </c>
      <c r="L71" s="4">
        <v>0.02</v>
      </c>
      <c r="M71" s="4">
        <v>0</v>
      </c>
      <c r="N71" s="4">
        <v>1.3299999999999999E-2</v>
      </c>
      <c r="O71" s="4">
        <v>4.5600000000000002E-2</v>
      </c>
      <c r="P71" s="4">
        <v>1.5699999999999999E-2</v>
      </c>
      <c r="Q71" s="4">
        <v>5.5500000000000001E-2</v>
      </c>
      <c r="R71" s="4">
        <v>1.1999999999999999E-3</v>
      </c>
      <c r="S71" s="38"/>
    </row>
    <row r="72" spans="1:19" x14ac:dyDescent="0.25">
      <c r="A72">
        <v>2009</v>
      </c>
      <c r="B72">
        <v>8</v>
      </c>
      <c r="C72" s="2">
        <v>40056</v>
      </c>
      <c r="D72" s="1">
        <v>68</v>
      </c>
      <c r="E72" s="4">
        <v>1.17E-2</v>
      </c>
      <c r="F72" s="4">
        <v>1.21E-2</v>
      </c>
      <c r="G72" s="4">
        <v>5.62E-2</v>
      </c>
      <c r="H72" s="4">
        <v>5.2900000000000003E-2</v>
      </c>
      <c r="I72" s="4">
        <v>5.2999999999999999E-2</v>
      </c>
      <c r="J72" s="4">
        <v>6.1499999999999999E-2</v>
      </c>
      <c r="K72" s="4">
        <v>8.8999999999999999E-3</v>
      </c>
      <c r="L72" s="4">
        <v>1.8200000000000001E-2</v>
      </c>
      <c r="M72" s="4">
        <v>0</v>
      </c>
      <c r="N72" s="4">
        <v>1.9099999999999999E-2</v>
      </c>
      <c r="O72" s="4">
        <v>9.7000000000000003E-3</v>
      </c>
      <c r="P72" s="4">
        <v>1.5299999999999999E-2</v>
      </c>
      <c r="Q72" s="4">
        <v>2.9600000000000001E-2</v>
      </c>
      <c r="R72" s="4">
        <v>4.3E-3</v>
      </c>
      <c r="S72" s="38"/>
    </row>
    <row r="73" spans="1:19" x14ac:dyDescent="0.25">
      <c r="A73">
        <v>2009</v>
      </c>
      <c r="B73">
        <v>9</v>
      </c>
      <c r="C73" s="2">
        <v>40086</v>
      </c>
      <c r="D73" s="1">
        <v>69</v>
      </c>
      <c r="E73" s="4">
        <v>8.9999999999999993E-3</v>
      </c>
      <c r="F73" s="4">
        <v>4.5100000000000001E-2</v>
      </c>
      <c r="G73" s="4">
        <v>6.9000000000000006E-2</v>
      </c>
      <c r="H73" s="4">
        <v>2.12E-2</v>
      </c>
      <c r="I73" s="4">
        <v>2.3599999999999999E-2</v>
      </c>
      <c r="J73" s="4">
        <v>2.7400000000000001E-2</v>
      </c>
      <c r="K73" s="4">
        <v>7.1999999999999998E-3</v>
      </c>
      <c r="L73" s="4">
        <v>1.3599999999999999E-2</v>
      </c>
      <c r="M73" s="4">
        <v>0</v>
      </c>
      <c r="N73" s="4">
        <v>2.0199999999999999E-2</v>
      </c>
      <c r="O73" s="4">
        <v>5.5300000000000002E-2</v>
      </c>
      <c r="P73" s="4">
        <v>1.2999999999999999E-2</v>
      </c>
      <c r="Q73" s="4">
        <v>2.46E-2</v>
      </c>
      <c r="R73" s="4">
        <v>1.32E-2</v>
      </c>
      <c r="S73" s="38"/>
    </row>
    <row r="74" spans="1:19" x14ac:dyDescent="0.25">
      <c r="A74">
        <v>2009</v>
      </c>
      <c r="B74">
        <v>10</v>
      </c>
      <c r="C74" s="2">
        <v>40117</v>
      </c>
      <c r="D74" s="1">
        <v>70</v>
      </c>
      <c r="E74" s="4">
        <v>8.0000000000000004E-4</v>
      </c>
      <c r="F74" s="4">
        <v>-4.1000000000000002E-2</v>
      </c>
      <c r="G74" s="4">
        <v>-5.0000000000000001E-4</v>
      </c>
      <c r="H74" s="4">
        <v>-1.32E-2</v>
      </c>
      <c r="I74" s="4">
        <v>-1.2699999999999999E-2</v>
      </c>
      <c r="J74" s="4">
        <v>-1.0800000000000001E-2</v>
      </c>
      <c r="K74" s="4">
        <v>-2.8E-3</v>
      </c>
      <c r="L74" s="4">
        <v>9.1000000000000004E-3</v>
      </c>
      <c r="M74" s="4">
        <v>0</v>
      </c>
      <c r="N74" s="4">
        <v>-8.0999999999999996E-3</v>
      </c>
      <c r="O74" s="4">
        <v>-3.9399999999999998E-2</v>
      </c>
      <c r="P74" s="4">
        <v>-3.7000000000000002E-3</v>
      </c>
      <c r="Q74" s="4">
        <v>-1.6E-2</v>
      </c>
      <c r="R74" s="4">
        <v>-0.01</v>
      </c>
      <c r="S74" s="38"/>
    </row>
    <row r="75" spans="1:19" x14ac:dyDescent="0.25">
      <c r="A75">
        <v>2009</v>
      </c>
      <c r="B75">
        <v>11</v>
      </c>
      <c r="C75" s="2">
        <v>40147</v>
      </c>
      <c r="D75" s="1">
        <v>71</v>
      </c>
      <c r="E75" s="4">
        <v>1.41E-2</v>
      </c>
      <c r="F75" s="4">
        <v>4.2999999999999997E-2</v>
      </c>
      <c r="G75" s="4">
        <v>4.1500000000000002E-2</v>
      </c>
      <c r="H75" s="4">
        <v>3.04E-2</v>
      </c>
      <c r="I75" s="4">
        <v>2.9499999999999998E-2</v>
      </c>
      <c r="J75" s="4">
        <v>2.5999999999999999E-3</v>
      </c>
      <c r="K75" s="4">
        <v>1.41E-2</v>
      </c>
      <c r="L75" s="4">
        <v>1.4200000000000001E-2</v>
      </c>
      <c r="M75" s="4">
        <v>0</v>
      </c>
      <c r="N75" s="4">
        <v>1.9099999999999999E-2</v>
      </c>
      <c r="O75" s="4">
        <v>4.5900000000000003E-2</v>
      </c>
      <c r="P75" s="4">
        <v>1.54E-2</v>
      </c>
      <c r="Q75" s="4">
        <v>2.1499999999999998E-2</v>
      </c>
      <c r="R75" s="4">
        <v>9.5999999999999992E-3</v>
      </c>
      <c r="S75" s="38"/>
    </row>
    <row r="76" spans="1:19" x14ac:dyDescent="0.25">
      <c r="A76">
        <v>2009</v>
      </c>
      <c r="B76">
        <v>12</v>
      </c>
      <c r="C76" s="2">
        <v>40178</v>
      </c>
      <c r="D76" s="1">
        <v>72</v>
      </c>
      <c r="E76" s="4">
        <v>-1.3100000000000001E-2</v>
      </c>
      <c r="F76" s="4">
        <v>3.2000000000000001E-2</v>
      </c>
      <c r="G76" s="4">
        <v>5.62E-2</v>
      </c>
      <c r="H76" s="4">
        <v>1.54E-2</v>
      </c>
      <c r="I76" s="4">
        <v>1.4500000000000001E-2</v>
      </c>
      <c r="J76" s="4">
        <v>7.1999999999999998E-3</v>
      </c>
      <c r="K76" s="4">
        <v>-1.5900000000000001E-2</v>
      </c>
      <c r="L76" s="4">
        <v>-6.4999999999999997E-3</v>
      </c>
      <c r="M76" s="4">
        <v>0</v>
      </c>
      <c r="N76" s="4">
        <v>2.5000000000000001E-3</v>
      </c>
      <c r="O76" s="4">
        <v>3.3599999999999998E-2</v>
      </c>
      <c r="P76" s="4">
        <v>-6.4999999999999997E-3</v>
      </c>
      <c r="Q76" s="4">
        <v>1.0800000000000001E-2</v>
      </c>
      <c r="R76" s="4">
        <v>1.2699999999999999E-2</v>
      </c>
      <c r="S76" s="38"/>
    </row>
    <row r="77" spans="1:19" x14ac:dyDescent="0.25">
      <c r="A77">
        <v>2010</v>
      </c>
      <c r="B77">
        <v>1</v>
      </c>
      <c r="C77" s="2">
        <v>40209</v>
      </c>
      <c r="D77" s="1">
        <v>73</v>
      </c>
      <c r="E77" s="4">
        <v>1.7600000000000001E-2</v>
      </c>
      <c r="F77" s="4">
        <v>-5.2299999999999999E-2</v>
      </c>
      <c r="G77" s="4">
        <v>-9.1000000000000004E-3</v>
      </c>
      <c r="H77" s="4">
        <v>-3.9100000000000003E-2</v>
      </c>
      <c r="I77" s="4">
        <v>-3.78E-2</v>
      </c>
      <c r="J77" s="4">
        <v>-2.7900000000000001E-2</v>
      </c>
      <c r="K77" s="4">
        <v>1.6500000000000001E-2</v>
      </c>
      <c r="L77" s="4">
        <v>2.0400000000000001E-2</v>
      </c>
      <c r="M77" s="4">
        <v>0</v>
      </c>
      <c r="N77" s="4">
        <v>-5.1999999999999998E-3</v>
      </c>
      <c r="O77" s="4">
        <v>-4.3999999999999997E-2</v>
      </c>
      <c r="P77" s="4">
        <v>5.3E-3</v>
      </c>
      <c r="Q77" s="4">
        <v>-2.58E-2</v>
      </c>
      <c r="R77" s="4">
        <v>-1.0699999999999999E-2</v>
      </c>
      <c r="S77" s="38"/>
    </row>
    <row r="78" spans="1:19" x14ac:dyDescent="0.25">
      <c r="A78">
        <v>2010</v>
      </c>
      <c r="B78">
        <v>2</v>
      </c>
      <c r="C78" s="2">
        <v>40237</v>
      </c>
      <c r="D78" s="1">
        <v>74</v>
      </c>
      <c r="E78" s="4">
        <v>2.2000000000000001E-3</v>
      </c>
      <c r="F78" s="4">
        <v>4.0300000000000002E-2</v>
      </c>
      <c r="G78" s="4">
        <v>2.01E-2</v>
      </c>
      <c r="H78" s="4">
        <v>2.29E-2</v>
      </c>
      <c r="I78" s="4">
        <v>2.2700000000000001E-2</v>
      </c>
      <c r="J78" s="4">
        <v>-1.4800000000000001E-2</v>
      </c>
      <c r="K78" s="4">
        <v>6.9999999999999999E-4</v>
      </c>
      <c r="L78" s="4">
        <v>5.7000000000000002E-3</v>
      </c>
      <c r="M78" s="4">
        <v>0</v>
      </c>
      <c r="N78" s="4">
        <v>9.7999999999999997E-3</v>
      </c>
      <c r="O78" s="4">
        <v>4.4499999999999998E-2</v>
      </c>
      <c r="P78" s="4">
        <v>4.8999999999999998E-3</v>
      </c>
      <c r="Q78" s="4">
        <v>1.2500000000000001E-2</v>
      </c>
      <c r="R78" s="4">
        <v>4.4999999999999997E-3</v>
      </c>
      <c r="S78" s="38"/>
    </row>
    <row r="79" spans="1:19" x14ac:dyDescent="0.25">
      <c r="A79">
        <v>2010</v>
      </c>
      <c r="B79">
        <v>3</v>
      </c>
      <c r="C79" s="2">
        <v>40268</v>
      </c>
      <c r="D79" s="1">
        <v>75</v>
      </c>
      <c r="E79" s="4">
        <v>-8.6999999999999994E-3</v>
      </c>
      <c r="F79" s="4">
        <v>4.5999999999999999E-2</v>
      </c>
      <c r="G79" s="4">
        <v>1.9699999999999999E-2</v>
      </c>
      <c r="H79" s="4">
        <v>4.7E-2</v>
      </c>
      <c r="I79" s="4">
        <v>4.5100000000000001E-2</v>
      </c>
      <c r="J79" s="4">
        <v>3.1699999999999999E-2</v>
      </c>
      <c r="K79" s="4">
        <v>-1.17E-2</v>
      </c>
      <c r="L79" s="4">
        <v>-1.6999999999999999E-3</v>
      </c>
      <c r="M79" s="4">
        <v>0</v>
      </c>
      <c r="N79" s="4">
        <v>9.1000000000000004E-3</v>
      </c>
      <c r="O79" s="4">
        <v>3.5400000000000001E-2</v>
      </c>
      <c r="P79" s="4">
        <v>1.5E-3</v>
      </c>
      <c r="Q79" s="4">
        <v>2.8500000000000001E-2</v>
      </c>
      <c r="R79" s="4">
        <v>4.4999999999999997E-3</v>
      </c>
      <c r="S79" s="38"/>
    </row>
    <row r="80" spans="1:19" x14ac:dyDescent="0.25">
      <c r="A80">
        <v>2010</v>
      </c>
      <c r="B80">
        <v>4</v>
      </c>
      <c r="C80" s="2">
        <v>40298</v>
      </c>
      <c r="D80" s="1">
        <v>76</v>
      </c>
      <c r="E80" s="4">
        <v>-1.8E-3</v>
      </c>
      <c r="F80" s="4">
        <v>1.0999999999999999E-2</v>
      </c>
      <c r="G80" s="4">
        <v>2.47E-2</v>
      </c>
      <c r="H80" s="4">
        <v>-1.1999999999999999E-3</v>
      </c>
      <c r="I80" s="4">
        <v>-2.2000000000000001E-3</v>
      </c>
      <c r="J80" s="4">
        <v>-1.6299999999999999E-2</v>
      </c>
      <c r="K80" s="4">
        <v>-2.2000000000000001E-3</v>
      </c>
      <c r="L80" s="4">
        <v>-5.0000000000000001E-4</v>
      </c>
      <c r="M80" s="4">
        <v>0</v>
      </c>
      <c r="N80" s="4">
        <v>1.4E-3</v>
      </c>
      <c r="O80" s="4">
        <v>1.9099999999999999E-2</v>
      </c>
      <c r="P80" s="4">
        <v>-1.8E-3</v>
      </c>
      <c r="Q80" s="4">
        <v>-2.2000000000000001E-3</v>
      </c>
      <c r="R80" s="4">
        <v>-4.0000000000000001E-3</v>
      </c>
      <c r="S80" s="38"/>
    </row>
    <row r="81" spans="1:19" x14ac:dyDescent="0.25">
      <c r="A81">
        <v>2010</v>
      </c>
      <c r="B81">
        <v>5</v>
      </c>
      <c r="C81" s="2">
        <v>40329</v>
      </c>
      <c r="D81" s="1">
        <v>77</v>
      </c>
      <c r="E81" s="4">
        <v>8.6999999999999994E-3</v>
      </c>
      <c r="F81" s="4">
        <v>-3.2000000000000001E-2</v>
      </c>
      <c r="G81" s="4">
        <v>-4.1000000000000002E-2</v>
      </c>
      <c r="H81" s="4">
        <v>-7.51E-2</v>
      </c>
      <c r="I81" s="4">
        <v>-7.5899999999999995E-2</v>
      </c>
      <c r="J81" s="4">
        <v>-7.5999999999999998E-2</v>
      </c>
      <c r="K81" s="4">
        <v>1.0200000000000001E-2</v>
      </c>
      <c r="L81" s="4">
        <v>5.3E-3</v>
      </c>
      <c r="M81" s="4">
        <v>0</v>
      </c>
      <c r="N81" s="4">
        <v>-1.5800000000000002E-2</v>
      </c>
      <c r="O81" s="4">
        <v>-3.9899999999999998E-2</v>
      </c>
      <c r="P81" s="4">
        <v>-5.7000000000000002E-3</v>
      </c>
      <c r="Q81" s="4">
        <v>-4.4499999999999998E-2</v>
      </c>
      <c r="R81" s="4">
        <v>-2.1399999999999999E-2</v>
      </c>
      <c r="S81" s="38"/>
    </row>
    <row r="82" spans="1:19" x14ac:dyDescent="0.25">
      <c r="A82">
        <v>2010</v>
      </c>
      <c r="B82">
        <v>6</v>
      </c>
      <c r="C82" s="2">
        <v>40359</v>
      </c>
      <c r="D82" s="1">
        <v>78</v>
      </c>
      <c r="E82" s="4">
        <v>1.89E-2</v>
      </c>
      <c r="F82" s="4">
        <v>-3.6400000000000002E-2</v>
      </c>
      <c r="G82" s="4">
        <v>-2.8400000000000002E-2</v>
      </c>
      <c r="H82" s="4">
        <v>-7.0599999999999996E-2</v>
      </c>
      <c r="I82" s="4">
        <v>-7.0900000000000005E-2</v>
      </c>
      <c r="J82" s="4">
        <v>-2.9999999999999997E-4</v>
      </c>
      <c r="K82" s="4">
        <v>1.9099999999999999E-2</v>
      </c>
      <c r="L82" s="4">
        <v>1.8599999999999998E-2</v>
      </c>
      <c r="M82" s="4">
        <v>0</v>
      </c>
      <c r="N82" s="4">
        <v>-9.5999999999999992E-3</v>
      </c>
      <c r="O82" s="4">
        <v>-5.11E-2</v>
      </c>
      <c r="P82" s="4">
        <v>6.7999999999999996E-3</v>
      </c>
      <c r="Q82" s="4">
        <v>-2.3300000000000001E-2</v>
      </c>
      <c r="R82" s="4">
        <v>-8.0000000000000004E-4</v>
      </c>
      <c r="S82" s="38"/>
    </row>
    <row r="83" spans="1:19" x14ac:dyDescent="0.25">
      <c r="A83">
        <v>2010</v>
      </c>
      <c r="B83">
        <v>7</v>
      </c>
      <c r="C83" s="2">
        <v>40390</v>
      </c>
      <c r="D83" s="1">
        <v>79</v>
      </c>
      <c r="E83" s="4">
        <v>5.5999999999999999E-3</v>
      </c>
      <c r="F83" s="4">
        <v>3.9699999999999999E-2</v>
      </c>
      <c r="G83" s="4">
        <v>4.7300000000000002E-2</v>
      </c>
      <c r="H83" s="4">
        <v>6.2300000000000001E-2</v>
      </c>
      <c r="I83" s="4">
        <v>6.1499999999999999E-2</v>
      </c>
      <c r="J83" s="4">
        <v>0.06</v>
      </c>
      <c r="K83" s="4">
        <v>5.0000000000000001E-3</v>
      </c>
      <c r="L83" s="4">
        <v>7.0000000000000001E-3</v>
      </c>
      <c r="M83" s="4">
        <v>2.1000000000000001E-2</v>
      </c>
      <c r="N83" s="4">
        <v>2.47E-2</v>
      </c>
      <c r="O83" s="4">
        <v>4.1500000000000002E-2</v>
      </c>
      <c r="P83" s="4">
        <v>1.4800000000000001E-2</v>
      </c>
      <c r="Q83" s="4">
        <v>4.1200000000000001E-2</v>
      </c>
      <c r="R83" s="4"/>
      <c r="S83" s="38"/>
    </row>
    <row r="84" spans="1:19" x14ac:dyDescent="0.25">
      <c r="A84">
        <v>2010</v>
      </c>
      <c r="B84">
        <v>8</v>
      </c>
      <c r="C84" s="2">
        <v>40421</v>
      </c>
      <c r="D84" s="1">
        <v>80</v>
      </c>
      <c r="E84" s="4">
        <v>1.7399999999999999E-2</v>
      </c>
      <c r="F84" s="4">
        <v>8.9999999999999998E-4</v>
      </c>
      <c r="G84" s="4">
        <v>-8.6E-3</v>
      </c>
      <c r="H84" s="4">
        <v>-5.9799999999999999E-2</v>
      </c>
      <c r="I84" s="4">
        <v>-5.96E-2</v>
      </c>
      <c r="J84" s="4">
        <v>1.5E-3</v>
      </c>
      <c r="K84" s="4">
        <v>1.8700000000000001E-2</v>
      </c>
      <c r="L84" s="4">
        <v>1.46E-2</v>
      </c>
      <c r="M84" s="4">
        <v>4.0000000000000001E-3</v>
      </c>
      <c r="N84" s="4">
        <v>8.9999999999999998E-4</v>
      </c>
      <c r="O84" s="4">
        <v>-8.9999999999999998E-4</v>
      </c>
      <c r="P84" s="4">
        <v>9.1000000000000004E-3</v>
      </c>
      <c r="Q84" s="4">
        <v>-1.0999999999999999E-2</v>
      </c>
      <c r="R84" s="4"/>
      <c r="S84" s="38"/>
    </row>
    <row r="85" spans="1:19" x14ac:dyDescent="0.25">
      <c r="A85">
        <v>2010</v>
      </c>
      <c r="B85">
        <v>9</v>
      </c>
      <c r="C85" s="2">
        <v>40451</v>
      </c>
      <c r="D85" s="1">
        <v>81</v>
      </c>
      <c r="E85" s="4">
        <v>2.3999999999999998E-3</v>
      </c>
      <c r="F85" s="4">
        <v>3.6400000000000002E-2</v>
      </c>
      <c r="G85" s="4">
        <v>8.5900000000000004E-2</v>
      </c>
      <c r="H85" s="4">
        <v>9.0200000000000002E-2</v>
      </c>
      <c r="I85" s="4">
        <v>8.9099999999999999E-2</v>
      </c>
      <c r="J85" s="4">
        <v>7.0099999999999996E-2</v>
      </c>
      <c r="K85" s="4">
        <v>2.5000000000000001E-3</v>
      </c>
      <c r="L85" s="4">
        <v>2E-3</v>
      </c>
      <c r="M85" s="4">
        <v>4.5499999999999999E-2</v>
      </c>
      <c r="N85" s="4">
        <v>2.8199999999999999E-2</v>
      </c>
      <c r="O85" s="4">
        <v>4.2200000000000001E-2</v>
      </c>
      <c r="P85" s="4">
        <v>1.4500000000000001E-2</v>
      </c>
      <c r="Q85" s="4">
        <v>4.8800000000000003E-2</v>
      </c>
      <c r="R85" s="4"/>
      <c r="S85" s="38"/>
    </row>
    <row r="86" spans="1:19" x14ac:dyDescent="0.25">
      <c r="A86">
        <v>2010</v>
      </c>
      <c r="B86">
        <v>10</v>
      </c>
      <c r="C86" s="2">
        <v>40482</v>
      </c>
      <c r="D86" s="1">
        <v>82</v>
      </c>
      <c r="E86" s="4">
        <v>3.7000000000000002E-3</v>
      </c>
      <c r="F86" s="4">
        <v>2.4E-2</v>
      </c>
      <c r="G86" s="4">
        <v>5.8599999999999999E-2</v>
      </c>
      <c r="H86" s="4">
        <v>5.0700000000000002E-2</v>
      </c>
      <c r="I86" s="4">
        <v>5.0999999999999997E-2</v>
      </c>
      <c r="J86" s="4">
        <v>2.6599999999999999E-2</v>
      </c>
      <c r="K86" s="4">
        <v>2.5000000000000001E-3</v>
      </c>
      <c r="L86" s="4">
        <v>6.3E-3</v>
      </c>
      <c r="M86" s="4">
        <v>3.5799999999999998E-2</v>
      </c>
      <c r="N86" s="4">
        <v>1.7999999999999999E-2</v>
      </c>
      <c r="O86" s="4">
        <v>3.5299999999999998E-2</v>
      </c>
      <c r="P86" s="4">
        <v>9.4999999999999998E-3</v>
      </c>
      <c r="Q86" s="4">
        <v>2.6100000000000002E-2</v>
      </c>
      <c r="R86" s="4"/>
      <c r="S86" s="38"/>
    </row>
    <row r="87" spans="1:19" x14ac:dyDescent="0.25">
      <c r="A87">
        <v>2010</v>
      </c>
      <c r="B87">
        <v>11</v>
      </c>
      <c r="C87" s="2">
        <v>40512</v>
      </c>
      <c r="D87" s="1">
        <v>83</v>
      </c>
      <c r="E87" s="4">
        <v>-1.1299999999999999E-2</v>
      </c>
      <c r="F87" s="4">
        <v>1.1599999999999999E-2</v>
      </c>
      <c r="G87" s="4">
        <v>6.3399999999999998E-2</v>
      </c>
      <c r="H87" s="4">
        <v>-1.4E-3</v>
      </c>
      <c r="I87" s="4">
        <v>-1.9E-3</v>
      </c>
      <c r="J87" s="4">
        <v>-3.5200000000000002E-2</v>
      </c>
      <c r="K87" s="4">
        <v>-1.1599999999999999E-2</v>
      </c>
      <c r="L87" s="4">
        <v>-1.0800000000000001E-2</v>
      </c>
      <c r="M87" s="4">
        <v>-1.41E-2</v>
      </c>
      <c r="N87" s="4">
        <v>-5.9999999999999995E-4</v>
      </c>
      <c r="O87" s="4">
        <v>3.3500000000000002E-2</v>
      </c>
      <c r="P87" s="4">
        <v>-1.04E-2</v>
      </c>
      <c r="Q87" s="4">
        <v>-8.6E-3</v>
      </c>
      <c r="R87" s="4"/>
      <c r="S87" s="38"/>
    </row>
    <row r="88" spans="1:19" x14ac:dyDescent="0.25">
      <c r="A88">
        <v>2010</v>
      </c>
      <c r="B88">
        <v>12</v>
      </c>
      <c r="C88" s="2">
        <v>40543</v>
      </c>
      <c r="D88" s="1">
        <v>84</v>
      </c>
      <c r="E88" s="4">
        <v>1.2999999999999999E-3</v>
      </c>
      <c r="F88" s="4">
        <v>4.1500000000000002E-2</v>
      </c>
      <c r="G88" s="4">
        <v>6.2799999999999995E-2</v>
      </c>
      <c r="H88" s="4">
        <v>6.7299999999999999E-2</v>
      </c>
      <c r="I88" s="4">
        <v>6.7400000000000002E-2</v>
      </c>
      <c r="J88" s="4">
        <v>3.4599999999999999E-2</v>
      </c>
      <c r="K88" s="4">
        <v>8.0000000000000004E-4</v>
      </c>
      <c r="L88" s="4">
        <v>2.7000000000000001E-3</v>
      </c>
      <c r="M88" s="4">
        <v>3.6799999999999999E-2</v>
      </c>
      <c r="N88" s="4">
        <v>2.5700000000000001E-2</v>
      </c>
      <c r="O88" s="4">
        <v>5.2999999999999999E-2</v>
      </c>
      <c r="P88" s="4">
        <v>1.12E-2</v>
      </c>
      <c r="Q88" s="4">
        <v>3.6299999999999999E-2</v>
      </c>
      <c r="R88" s="4"/>
      <c r="S88" s="38"/>
    </row>
    <row r="89" spans="1:19" x14ac:dyDescent="0.25">
      <c r="A89">
        <v>2011</v>
      </c>
      <c r="B89">
        <v>1</v>
      </c>
      <c r="C89" s="2">
        <v>40574</v>
      </c>
      <c r="D89" s="1">
        <v>85</v>
      </c>
      <c r="E89" s="4">
        <v>-2.0000000000000001E-4</v>
      </c>
      <c r="F89" s="4">
        <v>5.7000000000000002E-3</v>
      </c>
      <c r="G89" s="4">
        <v>4.8999999999999998E-3</v>
      </c>
      <c r="H89" s="4">
        <v>2.7199999999999998E-2</v>
      </c>
      <c r="I89" s="4">
        <v>2.69E-2</v>
      </c>
      <c r="J89" s="4">
        <v>2.12E-2</v>
      </c>
      <c r="K89" s="4">
        <v>-1.6000000000000001E-3</v>
      </c>
      <c r="L89" s="4">
        <v>2.8999999999999998E-3</v>
      </c>
      <c r="M89" s="4">
        <v>5.4999999999999997E-3</v>
      </c>
      <c r="N89" s="4">
        <v>6.7000000000000002E-3</v>
      </c>
      <c r="O89" s="4">
        <v>6.4999999999999997E-3</v>
      </c>
      <c r="P89" s="4">
        <v>3.3999999999999998E-3</v>
      </c>
      <c r="Q89" s="4">
        <v>1.29E-2</v>
      </c>
      <c r="R89" s="4"/>
      <c r="S89" s="38"/>
    </row>
    <row r="90" spans="1:19" x14ac:dyDescent="0.25">
      <c r="A90">
        <v>2011</v>
      </c>
      <c r="B90">
        <v>2</v>
      </c>
      <c r="C90" s="2">
        <v>40602</v>
      </c>
      <c r="D90" s="1">
        <v>86</v>
      </c>
      <c r="E90" s="4">
        <v>8.9999999999999998E-4</v>
      </c>
      <c r="F90" s="4">
        <v>4.3299999999999998E-2</v>
      </c>
      <c r="G90" s="4">
        <v>3.7699999999999997E-2</v>
      </c>
      <c r="H90" s="4">
        <v>3.7100000000000001E-2</v>
      </c>
      <c r="I90" s="4">
        <v>3.6700000000000003E-2</v>
      </c>
      <c r="J90" s="4">
        <v>-3.8999999999999998E-3</v>
      </c>
      <c r="K90" s="4">
        <v>-6.9999999999999999E-4</v>
      </c>
      <c r="L90" s="4">
        <v>4.7000000000000002E-3</v>
      </c>
      <c r="M90" s="4">
        <v>2.47E-2</v>
      </c>
      <c r="N90" s="4">
        <v>1.67E-2</v>
      </c>
      <c r="O90" s="4">
        <v>4.36E-2</v>
      </c>
      <c r="P90" s="4">
        <v>5.5999999999999999E-3</v>
      </c>
      <c r="Q90" s="4">
        <v>1.89E-2</v>
      </c>
      <c r="R90" s="4"/>
      <c r="S90" s="38"/>
    </row>
    <row r="91" spans="1:19" x14ac:dyDescent="0.25">
      <c r="A91">
        <v>2011</v>
      </c>
      <c r="B91">
        <v>3</v>
      </c>
      <c r="C91" s="2">
        <v>40633</v>
      </c>
      <c r="D91" s="1">
        <v>87</v>
      </c>
      <c r="E91" s="4">
        <v>1E-4</v>
      </c>
      <c r="F91" s="4">
        <v>6.8999999999999999E-3</v>
      </c>
      <c r="G91" s="4">
        <v>-7.7999999999999996E-3</v>
      </c>
      <c r="H91" s="4">
        <v>-7.1000000000000004E-3</v>
      </c>
      <c r="I91" s="4">
        <v>-7.4999999999999997E-3</v>
      </c>
      <c r="J91" s="4">
        <v>-7.4000000000000003E-3</v>
      </c>
      <c r="K91" s="4">
        <v>1E-4</v>
      </c>
      <c r="L91" s="4">
        <v>2.9999999999999997E-4</v>
      </c>
      <c r="M91" s="4">
        <v>2E-3</v>
      </c>
      <c r="N91" s="4">
        <v>-1.6999999999999999E-3</v>
      </c>
      <c r="O91" s="4">
        <v>-4.1999999999999997E-3</v>
      </c>
      <c r="P91" s="4">
        <v>-5.0000000000000001E-4</v>
      </c>
      <c r="Q91" s="4">
        <v>-1.6999999999999999E-3</v>
      </c>
      <c r="R91" s="4"/>
      <c r="S91" s="38"/>
    </row>
    <row r="92" spans="1:19" x14ac:dyDescent="0.25">
      <c r="A92">
        <v>2011</v>
      </c>
      <c r="B92">
        <v>4</v>
      </c>
      <c r="C92" s="2">
        <v>40663</v>
      </c>
      <c r="D92" s="1">
        <v>88</v>
      </c>
      <c r="E92" s="4">
        <v>8.8000000000000005E-3</v>
      </c>
      <c r="F92" s="4">
        <v>-4.0000000000000001E-3</v>
      </c>
      <c r="G92" s="4">
        <v>-3.0000000000000001E-3</v>
      </c>
      <c r="H92" s="4">
        <v>2.2100000000000002E-2</v>
      </c>
      <c r="I92" s="4">
        <v>2.1999999999999999E-2</v>
      </c>
      <c r="J92" s="4">
        <v>3.04E-2</v>
      </c>
      <c r="K92" s="4">
        <v>8.3999999999999995E-3</v>
      </c>
      <c r="L92" s="4">
        <v>9.7999999999999997E-3</v>
      </c>
      <c r="M92" s="4">
        <v>3.4000000000000002E-2</v>
      </c>
      <c r="N92" s="4">
        <v>7.7000000000000002E-3</v>
      </c>
      <c r="O92" s="4">
        <v>-1.46E-2</v>
      </c>
      <c r="P92" s="4">
        <v>9.7000000000000003E-3</v>
      </c>
      <c r="Q92" s="4">
        <v>1.37E-2</v>
      </c>
      <c r="R92" s="4"/>
      <c r="S92" s="38"/>
    </row>
    <row r="93" spans="1:19" x14ac:dyDescent="0.25">
      <c r="A93">
        <v>2011</v>
      </c>
      <c r="B93">
        <v>5</v>
      </c>
      <c r="C93" s="2">
        <v>40694</v>
      </c>
      <c r="D93" s="1">
        <v>89</v>
      </c>
      <c r="E93" s="4">
        <v>1.1299999999999999E-2</v>
      </c>
      <c r="F93" s="4">
        <v>-4.3E-3</v>
      </c>
      <c r="G93" s="4">
        <v>-4.3E-3</v>
      </c>
      <c r="H93" s="4">
        <v>-1.21E-2</v>
      </c>
      <c r="I93" s="4">
        <v>-1.2500000000000001E-2</v>
      </c>
      <c r="J93" s="4">
        <v>-2.0000000000000001E-4</v>
      </c>
      <c r="K93" s="4">
        <v>1.1299999999999999E-2</v>
      </c>
      <c r="L93" s="4">
        <v>1.14E-2</v>
      </c>
      <c r="M93" s="4">
        <v>-1.52E-2</v>
      </c>
      <c r="N93" s="4">
        <v>-4.0000000000000002E-4</v>
      </c>
      <c r="O93" s="4">
        <v>-2.4500000000000001E-2</v>
      </c>
      <c r="P93" s="4">
        <v>7.4999999999999997E-3</v>
      </c>
      <c r="Q93" s="4">
        <v>-1.8E-3</v>
      </c>
      <c r="R93" s="4"/>
      <c r="S93" s="38"/>
    </row>
    <row r="94" spans="1:19" x14ac:dyDescent="0.25">
      <c r="A94">
        <v>2011</v>
      </c>
      <c r="B94">
        <v>6</v>
      </c>
      <c r="C94" s="2">
        <v>40724</v>
      </c>
      <c r="D94" s="1">
        <v>90</v>
      </c>
      <c r="E94" s="4">
        <v>1.2999999999999999E-3</v>
      </c>
      <c r="F94" s="4">
        <v>-3.0800000000000001E-2</v>
      </c>
      <c r="G94" s="4">
        <v>-4.2999999999999997E-2</v>
      </c>
      <c r="H94" s="4">
        <v>-1.9099999999999999E-2</v>
      </c>
      <c r="I94" s="4">
        <v>-1.9699999999999999E-2</v>
      </c>
      <c r="J94" s="4">
        <v>-1.66E-2</v>
      </c>
      <c r="K94" s="4">
        <v>1.6999999999999999E-3</v>
      </c>
      <c r="L94" s="4">
        <v>6.9999999999999999E-4</v>
      </c>
      <c r="M94" s="4">
        <v>-1.4999999999999999E-2</v>
      </c>
      <c r="N94" s="4">
        <v>-1.9E-2</v>
      </c>
      <c r="O94" s="4">
        <v>-7.3400000000000007E-2</v>
      </c>
      <c r="P94" s="4">
        <v>-3.3E-3</v>
      </c>
      <c r="Q94" s="4">
        <v>-1.6299999999999999E-2</v>
      </c>
      <c r="R94" s="4"/>
      <c r="S94" s="38"/>
    </row>
    <row r="95" spans="1:19" x14ac:dyDescent="0.25">
      <c r="A95">
        <v>2011</v>
      </c>
      <c r="B95">
        <v>7</v>
      </c>
      <c r="C95" s="2">
        <v>40755</v>
      </c>
      <c r="D95" s="1">
        <v>91</v>
      </c>
      <c r="E95" s="4">
        <v>1.6400000000000001E-2</v>
      </c>
      <c r="F95" s="4">
        <v>-3.4000000000000002E-2</v>
      </c>
      <c r="G95" s="4">
        <v>1.0500000000000001E-2</v>
      </c>
      <c r="H95" s="4">
        <v>-1.41E-2</v>
      </c>
      <c r="I95" s="4">
        <v>-1.41E-2</v>
      </c>
      <c r="J95" s="4">
        <v>-2.12E-2</v>
      </c>
      <c r="K95" s="4">
        <v>1.6199999999999999E-2</v>
      </c>
      <c r="L95" s="4">
        <v>1.7000000000000001E-2</v>
      </c>
      <c r="M95" s="4">
        <v>2.0400000000000001E-2</v>
      </c>
      <c r="N95" s="4">
        <v>-1.1000000000000001E-3</v>
      </c>
      <c r="O95" s="4">
        <v>-4.2999999999999997E-2</v>
      </c>
      <c r="P95" s="4">
        <v>7.4999999999999997E-3</v>
      </c>
      <c r="Q95" s="4">
        <v>-1.37E-2</v>
      </c>
      <c r="R95" s="4"/>
      <c r="S95" s="38"/>
    </row>
    <row r="96" spans="1:19" x14ac:dyDescent="0.25">
      <c r="A96">
        <v>2011</v>
      </c>
      <c r="B96">
        <v>8</v>
      </c>
      <c r="C96" s="2">
        <v>40786</v>
      </c>
      <c r="D96" s="1">
        <v>92</v>
      </c>
      <c r="E96" s="4">
        <v>1.06E-2</v>
      </c>
      <c r="F96" s="4">
        <v>-1.7999999999999999E-2</v>
      </c>
      <c r="G96" s="4">
        <v>-3.61E-2</v>
      </c>
      <c r="H96" s="4">
        <v>-5.4699999999999999E-2</v>
      </c>
      <c r="I96" s="4">
        <v>-5.5199999999999999E-2</v>
      </c>
      <c r="J96" s="4">
        <v>-3.9399999999999998E-2</v>
      </c>
      <c r="K96" s="4">
        <v>1.3299999999999999E-2</v>
      </c>
      <c r="L96" s="4">
        <v>4.3E-3</v>
      </c>
      <c r="M96" s="4">
        <v>1.0999999999999999E-2</v>
      </c>
      <c r="N96" s="4">
        <v>-9.1000000000000004E-3</v>
      </c>
      <c r="O96" s="4">
        <v>-1.2E-2</v>
      </c>
      <c r="P96" s="4">
        <v>5.9999999999999995E-4</v>
      </c>
      <c r="Q96" s="4">
        <v>-2.64E-2</v>
      </c>
      <c r="R96" s="4"/>
      <c r="S96" s="38"/>
    </row>
    <row r="97" spans="1:19" x14ac:dyDescent="0.25">
      <c r="A97">
        <v>2011</v>
      </c>
      <c r="B97">
        <v>9</v>
      </c>
      <c r="C97" s="2">
        <v>40816</v>
      </c>
      <c r="D97" s="1">
        <v>93</v>
      </c>
      <c r="E97" s="4">
        <v>1.3100000000000001E-2</v>
      </c>
      <c r="F97" s="4">
        <v>-6.7900000000000002E-2</v>
      </c>
      <c r="G97" s="4">
        <v>-9.1899999999999996E-2</v>
      </c>
      <c r="H97" s="4">
        <v>-6.0299999999999999E-2</v>
      </c>
      <c r="I97" s="4">
        <v>-5.9400000000000001E-2</v>
      </c>
      <c r="J97" s="4">
        <v>-6.8900000000000003E-2</v>
      </c>
      <c r="K97" s="4">
        <v>1.41E-2</v>
      </c>
      <c r="L97" s="4">
        <v>1.09E-2</v>
      </c>
      <c r="M97" s="4">
        <v>-6.9800000000000001E-2</v>
      </c>
      <c r="N97" s="4">
        <v>-2.53E-2</v>
      </c>
      <c r="O97" s="4">
        <v>-8.1100000000000005E-2</v>
      </c>
      <c r="P97" s="4">
        <v>-3.3E-3</v>
      </c>
      <c r="Q97" s="4">
        <v>-4.6600000000000003E-2</v>
      </c>
      <c r="R97" s="4"/>
      <c r="S97" s="38"/>
    </row>
    <row r="98" spans="1:19" x14ac:dyDescent="0.25">
      <c r="A98">
        <v>2011</v>
      </c>
      <c r="B98">
        <v>10</v>
      </c>
      <c r="C98" s="2">
        <v>40847</v>
      </c>
      <c r="D98" s="1">
        <v>94</v>
      </c>
      <c r="E98" s="4">
        <v>-2.8999999999999998E-3</v>
      </c>
      <c r="F98" s="4">
        <v>6.0600000000000001E-2</v>
      </c>
      <c r="G98" s="4">
        <v>8.9300000000000004E-2</v>
      </c>
      <c r="H98" s="4">
        <v>0.11219999999999999</v>
      </c>
      <c r="I98" s="4">
        <v>0.1105</v>
      </c>
      <c r="J98" s="4">
        <v>7.3099999999999998E-2</v>
      </c>
      <c r="K98" s="4">
        <v>-2.8999999999999998E-3</v>
      </c>
      <c r="L98" s="4">
        <v>-2.8E-3</v>
      </c>
      <c r="M98" s="4">
        <v>5.3199999999999997E-2</v>
      </c>
      <c r="N98" s="4">
        <v>2.6200000000000001E-2</v>
      </c>
      <c r="O98" s="4">
        <v>6.1800000000000001E-2</v>
      </c>
      <c r="P98" s="4">
        <v>1.37E-2</v>
      </c>
      <c r="Q98" s="4">
        <v>5.9499999999999997E-2</v>
      </c>
      <c r="R98" s="4"/>
      <c r="S98" s="38"/>
    </row>
    <row r="99" spans="1:19" x14ac:dyDescent="0.25">
      <c r="A99">
        <v>2011</v>
      </c>
      <c r="B99">
        <v>11</v>
      </c>
      <c r="C99" s="2">
        <v>40877</v>
      </c>
      <c r="D99" s="1">
        <v>95</v>
      </c>
      <c r="E99" s="4">
        <v>3.2000000000000002E-3</v>
      </c>
      <c r="F99" s="4">
        <v>-3.8999999999999998E-3</v>
      </c>
      <c r="G99" s="4">
        <v>-1.5E-3</v>
      </c>
      <c r="H99" s="4">
        <v>2.8999999999999998E-3</v>
      </c>
      <c r="I99" s="4">
        <v>2.7000000000000001E-3</v>
      </c>
      <c r="J99" s="4">
        <v>-2.41E-2</v>
      </c>
      <c r="K99" s="4">
        <v>4.0000000000000001E-3</v>
      </c>
      <c r="L99" s="4">
        <v>1.6000000000000001E-3</v>
      </c>
      <c r="M99" s="4">
        <v>-3.5000000000000001E-3</v>
      </c>
      <c r="N99" s="4">
        <v>2.0000000000000001E-4</v>
      </c>
      <c r="O99" s="4">
        <v>6.0000000000000001E-3</v>
      </c>
      <c r="P99" s="4">
        <v>6.9999999999999999E-4</v>
      </c>
      <c r="Q99" s="4">
        <v>-5.5999999999999999E-3</v>
      </c>
      <c r="R99" s="4"/>
      <c r="S99" s="38"/>
    </row>
    <row r="100" spans="1:19" x14ac:dyDescent="0.25">
      <c r="A100">
        <v>2011</v>
      </c>
      <c r="B100">
        <v>12</v>
      </c>
      <c r="C100" s="2">
        <v>40908</v>
      </c>
      <c r="D100" s="1">
        <v>96</v>
      </c>
      <c r="E100" s="4">
        <v>1.0800000000000001E-2</v>
      </c>
      <c r="F100" s="4">
        <v>2.5000000000000001E-3</v>
      </c>
      <c r="G100" s="4">
        <v>-1.66E-2</v>
      </c>
      <c r="H100" s="4">
        <v>1.18E-2</v>
      </c>
      <c r="I100" s="4">
        <v>1.17E-2</v>
      </c>
      <c r="J100" s="4">
        <v>-1.6799999999999999E-2</v>
      </c>
      <c r="K100" s="4">
        <v>1.1599999999999999E-2</v>
      </c>
      <c r="L100" s="4">
        <v>9.4000000000000004E-3</v>
      </c>
      <c r="M100" s="4">
        <v>-1.8700000000000001E-2</v>
      </c>
      <c r="N100" s="4">
        <v>2.3999999999999998E-3</v>
      </c>
      <c r="O100" s="4">
        <v>-1.6E-2</v>
      </c>
      <c r="P100" s="4">
        <v>8.0999999999999996E-3</v>
      </c>
      <c r="Q100" s="4">
        <v>1.1000000000000001E-3</v>
      </c>
      <c r="R100" s="4"/>
      <c r="S100" s="38"/>
    </row>
    <row r="101" spans="1:19" x14ac:dyDescent="0.25">
      <c r="A101">
        <v>2012</v>
      </c>
      <c r="B101">
        <v>1</v>
      </c>
      <c r="C101" s="2">
        <v>40939</v>
      </c>
      <c r="D101" s="1">
        <v>97</v>
      </c>
      <c r="E101" s="4">
        <v>5.7999999999999996E-3</v>
      </c>
      <c r="F101" s="4">
        <v>2.6499999999999999E-2</v>
      </c>
      <c r="G101" s="4">
        <v>5.7299999999999997E-2</v>
      </c>
      <c r="H101" s="4">
        <v>4.2999999999999997E-2</v>
      </c>
      <c r="I101" s="4">
        <v>4.2999999999999997E-2</v>
      </c>
      <c r="J101" s="4">
        <v>6.3399999999999998E-2</v>
      </c>
      <c r="K101" s="4">
        <v>4.4999999999999997E-3</v>
      </c>
      <c r="L101" s="4">
        <v>8.6999999999999994E-3</v>
      </c>
      <c r="M101" s="4">
        <v>4.1099999999999998E-2</v>
      </c>
      <c r="N101" s="4">
        <v>2.12E-2</v>
      </c>
      <c r="O101" s="4">
        <v>3.9300000000000002E-2</v>
      </c>
      <c r="P101" s="4">
        <v>1.34E-2</v>
      </c>
      <c r="Q101" s="4">
        <v>3.5099999999999999E-2</v>
      </c>
      <c r="R101" s="4"/>
      <c r="S101" s="38"/>
    </row>
    <row r="102" spans="1:19" x14ac:dyDescent="0.25">
      <c r="A102">
        <v>2012</v>
      </c>
      <c r="B102">
        <v>2</v>
      </c>
      <c r="C102" s="2">
        <v>40968</v>
      </c>
      <c r="D102" s="1">
        <v>98</v>
      </c>
      <c r="E102" s="4">
        <v>-2.5000000000000001E-3</v>
      </c>
      <c r="F102" s="4">
        <v>1.9199999999999998E-2</v>
      </c>
      <c r="G102" s="4">
        <v>2.6200000000000001E-2</v>
      </c>
      <c r="H102" s="4">
        <v>4.3700000000000003E-2</v>
      </c>
      <c r="I102" s="4">
        <v>4.41E-2</v>
      </c>
      <c r="J102" s="4">
        <v>3.6299999999999999E-2</v>
      </c>
      <c r="K102" s="4">
        <v>-4.8999999999999998E-3</v>
      </c>
      <c r="L102" s="4">
        <v>2.8999999999999998E-3</v>
      </c>
      <c r="M102" s="4">
        <v>2.8999999999999998E-3</v>
      </c>
      <c r="N102" s="4">
        <v>1.17E-2</v>
      </c>
      <c r="O102" s="4">
        <v>2.7099999999999999E-2</v>
      </c>
      <c r="P102" s="4">
        <v>4.8999999999999998E-3</v>
      </c>
      <c r="Q102" s="4">
        <v>2.46E-2</v>
      </c>
      <c r="R102" s="4"/>
      <c r="S102" s="38"/>
    </row>
    <row r="103" spans="1:19" x14ac:dyDescent="0.25">
      <c r="A103">
        <v>2012</v>
      </c>
      <c r="B103">
        <v>3</v>
      </c>
      <c r="C103" s="2">
        <v>40999</v>
      </c>
      <c r="D103" s="1">
        <v>99</v>
      </c>
      <c r="E103" s="4">
        <v>-3.3E-3</v>
      </c>
      <c r="F103" s="4">
        <v>-1.2699999999999999E-2</v>
      </c>
      <c r="G103" s="4">
        <v>-2.46E-2</v>
      </c>
      <c r="H103" s="4">
        <v>3.2099999999999997E-2</v>
      </c>
      <c r="I103" s="4">
        <v>3.15E-2</v>
      </c>
      <c r="J103" s="4">
        <v>1.03E-2</v>
      </c>
      <c r="K103" s="4">
        <v>-5.1999999999999998E-3</v>
      </c>
      <c r="L103" s="4">
        <v>8.0000000000000004E-4</v>
      </c>
      <c r="M103" s="4">
        <v>-7.1000000000000004E-3</v>
      </c>
      <c r="N103" s="4">
        <v>-1.5E-3</v>
      </c>
      <c r="O103" s="4">
        <v>-1.38E-2</v>
      </c>
      <c r="P103" s="4">
        <v>-8.0000000000000004E-4</v>
      </c>
      <c r="Q103" s="4">
        <v>6.4000000000000003E-3</v>
      </c>
      <c r="R103" s="4"/>
      <c r="S103" s="38"/>
    </row>
    <row r="104" spans="1:19" x14ac:dyDescent="0.25">
      <c r="A104">
        <v>2012</v>
      </c>
      <c r="B104">
        <v>4</v>
      </c>
      <c r="C104" s="2">
        <v>41029</v>
      </c>
      <c r="D104" s="1">
        <v>100</v>
      </c>
      <c r="E104" s="4">
        <v>1.4E-3</v>
      </c>
      <c r="F104" s="4">
        <v>-1.4E-3</v>
      </c>
      <c r="G104" s="4">
        <v>-2.6499999999999999E-2</v>
      </c>
      <c r="H104" s="4">
        <v>-1.09E-2</v>
      </c>
      <c r="I104" s="4">
        <v>-1.0999999999999999E-2</v>
      </c>
      <c r="J104" s="4">
        <v>-1.5800000000000002E-2</v>
      </c>
      <c r="K104" s="4">
        <v>1.4E-3</v>
      </c>
      <c r="L104" s="4">
        <v>1.6000000000000001E-3</v>
      </c>
      <c r="M104" s="4">
        <v>1.9E-3</v>
      </c>
      <c r="N104" s="4">
        <v>-4.1000000000000003E-3</v>
      </c>
      <c r="O104" s="4">
        <v>-5.3E-3</v>
      </c>
      <c r="P104" s="4">
        <v>-8.9999999999999998E-4</v>
      </c>
      <c r="Q104" s="4">
        <v>-6.8999999999999999E-3</v>
      </c>
      <c r="R104" s="4"/>
      <c r="S104" s="38"/>
    </row>
    <row r="105" spans="1:19" x14ac:dyDescent="0.25">
      <c r="A105">
        <v>2012</v>
      </c>
      <c r="B105">
        <v>5</v>
      </c>
      <c r="C105" s="2">
        <v>41060</v>
      </c>
      <c r="D105" s="1">
        <v>101</v>
      </c>
      <c r="E105" s="4">
        <v>1.4800000000000001E-2</v>
      </c>
      <c r="F105" s="4">
        <v>-7.4700000000000003E-2</v>
      </c>
      <c r="G105" s="4">
        <v>-5.3100000000000001E-2</v>
      </c>
      <c r="H105" s="4">
        <v>-6.3399999999999998E-2</v>
      </c>
      <c r="I105" s="4">
        <v>-6.3700000000000007E-2</v>
      </c>
      <c r="J105" s="4">
        <v>-7.1499999999999994E-2</v>
      </c>
      <c r="K105" s="4">
        <v>1.5100000000000001E-2</v>
      </c>
      <c r="L105" s="4">
        <v>1.43E-2</v>
      </c>
      <c r="M105" s="4">
        <v>-4.3499999999999997E-2</v>
      </c>
      <c r="N105" s="4">
        <v>-2.52E-2</v>
      </c>
      <c r="O105" s="4">
        <v>-7.2800000000000004E-2</v>
      </c>
      <c r="P105" s="4">
        <v>-2.8999999999999998E-3</v>
      </c>
      <c r="Q105" s="4">
        <v>-0.05</v>
      </c>
      <c r="R105" s="4"/>
      <c r="S105" s="38"/>
    </row>
    <row r="106" spans="1:19" x14ac:dyDescent="0.25">
      <c r="A106">
        <v>2012</v>
      </c>
      <c r="B106">
        <v>6</v>
      </c>
      <c r="C106" s="2">
        <v>41090</v>
      </c>
      <c r="D106" s="1">
        <v>102</v>
      </c>
      <c r="E106" s="4">
        <v>2.2000000000000001E-3</v>
      </c>
      <c r="F106" s="4">
        <v>2.3E-2</v>
      </c>
      <c r="G106" s="4">
        <v>-1.4E-2</v>
      </c>
      <c r="H106" s="4">
        <v>3.5200000000000002E-2</v>
      </c>
      <c r="I106" s="4">
        <v>3.5200000000000002E-2</v>
      </c>
      <c r="J106" s="4">
        <v>3.5999999999999997E-2</v>
      </c>
      <c r="K106" s="4">
        <v>2.3E-3</v>
      </c>
      <c r="L106" s="4">
        <v>1.6999999999999999E-3</v>
      </c>
      <c r="M106" s="4">
        <v>3.2000000000000001E-2</v>
      </c>
      <c r="N106" s="4">
        <v>1.26E-2</v>
      </c>
      <c r="O106" s="4">
        <v>7.4999999999999997E-3</v>
      </c>
      <c r="P106" s="4">
        <v>7.7999999999999996E-3</v>
      </c>
      <c r="Q106" s="4">
        <v>2.4199999999999999E-2</v>
      </c>
      <c r="R106" s="4"/>
      <c r="S106" s="38"/>
    </row>
    <row r="107" spans="1:19" x14ac:dyDescent="0.25">
      <c r="A107">
        <v>2012</v>
      </c>
      <c r="B107">
        <v>7</v>
      </c>
      <c r="C107" s="2">
        <v>41121</v>
      </c>
      <c r="D107" s="1">
        <v>103</v>
      </c>
      <c r="E107" s="4">
        <v>3.8E-3</v>
      </c>
      <c r="F107" s="4">
        <v>9.1999999999999998E-3</v>
      </c>
      <c r="G107" s="4">
        <v>8.3000000000000001E-3</v>
      </c>
      <c r="H107" s="4">
        <v>1.44E-2</v>
      </c>
      <c r="I107" s="4">
        <v>1.41E-2</v>
      </c>
      <c r="J107" s="4">
        <v>1.4E-3</v>
      </c>
      <c r="K107" s="4">
        <v>2.8999999999999998E-3</v>
      </c>
      <c r="L107" s="4">
        <v>6.0000000000000001E-3</v>
      </c>
      <c r="M107" s="4">
        <v>1.9400000000000001E-2</v>
      </c>
      <c r="N107" s="4">
        <v>5.5999999999999999E-3</v>
      </c>
      <c r="O107" s="4">
        <v>-2.2000000000000001E-3</v>
      </c>
      <c r="P107" s="4">
        <v>4.4000000000000003E-3</v>
      </c>
      <c r="Q107" s="4">
        <v>6.7000000000000002E-3</v>
      </c>
      <c r="R107" s="4"/>
      <c r="S107" s="38"/>
    </row>
    <row r="108" spans="1:19" x14ac:dyDescent="0.25">
      <c r="A108">
        <v>2012</v>
      </c>
      <c r="B108">
        <v>8</v>
      </c>
      <c r="C108" s="2">
        <v>41152</v>
      </c>
      <c r="D108" s="1">
        <v>104</v>
      </c>
      <c r="E108" s="4">
        <v>1E-4</v>
      </c>
      <c r="F108" s="4">
        <v>3.2899999999999999E-2</v>
      </c>
      <c r="G108" s="4">
        <v>2.9000000000000001E-2</v>
      </c>
      <c r="H108" s="4">
        <v>3.04E-2</v>
      </c>
      <c r="I108" s="4">
        <v>0.03</v>
      </c>
      <c r="J108" s="4">
        <v>-8.3000000000000001E-3</v>
      </c>
      <c r="K108" s="4">
        <v>-1.1000000000000001E-3</v>
      </c>
      <c r="L108" s="4">
        <v>3.0999999999999999E-3</v>
      </c>
      <c r="M108" s="4">
        <v>1.95E-2</v>
      </c>
      <c r="N108" s="4">
        <v>9.2999999999999992E-3</v>
      </c>
      <c r="O108" s="4">
        <v>1.8599999999999998E-2</v>
      </c>
      <c r="P108" s="4">
        <v>3.7000000000000002E-3</v>
      </c>
      <c r="Q108" s="4">
        <v>1.4200000000000001E-2</v>
      </c>
      <c r="R108" s="4"/>
      <c r="S108" s="38"/>
    </row>
    <row r="109" spans="1:19" x14ac:dyDescent="0.25">
      <c r="A109">
        <v>2012</v>
      </c>
      <c r="B109">
        <v>9</v>
      </c>
      <c r="C109" s="2">
        <v>41182</v>
      </c>
      <c r="D109" s="1">
        <v>105</v>
      </c>
      <c r="E109" s="4">
        <v>6.6E-3</v>
      </c>
      <c r="F109" s="4">
        <v>2.81E-2</v>
      </c>
      <c r="G109" s="4">
        <v>3.9699999999999999E-2</v>
      </c>
      <c r="H109" s="4">
        <v>2.5000000000000001E-2</v>
      </c>
      <c r="I109" s="4">
        <v>2.4799999999999999E-2</v>
      </c>
      <c r="J109" s="4">
        <v>3.9E-2</v>
      </c>
      <c r="K109" s="4">
        <v>5.7000000000000002E-3</v>
      </c>
      <c r="L109" s="4">
        <v>8.5000000000000006E-3</v>
      </c>
      <c r="M109" s="4">
        <v>9.4999999999999998E-3</v>
      </c>
      <c r="N109" s="4">
        <v>1.67E-2</v>
      </c>
      <c r="O109" s="4">
        <v>3.61E-2</v>
      </c>
      <c r="P109" s="4">
        <v>1.0999999999999999E-2</v>
      </c>
      <c r="Q109" s="4">
        <v>2.4400000000000002E-2</v>
      </c>
      <c r="R109" s="4"/>
      <c r="S109" s="38"/>
    </row>
    <row r="110" spans="1:19" x14ac:dyDescent="0.25">
      <c r="A110">
        <v>2012</v>
      </c>
      <c r="B110">
        <v>10</v>
      </c>
      <c r="C110" s="2">
        <v>41213</v>
      </c>
      <c r="D110" s="1">
        <v>106</v>
      </c>
      <c r="E110" s="4">
        <v>2.9999999999999997E-4</v>
      </c>
      <c r="F110" s="4">
        <v>1.4E-2</v>
      </c>
      <c r="G110" s="4">
        <v>1.2800000000000001E-2</v>
      </c>
      <c r="H110" s="4">
        <v>-1.0800000000000001E-2</v>
      </c>
      <c r="I110" s="4">
        <v>-1.0999999999999999E-2</v>
      </c>
      <c r="J110" s="4">
        <v>2.52E-2</v>
      </c>
      <c r="K110" s="4">
        <v>-2.9999999999999997E-4</v>
      </c>
      <c r="L110" s="4">
        <v>1.6000000000000001E-3</v>
      </c>
      <c r="M110" s="4">
        <v>-4.4000000000000003E-3</v>
      </c>
      <c r="N110" s="4">
        <v>4.0000000000000001E-3</v>
      </c>
      <c r="O110" s="4">
        <v>1.61E-2</v>
      </c>
      <c r="P110" s="4">
        <v>1.9E-3</v>
      </c>
      <c r="Q110" s="4">
        <v>6.8999999999999999E-3</v>
      </c>
      <c r="R110" s="4"/>
      <c r="S110" s="38"/>
    </row>
    <row r="111" spans="1:19" x14ac:dyDescent="0.25">
      <c r="A111">
        <v>2012</v>
      </c>
      <c r="B111">
        <v>11</v>
      </c>
      <c r="C111" s="2">
        <v>41243</v>
      </c>
      <c r="D111" s="1">
        <v>107</v>
      </c>
      <c r="E111" s="4">
        <v>4.1000000000000003E-3</v>
      </c>
      <c r="F111" s="4">
        <v>-4.1999999999999997E-3</v>
      </c>
      <c r="G111" s="4">
        <v>-1.29E-2</v>
      </c>
      <c r="H111" s="4">
        <v>7.4999999999999997E-3</v>
      </c>
      <c r="I111" s="4">
        <v>7.0000000000000001E-3</v>
      </c>
      <c r="J111" s="4">
        <v>1.3100000000000001E-2</v>
      </c>
      <c r="K111" s="4">
        <v>3.0999999999999999E-3</v>
      </c>
      <c r="L111" s="4">
        <v>6.7000000000000002E-3</v>
      </c>
      <c r="M111" s="4">
        <v>-5.0000000000000001E-4</v>
      </c>
      <c r="N111" s="4">
        <v>2.2000000000000001E-3</v>
      </c>
      <c r="O111" s="4">
        <v>-1.35E-2</v>
      </c>
      <c r="P111" s="4">
        <v>4.1999999999999997E-3</v>
      </c>
      <c r="Q111" s="4">
        <v>5.0000000000000001E-3</v>
      </c>
      <c r="R111" s="4"/>
      <c r="S111" s="38"/>
    </row>
    <row r="112" spans="1:19" x14ac:dyDescent="0.25">
      <c r="A112">
        <v>2012</v>
      </c>
      <c r="B112">
        <v>12</v>
      </c>
      <c r="C112" s="2">
        <v>41274</v>
      </c>
      <c r="D112" s="1">
        <v>108</v>
      </c>
      <c r="E112" s="4">
        <v>-5.9999999999999995E-4</v>
      </c>
      <c r="F112" s="4">
        <v>2.5000000000000001E-2</v>
      </c>
      <c r="G112" s="4">
        <v>2.2700000000000001E-2</v>
      </c>
      <c r="H112" s="4">
        <v>1.35E-2</v>
      </c>
      <c r="I112" s="4">
        <v>1.3299999999999999E-2</v>
      </c>
      <c r="J112" s="4">
        <v>3.4200000000000001E-2</v>
      </c>
      <c r="K112" s="4">
        <v>-1.1000000000000001E-3</v>
      </c>
      <c r="L112" s="4">
        <v>6.9999999999999999E-4</v>
      </c>
      <c r="M112" s="4">
        <v>1E-3</v>
      </c>
      <c r="N112" s="4">
        <v>9.1999999999999998E-3</v>
      </c>
      <c r="O112" s="4">
        <v>1.4800000000000001E-2</v>
      </c>
      <c r="P112" s="4">
        <v>4.3E-3</v>
      </c>
      <c r="Q112" s="4">
        <v>1.7899999999999999E-2</v>
      </c>
      <c r="R112" s="4"/>
      <c r="S112" s="38"/>
    </row>
    <row r="113" spans="1:19" x14ac:dyDescent="0.25">
      <c r="A113">
        <v>2013</v>
      </c>
      <c r="B113">
        <v>1</v>
      </c>
      <c r="C113" s="2">
        <v>41305</v>
      </c>
      <c r="D113" s="1">
        <v>109</v>
      </c>
      <c r="E113" s="4">
        <v>-2.5999999999999999E-3</v>
      </c>
      <c r="F113" s="4">
        <v>2.7300000000000001E-2</v>
      </c>
      <c r="G113" s="4">
        <v>4.8800000000000003E-2</v>
      </c>
      <c r="H113" s="4">
        <v>3.9399999999999998E-2</v>
      </c>
      <c r="I113" s="4">
        <v>3.9399999999999998E-2</v>
      </c>
      <c r="J113" s="4">
        <v>5.2900000000000003E-2</v>
      </c>
      <c r="K113" s="4">
        <v>-3.5999999999999999E-3</v>
      </c>
      <c r="L113" s="4">
        <v>-2.9999999999999997E-4</v>
      </c>
      <c r="M113" s="4">
        <v>5.7000000000000002E-3</v>
      </c>
      <c r="N113" s="4">
        <v>1.5599999999999999E-2</v>
      </c>
      <c r="O113" s="4">
        <v>1.8200000000000001E-2</v>
      </c>
      <c r="P113" s="4">
        <v>6.0000000000000001E-3</v>
      </c>
      <c r="Q113" s="4">
        <v>2.93E-2</v>
      </c>
      <c r="R113" s="4"/>
      <c r="S113" s="38"/>
    </row>
    <row r="114" spans="1:19" x14ac:dyDescent="0.25">
      <c r="A114">
        <v>2013</v>
      </c>
      <c r="B114">
        <v>2</v>
      </c>
      <c r="C114" s="2">
        <v>41333</v>
      </c>
      <c r="D114" s="1">
        <v>110</v>
      </c>
      <c r="E114" s="4">
        <v>1.0699999999999999E-2</v>
      </c>
      <c r="F114" s="4">
        <v>1.61E-2</v>
      </c>
      <c r="G114" s="4">
        <v>4.3E-3</v>
      </c>
      <c r="H114" s="4">
        <v>6.6E-3</v>
      </c>
      <c r="I114" s="4">
        <v>6.1999999999999998E-3</v>
      </c>
      <c r="J114" s="4">
        <v>1.61E-2</v>
      </c>
      <c r="K114" s="4">
        <v>0.01</v>
      </c>
      <c r="L114" s="4">
        <v>1.24E-2</v>
      </c>
      <c r="M114" s="4">
        <v>-2.41E-2</v>
      </c>
      <c r="N114" s="4">
        <v>7.7999999999999996E-3</v>
      </c>
      <c r="O114" s="4">
        <v>8.9999999999999993E-3</v>
      </c>
      <c r="P114" s="4">
        <v>1.06E-2</v>
      </c>
      <c r="Q114" s="4">
        <v>1.18E-2</v>
      </c>
      <c r="R114" s="4"/>
      <c r="S114" s="38"/>
    </row>
    <row r="115" spans="1:19" x14ac:dyDescent="0.25">
      <c r="A115">
        <v>2013</v>
      </c>
      <c r="B115">
        <v>3</v>
      </c>
      <c r="C115" s="2">
        <v>41364</v>
      </c>
      <c r="D115" s="1">
        <v>111</v>
      </c>
      <c r="E115" s="4">
        <v>3.7000000000000002E-3</v>
      </c>
      <c r="F115" s="4">
        <v>-1.3100000000000001E-2</v>
      </c>
      <c r="G115" s="4">
        <v>1.44E-2</v>
      </c>
      <c r="H115" s="4">
        <v>3.1600000000000003E-2</v>
      </c>
      <c r="I115" s="4">
        <v>3.1600000000000003E-2</v>
      </c>
      <c r="J115" s="4">
        <v>-1.2500000000000001E-2</v>
      </c>
      <c r="K115" s="4">
        <v>2.7000000000000001E-3</v>
      </c>
      <c r="L115" s="4">
        <v>6.0000000000000001E-3</v>
      </c>
      <c r="M115" s="4">
        <v>8.6999999999999994E-3</v>
      </c>
      <c r="N115" s="4">
        <v>4.7000000000000002E-3</v>
      </c>
      <c r="O115" s="4">
        <v>1.5E-3</v>
      </c>
      <c r="P115" s="4">
        <v>3.0999999999999999E-3</v>
      </c>
      <c r="Q115" s="4">
        <v>1.9E-3</v>
      </c>
      <c r="R115" s="4"/>
      <c r="S115" s="38"/>
    </row>
    <row r="116" spans="1:19" x14ac:dyDescent="0.25">
      <c r="A116">
        <v>2013</v>
      </c>
      <c r="B116">
        <v>4</v>
      </c>
      <c r="C116" s="2">
        <v>41394</v>
      </c>
      <c r="D116" s="1">
        <v>112</v>
      </c>
      <c r="E116" s="4">
        <v>7.3000000000000001E-3</v>
      </c>
      <c r="F116" s="4">
        <v>-2.3800000000000002E-2</v>
      </c>
      <c r="G116" s="4">
        <v>-7.7000000000000002E-3</v>
      </c>
      <c r="H116" s="4">
        <v>2.3599999999999999E-2</v>
      </c>
      <c r="I116" s="4">
        <v>2.35E-2</v>
      </c>
      <c r="J116" s="4">
        <v>1.72E-2</v>
      </c>
      <c r="K116" s="4">
        <v>6.7999999999999996E-3</v>
      </c>
      <c r="L116" s="4">
        <v>8.8000000000000005E-3</v>
      </c>
      <c r="M116" s="4">
        <v>-1.1999999999999999E-3</v>
      </c>
      <c r="N116" s="4">
        <v>3.5999999999999999E-3</v>
      </c>
      <c r="O116" s="4">
        <v>-1.1900000000000001E-2</v>
      </c>
      <c r="P116" s="4">
        <v>6.6E-3</v>
      </c>
      <c r="Q116" s="4">
        <v>5.1999999999999998E-3</v>
      </c>
      <c r="R116" s="4"/>
      <c r="S116" s="38"/>
    </row>
    <row r="117" spans="1:19" x14ac:dyDescent="0.25">
      <c r="A117">
        <v>2013</v>
      </c>
      <c r="B117">
        <v>5</v>
      </c>
      <c r="C117" s="2">
        <v>41425</v>
      </c>
      <c r="D117" s="1">
        <v>113</v>
      </c>
      <c r="E117" s="4">
        <v>-9.2999999999999992E-3</v>
      </c>
      <c r="F117" s="4">
        <v>1.6400000000000001E-2</v>
      </c>
      <c r="G117" s="4">
        <v>3.9100000000000003E-2</v>
      </c>
      <c r="H117" s="4">
        <v>3.4599999999999999E-2</v>
      </c>
      <c r="I117" s="4">
        <v>3.3599999999999998E-2</v>
      </c>
      <c r="J117" s="4">
        <v>2.5000000000000001E-2</v>
      </c>
      <c r="K117" s="4">
        <v>-9.2999999999999992E-3</v>
      </c>
      <c r="L117" s="4">
        <v>-9.5999999999999992E-3</v>
      </c>
      <c r="M117" s="4">
        <v>-4.1500000000000002E-2</v>
      </c>
      <c r="N117" s="4">
        <v>4.1999999999999997E-3</v>
      </c>
      <c r="O117" s="4">
        <v>1.83E-2</v>
      </c>
      <c r="P117" s="4">
        <v>-2E-3</v>
      </c>
      <c r="Q117" s="4">
        <v>1.66E-2</v>
      </c>
      <c r="R117" s="4"/>
      <c r="S117" s="38"/>
    </row>
    <row r="118" spans="1:19" x14ac:dyDescent="0.25">
      <c r="A118">
        <f t="shared" ref="A118:A123" si="4">+YEAR(C118)</f>
        <v>2013</v>
      </c>
      <c r="B118">
        <f t="shared" ref="B118:B123" si="5">+MONTH(C118)</f>
        <v>6</v>
      </c>
      <c r="C118" s="2">
        <f>+'[3]Rends Nets GPD'!A155</f>
        <v>41455</v>
      </c>
      <c r="D118" s="1">
        <f t="shared" ref="D118:D160" si="6">+D117+1</f>
        <v>114</v>
      </c>
      <c r="E118" s="4">
        <f>IF(+VLOOKUP($C118,'[3]Rends Nets GPD'!$A:$IV,E$1,FALSE)="S/O",0,+VLOOKUP($C118,'[3]Rends Nets GPD'!$A:$IV,E$1,FALSE))</f>
        <v>-1.37E-2</v>
      </c>
      <c r="F118" s="4">
        <f>IF(+VLOOKUP($C118,'[3]Rends Nets GPD'!$A:$IV,F$1,FALSE)="S/O",0,+VLOOKUP($C118,'[3]Rends Nets GPD'!$A:$IV,F$1,FALSE))</f>
        <v>-3.09E-2</v>
      </c>
      <c r="G118" s="4">
        <f>IF(+VLOOKUP($C118,'[3]Rends Nets GPD'!$A:$IV,G$1,FALSE)="S/O",0,+VLOOKUP($C118,'[3]Rends Nets GPD'!$A:$IV,G$1,FALSE))</f>
        <v>-1.2500000000000001E-2</v>
      </c>
      <c r="H118" s="4">
        <f>IF(+VLOOKUP($C118,'[3]Rends Nets GPD'!$A:$IV,H$1,FALSE)="S/O",0,+VLOOKUP($C118,'[3]Rends Nets GPD'!$A:$IV,H$1,FALSE))</f>
        <v>-2.2599999999999999E-2</v>
      </c>
      <c r="I118" s="4">
        <f>IF(+VLOOKUP($C118,'[3]Rends Nets GPD'!$A:$IV,I$1,FALSE)="S/O",0,+VLOOKUP($C118,'[3]Rends Nets GPD'!$A:$IV,I$1,FALSE))</f>
        <v>-2.3099999999999999E-2</v>
      </c>
      <c r="J118" s="4">
        <f>IF(+VLOOKUP($C118,'[3]Rends Nets GPD'!$A:$IV,J$1,FALSE)="S/O",0,+VLOOKUP($C118,'[3]Rends Nets GPD'!$A:$IV,J$1,FALSE))</f>
        <v>-4.1000000000000002E-2</v>
      </c>
      <c r="K118" s="4">
        <f>IF(+VLOOKUP($C118,'[3]Rends Nets GPD'!$A:$IV,K$1,FALSE)="S/O",0,+VLOOKUP($C118,'[3]Rends Nets GPD'!$A:$IV,K$1,FALSE))</f>
        <v>-1.24E-2</v>
      </c>
      <c r="L118" s="4">
        <f>IF(+VLOOKUP($C118,'[3]Rends Nets GPD'!$A:$IV,L$1,FALSE)="S/O",0,+VLOOKUP($C118,'[3]Rends Nets GPD'!$A:$IV,L$1,FALSE))</f>
        <v>-1.72E-2</v>
      </c>
      <c r="M118" s="4">
        <f>IF(+VLOOKUP($C118,'[3]Rends Nets GPD'!$A:$IV,M$1,FALSE)="S/O",0,+VLOOKUP($C118,'[3]Rends Nets GPD'!$A:$IV,M$1,FALSE))</f>
        <v>-3.8300000000000001E-2</v>
      </c>
      <c r="N118" s="4">
        <f>IF(+VLOOKUP($C118,'[3]Rends Nets GPD'!$A:$IV,N$1,FALSE)="S/O",0,+VLOOKUP($C118,'[3]Rends Nets GPD'!$A:$IV,N$1,FALSE))</f>
        <v>-1.9699999999999999E-2</v>
      </c>
      <c r="O118" s="4">
        <f>IF(+VLOOKUP($C118,'[3]Rends Nets GPD'!$A:$IV,O$1,FALSE)="S/O",0,+VLOOKUP($C118,'[3]Rends Nets GPD'!$A:$IV,O$1,FALSE))</f>
        <v>-2.2200000000000001E-2</v>
      </c>
      <c r="P118" s="4">
        <f>IF(+VLOOKUP($C118,'[3]Rends Nets GPD'!$A:$IV,P$1,FALSE)="S/O",0,+VLOOKUP($C118,'[3]Rends Nets GPD'!$A:$IV,P$1,FALSE))</f>
        <v>-1.7299999999999999E-2</v>
      </c>
      <c r="Q118" s="4">
        <f>IF(+VLOOKUP($C118,'[3]Rends Nets GPD'!$A:$IV,Q$1,FALSE)="S/O",0,+VLOOKUP($C118,'[3]Rends Nets GPD'!$A:$IV,Q$1,FALSE))</f>
        <v>-2.7199999999999998E-2</v>
      </c>
      <c r="R118" s="4"/>
      <c r="S118" s="38"/>
    </row>
    <row r="119" spans="1:19" x14ac:dyDescent="0.25">
      <c r="A119">
        <f t="shared" si="4"/>
        <v>2013</v>
      </c>
      <c r="B119">
        <f t="shared" si="5"/>
        <v>7</v>
      </c>
      <c r="C119" s="2">
        <f>+'[3]Rends Nets GPD'!A156</f>
        <v>41486</v>
      </c>
      <c r="D119" s="1">
        <f t="shared" si="6"/>
        <v>115</v>
      </c>
      <c r="E119" s="4">
        <f>IF(+VLOOKUP($C119,'[3]Rends Nets GPD'!$A:$IV,E$1,FALSE)="S/O",0,+VLOOKUP($C119,'[3]Rends Nets GPD'!$A:$IV,E$1,FALSE))</f>
        <v>3.5999999999999999E-3</v>
      </c>
      <c r="F119" s="4">
        <f>IF(+VLOOKUP($C119,'[3]Rends Nets GPD'!$A:$IV,F$1,FALSE)="S/O",0,+VLOOKUP($C119,'[3]Rends Nets GPD'!$A:$IV,F$1,FALSE))</f>
        <v>3.7600000000000001E-2</v>
      </c>
      <c r="G119" s="4">
        <f>IF(+VLOOKUP($C119,'[3]Rends Nets GPD'!$A:$IV,G$1,FALSE)="S/O",0,+VLOOKUP($C119,'[3]Rends Nets GPD'!$A:$IV,G$1,FALSE))</f>
        <v>4.8099999999999997E-2</v>
      </c>
      <c r="H119" s="4">
        <f>IF(+VLOOKUP($C119,'[3]Rends Nets GPD'!$A:$IV,H$1,FALSE)="S/O",0,+VLOOKUP($C119,'[3]Rends Nets GPD'!$A:$IV,H$1,FALSE))</f>
        <v>5.74E-2</v>
      </c>
      <c r="I119" s="4">
        <f>IF(+VLOOKUP($C119,'[3]Rends Nets GPD'!$A:$IV,I$1,FALSE)="S/O",0,+VLOOKUP($C119,'[3]Rends Nets GPD'!$A:$IV,I$1,FALSE))</f>
        <v>5.8000000000000003E-2</v>
      </c>
      <c r="J119" s="4">
        <f>IF(+VLOOKUP($C119,'[3]Rends Nets GPD'!$A:$IV,J$1,FALSE)="S/O",0,+VLOOKUP($C119,'[3]Rends Nets GPD'!$A:$IV,J$1,FALSE))</f>
        <v>4.0099999999999997E-2</v>
      </c>
      <c r="K119" s="4">
        <f>IF(+VLOOKUP($C119,'[3]Rends Nets GPD'!$A:$IV,K$1,FALSE)="S/O",0,+VLOOKUP($C119,'[3]Rends Nets GPD'!$A:$IV,K$1,FALSE))</f>
        <v>2.5999999999999999E-3</v>
      </c>
      <c r="L119" s="4">
        <f>IF(+VLOOKUP($C119,'[3]Rends Nets GPD'!$A:$IV,L$1,FALSE)="S/O",0,+VLOOKUP($C119,'[3]Rends Nets GPD'!$A:$IV,L$1,FALSE))</f>
        <v>6.3E-3</v>
      </c>
      <c r="M119" s="4">
        <f>IF(+VLOOKUP($C119,'[3]Rends Nets GPD'!$A:$IV,M$1,FALSE)="S/O",0,+VLOOKUP($C119,'[3]Rends Nets GPD'!$A:$IV,M$1,FALSE))</f>
        <v>3.2599999999999997E-2</v>
      </c>
      <c r="N119" s="4">
        <f>IF(+VLOOKUP($C119,'[3]Rends Nets GPD'!$A:$IV,N$1,FALSE)="S/O",0,+VLOOKUP($C119,'[3]Rends Nets GPD'!$A:$IV,N$1,FALSE))</f>
        <v>2.2100000000000002E-2</v>
      </c>
      <c r="O119" s="4">
        <f>IF(+VLOOKUP($C119,'[3]Rends Nets GPD'!$A:$IV,O$1,FALSE)="S/O",0,+VLOOKUP($C119,'[3]Rends Nets GPD'!$A:$IV,O$1,FALSE))</f>
        <v>4.2000000000000003E-2</v>
      </c>
      <c r="P119" s="4">
        <f>IF(+VLOOKUP($C119,'[3]Rends Nets GPD'!$A:$IV,P$1,FALSE)="S/O",0,+VLOOKUP($C119,'[3]Rends Nets GPD'!$A:$IV,P$1,FALSE))</f>
        <v>1.2200000000000001E-2</v>
      </c>
      <c r="Q119" s="4">
        <f>IF(+VLOOKUP($C119,'[3]Rends Nets GPD'!$A:$IV,Q$1,FALSE)="S/O",0,+VLOOKUP($C119,'[3]Rends Nets GPD'!$A:$IV,Q$1,FALSE))</f>
        <v>3.56E-2</v>
      </c>
      <c r="R119" s="4"/>
      <c r="S119" s="38"/>
    </row>
    <row r="120" spans="1:19" x14ac:dyDescent="0.25">
      <c r="A120">
        <f t="shared" si="4"/>
        <v>2013</v>
      </c>
      <c r="B120">
        <f t="shared" si="5"/>
        <v>8</v>
      </c>
      <c r="C120" s="2">
        <f>+'[3]Rends Nets GPD'!A157</f>
        <v>41517</v>
      </c>
      <c r="D120" s="1">
        <f t="shared" si="6"/>
        <v>116</v>
      </c>
      <c r="E120" s="4">
        <f>IF(+VLOOKUP($C120,'[3]Rends Nets GPD'!$A:$IV,E$1,FALSE)="S/O",0,+VLOOKUP($C120,'[3]Rends Nets GPD'!$A:$IV,E$1,FALSE))</f>
        <v>-3.2000000000000002E-3</v>
      </c>
      <c r="F120" s="4">
        <f>IF(+VLOOKUP($C120,'[3]Rends Nets GPD'!$A:$IV,F$1,FALSE)="S/O",0,+VLOOKUP($C120,'[3]Rends Nets GPD'!$A:$IV,F$1,FALSE))</f>
        <v>1.43E-2</v>
      </c>
      <c r="G120" s="4">
        <f>IF(+VLOOKUP($C120,'[3]Rends Nets GPD'!$A:$IV,G$1,FALSE)="S/O",0,+VLOOKUP($C120,'[3]Rends Nets GPD'!$A:$IV,G$1,FALSE))</f>
        <v>1.09E-2</v>
      </c>
      <c r="H120" s="4">
        <f>IF(+VLOOKUP($C120,'[3]Rends Nets GPD'!$A:$IV,H$1,FALSE)="S/O",0,+VLOOKUP($C120,'[3]Rends Nets GPD'!$A:$IV,H$1,FALSE))</f>
        <v>-2.0799999999999999E-2</v>
      </c>
      <c r="I120" s="4">
        <f>IF(+VLOOKUP($C120,'[3]Rends Nets GPD'!$A:$IV,I$1,FALSE)="S/O",0,+VLOOKUP($C120,'[3]Rends Nets GPD'!$A:$IV,I$1,FALSE))</f>
        <v>-2.1299999999999999E-2</v>
      </c>
      <c r="J120" s="4">
        <f>IF(+VLOOKUP($C120,'[3]Rends Nets GPD'!$A:$IV,J$1,FALSE)="S/O",0,+VLOOKUP($C120,'[3]Rends Nets GPD'!$A:$IV,J$1,FALSE))</f>
        <v>4.7000000000000002E-3</v>
      </c>
      <c r="K120" s="4">
        <f>IF(+VLOOKUP($C120,'[3]Rends Nets GPD'!$A:$IV,K$1,FALSE)="S/O",0,+VLOOKUP($C120,'[3]Rends Nets GPD'!$A:$IV,K$1,FALSE))</f>
        <v>-2.8E-3</v>
      </c>
      <c r="L120" s="4">
        <f>IF(+VLOOKUP($C120,'[3]Rends Nets GPD'!$A:$IV,L$1,FALSE)="S/O",0,+VLOOKUP($C120,'[3]Rends Nets GPD'!$A:$IV,L$1,FALSE))</f>
        <v>-4.4999999999999997E-3</v>
      </c>
      <c r="M120" s="4">
        <f>IF(+VLOOKUP($C120,'[3]Rends Nets GPD'!$A:$IV,M$1,FALSE)="S/O",0,+VLOOKUP($C120,'[3]Rends Nets GPD'!$A:$IV,M$1,FALSE))</f>
        <v>3.3E-3</v>
      </c>
      <c r="N120" s="4">
        <f>IF(+VLOOKUP($C120,'[3]Rends Nets GPD'!$A:$IV,N$1,FALSE)="S/O",0,+VLOOKUP($C120,'[3]Rends Nets GPD'!$A:$IV,N$1,FALSE))</f>
        <v>-1E-3</v>
      </c>
      <c r="O120" s="4">
        <f>IF(+VLOOKUP($C120,'[3]Rends Nets GPD'!$A:$IV,O$1,FALSE)="S/O",0,+VLOOKUP($C120,'[3]Rends Nets GPD'!$A:$IV,O$1,FALSE))</f>
        <v>7.4000000000000003E-3</v>
      </c>
      <c r="P120" s="4">
        <f>IF(+VLOOKUP($C120,'[3]Rends Nets GPD'!$A:$IV,P$1,FALSE)="S/O",0,+VLOOKUP($C120,'[3]Rends Nets GPD'!$A:$IV,P$1,FALSE))</f>
        <v>-3.0000000000000001E-3</v>
      </c>
      <c r="Q120" s="4">
        <f>IF(+VLOOKUP($C120,'[3]Rends Nets GPD'!$A:$IV,Q$1,FALSE)="S/O",0,+VLOOKUP($C120,'[3]Rends Nets GPD'!$A:$IV,Q$1,FALSE))</f>
        <v>-1.6999999999999999E-3</v>
      </c>
      <c r="R120" s="4"/>
      <c r="S120" s="38"/>
    </row>
    <row r="121" spans="1:19" x14ac:dyDescent="0.25">
      <c r="A121">
        <f t="shared" si="4"/>
        <v>2013</v>
      </c>
      <c r="B121">
        <f t="shared" si="5"/>
        <v>9</v>
      </c>
      <c r="C121" s="2">
        <f>+'[3]Rends Nets GPD'!A158</f>
        <v>41547</v>
      </c>
      <c r="D121" s="1">
        <f t="shared" si="6"/>
        <v>117</v>
      </c>
      <c r="E121" s="4">
        <f>IF(+VLOOKUP($C121,'[3]Rends Nets GPD'!$A:$IV,E$1,FALSE)="S/O",0,+VLOOKUP($C121,'[3]Rends Nets GPD'!$A:$IV,E$1,FALSE))</f>
        <v>5.3E-3</v>
      </c>
      <c r="F121" s="4">
        <f>IF(+VLOOKUP($C121,'[3]Rends Nets GPD'!$A:$IV,F$1,FALSE)="S/O",0,+VLOOKUP($C121,'[3]Rends Nets GPD'!$A:$IV,F$1,FALSE))</f>
        <v>2.4199999999999999E-2</v>
      </c>
      <c r="G121" s="4">
        <f>IF(+VLOOKUP($C121,'[3]Rends Nets GPD'!$A:$IV,G$1,FALSE)="S/O",0,+VLOOKUP($C121,'[3]Rends Nets GPD'!$A:$IV,G$1,FALSE))</f>
        <v>3.9300000000000002E-2</v>
      </c>
      <c r="H121" s="4">
        <f>IF(+VLOOKUP($C121,'[3]Rends Nets GPD'!$A:$IV,H$1,FALSE)="S/O",0,+VLOOKUP($C121,'[3]Rends Nets GPD'!$A:$IV,H$1,FALSE))</f>
        <v>2.7400000000000001E-2</v>
      </c>
      <c r="I121" s="4">
        <f>IF(+VLOOKUP($C121,'[3]Rends Nets GPD'!$A:$IV,I$1,FALSE)="S/O",0,+VLOOKUP($C121,'[3]Rends Nets GPD'!$A:$IV,I$1,FALSE))</f>
        <v>2.7900000000000001E-2</v>
      </c>
      <c r="J121" s="4">
        <f>IF(+VLOOKUP($C121,'[3]Rends Nets GPD'!$A:$IV,J$1,FALSE)="S/O",0,+VLOOKUP($C121,'[3]Rends Nets GPD'!$A:$IV,J$1,FALSE))</f>
        <v>5.8200000000000002E-2</v>
      </c>
      <c r="K121" s="4">
        <f>IF(+VLOOKUP($C121,'[3]Rends Nets GPD'!$A:$IV,K$1,FALSE)="S/O",0,+VLOOKUP($C121,'[3]Rends Nets GPD'!$A:$IV,K$1,FALSE))</f>
        <v>5.4999999999999997E-3</v>
      </c>
      <c r="L121" s="4">
        <f>IF(+VLOOKUP($C121,'[3]Rends Nets GPD'!$A:$IV,L$1,FALSE)="S/O",0,+VLOOKUP($C121,'[3]Rends Nets GPD'!$A:$IV,L$1,FALSE))</f>
        <v>4.8999999999999998E-3</v>
      </c>
      <c r="M121" s="4">
        <f>IF(+VLOOKUP($C121,'[3]Rends Nets GPD'!$A:$IV,M$1,FALSE)="S/O",0,+VLOOKUP($C121,'[3]Rends Nets GPD'!$A:$IV,M$1,FALSE))</f>
        <v>3.8999999999999998E-3</v>
      </c>
      <c r="N121" s="4">
        <f>IF(+VLOOKUP($C121,'[3]Rends Nets GPD'!$A:$IV,N$1,FALSE)="S/O",0,+VLOOKUP($C121,'[3]Rends Nets GPD'!$A:$IV,N$1,FALSE))</f>
        <v>1.7500000000000002E-2</v>
      </c>
      <c r="O121" s="4">
        <f>IF(+VLOOKUP($C121,'[3]Rends Nets GPD'!$A:$IV,O$1,FALSE)="S/O",0,+VLOOKUP($C121,'[3]Rends Nets GPD'!$A:$IV,O$1,FALSE))</f>
        <v>2.3599999999999999E-2</v>
      </c>
      <c r="P121" s="4">
        <f>IF(+VLOOKUP($C121,'[3]Rends Nets GPD'!$A:$IV,P$1,FALSE)="S/O",0,+VLOOKUP($C121,'[3]Rends Nets GPD'!$A:$IV,P$1,FALSE))</f>
        <v>1.26E-2</v>
      </c>
      <c r="Q121" s="4">
        <f>IF(+VLOOKUP($C121,'[3]Rends Nets GPD'!$A:$IV,Q$1,FALSE)="S/O",0,+VLOOKUP($C121,'[3]Rends Nets GPD'!$A:$IV,Q$1,FALSE))</f>
        <v>2.9899999999999999E-2</v>
      </c>
      <c r="R121" s="4"/>
      <c r="S121" s="38"/>
    </row>
    <row r="122" spans="1:19" x14ac:dyDescent="0.25">
      <c r="A122">
        <f t="shared" si="4"/>
        <v>2013</v>
      </c>
      <c r="B122">
        <f t="shared" si="5"/>
        <v>10</v>
      </c>
      <c r="C122" s="2">
        <f>+'[3]Rends Nets GPD'!A159</f>
        <v>41578</v>
      </c>
      <c r="D122" s="1">
        <f t="shared" si="6"/>
        <v>118</v>
      </c>
      <c r="E122" s="4">
        <f>IF(+VLOOKUP($C122,'[3]Rends Nets GPD'!$A:$IV,E$1,FALSE)="S/O",0,+VLOOKUP($C122,'[3]Rends Nets GPD'!$A:$IV,E$1,FALSE))</f>
        <v>9.9000000000000008E-3</v>
      </c>
      <c r="F122" s="4">
        <f>IF(+VLOOKUP($C122,'[3]Rends Nets GPD'!$A:$IV,F$1,FALSE)="S/O",0,+VLOOKUP($C122,'[3]Rends Nets GPD'!$A:$IV,F$1,FALSE))</f>
        <v>4.5999999999999999E-2</v>
      </c>
      <c r="G122" s="4">
        <f>IF(+VLOOKUP($C122,'[3]Rends Nets GPD'!$A:$IV,G$1,FALSE)="S/O",0,+VLOOKUP($C122,'[3]Rends Nets GPD'!$A:$IV,G$1,FALSE))</f>
        <v>5.1900000000000002E-2</v>
      </c>
      <c r="H122" s="4">
        <f>IF(+VLOOKUP($C122,'[3]Rends Nets GPD'!$A:$IV,H$1,FALSE)="S/O",0,+VLOOKUP($C122,'[3]Rends Nets GPD'!$A:$IV,H$1,FALSE))</f>
        <v>4.65E-2</v>
      </c>
      <c r="I122" s="4">
        <f>IF(+VLOOKUP($C122,'[3]Rends Nets GPD'!$A:$IV,I$1,FALSE)="S/O",0,+VLOOKUP($C122,'[3]Rends Nets GPD'!$A:$IV,I$1,FALSE))</f>
        <v>4.6399999999999997E-2</v>
      </c>
      <c r="J122" s="4">
        <f>IF(+VLOOKUP($C122,'[3]Rends Nets GPD'!$A:$IV,J$1,FALSE)="S/O",0,+VLOOKUP($C122,'[3]Rends Nets GPD'!$A:$IV,J$1,FALSE))</f>
        <v>4.6100000000000002E-2</v>
      </c>
      <c r="K122" s="4">
        <f>IF(+VLOOKUP($C122,'[3]Rends Nets GPD'!$A:$IV,K$1,FALSE)="S/O",0,+VLOOKUP($C122,'[3]Rends Nets GPD'!$A:$IV,K$1,FALSE))</f>
        <v>9.1000000000000004E-3</v>
      </c>
      <c r="L122" s="4">
        <f>IF(+VLOOKUP($C122,'[3]Rends Nets GPD'!$A:$IV,L$1,FALSE)="S/O",0,+VLOOKUP($C122,'[3]Rends Nets GPD'!$A:$IV,L$1,FALSE))</f>
        <v>1.2E-2</v>
      </c>
      <c r="M122" s="4">
        <f>IF(+VLOOKUP($C122,'[3]Rends Nets GPD'!$A:$IV,M$1,FALSE)="S/O",0,+VLOOKUP($C122,'[3]Rends Nets GPD'!$A:$IV,M$1,FALSE))</f>
        <v>1.2E-2</v>
      </c>
      <c r="N122" s="4">
        <f>IF(+VLOOKUP($C122,'[3]Rends Nets GPD'!$A:$IV,N$1,FALSE)="S/O",0,+VLOOKUP($C122,'[3]Rends Nets GPD'!$A:$IV,N$1,FALSE))</f>
        <v>2.5999999999999999E-2</v>
      </c>
      <c r="O122" s="4">
        <f>IF(+VLOOKUP($C122,'[3]Rends Nets GPD'!$A:$IV,O$1,FALSE)="S/O",0,+VLOOKUP($C122,'[3]Rends Nets GPD'!$A:$IV,O$1,FALSE))</f>
        <v>4.3700000000000003E-2</v>
      </c>
      <c r="P122" s="4">
        <f>IF(+VLOOKUP($C122,'[3]Rends Nets GPD'!$A:$IV,P$1,FALSE)="S/O",0,+VLOOKUP($C122,'[3]Rends Nets GPD'!$A:$IV,P$1,FALSE))</f>
        <v>1.78E-2</v>
      </c>
      <c r="Q122" s="4">
        <f>IF(+VLOOKUP($C122,'[3]Rends Nets GPD'!$A:$IV,Q$1,FALSE)="S/O",0,+VLOOKUP($C122,'[3]Rends Nets GPD'!$A:$IV,Q$1,FALSE))</f>
        <v>3.7499999999999999E-2</v>
      </c>
      <c r="R122" s="4"/>
      <c r="S122" s="38"/>
    </row>
    <row r="123" spans="1:19" x14ac:dyDescent="0.25">
      <c r="A123">
        <f t="shared" si="4"/>
        <v>2013</v>
      </c>
      <c r="B123">
        <f t="shared" si="5"/>
        <v>11</v>
      </c>
      <c r="C123" s="2">
        <f>+'[3]Rends Nets GPD'!A160</f>
        <v>41608</v>
      </c>
      <c r="D123" s="1">
        <f t="shared" si="6"/>
        <v>119</v>
      </c>
      <c r="E123" s="4">
        <f>IF(+VLOOKUP($C123,'[3]Rends Nets GPD'!$A:$IV,E$1,FALSE)="S/O",0,+VLOOKUP($C123,'[3]Rends Nets GPD'!$A:$IV,E$1,FALSE))</f>
        <v>1.5E-3</v>
      </c>
      <c r="F123" s="4">
        <f>IF(+VLOOKUP($C123,'[3]Rends Nets GPD'!$A:$IV,F$1,FALSE)="S/O",0,+VLOOKUP($C123,'[3]Rends Nets GPD'!$A:$IV,F$1,FALSE))</f>
        <v>9.1999999999999998E-3</v>
      </c>
      <c r="G123" s="4">
        <f>IF(+VLOOKUP($C123,'[3]Rends Nets GPD'!$A:$IV,G$1,FALSE)="S/O",0,+VLOOKUP($C123,'[3]Rends Nets GPD'!$A:$IV,G$1,FALSE))</f>
        <v>4.9700000000000001E-2</v>
      </c>
      <c r="H123" s="4">
        <f>IF(+VLOOKUP($C123,'[3]Rends Nets GPD'!$A:$IV,H$1,FALSE)="S/O",0,+VLOOKUP($C123,'[3]Rends Nets GPD'!$A:$IV,H$1,FALSE))</f>
        <v>2.8199999999999999E-2</v>
      </c>
      <c r="I123" s="4">
        <f>IF(+VLOOKUP($C123,'[3]Rends Nets GPD'!$A:$IV,I$1,FALSE)="S/O",0,+VLOOKUP($C123,'[3]Rends Nets GPD'!$A:$IV,I$1,FALSE))</f>
        <v>2.7900000000000001E-2</v>
      </c>
      <c r="J123" s="4">
        <f>IF(+VLOOKUP($C123,'[3]Rends Nets GPD'!$A:$IV,J$1,FALSE)="S/O",0,+VLOOKUP($C123,'[3]Rends Nets GPD'!$A:$IV,J$1,FALSE))</f>
        <v>2.35E-2</v>
      </c>
      <c r="K123" s="4">
        <f>IF(+VLOOKUP($C123,'[3]Rends Nets GPD'!$A:$IV,K$1,FALSE)="S/O",0,+VLOOKUP($C123,'[3]Rends Nets GPD'!$A:$IV,K$1,FALSE))</f>
        <v>1.6000000000000001E-3</v>
      </c>
      <c r="L123" s="4">
        <f>IF(+VLOOKUP($C123,'[3]Rends Nets GPD'!$A:$IV,L$1,FALSE)="S/O",0,+VLOOKUP($C123,'[3]Rends Nets GPD'!$A:$IV,L$1,FALSE))</f>
        <v>1.8E-3</v>
      </c>
      <c r="M123" s="4">
        <f>IF(+VLOOKUP($C123,'[3]Rends Nets GPD'!$A:$IV,M$1,FALSE)="S/O",0,+VLOOKUP($C123,'[3]Rends Nets GPD'!$A:$IV,M$1,FALSE))</f>
        <v>-1.6799999999999999E-2</v>
      </c>
      <c r="N123" s="4">
        <f>IF(+VLOOKUP($C123,'[3]Rends Nets GPD'!$A:$IV,N$1,FALSE)="S/O",0,+VLOOKUP($C123,'[3]Rends Nets GPD'!$A:$IV,N$1,FALSE))</f>
        <v>1.21E-2</v>
      </c>
      <c r="O123" s="4">
        <f>IF(+VLOOKUP($C123,'[3]Rends Nets GPD'!$A:$IV,O$1,FALSE)="S/O",0,+VLOOKUP($C123,'[3]Rends Nets GPD'!$A:$IV,O$1,FALSE))</f>
        <v>2.3800000000000002E-2</v>
      </c>
      <c r="P123" s="4">
        <f>IF(+VLOOKUP($C123,'[3]Rends Nets GPD'!$A:$IV,P$1,FALSE)="S/O",0,+VLOOKUP($C123,'[3]Rends Nets GPD'!$A:$IV,P$1,FALSE))</f>
        <v>5.4999999999999997E-3</v>
      </c>
      <c r="Q123" s="4">
        <f>IF(+VLOOKUP($C123,'[3]Rends Nets GPD'!$A:$IV,Q$1,FALSE)="S/O",0,+VLOOKUP($C123,'[3]Rends Nets GPD'!$A:$IV,Q$1,FALSE))</f>
        <v>1.5299999999999999E-2</v>
      </c>
      <c r="R123" s="4"/>
      <c r="S123" s="38"/>
    </row>
    <row r="124" spans="1:19" x14ac:dyDescent="0.25">
      <c r="A124">
        <f t="shared" ref="A124:A129" si="7">+YEAR(C124)</f>
        <v>2013</v>
      </c>
      <c r="B124">
        <f t="shared" ref="B124:B129" si="8">+MONTH(C124)</f>
        <v>12</v>
      </c>
      <c r="C124" s="2">
        <f>+'[3]Rends Nets GPD'!A161</f>
        <v>41639</v>
      </c>
      <c r="D124" s="1">
        <f t="shared" si="6"/>
        <v>120</v>
      </c>
      <c r="E124" s="4">
        <f>IF(+VLOOKUP($C124,'[3]Rends Nets GPD'!$A:$IV,E$1,FALSE)="S/O",0,+VLOOKUP($C124,'[3]Rends Nets GPD'!$A:$IV,E$1,FALSE))</f>
        <v>-3.8999999999999998E-3</v>
      </c>
      <c r="F124" s="4">
        <f>IF(+VLOOKUP($C124,'[3]Rends Nets GPD'!$A:$IV,F$1,FALSE)="S/O",0,+VLOOKUP($C124,'[3]Rends Nets GPD'!$A:$IV,F$1,FALSE))</f>
        <v>2.8000000000000001E-2</v>
      </c>
      <c r="G124" s="4">
        <f>IF(+VLOOKUP($C124,'[3]Rends Nets GPD'!$A:$IV,G$1,FALSE)="S/O",0,+VLOOKUP($C124,'[3]Rends Nets GPD'!$A:$IV,G$1,FALSE))</f>
        <v>2.0899999999999998E-2</v>
      </c>
      <c r="H124" s="4">
        <f>IF(+VLOOKUP($C124,'[3]Rends Nets GPD'!$A:$IV,H$1,FALSE)="S/O",0,+VLOOKUP($C124,'[3]Rends Nets GPD'!$A:$IV,H$1,FALSE))</f>
        <v>3.27E-2</v>
      </c>
      <c r="I124" s="4">
        <f>IF(+VLOOKUP($C124,'[3]Rends Nets GPD'!$A:$IV,I$1,FALSE)="S/O",0,+VLOOKUP($C124,'[3]Rends Nets GPD'!$A:$IV,I$1,FALSE))</f>
        <v>3.2599999999999997E-2</v>
      </c>
      <c r="J124" s="4">
        <f>IF(+VLOOKUP($C124,'[3]Rends Nets GPD'!$A:$IV,J$1,FALSE)="S/O",0,+VLOOKUP($C124,'[3]Rends Nets GPD'!$A:$IV,J$1,FALSE))</f>
        <v>1.8100000000000002E-2</v>
      </c>
      <c r="K124" s="4">
        <f>IF(+VLOOKUP($C124,'[3]Rends Nets GPD'!$A:$IV,K$1,FALSE)="S/O",0,+VLOOKUP($C124,'[3]Rends Nets GPD'!$A:$IV,K$1,FALSE))</f>
        <v>-3.8999999999999998E-3</v>
      </c>
      <c r="L124" s="4">
        <f>IF(+VLOOKUP($C124,'[3]Rends Nets GPD'!$A:$IV,L$1,FALSE)="S/O",0,+VLOOKUP($C124,'[3]Rends Nets GPD'!$A:$IV,L$1,FALSE))</f>
        <v>-3.5999999999999999E-3</v>
      </c>
      <c r="M124" s="4">
        <f>IF(+VLOOKUP($C124,'[3]Rends Nets GPD'!$A:$IV,M$1,FALSE)="S/O",0,+VLOOKUP($C124,'[3]Rends Nets GPD'!$A:$IV,M$1,FALSE))</f>
        <v>-7.1000000000000004E-3</v>
      </c>
      <c r="N124" s="4">
        <f>IF(+VLOOKUP($C124,'[3]Rends Nets GPD'!$A:$IV,N$1,FALSE)="S/O",0,+VLOOKUP($C124,'[3]Rends Nets GPD'!$A:$IV,N$1,FALSE))</f>
        <v>9.7999999999999997E-3</v>
      </c>
      <c r="O124" s="4">
        <f>IF(+VLOOKUP($C124,'[3]Rends Nets GPD'!$A:$IV,O$1,FALSE)="S/O",0,+VLOOKUP($C124,'[3]Rends Nets GPD'!$A:$IV,O$1,FALSE))</f>
        <v>1.8700000000000001E-2</v>
      </c>
      <c r="P124" s="4">
        <f>IF(+VLOOKUP($C124,'[3]Rends Nets GPD'!$A:$IV,P$1,FALSE)="S/O",0,+VLOOKUP($C124,'[3]Rends Nets GPD'!$A:$IV,P$1,FALSE))</f>
        <v>2.8999999999999998E-3</v>
      </c>
      <c r="Q124" s="4">
        <f>IF(+VLOOKUP($C124,'[3]Rends Nets GPD'!$A:$IV,Q$1,FALSE)="S/O",0,+VLOOKUP($C124,'[3]Rends Nets GPD'!$A:$IV,Q$1,FALSE))</f>
        <v>1.7999999999999999E-2</v>
      </c>
      <c r="R124" s="4"/>
      <c r="S124" s="38"/>
    </row>
    <row r="125" spans="1:19" x14ac:dyDescent="0.25">
      <c r="A125">
        <f t="shared" si="7"/>
        <v>2014</v>
      </c>
      <c r="B125">
        <f t="shared" si="8"/>
        <v>1</v>
      </c>
      <c r="C125" s="2">
        <f>+'[3]Rends Nets GPD'!A162</f>
        <v>41670</v>
      </c>
      <c r="D125" s="1">
        <f t="shared" si="6"/>
        <v>121</v>
      </c>
      <c r="E125" s="4">
        <f>IF(+VLOOKUP($C125,'[3]Rends Nets GPD'!$A:$IV,E$1,FALSE)="S/O",0,+VLOOKUP($C125,'[3]Rends Nets GPD'!$A:$IV,E$1,FALSE))</f>
        <v>1.7399999999999999E-2</v>
      </c>
      <c r="F125" s="4">
        <f>IF(+VLOOKUP($C125,'[3]Rends Nets GPD'!$A:$IV,F$1,FALSE)="S/O",0,+VLOOKUP($C125,'[3]Rends Nets GPD'!$A:$IV,F$1,FALSE))</f>
        <v>-1.37E-2</v>
      </c>
      <c r="G125" s="4">
        <f>IF(+VLOOKUP($C125,'[3]Rends Nets GPD'!$A:$IV,G$1,FALSE)="S/O",0,+VLOOKUP($C125,'[3]Rends Nets GPD'!$A:$IV,G$1,FALSE))</f>
        <v>6.3E-3</v>
      </c>
      <c r="H125" s="4">
        <f>IF(+VLOOKUP($C125,'[3]Rends Nets GPD'!$A:$IV,H$1,FALSE)="S/O",0,+VLOOKUP($C125,'[3]Rends Nets GPD'!$A:$IV,H$1,FALSE))</f>
        <v>-1.49E-2</v>
      </c>
      <c r="I125" s="4">
        <f>IF(+VLOOKUP($C125,'[3]Rends Nets GPD'!$A:$IV,I$1,FALSE)="S/O",0,+VLOOKUP($C125,'[3]Rends Nets GPD'!$A:$IV,I$1,FALSE))</f>
        <v>-1.49E-2</v>
      </c>
      <c r="J125" s="4">
        <f>IF(+VLOOKUP($C125,'[3]Rends Nets GPD'!$A:$IV,J$1,FALSE)="S/O",0,+VLOOKUP($C125,'[3]Rends Nets GPD'!$A:$IV,J$1,FALSE))</f>
        <v>-9.1999999999999998E-3</v>
      </c>
      <c r="K125" s="4">
        <f>IF(+VLOOKUP($C125,'[3]Rends Nets GPD'!$A:$IV,K$1,FALSE)="S/O",0,+VLOOKUP($C125,'[3]Rends Nets GPD'!$A:$IV,K$1,FALSE))</f>
        <v>1.55E-2</v>
      </c>
      <c r="L125" s="4">
        <f>IF(+VLOOKUP($C125,'[3]Rends Nets GPD'!$A:$IV,L$1,FALSE)="S/O",0,+VLOOKUP($C125,'[3]Rends Nets GPD'!$A:$IV,L$1,FALSE))</f>
        <v>2.1600000000000001E-2</v>
      </c>
      <c r="M125" s="4">
        <f>IF(+VLOOKUP($C125,'[3]Rends Nets GPD'!$A:$IV,M$1,FALSE)="S/O",0,+VLOOKUP($C125,'[3]Rends Nets GPD'!$A:$IV,M$1,FALSE))</f>
        <v>5.4800000000000001E-2</v>
      </c>
      <c r="N125" s="4">
        <f>IF(+VLOOKUP($C125,'[3]Rends Nets GPD'!$A:$IV,N$1,FALSE)="S/O",0,+VLOOKUP($C125,'[3]Rends Nets GPD'!$A:$IV,N$1,FALSE))</f>
        <v>6.4999999999999997E-3</v>
      </c>
      <c r="O125" s="4">
        <f>IF(+VLOOKUP($C125,'[3]Rends Nets GPD'!$A:$IV,O$1,FALSE)="S/O",0,+VLOOKUP($C125,'[3]Rends Nets GPD'!$A:$IV,O$1,FALSE))</f>
        <v>6.6E-3</v>
      </c>
      <c r="P125" s="4">
        <f>IF(+VLOOKUP($C125,'[3]Rends Nets GPD'!$A:$IV,P$1,FALSE)="S/O",0,+VLOOKUP($C125,'[3]Rends Nets GPD'!$A:$IV,P$1,FALSE))</f>
        <v>0.01</v>
      </c>
      <c r="Q125" s="4">
        <f>IF(+VLOOKUP($C125,'[3]Rends Nets GPD'!$A:$IV,Q$1,FALSE)="S/O",0,+VLOOKUP($C125,'[3]Rends Nets GPD'!$A:$IV,Q$1,FALSE))</f>
        <v>-6.1999999999999998E-3</v>
      </c>
      <c r="R125" s="4"/>
      <c r="S125" s="38"/>
    </row>
    <row r="126" spans="1:19" x14ac:dyDescent="0.25">
      <c r="A126">
        <f t="shared" si="7"/>
        <v>2014</v>
      </c>
      <c r="B126">
        <f t="shared" si="8"/>
        <v>2</v>
      </c>
      <c r="C126" s="2">
        <f>+'[3]Rends Nets GPD'!A163</f>
        <v>41698</v>
      </c>
      <c r="D126" s="1">
        <f t="shared" si="6"/>
        <v>122</v>
      </c>
      <c r="E126" s="4">
        <f>IF(+VLOOKUP($C126,'[3]Rends Nets GPD'!$A:$IV,E$1,FALSE)="S/O",0,+VLOOKUP($C126,'[3]Rends Nets GPD'!$A:$IV,E$1,FALSE))</f>
        <v>3.0999999999999999E-3</v>
      </c>
      <c r="F126" s="4">
        <f>IF(+VLOOKUP($C126,'[3]Rends Nets GPD'!$A:$IV,F$1,FALSE)="S/O",0,+VLOOKUP($C126,'[3]Rends Nets GPD'!$A:$IV,F$1,FALSE))</f>
        <v>2.86E-2</v>
      </c>
      <c r="G126" s="4">
        <f>IF(+VLOOKUP($C126,'[3]Rends Nets GPD'!$A:$IV,G$1,FALSE)="S/O",0,+VLOOKUP($C126,'[3]Rends Nets GPD'!$A:$IV,G$1,FALSE))</f>
        <v>6.3700000000000007E-2</v>
      </c>
      <c r="H126" s="4">
        <f>IF(+VLOOKUP($C126,'[3]Rends Nets GPD'!$A:$IV,H$1,FALSE)="S/O",0,+VLOOKUP($C126,'[3]Rends Nets GPD'!$A:$IV,H$1,FALSE))</f>
        <v>4.41E-2</v>
      </c>
      <c r="I126" s="4">
        <f>IF(+VLOOKUP($C126,'[3]Rends Nets GPD'!$A:$IV,I$1,FALSE)="S/O",0,+VLOOKUP($C126,'[3]Rends Nets GPD'!$A:$IV,I$1,FALSE))</f>
        <v>4.36E-2</v>
      </c>
      <c r="J126" s="4">
        <f>IF(+VLOOKUP($C126,'[3]Rends Nets GPD'!$A:$IV,J$1,FALSE)="S/O",0,+VLOOKUP($C126,'[3]Rends Nets GPD'!$A:$IV,J$1,FALSE))</f>
        <v>4.41E-2</v>
      </c>
      <c r="K126" s="4">
        <f>IF(+VLOOKUP($C126,'[3]Rends Nets GPD'!$A:$IV,K$1,FALSE)="S/O",0,+VLOOKUP($C126,'[3]Rends Nets GPD'!$A:$IV,K$1,FALSE))</f>
        <v>2.8E-3</v>
      </c>
      <c r="L126" s="4">
        <f>IF(+VLOOKUP($C126,'[3]Rends Nets GPD'!$A:$IV,L$1,FALSE)="S/O",0,+VLOOKUP($C126,'[3]Rends Nets GPD'!$A:$IV,L$1,FALSE))</f>
        <v>4.1999999999999997E-3</v>
      </c>
      <c r="M126" s="4">
        <f>IF(+VLOOKUP($C126,'[3]Rends Nets GPD'!$A:$IV,M$1,FALSE)="S/O",0,+VLOOKUP($C126,'[3]Rends Nets GPD'!$A:$IV,M$1,FALSE))</f>
        <v>4.0399999999999998E-2</v>
      </c>
      <c r="N126" s="4">
        <f>IF(+VLOOKUP($C126,'[3]Rends Nets GPD'!$A:$IV,N$1,FALSE)="S/O",0,+VLOOKUP($C126,'[3]Rends Nets GPD'!$A:$IV,N$1,FALSE))</f>
        <v>2.3599999999999999E-2</v>
      </c>
      <c r="O126" s="4">
        <f>IF(+VLOOKUP($C126,'[3]Rends Nets GPD'!$A:$IV,O$1,FALSE)="S/O",0,+VLOOKUP($C126,'[3]Rends Nets GPD'!$A:$IV,O$1,FALSE))</f>
        <v>3.3000000000000002E-2</v>
      </c>
      <c r="P126" s="4">
        <f>IF(+VLOOKUP($C126,'[3]Rends Nets GPD'!$A:$IV,P$1,FALSE)="S/O",0,+VLOOKUP($C126,'[3]Rends Nets GPD'!$A:$IV,P$1,FALSE))</f>
        <v>1.12E-2</v>
      </c>
      <c r="Q126" s="4">
        <f>IF(+VLOOKUP($C126,'[3]Rends Nets GPD'!$A:$IV,Q$1,FALSE)="S/O",0,+VLOOKUP($C126,'[3]Rends Nets GPD'!$A:$IV,Q$1,FALSE))</f>
        <v>3.04E-2</v>
      </c>
      <c r="R126" s="4"/>
      <c r="S126" s="38"/>
    </row>
    <row r="127" spans="1:19" x14ac:dyDescent="0.25">
      <c r="A127">
        <f t="shared" si="7"/>
        <v>2014</v>
      </c>
      <c r="B127">
        <f t="shared" si="8"/>
        <v>3</v>
      </c>
      <c r="C127" s="2">
        <f>+'[3]Rends Nets GPD'!A164</f>
        <v>41729</v>
      </c>
      <c r="D127" s="1">
        <f t="shared" si="6"/>
        <v>123</v>
      </c>
      <c r="E127" s="4">
        <f>IF(+VLOOKUP($C127,'[3]Rends Nets GPD'!$A:$IV,E$1,FALSE)="S/O",0,+VLOOKUP($C127,'[3]Rends Nets GPD'!$A:$IV,E$1,FALSE))</f>
        <v>-1.1000000000000001E-3</v>
      </c>
      <c r="F127" s="4">
        <f>IF(+VLOOKUP($C127,'[3]Rends Nets GPD'!$A:$IV,F$1,FALSE)="S/O",0,+VLOOKUP($C127,'[3]Rends Nets GPD'!$A:$IV,F$1,FALSE))</f>
        <v>0.02</v>
      </c>
      <c r="G127" s="4">
        <f>IF(+VLOOKUP($C127,'[3]Rends Nets GPD'!$A:$IV,G$1,FALSE)="S/O",0,+VLOOKUP($C127,'[3]Rends Nets GPD'!$A:$IV,G$1,FALSE))</f>
        <v>1.6799999999999999E-2</v>
      </c>
      <c r="H127" s="4">
        <f>IF(+VLOOKUP($C127,'[3]Rends Nets GPD'!$A:$IV,H$1,FALSE)="S/O",0,+VLOOKUP($C127,'[3]Rends Nets GPD'!$A:$IV,H$1,FALSE))</f>
        <v>-2.8E-3</v>
      </c>
      <c r="I127" s="4">
        <f>IF(+VLOOKUP($C127,'[3]Rends Nets GPD'!$A:$IV,I$1,FALSE)="S/O",0,+VLOOKUP($C127,'[3]Rends Nets GPD'!$A:$IV,I$1,FALSE))</f>
        <v>-3.0000000000000001E-3</v>
      </c>
      <c r="J127" s="4">
        <f>IF(+VLOOKUP($C127,'[3]Rends Nets GPD'!$A:$IV,J$1,FALSE)="S/O",0,+VLOOKUP($C127,'[3]Rends Nets GPD'!$A:$IV,J$1,FALSE))</f>
        <v>4.1999999999999997E-3</v>
      </c>
      <c r="K127" s="4">
        <f>IF(+VLOOKUP($C127,'[3]Rends Nets GPD'!$A:$IV,K$1,FALSE)="S/O",0,+VLOOKUP($C127,'[3]Rends Nets GPD'!$A:$IV,K$1,FALSE))</f>
        <v>-2.0999999999999999E-3</v>
      </c>
      <c r="L127" s="4">
        <f>IF(+VLOOKUP($C127,'[3]Rends Nets GPD'!$A:$IV,L$1,FALSE)="S/O",0,+VLOOKUP($C127,'[3]Rends Nets GPD'!$A:$IV,L$1,FALSE))</f>
        <v>1.1000000000000001E-3</v>
      </c>
      <c r="M127" s="4">
        <f>IF(+VLOOKUP($C127,'[3]Rends Nets GPD'!$A:$IV,M$1,FALSE)="S/O",0,+VLOOKUP($C127,'[3]Rends Nets GPD'!$A:$IV,M$1,FALSE))</f>
        <v>2.0999999999999999E-3</v>
      </c>
      <c r="N127" s="4">
        <f>IF(+VLOOKUP($C127,'[3]Rends Nets GPD'!$A:$IV,N$1,FALSE)="S/O",0,+VLOOKUP($C127,'[3]Rends Nets GPD'!$A:$IV,N$1,FALSE))</f>
        <v>2.5000000000000001E-3</v>
      </c>
      <c r="O127" s="4">
        <f>IF(+VLOOKUP($C127,'[3]Rends Nets GPD'!$A:$IV,O$1,FALSE)="S/O",0,+VLOOKUP($C127,'[3]Rends Nets GPD'!$A:$IV,O$1,FALSE))</f>
        <v>-1.9E-3</v>
      </c>
      <c r="P127" s="4">
        <f>IF(+VLOOKUP($C127,'[3]Rends Nets GPD'!$A:$IV,P$1,FALSE)="S/O",0,+VLOOKUP($C127,'[3]Rends Nets GPD'!$A:$IV,P$1,FALSE))</f>
        <v>6.9999999999999999E-4</v>
      </c>
      <c r="Q127" s="4">
        <f>IF(+VLOOKUP($C127,'[3]Rends Nets GPD'!$A:$IV,Q$1,FALSE)="S/O",0,+VLOOKUP($C127,'[3]Rends Nets GPD'!$A:$IV,Q$1,FALSE))</f>
        <v>5.1000000000000004E-3</v>
      </c>
      <c r="R127" s="4"/>
      <c r="S127" s="38"/>
    </row>
    <row r="128" spans="1:19" x14ac:dyDescent="0.25">
      <c r="A128">
        <f t="shared" si="7"/>
        <v>2014</v>
      </c>
      <c r="B128">
        <f t="shared" si="8"/>
        <v>4</v>
      </c>
      <c r="C128" s="2">
        <f>+'[3]Rends Nets GPD'!A165</f>
        <v>41759</v>
      </c>
      <c r="D128" s="1">
        <f t="shared" si="6"/>
        <v>124</v>
      </c>
      <c r="E128" s="4">
        <f>IF(+VLOOKUP($C128,'[3]Rends Nets GPD'!$A:$IV,E$1,FALSE)="S/O",0,+VLOOKUP($C128,'[3]Rends Nets GPD'!$A:$IV,E$1,FALSE))</f>
        <v>3.7000000000000002E-3</v>
      </c>
      <c r="F128" s="4">
        <f>IF(+VLOOKUP($C128,'[3]Rends Nets GPD'!$A:$IV,F$1,FALSE)="S/O",0,+VLOOKUP($C128,'[3]Rends Nets GPD'!$A:$IV,F$1,FALSE))</f>
        <v>3.2099999999999997E-2</v>
      </c>
      <c r="G128" s="4">
        <f>IF(+VLOOKUP($C128,'[3]Rends Nets GPD'!$A:$IV,G$1,FALSE)="S/O",0,+VLOOKUP($C128,'[3]Rends Nets GPD'!$A:$IV,G$1,FALSE))</f>
        <v>1.6299999999999999E-2</v>
      </c>
      <c r="H128" s="4">
        <f>IF(+VLOOKUP($C128,'[3]Rends Nets GPD'!$A:$IV,H$1,FALSE)="S/O",0,+VLOOKUP($C128,'[3]Rends Nets GPD'!$A:$IV,H$1,FALSE))</f>
        <v>-1.35E-2</v>
      </c>
      <c r="I128" s="4">
        <f>IF(+VLOOKUP($C128,'[3]Rends Nets GPD'!$A:$IV,I$1,FALSE)="S/O",0,+VLOOKUP($C128,'[3]Rends Nets GPD'!$A:$IV,I$1,FALSE))</f>
        <v>-1.35E-2</v>
      </c>
      <c r="J128" s="4">
        <f>IF(+VLOOKUP($C128,'[3]Rends Nets GPD'!$A:$IV,J$1,FALSE)="S/O",0,+VLOOKUP($C128,'[3]Rends Nets GPD'!$A:$IV,J$1,FALSE))</f>
        <v>-6.0000000000000001E-3</v>
      </c>
      <c r="K128" s="4">
        <f>IF(+VLOOKUP($C128,'[3]Rends Nets GPD'!$A:$IV,K$1,FALSE)="S/O",0,+VLOOKUP($C128,'[3]Rends Nets GPD'!$A:$IV,K$1,FALSE))</f>
        <v>3.3999999999999998E-3</v>
      </c>
      <c r="L128" s="4">
        <f>IF(+VLOOKUP($C128,'[3]Rends Nets GPD'!$A:$IV,L$1,FALSE)="S/O",0,+VLOOKUP($C128,'[3]Rends Nets GPD'!$A:$IV,L$1,FALSE))</f>
        <v>4.7999999999999996E-3</v>
      </c>
      <c r="M128" s="4">
        <f>IF(+VLOOKUP($C128,'[3]Rends Nets GPD'!$A:$IV,M$1,FALSE)="S/O",0,+VLOOKUP($C128,'[3]Rends Nets GPD'!$A:$IV,M$1,FALSE))</f>
        <v>3.5999999999999999E-3</v>
      </c>
      <c r="N128" s="4">
        <f>IF(+VLOOKUP($C128,'[3]Rends Nets GPD'!$A:$IV,N$1,FALSE)="S/O",0,+VLOOKUP($C128,'[3]Rends Nets GPD'!$A:$IV,N$1,FALSE))</f>
        <v>5.3E-3</v>
      </c>
      <c r="O128" s="4">
        <f>IF(+VLOOKUP($C128,'[3]Rends Nets GPD'!$A:$IV,O$1,FALSE)="S/O",0,+VLOOKUP($C128,'[3]Rends Nets GPD'!$A:$IV,O$1,FALSE))</f>
        <v>2.4299999999999999E-2</v>
      </c>
      <c r="P128" s="4">
        <f>IF(+VLOOKUP($C128,'[3]Rends Nets GPD'!$A:$IV,P$1,FALSE)="S/O",0,+VLOOKUP($C128,'[3]Rends Nets GPD'!$A:$IV,P$1,FALSE))</f>
        <v>3.7000000000000002E-3</v>
      </c>
      <c r="Q128" s="4">
        <f>IF(+VLOOKUP($C128,'[3]Rends Nets GPD'!$A:$IV,Q$1,FALSE)="S/O",0,+VLOOKUP($C128,'[3]Rends Nets GPD'!$A:$IV,Q$1,FALSE))</f>
        <v>3.8E-3</v>
      </c>
      <c r="R128" s="4"/>
      <c r="S128" s="38"/>
    </row>
    <row r="129" spans="1:19" x14ac:dyDescent="0.25">
      <c r="A129">
        <f t="shared" si="7"/>
        <v>2014</v>
      </c>
      <c r="B129">
        <f t="shared" si="8"/>
        <v>5</v>
      </c>
      <c r="C129" s="2">
        <f>+'[3]Rends Nets GPD'!A166</f>
        <v>41790</v>
      </c>
      <c r="D129" s="1">
        <f t="shared" si="6"/>
        <v>125</v>
      </c>
      <c r="E129" s="4">
        <f>IF(+VLOOKUP($C129,'[3]Rends Nets GPD'!$A:$IV,E$1,FALSE)="S/O",0,+VLOOKUP($C129,'[3]Rends Nets GPD'!$A:$IV,E$1,FALSE))</f>
        <v>7.0000000000000001E-3</v>
      </c>
      <c r="F129" s="4">
        <f>IF(+VLOOKUP($C129,'[3]Rends Nets GPD'!$A:$IV,F$1,FALSE)="S/O",0,+VLOOKUP($C129,'[3]Rends Nets GPD'!$A:$IV,F$1,FALSE))</f>
        <v>2.8999999999999998E-3</v>
      </c>
      <c r="G129" s="4">
        <f>IF(+VLOOKUP($C129,'[3]Rends Nets GPD'!$A:$IV,G$1,FALSE)="S/O",0,+VLOOKUP($C129,'[3]Rends Nets GPD'!$A:$IV,G$1,FALSE))</f>
        <v>6.4999999999999997E-3</v>
      </c>
      <c r="H129" s="4">
        <f>IF(+VLOOKUP($C129,'[3]Rends Nets GPD'!$A:$IV,H$1,FALSE)="S/O",0,+VLOOKUP($C129,'[3]Rends Nets GPD'!$A:$IV,H$1,FALSE))</f>
        <v>1.54E-2</v>
      </c>
      <c r="I129" s="4">
        <f>IF(+VLOOKUP($C129,'[3]Rends Nets GPD'!$A:$IV,I$1,FALSE)="S/O",0,+VLOOKUP($C129,'[3]Rends Nets GPD'!$A:$IV,I$1,FALSE))</f>
        <v>1.49E-2</v>
      </c>
      <c r="J129" s="4">
        <f>IF(+VLOOKUP($C129,'[3]Rends Nets GPD'!$A:$IV,J$1,FALSE)="S/O",0,+VLOOKUP($C129,'[3]Rends Nets GPD'!$A:$IV,J$1,FALSE))</f>
        <v>5.8999999999999999E-3</v>
      </c>
      <c r="K129" s="4">
        <f>IF(+VLOOKUP($C129,'[3]Rends Nets GPD'!$A:$IV,K$1,FALSE)="S/O",0,+VLOOKUP($C129,'[3]Rends Nets GPD'!$A:$IV,K$1,FALSE))</f>
        <v>6.4999999999999997E-3</v>
      </c>
      <c r="L129" s="4">
        <f>IF(+VLOOKUP($C129,'[3]Rends Nets GPD'!$A:$IV,L$1,FALSE)="S/O",0,+VLOOKUP($C129,'[3]Rends Nets GPD'!$A:$IV,L$1,FALSE))</f>
        <v>8.0999999999999996E-3</v>
      </c>
      <c r="M129" s="4">
        <f>IF(+VLOOKUP($C129,'[3]Rends Nets GPD'!$A:$IV,M$1,FALSE)="S/O",0,+VLOOKUP($C129,'[3]Rends Nets GPD'!$A:$IV,M$1,FALSE))</f>
        <v>-1.11E-2</v>
      </c>
      <c r="N129" s="4">
        <f>IF(+VLOOKUP($C129,'[3]Rends Nets GPD'!$A:$IV,N$1,FALSE)="S/O",0,+VLOOKUP($C129,'[3]Rends Nets GPD'!$A:$IV,N$1,FALSE))</f>
        <v>6.1999999999999998E-3</v>
      </c>
      <c r="O129" s="4">
        <f>IF(+VLOOKUP($C129,'[3]Rends Nets GPD'!$A:$IV,O$1,FALSE)="S/O",0,+VLOOKUP($C129,'[3]Rends Nets GPD'!$A:$IV,O$1,FALSE))</f>
        <v>8.8000000000000005E-3</v>
      </c>
      <c r="P129" s="4">
        <f>IF(+VLOOKUP($C129,'[3]Rends Nets GPD'!$A:$IV,P$1,FALSE)="S/O",0,+VLOOKUP($C129,'[3]Rends Nets GPD'!$A:$IV,P$1,FALSE))</f>
        <v>7.0000000000000001E-3</v>
      </c>
      <c r="Q129" s="4">
        <f>IF(+VLOOKUP($C129,'[3]Rends Nets GPD'!$A:$IV,Q$1,FALSE)="S/O",0,+VLOOKUP($C129,'[3]Rends Nets GPD'!$A:$IV,Q$1,FALSE))</f>
        <v>7.3000000000000001E-3</v>
      </c>
      <c r="R129" s="4"/>
      <c r="S129" s="38"/>
    </row>
    <row r="130" spans="1:19" x14ac:dyDescent="0.25">
      <c r="A130">
        <f t="shared" ref="A130:A135" si="9">+YEAR(C130)</f>
        <v>2014</v>
      </c>
      <c r="B130">
        <f t="shared" ref="B130:B135" si="10">+MONTH(C130)</f>
        <v>6</v>
      </c>
      <c r="C130" s="2">
        <f>+'[3]Rends Nets GPD'!A167</f>
        <v>41820</v>
      </c>
      <c r="D130" s="1">
        <f t="shared" si="6"/>
        <v>126</v>
      </c>
      <c r="E130" s="4">
        <f>IF(+VLOOKUP($C130,'[3]Rends Nets GPD'!$A:$IV,E$1,FALSE)="S/O",0,+VLOOKUP($C130,'[3]Rends Nets GPD'!$A:$IV,E$1,FALSE))</f>
        <v>1.5E-3</v>
      </c>
      <c r="F130" s="4">
        <f>IF(+VLOOKUP($C130,'[3]Rends Nets GPD'!$A:$IV,F$1,FALSE)="S/O",0,+VLOOKUP($C130,'[3]Rends Nets GPD'!$A:$IV,F$1,FALSE))</f>
        <v>4.1200000000000001E-2</v>
      </c>
      <c r="G130" s="4">
        <f>IF(+VLOOKUP($C130,'[3]Rends Nets GPD'!$A:$IV,G$1,FALSE)="S/O",0,+VLOOKUP($C130,'[3]Rends Nets GPD'!$A:$IV,G$1,FALSE))</f>
        <v>6.4799999999999996E-2</v>
      </c>
      <c r="H130" s="4">
        <f>IF(+VLOOKUP($C130,'[3]Rends Nets GPD'!$A:$IV,H$1,FALSE)="S/O",0,+VLOOKUP($C130,'[3]Rends Nets GPD'!$A:$IV,H$1,FALSE))</f>
        <v>8.3000000000000001E-3</v>
      </c>
      <c r="I130" s="4">
        <f>IF(+VLOOKUP($C130,'[3]Rends Nets GPD'!$A:$IV,I$1,FALSE)="S/O",0,+VLOOKUP($C130,'[3]Rends Nets GPD'!$A:$IV,I$1,FALSE))</f>
        <v>7.3000000000000001E-3</v>
      </c>
      <c r="J130" s="4">
        <f>IF(+VLOOKUP($C130,'[3]Rends Nets GPD'!$A:$IV,J$1,FALSE)="S/O",0,+VLOOKUP($C130,'[3]Rends Nets GPD'!$A:$IV,J$1,FALSE))</f>
        <v>-5.4999999999999997E-3</v>
      </c>
      <c r="K130" s="4">
        <f>IF(+VLOOKUP($C130,'[3]Rends Nets GPD'!$A:$IV,K$1,FALSE)="S/O",0,+VLOOKUP($C130,'[3]Rends Nets GPD'!$A:$IV,K$1,FALSE))</f>
        <v>1.1999999999999999E-3</v>
      </c>
      <c r="L130" s="4">
        <f>IF(+VLOOKUP($C130,'[3]Rends Nets GPD'!$A:$IV,L$1,FALSE)="S/O",0,+VLOOKUP($C130,'[3]Rends Nets GPD'!$A:$IV,L$1,FALSE))</f>
        <v>2.2000000000000001E-3</v>
      </c>
      <c r="M130" s="4">
        <f>IF(+VLOOKUP($C130,'[3]Rends Nets GPD'!$A:$IV,M$1,FALSE)="S/O",0,+VLOOKUP($C130,'[3]Rends Nets GPD'!$A:$IV,M$1,FALSE))</f>
        <v>3.7000000000000002E-3</v>
      </c>
      <c r="N130" s="4">
        <f>IF(+VLOOKUP($C130,'[3]Rends Nets GPD'!$A:$IV,N$1,FALSE)="S/O",0,+VLOOKUP($C130,'[3]Rends Nets GPD'!$A:$IV,N$1,FALSE))</f>
        <v>1.0999999999999999E-2</v>
      </c>
      <c r="O130" s="4">
        <f>IF(+VLOOKUP($C130,'[3]Rends Nets GPD'!$A:$IV,O$1,FALSE)="S/O",0,+VLOOKUP($C130,'[3]Rends Nets GPD'!$A:$IV,O$1,FALSE))</f>
        <v>3.1600000000000003E-2</v>
      </c>
      <c r="P130" s="4">
        <f>IF(+VLOOKUP($C130,'[3]Rends Nets GPD'!$A:$IV,P$1,FALSE)="S/O",0,+VLOOKUP($C130,'[3]Rends Nets GPD'!$A:$IV,P$1,FALSE))</f>
        <v>4.4999999999999997E-3</v>
      </c>
      <c r="Q130" s="4">
        <f>IF(+VLOOKUP($C130,'[3]Rends Nets GPD'!$A:$IV,Q$1,FALSE)="S/O",0,+VLOOKUP($C130,'[3]Rends Nets GPD'!$A:$IV,Q$1,FALSE))</f>
        <v>1.14E-2</v>
      </c>
      <c r="R130" s="4"/>
      <c r="S130" s="38"/>
    </row>
    <row r="131" spans="1:19" x14ac:dyDescent="0.25">
      <c r="A131">
        <f t="shared" si="9"/>
        <v>2014</v>
      </c>
      <c r="B131">
        <f t="shared" si="10"/>
        <v>7</v>
      </c>
      <c r="C131" s="2">
        <f>+'[3]Rends Nets GPD'!A168</f>
        <v>41851</v>
      </c>
      <c r="D131" s="1">
        <f t="shared" si="6"/>
        <v>127</v>
      </c>
      <c r="E131" s="4">
        <f>IF(+VLOOKUP($C131,'[3]Rends Nets GPD'!$A:$IV,E$1,FALSE)="S/O",0,+VLOOKUP($C131,'[3]Rends Nets GPD'!$A:$IV,E$1,FALSE))</f>
        <v>2.5000000000000001E-3</v>
      </c>
      <c r="F131" s="4">
        <f>IF(+VLOOKUP($C131,'[3]Rends Nets GPD'!$A:$IV,F$1,FALSE)="S/O",0,+VLOOKUP($C131,'[3]Rends Nets GPD'!$A:$IV,F$1,FALSE))</f>
        <v>2.18E-2</v>
      </c>
      <c r="G131" s="4">
        <f>IF(+VLOOKUP($C131,'[3]Rends Nets GPD'!$A:$IV,G$1,FALSE)="S/O",0,+VLOOKUP($C131,'[3]Rends Nets GPD'!$A:$IV,G$1,FALSE))</f>
        <v>-1.14E-2</v>
      </c>
      <c r="H131" s="4">
        <f>IF(+VLOOKUP($C131,'[3]Rends Nets GPD'!$A:$IV,H$1,FALSE)="S/O",0,+VLOOKUP($C131,'[3]Rends Nets GPD'!$A:$IV,H$1,FALSE))</f>
        <v>-1.6000000000000001E-3</v>
      </c>
      <c r="I131" s="4">
        <f>IF(+VLOOKUP($C131,'[3]Rends Nets GPD'!$A:$IV,I$1,FALSE)="S/O",0,+VLOOKUP($C131,'[3]Rends Nets GPD'!$A:$IV,I$1,FALSE))</f>
        <v>-8.9999999999999998E-4</v>
      </c>
      <c r="J131" s="4">
        <f>IF(+VLOOKUP($C131,'[3]Rends Nets GPD'!$A:$IV,J$1,FALSE)="S/O",0,+VLOOKUP($C131,'[3]Rends Nets GPD'!$A:$IV,J$1,FALSE))</f>
        <v>1.06E-2</v>
      </c>
      <c r="K131" s="4">
        <f>IF(+VLOOKUP($C131,'[3]Rends Nets GPD'!$A:$IV,K$1,FALSE)="S/O",0,+VLOOKUP($C131,'[3]Rends Nets GPD'!$A:$IV,K$1,FALSE))</f>
        <v>2.5000000000000001E-3</v>
      </c>
      <c r="L131" s="4">
        <f>IF(+VLOOKUP($C131,'[3]Rends Nets GPD'!$A:$IV,L$1,FALSE)="S/O",0,+VLOOKUP($C131,'[3]Rends Nets GPD'!$A:$IV,L$1,FALSE))</f>
        <v>2.5999999999999999E-3</v>
      </c>
      <c r="M131" s="4">
        <f>IF(+VLOOKUP($C131,'[3]Rends Nets GPD'!$A:$IV,M$1,FALSE)="S/O",0,+VLOOKUP($C131,'[3]Rends Nets GPD'!$A:$IV,M$1,FALSE))</f>
        <v>-5.3E-3</v>
      </c>
      <c r="N131" s="4">
        <f>IF(+VLOOKUP($C131,'[3]Rends Nets GPD'!$A:$IV,N$1,FALSE)="S/O",0,+VLOOKUP($C131,'[3]Rends Nets GPD'!$A:$IV,N$1,FALSE))</f>
        <v>3.7000000000000002E-3</v>
      </c>
      <c r="O131" s="4">
        <f>IF(+VLOOKUP($C131,'[3]Rends Nets GPD'!$A:$IV,O$1,FALSE)="S/O",0,+VLOOKUP($C131,'[3]Rends Nets GPD'!$A:$IV,O$1,FALSE))</f>
        <v>4.3E-3</v>
      </c>
      <c r="P131" s="4">
        <f>IF(+VLOOKUP($C131,'[3]Rends Nets GPD'!$A:$IV,P$1,FALSE)="S/O",0,+VLOOKUP($C131,'[3]Rends Nets GPD'!$A:$IV,P$1,FALSE))</f>
        <v>4.3E-3</v>
      </c>
      <c r="Q131" s="4">
        <f>IF(+VLOOKUP($C131,'[3]Rends Nets GPD'!$A:$IV,Q$1,FALSE)="S/O",0,+VLOOKUP($C131,'[3]Rends Nets GPD'!$A:$IV,Q$1,FALSE))</f>
        <v>8.6E-3</v>
      </c>
      <c r="R131" s="4"/>
      <c r="S131" s="38"/>
    </row>
    <row r="132" spans="1:19" x14ac:dyDescent="0.25">
      <c r="A132">
        <f t="shared" si="9"/>
        <v>2014</v>
      </c>
      <c r="B132">
        <f t="shared" si="10"/>
        <v>8</v>
      </c>
      <c r="C132" s="2">
        <f>+'[3]Rends Nets GPD'!A169</f>
        <v>41882</v>
      </c>
      <c r="D132" s="1">
        <f t="shared" si="6"/>
        <v>128</v>
      </c>
      <c r="E132" s="4">
        <f>IF(+VLOOKUP($C132,'[3]Rends Nets GPD'!$A:$IV,E$1,FALSE)="S/O",0,+VLOOKUP($C132,'[3]Rends Nets GPD'!$A:$IV,E$1,FALSE))</f>
        <v>4.7000000000000002E-3</v>
      </c>
      <c r="F132" s="4">
        <f>IF(+VLOOKUP($C132,'[3]Rends Nets GPD'!$A:$IV,F$1,FALSE)="S/O",0,+VLOOKUP($C132,'[3]Rends Nets GPD'!$A:$IV,F$1,FALSE))</f>
        <v>1.0699999999999999E-2</v>
      </c>
      <c r="G132" s="4">
        <f>IF(+VLOOKUP($C132,'[3]Rends Nets GPD'!$A:$IV,G$1,FALSE)="S/O",0,+VLOOKUP($C132,'[3]Rends Nets GPD'!$A:$IV,G$1,FALSE))</f>
        <v>2.7300000000000001E-2</v>
      </c>
      <c r="H132" s="4">
        <f>IF(+VLOOKUP($C132,'[3]Rends Nets GPD'!$A:$IV,H$1,FALSE)="S/O",0,+VLOOKUP($C132,'[3]Rends Nets GPD'!$A:$IV,H$1,FALSE))</f>
        <v>3.5299999999999998E-2</v>
      </c>
      <c r="I132" s="4">
        <f>IF(+VLOOKUP($C132,'[3]Rends Nets GPD'!$A:$IV,I$1,FALSE)="S/O",0,+VLOOKUP($C132,'[3]Rends Nets GPD'!$A:$IV,I$1,FALSE))</f>
        <v>3.5200000000000002E-2</v>
      </c>
      <c r="J132" s="4">
        <f>IF(+VLOOKUP($C132,'[3]Rends Nets GPD'!$A:$IV,J$1,FALSE)="S/O",0,+VLOOKUP($C132,'[3]Rends Nets GPD'!$A:$IV,J$1,FALSE))</f>
        <v>4.5999999999999999E-3</v>
      </c>
      <c r="K132" s="4">
        <f>IF(+VLOOKUP($C132,'[3]Rends Nets GPD'!$A:$IV,K$1,FALSE)="S/O",0,+VLOOKUP($C132,'[3]Rends Nets GPD'!$A:$IV,K$1,FALSE))</f>
        <v>4.7999999999999996E-3</v>
      </c>
      <c r="L132" s="4">
        <f>IF(+VLOOKUP($C132,'[3]Rends Nets GPD'!$A:$IV,L$1,FALSE)="S/O",0,+VLOOKUP($C132,'[3]Rends Nets GPD'!$A:$IV,L$1,FALSE))</f>
        <v>4.7000000000000002E-3</v>
      </c>
      <c r="M132" s="4">
        <f>IF(+VLOOKUP($C132,'[3]Rends Nets GPD'!$A:$IV,M$1,FALSE)="S/O",0,+VLOOKUP($C132,'[3]Rends Nets GPD'!$A:$IV,M$1,FALSE))</f>
        <v>5.8999999999999999E-3</v>
      </c>
      <c r="N132" s="4">
        <f>IF(+VLOOKUP($C132,'[3]Rends Nets GPD'!$A:$IV,N$1,FALSE)="S/O",0,+VLOOKUP($C132,'[3]Rends Nets GPD'!$A:$IV,N$1,FALSE))</f>
        <v>1.23E-2</v>
      </c>
      <c r="O132" s="4">
        <f>IF(+VLOOKUP($C132,'[3]Rends Nets GPD'!$A:$IV,O$1,FALSE)="S/O",0,+VLOOKUP($C132,'[3]Rends Nets GPD'!$A:$IV,O$1,FALSE))</f>
        <v>2.1299999999999999E-2</v>
      </c>
      <c r="P132" s="4">
        <f>IF(+VLOOKUP($C132,'[3]Rends Nets GPD'!$A:$IV,P$1,FALSE)="S/O",0,+VLOOKUP($C132,'[3]Rends Nets GPD'!$A:$IV,P$1,FALSE))</f>
        <v>7.4000000000000003E-3</v>
      </c>
      <c r="Q132" s="4">
        <f>IF(+VLOOKUP($C132,'[3]Rends Nets GPD'!$A:$IV,Q$1,FALSE)="S/O",0,+VLOOKUP($C132,'[3]Rends Nets GPD'!$A:$IV,Q$1,FALSE))</f>
        <v>1.4E-2</v>
      </c>
      <c r="R132" s="4"/>
      <c r="S132" s="38"/>
    </row>
    <row r="133" spans="1:19" x14ac:dyDescent="0.25">
      <c r="A133">
        <f t="shared" si="9"/>
        <v>2014</v>
      </c>
      <c r="B133">
        <f t="shared" si="10"/>
        <v>9</v>
      </c>
      <c r="C133" s="2">
        <f>+'[3]Rends Nets GPD'!A170</f>
        <v>41912</v>
      </c>
      <c r="D133" s="1">
        <f t="shared" si="6"/>
        <v>129</v>
      </c>
      <c r="E133" s="4">
        <f>IF(+VLOOKUP($C133,'[3]Rends Nets GPD'!$A:$IV,E$1,FALSE)="S/O",0,+VLOOKUP($C133,'[3]Rends Nets GPD'!$A:$IV,E$1,FALSE))</f>
        <v>-2.5000000000000001E-3</v>
      </c>
      <c r="F133" s="4">
        <f>IF(+VLOOKUP($C133,'[3]Rends Nets GPD'!$A:$IV,F$1,FALSE)="S/O",0,+VLOOKUP($C133,'[3]Rends Nets GPD'!$A:$IV,F$1,FALSE))</f>
        <v>-3.8699999999999998E-2</v>
      </c>
      <c r="G133" s="4">
        <f>IF(+VLOOKUP($C133,'[3]Rends Nets GPD'!$A:$IV,G$1,FALSE)="S/O",0,+VLOOKUP($C133,'[3]Rends Nets GPD'!$A:$IV,G$1,FALSE))</f>
        <v>-5.4800000000000001E-2</v>
      </c>
      <c r="H133" s="4">
        <f>IF(+VLOOKUP($C133,'[3]Rends Nets GPD'!$A:$IV,H$1,FALSE)="S/O",0,+VLOOKUP($C133,'[3]Rends Nets GPD'!$A:$IV,H$1,FALSE))</f>
        <v>1.7899999999999999E-2</v>
      </c>
      <c r="I133" s="4">
        <f>IF(+VLOOKUP($C133,'[3]Rends Nets GPD'!$A:$IV,I$1,FALSE)="S/O",0,+VLOOKUP($C133,'[3]Rends Nets GPD'!$A:$IV,I$1,FALSE))</f>
        <v>1.7399999999999999E-2</v>
      </c>
      <c r="J133" s="4">
        <f>IF(+VLOOKUP($C133,'[3]Rends Nets GPD'!$A:$IV,J$1,FALSE)="S/O",0,+VLOOKUP($C133,'[3]Rends Nets GPD'!$A:$IV,J$1,FALSE))</f>
        <v>-2.2100000000000002E-2</v>
      </c>
      <c r="K133" s="4">
        <f>IF(+VLOOKUP($C133,'[3]Rends Nets GPD'!$A:$IV,K$1,FALSE)="S/O",0,+VLOOKUP($C133,'[3]Rends Nets GPD'!$A:$IV,K$1,FALSE))</f>
        <v>-2E-3</v>
      </c>
      <c r="L133" s="4">
        <f>IF(+VLOOKUP($C133,'[3]Rends Nets GPD'!$A:$IV,L$1,FALSE)="S/O",0,+VLOOKUP($C133,'[3]Rends Nets GPD'!$A:$IV,L$1,FALSE))</f>
        <v>-3.7000000000000002E-3</v>
      </c>
      <c r="M133" s="4">
        <f>IF(+VLOOKUP($C133,'[3]Rends Nets GPD'!$A:$IV,M$1,FALSE)="S/O",0,+VLOOKUP($C133,'[3]Rends Nets GPD'!$A:$IV,M$1,FALSE))</f>
        <v>-8.8999999999999999E-3</v>
      </c>
      <c r="N133" s="4">
        <f>IF(+VLOOKUP($C133,'[3]Rends Nets GPD'!$A:$IV,N$1,FALSE)="S/O",0,+VLOOKUP($C133,'[3]Rends Nets GPD'!$A:$IV,N$1,FALSE))</f>
        <v>-1.24E-2</v>
      </c>
      <c r="O133" s="4">
        <f>IF(+VLOOKUP($C133,'[3]Rends Nets GPD'!$A:$IV,O$1,FALSE)="S/O",0,+VLOOKUP($C133,'[3]Rends Nets GPD'!$A:$IV,O$1,FALSE))</f>
        <v>-3.6600000000000001E-2</v>
      </c>
      <c r="P133" s="4">
        <f>IF(+VLOOKUP($C133,'[3]Rends Nets GPD'!$A:$IV,P$1,FALSE)="S/O",0,+VLOOKUP($C133,'[3]Rends Nets GPD'!$A:$IV,P$1,FALSE))</f>
        <v>-5.5999999999999999E-3</v>
      </c>
      <c r="Q133" s="4">
        <f>IF(+VLOOKUP($C133,'[3]Rends Nets GPD'!$A:$IV,Q$1,FALSE)="S/O",0,+VLOOKUP($C133,'[3]Rends Nets GPD'!$A:$IV,Q$1,FALSE))</f>
        <v>-1.23E-2</v>
      </c>
      <c r="R133" s="4"/>
      <c r="S133" s="38"/>
    </row>
    <row r="134" spans="1:19" x14ac:dyDescent="0.25">
      <c r="A134">
        <f t="shared" si="9"/>
        <v>2014</v>
      </c>
      <c r="B134">
        <f t="shared" si="10"/>
        <v>10</v>
      </c>
      <c r="C134" s="2">
        <f>+'[3]Rends Nets GPD'!A171</f>
        <v>41943</v>
      </c>
      <c r="D134" s="1">
        <f t="shared" si="6"/>
        <v>130</v>
      </c>
      <c r="E134" s="4">
        <f>IF(+VLOOKUP($C134,'[3]Rends Nets GPD'!$A:$IV,E$1,FALSE)="S/O",0,+VLOOKUP($C134,'[3]Rends Nets GPD'!$A:$IV,E$1,FALSE))</f>
        <v>4.0000000000000001E-3</v>
      </c>
      <c r="F134" s="4">
        <f>IF(+VLOOKUP($C134,'[3]Rends Nets GPD'!$A:$IV,F$1,FALSE)="S/O",0,+VLOOKUP($C134,'[3]Rends Nets GPD'!$A:$IV,F$1,FALSE))</f>
        <v>-1.7600000000000001E-2</v>
      </c>
      <c r="G134" s="4">
        <f>IF(+VLOOKUP($C134,'[3]Rends Nets GPD'!$A:$IV,G$1,FALSE)="S/O",0,+VLOOKUP($C134,'[3]Rends Nets GPD'!$A:$IV,G$1,FALSE))</f>
        <v>-3.5000000000000001E-3</v>
      </c>
      <c r="H134" s="4">
        <f>IF(+VLOOKUP($C134,'[3]Rends Nets GPD'!$A:$IV,H$1,FALSE)="S/O",0,+VLOOKUP($C134,'[3]Rends Nets GPD'!$A:$IV,H$1,FALSE))</f>
        <v>3.4599999999999999E-2</v>
      </c>
      <c r="I134" s="4">
        <f>IF(+VLOOKUP($C134,'[3]Rends Nets GPD'!$A:$IV,I$1,FALSE)="S/O",0,+VLOOKUP($C134,'[3]Rends Nets GPD'!$A:$IV,I$1,FALSE))</f>
        <v>3.4500000000000003E-2</v>
      </c>
      <c r="J134" s="4">
        <f>IF(+VLOOKUP($C134,'[3]Rends Nets GPD'!$A:$IV,J$1,FALSE)="S/O",0,+VLOOKUP($C134,'[3]Rends Nets GPD'!$A:$IV,J$1,FALSE))</f>
        <v>5.4000000000000003E-3</v>
      </c>
      <c r="K134" s="4">
        <f>IF(+VLOOKUP($C134,'[3]Rends Nets GPD'!$A:$IV,K$1,FALSE)="S/O",0,+VLOOKUP($C134,'[3]Rends Nets GPD'!$A:$IV,K$1,FALSE))</f>
        <v>4.3E-3</v>
      </c>
      <c r="L134" s="4">
        <f>IF(+VLOOKUP($C134,'[3]Rends Nets GPD'!$A:$IV,L$1,FALSE)="S/O",0,+VLOOKUP($C134,'[3]Rends Nets GPD'!$A:$IV,L$1,FALSE))</f>
        <v>3.5999999999999999E-3</v>
      </c>
      <c r="M134" s="4">
        <f>IF(+VLOOKUP($C134,'[3]Rends Nets GPD'!$A:$IV,M$1,FALSE)="S/O",0,+VLOOKUP($C134,'[3]Rends Nets GPD'!$A:$IV,M$1,FALSE))</f>
        <v>3.8999999999999998E-3</v>
      </c>
      <c r="N134" s="4">
        <f>IF(+VLOOKUP($C134,'[3]Rends Nets GPD'!$A:$IV,N$1,FALSE)="S/O",0,+VLOOKUP($C134,'[3]Rends Nets GPD'!$A:$IV,N$1,FALSE))</f>
        <v>4.5999999999999999E-3</v>
      </c>
      <c r="O134" s="4">
        <f>IF(+VLOOKUP($C134,'[3]Rends Nets GPD'!$A:$IV,O$1,FALSE)="S/O",0,+VLOOKUP($C134,'[3]Rends Nets GPD'!$A:$IV,O$1,FALSE))</f>
        <v>-1.0500000000000001E-2</v>
      </c>
      <c r="P134" s="4">
        <f>IF(+VLOOKUP($C134,'[3]Rends Nets GPD'!$A:$IV,P$1,FALSE)="S/O",0,+VLOOKUP($C134,'[3]Rends Nets GPD'!$A:$IV,P$1,FALSE))</f>
        <v>4.4999999999999997E-3</v>
      </c>
      <c r="Q134" s="4">
        <f>IF(+VLOOKUP($C134,'[3]Rends Nets GPD'!$A:$IV,Q$1,FALSE)="S/O",0,+VLOOKUP($C134,'[3]Rends Nets GPD'!$A:$IV,Q$1,FALSE))</f>
        <v>6.1000000000000004E-3</v>
      </c>
      <c r="R134" s="4"/>
      <c r="S134" s="38"/>
    </row>
    <row r="135" spans="1:19" x14ac:dyDescent="0.25">
      <c r="A135">
        <f t="shared" si="9"/>
        <v>2014</v>
      </c>
      <c r="B135">
        <f t="shared" si="10"/>
        <v>11</v>
      </c>
      <c r="C135" s="2">
        <f>+'[3]Rends Nets GPD'!A172</f>
        <v>41973</v>
      </c>
      <c r="D135" s="1">
        <f t="shared" si="6"/>
        <v>131</v>
      </c>
      <c r="E135" s="4">
        <f>IF(+VLOOKUP($C135,'[3]Rends Nets GPD'!$A:$IV,E$1,FALSE)="S/O",0,+VLOOKUP($C135,'[3]Rends Nets GPD'!$A:$IV,E$1,FALSE))</f>
        <v>9.1000000000000004E-3</v>
      </c>
      <c r="F135" s="4">
        <f>IF(+VLOOKUP($C135,'[3]Rends Nets GPD'!$A:$IV,F$1,FALSE)="S/O",0,+VLOOKUP($C135,'[3]Rends Nets GPD'!$A:$IV,F$1,FALSE))</f>
        <v>8.6E-3</v>
      </c>
      <c r="G135" s="4">
        <f>IF(+VLOOKUP($C135,'[3]Rends Nets GPD'!$A:$IV,G$1,FALSE)="S/O",0,+VLOOKUP($C135,'[3]Rends Nets GPD'!$A:$IV,G$1,FALSE))</f>
        <v>-8.0000000000000004E-4</v>
      </c>
      <c r="H135" s="4">
        <f>IF(+VLOOKUP($C135,'[3]Rends Nets GPD'!$A:$IV,H$1,FALSE)="S/O",0,+VLOOKUP($C135,'[3]Rends Nets GPD'!$A:$IV,H$1,FALSE))</f>
        <v>5.0099999999999999E-2</v>
      </c>
      <c r="I135" s="4">
        <f>IF(+VLOOKUP($C135,'[3]Rends Nets GPD'!$A:$IV,I$1,FALSE)="S/O",0,+VLOOKUP($C135,'[3]Rends Nets GPD'!$A:$IV,I$1,FALSE))</f>
        <v>4.9599999999999998E-2</v>
      </c>
      <c r="J135" s="4">
        <f>IF(+VLOOKUP($C135,'[3]Rends Nets GPD'!$A:$IV,J$1,FALSE)="S/O",0,+VLOOKUP($C135,'[3]Rends Nets GPD'!$A:$IV,J$1,FALSE))</f>
        <v>3.56E-2</v>
      </c>
      <c r="K135" s="4">
        <f>IF(+VLOOKUP($C135,'[3]Rends Nets GPD'!$A:$IV,K$1,FALSE)="S/O",0,+VLOOKUP($C135,'[3]Rends Nets GPD'!$A:$IV,K$1,FALSE))</f>
        <v>9.1000000000000004E-3</v>
      </c>
      <c r="L135" s="4">
        <f>IF(+VLOOKUP($C135,'[3]Rends Nets GPD'!$A:$IV,L$1,FALSE)="S/O",0,+VLOOKUP($C135,'[3]Rends Nets GPD'!$A:$IV,L$1,FALSE))</f>
        <v>9.1999999999999998E-3</v>
      </c>
      <c r="M135" s="4">
        <f>IF(+VLOOKUP($C135,'[3]Rends Nets GPD'!$A:$IV,M$1,FALSE)="S/O",0,+VLOOKUP($C135,'[3]Rends Nets GPD'!$A:$IV,M$1,FALSE))</f>
        <v>1.4E-3</v>
      </c>
      <c r="N135" s="4">
        <f>IF(+VLOOKUP($C135,'[3]Rends Nets GPD'!$A:$IV,N$1,FALSE)="S/O",0,+VLOOKUP($C135,'[3]Rends Nets GPD'!$A:$IV,N$1,FALSE))</f>
        <v>1.66E-2</v>
      </c>
      <c r="O135" s="4">
        <f>IF(+VLOOKUP($C135,'[3]Rends Nets GPD'!$A:$IV,O$1,FALSE)="S/O",0,+VLOOKUP($C135,'[3]Rends Nets GPD'!$A:$IV,O$1,FALSE))</f>
        <v>1.03E-2</v>
      </c>
      <c r="P135" s="4">
        <f>IF(+VLOOKUP($C135,'[3]Rends Nets GPD'!$A:$IV,P$1,FALSE)="S/O",0,+VLOOKUP($C135,'[3]Rends Nets GPD'!$A:$IV,P$1,FALSE))</f>
        <v>1.3899999999999999E-2</v>
      </c>
      <c r="Q135" s="4">
        <f>IF(+VLOOKUP($C135,'[3]Rends Nets GPD'!$A:$IV,Q$1,FALSE)="S/O",0,+VLOOKUP($C135,'[3]Rends Nets GPD'!$A:$IV,Q$1,FALSE))</f>
        <v>2.5999999999999999E-2</v>
      </c>
      <c r="R135" s="4"/>
      <c r="S135" s="38"/>
    </row>
    <row r="136" spans="1:19" x14ac:dyDescent="0.25">
      <c r="A136">
        <f t="shared" ref="A136:A141" si="11">+YEAR(C136)</f>
        <v>2014</v>
      </c>
      <c r="B136">
        <f t="shared" ref="B136:B141" si="12">+MONTH(C136)</f>
        <v>12</v>
      </c>
      <c r="C136" s="2">
        <f>+'[3]Rends Nets GPD'!A173</f>
        <v>42004</v>
      </c>
      <c r="D136" s="1">
        <f t="shared" si="6"/>
        <v>132</v>
      </c>
      <c r="E136" s="4">
        <f>IF(+VLOOKUP($C136,'[3]Rends Nets GPD'!$A:$IV,E$1,FALSE)="S/O",0,+VLOOKUP($C136,'[3]Rends Nets GPD'!$A:$IV,E$1,FALSE))</f>
        <v>3.3999999999999998E-3</v>
      </c>
      <c r="F136" s="4">
        <f>IF(+VLOOKUP($C136,'[3]Rends Nets GPD'!$A:$IV,F$1,FALSE)="S/O",0,+VLOOKUP($C136,'[3]Rends Nets GPD'!$A:$IV,F$1,FALSE))</f>
        <v>-1.6500000000000001E-2</v>
      </c>
      <c r="G136" s="4">
        <f>IF(+VLOOKUP($C136,'[3]Rends Nets GPD'!$A:$IV,G$1,FALSE)="S/O",0,+VLOOKUP($C136,'[3]Rends Nets GPD'!$A:$IV,G$1,FALSE))</f>
        <v>-6.1999999999999998E-3</v>
      </c>
      <c r="H136" s="4">
        <f>IF(+VLOOKUP($C136,'[3]Rends Nets GPD'!$A:$IV,H$1,FALSE)="S/O",0,+VLOOKUP($C136,'[3]Rends Nets GPD'!$A:$IV,H$1,FALSE))</f>
        <v>1.61E-2</v>
      </c>
      <c r="I136" s="4">
        <f>IF(+VLOOKUP($C136,'[3]Rends Nets GPD'!$A:$IV,I$1,FALSE)="S/O",0,+VLOOKUP($C136,'[3]Rends Nets GPD'!$A:$IV,I$1,FALSE))</f>
        <v>1.6E-2</v>
      </c>
      <c r="J136" s="4">
        <f>IF(+VLOOKUP($C136,'[3]Rends Nets GPD'!$A:$IV,J$1,FALSE)="S/O",0,+VLOOKUP($C136,'[3]Rends Nets GPD'!$A:$IV,J$1,FALSE))</f>
        <v>-3.0700000000000002E-2</v>
      </c>
      <c r="K136" s="4">
        <f>IF(+VLOOKUP($C136,'[3]Rends Nets GPD'!$A:$IV,K$1,FALSE)="S/O",0,+VLOOKUP($C136,'[3]Rends Nets GPD'!$A:$IV,K$1,FALSE))</f>
        <v>4.1000000000000003E-3</v>
      </c>
      <c r="L136" s="4">
        <f>IF(+VLOOKUP($C136,'[3]Rends Nets GPD'!$A:$IV,L$1,FALSE)="S/O",0,+VLOOKUP($C136,'[3]Rends Nets GPD'!$A:$IV,L$1,FALSE))</f>
        <v>2.0999999999999999E-3</v>
      </c>
      <c r="M136" s="4">
        <f>IF(+VLOOKUP($C136,'[3]Rends Nets GPD'!$A:$IV,M$1,FALSE)="S/O",0,+VLOOKUP($C136,'[3]Rends Nets GPD'!$A:$IV,M$1,FALSE))</f>
        <v>-3.0999999999999999E-3</v>
      </c>
      <c r="N136" s="4">
        <f>IF(+VLOOKUP($C136,'[3]Rends Nets GPD'!$A:$IV,N$1,FALSE)="S/O",0,+VLOOKUP($C136,'[3]Rends Nets GPD'!$A:$IV,N$1,FALSE))</f>
        <v>-8.9999999999999998E-4</v>
      </c>
      <c r="O136" s="4">
        <f>IF(+VLOOKUP($C136,'[3]Rends Nets GPD'!$A:$IV,O$1,FALSE)="S/O",0,+VLOOKUP($C136,'[3]Rends Nets GPD'!$A:$IV,O$1,FALSE))</f>
        <v>5.8999999999999999E-3</v>
      </c>
      <c r="P136" s="4">
        <f>IF(+VLOOKUP($C136,'[3]Rends Nets GPD'!$A:$IV,P$1,FALSE)="S/O",0,+VLOOKUP($C136,'[3]Rends Nets GPD'!$A:$IV,P$1,FALSE))</f>
        <v>1E-4</v>
      </c>
      <c r="Q136" s="4">
        <f>IF(+VLOOKUP($C136,'[3]Rends Nets GPD'!$A:$IV,Q$1,FALSE)="S/O",0,+VLOOKUP($C136,'[3]Rends Nets GPD'!$A:$IV,Q$1,FALSE))</f>
        <v>-6.7999999999999996E-3</v>
      </c>
      <c r="R136" s="4"/>
      <c r="S136" s="38"/>
    </row>
    <row r="137" spans="1:19" x14ac:dyDescent="0.25">
      <c r="A137">
        <f t="shared" si="11"/>
        <v>2015</v>
      </c>
      <c r="B137">
        <f t="shared" si="12"/>
        <v>1</v>
      </c>
      <c r="C137" s="2">
        <f>+'[3]Rends Nets GPD'!A174</f>
        <v>42034</v>
      </c>
      <c r="D137" s="1">
        <f t="shared" si="6"/>
        <v>133</v>
      </c>
      <c r="E137" s="4">
        <f>IF(+VLOOKUP($C137,'[3]Rends Nets GPD'!$A:$IV,E$1,FALSE)="S/O",0,+VLOOKUP($C137,'[3]Rends Nets GPD'!$A:$IV,E$1,FALSE))</f>
        <v>3.1399999999999997E-2</v>
      </c>
      <c r="F137" s="4">
        <f>IF(+VLOOKUP($C137,'[3]Rends Nets GPD'!$A:$IV,F$1,FALSE)="S/O",0,+VLOOKUP($C137,'[3]Rends Nets GPD'!$A:$IV,F$1,FALSE))</f>
        <v>-8.8999999999999999E-3</v>
      </c>
      <c r="G137" s="4">
        <f>IF(+VLOOKUP($C137,'[3]Rends Nets GPD'!$A:$IV,G$1,FALSE)="S/O",0,+VLOOKUP($C137,'[3]Rends Nets GPD'!$A:$IV,G$1,FALSE))</f>
        <v>2.0400000000000001E-2</v>
      </c>
      <c r="H137" s="4">
        <f>IF(+VLOOKUP($C137,'[3]Rends Nets GPD'!$A:$IV,H$1,FALSE)="S/O",0,+VLOOKUP($C137,'[3]Rends Nets GPD'!$A:$IV,H$1,FALSE))</f>
        <v>5.3900000000000003E-2</v>
      </c>
      <c r="I137" s="4">
        <f>IF(+VLOOKUP($C137,'[3]Rends Nets GPD'!$A:$IV,I$1,FALSE)="S/O",0,+VLOOKUP($C137,'[3]Rends Nets GPD'!$A:$IV,I$1,FALSE))</f>
        <v>5.3800000000000001E-2</v>
      </c>
      <c r="J137" s="4">
        <f>IF(+VLOOKUP($C137,'[3]Rends Nets GPD'!$A:$IV,J$1,FALSE)="S/O",0,+VLOOKUP($C137,'[3]Rends Nets GPD'!$A:$IV,J$1,FALSE))</f>
        <v>9.7000000000000003E-2</v>
      </c>
      <c r="K137" s="4">
        <f>IF(+VLOOKUP($C137,'[3]Rends Nets GPD'!$A:$IV,K$1,FALSE)="S/O",0,+VLOOKUP($C137,'[3]Rends Nets GPD'!$A:$IV,K$1,FALSE))</f>
        <v>3.2500000000000001E-2</v>
      </c>
      <c r="L137" s="4">
        <f>IF(+VLOOKUP($C137,'[3]Rends Nets GPD'!$A:$IV,L$1,FALSE)="S/O",0,+VLOOKUP($C137,'[3]Rends Nets GPD'!$A:$IV,L$1,FALSE))</f>
        <v>2.9600000000000001E-2</v>
      </c>
      <c r="M137" s="4">
        <f>IF(+VLOOKUP($C137,'[3]Rends Nets GPD'!$A:$IV,M$1,FALSE)="S/O",0,+VLOOKUP($C137,'[3]Rends Nets GPD'!$A:$IV,M$1,FALSE))</f>
        <v>0.10829999999999999</v>
      </c>
      <c r="N137" s="4">
        <f>IF(+VLOOKUP($C137,'[3]Rends Nets GPD'!$A:$IV,N$1,FALSE)="S/O",0,+VLOOKUP($C137,'[3]Rends Nets GPD'!$A:$IV,N$1,FALSE))</f>
        <v>3.4799999999999998E-2</v>
      </c>
      <c r="O137" s="4">
        <f>IF(+VLOOKUP($C137,'[3]Rends Nets GPD'!$A:$IV,O$1,FALSE)="S/O",0,+VLOOKUP($C137,'[3]Rends Nets GPD'!$A:$IV,O$1,FALSE))</f>
        <v>-1.7100000000000001E-2</v>
      </c>
      <c r="P137" s="4">
        <f>IF(+VLOOKUP($C137,'[3]Rends Nets GPD'!$A:$IV,P$1,FALSE)="S/O",0,+VLOOKUP($C137,'[3]Rends Nets GPD'!$A:$IV,P$1,FALSE))</f>
        <v>3.4099999999999998E-2</v>
      </c>
      <c r="Q137" s="4">
        <f>IF(+VLOOKUP($C137,'[3]Rends Nets GPD'!$A:$IV,Q$1,FALSE)="S/O",0,+VLOOKUP($C137,'[3]Rends Nets GPD'!$A:$IV,Q$1,FALSE))</f>
        <v>4.2700000000000002E-2</v>
      </c>
      <c r="R137" s="4"/>
      <c r="S137" s="38"/>
    </row>
    <row r="138" spans="1:19" x14ac:dyDescent="0.25">
      <c r="A138">
        <f t="shared" si="11"/>
        <v>2015</v>
      </c>
      <c r="B138">
        <f t="shared" si="12"/>
        <v>2</v>
      </c>
      <c r="C138" s="2">
        <f>+'[3]Rends Nets GPD'!A175</f>
        <v>42062</v>
      </c>
      <c r="D138" s="1">
        <f t="shared" si="6"/>
        <v>134</v>
      </c>
      <c r="E138" s="4">
        <f>IF(+VLOOKUP($C138,'[3]Rends Nets GPD'!$A:$IV,E$1,FALSE)="S/O",0,+VLOOKUP($C138,'[3]Rends Nets GPD'!$A:$IV,E$1,FALSE))</f>
        <v>-5.9999999999999995E-4</v>
      </c>
      <c r="F138" s="4">
        <f>IF(+VLOOKUP($C138,'[3]Rends Nets GPD'!$A:$IV,F$1,FALSE)="S/O",0,+VLOOKUP($C138,'[3]Rends Nets GPD'!$A:$IV,F$1,FALSE))</f>
        <v>4.4200000000000003E-2</v>
      </c>
      <c r="G138" s="4">
        <f>IF(+VLOOKUP($C138,'[3]Rends Nets GPD'!$A:$IV,G$1,FALSE)="S/O",0,+VLOOKUP($C138,'[3]Rends Nets GPD'!$A:$IV,G$1,FALSE))</f>
        <v>5.3699999999999998E-2</v>
      </c>
      <c r="H138" s="4">
        <f>IF(+VLOOKUP($C138,'[3]Rends Nets GPD'!$A:$IV,H$1,FALSE)="S/O",0,+VLOOKUP($C138,'[3]Rends Nets GPD'!$A:$IV,H$1,FALSE))</f>
        <v>4.9500000000000002E-2</v>
      </c>
      <c r="I138" s="4">
        <f>IF(+VLOOKUP($C138,'[3]Rends Nets GPD'!$A:$IV,I$1,FALSE)="S/O",0,+VLOOKUP($C138,'[3]Rends Nets GPD'!$A:$IV,I$1,FALSE))</f>
        <v>4.9000000000000002E-2</v>
      </c>
      <c r="J138" s="4">
        <f>IF(+VLOOKUP($C138,'[3]Rends Nets GPD'!$A:$IV,J$1,FALSE)="S/O",0,+VLOOKUP($C138,'[3]Rends Nets GPD'!$A:$IV,J$1,FALSE))</f>
        <v>4.0599999999999997E-2</v>
      </c>
      <c r="K138" s="4">
        <f>IF(+VLOOKUP($C138,'[3]Rends Nets GPD'!$A:$IV,K$1,FALSE)="S/O",0,+VLOOKUP($C138,'[3]Rends Nets GPD'!$A:$IV,K$1,FALSE))</f>
        <v>-1.5E-3</v>
      </c>
      <c r="L138" s="4">
        <f>IF(+VLOOKUP($C138,'[3]Rends Nets GPD'!$A:$IV,L$1,FALSE)="S/O",0,+VLOOKUP($C138,'[3]Rends Nets GPD'!$A:$IV,L$1,FALSE))</f>
        <v>8.9999999999999998E-4</v>
      </c>
      <c r="M138" s="4">
        <f>IF(+VLOOKUP($C138,'[3]Rends Nets GPD'!$A:$IV,M$1,FALSE)="S/O",0,+VLOOKUP($C138,'[3]Rends Nets GPD'!$A:$IV,M$1,FALSE))</f>
        <v>-2.4E-2</v>
      </c>
      <c r="N138" s="4">
        <f>IF(+VLOOKUP($C138,'[3]Rends Nets GPD'!$A:$IV,N$1,FALSE)="S/O",0,+VLOOKUP($C138,'[3]Rends Nets GPD'!$A:$IV,N$1,FALSE))</f>
        <v>2.1999999999999999E-2</v>
      </c>
      <c r="O138" s="4">
        <f>IF(+VLOOKUP($C138,'[3]Rends Nets GPD'!$A:$IV,O$1,FALSE)="S/O",0,+VLOOKUP($C138,'[3]Rends Nets GPD'!$A:$IV,O$1,FALSE))</f>
        <v>4.9200000000000001E-2</v>
      </c>
      <c r="P138" s="4">
        <f>IF(+VLOOKUP($C138,'[3]Rends Nets GPD'!$A:$IV,P$1,FALSE)="S/O",0,+VLOOKUP($C138,'[3]Rends Nets GPD'!$A:$IV,P$1,FALSE))</f>
        <v>0.01</v>
      </c>
      <c r="Q138" s="4">
        <f>IF(+VLOOKUP($C138,'[3]Rends Nets GPD'!$A:$IV,Q$1,FALSE)="S/O",0,+VLOOKUP($C138,'[3]Rends Nets GPD'!$A:$IV,Q$1,FALSE))</f>
        <v>3.4799999999999998E-2</v>
      </c>
      <c r="R138" s="4"/>
      <c r="S138" s="38"/>
    </row>
    <row r="139" spans="1:19" x14ac:dyDescent="0.25">
      <c r="A139">
        <f t="shared" si="11"/>
        <v>2015</v>
      </c>
      <c r="B139">
        <f t="shared" si="12"/>
        <v>3</v>
      </c>
      <c r="C139" s="2">
        <f>+'[3]Rends Nets GPD'!A176</f>
        <v>42094</v>
      </c>
      <c r="D139" s="1">
        <f t="shared" si="6"/>
        <v>135</v>
      </c>
      <c r="E139" s="4">
        <f>IF(+VLOOKUP($C139,'[3]Rends Nets GPD'!$A:$IV,E$1,FALSE)="S/O",0,+VLOOKUP($C139,'[3]Rends Nets GPD'!$A:$IV,E$1,FALSE))</f>
        <v>-1.2999999999999999E-3</v>
      </c>
      <c r="F139" s="4">
        <f>IF(+VLOOKUP($C139,'[3]Rends Nets GPD'!$A:$IV,F$1,FALSE)="S/O",0,+VLOOKUP($C139,'[3]Rends Nets GPD'!$A:$IV,F$1,FALSE))</f>
        <v>-1.5299999999999999E-2</v>
      </c>
      <c r="G139" s="4">
        <f>IF(+VLOOKUP($C139,'[3]Rends Nets GPD'!$A:$IV,G$1,FALSE)="S/O",0,+VLOOKUP($C139,'[3]Rends Nets GPD'!$A:$IV,G$1,FALSE))</f>
        <v>4.5999999999999999E-3</v>
      </c>
      <c r="H139" s="4">
        <f>IF(+VLOOKUP($C139,'[3]Rends Nets GPD'!$A:$IV,H$1,FALSE)="S/O",0,+VLOOKUP($C139,'[3]Rends Nets GPD'!$A:$IV,H$1,FALSE))</f>
        <v>8.0999999999999996E-3</v>
      </c>
      <c r="I139" s="4">
        <f>IF(+VLOOKUP($C139,'[3]Rends Nets GPD'!$A:$IV,I$1,FALSE)="S/O",0,+VLOOKUP($C139,'[3]Rends Nets GPD'!$A:$IV,I$1,FALSE))</f>
        <v>7.7999999999999996E-3</v>
      </c>
      <c r="J139" s="4">
        <f>IF(+VLOOKUP($C139,'[3]Rends Nets GPD'!$A:$IV,J$1,FALSE)="S/O",0,+VLOOKUP($C139,'[3]Rends Nets GPD'!$A:$IV,J$1,FALSE))</f>
        <v>1.0500000000000001E-2</v>
      </c>
      <c r="K139" s="4">
        <f>IF(+VLOOKUP($C139,'[3]Rends Nets GPD'!$A:$IV,K$1,FALSE)="S/O",0,+VLOOKUP($C139,'[3]Rends Nets GPD'!$A:$IV,K$1,FALSE))</f>
        <v>-1.9E-3</v>
      </c>
      <c r="L139" s="4">
        <f>IF(+VLOOKUP($C139,'[3]Rends Nets GPD'!$A:$IV,L$1,FALSE)="S/O",0,+VLOOKUP($C139,'[3]Rends Nets GPD'!$A:$IV,L$1,FALSE))</f>
        <v>-5.0000000000000001E-4</v>
      </c>
      <c r="M139" s="4">
        <f>IF(+VLOOKUP($C139,'[3]Rends Nets GPD'!$A:$IV,M$1,FALSE)="S/O",0,+VLOOKUP($C139,'[3]Rends Nets GPD'!$A:$IV,M$1,FALSE))</f>
        <v>-5.4999999999999997E-3</v>
      </c>
      <c r="N139" s="4">
        <f>IF(+VLOOKUP($C139,'[3]Rends Nets GPD'!$A:$IV,N$1,FALSE)="S/O",0,+VLOOKUP($C139,'[3]Rends Nets GPD'!$A:$IV,N$1,FALSE))</f>
        <v>5.9999999999999995E-4</v>
      </c>
      <c r="O139" s="4">
        <f>IF(+VLOOKUP($C139,'[3]Rends Nets GPD'!$A:$IV,O$1,FALSE)="S/O",0,+VLOOKUP($C139,'[3]Rends Nets GPD'!$A:$IV,O$1,FALSE))</f>
        <v>-3.3E-3</v>
      </c>
      <c r="P139" s="4">
        <f>IF(+VLOOKUP($C139,'[3]Rends Nets GPD'!$A:$IV,P$1,FALSE)="S/O",0,+VLOOKUP($C139,'[3]Rends Nets GPD'!$A:$IV,P$1,FALSE))</f>
        <v>-8.0000000000000004E-4</v>
      </c>
      <c r="Q139" s="4">
        <f>IF(+VLOOKUP($C139,'[3]Rends Nets GPD'!$A:$IV,Q$1,FALSE)="S/O",0,+VLOOKUP($C139,'[3]Rends Nets GPD'!$A:$IV,Q$1,FALSE))</f>
        <v>1.1999999999999999E-3</v>
      </c>
      <c r="R139" s="4"/>
      <c r="S139" s="38"/>
    </row>
    <row r="140" spans="1:19" x14ac:dyDescent="0.25">
      <c r="A140">
        <f t="shared" si="11"/>
        <v>2015</v>
      </c>
      <c r="B140">
        <f t="shared" si="12"/>
        <v>4</v>
      </c>
      <c r="C140" s="2">
        <f>+'[3]Rends Nets GPD'!A177</f>
        <v>42124</v>
      </c>
      <c r="D140" s="1">
        <f t="shared" si="6"/>
        <v>136</v>
      </c>
      <c r="E140" s="4">
        <f>IF(+VLOOKUP($C140,'[3]Rends Nets GPD'!$A:$IV,E$1,FALSE)="S/O",0,+VLOOKUP($C140,'[3]Rends Nets GPD'!$A:$IV,E$1,FALSE))</f>
        <v>-8.5000000000000006E-3</v>
      </c>
      <c r="F140" s="4">
        <f>IF(+VLOOKUP($C140,'[3]Rends Nets GPD'!$A:$IV,F$1,FALSE)="S/O",0,+VLOOKUP($C140,'[3]Rends Nets GPD'!$A:$IV,F$1,FALSE))</f>
        <v>1.7600000000000001E-2</v>
      </c>
      <c r="G140" s="4">
        <f>IF(+VLOOKUP($C140,'[3]Rends Nets GPD'!$A:$IV,G$1,FALSE)="S/O",0,+VLOOKUP($C140,'[3]Rends Nets GPD'!$A:$IV,G$1,FALSE))</f>
        <v>5.0000000000000001E-3</v>
      </c>
      <c r="H140" s="4">
        <f>IF(+VLOOKUP($C140,'[3]Rends Nets GPD'!$A:$IV,H$1,FALSE)="S/O",0,+VLOOKUP($C140,'[3]Rends Nets GPD'!$A:$IV,H$1,FALSE))</f>
        <v>-3.8800000000000001E-2</v>
      </c>
      <c r="I140" s="4">
        <f>IF(+VLOOKUP($C140,'[3]Rends Nets GPD'!$A:$IV,I$1,FALSE)="S/O",0,+VLOOKUP($C140,'[3]Rends Nets GPD'!$A:$IV,I$1,FALSE))</f>
        <v>-3.8800000000000001E-2</v>
      </c>
      <c r="J140" s="4">
        <f>IF(+VLOOKUP($C140,'[3]Rends Nets GPD'!$A:$IV,J$1,FALSE)="S/O",0,+VLOOKUP($C140,'[3]Rends Nets GPD'!$A:$IV,J$1,FALSE))</f>
        <v>-7.4999999999999997E-3</v>
      </c>
      <c r="K140" s="4">
        <f>IF(+VLOOKUP($C140,'[3]Rends Nets GPD'!$A:$IV,K$1,FALSE)="S/O",0,+VLOOKUP($C140,'[3]Rends Nets GPD'!$A:$IV,K$1,FALSE))</f>
        <v>-1.01E-2</v>
      </c>
      <c r="L140" s="4">
        <f>IF(+VLOOKUP($C140,'[3]Rends Nets GPD'!$A:$IV,L$1,FALSE)="S/O",0,+VLOOKUP($C140,'[3]Rends Nets GPD'!$A:$IV,L$1,FALSE))</f>
        <v>-6.3E-3</v>
      </c>
      <c r="M140" s="4">
        <f>IF(+VLOOKUP($C140,'[3]Rends Nets GPD'!$A:$IV,M$1,FALSE)="S/O",0,+VLOOKUP($C140,'[3]Rends Nets GPD'!$A:$IV,M$1,FALSE))</f>
        <v>-2.4799999999999999E-2</v>
      </c>
      <c r="N140" s="4">
        <f>IF(+VLOOKUP($C140,'[3]Rends Nets GPD'!$A:$IV,N$1,FALSE)="S/O",0,+VLOOKUP($C140,'[3]Rends Nets GPD'!$A:$IV,N$1,FALSE))</f>
        <v>-8.3999999999999995E-3</v>
      </c>
      <c r="O140" s="4">
        <f>IF(+VLOOKUP($C140,'[3]Rends Nets GPD'!$A:$IV,O$1,FALSE)="S/O",0,+VLOOKUP($C140,'[3]Rends Nets GPD'!$A:$IV,O$1,FALSE))</f>
        <v>-4.5999999999999999E-3</v>
      </c>
      <c r="P140" s="4">
        <f>IF(+VLOOKUP($C140,'[3]Rends Nets GPD'!$A:$IV,P$1,FALSE)="S/O",0,+VLOOKUP($C140,'[3]Rends Nets GPD'!$A:$IV,P$1,FALSE))</f>
        <v>-8.3000000000000001E-3</v>
      </c>
      <c r="Q140" s="4">
        <f>IF(+VLOOKUP($C140,'[3]Rends Nets GPD'!$A:$IV,Q$1,FALSE)="S/O",0,+VLOOKUP($C140,'[3]Rends Nets GPD'!$A:$IV,Q$1,FALSE))</f>
        <v>-9.7000000000000003E-3</v>
      </c>
      <c r="R140" s="4"/>
      <c r="S140" s="38"/>
    </row>
    <row r="141" spans="1:19" x14ac:dyDescent="0.25">
      <c r="A141">
        <f t="shared" si="11"/>
        <v>2015</v>
      </c>
      <c r="B141">
        <f t="shared" si="12"/>
        <v>5</v>
      </c>
      <c r="C141" s="2">
        <f>+'[3]Rends Nets GPD'!A178</f>
        <v>42153</v>
      </c>
      <c r="D141" s="1">
        <f t="shared" si="6"/>
        <v>137</v>
      </c>
      <c r="E141" s="4">
        <f>IF(+VLOOKUP($C141,'[3]Rends Nets GPD'!$A:$IV,E$1,FALSE)="S/O",0,+VLOOKUP($C141,'[3]Rends Nets GPD'!$A:$IV,E$1,FALSE))</f>
        <v>2.7000000000000001E-3</v>
      </c>
      <c r="F141" s="4">
        <f>IF(+VLOOKUP($C141,'[3]Rends Nets GPD'!$A:$IV,F$1,FALSE)="S/O",0,+VLOOKUP($C141,'[3]Rends Nets GPD'!$A:$IV,F$1,FALSE))</f>
        <v>-2.01E-2</v>
      </c>
      <c r="G141" s="4">
        <f>IF(+VLOOKUP($C141,'[3]Rends Nets GPD'!$A:$IV,G$1,FALSE)="S/O",0,+VLOOKUP($C141,'[3]Rends Nets GPD'!$A:$IV,G$1,FALSE))</f>
        <v>1.8100000000000002E-2</v>
      </c>
      <c r="H141" s="4">
        <f>IF(+VLOOKUP($C141,'[3]Rends Nets GPD'!$A:$IV,H$1,FALSE)="S/O",0,+VLOOKUP($C141,'[3]Rends Nets GPD'!$A:$IV,H$1,FALSE))</f>
        <v>4.8800000000000003E-2</v>
      </c>
      <c r="I141" s="4">
        <f>IF(+VLOOKUP($C141,'[3]Rends Nets GPD'!$A:$IV,I$1,FALSE)="S/O",0,+VLOOKUP($C141,'[3]Rends Nets GPD'!$A:$IV,I$1,FALSE))</f>
        <v>4.7500000000000001E-2</v>
      </c>
      <c r="J141" s="4">
        <f>IF(+VLOOKUP($C141,'[3]Rends Nets GPD'!$A:$IV,J$1,FALSE)="S/O",0,+VLOOKUP($C141,'[3]Rends Nets GPD'!$A:$IV,J$1,FALSE))</f>
        <v>2.8400000000000002E-2</v>
      </c>
      <c r="K141" s="4">
        <f>IF(+VLOOKUP($C141,'[3]Rends Nets GPD'!$A:$IV,K$1,FALSE)="S/O",0,+VLOOKUP($C141,'[3]Rends Nets GPD'!$A:$IV,K$1,FALSE))</f>
        <v>2.5999999999999999E-3</v>
      </c>
      <c r="L141" s="4">
        <f>IF(+VLOOKUP($C141,'[3]Rends Nets GPD'!$A:$IV,L$1,FALSE)="S/O",0,+VLOOKUP($C141,'[3]Rends Nets GPD'!$A:$IV,L$1,FALSE))</f>
        <v>2.7000000000000001E-3</v>
      </c>
      <c r="M141" s="4">
        <f>IF(+VLOOKUP($C141,'[3]Rends Nets GPD'!$A:$IV,M$1,FALSE)="S/O",0,+VLOOKUP($C141,'[3]Rends Nets GPD'!$A:$IV,M$1,FALSE))</f>
        <v>2.0899999999999998E-2</v>
      </c>
      <c r="N141" s="4">
        <f>IF(+VLOOKUP($C141,'[3]Rends Nets GPD'!$A:$IV,N$1,FALSE)="S/O",0,+VLOOKUP($C141,'[3]Rends Nets GPD'!$A:$IV,N$1,FALSE))</f>
        <v>1.0200000000000001E-2</v>
      </c>
      <c r="O141" s="4">
        <f>IF(+VLOOKUP($C141,'[3]Rends Nets GPD'!$A:$IV,O$1,FALSE)="S/O",0,+VLOOKUP($C141,'[3]Rends Nets GPD'!$A:$IV,O$1,FALSE))</f>
        <v>1.2699999999999999E-2</v>
      </c>
      <c r="P141" s="4">
        <f>IF(+VLOOKUP($C141,'[3]Rends Nets GPD'!$A:$IV,P$1,FALSE)="S/O",0,+VLOOKUP($C141,'[3]Rends Nets GPD'!$A:$IV,P$1,FALSE))</f>
        <v>5.5999999999999999E-3</v>
      </c>
      <c r="Q141" s="4">
        <f>IF(+VLOOKUP($C141,'[3]Rends Nets GPD'!$A:$IV,Q$1,FALSE)="S/O",0,+VLOOKUP($C141,'[3]Rends Nets GPD'!$A:$IV,Q$1,FALSE))</f>
        <v>1.4800000000000001E-2</v>
      </c>
      <c r="R141" s="4"/>
      <c r="S141" s="38"/>
    </row>
    <row r="142" spans="1:19" x14ac:dyDescent="0.25">
      <c r="A142">
        <f t="shared" ref="A142:A147" si="13">+YEAR(C142)</f>
        <v>2015</v>
      </c>
      <c r="B142">
        <f t="shared" ref="B142:B147" si="14">+MONTH(C142)</f>
        <v>6</v>
      </c>
      <c r="C142" s="2">
        <f>+'[3]Rends Nets GPD'!A179</f>
        <v>42185</v>
      </c>
      <c r="D142" s="1">
        <f t="shared" si="6"/>
        <v>138</v>
      </c>
      <c r="E142" s="4">
        <f>IF(+VLOOKUP($C142,'[3]Rends Nets GPD'!$A:$IV,E$1,FALSE)="S/O",0,+VLOOKUP($C142,'[3]Rends Nets GPD'!$A:$IV,E$1,FALSE))</f>
        <v>-5.0000000000000001E-4</v>
      </c>
      <c r="F142" s="4">
        <f>IF(+VLOOKUP($C142,'[3]Rends Nets GPD'!$A:$IV,F$1,FALSE)="S/O",0,+VLOOKUP($C142,'[3]Rends Nets GPD'!$A:$IV,F$1,FALSE))</f>
        <v>-2.5899999999999999E-2</v>
      </c>
      <c r="G142" s="4">
        <f>IF(+VLOOKUP($C142,'[3]Rends Nets GPD'!$A:$IV,G$1,FALSE)="S/O",0,+VLOOKUP($C142,'[3]Rends Nets GPD'!$A:$IV,G$1,FALSE))</f>
        <v>-2.7400000000000001E-2</v>
      </c>
      <c r="H142" s="4">
        <f>IF(+VLOOKUP($C142,'[3]Rends Nets GPD'!$A:$IV,H$1,FALSE)="S/O",0,+VLOOKUP($C142,'[3]Rends Nets GPD'!$A:$IV,H$1,FALSE))</f>
        <v>-1.6400000000000001E-2</v>
      </c>
      <c r="I142" s="4">
        <f>IF(+VLOOKUP($C142,'[3]Rends Nets GPD'!$A:$IV,I$1,FALSE)="S/O",0,+VLOOKUP($C142,'[3]Rends Nets GPD'!$A:$IV,I$1,FALSE))</f>
        <v>-1.6400000000000001E-2</v>
      </c>
      <c r="J142" s="4">
        <f>IF(+VLOOKUP($C142,'[3]Rends Nets GPD'!$A:$IV,J$1,FALSE)="S/O",0,+VLOOKUP($C142,'[3]Rends Nets GPD'!$A:$IV,J$1,FALSE))</f>
        <v>-2.8500000000000001E-2</v>
      </c>
      <c r="K142" s="4">
        <f>IF(+VLOOKUP($C142,'[3]Rends Nets GPD'!$A:$IV,K$1,FALSE)="S/O",0,+VLOOKUP($C142,'[3]Rends Nets GPD'!$A:$IV,K$1,FALSE))</f>
        <v>6.9999999999999999E-4</v>
      </c>
      <c r="L142" s="4">
        <f>IF(+VLOOKUP($C142,'[3]Rends Nets GPD'!$A:$IV,L$1,FALSE)="S/O",0,+VLOOKUP($C142,'[3]Rends Nets GPD'!$A:$IV,L$1,FALSE))</f>
        <v>-2.2000000000000001E-3</v>
      </c>
      <c r="M142" s="4">
        <f>IF(+VLOOKUP($C142,'[3]Rends Nets GPD'!$A:$IV,M$1,FALSE)="S/O",0,+VLOOKUP($C142,'[3]Rends Nets GPD'!$A:$IV,M$1,FALSE))</f>
        <v>-9.5999999999999992E-3</v>
      </c>
      <c r="N142" s="4">
        <f>IF(+VLOOKUP($C142,'[3]Rends Nets GPD'!$A:$IV,N$1,FALSE)="S/O",0,+VLOOKUP($C142,'[3]Rends Nets GPD'!$A:$IV,N$1,FALSE))</f>
        <v>-9.4000000000000004E-3</v>
      </c>
      <c r="O142" s="4">
        <f>IF(+VLOOKUP($C142,'[3]Rends Nets GPD'!$A:$IV,O$1,FALSE)="S/O",0,+VLOOKUP($C142,'[3]Rends Nets GPD'!$A:$IV,O$1,FALSE))</f>
        <v>-1.17E-2</v>
      </c>
      <c r="P142" s="4">
        <f>IF(+VLOOKUP($C142,'[3]Rends Nets GPD'!$A:$IV,P$1,FALSE)="S/O",0,+VLOOKUP($C142,'[3]Rends Nets GPD'!$A:$IV,P$1,FALSE))</f>
        <v>-5.3E-3</v>
      </c>
      <c r="Q142" s="4">
        <f>IF(+VLOOKUP($C142,'[3]Rends Nets GPD'!$A:$IV,Q$1,FALSE)="S/O",0,+VLOOKUP($C142,'[3]Rends Nets GPD'!$A:$IV,Q$1,FALSE))</f>
        <v>-1.84E-2</v>
      </c>
      <c r="R142" s="4"/>
      <c r="S142" s="38"/>
    </row>
    <row r="143" spans="1:19" x14ac:dyDescent="0.25">
      <c r="A143">
        <f t="shared" si="13"/>
        <v>2015</v>
      </c>
      <c r="B143">
        <f t="shared" si="14"/>
        <v>7</v>
      </c>
      <c r="C143" s="2">
        <f>+'[3]Rends Nets GPD'!A180</f>
        <v>42216</v>
      </c>
      <c r="D143" s="1">
        <f t="shared" si="6"/>
        <v>139</v>
      </c>
      <c r="E143" s="4">
        <f>IF(+VLOOKUP($C143,'[3]Rends Nets GPD'!$A:$IV,E$1,FALSE)="S/O",0,+VLOOKUP($C143,'[3]Rends Nets GPD'!$A:$IV,E$1,FALSE))</f>
        <v>8.3000000000000001E-3</v>
      </c>
      <c r="F143" s="4">
        <f>IF(+VLOOKUP($C143,'[3]Rends Nets GPD'!$A:$IV,F$1,FALSE)="S/O",0,+VLOOKUP($C143,'[3]Rends Nets GPD'!$A:$IV,F$1,FALSE))</f>
        <v>5.1999999999999998E-3</v>
      </c>
      <c r="G143" s="4">
        <f>IF(+VLOOKUP($C143,'[3]Rends Nets GPD'!$A:$IV,G$1,FALSE)="S/O",0,+VLOOKUP($C143,'[3]Rends Nets GPD'!$A:$IV,G$1,FALSE))</f>
        <v>-1.66E-2</v>
      </c>
      <c r="H143" s="4">
        <f>IF(+VLOOKUP($C143,'[3]Rends Nets GPD'!$A:$IV,H$1,FALSE)="S/O",0,+VLOOKUP($C143,'[3]Rends Nets GPD'!$A:$IV,H$1,FALSE))</f>
        <v>7.1499999999999994E-2</v>
      </c>
      <c r="I143" s="4">
        <f>IF(+VLOOKUP($C143,'[3]Rends Nets GPD'!$A:$IV,I$1,FALSE)="S/O",0,+VLOOKUP($C143,'[3]Rends Nets GPD'!$A:$IV,I$1,FALSE))</f>
        <v>7.1300000000000002E-2</v>
      </c>
      <c r="J143" s="4">
        <f>IF(+VLOOKUP($C143,'[3]Rends Nets GPD'!$A:$IV,J$1,FALSE)="S/O",0,+VLOOKUP($C143,'[3]Rends Nets GPD'!$A:$IV,J$1,FALSE))</f>
        <v>2.8299999999999999E-2</v>
      </c>
      <c r="K143" s="4">
        <f>IF(+VLOOKUP($C143,'[3]Rends Nets GPD'!$A:$IV,K$1,FALSE)="S/O",0,+VLOOKUP($C143,'[3]Rends Nets GPD'!$A:$IV,K$1,FALSE))</f>
        <v>9.2999999999999992E-3</v>
      </c>
      <c r="L143" s="4">
        <f>IF(+VLOOKUP($C143,'[3]Rends Nets GPD'!$A:$IV,L$1,FALSE)="S/O",0,+VLOOKUP($C143,'[3]Rends Nets GPD'!$A:$IV,L$1,FALSE))</f>
        <v>6.8999999999999999E-3</v>
      </c>
      <c r="M143" s="4">
        <f>IF(+VLOOKUP($C143,'[3]Rends Nets GPD'!$A:$IV,M$1,FALSE)="S/O",0,+VLOOKUP($C143,'[3]Rends Nets GPD'!$A:$IV,M$1,FALSE))</f>
        <v>0.01</v>
      </c>
      <c r="N143" s="4">
        <f>IF(+VLOOKUP($C143,'[3]Rends Nets GPD'!$A:$IV,N$1,FALSE)="S/O",0,+VLOOKUP($C143,'[3]Rends Nets GPD'!$A:$IV,N$1,FALSE))</f>
        <v>1.49E-2</v>
      </c>
      <c r="O143" s="4">
        <f>IF(+VLOOKUP($C143,'[3]Rends Nets GPD'!$A:$IV,O$1,FALSE)="S/O",0,+VLOOKUP($C143,'[3]Rends Nets GPD'!$A:$IV,O$1,FALSE))</f>
        <v>1.7299999999999999E-2</v>
      </c>
      <c r="P143" s="4">
        <f>IF(+VLOOKUP($C143,'[3]Rends Nets GPD'!$A:$IV,P$1,FALSE)="S/O",0,+VLOOKUP($C143,'[3]Rends Nets GPD'!$A:$IV,P$1,FALSE))</f>
        <v>1.32E-2</v>
      </c>
      <c r="Q143" s="4">
        <f>IF(+VLOOKUP($C143,'[3]Rends Nets GPD'!$A:$IV,Q$1,FALSE)="S/O",0,+VLOOKUP($C143,'[3]Rends Nets GPD'!$A:$IV,Q$1,FALSE))</f>
        <v>2.7900000000000001E-2</v>
      </c>
      <c r="R143" s="4"/>
      <c r="S143" s="38"/>
    </row>
    <row r="144" spans="1:19" x14ac:dyDescent="0.25">
      <c r="A144">
        <f t="shared" si="13"/>
        <v>2015</v>
      </c>
      <c r="B144">
        <f t="shared" si="14"/>
        <v>8</v>
      </c>
      <c r="C144" s="2">
        <f>+'[3]Rends Nets GPD'!A181</f>
        <v>42247</v>
      </c>
      <c r="D144" s="1">
        <f t="shared" si="6"/>
        <v>140</v>
      </c>
      <c r="E144" s="4">
        <f>IF(+VLOOKUP($C144,'[3]Rends Nets GPD'!$A:$IV,E$1,FALSE)="S/O",0,+VLOOKUP($C144,'[3]Rends Nets GPD'!$A:$IV,E$1,FALSE))</f>
        <v>-4.7000000000000002E-3</v>
      </c>
      <c r="F144" s="4">
        <f>IF(+VLOOKUP($C144,'[3]Rends Nets GPD'!$A:$IV,F$1,FALSE)="S/O",0,+VLOOKUP($C144,'[3]Rends Nets GPD'!$A:$IV,F$1,FALSE))</f>
        <v>-3.2300000000000002E-2</v>
      </c>
      <c r="G144" s="4">
        <f>IF(+VLOOKUP($C144,'[3]Rends Nets GPD'!$A:$IV,G$1,FALSE)="S/O",0,+VLOOKUP($C144,'[3]Rends Nets GPD'!$A:$IV,G$1,FALSE))</f>
        <v>-4.65E-2</v>
      </c>
      <c r="H144" s="4">
        <f>IF(+VLOOKUP($C144,'[3]Rends Nets GPD'!$A:$IV,H$1,FALSE)="S/O",0,+VLOOKUP($C144,'[3]Rends Nets GPD'!$A:$IV,H$1,FALSE))</f>
        <v>-4.9099999999999998E-2</v>
      </c>
      <c r="I144" s="4">
        <f>IF(+VLOOKUP($C144,'[3]Rends Nets GPD'!$A:$IV,I$1,FALSE)="S/O",0,+VLOOKUP($C144,'[3]Rends Nets GPD'!$A:$IV,I$1,FALSE))</f>
        <v>-4.9000000000000002E-2</v>
      </c>
      <c r="J144" s="4">
        <f>IF(+VLOOKUP($C144,'[3]Rends Nets GPD'!$A:$IV,J$1,FALSE)="S/O",0,+VLOOKUP($C144,'[3]Rends Nets GPD'!$A:$IV,J$1,FALSE))</f>
        <v>-7.5700000000000003E-2</v>
      </c>
      <c r="K144" s="4">
        <f>IF(+VLOOKUP($C144,'[3]Rends Nets GPD'!$A:$IV,K$1,FALSE)="S/O",0,+VLOOKUP($C144,'[3]Rends Nets GPD'!$A:$IV,K$1,FALSE))</f>
        <v>-4.5999999999999999E-3</v>
      </c>
      <c r="L144" s="4">
        <f>IF(+VLOOKUP($C144,'[3]Rends Nets GPD'!$A:$IV,L$1,FALSE)="S/O",0,+VLOOKUP($C144,'[3]Rends Nets GPD'!$A:$IV,L$1,FALSE))</f>
        <v>-4.7999999999999996E-3</v>
      </c>
      <c r="M144" s="4">
        <f>IF(+VLOOKUP($C144,'[3]Rends Nets GPD'!$A:$IV,M$1,FALSE)="S/O",0,+VLOOKUP($C144,'[3]Rends Nets GPD'!$A:$IV,M$1,FALSE))</f>
        <v>2.0000000000000001E-4</v>
      </c>
      <c r="N144" s="4">
        <f>IF(+VLOOKUP($C144,'[3]Rends Nets GPD'!$A:$IV,N$1,FALSE)="S/O",0,+VLOOKUP($C144,'[3]Rends Nets GPD'!$A:$IV,N$1,FALSE))</f>
        <v>-2.18E-2</v>
      </c>
      <c r="O144" s="4">
        <f>IF(+VLOOKUP($C144,'[3]Rends Nets GPD'!$A:$IV,O$1,FALSE)="S/O",0,+VLOOKUP($C144,'[3]Rends Nets GPD'!$A:$IV,O$1,FALSE))</f>
        <v>-3.0200000000000001E-2</v>
      </c>
      <c r="P144" s="4">
        <f>IF(+VLOOKUP($C144,'[3]Rends Nets GPD'!$A:$IV,P$1,FALSE)="S/O",0,+VLOOKUP($C144,'[3]Rends Nets GPD'!$A:$IV,P$1,FALSE))</f>
        <v>-1.4E-2</v>
      </c>
      <c r="Q144" s="4">
        <f>IF(+VLOOKUP($C144,'[3]Rends Nets GPD'!$A:$IV,Q$1,FALSE)="S/O",0,+VLOOKUP($C144,'[3]Rends Nets GPD'!$A:$IV,Q$1,FALSE))</f>
        <v>-4.02E-2</v>
      </c>
      <c r="R144" s="4"/>
      <c r="S144" s="38"/>
    </row>
    <row r="145" spans="1:19" x14ac:dyDescent="0.25">
      <c r="A145">
        <f t="shared" si="13"/>
        <v>2015</v>
      </c>
      <c r="B145">
        <f t="shared" si="14"/>
        <v>9</v>
      </c>
      <c r="C145" s="2">
        <f>+'[3]Rends Nets GPD'!A182</f>
        <v>42277</v>
      </c>
      <c r="D145" s="1">
        <f t="shared" si="6"/>
        <v>141</v>
      </c>
      <c r="E145" s="4">
        <f>IF(+VLOOKUP($C145,'[3]Rends Nets GPD'!$A:$IV,E$1,FALSE)="S/O",0,+VLOOKUP($C145,'[3]Rends Nets GPD'!$A:$IV,E$1,FALSE))</f>
        <v>-2.5000000000000001E-3</v>
      </c>
      <c r="F145" s="4">
        <f>IF(+VLOOKUP($C145,'[3]Rends Nets GPD'!$A:$IV,F$1,FALSE)="S/O",0,+VLOOKUP($C145,'[3]Rends Nets GPD'!$A:$IV,F$1,FALSE))</f>
        <v>-2.1499999999999998E-2</v>
      </c>
      <c r="G145" s="4">
        <f>IF(+VLOOKUP($C145,'[3]Rends Nets GPD'!$A:$IV,G$1,FALSE)="S/O",0,+VLOOKUP($C145,'[3]Rends Nets GPD'!$A:$IV,G$1,FALSE))</f>
        <v>-5.3699999999999998E-2</v>
      </c>
      <c r="H145" s="4">
        <f>IF(+VLOOKUP($C145,'[3]Rends Nets GPD'!$A:$IV,H$1,FALSE)="S/O",0,+VLOOKUP($C145,'[3]Rends Nets GPD'!$A:$IV,H$1,FALSE))</f>
        <v>-1.37E-2</v>
      </c>
      <c r="I145" s="4">
        <f>IF(+VLOOKUP($C145,'[3]Rends Nets GPD'!$A:$IV,I$1,FALSE)="S/O",0,+VLOOKUP($C145,'[3]Rends Nets GPD'!$A:$IV,I$1,FALSE))</f>
        <v>-1.37E-2</v>
      </c>
      <c r="J145" s="4">
        <f>IF(+VLOOKUP($C145,'[3]Rends Nets GPD'!$A:$IV,J$1,FALSE)="S/O",0,+VLOOKUP($C145,'[3]Rends Nets GPD'!$A:$IV,J$1,FALSE))</f>
        <v>-4.0099999999999997E-2</v>
      </c>
      <c r="K145" s="4">
        <f>IF(+VLOOKUP($C145,'[3]Rends Nets GPD'!$A:$IV,K$1,FALSE)="S/O",0,+VLOOKUP($C145,'[3]Rends Nets GPD'!$A:$IV,K$1,FALSE))</f>
        <v>-2.5999999999999999E-3</v>
      </c>
      <c r="L145" s="4">
        <f>IF(+VLOOKUP($C145,'[3]Rends Nets GPD'!$A:$IV,L$1,FALSE)="S/O",0,+VLOOKUP($C145,'[3]Rends Nets GPD'!$A:$IV,L$1,FALSE))</f>
        <v>-2.3999999999999998E-3</v>
      </c>
      <c r="M145" s="4">
        <f>IF(+VLOOKUP($C145,'[3]Rends Nets GPD'!$A:$IV,M$1,FALSE)="S/O",0,+VLOOKUP($C145,'[3]Rends Nets GPD'!$A:$IV,M$1,FALSE))</f>
        <v>-7.7000000000000002E-3</v>
      </c>
      <c r="N145" s="4">
        <f>IF(+VLOOKUP($C145,'[3]Rends Nets GPD'!$A:$IV,N$1,FALSE)="S/O",0,+VLOOKUP($C145,'[3]Rends Nets GPD'!$A:$IV,N$1,FALSE))</f>
        <v>-1.29E-2</v>
      </c>
      <c r="O145" s="4">
        <f>IF(+VLOOKUP($C145,'[3]Rends Nets GPD'!$A:$IV,O$1,FALSE)="S/O",0,+VLOOKUP($C145,'[3]Rends Nets GPD'!$A:$IV,O$1,FALSE))</f>
        <v>-9.9000000000000008E-3</v>
      </c>
      <c r="P145" s="4">
        <f>IF(+VLOOKUP($C145,'[3]Rends Nets GPD'!$A:$IV,P$1,FALSE)="S/O",0,+VLOOKUP($C145,'[3]Rends Nets GPD'!$A:$IV,P$1,FALSE))</f>
        <v>-6.7000000000000002E-3</v>
      </c>
      <c r="Q145" s="4">
        <f>IF(+VLOOKUP($C145,'[3]Rends Nets GPD'!$A:$IV,Q$1,FALSE)="S/O",0,+VLOOKUP($C145,'[3]Rends Nets GPD'!$A:$IV,Q$1,FALSE))</f>
        <v>-1.9199999999999998E-2</v>
      </c>
      <c r="R145" s="4"/>
      <c r="S145" s="38"/>
    </row>
    <row r="146" spans="1:19" x14ac:dyDescent="0.25">
      <c r="A146">
        <f t="shared" si="13"/>
        <v>2015</v>
      </c>
      <c r="B146">
        <f t="shared" si="14"/>
        <v>10</v>
      </c>
      <c r="C146" s="2">
        <f>+'[3]Rends Nets GPD'!A183</f>
        <v>42308</v>
      </c>
      <c r="D146" s="1">
        <f t="shared" si="6"/>
        <v>142</v>
      </c>
      <c r="E146" s="4">
        <f>IF(+VLOOKUP($C146,'[3]Rends Nets GPD'!$A:$IV,E$1,FALSE)="S/O",0,+VLOOKUP($C146,'[3]Rends Nets GPD'!$A:$IV,E$1,FALSE))</f>
        <v>-8.9999999999999998E-4</v>
      </c>
      <c r="F146" s="4">
        <f>IF(+VLOOKUP($C146,'[3]Rends Nets GPD'!$A:$IV,F$1,FALSE)="S/O",0,+VLOOKUP($C146,'[3]Rends Nets GPD'!$A:$IV,F$1,FALSE))</f>
        <v>4.6600000000000003E-2</v>
      </c>
      <c r="G146" s="4">
        <f>IF(+VLOOKUP($C146,'[3]Rends Nets GPD'!$A:$IV,G$1,FALSE)="S/O",0,+VLOOKUP($C146,'[3]Rends Nets GPD'!$A:$IV,G$1,FALSE))</f>
        <v>3.9899999999999998E-2</v>
      </c>
      <c r="H146" s="4">
        <f>IF(+VLOOKUP($C146,'[3]Rends Nets GPD'!$A:$IV,H$1,FALSE)="S/O",0,+VLOOKUP($C146,'[3]Rends Nets GPD'!$A:$IV,H$1,FALSE))</f>
        <v>5.1499999999999997E-2</v>
      </c>
      <c r="I146" s="4">
        <f>IF(+VLOOKUP($C146,'[3]Rends Nets GPD'!$A:$IV,I$1,FALSE)="S/O",0,+VLOOKUP($C146,'[3]Rends Nets GPD'!$A:$IV,I$1,FALSE))</f>
        <v>5.1200000000000002E-2</v>
      </c>
      <c r="J146" s="4">
        <f>IF(+VLOOKUP($C146,'[3]Rends Nets GPD'!$A:$IV,J$1,FALSE)="S/O",0,+VLOOKUP($C146,'[3]Rends Nets GPD'!$A:$IV,J$1,FALSE))</f>
        <v>8.9399999999999993E-2</v>
      </c>
      <c r="K146" s="4">
        <f>IF(+VLOOKUP($C146,'[3]Rends Nets GPD'!$A:$IV,K$1,FALSE)="S/O",0,+VLOOKUP($C146,'[3]Rends Nets GPD'!$A:$IV,K$1,FALSE))</f>
        <v>-1E-3</v>
      </c>
      <c r="L146" s="4">
        <f>IF(+VLOOKUP($C146,'[3]Rends Nets GPD'!$A:$IV,L$1,FALSE)="S/O",0,+VLOOKUP($C146,'[3]Rends Nets GPD'!$A:$IV,L$1,FALSE))</f>
        <v>-4.0000000000000002E-4</v>
      </c>
      <c r="M146" s="4">
        <f>IF(+VLOOKUP($C146,'[3]Rends Nets GPD'!$A:$IV,M$1,FALSE)="S/O",0,+VLOOKUP($C146,'[3]Rends Nets GPD'!$A:$IV,M$1,FALSE))</f>
        <v>-2.2000000000000001E-3</v>
      </c>
      <c r="N146" s="4">
        <f>IF(+VLOOKUP($C146,'[3]Rends Nets GPD'!$A:$IV,N$1,FALSE)="S/O",0,+VLOOKUP($C146,'[3]Rends Nets GPD'!$A:$IV,N$1,FALSE))</f>
        <v>2.1100000000000001E-2</v>
      </c>
      <c r="O146" s="4">
        <f>IF(+VLOOKUP($C146,'[3]Rends Nets GPD'!$A:$IV,O$1,FALSE)="S/O",0,+VLOOKUP($C146,'[3]Rends Nets GPD'!$A:$IV,O$1,FALSE))</f>
        <v>-4.3E-3</v>
      </c>
      <c r="P146" s="4">
        <f>IF(+VLOOKUP($C146,'[3]Rends Nets GPD'!$A:$IV,P$1,FALSE)="S/O",0,+VLOOKUP($C146,'[3]Rends Nets GPD'!$A:$IV,P$1,FALSE))</f>
        <v>1.15E-2</v>
      </c>
      <c r="Q146" s="4">
        <f>IF(+VLOOKUP($C146,'[3]Rends Nets GPD'!$A:$IV,Q$1,FALSE)="S/O",0,+VLOOKUP($C146,'[3]Rends Nets GPD'!$A:$IV,Q$1,FALSE))</f>
        <v>4.5900000000000003E-2</v>
      </c>
      <c r="R146" s="4"/>
      <c r="S146" s="38"/>
    </row>
    <row r="147" spans="1:19" x14ac:dyDescent="0.25">
      <c r="A147">
        <f t="shared" si="13"/>
        <v>2015</v>
      </c>
      <c r="B147">
        <f t="shared" si="14"/>
        <v>11</v>
      </c>
      <c r="C147" s="2">
        <f>+'[3]Rends Nets GPD'!A184</f>
        <v>42338</v>
      </c>
      <c r="D147" s="1">
        <f t="shared" si="6"/>
        <v>143</v>
      </c>
      <c r="E147" s="4">
        <f>IF(+VLOOKUP($C147,'[3]Rends Nets GPD'!$A:$IV,E$1,FALSE)="S/O",0,+VLOOKUP($C147,'[3]Rends Nets GPD'!$A:$IV,E$1,FALSE))</f>
        <v>5.9999999999999995E-4</v>
      </c>
      <c r="F147" s="4">
        <f>IF(+VLOOKUP($C147,'[3]Rends Nets GPD'!$A:$IV,F$1,FALSE)="S/O",0,+VLOOKUP($C147,'[3]Rends Nets GPD'!$A:$IV,F$1,FALSE))</f>
        <v>-1.21E-2</v>
      </c>
      <c r="G147" s="4">
        <f>IF(+VLOOKUP($C147,'[3]Rends Nets GPD'!$A:$IV,G$1,FALSE)="S/O",0,+VLOOKUP($C147,'[3]Rends Nets GPD'!$A:$IV,G$1,FALSE))</f>
        <v>4.7899999999999998E-2</v>
      </c>
      <c r="H147" s="4">
        <f>IF(+VLOOKUP($C147,'[3]Rends Nets GPD'!$A:$IV,H$1,FALSE)="S/O",0,+VLOOKUP($C147,'[3]Rends Nets GPD'!$A:$IV,H$1,FALSE))</f>
        <v>1.8800000000000001E-2</v>
      </c>
      <c r="I147" s="4">
        <f>IF(+VLOOKUP($C147,'[3]Rends Nets GPD'!$A:$IV,I$1,FALSE)="S/O",0,+VLOOKUP($C147,'[3]Rends Nets GPD'!$A:$IV,I$1,FALSE))</f>
        <v>1.84E-2</v>
      </c>
      <c r="J147" s="4">
        <f>IF(+VLOOKUP($C147,'[3]Rends Nets GPD'!$A:$IV,J$1,FALSE)="S/O",0,+VLOOKUP($C147,'[3]Rends Nets GPD'!$A:$IV,J$1,FALSE))</f>
        <v>1.9300000000000001E-2</v>
      </c>
      <c r="K147" s="4">
        <f>IF(+VLOOKUP($C147,'[3]Rends Nets GPD'!$A:$IV,K$1,FALSE)="S/O",0,+VLOOKUP($C147,'[3]Rends Nets GPD'!$A:$IV,K$1,FALSE))</f>
        <v>-8.9999999999999998E-4</v>
      </c>
      <c r="L147" s="4">
        <f>IF(+VLOOKUP($C147,'[3]Rends Nets GPD'!$A:$IV,L$1,FALSE)="S/O",0,+VLOOKUP($C147,'[3]Rends Nets GPD'!$A:$IV,L$1,FALSE))</f>
        <v>3.0000000000000001E-3</v>
      </c>
      <c r="M147" s="4">
        <f>IF(+VLOOKUP($C147,'[3]Rends Nets GPD'!$A:$IV,M$1,FALSE)="S/O",0,+VLOOKUP($C147,'[3]Rends Nets GPD'!$A:$IV,M$1,FALSE))</f>
        <v>-2.0299999999999999E-2</v>
      </c>
      <c r="N147" s="4">
        <f>IF(+VLOOKUP($C147,'[3]Rends Nets GPD'!$A:$IV,N$1,FALSE)="S/O",0,+VLOOKUP($C147,'[3]Rends Nets GPD'!$A:$IV,N$1,FALSE))</f>
        <v>6.4999999999999997E-3</v>
      </c>
      <c r="O147" s="4">
        <f>IF(+VLOOKUP($C147,'[3]Rends Nets GPD'!$A:$IV,O$1,FALSE)="S/O",0,+VLOOKUP($C147,'[3]Rends Nets GPD'!$A:$IV,O$1,FALSE))</f>
        <v>1.7299999999999999E-2</v>
      </c>
      <c r="P147" s="4">
        <f>IF(+VLOOKUP($C147,'[3]Rends Nets GPD'!$A:$IV,P$1,FALSE)="S/O",0,+VLOOKUP($C147,'[3]Rends Nets GPD'!$A:$IV,P$1,FALSE))</f>
        <v>2.0999999999999999E-3</v>
      </c>
      <c r="Q147" s="4">
        <f>IF(+VLOOKUP($C147,'[3]Rends Nets GPD'!$A:$IV,Q$1,FALSE)="S/O",0,+VLOOKUP($C147,'[3]Rends Nets GPD'!$A:$IV,Q$1,FALSE))</f>
        <v>6.4999999999999997E-3</v>
      </c>
      <c r="R147" s="4"/>
      <c r="S147" s="38"/>
    </row>
    <row r="148" spans="1:19" x14ac:dyDescent="0.25">
      <c r="A148">
        <f t="shared" ref="A148:A153" si="15">+YEAR(C148)</f>
        <v>2015</v>
      </c>
      <c r="B148">
        <f t="shared" ref="B148:B153" si="16">+MONTH(C148)</f>
        <v>12</v>
      </c>
      <c r="C148" s="2">
        <f>+'[3]Rends Nets GPD'!A185</f>
        <v>42369</v>
      </c>
      <c r="D148" s="1">
        <f t="shared" si="6"/>
        <v>144</v>
      </c>
      <c r="E148" s="4">
        <f>IF(+VLOOKUP($C148,'[3]Rends Nets GPD'!$A:$IV,E$1,FALSE)="S/O",0,+VLOOKUP($C148,'[3]Rends Nets GPD'!$A:$IV,E$1,FALSE))</f>
        <v>7.9000000000000008E-3</v>
      </c>
      <c r="F148" s="4">
        <f>IF(+VLOOKUP($C148,'[3]Rends Nets GPD'!$A:$IV,F$1,FALSE)="S/O",0,+VLOOKUP($C148,'[3]Rends Nets GPD'!$A:$IV,F$1,FALSE))</f>
        <v>-3.8399999999999997E-2</v>
      </c>
      <c r="G148" s="4">
        <f>IF(+VLOOKUP($C148,'[3]Rends Nets GPD'!$A:$IV,G$1,FALSE)="S/O",0,+VLOOKUP($C148,'[3]Rends Nets GPD'!$A:$IV,G$1,FALSE))</f>
        <v>-1.72E-2</v>
      </c>
      <c r="H148" s="4">
        <f>IF(+VLOOKUP($C148,'[3]Rends Nets GPD'!$A:$IV,H$1,FALSE)="S/O",0,+VLOOKUP($C148,'[3]Rends Nets GPD'!$A:$IV,H$1,FALSE))</f>
        <v>2.0899999999999998E-2</v>
      </c>
      <c r="I148" s="4">
        <f>IF(+VLOOKUP($C148,'[3]Rends Nets GPD'!$A:$IV,I$1,FALSE)="S/O",0,+VLOOKUP($C148,'[3]Rends Nets GPD'!$A:$IV,I$1,FALSE))</f>
        <v>2.0899999999999998E-2</v>
      </c>
      <c r="J148" s="4">
        <f>IF(+VLOOKUP($C148,'[3]Rends Nets GPD'!$A:$IV,J$1,FALSE)="S/O",0,+VLOOKUP($C148,'[3]Rends Nets GPD'!$A:$IV,J$1,FALSE))</f>
        <v>4.5999999999999999E-3</v>
      </c>
      <c r="K148" s="4">
        <f>IF(+VLOOKUP($C148,'[3]Rends Nets GPD'!$A:$IV,K$1,FALSE)="S/O",0,+VLOOKUP($C148,'[3]Rends Nets GPD'!$A:$IV,K$1,FALSE))</f>
        <v>0.01</v>
      </c>
      <c r="L148" s="4">
        <f>IF(+VLOOKUP($C148,'[3]Rends Nets GPD'!$A:$IV,L$1,FALSE)="S/O",0,+VLOOKUP($C148,'[3]Rends Nets GPD'!$A:$IV,L$1,FALSE))</f>
        <v>4.7999999999999996E-3</v>
      </c>
      <c r="M148" s="4">
        <f>IF(+VLOOKUP($C148,'[3]Rends Nets GPD'!$A:$IV,M$1,FALSE)="S/O",0,+VLOOKUP($C148,'[3]Rends Nets GPD'!$A:$IV,M$1,FALSE))</f>
        <v>1.5800000000000002E-2</v>
      </c>
      <c r="N148" s="4">
        <f>IF(+VLOOKUP($C148,'[3]Rends Nets GPD'!$A:$IV,N$1,FALSE)="S/O",0,+VLOOKUP($C148,'[3]Rends Nets GPD'!$A:$IV,N$1,FALSE))</f>
        <v>2.2000000000000001E-3</v>
      </c>
      <c r="O148" s="4">
        <f>IF(+VLOOKUP($C148,'[3]Rends Nets GPD'!$A:$IV,O$1,FALSE)="S/O",0,+VLOOKUP($C148,'[3]Rends Nets GPD'!$A:$IV,O$1,FALSE))</f>
        <v>-9.9000000000000008E-3</v>
      </c>
      <c r="P148" s="4">
        <f>IF(+VLOOKUP($C148,'[3]Rends Nets GPD'!$A:$IV,P$1,FALSE)="S/O",0,+VLOOKUP($C148,'[3]Rends Nets GPD'!$A:$IV,P$1,FALSE))</f>
        <v>5.4000000000000003E-3</v>
      </c>
      <c r="Q148" s="4">
        <f>IF(+VLOOKUP($C148,'[3]Rends Nets GPD'!$A:$IV,Q$1,FALSE)="S/O",0,+VLOOKUP($C148,'[3]Rends Nets GPD'!$A:$IV,Q$1,FALSE))</f>
        <v>-8.9999999999999998E-4</v>
      </c>
      <c r="R148" s="4"/>
      <c r="S148" s="38"/>
    </row>
    <row r="149" spans="1:19" x14ac:dyDescent="0.25">
      <c r="A149">
        <f t="shared" si="15"/>
        <v>2016</v>
      </c>
      <c r="B149">
        <f t="shared" si="16"/>
        <v>1</v>
      </c>
      <c r="C149" s="2">
        <f>+'[3]Rends Nets GPD'!A186</f>
        <v>42398</v>
      </c>
      <c r="D149" s="1">
        <f t="shared" si="6"/>
        <v>145</v>
      </c>
      <c r="E149" s="4">
        <f>IF(+VLOOKUP($C149,'[3]Rends Nets GPD'!$A:$IV,E$1,FALSE)="S/O",0,+VLOOKUP($C149,'[3]Rends Nets GPD'!$A:$IV,E$1,FALSE))</f>
        <v>4.0000000000000001E-3</v>
      </c>
      <c r="F149" s="4">
        <f>IF(+VLOOKUP($C149,'[3]Rends Nets GPD'!$A:$IV,F$1,FALSE)="S/O",0,+VLOOKUP($C149,'[3]Rends Nets GPD'!$A:$IV,F$1,FALSE))</f>
        <v>-1.7500000000000002E-2</v>
      </c>
      <c r="G149" s="4">
        <f>IF(+VLOOKUP($C149,'[3]Rends Nets GPD'!$A:$IV,G$1,FALSE)="S/O",0,+VLOOKUP($C149,'[3]Rends Nets GPD'!$A:$IV,G$1,FALSE))</f>
        <v>-6.4799999999999996E-2</v>
      </c>
      <c r="H149" s="4">
        <f>IF(+VLOOKUP($C149,'[3]Rends Nets GPD'!$A:$IV,H$1,FALSE)="S/O",0,+VLOOKUP($C149,'[3]Rends Nets GPD'!$A:$IV,H$1,FALSE))</f>
        <v>-3.4500000000000003E-2</v>
      </c>
      <c r="I149" s="4">
        <f>IF(+VLOOKUP($C149,'[3]Rends Nets GPD'!$A:$IV,I$1,FALSE)="S/O",0,+VLOOKUP($C149,'[3]Rends Nets GPD'!$A:$IV,I$1,FALSE))</f>
        <v>-3.4099999999999998E-2</v>
      </c>
      <c r="J149" s="4">
        <f>IF(+VLOOKUP($C149,'[3]Rends Nets GPD'!$A:$IV,J$1,FALSE)="S/O",0,+VLOOKUP($C149,'[3]Rends Nets GPD'!$A:$IV,J$1,FALSE))</f>
        <v>-8.3099999999999993E-2</v>
      </c>
      <c r="K149" s="4">
        <f>IF(+VLOOKUP($C149,'[3]Rends Nets GPD'!$A:$IV,K$1,FALSE)="S/O",0,+VLOOKUP($C149,'[3]Rends Nets GPD'!$A:$IV,K$1,FALSE))</f>
        <v>6.0000000000000001E-3</v>
      </c>
      <c r="L149" s="4">
        <f>IF(+VLOOKUP($C149,'[3]Rends Nets GPD'!$A:$IV,L$1,FALSE)="S/O",0,+VLOOKUP($C149,'[3]Rends Nets GPD'!$A:$IV,L$1,FALSE))</f>
        <v>8.0000000000000004E-4</v>
      </c>
      <c r="M149" s="4">
        <f>IF(+VLOOKUP($C149,'[3]Rends Nets GPD'!$A:$IV,M$1,FALSE)="S/O",0,+VLOOKUP($C149,'[3]Rends Nets GPD'!$A:$IV,M$1,FALSE))</f>
        <v>1.4200000000000001E-2</v>
      </c>
      <c r="N149" s="4">
        <f>IF(+VLOOKUP($C149,'[3]Rends Nets GPD'!$A:$IV,N$1,FALSE)="S/O",0,+VLOOKUP($C149,'[3]Rends Nets GPD'!$A:$IV,N$1,FALSE))</f>
        <v>-1.9699999999999999E-2</v>
      </c>
      <c r="O149" s="4">
        <f>IF(+VLOOKUP($C149,'[3]Rends Nets GPD'!$A:$IV,O$1,FALSE)="S/O",0,+VLOOKUP($C149,'[3]Rends Nets GPD'!$A:$IV,O$1,FALSE))</f>
        <v>-4.0500000000000001E-2</v>
      </c>
      <c r="P149" s="4">
        <f>IF(+VLOOKUP($C149,'[3]Rends Nets GPD'!$A:$IV,P$1,FALSE)="S/O",0,+VLOOKUP($C149,'[3]Rends Nets GPD'!$A:$IV,P$1,FALSE))</f>
        <v>-6.4999999999999997E-3</v>
      </c>
      <c r="Q149" s="4">
        <f>IF(+VLOOKUP($C149,'[3]Rends Nets GPD'!$A:$IV,Q$1,FALSE)="S/O",0,+VLOOKUP($C149,'[3]Rends Nets GPD'!$A:$IV,Q$1,FALSE))</f>
        <v>-3.4200000000000001E-2</v>
      </c>
      <c r="R149" s="4"/>
      <c r="S149" s="38"/>
    </row>
    <row r="150" spans="1:19" x14ac:dyDescent="0.25">
      <c r="A150">
        <f t="shared" si="15"/>
        <v>2016</v>
      </c>
      <c r="B150">
        <f t="shared" si="16"/>
        <v>2</v>
      </c>
      <c r="C150" s="2">
        <f>+'[3]Rends Nets GPD'!A187</f>
        <v>42429</v>
      </c>
      <c r="D150" s="1">
        <f t="shared" si="6"/>
        <v>146</v>
      </c>
      <c r="E150" s="4">
        <f>IF(+VLOOKUP($C150,'[3]Rends Nets GPD'!$A:$IV,E$1,FALSE)="S/O",0,+VLOOKUP($C150,'[3]Rends Nets GPD'!$A:$IV,E$1,FALSE))</f>
        <v>-4.0000000000000002E-4</v>
      </c>
      <c r="F150" s="4">
        <f>IF(+VLOOKUP($C150,'[3]Rends Nets GPD'!$A:$IV,F$1,FALSE)="S/O",0,+VLOOKUP($C150,'[3]Rends Nets GPD'!$A:$IV,F$1,FALSE))</f>
        <v>-7.7000000000000002E-3</v>
      </c>
      <c r="G150" s="4">
        <f>IF(+VLOOKUP($C150,'[3]Rends Nets GPD'!$A:$IV,G$1,FALSE)="S/O",0,+VLOOKUP($C150,'[3]Rends Nets GPD'!$A:$IV,G$1,FALSE))</f>
        <v>4.3E-3</v>
      </c>
      <c r="H150" s="4">
        <f>IF(+VLOOKUP($C150,'[3]Rends Nets GPD'!$A:$IV,H$1,FALSE)="S/O",0,+VLOOKUP($C150,'[3]Rends Nets GPD'!$A:$IV,H$1,FALSE))</f>
        <v>-1.6799999999999999E-2</v>
      </c>
      <c r="I150" s="4">
        <f>IF(+VLOOKUP($C150,'[3]Rends Nets GPD'!$A:$IV,I$1,FALSE)="S/O",0,+VLOOKUP($C150,'[3]Rends Nets GPD'!$A:$IV,I$1,FALSE))</f>
        <v>-1.7299999999999999E-2</v>
      </c>
      <c r="J150" s="4">
        <f>IF(+VLOOKUP($C150,'[3]Rends Nets GPD'!$A:$IV,J$1,FALSE)="S/O",0,+VLOOKUP($C150,'[3]Rends Nets GPD'!$A:$IV,J$1,FALSE))</f>
        <v>-4.1399999999999999E-2</v>
      </c>
      <c r="K150" s="4">
        <f>IF(+VLOOKUP($C150,'[3]Rends Nets GPD'!$A:$IV,K$1,FALSE)="S/O",0,+VLOOKUP($C150,'[3]Rends Nets GPD'!$A:$IV,K$1,FALSE))</f>
        <v>6.9999999999999999E-4</v>
      </c>
      <c r="L150" s="4">
        <f>IF(+VLOOKUP($C150,'[3]Rends Nets GPD'!$A:$IV,L$1,FALSE)="S/O",0,+VLOOKUP($C150,'[3]Rends Nets GPD'!$A:$IV,L$1,FALSE))</f>
        <v>-2E-3</v>
      </c>
      <c r="M150" s="4">
        <f>IF(+VLOOKUP($C150,'[3]Rends Nets GPD'!$A:$IV,M$1,FALSE)="S/O",0,+VLOOKUP($C150,'[3]Rends Nets GPD'!$A:$IV,M$1,FALSE))</f>
        <v>-9.1999999999999998E-3</v>
      </c>
      <c r="N150" s="4">
        <f>IF(+VLOOKUP($C150,'[3]Rends Nets GPD'!$A:$IV,N$1,FALSE)="S/O",0,+VLOOKUP($C150,'[3]Rends Nets GPD'!$A:$IV,N$1,FALSE))</f>
        <v>-8.5000000000000006E-3</v>
      </c>
      <c r="O150" s="4">
        <f>IF(+VLOOKUP($C150,'[3]Rends Nets GPD'!$A:$IV,O$1,FALSE)="S/O",0,+VLOOKUP($C150,'[3]Rends Nets GPD'!$A:$IV,O$1,FALSE))</f>
        <v>-7.1999999999999998E-3</v>
      </c>
      <c r="P150" s="4">
        <f>IF(+VLOOKUP($C150,'[3]Rends Nets GPD'!$A:$IV,P$1,FALSE)="S/O",0,+VLOOKUP($C150,'[3]Rends Nets GPD'!$A:$IV,P$1,FALSE))</f>
        <v>-4.8999999999999998E-3</v>
      </c>
      <c r="Q150" s="4">
        <f>IF(+VLOOKUP($C150,'[3]Rends Nets GPD'!$A:$IV,Q$1,FALSE)="S/O",0,+VLOOKUP($C150,'[3]Rends Nets GPD'!$A:$IV,Q$1,FALSE))</f>
        <v>-1.72E-2</v>
      </c>
      <c r="R150" s="4"/>
      <c r="S150" s="38"/>
    </row>
    <row r="151" spans="1:19" x14ac:dyDescent="0.25">
      <c r="A151">
        <f t="shared" si="15"/>
        <v>2016</v>
      </c>
      <c r="B151">
        <f t="shared" si="16"/>
        <v>3</v>
      </c>
      <c r="C151" s="2">
        <f>+'[3]Rends Nets GPD'!A188</f>
        <v>42460</v>
      </c>
      <c r="D151" s="1">
        <f t="shared" si="6"/>
        <v>147</v>
      </c>
      <c r="E151" s="4">
        <f>IF(+VLOOKUP($C151,'[3]Rends Nets GPD'!$A:$IV,E$1,FALSE)="S/O",0,+VLOOKUP($C151,'[3]Rends Nets GPD'!$A:$IV,E$1,FALSE))</f>
        <v>7.7999999999999996E-3</v>
      </c>
      <c r="F151" s="4">
        <f>IF(+VLOOKUP($C151,'[3]Rends Nets GPD'!$A:$IV,F$1,FALSE)="S/O",0,+VLOOKUP($C151,'[3]Rends Nets GPD'!$A:$IV,F$1,FALSE))</f>
        <v>7.5200000000000003E-2</v>
      </c>
      <c r="G151" s="4">
        <f>IF(+VLOOKUP($C151,'[3]Rends Nets GPD'!$A:$IV,G$1,FALSE)="S/O",0,+VLOOKUP($C151,'[3]Rends Nets GPD'!$A:$IV,G$1,FALSE))</f>
        <v>7.6200000000000004E-2</v>
      </c>
      <c r="H151" s="4">
        <f>IF(+VLOOKUP($C151,'[3]Rends Nets GPD'!$A:$IV,H$1,FALSE)="S/O",0,+VLOOKUP($C151,'[3]Rends Nets GPD'!$A:$IV,H$1,FALSE))</f>
        <v>4.6800000000000001E-2</v>
      </c>
      <c r="I151" s="4">
        <f>IF(+VLOOKUP($C151,'[3]Rends Nets GPD'!$A:$IV,I$1,FALSE)="S/O",0,+VLOOKUP($C151,'[3]Rends Nets GPD'!$A:$IV,I$1,FALSE))</f>
        <v>4.65E-2</v>
      </c>
      <c r="J151" s="4">
        <f>IF(+VLOOKUP($C151,'[3]Rends Nets GPD'!$A:$IV,J$1,FALSE)="S/O",0,+VLOOKUP($C151,'[3]Rends Nets GPD'!$A:$IV,J$1,FALSE))</f>
        <v>3.4599999999999999E-2</v>
      </c>
      <c r="K151" s="4">
        <f>IF(+VLOOKUP($C151,'[3]Rends Nets GPD'!$A:$IV,K$1,FALSE)="S/O",0,+VLOOKUP($C151,'[3]Rends Nets GPD'!$A:$IV,K$1,FALSE))</f>
        <v>3.8999999999999998E-3</v>
      </c>
      <c r="L151" s="4">
        <f>IF(+VLOOKUP($C151,'[3]Rends Nets GPD'!$A:$IV,L$1,FALSE)="S/O",0,+VLOOKUP($C151,'[3]Rends Nets GPD'!$A:$IV,L$1,FALSE))</f>
        <v>1.32E-2</v>
      </c>
      <c r="M151" s="4">
        <f>IF(+VLOOKUP($C151,'[3]Rends Nets GPD'!$A:$IV,M$1,FALSE)="S/O",0,+VLOOKUP($C151,'[3]Rends Nets GPD'!$A:$IV,M$1,FALSE))</f>
        <v>-1.1299999999999999E-2</v>
      </c>
      <c r="N151" s="4">
        <f>IF(+VLOOKUP($C151,'[3]Rends Nets GPD'!$A:$IV,N$1,FALSE)="S/O",0,+VLOOKUP($C151,'[3]Rends Nets GPD'!$A:$IV,N$1,FALSE))</f>
        <v>2.5999999999999999E-2</v>
      </c>
      <c r="O151" s="4">
        <f>IF(+VLOOKUP($C151,'[3]Rends Nets GPD'!$A:$IV,O$1,FALSE)="S/O",0,+VLOOKUP($C151,'[3]Rends Nets GPD'!$A:$IV,O$1,FALSE))</f>
        <v>4.3299999999999998E-2</v>
      </c>
      <c r="P151" s="4">
        <f>IF(+VLOOKUP($C151,'[3]Rends Nets GPD'!$A:$IV,P$1,FALSE)="S/O",0,+VLOOKUP($C151,'[3]Rends Nets GPD'!$A:$IV,P$1,FALSE))</f>
        <v>1.6199999999999999E-2</v>
      </c>
      <c r="Q151" s="4">
        <f>IF(+VLOOKUP($C151,'[3]Rends Nets GPD'!$A:$IV,Q$1,FALSE)="S/O",0,+VLOOKUP($C151,'[3]Rends Nets GPD'!$A:$IV,Q$1,FALSE))</f>
        <v>4.0899999999999999E-2</v>
      </c>
      <c r="R151" s="4"/>
      <c r="S151" s="38"/>
    </row>
    <row r="152" spans="1:19" x14ac:dyDescent="0.25">
      <c r="A152">
        <f t="shared" si="15"/>
        <v>2016</v>
      </c>
      <c r="B152">
        <f t="shared" si="16"/>
        <v>4</v>
      </c>
      <c r="C152" s="2">
        <f>+'[3]Rends Nets GPD'!A189</f>
        <v>42489</v>
      </c>
      <c r="D152" s="1">
        <f t="shared" si="6"/>
        <v>148</v>
      </c>
      <c r="E152" s="4">
        <f>IF(+VLOOKUP($C152,'[3]Rends Nets GPD'!$A:$IV,E$1,FALSE)="S/O",0,+VLOOKUP($C152,'[3]Rends Nets GPD'!$A:$IV,E$1,FALSE))</f>
        <v>-1.1000000000000001E-3</v>
      </c>
      <c r="F152" s="4">
        <f>IF(+VLOOKUP($C152,'[3]Rends Nets GPD'!$A:$IV,F$1,FALSE)="S/O",0,+VLOOKUP($C152,'[3]Rends Nets GPD'!$A:$IV,F$1,FALSE))</f>
        <v>2.7400000000000001E-2</v>
      </c>
      <c r="G152" s="4">
        <f>IF(+VLOOKUP($C152,'[3]Rends Nets GPD'!$A:$IV,G$1,FALSE)="S/O",0,+VLOOKUP($C152,'[3]Rends Nets GPD'!$A:$IV,G$1,FALSE))</f>
        <v>4.6899999999999997E-2</v>
      </c>
      <c r="H152" s="4">
        <f>IF(+VLOOKUP($C152,'[3]Rends Nets GPD'!$A:$IV,H$1,FALSE)="S/O",0,+VLOOKUP($C152,'[3]Rends Nets GPD'!$A:$IV,H$1,FALSE))</f>
        <v>5.1000000000000004E-3</v>
      </c>
      <c r="I152" s="4">
        <f>IF(+VLOOKUP($C152,'[3]Rends Nets GPD'!$A:$IV,I$1,FALSE)="S/O",0,+VLOOKUP($C152,'[3]Rends Nets GPD'!$A:$IV,I$1,FALSE))</f>
        <v>4.7000000000000002E-3</v>
      </c>
      <c r="J152" s="4">
        <f>IF(+VLOOKUP($C152,'[3]Rends Nets GPD'!$A:$IV,J$1,FALSE)="S/O",0,+VLOOKUP($C152,'[3]Rends Nets GPD'!$A:$IV,J$1,FALSE))</f>
        <v>-9.9000000000000008E-3</v>
      </c>
      <c r="K152" s="4">
        <f>IF(+VLOOKUP($C152,'[3]Rends Nets GPD'!$A:$IV,K$1,FALSE)="S/O",0,+VLOOKUP($C152,'[3]Rends Nets GPD'!$A:$IV,K$1,FALSE))</f>
        <v>-4.8999999999999998E-3</v>
      </c>
      <c r="L152" s="4">
        <f>IF(+VLOOKUP($C152,'[3]Rends Nets GPD'!$A:$IV,L$1,FALSE)="S/O",0,+VLOOKUP($C152,'[3]Rends Nets GPD'!$A:$IV,L$1,FALSE))</f>
        <v>3.0000000000000001E-3</v>
      </c>
      <c r="M152" s="4">
        <f>IF(+VLOOKUP($C152,'[3]Rends Nets GPD'!$A:$IV,M$1,FALSE)="S/O",0,+VLOOKUP($C152,'[3]Rends Nets GPD'!$A:$IV,M$1,FALSE))</f>
        <v>-6.9999999999999999E-4</v>
      </c>
      <c r="N152" s="4">
        <f>IF(+VLOOKUP($C152,'[3]Rends Nets GPD'!$A:$IV,N$1,FALSE)="S/O",0,+VLOOKUP($C152,'[3]Rends Nets GPD'!$A:$IV,N$1,FALSE))</f>
        <v>7.0000000000000001E-3</v>
      </c>
      <c r="O152" s="4">
        <f>IF(+VLOOKUP($C152,'[3]Rends Nets GPD'!$A:$IV,O$1,FALSE)="S/O",0,+VLOOKUP($C152,'[3]Rends Nets GPD'!$A:$IV,O$1,FALSE))</f>
        <v>3.6700000000000003E-2</v>
      </c>
      <c r="P152" s="4">
        <f>IF(+VLOOKUP($C152,'[3]Rends Nets GPD'!$A:$IV,P$1,FALSE)="S/O",0,+VLOOKUP($C152,'[3]Rends Nets GPD'!$A:$IV,P$1,FALSE))</f>
        <v>8.0000000000000004E-4</v>
      </c>
      <c r="Q152" s="4">
        <f>IF(+VLOOKUP($C152,'[3]Rends Nets GPD'!$A:$IV,Q$1,FALSE)="S/O",0,+VLOOKUP($C152,'[3]Rends Nets GPD'!$A:$IV,Q$1,FALSE))</f>
        <v>5.7000000000000002E-3</v>
      </c>
      <c r="R152" s="4"/>
      <c r="S152" s="38"/>
    </row>
    <row r="153" spans="1:19" x14ac:dyDescent="0.25">
      <c r="A153">
        <f t="shared" si="15"/>
        <v>2016</v>
      </c>
      <c r="B153">
        <f t="shared" si="16"/>
        <v>5</v>
      </c>
      <c r="C153" s="2">
        <f>+'[3]Rends Nets GPD'!A190</f>
        <v>42521</v>
      </c>
      <c r="D153" s="1">
        <f t="shared" si="6"/>
        <v>149</v>
      </c>
      <c r="E153" s="4">
        <f>IF(+VLOOKUP($C153,'[3]Rends Nets GPD'!$A:$IV,E$1,FALSE)="S/O",0,+VLOOKUP($C153,'[3]Rends Nets GPD'!$A:$IV,E$1,FALSE))</f>
        <v>7.3000000000000001E-3</v>
      </c>
      <c r="F153" s="4">
        <f>IF(+VLOOKUP($C153,'[3]Rends Nets GPD'!$A:$IV,F$1,FALSE)="S/O",0,+VLOOKUP($C153,'[3]Rends Nets GPD'!$A:$IV,F$1,FALSE))</f>
        <v>1.7000000000000001E-2</v>
      </c>
      <c r="G153" s="4">
        <f>IF(+VLOOKUP($C153,'[3]Rends Nets GPD'!$A:$IV,G$1,FALSE)="S/O",0,+VLOOKUP($C153,'[3]Rends Nets GPD'!$A:$IV,G$1,FALSE))</f>
        <v>1.24E-2</v>
      </c>
      <c r="H153" s="4">
        <f>IF(+VLOOKUP($C153,'[3]Rends Nets GPD'!$A:$IV,H$1,FALSE)="S/O",0,+VLOOKUP($C153,'[3]Rends Nets GPD'!$A:$IV,H$1,FALSE))</f>
        <v>3.7400000000000003E-2</v>
      </c>
      <c r="I153" s="4">
        <f>IF(+VLOOKUP($C153,'[3]Rends Nets GPD'!$A:$IV,I$1,FALSE)="S/O",0,+VLOOKUP($C153,'[3]Rends Nets GPD'!$A:$IV,I$1,FALSE))</f>
        <v>3.6700000000000003E-2</v>
      </c>
      <c r="J153" s="4">
        <f>IF(+VLOOKUP($C153,'[3]Rends Nets GPD'!$A:$IV,J$1,FALSE)="S/O",0,+VLOOKUP($C153,'[3]Rends Nets GPD'!$A:$IV,J$1,FALSE))</f>
        <v>3.9100000000000003E-2</v>
      </c>
      <c r="K153" s="4">
        <f>IF(+VLOOKUP($C153,'[3]Rends Nets GPD'!$A:$IV,K$1,FALSE)="S/O",0,+VLOOKUP($C153,'[3]Rends Nets GPD'!$A:$IV,K$1,FALSE))</f>
        <v>8.0000000000000002E-3</v>
      </c>
      <c r="L153" s="4">
        <f>IF(+VLOOKUP($C153,'[3]Rends Nets GPD'!$A:$IV,L$1,FALSE)="S/O",0,+VLOOKUP($C153,'[3]Rends Nets GPD'!$A:$IV,L$1,FALSE))</f>
        <v>6.4999999999999997E-3</v>
      </c>
      <c r="M153" s="4">
        <f>IF(+VLOOKUP($C153,'[3]Rends Nets GPD'!$A:$IV,M$1,FALSE)="S/O",0,+VLOOKUP($C153,'[3]Rends Nets GPD'!$A:$IV,M$1,FALSE))</f>
        <v>2.87E-2</v>
      </c>
      <c r="N153" s="4">
        <f>IF(+VLOOKUP($C153,'[3]Rends Nets GPD'!$A:$IV,N$1,FALSE)="S/O",0,+VLOOKUP($C153,'[3]Rends Nets GPD'!$A:$IV,N$1,FALSE))</f>
        <v>1.72E-2</v>
      </c>
      <c r="O153" s="4">
        <f>IF(+VLOOKUP($C153,'[3]Rends Nets GPD'!$A:$IV,O$1,FALSE)="S/O",0,+VLOOKUP($C153,'[3]Rends Nets GPD'!$A:$IV,O$1,FALSE))</f>
        <v>1.7600000000000001E-2</v>
      </c>
      <c r="P153" s="4">
        <f>IF(+VLOOKUP($C153,'[3]Rends Nets GPD'!$A:$IV,P$1,FALSE)="S/O",0,+VLOOKUP($C153,'[3]Rends Nets GPD'!$A:$IV,P$1,FALSE))</f>
        <v>1.18E-2</v>
      </c>
      <c r="Q153" s="4">
        <f>IF(+VLOOKUP($C153,'[3]Rends Nets GPD'!$A:$IV,Q$1,FALSE)="S/O",0,+VLOOKUP($C153,'[3]Rends Nets GPD'!$A:$IV,Q$1,FALSE))</f>
        <v>2.52E-2</v>
      </c>
      <c r="R153" s="4"/>
      <c r="S153" s="38"/>
    </row>
    <row r="154" spans="1:19" x14ac:dyDescent="0.25">
      <c r="A154">
        <f t="shared" ref="A154:A159" si="17">+YEAR(C154)</f>
        <v>2016</v>
      </c>
      <c r="B154">
        <f t="shared" ref="B154:B159" si="18">+MONTH(C154)</f>
        <v>6</v>
      </c>
      <c r="C154" s="2">
        <f>+'[3]Rends Nets GPD'!A191</f>
        <v>42551</v>
      </c>
      <c r="D154" s="1">
        <f t="shared" si="6"/>
        <v>150</v>
      </c>
      <c r="E154" s="4">
        <f>IF(+VLOOKUP($C154,'[3]Rends Nets GPD'!$A:$IV,E$1,FALSE)="S/O",0,+VLOOKUP($C154,'[3]Rends Nets GPD'!$A:$IV,E$1,FALSE))</f>
        <v>9.1000000000000004E-3</v>
      </c>
      <c r="F154" s="4">
        <f>IF(+VLOOKUP($C154,'[3]Rends Nets GPD'!$A:$IV,F$1,FALSE)="S/O",0,+VLOOKUP($C154,'[3]Rends Nets GPD'!$A:$IV,F$1,FALSE))</f>
        <v>-6.0000000000000001E-3</v>
      </c>
      <c r="G154" s="4">
        <f>IF(+VLOOKUP($C154,'[3]Rends Nets GPD'!$A:$IV,G$1,FALSE)="S/O",0,+VLOOKUP($C154,'[3]Rends Nets GPD'!$A:$IV,G$1,FALSE))</f>
        <v>9.2999999999999992E-3</v>
      </c>
      <c r="H154" s="4">
        <f>IF(+VLOOKUP($C154,'[3]Rends Nets GPD'!$A:$IV,H$1,FALSE)="S/O",0,+VLOOKUP($C154,'[3]Rends Nets GPD'!$A:$IV,H$1,FALSE))</f>
        <v>-1.9E-2</v>
      </c>
      <c r="I154" s="4">
        <f>IF(+VLOOKUP($C154,'[3]Rends Nets GPD'!$A:$IV,I$1,FALSE)="S/O",0,+VLOOKUP($C154,'[3]Rends Nets GPD'!$A:$IV,I$1,FALSE))</f>
        <v>-1.89E-2</v>
      </c>
      <c r="J154" s="4">
        <f>IF(+VLOOKUP($C154,'[3]Rends Nets GPD'!$A:$IV,J$1,FALSE)="S/O",0,+VLOOKUP($C154,'[3]Rends Nets GPD'!$A:$IV,J$1,FALSE))</f>
        <v>-3.0700000000000002E-2</v>
      </c>
      <c r="K154" s="4">
        <f>IF(+VLOOKUP($C154,'[3]Rends Nets GPD'!$A:$IV,K$1,FALSE)="S/O",0,+VLOOKUP($C154,'[3]Rends Nets GPD'!$A:$IV,K$1,FALSE))</f>
        <v>1.0500000000000001E-2</v>
      </c>
      <c r="L154" s="4">
        <f>IF(+VLOOKUP($C154,'[3]Rends Nets GPD'!$A:$IV,L$1,FALSE)="S/O",0,+VLOOKUP($C154,'[3]Rends Nets GPD'!$A:$IV,L$1,FALSE))</f>
        <v>7.9000000000000008E-3</v>
      </c>
      <c r="M154" s="4">
        <f>IF(+VLOOKUP($C154,'[3]Rends Nets GPD'!$A:$IV,M$1,FALSE)="S/O",0,+VLOOKUP($C154,'[3]Rends Nets GPD'!$A:$IV,M$1,FALSE))</f>
        <v>2.1999999999999999E-2</v>
      </c>
      <c r="N154" s="4">
        <f>IF(+VLOOKUP($C154,'[3]Rends Nets GPD'!$A:$IV,N$1,FALSE)="S/O",0,+VLOOKUP($C154,'[3]Rends Nets GPD'!$A:$IV,N$1,FALSE))</f>
        <v>1.1999999999999999E-3</v>
      </c>
      <c r="O154" s="4">
        <f>IF(+VLOOKUP($C154,'[3]Rends Nets GPD'!$A:$IV,O$1,FALSE)="S/O",0,+VLOOKUP($C154,'[3]Rends Nets GPD'!$A:$IV,O$1,FALSE))</f>
        <v>2.3099999999999999E-2</v>
      </c>
      <c r="P154" s="4">
        <f>IF(+VLOOKUP($C154,'[3]Rends Nets GPD'!$A:$IV,P$1,FALSE)="S/O",0,+VLOOKUP($C154,'[3]Rends Nets GPD'!$A:$IV,P$1,FALSE))</f>
        <v>2.8999999999999998E-3</v>
      </c>
      <c r="Q154" s="4">
        <f>IF(+VLOOKUP($C154,'[3]Rends Nets GPD'!$A:$IV,Q$1,FALSE)="S/O",0,+VLOOKUP($C154,'[3]Rends Nets GPD'!$A:$IV,Q$1,FALSE))</f>
        <v>-1.4500000000000001E-2</v>
      </c>
      <c r="R154" s="4"/>
      <c r="S154" s="38"/>
    </row>
    <row r="155" spans="1:19" x14ac:dyDescent="0.25">
      <c r="A155">
        <f t="shared" si="17"/>
        <v>2016</v>
      </c>
      <c r="B155">
        <f t="shared" si="18"/>
        <v>7</v>
      </c>
      <c r="C155" s="2">
        <f>+'[3]Rends Nets GPD'!A192</f>
        <v>42580</v>
      </c>
      <c r="D155" s="1">
        <f t="shared" si="6"/>
        <v>151</v>
      </c>
      <c r="E155" s="4">
        <f>IF(+VLOOKUP($C155,'[3]Rends Nets GPD'!$A:$IV,E$1,FALSE)="S/O",0,+VLOOKUP($C155,'[3]Rends Nets GPD'!$A:$IV,E$1,FALSE))</f>
        <v>4.7000000000000002E-3</v>
      </c>
      <c r="F155" s="4">
        <f>IF(+VLOOKUP($C155,'[3]Rends Nets GPD'!$A:$IV,F$1,FALSE)="S/O",0,+VLOOKUP($C155,'[3]Rends Nets GPD'!$A:$IV,F$1,FALSE))</f>
        <v>3.7999999999999999E-2</v>
      </c>
      <c r="G155" s="4">
        <f>IF(+VLOOKUP($C155,'[3]Rends Nets GPD'!$A:$IV,G$1,FALSE)="S/O",0,+VLOOKUP($C155,'[3]Rends Nets GPD'!$A:$IV,G$1,FALSE))</f>
        <v>3.4000000000000002E-2</v>
      </c>
      <c r="H155" s="4">
        <f>IF(+VLOOKUP($C155,'[3]Rends Nets GPD'!$A:$IV,H$1,FALSE)="S/O",0,+VLOOKUP($C155,'[3]Rends Nets GPD'!$A:$IV,H$1,FALSE))</f>
        <v>5.8200000000000002E-2</v>
      </c>
      <c r="I155" s="4">
        <f>IF(+VLOOKUP($C155,'[3]Rends Nets GPD'!$A:$IV,I$1,FALSE)="S/O",0,+VLOOKUP($C155,'[3]Rends Nets GPD'!$A:$IV,I$1,FALSE))</f>
        <v>5.7700000000000001E-2</v>
      </c>
      <c r="J155" s="4">
        <f>IF(+VLOOKUP($C155,'[3]Rends Nets GPD'!$A:$IV,J$1,FALSE)="S/O",0,+VLOOKUP($C155,'[3]Rends Nets GPD'!$A:$IV,J$1,FALSE))</f>
        <v>6.6600000000000006E-2</v>
      </c>
      <c r="K155" s="4">
        <f>IF(+VLOOKUP($C155,'[3]Rends Nets GPD'!$A:$IV,K$1,FALSE)="S/O",0,+VLOOKUP($C155,'[3]Rends Nets GPD'!$A:$IV,K$1,FALSE))</f>
        <v>3.3999999999999998E-3</v>
      </c>
      <c r="L155" s="4">
        <f>IF(+VLOOKUP($C155,'[3]Rends Nets GPD'!$A:$IV,L$1,FALSE)="S/O",0,+VLOOKUP($C155,'[3]Rends Nets GPD'!$A:$IV,L$1,FALSE))</f>
        <v>5.4999999999999997E-3</v>
      </c>
      <c r="M155" s="4">
        <f>IF(+VLOOKUP($C155,'[3]Rends Nets GPD'!$A:$IV,M$1,FALSE)="S/O",0,+VLOOKUP($C155,'[3]Rends Nets GPD'!$A:$IV,M$1,FALSE))</f>
        <v>5.4999999999999997E-3</v>
      </c>
      <c r="N155" s="4">
        <f>IF(+VLOOKUP($C155,'[3]Rends Nets GPD'!$A:$IV,N$1,FALSE)="S/O",0,+VLOOKUP($C155,'[3]Rends Nets GPD'!$A:$IV,N$1,FALSE))</f>
        <v>2.5399999999999999E-2</v>
      </c>
      <c r="O155" s="4">
        <f>IF(+VLOOKUP($C155,'[3]Rends Nets GPD'!$A:$IV,O$1,FALSE)="S/O",0,+VLOOKUP($C155,'[3]Rends Nets GPD'!$A:$IV,O$1,FALSE))</f>
        <v>3.1899999999999998E-2</v>
      </c>
      <c r="P155" s="4">
        <f>IF(+VLOOKUP($C155,'[3]Rends Nets GPD'!$A:$IV,P$1,FALSE)="S/O",0,+VLOOKUP($C155,'[3]Rends Nets GPD'!$A:$IV,P$1,FALSE))</f>
        <v>1.4200000000000001E-2</v>
      </c>
      <c r="Q155" s="4">
        <f>IF(+VLOOKUP($C155,'[3]Rends Nets GPD'!$A:$IV,Q$1,FALSE)="S/O",0,+VLOOKUP($C155,'[3]Rends Nets GPD'!$A:$IV,Q$1,FALSE))</f>
        <v>4.1700000000000001E-2</v>
      </c>
      <c r="R155" s="4"/>
      <c r="S155" s="38"/>
    </row>
    <row r="156" spans="1:19" x14ac:dyDescent="0.25">
      <c r="A156">
        <f t="shared" si="17"/>
        <v>2016</v>
      </c>
      <c r="B156">
        <f t="shared" si="18"/>
        <v>8</v>
      </c>
      <c r="C156" s="2">
        <f>+'[3]Rends Nets GPD'!A193</f>
        <v>42613</v>
      </c>
      <c r="D156" s="1">
        <f t="shared" si="6"/>
        <v>152</v>
      </c>
      <c r="E156" s="4">
        <f>IF(+VLOOKUP($C156,'[3]Rends Nets GPD'!$A:$IV,E$1,FALSE)="S/O",0,+VLOOKUP($C156,'[3]Rends Nets GPD'!$A:$IV,E$1,FALSE))</f>
        <v>2.2000000000000001E-3</v>
      </c>
      <c r="F156" s="4">
        <f>IF(+VLOOKUP($C156,'[3]Rends Nets GPD'!$A:$IV,F$1,FALSE)="S/O",0,+VLOOKUP($C156,'[3]Rends Nets GPD'!$A:$IV,F$1,FALSE))</f>
        <v>5.3E-3</v>
      </c>
      <c r="G156" s="4">
        <f>IF(+VLOOKUP($C156,'[3]Rends Nets GPD'!$A:$IV,G$1,FALSE)="S/O",0,+VLOOKUP($C156,'[3]Rends Nets GPD'!$A:$IV,G$1,FALSE))</f>
        <v>5.8999999999999999E-3</v>
      </c>
      <c r="H156" s="4">
        <f>IF(+VLOOKUP($C156,'[3]Rends Nets GPD'!$A:$IV,H$1,FALSE)="S/O",0,+VLOOKUP($C156,'[3]Rends Nets GPD'!$A:$IV,H$1,FALSE))</f>
        <v>8.3000000000000001E-3</v>
      </c>
      <c r="I156" s="4">
        <f>IF(+VLOOKUP($C156,'[3]Rends Nets GPD'!$A:$IV,I$1,FALSE)="S/O",0,+VLOOKUP($C156,'[3]Rends Nets GPD'!$A:$IV,I$1,FALSE))</f>
        <v>7.9000000000000008E-3</v>
      </c>
      <c r="J156" s="4">
        <f>IF(+VLOOKUP($C156,'[3]Rends Nets GPD'!$A:$IV,J$1,FALSE)="S/O",0,+VLOOKUP($C156,'[3]Rends Nets GPD'!$A:$IV,J$1,FALSE))</f>
        <v>2.98E-2</v>
      </c>
      <c r="K156" s="4">
        <f>IF(+VLOOKUP($C156,'[3]Rends Nets GPD'!$A:$IV,K$1,FALSE)="S/O",0,+VLOOKUP($C156,'[3]Rends Nets GPD'!$A:$IV,K$1,FALSE))</f>
        <v>1E-3</v>
      </c>
      <c r="L156" s="4">
        <f>IF(+VLOOKUP($C156,'[3]Rends Nets GPD'!$A:$IV,L$1,FALSE)="S/O",0,+VLOOKUP($C156,'[3]Rends Nets GPD'!$A:$IV,L$1,FALSE))</f>
        <v>3.0000000000000001E-3</v>
      </c>
      <c r="M156" s="4">
        <f>IF(+VLOOKUP($C156,'[3]Rends Nets GPD'!$A:$IV,M$1,FALSE)="S/O",0,+VLOOKUP($C156,'[3]Rends Nets GPD'!$A:$IV,M$1,FALSE))</f>
        <v>-4.4000000000000003E-3</v>
      </c>
      <c r="N156" s="4">
        <f>IF(+VLOOKUP($C156,'[3]Rends Nets GPD'!$A:$IV,N$1,FALSE)="S/O",0,+VLOOKUP($C156,'[3]Rends Nets GPD'!$A:$IV,N$1,FALSE))</f>
        <v>6.8999999999999999E-3</v>
      </c>
      <c r="O156" s="4">
        <f>IF(+VLOOKUP($C156,'[3]Rends Nets GPD'!$A:$IV,O$1,FALSE)="S/O",0,+VLOOKUP($C156,'[3]Rends Nets GPD'!$A:$IV,O$1,FALSE))</f>
        <v>4.3E-3</v>
      </c>
      <c r="P156" s="4">
        <f>IF(+VLOOKUP($C156,'[3]Rends Nets GPD'!$A:$IV,P$1,FALSE)="S/O",0,+VLOOKUP($C156,'[3]Rends Nets GPD'!$A:$IV,P$1,FALSE))</f>
        <v>4.3E-3</v>
      </c>
      <c r="Q156" s="4">
        <f>IF(+VLOOKUP($C156,'[3]Rends Nets GPD'!$A:$IV,Q$1,FALSE)="S/O",0,+VLOOKUP($C156,'[3]Rends Nets GPD'!$A:$IV,Q$1,FALSE))</f>
        <v>1.0999999999999999E-2</v>
      </c>
      <c r="R156" s="4"/>
      <c r="S156" s="38"/>
    </row>
    <row r="157" spans="1:19" x14ac:dyDescent="0.25">
      <c r="A157">
        <f t="shared" si="17"/>
        <v>2016</v>
      </c>
      <c r="B157">
        <f t="shared" si="18"/>
        <v>9</v>
      </c>
      <c r="C157" s="2">
        <f>+'[3]Rends Nets GPD'!A194</f>
        <v>42643</v>
      </c>
      <c r="D157" s="1">
        <f t="shared" si="6"/>
        <v>153</v>
      </c>
      <c r="E157" s="4">
        <f>IF(+VLOOKUP($C157,'[3]Rends Nets GPD'!$A:$IV,E$1,FALSE)="S/O",0,+VLOOKUP($C157,'[3]Rends Nets GPD'!$A:$IV,E$1,FALSE))</f>
        <v>3.3E-3</v>
      </c>
      <c r="F157" s="4">
        <f>IF(+VLOOKUP($C157,'[3]Rends Nets GPD'!$A:$IV,F$1,FALSE)="S/O",0,+VLOOKUP($C157,'[3]Rends Nets GPD'!$A:$IV,F$1,FALSE))</f>
        <v>1.17E-2</v>
      </c>
      <c r="G157" s="4">
        <f>IF(+VLOOKUP($C157,'[3]Rends Nets GPD'!$A:$IV,G$1,FALSE)="S/O",0,+VLOOKUP($C157,'[3]Rends Nets GPD'!$A:$IV,G$1,FALSE))</f>
        <v>5.0000000000000001E-3</v>
      </c>
      <c r="H157" s="4">
        <f>IF(+VLOOKUP($C157,'[3]Rends Nets GPD'!$A:$IV,H$1,FALSE)="S/O",0,+VLOOKUP($C157,'[3]Rends Nets GPD'!$A:$IV,H$1,FALSE))</f>
        <v>5.3E-3</v>
      </c>
      <c r="I157" s="4">
        <f>IF(+VLOOKUP($C157,'[3]Rends Nets GPD'!$A:$IV,I$1,FALSE)="S/O",0,+VLOOKUP($C157,'[3]Rends Nets GPD'!$A:$IV,I$1,FALSE))</f>
        <v>5.4999999999999997E-3</v>
      </c>
      <c r="J157" s="4">
        <f>IF(+VLOOKUP($C157,'[3]Rends Nets GPD'!$A:$IV,J$1,FALSE)="S/O",0,+VLOOKUP($C157,'[3]Rends Nets GPD'!$A:$IV,J$1,FALSE))</f>
        <v>2.86E-2</v>
      </c>
      <c r="K157" s="4">
        <f>IF(+VLOOKUP($C157,'[3]Rends Nets GPD'!$A:$IV,K$1,FALSE)="S/O",0,+VLOOKUP($C157,'[3]Rends Nets GPD'!$A:$IV,K$1,FALSE))</f>
        <v>3.0000000000000001E-3</v>
      </c>
      <c r="L157" s="4">
        <f>IF(+VLOOKUP($C157,'[3]Rends Nets GPD'!$A:$IV,L$1,FALSE)="S/O",0,+VLOOKUP($C157,'[3]Rends Nets GPD'!$A:$IV,L$1,FALSE))</f>
        <v>4.1000000000000003E-3</v>
      </c>
      <c r="M157" s="4">
        <f>IF(+VLOOKUP($C157,'[3]Rends Nets GPD'!$A:$IV,M$1,FALSE)="S/O",0,+VLOOKUP($C157,'[3]Rends Nets GPD'!$A:$IV,M$1,FALSE))</f>
        <v>9.4999999999999998E-3</v>
      </c>
      <c r="N157" s="4">
        <f>IF(+VLOOKUP($C157,'[3]Rends Nets GPD'!$A:$IV,N$1,FALSE)="S/O",0,+VLOOKUP($C157,'[3]Rends Nets GPD'!$A:$IV,N$1,FALSE))</f>
        <v>8.8999999999999999E-3</v>
      </c>
      <c r="O157" s="4">
        <f>IF(+VLOOKUP($C157,'[3]Rends Nets GPD'!$A:$IV,O$1,FALSE)="S/O",0,+VLOOKUP($C157,'[3]Rends Nets GPD'!$A:$IV,O$1,FALSE))</f>
        <v>9.2999999999999992E-3</v>
      </c>
      <c r="P157" s="4">
        <f>IF(+VLOOKUP($C157,'[3]Rends Nets GPD'!$A:$IV,P$1,FALSE)="S/O",0,+VLOOKUP($C157,'[3]Rends Nets GPD'!$A:$IV,P$1,FALSE))</f>
        <v>6.0000000000000001E-3</v>
      </c>
      <c r="Q157" s="4">
        <f>IF(+VLOOKUP($C157,'[3]Rends Nets GPD'!$A:$IV,Q$1,FALSE)="S/O",0,+VLOOKUP($C157,'[3]Rends Nets GPD'!$A:$IV,Q$1,FALSE))</f>
        <v>1.24E-2</v>
      </c>
      <c r="R157" s="4"/>
      <c r="S157" s="38"/>
    </row>
    <row r="158" spans="1:19" x14ac:dyDescent="0.25">
      <c r="A158">
        <f t="shared" si="17"/>
        <v>2016</v>
      </c>
      <c r="B158">
        <f t="shared" si="18"/>
        <v>10</v>
      </c>
      <c r="C158" s="2">
        <f>+'[3]Rends Nets GPD'!A195</f>
        <v>42674</v>
      </c>
      <c r="D158" s="1">
        <f t="shared" si="6"/>
        <v>154</v>
      </c>
      <c r="E158" s="4">
        <f>IF(+VLOOKUP($C158,'[3]Rends Nets GPD'!$A:$IV,E$1,FALSE)="S/O",0,+VLOOKUP($C158,'[3]Rends Nets GPD'!$A:$IV,E$1,FALSE))</f>
        <v>-1.5E-3</v>
      </c>
      <c r="F158" s="4">
        <f>IF(+VLOOKUP($C158,'[3]Rends Nets GPD'!$A:$IV,F$1,FALSE)="S/O",0,+VLOOKUP($C158,'[3]Rends Nets GPD'!$A:$IV,F$1,FALSE))</f>
        <v>1.14E-2</v>
      </c>
      <c r="G158" s="4">
        <f>IF(+VLOOKUP($C158,'[3]Rends Nets GPD'!$A:$IV,G$1,FALSE)="S/O",0,+VLOOKUP($C158,'[3]Rends Nets GPD'!$A:$IV,G$1,FALSE))</f>
        <v>-2.07E-2</v>
      </c>
      <c r="H158" s="4">
        <f>IF(+VLOOKUP($C158,'[3]Rends Nets GPD'!$A:$IV,H$1,FALSE)="S/O",0,+VLOOKUP($C158,'[3]Rends Nets GPD'!$A:$IV,H$1,FALSE))</f>
        <v>-7.9000000000000008E-3</v>
      </c>
      <c r="I158" s="4">
        <f>IF(+VLOOKUP($C158,'[3]Rends Nets GPD'!$A:$IV,I$1,FALSE)="S/O",0,+VLOOKUP($C158,'[3]Rends Nets GPD'!$A:$IV,I$1,FALSE))</f>
        <v>-8.0000000000000002E-3</v>
      </c>
      <c r="J158" s="4">
        <f>IF(+VLOOKUP($C158,'[3]Rends Nets GPD'!$A:$IV,J$1,FALSE)="S/O",0,+VLOOKUP($C158,'[3]Rends Nets GPD'!$A:$IV,J$1,FALSE))</f>
        <v>-9.7000000000000003E-3</v>
      </c>
      <c r="K158" s="4">
        <f>IF(+VLOOKUP($C158,'[3]Rends Nets GPD'!$A:$IV,K$1,FALSE)="S/O",0,+VLOOKUP($C158,'[3]Rends Nets GPD'!$A:$IV,K$1,FALSE))</f>
        <v>-3.0000000000000001E-3</v>
      </c>
      <c r="L158" s="4">
        <f>IF(+VLOOKUP($C158,'[3]Rends Nets GPD'!$A:$IV,L$1,FALSE)="S/O",0,+VLOOKUP($C158,'[3]Rends Nets GPD'!$A:$IV,L$1,FALSE))</f>
        <v>-5.0000000000000001E-4</v>
      </c>
      <c r="M158" s="4">
        <f>IF(+VLOOKUP($C158,'[3]Rends Nets GPD'!$A:$IV,M$1,FALSE)="S/O",0,+VLOOKUP($C158,'[3]Rends Nets GPD'!$A:$IV,M$1,FALSE))</f>
        <v>7.3000000000000001E-3</v>
      </c>
      <c r="N158" s="4">
        <f>IF(+VLOOKUP($C158,'[3]Rends Nets GPD'!$A:$IV,N$1,FALSE)="S/O",0,+VLOOKUP($C158,'[3]Rends Nets GPD'!$A:$IV,N$1,FALSE))</f>
        <v>-3.0999999999999999E-3</v>
      </c>
      <c r="O158" s="4">
        <f>IF(+VLOOKUP($C158,'[3]Rends Nets GPD'!$A:$IV,O$1,FALSE)="S/O",0,+VLOOKUP($C158,'[3]Rends Nets GPD'!$A:$IV,O$1,FALSE))</f>
        <v>-1.2200000000000001E-2</v>
      </c>
      <c r="P158" s="4">
        <f>IF(+VLOOKUP($C158,'[3]Rends Nets GPD'!$A:$IV,P$1,FALSE)="S/O",0,+VLOOKUP($C158,'[3]Rends Nets GPD'!$A:$IV,P$1,FALSE))</f>
        <v>-1.6000000000000001E-3</v>
      </c>
      <c r="Q158" s="4">
        <f>IF(+VLOOKUP($C158,'[3]Rends Nets GPD'!$A:$IV,Q$1,FALSE)="S/O",0,+VLOOKUP($C158,'[3]Rends Nets GPD'!$A:$IV,Q$1,FALSE))</f>
        <v>-2E-3</v>
      </c>
      <c r="R158" s="4"/>
      <c r="S158" s="38"/>
    </row>
    <row r="159" spans="1:19" x14ac:dyDescent="0.25">
      <c r="A159">
        <f t="shared" si="17"/>
        <v>2016</v>
      </c>
      <c r="B159">
        <f t="shared" si="18"/>
        <v>11</v>
      </c>
      <c r="C159" s="2">
        <f>+'[3]Rends Nets GPD'!A196</f>
        <v>42704</v>
      </c>
      <c r="D159" s="1">
        <f t="shared" si="6"/>
        <v>155</v>
      </c>
      <c r="E159" s="4">
        <f>IF(+VLOOKUP($C159,'[3]Rends Nets GPD'!$A:$IV,E$1,FALSE)="S/O",0,+VLOOKUP($C159,'[3]Rends Nets GPD'!$A:$IV,E$1,FALSE))</f>
        <v>-1.06E-2</v>
      </c>
      <c r="F159" s="4">
        <f>IF(+VLOOKUP($C159,'[3]Rends Nets GPD'!$A:$IV,F$1,FALSE)="S/O",0,+VLOOKUP($C159,'[3]Rends Nets GPD'!$A:$IV,F$1,FALSE))</f>
        <v>2.86E-2</v>
      </c>
      <c r="G159" s="4">
        <f>IF(+VLOOKUP($C159,'[3]Rends Nets GPD'!$A:$IV,G$1,FALSE)="S/O",0,+VLOOKUP($C159,'[3]Rends Nets GPD'!$A:$IV,G$1,FALSE))</f>
        <v>3.1899999999999998E-2</v>
      </c>
      <c r="H159" s="4">
        <f>IF(+VLOOKUP($C159,'[3]Rends Nets GPD'!$A:$IV,H$1,FALSE)="S/O",0,+VLOOKUP($C159,'[3]Rends Nets GPD'!$A:$IV,H$1,FALSE))</f>
        <v>3.6400000000000002E-2</v>
      </c>
      <c r="I159" s="4">
        <f>IF(+VLOOKUP($C159,'[3]Rends Nets GPD'!$A:$IV,I$1,FALSE)="S/O",0,+VLOOKUP($C159,'[3]Rends Nets GPD'!$A:$IV,I$1,FALSE))</f>
        <v>3.5900000000000001E-2</v>
      </c>
      <c r="J159" s="4">
        <f>IF(+VLOOKUP($C159,'[3]Rends Nets GPD'!$A:$IV,J$1,FALSE)="S/O",0,+VLOOKUP($C159,'[3]Rends Nets GPD'!$A:$IV,J$1,FALSE))</f>
        <v>-4.1200000000000001E-2</v>
      </c>
      <c r="K159" s="4">
        <f>IF(+VLOOKUP($C159,'[3]Rends Nets GPD'!$A:$IV,K$1,FALSE)="S/O",0,+VLOOKUP($C159,'[3]Rends Nets GPD'!$A:$IV,K$1,FALSE))</f>
        <v>-1.38E-2</v>
      </c>
      <c r="L159" s="4">
        <f>IF(+VLOOKUP($C159,'[3]Rends Nets GPD'!$A:$IV,L$1,FALSE)="S/O",0,+VLOOKUP($C159,'[3]Rends Nets GPD'!$A:$IV,L$1,FALSE))</f>
        <v>-8.5000000000000006E-3</v>
      </c>
      <c r="M159" s="4">
        <f>IF(+VLOOKUP($C159,'[3]Rends Nets GPD'!$A:$IV,M$1,FALSE)="S/O",0,+VLOOKUP($C159,'[3]Rends Nets GPD'!$A:$IV,M$1,FALSE))</f>
        <v>-2.93E-2</v>
      </c>
      <c r="N159" s="4">
        <f>IF(+VLOOKUP($C159,'[3]Rends Nets GPD'!$A:$IV,N$1,FALSE)="S/O",0,+VLOOKUP($C159,'[3]Rends Nets GPD'!$A:$IV,N$1,FALSE))</f>
        <v>-3.0999999999999999E-3</v>
      </c>
      <c r="O159" s="4">
        <f>IF(+VLOOKUP($C159,'[3]Rends Nets GPD'!$A:$IV,O$1,FALSE)="S/O",0,+VLOOKUP($C159,'[3]Rends Nets GPD'!$A:$IV,O$1,FALSE))</f>
        <v>-3.8999999999999998E-3</v>
      </c>
      <c r="P159" s="4">
        <f>IF(+VLOOKUP($C159,'[3]Rends Nets GPD'!$A:$IV,P$1,FALSE)="S/O",0,+VLOOKUP($C159,'[3]Rends Nets GPD'!$A:$IV,P$1,FALSE))</f>
        <v>-6.4999999999999997E-3</v>
      </c>
      <c r="Q159" s="4">
        <f>IF(+VLOOKUP($C159,'[3]Rends Nets GPD'!$A:$IV,Q$1,FALSE)="S/O",0,+VLOOKUP($C159,'[3]Rends Nets GPD'!$A:$IV,Q$1,FALSE))</f>
        <v>3.5999999999999999E-3</v>
      </c>
      <c r="R159" s="4"/>
      <c r="S159" s="38"/>
    </row>
    <row r="160" spans="1:19" x14ac:dyDescent="0.25">
      <c r="A160">
        <f>+YEAR(C160)</f>
        <v>2016</v>
      </c>
      <c r="B160">
        <f>+MONTH(C160)</f>
        <v>12</v>
      </c>
      <c r="C160" s="2">
        <f>+'[3]Rends Nets GPD'!A197</f>
        <v>42734</v>
      </c>
      <c r="D160" s="1">
        <f t="shared" si="6"/>
        <v>156</v>
      </c>
      <c r="E160" s="4">
        <f>IF(+VLOOKUP($C160,'[3]Rends Nets GPD'!$A:$IV,E$1,FALSE)="S/O",0,+VLOOKUP($C160,'[3]Rends Nets GPD'!$A:$IV,E$1,FALSE))</f>
        <v>-5.9999999999999995E-4</v>
      </c>
      <c r="F160" s="4">
        <f>IF(+VLOOKUP($C160,'[3]Rends Nets GPD'!$A:$IV,F$1,FALSE)="S/O",0,+VLOOKUP($C160,'[3]Rends Nets GPD'!$A:$IV,F$1,FALSE))</f>
        <v>7.1000000000000004E-3</v>
      </c>
      <c r="G160" s="4">
        <f>IF(+VLOOKUP($C160,'[3]Rends Nets GPD'!$A:$IV,G$1,FALSE)="S/O",0,+VLOOKUP($C160,'[3]Rends Nets GPD'!$A:$IV,G$1,FALSE))</f>
        <v>-1.6999999999999999E-3</v>
      </c>
      <c r="H160" s="4">
        <f>IF(+VLOOKUP($C160,'[3]Rends Nets GPD'!$A:$IV,H$1,FALSE)="S/O",0,+VLOOKUP($C160,'[3]Rends Nets GPD'!$A:$IV,H$1,FALSE))</f>
        <v>1.6400000000000001E-2</v>
      </c>
      <c r="I160" s="4">
        <f>IF(+VLOOKUP($C160,'[3]Rends Nets GPD'!$A:$IV,I$1,FALSE)="S/O",0,+VLOOKUP($C160,'[3]Rends Nets GPD'!$A:$IV,I$1,FALSE))</f>
        <v>1.6799999999999999E-2</v>
      </c>
      <c r="J160" s="4">
        <f>IF(+VLOOKUP($C160,'[3]Rends Nets GPD'!$A:$IV,J$1,FALSE)="S/O",0,+VLOOKUP($C160,'[3]Rends Nets GPD'!$A:$IV,J$1,FALSE))</f>
        <v>6.4000000000000003E-3</v>
      </c>
      <c r="K160" s="4">
        <f>IF(+VLOOKUP($C160,'[3]Rends Nets GPD'!$A:$IV,K$1,FALSE)="S/O",0,+VLOOKUP($C160,'[3]Rends Nets GPD'!$A:$IV,K$1,FALSE))</f>
        <v>-3.5999999999999999E-3</v>
      </c>
      <c r="L160" s="4">
        <f>IF(+VLOOKUP($C160,'[3]Rends Nets GPD'!$A:$IV,L$1,FALSE)="S/O",0,+VLOOKUP($C160,'[3]Rends Nets GPD'!$A:$IV,L$1,FALSE))</f>
        <v>1.5E-3</v>
      </c>
      <c r="M160" s="4">
        <f>IF(+VLOOKUP($C160,'[3]Rends Nets GPD'!$A:$IV,M$1,FALSE)="S/O",0,+VLOOKUP($C160,'[3]Rends Nets GPD'!$A:$IV,M$1,FALSE))</f>
        <v>8.6999999999999994E-3</v>
      </c>
      <c r="N160" s="4">
        <f>IF(+VLOOKUP($C160,'[3]Rends Nets GPD'!$A:$IV,N$1,FALSE)="S/O",0,+VLOOKUP($C160,'[3]Rends Nets GPD'!$A:$IV,N$1,FALSE))</f>
        <v>2.7000000000000001E-3</v>
      </c>
      <c r="O160" s="4">
        <f>IF(+VLOOKUP($C160,'[3]Rends Nets GPD'!$A:$IV,O$1,FALSE)="S/O",0,+VLOOKUP($C160,'[3]Rends Nets GPD'!$A:$IV,O$1,FALSE))</f>
        <v>-6.4999999999999997E-3</v>
      </c>
      <c r="P160" s="4">
        <f>IF(+VLOOKUP($C160,'[3]Rends Nets GPD'!$A:$IV,P$1,FALSE)="S/O",0,+VLOOKUP($C160,'[3]Rends Nets GPD'!$A:$IV,P$1,FALSE))</f>
        <v>1.6999999999999999E-3</v>
      </c>
      <c r="Q160" s="4">
        <f>IF(+VLOOKUP($C160,'[3]Rends Nets GPD'!$A:$IV,Q$1,FALSE)="S/O",0,+VLOOKUP($C160,'[3]Rends Nets GPD'!$A:$IV,Q$1,FALSE))</f>
        <v>7.7000000000000002E-3</v>
      </c>
      <c r="R160" s="4"/>
      <c r="S160" s="38"/>
    </row>
  </sheetData>
  <phoneticPr fontId="8" type="noConversion"/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DC99A-9553-424B-A00C-C8BC7F520234}">
  <sheetPr codeName="Sheet12">
    <tabColor theme="6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0F4F-7CA5-4CC0-95F7-44E13E9DDEE3}">
  <sheetPr codeName="Sheet26"/>
  <dimension ref="A1:AK226"/>
  <sheetViews>
    <sheetView workbookViewId="0"/>
  </sheetViews>
  <sheetFormatPr defaultColWidth="11.19921875" defaultRowHeight="13.8" x14ac:dyDescent="0.25"/>
  <cols>
    <col min="21" max="21" width="27" bestFit="1" customWidth="1"/>
    <col min="24" max="24" width="12.5" customWidth="1"/>
    <col min="25" max="26" width="12.8984375" customWidth="1"/>
  </cols>
  <sheetData>
    <row r="1" spans="1:37" ht="14.4" x14ac:dyDescent="0.3">
      <c r="A1" s="111" t="s">
        <v>93</v>
      </c>
      <c r="B1" s="63" t="s">
        <v>81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90</v>
      </c>
      <c r="L1" s="63" t="s">
        <v>91</v>
      </c>
      <c r="M1" s="63" t="s">
        <v>92</v>
      </c>
      <c r="N1" s="63" t="s">
        <v>106</v>
      </c>
      <c r="O1" s="63" t="s">
        <v>107</v>
      </c>
      <c r="P1" s="63" t="s">
        <v>108</v>
      </c>
      <c r="Q1" s="63" t="s">
        <v>109</v>
      </c>
      <c r="R1" s="63" t="s">
        <v>110</v>
      </c>
      <c r="S1" s="63" t="s">
        <v>111</v>
      </c>
      <c r="T1" s="63" t="s">
        <v>112</v>
      </c>
      <c r="U1" s="63" t="s">
        <v>113</v>
      </c>
      <c r="V1" s="63" t="s">
        <v>114</v>
      </c>
      <c r="W1" s="63" t="s">
        <v>115</v>
      </c>
      <c r="X1" s="63" t="s">
        <v>116</v>
      </c>
      <c r="Y1" s="63" t="s">
        <v>117</v>
      </c>
      <c r="Z1" s="63" t="s">
        <v>130</v>
      </c>
      <c r="AA1" s="63" t="s">
        <v>131</v>
      </c>
      <c r="AB1" s="63" t="s">
        <v>132</v>
      </c>
      <c r="AC1" s="63" t="s">
        <v>133</v>
      </c>
      <c r="AD1" s="63" t="s">
        <v>134</v>
      </c>
      <c r="AE1" s="63" t="s">
        <v>135</v>
      </c>
      <c r="AF1" s="63" t="s">
        <v>136</v>
      </c>
      <c r="AG1" s="63" t="s">
        <v>137</v>
      </c>
      <c r="AH1" s="63" t="s">
        <v>138</v>
      </c>
      <c r="AI1" s="63" t="s">
        <v>139</v>
      </c>
      <c r="AJ1" s="63" t="s">
        <v>140</v>
      </c>
      <c r="AK1" s="63" t="s">
        <v>141</v>
      </c>
    </row>
    <row r="2" spans="1:37" ht="14.4" x14ac:dyDescent="0.3">
      <c r="A2" s="65">
        <v>44012</v>
      </c>
      <c r="B2" s="69">
        <f>PRODUCT('Rendements SSD_+1_indices'!B$2:B2)</f>
        <v>1.0178247666372</v>
      </c>
      <c r="C2" s="69">
        <f ca="1">PRODUCT('Rendements SSD_+1'!C$2:C2)</f>
        <v>1.01</v>
      </c>
      <c r="D2" s="69">
        <f ca="1">PRODUCT('Rendements SSD_+1'!D$2:D2)</f>
        <v>0.97</v>
      </c>
      <c r="E2" s="69">
        <f ca="1">PRODUCT('Rendements SSD_+1'!E$2:E2)</f>
        <v>1.06</v>
      </c>
      <c r="F2" s="69">
        <f ca="1">PRODUCT('Rendements SSD_+1'!F$2:F2)</f>
        <v>1.05</v>
      </c>
      <c r="G2" s="69">
        <f ca="1">PRODUCT('Rendements SSD_+1'!G$2:G2)</f>
        <v>1.05</v>
      </c>
      <c r="H2" s="69">
        <f ca="1">PRODUCT('Rendements SSD_+1'!H$2:H2)</f>
        <v>1.03</v>
      </c>
      <c r="I2" s="69">
        <f ca="1">PRODUCT('Rendements SSD_+1'!I$2:I2)</f>
        <v>1.06</v>
      </c>
      <c r="J2" s="69">
        <f ca="1">PRODUCT('Rendements SSD_+1'!J$2:J2)</f>
        <v>1</v>
      </c>
      <c r="K2" s="69">
        <f ca="1">PRODUCT('Rendements SSD_+1'!K$2:K2)</f>
        <v>1.04</v>
      </c>
      <c r="L2" s="69">
        <f ca="1">PRODUCT('Rendements SSD_+1'!L$2:L2)</f>
        <v>1</v>
      </c>
      <c r="M2" s="69">
        <f ca="1">PRODUCT('Rendements SSD_+1'!M$2:M2)</f>
        <v>0.99</v>
      </c>
      <c r="N2" s="69">
        <f>PRODUCT('Rendements SSD_+1'!N$2:N2)</f>
        <v>1</v>
      </c>
      <c r="O2" s="69">
        <f>PRODUCT('Rendements SSD_+1'!O$2:O2)</f>
        <v>1</v>
      </c>
      <c r="P2" s="69">
        <f>PRODUCT('Rendements SSD_+1'!P$2:P2)</f>
        <v>1</v>
      </c>
      <c r="Q2" s="69">
        <f>PRODUCT('Rendements SSD_+1'!Q$2:Q2)</f>
        <v>1</v>
      </c>
      <c r="R2" s="69">
        <f>PRODUCT('Rendements SSD_+1'!R$2:R2)</f>
        <v>1</v>
      </c>
      <c r="S2" s="69">
        <f>PRODUCT('Rendements SSD_+1'!S$2:S2)</f>
        <v>1</v>
      </c>
      <c r="T2" s="69">
        <f>PRODUCT('Rendements SSD_+1'!T$2:T2)</f>
        <v>1</v>
      </c>
      <c r="U2" s="69">
        <f>PRODUCT('Rendements SSD_+1'!U$2:U2)</f>
        <v>1</v>
      </c>
      <c r="V2" s="69">
        <f>PRODUCT('Rendements SSD_+1'!V$2:V2)</f>
        <v>0</v>
      </c>
      <c r="W2" s="69">
        <f>PRODUCT('Rendements SSD_+1'!W$2:W2)</f>
        <v>0</v>
      </c>
      <c r="X2" s="69">
        <f>PRODUCT('Rendements SSD_+1'!X$2:X2)</f>
        <v>0</v>
      </c>
      <c r="Y2" s="69">
        <f>PRODUCT('Rendements SSD_+1'!Y$2:Y2)</f>
        <v>0</v>
      </c>
      <c r="Z2" s="69">
        <f>PRODUCT('Rendements SSD_+1'!Z$2:Z2)</f>
        <v>0</v>
      </c>
      <c r="AA2" s="69">
        <f>PRODUCT('Rendements SSD_+1'!AA$2:AA2)</f>
        <v>0</v>
      </c>
      <c r="AB2" s="69">
        <f>PRODUCT('Rendements SSD_+1'!AB$2:AB2)</f>
        <v>0</v>
      </c>
      <c r="AC2" s="69">
        <f>PRODUCT('Rendements SSD_+1'!AC$2:AC2)</f>
        <v>0</v>
      </c>
      <c r="AD2" s="69">
        <f>PRODUCT('Rendements SSD_+1'!AD$2:AD2)</f>
        <v>0</v>
      </c>
      <c r="AE2" s="69">
        <f>PRODUCT('Rendements SSD_+1'!AE$2:AE2)</f>
        <v>0</v>
      </c>
      <c r="AF2" s="69">
        <f>PRODUCT('Rendements SSD_+1'!AF$2:AF2)</f>
        <v>0</v>
      </c>
      <c r="AG2" s="69">
        <f>PRODUCT('Rendements SSD_+1'!AG$2:AG2)</f>
        <v>0</v>
      </c>
      <c r="AH2" s="69">
        <f>PRODUCT('Rendements SSD_+1'!AH$2:AH2)</f>
        <v>0</v>
      </c>
      <c r="AI2" s="69">
        <f>PRODUCT('Rendements SSD_+1'!AI$2:AI2)</f>
        <v>0</v>
      </c>
      <c r="AJ2" s="69">
        <f>PRODUCT('Rendements SSD_+1'!AJ$2:AJ2)</f>
        <v>0</v>
      </c>
      <c r="AK2" s="69">
        <f>PRODUCT('Rendements SSD_+1'!AK$2:AK2)</f>
        <v>0</v>
      </c>
    </row>
    <row r="3" spans="1:37" s="1" customFormat="1" ht="44.25" customHeight="1" x14ac:dyDescent="0.3">
      <c r="A3" s="65">
        <v>44043</v>
      </c>
      <c r="B3" s="69">
        <f>PRODUCT('Rendements SSD_+1_indices'!B$2:B3)</f>
        <v>1.0380029103665624</v>
      </c>
      <c r="C3" s="69">
        <f ca="1">PRODUCT('Rendements SSD_+1'!C$2:C3)</f>
        <v>0.95949999999999991</v>
      </c>
      <c r="D3" s="69">
        <f ca="1">PRODUCT('Rendements SSD_+1'!D$2:D3)</f>
        <v>1.0282</v>
      </c>
      <c r="E3" s="69">
        <f ca="1">PRODUCT('Rendements SSD_+1'!E$2:E3)</f>
        <v>1.0706</v>
      </c>
      <c r="F3" s="69">
        <f ca="1">PRODUCT('Rendements SSD_+1'!F$2:F3)</f>
        <v>1.1130000000000002</v>
      </c>
      <c r="G3" s="69">
        <f ca="1">PRODUCT('Rendements SSD_+1'!G$2:G3)</f>
        <v>1.008</v>
      </c>
      <c r="H3" s="69">
        <f ca="1">PRODUCT('Rendements SSD_+1'!H$2:H3)</f>
        <v>1.0403</v>
      </c>
      <c r="I3" s="69">
        <f ca="1">PRODUCT('Rendements SSD_+1'!I$2:I3)</f>
        <v>1.0812000000000002</v>
      </c>
      <c r="J3" s="69">
        <f ca="1">PRODUCT('Rendements SSD_+1'!J$2:J3)</f>
        <v>1</v>
      </c>
      <c r="K3" s="69">
        <f ca="1">PRODUCT('Rendements SSD_+1'!K$2:K3)</f>
        <v>0.98799999999999999</v>
      </c>
      <c r="L3" s="69">
        <f ca="1">PRODUCT('Rendements SSD_+1'!L$2:L3)</f>
        <v>0.95</v>
      </c>
      <c r="M3" s="69">
        <f ca="1">PRODUCT('Rendements SSD_+1'!M$2:M3)</f>
        <v>0.99990000000000001</v>
      </c>
      <c r="N3" s="69">
        <f>PRODUCT('Rendements SSD_+1'!N$2:N3)</f>
        <v>1</v>
      </c>
      <c r="O3" s="69">
        <f>PRODUCT('Rendements SSD_+1'!O$2:O3)</f>
        <v>1</v>
      </c>
      <c r="P3" s="69">
        <f>PRODUCT('Rendements SSD_+1'!P$2:P3)</f>
        <v>1</v>
      </c>
      <c r="Q3" s="69">
        <f>PRODUCT('Rendements SSD_+1'!Q$2:Q3)</f>
        <v>1</v>
      </c>
      <c r="R3" s="69">
        <f>PRODUCT('Rendements SSD_+1'!R$2:R3)</f>
        <v>1</v>
      </c>
      <c r="S3" s="69">
        <f>PRODUCT('Rendements SSD_+1'!S$2:S3)</f>
        <v>1</v>
      </c>
      <c r="T3" s="69">
        <f>PRODUCT('Rendements SSD_+1'!T$2:T3)</f>
        <v>1</v>
      </c>
      <c r="U3" s="69">
        <f>PRODUCT('Rendements SSD_+1'!U$2:U3)</f>
        <v>1</v>
      </c>
      <c r="V3" s="69">
        <f>PRODUCT('Rendements SSD_+1'!V$2:V3)</f>
        <v>0</v>
      </c>
      <c r="W3" s="69">
        <f>PRODUCT('Rendements SSD_+1'!W$2:W3)</f>
        <v>0</v>
      </c>
      <c r="X3" s="69">
        <f>PRODUCT('Rendements SSD_+1'!X$2:X3)</f>
        <v>0</v>
      </c>
      <c r="Y3" s="69">
        <f>PRODUCT('Rendements SSD_+1'!Y$2:Y3)</f>
        <v>0</v>
      </c>
      <c r="Z3" s="69">
        <f>PRODUCT('Rendements SSD_+1'!Z$2:Z3)</f>
        <v>0</v>
      </c>
      <c r="AA3" s="69">
        <f>PRODUCT('Rendements SSD_+1'!AA$2:AA3)</f>
        <v>0</v>
      </c>
      <c r="AB3" s="69">
        <f>PRODUCT('Rendements SSD_+1'!AB$2:AB3)</f>
        <v>0</v>
      </c>
      <c r="AC3" s="69">
        <f>PRODUCT('Rendements SSD_+1'!AC$2:AC3)</f>
        <v>0</v>
      </c>
      <c r="AD3" s="69">
        <f>PRODUCT('Rendements SSD_+1'!AD$2:AD3)</f>
        <v>0</v>
      </c>
      <c r="AE3" s="69">
        <f>PRODUCT('Rendements SSD_+1'!AE$2:AE3)</f>
        <v>0</v>
      </c>
      <c r="AF3" s="69">
        <f>PRODUCT('Rendements SSD_+1'!AF$2:AF3)</f>
        <v>0</v>
      </c>
      <c r="AG3" s="69">
        <f>PRODUCT('Rendements SSD_+1'!AG$2:AG3)</f>
        <v>0</v>
      </c>
      <c r="AH3" s="69">
        <f>PRODUCT('Rendements SSD_+1'!AH$2:AH3)</f>
        <v>0</v>
      </c>
      <c r="AI3" s="69">
        <f>PRODUCT('Rendements SSD_+1'!AI$2:AI3)</f>
        <v>0</v>
      </c>
      <c r="AJ3" s="69">
        <f>PRODUCT('Rendements SSD_+1'!AJ$2:AJ3)</f>
        <v>0</v>
      </c>
      <c r="AK3" s="69">
        <f>PRODUCT('Rendements SSD_+1'!AK$2:AK3)</f>
        <v>0</v>
      </c>
    </row>
    <row r="4" spans="1:37" s="1" customFormat="1" ht="14.4" x14ac:dyDescent="0.3">
      <c r="A4" s="65">
        <v>44074</v>
      </c>
      <c r="B4" s="69">
        <f>PRODUCT('Rendements SSD_+1_indices'!B$2:B4)</f>
        <v>1.03666521440605</v>
      </c>
      <c r="C4" s="69">
        <f ca="1">PRODUCT('Rendements SSD_+1'!C$2:C4)</f>
        <v>0.91152499999999992</v>
      </c>
      <c r="D4" s="69">
        <f ca="1">PRODUCT('Rendements SSD_+1'!D$2:D4)</f>
        <v>1.0384819999999999</v>
      </c>
      <c r="E4" s="69">
        <f ca="1">PRODUCT('Rendements SSD_+1'!E$2:E4)</f>
        <v>1.113424</v>
      </c>
      <c r="F4" s="69">
        <f ca="1">PRODUCT('Rendements SSD_+1'!F$2:F4)</f>
        <v>1.1352600000000002</v>
      </c>
      <c r="G4" s="69">
        <f ca="1">PRODUCT('Rendements SSD_+1'!G$2:G4)</f>
        <v>1.0684800000000001</v>
      </c>
      <c r="H4" s="69">
        <f ca="1">PRODUCT('Rendements SSD_+1'!H$2:H4)</f>
        <v>0.99868800000000002</v>
      </c>
      <c r="I4" s="69">
        <f ca="1">PRODUCT('Rendements SSD_+1'!I$2:I4)</f>
        <v>1.0812000000000002</v>
      </c>
      <c r="J4" s="69">
        <f ca="1">PRODUCT('Rendements SSD_+1'!J$2:J4)</f>
        <v>1.05</v>
      </c>
      <c r="K4" s="69">
        <f ca="1">PRODUCT('Rendements SSD_+1'!K$2:K4)</f>
        <v>0.95835999999999999</v>
      </c>
      <c r="L4" s="69">
        <f ca="1">PRODUCT('Rendements SSD_+1'!L$2:L4)</f>
        <v>0.90249999999999997</v>
      </c>
      <c r="M4" s="69">
        <f ca="1">PRODUCT('Rendements SSD_+1'!M$2:M4)</f>
        <v>1.019898</v>
      </c>
      <c r="N4" s="69">
        <f>PRODUCT('Rendements SSD_+1'!N$2:N4)</f>
        <v>1</v>
      </c>
      <c r="O4" s="69">
        <f>PRODUCT('Rendements SSD_+1'!O$2:O4)</f>
        <v>1</v>
      </c>
      <c r="P4" s="69">
        <f>PRODUCT('Rendements SSD_+1'!P$2:P4)</f>
        <v>1</v>
      </c>
      <c r="Q4" s="69">
        <f>PRODUCT('Rendements SSD_+1'!Q$2:Q4)</f>
        <v>1</v>
      </c>
      <c r="R4" s="69">
        <f>PRODUCT('Rendements SSD_+1'!R$2:R4)</f>
        <v>1</v>
      </c>
      <c r="S4" s="69">
        <f>PRODUCT('Rendements SSD_+1'!S$2:S4)</f>
        <v>1</v>
      </c>
      <c r="T4" s="69">
        <f>PRODUCT('Rendements SSD_+1'!T$2:T4)</f>
        <v>1</v>
      </c>
      <c r="U4" s="69">
        <f>PRODUCT('Rendements SSD_+1'!U$2:U4)</f>
        <v>1</v>
      </c>
      <c r="V4" s="69">
        <f>PRODUCT('Rendements SSD_+1'!V$2:V4)</f>
        <v>0</v>
      </c>
      <c r="W4" s="69">
        <f>PRODUCT('Rendements SSD_+1'!W$2:W4)</f>
        <v>0</v>
      </c>
      <c r="X4" s="69">
        <f>PRODUCT('Rendements SSD_+1'!X$2:X4)</f>
        <v>0</v>
      </c>
      <c r="Y4" s="69">
        <f>PRODUCT('Rendements SSD_+1'!Y$2:Y4)</f>
        <v>0</v>
      </c>
      <c r="Z4" s="69">
        <f>PRODUCT('Rendements SSD_+1'!Z$2:Z4)</f>
        <v>0</v>
      </c>
      <c r="AA4" s="69">
        <f>PRODUCT('Rendements SSD_+1'!AA$2:AA4)</f>
        <v>0</v>
      </c>
      <c r="AB4" s="69">
        <f>PRODUCT('Rendements SSD_+1'!AB$2:AB4)</f>
        <v>0</v>
      </c>
      <c r="AC4" s="69">
        <f>PRODUCT('Rendements SSD_+1'!AC$2:AC4)</f>
        <v>0</v>
      </c>
      <c r="AD4" s="69">
        <f>PRODUCT('Rendements SSD_+1'!AD$2:AD4)</f>
        <v>0</v>
      </c>
      <c r="AE4" s="69">
        <f>PRODUCT('Rendements SSD_+1'!AE$2:AE4)</f>
        <v>0</v>
      </c>
      <c r="AF4" s="69">
        <f>PRODUCT('Rendements SSD_+1'!AF$2:AF4)</f>
        <v>0</v>
      </c>
      <c r="AG4" s="69">
        <f>PRODUCT('Rendements SSD_+1'!AG$2:AG4)</f>
        <v>0</v>
      </c>
      <c r="AH4" s="69">
        <f>PRODUCT('Rendements SSD_+1'!AH$2:AH4)</f>
        <v>0</v>
      </c>
      <c r="AI4" s="69">
        <f>PRODUCT('Rendements SSD_+1'!AI$2:AI4)</f>
        <v>0</v>
      </c>
      <c r="AJ4" s="69">
        <f>PRODUCT('Rendements SSD_+1'!AJ$2:AJ4)</f>
        <v>0</v>
      </c>
      <c r="AK4" s="69">
        <f>PRODUCT('Rendements SSD_+1'!AK$2:AK4)</f>
        <v>0</v>
      </c>
    </row>
    <row r="5" spans="1:37" ht="14.4" x14ac:dyDescent="0.3">
      <c r="A5" s="65">
        <v>44104</v>
      </c>
      <c r="B5" s="69">
        <f>PRODUCT('Rendements SSD_+1_indices'!B$2:B5)</f>
        <v>1.0348858770579956</v>
      </c>
      <c r="C5" s="69">
        <f ca="1">PRODUCT('Rendements SSD_+1'!C$2:C5)</f>
        <v>0.9024097499999999</v>
      </c>
      <c r="D5" s="69">
        <f ca="1">PRODUCT('Rendements SSD_+1'!D$2:D5)</f>
        <v>1.0280971799999998</v>
      </c>
      <c r="E5" s="69">
        <f ca="1">PRODUCT('Rendements SSD_+1'!E$2:E5)</f>
        <v>1.08002128</v>
      </c>
      <c r="F5" s="69">
        <f ca="1">PRODUCT('Rendements SSD_+1'!F$2:F5)</f>
        <v>1.0898496000000002</v>
      </c>
      <c r="G5" s="69">
        <f ca="1">PRODUCT('Rendements SSD_+1'!G$2:G5)</f>
        <v>1.0364256000000001</v>
      </c>
      <c r="H5" s="69">
        <f ca="1">PRODUCT('Rendements SSD_+1'!H$2:H5)</f>
        <v>1.0086748800000001</v>
      </c>
      <c r="I5" s="69">
        <f ca="1">PRODUCT('Rendements SSD_+1'!I$2:I5)</f>
        <v>1.0920120000000002</v>
      </c>
      <c r="J5" s="69">
        <f ca="1">PRODUCT('Rendements SSD_+1'!J$2:J5)</f>
        <v>1.0185</v>
      </c>
      <c r="K5" s="69">
        <f ca="1">PRODUCT('Rendements SSD_+1'!K$2:K5)</f>
        <v>1.006278</v>
      </c>
      <c r="L5" s="69">
        <f ca="1">PRODUCT('Rendements SSD_+1'!L$2:L5)</f>
        <v>0.94762500000000005</v>
      </c>
      <c r="M5" s="69">
        <f ca="1">PRODUCT('Rendements SSD_+1'!M$2:M5)</f>
        <v>1.0708929</v>
      </c>
      <c r="N5" s="69">
        <f>PRODUCT('Rendements SSD_+1'!N$2:N5)</f>
        <v>1</v>
      </c>
      <c r="O5" s="69">
        <f>PRODUCT('Rendements SSD_+1'!O$2:O5)</f>
        <v>1</v>
      </c>
      <c r="P5" s="69">
        <f>PRODUCT('Rendements SSD_+1'!P$2:P5)</f>
        <v>1</v>
      </c>
      <c r="Q5" s="69">
        <f>PRODUCT('Rendements SSD_+1'!Q$2:Q5)</f>
        <v>1</v>
      </c>
      <c r="R5" s="69">
        <f>PRODUCT('Rendements SSD_+1'!R$2:R5)</f>
        <v>1</v>
      </c>
      <c r="S5" s="69">
        <f>PRODUCT('Rendements SSD_+1'!S$2:S5)</f>
        <v>1</v>
      </c>
      <c r="T5" s="69">
        <f>PRODUCT('Rendements SSD_+1'!T$2:T5)</f>
        <v>1</v>
      </c>
      <c r="U5" s="69">
        <f>PRODUCT('Rendements SSD_+1'!U$2:U5)</f>
        <v>1</v>
      </c>
      <c r="V5" s="69">
        <f>PRODUCT('Rendements SSD_+1'!V$2:V5)</f>
        <v>0</v>
      </c>
      <c r="W5" s="69">
        <f>PRODUCT('Rendements SSD_+1'!W$2:W5)</f>
        <v>0</v>
      </c>
      <c r="X5" s="69">
        <f>PRODUCT('Rendements SSD_+1'!X$2:X5)</f>
        <v>0</v>
      </c>
      <c r="Y5" s="69">
        <f>PRODUCT('Rendements SSD_+1'!Y$2:Y5)</f>
        <v>0</v>
      </c>
      <c r="Z5" s="69">
        <f>PRODUCT('Rendements SSD_+1'!Z$2:Z5)</f>
        <v>0</v>
      </c>
      <c r="AA5" s="69">
        <f>PRODUCT('Rendements SSD_+1'!AA$2:AA5)</f>
        <v>0</v>
      </c>
      <c r="AB5" s="69">
        <f>PRODUCT('Rendements SSD_+1'!AB$2:AB5)</f>
        <v>0</v>
      </c>
      <c r="AC5" s="69">
        <f>PRODUCT('Rendements SSD_+1'!AC$2:AC5)</f>
        <v>0</v>
      </c>
      <c r="AD5" s="69">
        <f>PRODUCT('Rendements SSD_+1'!AD$2:AD5)</f>
        <v>0</v>
      </c>
      <c r="AE5" s="69">
        <f>PRODUCT('Rendements SSD_+1'!AE$2:AE5)</f>
        <v>0</v>
      </c>
      <c r="AF5" s="69">
        <f>PRODUCT('Rendements SSD_+1'!AF$2:AF5)</f>
        <v>0</v>
      </c>
      <c r="AG5" s="69">
        <f>PRODUCT('Rendements SSD_+1'!AG$2:AG5)</f>
        <v>0</v>
      </c>
      <c r="AH5" s="69">
        <f>PRODUCT('Rendements SSD_+1'!AH$2:AH5)</f>
        <v>0</v>
      </c>
      <c r="AI5" s="69">
        <f>PRODUCT('Rendements SSD_+1'!AI$2:AI5)</f>
        <v>0</v>
      </c>
      <c r="AJ5" s="69">
        <f>PRODUCT('Rendements SSD_+1'!AJ$2:AJ5)</f>
        <v>0</v>
      </c>
      <c r="AK5" s="69">
        <f>PRODUCT('Rendements SSD_+1'!AK$2:AK5)</f>
        <v>0</v>
      </c>
    </row>
    <row r="6" spans="1:37" ht="14.4" x14ac:dyDescent="0.3">
      <c r="A6" s="65">
        <v>44134</v>
      </c>
      <c r="B6" s="69">
        <f>PRODUCT('Rendements SSD_+1_indices'!B$2:B6)</f>
        <v>1.0219976888383997</v>
      </c>
      <c r="C6" s="69">
        <f ca="1">PRODUCT('Rendements SSD_+1'!C$2:C6)</f>
        <v>0.92948204249999988</v>
      </c>
      <c r="D6" s="69">
        <f ca="1">PRODUCT('Rendements SSD_+1'!D$2:D6)</f>
        <v>1.0589400953999999</v>
      </c>
      <c r="E6" s="69">
        <f ca="1">PRODUCT('Rendements SSD_+1'!E$2:E6)</f>
        <v>1.08002128</v>
      </c>
      <c r="F6" s="69">
        <f ca="1">PRODUCT('Rendements SSD_+1'!F$2:F6)</f>
        <v>1.1443420800000002</v>
      </c>
      <c r="G6" s="69">
        <f ca="1">PRODUCT('Rendements SSD_+1'!G$2:G6)</f>
        <v>1.08824688</v>
      </c>
      <c r="H6" s="69">
        <f ca="1">PRODUCT('Rendements SSD_+1'!H$2:H6)</f>
        <v>0.97841463360000003</v>
      </c>
      <c r="I6" s="69">
        <f ca="1">PRODUCT('Rendements SSD_+1'!I$2:I6)</f>
        <v>1.0483315200000001</v>
      </c>
      <c r="J6" s="69">
        <f ca="1">PRODUCT('Rendements SSD_+1'!J$2:J6)</f>
        <v>1.0286850000000001</v>
      </c>
      <c r="K6" s="69">
        <f ca="1">PRODUCT('Rendements SSD_+1'!K$2:K6)</f>
        <v>0.99621521999999996</v>
      </c>
      <c r="L6" s="69">
        <f ca="1">PRODUCT('Rendements SSD_+1'!L$2:L6)</f>
        <v>0.98553000000000013</v>
      </c>
      <c r="M6" s="69">
        <f ca="1">PRODUCT('Rendements SSD_+1'!M$2:M6)</f>
        <v>1.0280571839999999</v>
      </c>
      <c r="N6" s="69">
        <f>PRODUCT('Rendements SSD_+1'!N$2:N6)</f>
        <v>1</v>
      </c>
      <c r="O6" s="69">
        <f>PRODUCT('Rendements SSD_+1'!O$2:O6)</f>
        <v>1</v>
      </c>
      <c r="P6" s="69">
        <f>PRODUCT('Rendements SSD_+1'!P$2:P6)</f>
        <v>1</v>
      </c>
      <c r="Q6" s="69">
        <f>PRODUCT('Rendements SSD_+1'!Q$2:Q6)</f>
        <v>1</v>
      </c>
      <c r="R6" s="69">
        <f>PRODUCT('Rendements SSD_+1'!R$2:R6)</f>
        <v>1</v>
      </c>
      <c r="S6" s="69">
        <f>PRODUCT('Rendements SSD_+1'!S$2:S6)</f>
        <v>1</v>
      </c>
      <c r="T6" s="69">
        <f>PRODUCT('Rendements SSD_+1'!T$2:T6)</f>
        <v>1</v>
      </c>
      <c r="U6" s="69">
        <f>PRODUCT('Rendements SSD_+1'!U$2:U6)</f>
        <v>1</v>
      </c>
      <c r="V6" s="69">
        <f>PRODUCT('Rendements SSD_+1'!V$2:V6)</f>
        <v>0</v>
      </c>
      <c r="W6" s="69">
        <f>PRODUCT('Rendements SSD_+1'!W$2:W6)</f>
        <v>0</v>
      </c>
      <c r="X6" s="69">
        <f>PRODUCT('Rendements SSD_+1'!X$2:X6)</f>
        <v>0</v>
      </c>
      <c r="Y6" s="69">
        <f>PRODUCT('Rendements SSD_+1'!Y$2:Y6)</f>
        <v>0</v>
      </c>
      <c r="Z6" s="69">
        <f>PRODUCT('Rendements SSD_+1'!Z$2:Z6)</f>
        <v>0</v>
      </c>
      <c r="AA6" s="69">
        <f>PRODUCT('Rendements SSD_+1'!AA$2:AA6)</f>
        <v>0</v>
      </c>
      <c r="AB6" s="69">
        <f>PRODUCT('Rendements SSD_+1'!AB$2:AB6)</f>
        <v>0</v>
      </c>
      <c r="AC6" s="69">
        <f>PRODUCT('Rendements SSD_+1'!AC$2:AC6)</f>
        <v>0</v>
      </c>
      <c r="AD6" s="69">
        <f>PRODUCT('Rendements SSD_+1'!AD$2:AD6)</f>
        <v>0</v>
      </c>
      <c r="AE6" s="69">
        <f>PRODUCT('Rendements SSD_+1'!AE$2:AE6)</f>
        <v>0</v>
      </c>
      <c r="AF6" s="69">
        <f>PRODUCT('Rendements SSD_+1'!AF$2:AF6)</f>
        <v>0</v>
      </c>
      <c r="AG6" s="69">
        <f>PRODUCT('Rendements SSD_+1'!AG$2:AG6)</f>
        <v>0</v>
      </c>
      <c r="AH6" s="69">
        <f>PRODUCT('Rendements SSD_+1'!AH$2:AH6)</f>
        <v>0</v>
      </c>
      <c r="AI6" s="69">
        <f>PRODUCT('Rendements SSD_+1'!AI$2:AI6)</f>
        <v>0</v>
      </c>
      <c r="AJ6" s="69">
        <f>PRODUCT('Rendements SSD_+1'!AJ$2:AJ6)</f>
        <v>0</v>
      </c>
      <c r="AK6" s="69">
        <f>PRODUCT('Rendements SSD_+1'!AK$2:AK6)</f>
        <v>0</v>
      </c>
    </row>
    <row r="7" spans="1:37" ht="14.4" x14ac:dyDescent="0.3">
      <c r="A7" s="65">
        <v>44165</v>
      </c>
      <c r="B7" s="69">
        <f>PRODUCT('Rendements SSD_+1_indices'!B$2:B7)</f>
        <v>1.055399852096564</v>
      </c>
      <c r="C7" s="69">
        <f ca="1">PRODUCT('Rendements SSD_+1'!C$2:C7)</f>
        <v>0.97595614462499991</v>
      </c>
      <c r="D7" s="69">
        <f ca="1">PRODUCT('Rendements SSD_+1'!D$2:D7)</f>
        <v>1.0059930906299999</v>
      </c>
      <c r="E7" s="69">
        <f ca="1">PRODUCT('Rendements SSD_+1'!E$2:E7)</f>
        <v>1.0476206416</v>
      </c>
      <c r="F7" s="69">
        <f ca="1">PRODUCT('Rendements SSD_+1'!F$2:F7)</f>
        <v>1.1328986592000001</v>
      </c>
      <c r="G7" s="69">
        <f ca="1">PRODUCT('Rendements SSD_+1'!G$2:G7)</f>
        <v>1.0664819424</v>
      </c>
      <c r="H7" s="69">
        <f ca="1">PRODUCT('Rendements SSD_+1'!H$2:H7)</f>
        <v>1.0371195116160001</v>
      </c>
      <c r="I7" s="69">
        <f ca="1">PRODUCT('Rendements SSD_+1'!I$2:I7)</f>
        <v>1.1007480960000002</v>
      </c>
      <c r="J7" s="69">
        <f ca="1">PRODUCT('Rendements SSD_+1'!J$2:J7)</f>
        <v>1.0183981500000001</v>
      </c>
      <c r="K7" s="69">
        <f ca="1">PRODUCT('Rendements SSD_+1'!K$2:K7)</f>
        <v>0.97629091559999992</v>
      </c>
      <c r="L7" s="69">
        <f ca="1">PRODUCT('Rendements SSD_+1'!L$2:L7)</f>
        <v>1.0150959000000002</v>
      </c>
      <c r="M7" s="69">
        <f ca="1">PRODUCT('Rendements SSD_+1'!M$2:M7)</f>
        <v>0.97665432479999981</v>
      </c>
      <c r="N7" s="69">
        <f>PRODUCT('Rendements SSD_+1'!N$2:N7)</f>
        <v>1</v>
      </c>
      <c r="O7" s="69">
        <f>PRODUCT('Rendements SSD_+1'!O$2:O7)</f>
        <v>1</v>
      </c>
      <c r="P7" s="69">
        <f>PRODUCT('Rendements SSD_+1'!P$2:P7)</f>
        <v>1</v>
      </c>
      <c r="Q7" s="69">
        <f>PRODUCT('Rendements SSD_+1'!Q$2:Q7)</f>
        <v>1</v>
      </c>
      <c r="R7" s="69">
        <f>PRODUCT('Rendements SSD_+1'!R$2:R7)</f>
        <v>1</v>
      </c>
      <c r="S7" s="69">
        <f>PRODUCT('Rendements SSD_+1'!S$2:S7)</f>
        <v>1</v>
      </c>
      <c r="T7" s="69">
        <f>PRODUCT('Rendements SSD_+1'!T$2:T7)</f>
        <v>1</v>
      </c>
      <c r="U7" s="69">
        <f>PRODUCT('Rendements SSD_+1'!U$2:U7)</f>
        <v>1</v>
      </c>
      <c r="V7" s="69">
        <f>PRODUCT('Rendements SSD_+1'!V$2:V7)</f>
        <v>0</v>
      </c>
      <c r="W7" s="69">
        <f>PRODUCT('Rendements SSD_+1'!W$2:W7)</f>
        <v>0</v>
      </c>
      <c r="X7" s="69">
        <f>PRODUCT('Rendements SSD_+1'!X$2:X7)</f>
        <v>0</v>
      </c>
      <c r="Y7" s="69">
        <f>PRODUCT('Rendements SSD_+1'!Y$2:Y7)</f>
        <v>0</v>
      </c>
      <c r="Z7" s="69">
        <f>PRODUCT('Rendements SSD_+1'!Z$2:Z7)</f>
        <v>0</v>
      </c>
      <c r="AA7" s="69">
        <f>PRODUCT('Rendements SSD_+1'!AA$2:AA7)</f>
        <v>0</v>
      </c>
      <c r="AB7" s="69">
        <f>PRODUCT('Rendements SSD_+1'!AB$2:AB7)</f>
        <v>0</v>
      </c>
      <c r="AC7" s="69">
        <f>PRODUCT('Rendements SSD_+1'!AC$2:AC7)</f>
        <v>0</v>
      </c>
      <c r="AD7" s="69">
        <f>PRODUCT('Rendements SSD_+1'!AD$2:AD7)</f>
        <v>0</v>
      </c>
      <c r="AE7" s="69">
        <f>PRODUCT('Rendements SSD_+1'!AE$2:AE7)</f>
        <v>0</v>
      </c>
      <c r="AF7" s="69">
        <f>PRODUCT('Rendements SSD_+1'!AF$2:AF7)</f>
        <v>0</v>
      </c>
      <c r="AG7" s="69">
        <f>PRODUCT('Rendements SSD_+1'!AG$2:AG7)</f>
        <v>0</v>
      </c>
      <c r="AH7" s="69">
        <f>PRODUCT('Rendements SSD_+1'!AH$2:AH7)</f>
        <v>0</v>
      </c>
      <c r="AI7" s="69">
        <f>PRODUCT('Rendements SSD_+1'!AI$2:AI7)</f>
        <v>0</v>
      </c>
      <c r="AJ7" s="69">
        <f>PRODUCT('Rendements SSD_+1'!AJ$2:AJ7)</f>
        <v>0</v>
      </c>
      <c r="AK7" s="69">
        <f>PRODUCT('Rendements SSD_+1'!AK$2:AK7)</f>
        <v>0</v>
      </c>
    </row>
    <row r="8" spans="1:37" ht="14.4" x14ac:dyDescent="0.3">
      <c r="A8" s="65">
        <v>44196</v>
      </c>
      <c r="B8" s="69">
        <f>PRODUCT('Rendements SSD_+1_indices'!B$2:B8)</f>
        <v>1.0639212115447561</v>
      </c>
      <c r="C8" s="69">
        <f ca="1">PRODUCT('Rendements SSD_+1'!C$2:C8)</f>
        <v>1.0149943904099998</v>
      </c>
      <c r="D8" s="69">
        <f ca="1">PRODUCT('Rendements SSD_+1'!D$2:D8)</f>
        <v>0.9858732288173998</v>
      </c>
      <c r="E8" s="69">
        <f ca="1">PRODUCT('Rendements SSD_+1'!E$2:E8)</f>
        <v>1.089525467264</v>
      </c>
      <c r="F8" s="69">
        <f ca="1">PRODUCT('Rendements SSD_+1'!F$2:F8)</f>
        <v>1.121569672608</v>
      </c>
      <c r="G8" s="69">
        <f ca="1">PRODUCT('Rendements SSD_+1'!G$2:G8)</f>
        <v>1.0558171229760001</v>
      </c>
      <c r="H8" s="69">
        <f ca="1">PRODUCT('Rendements SSD_+1'!H$2:H8)</f>
        <v>1.0371195116160001</v>
      </c>
      <c r="I8" s="69">
        <f ca="1">PRODUCT('Rendements SSD_+1'!I$2:I8)</f>
        <v>1.1557855008000002</v>
      </c>
      <c r="J8" s="69">
        <f ca="1">PRODUCT('Rendements SSD_+1'!J$2:J8)</f>
        <v>0.97766222400000002</v>
      </c>
      <c r="K8" s="69">
        <f ca="1">PRODUCT('Rendements SSD_+1'!K$2:K8)</f>
        <v>1.0153425522240001</v>
      </c>
      <c r="L8" s="69">
        <f ca="1">PRODUCT('Rendements SSD_+1'!L$2:L8)</f>
        <v>1.0556997360000002</v>
      </c>
      <c r="M8" s="69">
        <f ca="1">PRODUCT('Rendements SSD_+1'!M$2:M8)</f>
        <v>0.97665432479999981</v>
      </c>
      <c r="N8" s="69">
        <f>PRODUCT('Rendements SSD_+1'!N$2:N8)</f>
        <v>1</v>
      </c>
      <c r="O8" s="69">
        <f>PRODUCT('Rendements SSD_+1'!O$2:O8)</f>
        <v>1</v>
      </c>
      <c r="P8" s="69">
        <f>PRODUCT('Rendements SSD_+1'!P$2:P8)</f>
        <v>1</v>
      </c>
      <c r="Q8" s="69">
        <f>PRODUCT('Rendements SSD_+1'!Q$2:Q8)</f>
        <v>1</v>
      </c>
      <c r="R8" s="69">
        <f>PRODUCT('Rendements SSD_+1'!R$2:R8)</f>
        <v>1</v>
      </c>
      <c r="S8" s="69">
        <f>PRODUCT('Rendements SSD_+1'!S$2:S8)</f>
        <v>1</v>
      </c>
      <c r="T8" s="69">
        <f>PRODUCT('Rendements SSD_+1'!T$2:T8)</f>
        <v>1</v>
      </c>
      <c r="U8" s="69">
        <f>PRODUCT('Rendements SSD_+1'!U$2:U8)</f>
        <v>1</v>
      </c>
      <c r="V8" s="69">
        <f>PRODUCT('Rendements SSD_+1'!V$2:V8)</f>
        <v>0</v>
      </c>
      <c r="W8" s="69">
        <f>PRODUCT('Rendements SSD_+1'!W$2:W8)</f>
        <v>0</v>
      </c>
      <c r="X8" s="69">
        <f>PRODUCT('Rendements SSD_+1'!X$2:X8)</f>
        <v>0</v>
      </c>
      <c r="Y8" s="69">
        <f>PRODUCT('Rendements SSD_+1'!Y$2:Y8)</f>
        <v>0</v>
      </c>
      <c r="Z8" s="69">
        <f>PRODUCT('Rendements SSD_+1'!Z$2:Z8)</f>
        <v>0</v>
      </c>
      <c r="AA8" s="69">
        <f>PRODUCT('Rendements SSD_+1'!AA$2:AA8)</f>
        <v>0</v>
      </c>
      <c r="AB8" s="69">
        <f>PRODUCT('Rendements SSD_+1'!AB$2:AB8)</f>
        <v>0</v>
      </c>
      <c r="AC8" s="69">
        <f>PRODUCT('Rendements SSD_+1'!AC$2:AC8)</f>
        <v>0</v>
      </c>
      <c r="AD8" s="69">
        <f>PRODUCT('Rendements SSD_+1'!AD$2:AD8)</f>
        <v>0</v>
      </c>
      <c r="AE8" s="69">
        <f>PRODUCT('Rendements SSD_+1'!AE$2:AE8)</f>
        <v>0</v>
      </c>
      <c r="AF8" s="69">
        <f>PRODUCT('Rendements SSD_+1'!AF$2:AF8)</f>
        <v>0</v>
      </c>
      <c r="AG8" s="69">
        <f>PRODUCT('Rendements SSD_+1'!AG$2:AG8)</f>
        <v>0</v>
      </c>
      <c r="AH8" s="69">
        <f>PRODUCT('Rendements SSD_+1'!AH$2:AH8)</f>
        <v>0</v>
      </c>
      <c r="AI8" s="69">
        <f>PRODUCT('Rendements SSD_+1'!AI$2:AI8)</f>
        <v>0</v>
      </c>
      <c r="AJ8" s="69">
        <f>PRODUCT('Rendements SSD_+1'!AJ$2:AJ8)</f>
        <v>0</v>
      </c>
      <c r="AK8" s="69">
        <f>PRODUCT('Rendements SSD_+1'!AK$2:AK8)</f>
        <v>0</v>
      </c>
    </row>
    <row r="9" spans="1:37" ht="14.4" x14ac:dyDescent="0.3">
      <c r="A9" s="65">
        <v>44225</v>
      </c>
      <c r="B9" s="69">
        <f>PRODUCT('Rendements SSD_+1_indices'!B$2:B9)</f>
        <v>1.0547650529469115</v>
      </c>
      <c r="C9" s="69">
        <f ca="1">PRODUCT('Rendements SSD_+1'!C$2:C9)</f>
        <v>1.0555941660263999</v>
      </c>
      <c r="D9" s="69">
        <f ca="1">PRODUCT('Rendements SSD_+1'!D$2:D9)</f>
        <v>1.0253081579700958</v>
      </c>
      <c r="E9" s="69">
        <f ca="1">PRODUCT('Rendements SSD_+1'!E$2:E9)</f>
        <v>1.07863021259136</v>
      </c>
      <c r="F9" s="69">
        <f ca="1">PRODUCT('Rendements SSD_+1'!F$2:F9)</f>
        <v>1.0654911889776</v>
      </c>
      <c r="G9" s="69">
        <f ca="1">PRODUCT('Rendements SSD_+1'!G$2:G9)</f>
        <v>1.0558171229760001</v>
      </c>
      <c r="H9" s="69">
        <f ca="1">PRODUCT('Rendements SSD_+1'!H$2:H9)</f>
        <v>1.0060059262675201</v>
      </c>
      <c r="I9" s="69">
        <f ca="1">PRODUCT('Rendements SSD_+1'!I$2:I9)</f>
        <v>1.1442276457920002</v>
      </c>
      <c r="J9" s="69">
        <f ca="1">PRODUCT('Rendements SSD_+1'!J$2:J9)</f>
        <v>0.96788560176000005</v>
      </c>
      <c r="K9" s="69">
        <f ca="1">PRODUCT('Rendements SSD_+1'!K$2:K9)</f>
        <v>1.03564940326848</v>
      </c>
      <c r="L9" s="69">
        <f ca="1">PRODUCT('Rendements SSD_+1'!L$2:L9)</f>
        <v>1.0451427386400003</v>
      </c>
      <c r="M9" s="69">
        <f ca="1">PRODUCT('Rendements SSD_+1'!M$2:M9)</f>
        <v>0.98642086804799978</v>
      </c>
      <c r="N9" s="69">
        <f>PRODUCT('Rendements SSD_+1'!N$2:N9)</f>
        <v>1</v>
      </c>
      <c r="O9" s="69">
        <f>PRODUCT('Rendements SSD_+1'!O$2:O9)</f>
        <v>1</v>
      </c>
      <c r="P9" s="69">
        <f>PRODUCT('Rendements SSD_+1'!P$2:P9)</f>
        <v>1</v>
      </c>
      <c r="Q9" s="69">
        <f>PRODUCT('Rendements SSD_+1'!Q$2:Q9)</f>
        <v>1</v>
      </c>
      <c r="R9" s="69">
        <f>PRODUCT('Rendements SSD_+1'!R$2:R9)</f>
        <v>1</v>
      </c>
      <c r="S9" s="69">
        <f>PRODUCT('Rendements SSD_+1'!S$2:S9)</f>
        <v>1</v>
      </c>
      <c r="T9" s="69">
        <f>PRODUCT('Rendements SSD_+1'!T$2:T9)</f>
        <v>1</v>
      </c>
      <c r="U9" s="69">
        <f>PRODUCT('Rendements SSD_+1'!U$2:U9)</f>
        <v>1</v>
      </c>
      <c r="V9" s="69">
        <f>PRODUCT('Rendements SSD_+1'!V$2:V9)</f>
        <v>0</v>
      </c>
      <c r="W9" s="69">
        <f>PRODUCT('Rendements SSD_+1'!W$2:W9)</f>
        <v>0</v>
      </c>
      <c r="X9" s="69">
        <f>PRODUCT('Rendements SSD_+1'!X$2:X9)</f>
        <v>0</v>
      </c>
      <c r="Y9" s="69">
        <f>PRODUCT('Rendements SSD_+1'!Y$2:Y9)</f>
        <v>0</v>
      </c>
      <c r="Z9" s="69">
        <f>PRODUCT('Rendements SSD_+1'!Z$2:Z9)</f>
        <v>0</v>
      </c>
      <c r="AA9" s="69">
        <f>PRODUCT('Rendements SSD_+1'!AA$2:AA9)</f>
        <v>0</v>
      </c>
      <c r="AB9" s="69">
        <f>PRODUCT('Rendements SSD_+1'!AB$2:AB9)</f>
        <v>0</v>
      </c>
      <c r="AC9" s="69">
        <f>PRODUCT('Rendements SSD_+1'!AC$2:AC9)</f>
        <v>0</v>
      </c>
      <c r="AD9" s="69">
        <f>PRODUCT('Rendements SSD_+1'!AD$2:AD9)</f>
        <v>0</v>
      </c>
      <c r="AE9" s="69">
        <f>PRODUCT('Rendements SSD_+1'!AE$2:AE9)</f>
        <v>0</v>
      </c>
      <c r="AF9" s="69">
        <f>PRODUCT('Rendements SSD_+1'!AF$2:AF9)</f>
        <v>0</v>
      </c>
      <c r="AG9" s="69">
        <f>PRODUCT('Rendements SSD_+1'!AG$2:AG9)</f>
        <v>0</v>
      </c>
      <c r="AH9" s="69">
        <f>PRODUCT('Rendements SSD_+1'!AH$2:AH9)</f>
        <v>0</v>
      </c>
      <c r="AI9" s="69">
        <f>PRODUCT('Rendements SSD_+1'!AI$2:AI9)</f>
        <v>0</v>
      </c>
      <c r="AJ9" s="69">
        <f>PRODUCT('Rendements SSD_+1'!AJ$2:AJ9)</f>
        <v>0</v>
      </c>
      <c r="AK9" s="69">
        <f>PRODUCT('Rendements SSD_+1'!AK$2:AK9)</f>
        <v>0</v>
      </c>
    </row>
    <row r="10" spans="1:37" ht="14.4" x14ac:dyDescent="0.3">
      <c r="A10" s="65">
        <v>44253</v>
      </c>
      <c r="B10" s="69">
        <f>PRODUCT('Rendements SSD_+1_indices'!B$2:B10)</f>
        <v>1.0432564704991785</v>
      </c>
      <c r="C10" s="69">
        <f ca="1">PRODUCT('Rendements SSD_+1'!C$2:C10)</f>
        <v>1.1189298159879839</v>
      </c>
      <c r="D10" s="69">
        <f ca="1">PRODUCT('Rendements SSD_+1'!D$2:D10)</f>
        <v>1.0560674027091987</v>
      </c>
      <c r="E10" s="69">
        <f ca="1">PRODUCT('Rendements SSD_+1'!E$2:E10)</f>
        <v>1.1109891189691008</v>
      </c>
      <c r="F10" s="69">
        <f ca="1">PRODUCT('Rendements SSD_+1'!F$2:F10)</f>
        <v>1.129420660316256</v>
      </c>
      <c r="G10" s="69">
        <f ca="1">PRODUCT('Rendements SSD_+1'!G$2:G10)</f>
        <v>1.08749163666528</v>
      </c>
      <c r="H10" s="69">
        <f ca="1">PRODUCT('Rendements SSD_+1'!H$2:H10)</f>
        <v>1.0361861040555458</v>
      </c>
      <c r="I10" s="69">
        <f ca="1">PRODUCT('Rendements SSD_+1'!I$2:I10)</f>
        <v>1.1099008164182402</v>
      </c>
      <c r="J10" s="69">
        <f ca="1">PRODUCT('Rendements SSD_+1'!J$2:J10)</f>
        <v>1.0259587378656001</v>
      </c>
      <c r="K10" s="69">
        <f ca="1">PRODUCT('Rendements SSD_+1'!K$2:K10)</f>
        <v>0.9942234271377407</v>
      </c>
      <c r="L10" s="69">
        <f ca="1">PRODUCT('Rendements SSD_+1'!L$2:L10)</f>
        <v>1.0242398838672002</v>
      </c>
      <c r="M10" s="69">
        <f ca="1">PRODUCT('Rendements SSD_+1'!M$2:M10)</f>
        <v>0.93709982464559971</v>
      </c>
      <c r="N10" s="69">
        <f>PRODUCT('Rendements SSD_+1'!N$2:N10)</f>
        <v>1</v>
      </c>
      <c r="O10" s="69">
        <f>PRODUCT('Rendements SSD_+1'!O$2:O10)</f>
        <v>1</v>
      </c>
      <c r="P10" s="69">
        <f>PRODUCT('Rendements SSD_+1'!P$2:P10)</f>
        <v>1</v>
      </c>
      <c r="Q10" s="69">
        <f>PRODUCT('Rendements SSD_+1'!Q$2:Q10)</f>
        <v>1</v>
      </c>
      <c r="R10" s="69">
        <f>PRODUCT('Rendements SSD_+1'!R$2:R10)</f>
        <v>1</v>
      </c>
      <c r="S10" s="69">
        <f>PRODUCT('Rendements SSD_+1'!S$2:S10)</f>
        <v>1</v>
      </c>
      <c r="T10" s="69">
        <f>PRODUCT('Rendements SSD_+1'!T$2:T10)</f>
        <v>1</v>
      </c>
      <c r="U10" s="69">
        <f>PRODUCT('Rendements SSD_+1'!U$2:U10)</f>
        <v>1</v>
      </c>
      <c r="V10" s="69">
        <f>PRODUCT('Rendements SSD_+1'!V$2:V10)</f>
        <v>0</v>
      </c>
      <c r="W10" s="69">
        <f>PRODUCT('Rendements SSD_+1'!W$2:W10)</f>
        <v>0</v>
      </c>
      <c r="X10" s="69">
        <f>PRODUCT('Rendements SSD_+1'!X$2:X10)</f>
        <v>0</v>
      </c>
      <c r="Y10" s="69">
        <f>PRODUCT('Rendements SSD_+1'!Y$2:Y10)</f>
        <v>0</v>
      </c>
      <c r="Z10" s="69">
        <f>PRODUCT('Rendements SSD_+1'!Z$2:Z10)</f>
        <v>0</v>
      </c>
      <c r="AA10" s="69">
        <f>PRODUCT('Rendements SSD_+1'!AA$2:AA10)</f>
        <v>0</v>
      </c>
      <c r="AB10" s="69">
        <f>PRODUCT('Rendements SSD_+1'!AB$2:AB10)</f>
        <v>0</v>
      </c>
      <c r="AC10" s="69">
        <f>PRODUCT('Rendements SSD_+1'!AC$2:AC10)</f>
        <v>0</v>
      </c>
      <c r="AD10" s="69">
        <f>PRODUCT('Rendements SSD_+1'!AD$2:AD10)</f>
        <v>0</v>
      </c>
      <c r="AE10" s="69">
        <f>PRODUCT('Rendements SSD_+1'!AE$2:AE10)</f>
        <v>0</v>
      </c>
      <c r="AF10" s="69">
        <f>PRODUCT('Rendements SSD_+1'!AF$2:AF10)</f>
        <v>0</v>
      </c>
      <c r="AG10" s="69">
        <f>PRODUCT('Rendements SSD_+1'!AG$2:AG10)</f>
        <v>0</v>
      </c>
      <c r="AH10" s="69">
        <f>PRODUCT('Rendements SSD_+1'!AH$2:AH10)</f>
        <v>0</v>
      </c>
      <c r="AI10" s="69">
        <f>PRODUCT('Rendements SSD_+1'!AI$2:AI10)</f>
        <v>0</v>
      </c>
      <c r="AJ10" s="69">
        <f>PRODUCT('Rendements SSD_+1'!AJ$2:AJ10)</f>
        <v>0</v>
      </c>
      <c r="AK10" s="69">
        <f>PRODUCT('Rendements SSD_+1'!AK$2:AK10)</f>
        <v>0</v>
      </c>
    </row>
    <row r="11" spans="1:37" ht="14.4" x14ac:dyDescent="0.3">
      <c r="A11" s="65">
        <v>44286</v>
      </c>
      <c r="B11" s="69">
        <f>PRODUCT('Rendements SSD_+1_indices'!B$2:B11)</f>
        <v>1.0386053447630832</v>
      </c>
      <c r="C11" s="69">
        <f ca="1">PRODUCT('Rendements SSD_+1'!C$2:C11)</f>
        <v>1.0629833251885847</v>
      </c>
      <c r="D11" s="69">
        <f ca="1">PRODUCT('Rendements SSD_+1'!D$2:D11)</f>
        <v>1.0877494247904747</v>
      </c>
      <c r="E11" s="69">
        <f ca="1">PRODUCT('Rendements SSD_+1'!E$2:E11)</f>
        <v>1.0776594454000277</v>
      </c>
      <c r="F11" s="69">
        <f ca="1">PRODUCT('Rendements SSD_+1'!F$2:F11)</f>
        <v>1.1971858999352314</v>
      </c>
      <c r="G11" s="69">
        <f ca="1">PRODUCT('Rendements SSD_+1'!G$2:G11)</f>
        <v>1.1527411348651968</v>
      </c>
      <c r="H11" s="69">
        <f ca="1">PRODUCT('Rendements SSD_+1'!H$2:H11)</f>
        <v>1.0465479650961012</v>
      </c>
      <c r="I11" s="69">
        <f ca="1">PRODUCT('Rendements SSD_+1'!I$2:I11)</f>
        <v>1.1542968490749699</v>
      </c>
      <c r="J11" s="69">
        <f ca="1">PRODUCT('Rendements SSD_+1'!J$2:J11)</f>
        <v>1.0875162621375363</v>
      </c>
      <c r="K11" s="69">
        <f ca="1">PRODUCT('Rendements SSD_+1'!K$2:K11)</f>
        <v>0.98428119286636329</v>
      </c>
      <c r="L11" s="69">
        <f ca="1">PRODUCT('Rendements SSD_+1'!L$2:L11)</f>
        <v>1.0447246815445443</v>
      </c>
      <c r="M11" s="69">
        <f ca="1">PRODUCT('Rendements SSD_+1'!M$2:M11)</f>
        <v>0.95584182113851168</v>
      </c>
      <c r="N11" s="69">
        <f>PRODUCT('Rendements SSD_+1'!N$2:N11)</f>
        <v>1</v>
      </c>
      <c r="O11" s="69">
        <f>PRODUCT('Rendements SSD_+1'!O$2:O11)</f>
        <v>1</v>
      </c>
      <c r="P11" s="69">
        <f>PRODUCT('Rendements SSD_+1'!P$2:P11)</f>
        <v>1</v>
      </c>
      <c r="Q11" s="69">
        <f>PRODUCT('Rendements SSD_+1'!Q$2:Q11)</f>
        <v>1</v>
      </c>
      <c r="R11" s="69">
        <f>PRODUCT('Rendements SSD_+1'!R$2:R11)</f>
        <v>1</v>
      </c>
      <c r="S11" s="69">
        <f>PRODUCT('Rendements SSD_+1'!S$2:S11)</f>
        <v>1</v>
      </c>
      <c r="T11" s="69">
        <f>PRODUCT('Rendements SSD_+1'!T$2:T11)</f>
        <v>1</v>
      </c>
      <c r="U11" s="69">
        <f>PRODUCT('Rendements SSD_+1'!U$2:U11)</f>
        <v>1</v>
      </c>
      <c r="V11" s="69">
        <f>PRODUCT('Rendements SSD_+1'!V$2:V11)</f>
        <v>0</v>
      </c>
      <c r="W11" s="69">
        <f>PRODUCT('Rendements SSD_+1'!W$2:W11)</f>
        <v>0</v>
      </c>
      <c r="X11" s="69">
        <f>PRODUCT('Rendements SSD_+1'!X$2:X11)</f>
        <v>0</v>
      </c>
      <c r="Y11" s="69">
        <f>PRODUCT('Rendements SSD_+1'!Y$2:Y11)</f>
        <v>0</v>
      </c>
      <c r="Z11" s="69">
        <f>PRODUCT('Rendements SSD_+1'!Z$2:Z11)</f>
        <v>0</v>
      </c>
      <c r="AA11" s="69">
        <f>PRODUCT('Rendements SSD_+1'!AA$2:AA11)</f>
        <v>0</v>
      </c>
      <c r="AB11" s="69">
        <f>PRODUCT('Rendements SSD_+1'!AB$2:AB11)</f>
        <v>0</v>
      </c>
      <c r="AC11" s="69">
        <f>PRODUCT('Rendements SSD_+1'!AC$2:AC11)</f>
        <v>0</v>
      </c>
      <c r="AD11" s="69">
        <f>PRODUCT('Rendements SSD_+1'!AD$2:AD11)</f>
        <v>0</v>
      </c>
      <c r="AE11" s="69">
        <f>PRODUCT('Rendements SSD_+1'!AE$2:AE11)</f>
        <v>0</v>
      </c>
      <c r="AF11" s="69">
        <f>PRODUCT('Rendements SSD_+1'!AF$2:AF11)</f>
        <v>0</v>
      </c>
      <c r="AG11" s="69">
        <f>PRODUCT('Rendements SSD_+1'!AG$2:AG11)</f>
        <v>0</v>
      </c>
      <c r="AH11" s="69">
        <f>PRODUCT('Rendements SSD_+1'!AH$2:AH11)</f>
        <v>0</v>
      </c>
      <c r="AI11" s="69">
        <f>PRODUCT('Rendements SSD_+1'!AI$2:AI11)</f>
        <v>0</v>
      </c>
      <c r="AJ11" s="69">
        <f>PRODUCT('Rendements SSD_+1'!AJ$2:AJ11)</f>
        <v>0</v>
      </c>
      <c r="AK11" s="69">
        <f>PRODUCT('Rendements SSD_+1'!AK$2:AK11)</f>
        <v>0</v>
      </c>
    </row>
    <row r="12" spans="1:37" ht="14.4" x14ac:dyDescent="0.3">
      <c r="A12" s="65">
        <v>44316</v>
      </c>
      <c r="B12" s="69">
        <f>PRODUCT('Rendements SSD_+1_indices'!B$2:B12)</f>
        <v>1.044861104169045</v>
      </c>
      <c r="C12" s="69">
        <f ca="1">PRODUCT('Rendements SSD_+1'!C$2:C12)</f>
        <v>1.0842429916923564</v>
      </c>
      <c r="D12" s="69">
        <f ca="1">PRODUCT('Rendements SSD_+1'!D$2:D12)</f>
        <v>1.0333619535509508</v>
      </c>
      <c r="E12" s="69">
        <f ca="1">PRODUCT('Rendements SSD_+1'!E$2:E12)</f>
        <v>1.1315424176700291</v>
      </c>
      <c r="F12" s="69">
        <f ca="1">PRODUCT('Rendements SSD_+1'!F$2:F12)</f>
        <v>1.257045194931993</v>
      </c>
      <c r="G12" s="69">
        <f ca="1">PRODUCT('Rendements SSD_+1'!G$2:G12)</f>
        <v>1.1642685462138487</v>
      </c>
      <c r="H12" s="69">
        <f ca="1">PRODUCT('Rendements SSD_+1'!H$2:H12)</f>
        <v>1.1093408430018672</v>
      </c>
      <c r="I12" s="69">
        <f ca="1">PRODUCT('Rendements SSD_+1'!I$2:I12)</f>
        <v>1.0965820066212213</v>
      </c>
      <c r="J12" s="69">
        <f ca="1">PRODUCT('Rendements SSD_+1'!J$2:J12)</f>
        <v>1.0440156116520347</v>
      </c>
      <c r="K12" s="69">
        <f ca="1">PRODUCT('Rendements SSD_+1'!K$2:K12)</f>
        <v>1.0236524405810179</v>
      </c>
      <c r="L12" s="69">
        <f ca="1">PRODUCT('Rendements SSD_+1'!L$2:L12)</f>
        <v>1.0551719283599899</v>
      </c>
      <c r="M12" s="69">
        <f ca="1">PRODUCT('Rendements SSD_+1'!M$2:M12)</f>
        <v>0.98451707577266701</v>
      </c>
      <c r="N12" s="69">
        <f ca="1">PRODUCT('Rendements SSD_+1'!N$2:N12)</f>
        <v>1.01</v>
      </c>
      <c r="O12" s="69">
        <f ca="1">PRODUCT('Rendements SSD_+1'!O$2:O12)</f>
        <v>1.03</v>
      </c>
      <c r="P12" s="69">
        <f ca="1">PRODUCT('Rendements SSD_+1'!P$2:P12)</f>
        <v>0.99</v>
      </c>
      <c r="Q12" s="69">
        <f ca="1">PRODUCT('Rendements SSD_+1'!Q$2:Q12)</f>
        <v>1.01</v>
      </c>
      <c r="R12" s="69">
        <f ca="1">PRODUCT('Rendements SSD_+1'!R$2:R12)</f>
        <v>1.06</v>
      </c>
      <c r="S12" s="69">
        <f ca="1">PRODUCT('Rendements SSD_+1'!S$2:S12)</f>
        <v>0.95</v>
      </c>
      <c r="T12" s="69">
        <f ca="1">PRODUCT('Rendements SSD_+1'!T$2:T12)</f>
        <v>1.06</v>
      </c>
      <c r="U12" s="69">
        <f ca="1">PRODUCT('Rendements SSD_+1'!U$2:U12)</f>
        <v>0.97</v>
      </c>
      <c r="V12" s="69">
        <f ca="1">PRODUCT('Rendements SSD_+1'!V$2:V12)</f>
        <v>0.99</v>
      </c>
      <c r="W12" s="69">
        <f ca="1">PRODUCT('Rendements SSD_+1'!W$2:W12)</f>
        <v>0.97</v>
      </c>
      <c r="X12" s="69">
        <f ca="1">PRODUCT('Rendements SSD_+1'!X$2:X12)</f>
        <v>1.06</v>
      </c>
      <c r="Y12" s="69">
        <f ca="1">PRODUCT('Rendements SSD_+1'!Y$2:Y12)</f>
        <v>0.95</v>
      </c>
      <c r="Z12" s="69">
        <f>PRODUCT('Rendements SSD_+1'!Z$2:Z12)</f>
        <v>0</v>
      </c>
      <c r="AA12" s="69">
        <f>PRODUCT('Rendements SSD_+1'!AA$2:AA12)</f>
        <v>0</v>
      </c>
      <c r="AB12" s="69">
        <f>PRODUCT('Rendements SSD_+1'!AB$2:AB12)</f>
        <v>0</v>
      </c>
      <c r="AC12" s="69">
        <f>PRODUCT('Rendements SSD_+1'!AC$2:AC12)</f>
        <v>0</v>
      </c>
      <c r="AD12" s="69">
        <f>PRODUCT('Rendements SSD_+1'!AD$2:AD12)</f>
        <v>0</v>
      </c>
      <c r="AE12" s="69">
        <f>PRODUCT('Rendements SSD_+1'!AE$2:AE12)</f>
        <v>0</v>
      </c>
      <c r="AF12" s="69">
        <f>PRODUCT('Rendements SSD_+1'!AF$2:AF12)</f>
        <v>0</v>
      </c>
      <c r="AG12" s="69">
        <f>PRODUCT('Rendements SSD_+1'!AG$2:AG12)</f>
        <v>0</v>
      </c>
      <c r="AH12" s="69">
        <f>PRODUCT('Rendements SSD_+1'!AH$2:AH12)</f>
        <v>0</v>
      </c>
      <c r="AI12" s="69">
        <f>PRODUCT('Rendements SSD_+1'!AI$2:AI12)</f>
        <v>0</v>
      </c>
      <c r="AJ12" s="69">
        <f>PRODUCT('Rendements SSD_+1'!AJ$2:AJ12)</f>
        <v>0</v>
      </c>
      <c r="AK12" s="69">
        <f>PRODUCT('Rendements SSD_+1'!AK$2:AK12)</f>
        <v>0</v>
      </c>
    </row>
    <row r="13" spans="1:37" ht="14.4" x14ac:dyDescent="0.3">
      <c r="A13" s="65">
        <v>44347</v>
      </c>
      <c r="B13" s="69">
        <f>PRODUCT('Rendements SSD_+1_indices'!B$2:B13)</f>
        <v>1.0538276761116032</v>
      </c>
      <c r="C13" s="69">
        <f ca="1">PRODUCT('Rendements SSD_+1'!C$2:C13)</f>
        <v>1.0408732720246621</v>
      </c>
      <c r="D13" s="69">
        <f ca="1">PRODUCT('Rendements SSD_+1'!D$2:D13)</f>
        <v>1.074696431692989</v>
      </c>
      <c r="E13" s="69">
        <f ca="1">PRODUCT('Rendements SSD_+1'!E$2:E13)</f>
        <v>1.1881195385535306</v>
      </c>
      <c r="F13" s="69">
        <f ca="1">PRODUCT('Rendements SSD_+1'!F$2:F13)</f>
        <v>1.257045194931993</v>
      </c>
      <c r="G13" s="69">
        <f ca="1">PRODUCT('Rendements SSD_+1'!G$2:G13)</f>
        <v>1.1875539171381257</v>
      </c>
      <c r="H13" s="69">
        <f ca="1">PRODUCT('Rendements SSD_+1'!H$2:H13)</f>
        <v>1.0760606177118111</v>
      </c>
      <c r="I13" s="69">
        <f ca="1">PRODUCT('Rendements SSD_+1'!I$2:I13)</f>
        <v>1.129479466819858</v>
      </c>
      <c r="J13" s="69">
        <f ca="1">PRODUCT('Rendements SSD_+1'!J$2:J13)</f>
        <v>1.0753360800015959</v>
      </c>
      <c r="K13" s="69">
        <f ca="1">PRODUCT('Rendements SSD_+1'!K$2:K13)</f>
        <v>1.0031793917693974</v>
      </c>
      <c r="L13" s="69">
        <f ca="1">PRODUCT('Rendements SSD_+1'!L$2:L13)</f>
        <v>1.0340684897927901</v>
      </c>
      <c r="M13" s="69">
        <f ca="1">PRODUCT('Rendements SSD_+1'!M$2:M13)</f>
        <v>1.043588100319027</v>
      </c>
      <c r="N13" s="69">
        <f ca="1">PRODUCT('Rendements SSD_+1'!N$2:N13)</f>
        <v>0.97970000000000002</v>
      </c>
      <c r="O13" s="69">
        <f ca="1">PRODUCT('Rendements SSD_+1'!O$2:O13)</f>
        <v>1.0094000000000001</v>
      </c>
      <c r="P13" s="69">
        <f ca="1">PRODUCT('Rendements SSD_+1'!P$2:P13)</f>
        <v>1.0494000000000001</v>
      </c>
      <c r="Q13" s="69">
        <f ca="1">PRODUCT('Rendements SSD_+1'!Q$2:Q13)</f>
        <v>0.95949999999999991</v>
      </c>
      <c r="R13" s="69">
        <f ca="1">PRODUCT('Rendements SSD_+1'!R$2:R13)</f>
        <v>1.1236000000000002</v>
      </c>
      <c r="S13" s="69">
        <f ca="1">PRODUCT('Rendements SSD_+1'!S$2:S13)</f>
        <v>1.0069999999999999</v>
      </c>
      <c r="T13" s="69">
        <f ca="1">PRODUCT('Rendements SSD_+1'!T$2:T13)</f>
        <v>1.0706</v>
      </c>
      <c r="U13" s="69">
        <f ca="1">PRODUCT('Rendements SSD_+1'!U$2:U13)</f>
        <v>0.98939999999999995</v>
      </c>
      <c r="V13" s="69">
        <f ca="1">PRODUCT('Rendements SSD_+1'!V$2:V13)</f>
        <v>1.0197000000000001</v>
      </c>
      <c r="W13" s="69">
        <f ca="1">PRODUCT('Rendements SSD_+1'!W$2:W13)</f>
        <v>0.94089999999999996</v>
      </c>
      <c r="X13" s="69">
        <f ca="1">PRODUCT('Rendements SSD_+1'!X$2:X13)</f>
        <v>1.1236000000000002</v>
      </c>
      <c r="Y13" s="69">
        <f ca="1">PRODUCT('Rendements SSD_+1'!Y$2:Y13)</f>
        <v>0.95</v>
      </c>
      <c r="Z13" s="69">
        <f>PRODUCT('Rendements SSD_+1'!Z$2:Z13)</f>
        <v>0</v>
      </c>
      <c r="AA13" s="69">
        <f>PRODUCT('Rendements SSD_+1'!AA$2:AA13)</f>
        <v>0</v>
      </c>
      <c r="AB13" s="69">
        <f>PRODUCT('Rendements SSD_+1'!AB$2:AB13)</f>
        <v>0</v>
      </c>
      <c r="AC13" s="69">
        <f>PRODUCT('Rendements SSD_+1'!AC$2:AC13)</f>
        <v>0</v>
      </c>
      <c r="AD13" s="69">
        <f>PRODUCT('Rendements SSD_+1'!AD$2:AD13)</f>
        <v>0</v>
      </c>
      <c r="AE13" s="69">
        <f>PRODUCT('Rendements SSD_+1'!AE$2:AE13)</f>
        <v>0</v>
      </c>
      <c r="AF13" s="69">
        <f>PRODUCT('Rendements SSD_+1'!AF$2:AF13)</f>
        <v>0</v>
      </c>
      <c r="AG13" s="69">
        <f>PRODUCT('Rendements SSD_+1'!AG$2:AG13)</f>
        <v>0</v>
      </c>
      <c r="AH13" s="69">
        <f>PRODUCT('Rendements SSD_+1'!AH$2:AH13)</f>
        <v>0</v>
      </c>
      <c r="AI13" s="69">
        <f>PRODUCT('Rendements SSD_+1'!AI$2:AI13)</f>
        <v>0</v>
      </c>
      <c r="AJ13" s="69">
        <f>PRODUCT('Rendements SSD_+1'!AJ$2:AJ13)</f>
        <v>0</v>
      </c>
      <c r="AK13" s="69">
        <f>PRODUCT('Rendements SSD_+1'!AK$2:AK13)</f>
        <v>0</v>
      </c>
    </row>
    <row r="14" spans="1:37" ht="14.4" x14ac:dyDescent="0.3">
      <c r="A14" s="65">
        <v>44377</v>
      </c>
      <c r="B14" s="69">
        <f>PRODUCT('Rendements SSD_+1_indices'!B$2:B14)</f>
        <v>1.0700157647987558</v>
      </c>
      <c r="C14" s="69">
        <f ca="1">PRODUCT('Rendements SSD_+1'!C$2:C14)</f>
        <v>1.0720994701854019</v>
      </c>
      <c r="D14" s="69">
        <f ca="1">PRODUCT('Rendements SSD_+1'!D$2:D14)</f>
        <v>1.074696431692989</v>
      </c>
      <c r="E14" s="69">
        <f ca="1">PRODUCT('Rendements SSD_+1'!E$2:E14)</f>
        <v>1.1762383431679952</v>
      </c>
      <c r="F14" s="69">
        <f ca="1">PRODUCT('Rendements SSD_+1'!F$2:F14)</f>
        <v>1.2193338390840331</v>
      </c>
      <c r="G14" s="69">
        <f ca="1">PRODUCT('Rendements SSD_+1'!G$2:G14)</f>
        <v>1.1994294563095069</v>
      </c>
      <c r="H14" s="69">
        <f ca="1">PRODUCT('Rendements SSD_+1'!H$2:H14)</f>
        <v>1.1083424362431653</v>
      </c>
      <c r="I14" s="69">
        <f ca="1">PRODUCT('Rendements SSD_+1'!I$2:I14)</f>
        <v>1.1520690561562552</v>
      </c>
      <c r="J14" s="69">
        <f ca="1">PRODUCT('Rendements SSD_+1'!J$2:J14)</f>
        <v>1.0968428016016278</v>
      </c>
      <c r="K14" s="69">
        <f ca="1">PRODUCT('Rendements SSD_+1'!K$2:K14)</f>
        <v>1.0232429796047853</v>
      </c>
      <c r="L14" s="69">
        <f ca="1">PRODUCT('Rendements SSD_+1'!L$2:L14)</f>
        <v>1.0961125991803575</v>
      </c>
      <c r="M14" s="69">
        <f ca="1">PRODUCT('Rendements SSD_+1'!M$2:M14)</f>
        <v>1.001844576306266</v>
      </c>
      <c r="N14" s="69">
        <f ca="1">PRODUCT('Rendements SSD_+1'!N$2:N14)</f>
        <v>0.97970000000000002</v>
      </c>
      <c r="O14" s="69">
        <f ca="1">PRODUCT('Rendements SSD_+1'!O$2:O14)</f>
        <v>0.95893000000000006</v>
      </c>
      <c r="P14" s="69">
        <f ca="1">PRODUCT('Rendements SSD_+1'!P$2:P14)</f>
        <v>1.0494000000000001</v>
      </c>
      <c r="Q14" s="69">
        <f ca="1">PRODUCT('Rendements SSD_+1'!Q$2:Q14)</f>
        <v>1.0170699999999999</v>
      </c>
      <c r="R14" s="69">
        <f ca="1">PRODUCT('Rendements SSD_+1'!R$2:R14)</f>
        <v>1.06742</v>
      </c>
      <c r="S14" s="69">
        <f ca="1">PRODUCT('Rendements SSD_+1'!S$2:S14)</f>
        <v>1.0069999999999999</v>
      </c>
      <c r="T14" s="69">
        <f ca="1">PRODUCT('Rendements SSD_+1'!T$2:T14)</f>
        <v>1.049188</v>
      </c>
      <c r="U14" s="69">
        <f ca="1">PRODUCT('Rendements SSD_+1'!U$2:U14)</f>
        <v>1.009188</v>
      </c>
      <c r="V14" s="69">
        <f ca="1">PRODUCT('Rendements SSD_+1'!V$2:V14)</f>
        <v>0.98910900000000002</v>
      </c>
      <c r="W14" s="69">
        <f ca="1">PRODUCT('Rendements SSD_+1'!W$2:W14)</f>
        <v>0.94089999999999996</v>
      </c>
      <c r="X14" s="69">
        <f ca="1">PRODUCT('Rendements SSD_+1'!X$2:X14)</f>
        <v>1.1348360000000002</v>
      </c>
      <c r="Y14" s="69">
        <f ca="1">PRODUCT('Rendements SSD_+1'!Y$2:Y14)</f>
        <v>0.93099999999999994</v>
      </c>
      <c r="Z14" s="69">
        <f>PRODUCT('Rendements SSD_+1'!Z$2:Z14)</f>
        <v>0</v>
      </c>
      <c r="AA14" s="69">
        <f>PRODUCT('Rendements SSD_+1'!AA$2:AA14)</f>
        <v>0</v>
      </c>
      <c r="AB14" s="69">
        <f>PRODUCT('Rendements SSD_+1'!AB$2:AB14)</f>
        <v>0</v>
      </c>
      <c r="AC14" s="69">
        <f>PRODUCT('Rendements SSD_+1'!AC$2:AC14)</f>
        <v>0</v>
      </c>
      <c r="AD14" s="69">
        <f>PRODUCT('Rendements SSD_+1'!AD$2:AD14)</f>
        <v>0</v>
      </c>
      <c r="AE14" s="69">
        <f>PRODUCT('Rendements SSD_+1'!AE$2:AE14)</f>
        <v>0</v>
      </c>
      <c r="AF14" s="69">
        <f>PRODUCT('Rendements SSD_+1'!AF$2:AF14)</f>
        <v>0</v>
      </c>
      <c r="AG14" s="69">
        <f>PRODUCT('Rendements SSD_+1'!AG$2:AG14)</f>
        <v>0</v>
      </c>
      <c r="AH14" s="69">
        <f>PRODUCT('Rendements SSD_+1'!AH$2:AH14)</f>
        <v>0</v>
      </c>
      <c r="AI14" s="69">
        <f>PRODUCT('Rendements SSD_+1'!AI$2:AI14)</f>
        <v>0</v>
      </c>
      <c r="AJ14" s="69">
        <f>PRODUCT('Rendements SSD_+1'!AJ$2:AJ14)</f>
        <v>0</v>
      </c>
      <c r="AK14" s="69">
        <f>PRODUCT('Rendements SSD_+1'!AK$2:AK14)</f>
        <v>0</v>
      </c>
    </row>
    <row r="15" spans="1:37" ht="14.4" x14ac:dyDescent="0.3">
      <c r="A15" s="65">
        <v>44407</v>
      </c>
      <c r="B15" s="69">
        <f>PRODUCT('Rendements SSD_+1_indices'!B$2:B15)</f>
        <v>1.080993949294077</v>
      </c>
      <c r="C15" s="69">
        <f ca="1">PRODUCT('Rendements SSD_+1'!C$2:C15)</f>
        <v>1.0184944966761318</v>
      </c>
      <c r="D15" s="69">
        <f ca="1">PRODUCT('Rendements SSD_+1'!D$2:D15)</f>
        <v>1.0532025030591292</v>
      </c>
      <c r="E15" s="69">
        <f ca="1">PRODUCT('Rendements SSD_+1'!E$2:E15)</f>
        <v>1.2232878768947151</v>
      </c>
      <c r="F15" s="69">
        <f ca="1">PRODUCT('Rendements SSD_+1'!F$2:F15)</f>
        <v>1.2437205158657139</v>
      </c>
      <c r="G15" s="69">
        <f ca="1">PRODUCT('Rendements SSD_+1'!G$2:G15)</f>
        <v>1.1394579834940315</v>
      </c>
      <c r="H15" s="69">
        <f ca="1">PRODUCT('Rendements SSD_+1'!H$2:H15)</f>
        <v>1.0972590118807337</v>
      </c>
      <c r="I15" s="69">
        <f ca="1">PRODUCT('Rendements SSD_+1'!I$2:I15)</f>
        <v>1.1059862939100049</v>
      </c>
      <c r="J15" s="69">
        <f ca="1">PRODUCT('Rendements SSD_+1'!J$2:J15)</f>
        <v>1.1297480856496767</v>
      </c>
      <c r="K15" s="69">
        <f ca="1">PRODUCT('Rendements SSD_+1'!K$2:K15)</f>
        <v>1.0539402689929289</v>
      </c>
      <c r="L15" s="69">
        <f ca="1">PRODUCT('Rendements SSD_+1'!L$2:L15)</f>
        <v>1.0741903471967504</v>
      </c>
      <c r="M15" s="69">
        <f ca="1">PRODUCT('Rendements SSD_+1'!M$2:M15)</f>
        <v>0.95175234749095261</v>
      </c>
      <c r="N15" s="69">
        <f ca="1">PRODUCT('Rendements SSD_+1'!N$2:N15)</f>
        <v>0.93071499999999996</v>
      </c>
      <c r="O15" s="69">
        <f ca="1">PRODUCT('Rendements SSD_+1'!O$2:O15)</f>
        <v>0.91098350000000006</v>
      </c>
      <c r="P15" s="69">
        <f ca="1">PRODUCT('Rendements SSD_+1'!P$2:P15)</f>
        <v>0.99693000000000009</v>
      </c>
      <c r="Q15" s="69">
        <f ca="1">PRODUCT('Rendements SSD_+1'!Q$2:Q15)</f>
        <v>1.0679235</v>
      </c>
      <c r="R15" s="69">
        <f ca="1">PRODUCT('Rendements SSD_+1'!R$2:R15)</f>
        <v>1.1314652000000001</v>
      </c>
      <c r="S15" s="69">
        <f ca="1">PRODUCT('Rendements SSD_+1'!S$2:S15)</f>
        <v>1.04728</v>
      </c>
      <c r="T15" s="69">
        <f ca="1">PRODUCT('Rendements SSD_+1'!T$2:T15)</f>
        <v>1.1016474000000001</v>
      </c>
      <c r="U15" s="69">
        <f ca="1">PRODUCT('Rendements SSD_+1'!U$2:U15)</f>
        <v>0.96882047999999998</v>
      </c>
      <c r="V15" s="69">
        <f ca="1">PRODUCT('Rendements SSD_+1'!V$2:V15)</f>
        <v>1.04845554</v>
      </c>
      <c r="W15" s="69">
        <f ca="1">PRODUCT('Rendements SSD_+1'!W$2:W15)</f>
        <v>0.90326399999999996</v>
      </c>
      <c r="X15" s="69">
        <f ca="1">PRODUCT('Rendements SSD_+1'!X$2:X15)</f>
        <v>1.1007909200000001</v>
      </c>
      <c r="Y15" s="69">
        <f ca="1">PRODUCT('Rendements SSD_+1'!Y$2:Y15)</f>
        <v>0.94961999999999991</v>
      </c>
      <c r="Z15" s="69">
        <f>PRODUCT('Rendements SSD_+1'!Z$2:Z15)</f>
        <v>0</v>
      </c>
      <c r="AA15" s="69">
        <f>PRODUCT('Rendements SSD_+1'!AA$2:AA15)</f>
        <v>0</v>
      </c>
      <c r="AB15" s="69">
        <f>PRODUCT('Rendements SSD_+1'!AB$2:AB15)</f>
        <v>0</v>
      </c>
      <c r="AC15" s="69">
        <f>PRODUCT('Rendements SSD_+1'!AC$2:AC15)</f>
        <v>0</v>
      </c>
      <c r="AD15" s="69">
        <f>PRODUCT('Rendements SSD_+1'!AD$2:AD15)</f>
        <v>0</v>
      </c>
      <c r="AE15" s="69">
        <f>PRODUCT('Rendements SSD_+1'!AE$2:AE15)</f>
        <v>0</v>
      </c>
      <c r="AF15" s="69">
        <f>PRODUCT('Rendements SSD_+1'!AF$2:AF15)</f>
        <v>0</v>
      </c>
      <c r="AG15" s="69">
        <f>PRODUCT('Rendements SSD_+1'!AG$2:AG15)</f>
        <v>0</v>
      </c>
      <c r="AH15" s="69">
        <f>PRODUCT('Rendements SSD_+1'!AH$2:AH15)</f>
        <v>0</v>
      </c>
      <c r="AI15" s="69">
        <f>PRODUCT('Rendements SSD_+1'!AI$2:AI15)</f>
        <v>0</v>
      </c>
      <c r="AJ15" s="69">
        <f>PRODUCT('Rendements SSD_+1'!AJ$2:AJ15)</f>
        <v>0</v>
      </c>
      <c r="AK15" s="69">
        <f>PRODUCT('Rendements SSD_+1'!AK$2:AK15)</f>
        <v>0</v>
      </c>
    </row>
    <row r="16" spans="1:37" ht="14.4" x14ac:dyDescent="0.3">
      <c r="A16" s="65">
        <v>44439</v>
      </c>
      <c r="B16" s="69">
        <f>PRODUCT('Rendements SSD_+1_indices'!B$2:B16)</f>
        <v>1.0871783100981462</v>
      </c>
      <c r="C16" s="69">
        <f ca="1">PRODUCT('Rendements SSD_+1'!C$2:C16)</f>
        <v>1.0388643866096545</v>
      </c>
      <c r="D16" s="69">
        <f ca="1">PRODUCT('Rendements SSD_+1'!D$2:D16)</f>
        <v>1.011074402936764</v>
      </c>
      <c r="E16" s="69">
        <f ca="1">PRODUCT('Rendements SSD_+1'!E$2:E16)</f>
        <v>1.1621234830499794</v>
      </c>
      <c r="F16" s="69">
        <f ca="1">PRODUCT('Rendements SSD_+1'!F$2:F16)</f>
        <v>1.2188461055483997</v>
      </c>
      <c r="G16" s="69">
        <f ca="1">PRODUCT('Rendements SSD_+1'!G$2:G16)</f>
        <v>1.1394579834940315</v>
      </c>
      <c r="H16" s="69">
        <f ca="1">PRODUCT('Rendements SSD_+1'!H$2:H16)</f>
        <v>1.1301767822371558</v>
      </c>
      <c r="I16" s="69">
        <f ca="1">PRODUCT('Rendements SSD_+1'!I$2:I16)</f>
        <v>1.0506869792145046</v>
      </c>
      <c r="J16" s="69">
        <f ca="1">PRODUCT('Rendements SSD_+1'!J$2:J16)</f>
        <v>1.0732606813671928</v>
      </c>
      <c r="K16" s="69">
        <f ca="1">PRODUCT('Rendements SSD_+1'!K$2:K16)</f>
        <v>1.0855584770627169</v>
      </c>
      <c r="L16" s="69">
        <f ca="1">PRODUCT('Rendements SSD_+1'!L$2:L16)</f>
        <v>1.0419646367808479</v>
      </c>
      <c r="M16" s="69">
        <f ca="1">PRODUCT('Rendements SSD_+1'!M$2:M16)</f>
        <v>1.0088574883404098</v>
      </c>
      <c r="N16" s="69">
        <f ca="1">PRODUCT('Rendements SSD_+1'!N$2:N16)</f>
        <v>0.90279354999999994</v>
      </c>
      <c r="O16" s="69">
        <f ca="1">PRODUCT('Rendements SSD_+1'!O$2:O16)</f>
        <v>0.91098350000000006</v>
      </c>
      <c r="P16" s="69">
        <f ca="1">PRODUCT('Rendements SSD_+1'!P$2:P16)</f>
        <v>0.94708350000000008</v>
      </c>
      <c r="Q16" s="69">
        <f ca="1">PRODUCT('Rendements SSD_+1'!Q$2:Q16)</f>
        <v>1.014527325</v>
      </c>
      <c r="R16" s="69">
        <f ca="1">PRODUCT('Rendements SSD_+1'!R$2:R16)</f>
        <v>1.18803846</v>
      </c>
      <c r="S16" s="69">
        <f ca="1">PRODUCT('Rendements SSD_+1'!S$2:S16)</f>
        <v>1.0577528</v>
      </c>
      <c r="T16" s="69">
        <f ca="1">PRODUCT('Rendements SSD_+1'!T$2:T16)</f>
        <v>1.0796144519999999</v>
      </c>
      <c r="U16" s="69">
        <f ca="1">PRODUCT('Rendements SSD_+1'!U$2:U16)</f>
        <v>0.92037945599999993</v>
      </c>
      <c r="V16" s="69">
        <f ca="1">PRODUCT('Rendements SSD_+1'!V$2:V16)</f>
        <v>0.99603276299999988</v>
      </c>
      <c r="W16" s="69">
        <f ca="1">PRODUCT('Rendements SSD_+1'!W$2:W16)</f>
        <v>0.89423135999999992</v>
      </c>
      <c r="X16" s="69">
        <f ca="1">PRODUCT('Rendements SSD_+1'!X$2:X16)</f>
        <v>1.0677671924000001</v>
      </c>
      <c r="Y16" s="69">
        <f ca="1">PRODUCT('Rendements SSD_+1'!Y$2:Y16)</f>
        <v>0.94961999999999991</v>
      </c>
      <c r="Z16" s="69">
        <f>PRODUCT('Rendements SSD_+1'!Z$2:Z16)</f>
        <v>0</v>
      </c>
      <c r="AA16" s="69">
        <f>PRODUCT('Rendements SSD_+1'!AA$2:AA16)</f>
        <v>0</v>
      </c>
      <c r="AB16" s="69">
        <f>PRODUCT('Rendements SSD_+1'!AB$2:AB16)</f>
        <v>0</v>
      </c>
      <c r="AC16" s="69">
        <f>PRODUCT('Rendements SSD_+1'!AC$2:AC16)</f>
        <v>0</v>
      </c>
      <c r="AD16" s="69">
        <f>PRODUCT('Rendements SSD_+1'!AD$2:AD16)</f>
        <v>0</v>
      </c>
      <c r="AE16" s="69">
        <f>PRODUCT('Rendements SSD_+1'!AE$2:AE16)</f>
        <v>0</v>
      </c>
      <c r="AF16" s="69">
        <f>PRODUCT('Rendements SSD_+1'!AF$2:AF16)</f>
        <v>0</v>
      </c>
      <c r="AG16" s="69">
        <f>PRODUCT('Rendements SSD_+1'!AG$2:AG16)</f>
        <v>0</v>
      </c>
      <c r="AH16" s="69">
        <f>PRODUCT('Rendements SSD_+1'!AH$2:AH16)</f>
        <v>0</v>
      </c>
      <c r="AI16" s="69">
        <f>PRODUCT('Rendements SSD_+1'!AI$2:AI16)</f>
        <v>0</v>
      </c>
      <c r="AJ16" s="69">
        <f>PRODUCT('Rendements SSD_+1'!AJ$2:AJ16)</f>
        <v>0</v>
      </c>
      <c r="AK16" s="69">
        <f>PRODUCT('Rendements SSD_+1'!AK$2:AK16)</f>
        <v>0</v>
      </c>
    </row>
    <row r="17" spans="1:37" ht="14.4" x14ac:dyDescent="0.3">
      <c r="A17" s="65">
        <v>44469</v>
      </c>
      <c r="B17" s="69">
        <f>PRODUCT('Rendements SSD_+1_indices'!B$2:B17)</f>
        <v>1.0678144667848835</v>
      </c>
      <c r="C17" s="69">
        <f ca="1">PRODUCT('Rendements SSD_+1'!C$2:C17)</f>
        <v>1.0700303182079443</v>
      </c>
      <c r="D17" s="69">
        <f ca="1">PRODUCT('Rendements SSD_+1'!D$2:D17)</f>
        <v>1.0515173790542345</v>
      </c>
      <c r="E17" s="69">
        <f ca="1">PRODUCT('Rendements SSD_+1'!E$2:E17)</f>
        <v>1.1272597785584799</v>
      </c>
      <c r="F17" s="69">
        <f ca="1">PRODUCT('Rendements SSD_+1'!F$2:F17)</f>
        <v>1.1700922613264637</v>
      </c>
      <c r="G17" s="69">
        <f ca="1">PRODUCT('Rendements SSD_+1'!G$2:G17)</f>
        <v>1.0938796641542703</v>
      </c>
      <c r="H17" s="69">
        <f ca="1">PRODUCT('Rendements SSD_+1'!H$2:H17)</f>
        <v>1.0962714787700412</v>
      </c>
      <c r="I17" s="69">
        <f ca="1">PRODUCT('Rendements SSD_+1'!I$2:I17)</f>
        <v>1.0086595000459244</v>
      </c>
      <c r="J17" s="69">
        <f ca="1">PRODUCT('Rendements SSD_+1'!J$2:J17)</f>
        <v>1.1161911086218805</v>
      </c>
      <c r="K17" s="69">
        <f ca="1">PRODUCT('Rendements SSD_+1'!K$2:K17)</f>
        <v>1.0855584770627169</v>
      </c>
      <c r="L17" s="69">
        <f ca="1">PRODUCT('Rendements SSD_+1'!L$2:L17)</f>
        <v>1.0315449904130394</v>
      </c>
      <c r="M17" s="69">
        <f ca="1">PRODUCT('Rendements SSD_+1'!M$2:M17)</f>
        <v>1.029034638107218</v>
      </c>
      <c r="N17" s="69">
        <f ca="1">PRODUCT('Rendements SSD_+1'!N$2:N17)</f>
        <v>0.90279354999999994</v>
      </c>
      <c r="O17" s="69">
        <f ca="1">PRODUCT('Rendements SSD_+1'!O$2:O17)</f>
        <v>0.92009333500000001</v>
      </c>
      <c r="P17" s="69">
        <f ca="1">PRODUCT('Rendements SSD_+1'!P$2:P17)</f>
        <v>0.91867099500000005</v>
      </c>
      <c r="Q17" s="69">
        <f ca="1">PRODUCT('Rendements SSD_+1'!Q$2:Q17)</f>
        <v>0.99423677849999992</v>
      </c>
      <c r="R17" s="69">
        <f ca="1">PRODUCT('Rendements SSD_+1'!R$2:R17)</f>
        <v>1.247440383</v>
      </c>
      <c r="S17" s="69">
        <f ca="1">PRODUCT('Rendements SSD_+1'!S$2:S17)</f>
        <v>1.047175272</v>
      </c>
      <c r="T17" s="69">
        <f ca="1">PRODUCT('Rendements SSD_+1'!T$2:T17)</f>
        <v>1.04722601844</v>
      </c>
      <c r="U17" s="69">
        <f ca="1">PRODUCT('Rendements SSD_+1'!U$2:U17)</f>
        <v>0.92958325055999991</v>
      </c>
      <c r="V17" s="69">
        <f ca="1">PRODUCT('Rendements SSD_+1'!V$2:V17)</f>
        <v>0.98607243536999989</v>
      </c>
      <c r="W17" s="69">
        <f ca="1">PRODUCT('Rendements SSD_+1'!W$2:W17)</f>
        <v>0.92105830079999995</v>
      </c>
      <c r="X17" s="69">
        <f ca="1">PRODUCT('Rendements SSD_+1'!X$2:X17)</f>
        <v>1.110477880096</v>
      </c>
      <c r="Y17" s="69">
        <f ca="1">PRODUCT('Rendements SSD_+1'!Y$2:Y17)</f>
        <v>0.9971009999999999</v>
      </c>
      <c r="Z17" s="69">
        <f>PRODUCT('Rendements SSD_+1'!Z$2:Z17)</f>
        <v>0</v>
      </c>
      <c r="AA17" s="69">
        <f>PRODUCT('Rendements SSD_+1'!AA$2:AA17)</f>
        <v>0</v>
      </c>
      <c r="AB17" s="69">
        <f>PRODUCT('Rendements SSD_+1'!AB$2:AB17)</f>
        <v>0</v>
      </c>
      <c r="AC17" s="69">
        <f>PRODUCT('Rendements SSD_+1'!AC$2:AC17)</f>
        <v>0</v>
      </c>
      <c r="AD17" s="69">
        <f>PRODUCT('Rendements SSD_+1'!AD$2:AD17)</f>
        <v>0</v>
      </c>
      <c r="AE17" s="69">
        <f>PRODUCT('Rendements SSD_+1'!AE$2:AE17)</f>
        <v>0</v>
      </c>
      <c r="AF17" s="69">
        <f>PRODUCT('Rendements SSD_+1'!AF$2:AF17)</f>
        <v>0</v>
      </c>
      <c r="AG17" s="69">
        <f>PRODUCT('Rendements SSD_+1'!AG$2:AG17)</f>
        <v>0</v>
      </c>
      <c r="AH17" s="69">
        <f>PRODUCT('Rendements SSD_+1'!AH$2:AH17)</f>
        <v>0</v>
      </c>
      <c r="AI17" s="69">
        <f>PRODUCT('Rendements SSD_+1'!AI$2:AI17)</f>
        <v>0</v>
      </c>
      <c r="AJ17" s="69">
        <f>PRODUCT('Rendements SSD_+1'!AJ$2:AJ17)</f>
        <v>0</v>
      </c>
      <c r="AK17" s="69">
        <f>PRODUCT('Rendements SSD_+1'!AK$2:AK17)</f>
        <v>0</v>
      </c>
    </row>
    <row r="18" spans="1:37" ht="14.4" x14ac:dyDescent="0.3">
      <c r="A18" s="65">
        <v>44498</v>
      </c>
      <c r="B18" s="69">
        <f>PRODUCT('Rendements SSD_+1_indices'!B$2:B18)</f>
        <v>1.0698113605065838</v>
      </c>
      <c r="C18" s="69">
        <f ca="1">PRODUCT('Rendements SSD_+1'!C$2:C18)</f>
        <v>1.0486297118437853</v>
      </c>
      <c r="D18" s="69">
        <f ca="1">PRODUCT('Rendements SSD_+1'!D$2:D18)</f>
        <v>1.1146084217974885</v>
      </c>
      <c r="E18" s="69">
        <f ca="1">PRODUCT('Rendements SSD_+1'!E$2:E18)</f>
        <v>1.1948953652719887</v>
      </c>
      <c r="F18" s="69">
        <f ca="1">PRODUCT('Rendements SSD_+1'!F$2:F18)</f>
        <v>1.2402977970060516</v>
      </c>
      <c r="G18" s="69">
        <f ca="1">PRODUCT('Rendements SSD_+1'!G$2:G18)</f>
        <v>1.0829408675127277</v>
      </c>
      <c r="H18" s="69">
        <f ca="1">PRODUCT('Rendements SSD_+1'!H$2:H18)</f>
        <v>1.1620477674962437</v>
      </c>
      <c r="I18" s="69">
        <f ca="1">PRODUCT('Rendements SSD_+1'!I$2:I18)</f>
        <v>0.9783997150445467</v>
      </c>
      <c r="J18" s="69">
        <f ca="1">PRODUCT('Rendements SSD_+1'!J$2:J18)</f>
        <v>1.1608387529667559</v>
      </c>
      <c r="K18" s="69">
        <f ca="1">PRODUCT('Rendements SSD_+1'!K$2:K18)</f>
        <v>1.0638473075214625</v>
      </c>
      <c r="L18" s="69">
        <f ca="1">PRODUCT('Rendements SSD_+1'!L$2:L18)</f>
        <v>0.99028319079651772</v>
      </c>
      <c r="M18" s="69">
        <f ca="1">PRODUCT('Rendements SSD_+1'!M$2:M18)</f>
        <v>1.0084539453450736</v>
      </c>
      <c r="N18" s="69">
        <f ca="1">PRODUCT('Rendements SSD_+1'!N$2:N18)</f>
        <v>0.89376561449999992</v>
      </c>
      <c r="O18" s="69">
        <f ca="1">PRODUCT('Rendements SSD_+1'!O$2:O18)</f>
        <v>0.91089240164999996</v>
      </c>
      <c r="P18" s="69">
        <f ca="1">PRODUCT('Rendements SSD_+1'!P$2:P18)</f>
        <v>0.90029757510000008</v>
      </c>
      <c r="Q18" s="69">
        <f ca="1">PRODUCT('Rendements SSD_+1'!Q$2:Q18)</f>
        <v>0.94452493957499983</v>
      </c>
      <c r="R18" s="69">
        <f ca="1">PRODUCT('Rendements SSD_+1'!R$2:R18)</f>
        <v>1.2349659791700001</v>
      </c>
      <c r="S18" s="69">
        <f ca="1">PRODUCT('Rendements SSD_+1'!S$2:S18)</f>
        <v>1.0681187774400001</v>
      </c>
      <c r="T18" s="69">
        <f ca="1">PRODUCT('Rendements SSD_+1'!T$2:T18)</f>
        <v>1.0681705388088001</v>
      </c>
      <c r="U18" s="69">
        <f ca="1">PRODUCT('Rendements SSD_+1'!U$2:U18)</f>
        <v>0.91099158554879989</v>
      </c>
      <c r="V18" s="69">
        <f ca="1">PRODUCT('Rendements SSD_+1'!V$2:V18)</f>
        <v>1.0057938840773999</v>
      </c>
      <c r="W18" s="69">
        <f ca="1">PRODUCT('Rendements SSD_+1'!W$2:W18)</f>
        <v>0.97632179884799997</v>
      </c>
      <c r="X18" s="69">
        <f ca="1">PRODUCT('Rendements SSD_+1'!X$2:X18)</f>
        <v>1.07716354369312</v>
      </c>
      <c r="Y18" s="69">
        <f ca="1">PRODUCT('Rendements SSD_+1'!Y$2:Y18)</f>
        <v>1.05692706</v>
      </c>
      <c r="Z18" s="69">
        <f>PRODUCT('Rendements SSD_+1'!Z$2:Z18)</f>
        <v>0</v>
      </c>
      <c r="AA18" s="69">
        <f>PRODUCT('Rendements SSD_+1'!AA$2:AA18)</f>
        <v>0</v>
      </c>
      <c r="AB18" s="69">
        <f>PRODUCT('Rendements SSD_+1'!AB$2:AB18)</f>
        <v>0</v>
      </c>
      <c r="AC18" s="69">
        <f>PRODUCT('Rendements SSD_+1'!AC$2:AC18)</f>
        <v>0</v>
      </c>
      <c r="AD18" s="69">
        <f>PRODUCT('Rendements SSD_+1'!AD$2:AD18)</f>
        <v>0</v>
      </c>
      <c r="AE18" s="69">
        <f>PRODUCT('Rendements SSD_+1'!AE$2:AE18)</f>
        <v>0</v>
      </c>
      <c r="AF18" s="69">
        <f>PRODUCT('Rendements SSD_+1'!AF$2:AF18)</f>
        <v>0</v>
      </c>
      <c r="AG18" s="69">
        <f>PRODUCT('Rendements SSD_+1'!AG$2:AG18)</f>
        <v>0</v>
      </c>
      <c r="AH18" s="69">
        <f>PRODUCT('Rendements SSD_+1'!AH$2:AH18)</f>
        <v>0</v>
      </c>
      <c r="AI18" s="69">
        <f>PRODUCT('Rendements SSD_+1'!AI$2:AI18)</f>
        <v>0</v>
      </c>
      <c r="AJ18" s="69">
        <f>PRODUCT('Rendements SSD_+1'!AJ$2:AJ18)</f>
        <v>0</v>
      </c>
      <c r="AK18" s="69">
        <f>PRODUCT('Rendements SSD_+1'!AK$2:AK18)</f>
        <v>0</v>
      </c>
    </row>
    <row r="19" spans="1:37" ht="14.4" x14ac:dyDescent="0.3">
      <c r="A19" s="65">
        <v>44530</v>
      </c>
      <c r="B19" s="69">
        <f>PRODUCT('Rendements SSD_+1_indices'!B$2:B19)</f>
        <v>1.0755065105899519</v>
      </c>
      <c r="C19" s="69">
        <f ca="1">PRODUCT('Rendements SSD_+1'!C$2:C19)</f>
        <v>1.0591160089622231</v>
      </c>
      <c r="D19" s="69">
        <f ca="1">PRODUCT('Rendements SSD_+1'!D$2:D19)</f>
        <v>1.1591927586693882</v>
      </c>
      <c r="E19" s="69">
        <f ca="1">PRODUCT('Rendements SSD_+1'!E$2:E19)</f>
        <v>1.2546401335355881</v>
      </c>
      <c r="F19" s="69">
        <f ca="1">PRODUCT('Rendements SSD_+1'!F$2:F19)</f>
        <v>1.2154918410659306</v>
      </c>
      <c r="G19" s="69">
        <f ca="1">PRODUCT('Rendements SSD_+1'!G$2:G19)</f>
        <v>1.1154290935381095</v>
      </c>
      <c r="H19" s="69">
        <f ca="1">PRODUCT('Rendements SSD_+1'!H$2:H19)</f>
        <v>1.1388068121463188</v>
      </c>
      <c r="I19" s="69">
        <f ca="1">PRODUCT('Rendements SSD_+1'!I$2:I19)</f>
        <v>0.9783997150445467</v>
      </c>
      <c r="J19" s="69">
        <f ca="1">PRODUCT('Rendements SSD_+1'!J$2:J19)</f>
        <v>1.1260135903777531</v>
      </c>
      <c r="K19" s="69">
        <f ca="1">PRODUCT('Rendements SSD_+1'!K$2:K19)</f>
        <v>1.0851242536718917</v>
      </c>
      <c r="L19" s="69">
        <f ca="1">PRODUCT('Rendements SSD_+1'!L$2:L19)</f>
        <v>1.000186022704483</v>
      </c>
      <c r="M19" s="69">
        <f ca="1">PRODUCT('Rendements SSD_+1'!M$2:M19)</f>
        <v>1.0689611820657781</v>
      </c>
      <c r="N19" s="69">
        <f ca="1">PRODUCT('Rendements SSD_+1'!N$2:N19)</f>
        <v>0.92057858293499994</v>
      </c>
      <c r="O19" s="69">
        <f ca="1">PRODUCT('Rendements SSD_+1'!O$2:O19)</f>
        <v>0.8744567055839999</v>
      </c>
      <c r="P19" s="69">
        <f ca="1">PRODUCT('Rendements SSD_+1'!P$2:P19)</f>
        <v>0.873288647847</v>
      </c>
      <c r="Q19" s="69">
        <f ca="1">PRODUCT('Rendements SSD_+1'!Q$2:Q19)</f>
        <v>0.95397018897074981</v>
      </c>
      <c r="R19" s="69">
        <f ca="1">PRODUCT('Rendements SSD_+1'!R$2:R19)</f>
        <v>1.2226163193783</v>
      </c>
      <c r="S19" s="69">
        <f ca="1">PRODUCT('Rendements SSD_+1'!S$2:S19)</f>
        <v>1.1215247163120001</v>
      </c>
      <c r="T19" s="69">
        <f ca="1">PRODUCT('Rendements SSD_+1'!T$2:T19)</f>
        <v>1.0788522441968882</v>
      </c>
      <c r="U19" s="69">
        <f ca="1">PRODUCT('Rendements SSD_+1'!U$2:U19)</f>
        <v>0.94743124897075193</v>
      </c>
      <c r="V19" s="69">
        <f ca="1">PRODUCT('Rendements SSD_+1'!V$2:V19)</f>
        <v>1.0359677005997219</v>
      </c>
      <c r="W19" s="69">
        <f ca="1">PRODUCT('Rendements SSD_+1'!W$2:W19)</f>
        <v>0.97632179884799997</v>
      </c>
      <c r="X19" s="69">
        <f ca="1">PRODUCT('Rendements SSD_+1'!X$2:X19)</f>
        <v>1.0663919082561888</v>
      </c>
      <c r="Y19" s="69">
        <f ca="1">PRODUCT('Rendements SSD_+1'!Y$2:Y19)</f>
        <v>1.0886348718000001</v>
      </c>
      <c r="Z19" s="69">
        <f>PRODUCT('Rendements SSD_+1'!Z$2:Z19)</f>
        <v>0</v>
      </c>
      <c r="AA19" s="69">
        <f>PRODUCT('Rendements SSD_+1'!AA$2:AA19)</f>
        <v>0</v>
      </c>
      <c r="AB19" s="69">
        <f>PRODUCT('Rendements SSD_+1'!AB$2:AB19)</f>
        <v>0</v>
      </c>
      <c r="AC19" s="69">
        <f>PRODUCT('Rendements SSD_+1'!AC$2:AC19)</f>
        <v>0</v>
      </c>
      <c r="AD19" s="69">
        <f>PRODUCT('Rendements SSD_+1'!AD$2:AD19)</f>
        <v>0</v>
      </c>
      <c r="AE19" s="69">
        <f>PRODUCT('Rendements SSD_+1'!AE$2:AE19)</f>
        <v>0</v>
      </c>
      <c r="AF19" s="69">
        <f>PRODUCT('Rendements SSD_+1'!AF$2:AF19)</f>
        <v>0</v>
      </c>
      <c r="AG19" s="69">
        <f>PRODUCT('Rendements SSD_+1'!AG$2:AG19)</f>
        <v>0</v>
      </c>
      <c r="AH19" s="69">
        <f>PRODUCT('Rendements SSD_+1'!AH$2:AH19)</f>
        <v>0</v>
      </c>
      <c r="AI19" s="69">
        <f>PRODUCT('Rendements SSD_+1'!AI$2:AI19)</f>
        <v>0</v>
      </c>
      <c r="AJ19" s="69">
        <f>PRODUCT('Rendements SSD_+1'!AJ$2:AJ19)</f>
        <v>0</v>
      </c>
      <c r="AK19" s="69">
        <f>PRODUCT('Rendements SSD_+1'!AK$2:AK19)</f>
        <v>0</v>
      </c>
    </row>
    <row r="20" spans="1:37" ht="14.4" x14ac:dyDescent="0.3">
      <c r="A20" s="65">
        <v>44561</v>
      </c>
      <c r="B20" s="69">
        <f>PRODUCT('Rendements SSD_+1_indices'!B$2:B20)</f>
        <v>1.0968693578473674</v>
      </c>
      <c r="C20" s="69">
        <f ca="1">PRODUCT('Rendements SSD_+1'!C$2:C20)</f>
        <v>1.0591160089622231</v>
      </c>
      <c r="D20" s="69">
        <f ca="1">PRODUCT('Rendements SSD_+1'!D$2:D20)</f>
        <v>1.2171523966028577</v>
      </c>
      <c r="E20" s="69">
        <f ca="1">PRODUCT('Rendements SSD_+1'!E$2:E20)</f>
        <v>1.2922793375416557</v>
      </c>
      <c r="F20" s="69">
        <f ca="1">PRODUCT('Rendements SSD_+1'!F$2:F20)</f>
        <v>1.2762664331192271</v>
      </c>
      <c r="G20" s="69">
        <f ca="1">PRODUCT('Rendements SSD_+1'!G$2:G20)</f>
        <v>1.0931205116673472</v>
      </c>
      <c r="H20" s="69">
        <f ca="1">PRODUCT('Rendements SSD_+1'!H$2:H20)</f>
        <v>1.1501948802677819</v>
      </c>
      <c r="I20" s="69">
        <f ca="1">PRODUCT('Rendements SSD_+1'!I$2:I20)</f>
        <v>0.93926372644276479</v>
      </c>
      <c r="J20" s="69">
        <f ca="1">PRODUCT('Rendements SSD_+1'!J$2:J20)</f>
        <v>1.1823142698966407</v>
      </c>
      <c r="K20" s="69">
        <f ca="1">PRODUCT('Rendements SSD_+1'!K$2:K20)</f>
        <v>1.1176779812820485</v>
      </c>
      <c r="L20" s="69">
        <f ca="1">PRODUCT('Rendements SSD_+1'!L$2:L20)</f>
        <v>0.98018230225039327</v>
      </c>
      <c r="M20" s="69">
        <f ca="1">PRODUCT('Rendements SSD_+1'!M$2:M20)</f>
        <v>1.1117196293484093</v>
      </c>
      <c r="N20" s="69">
        <f ca="1">PRODUCT('Rendements SSD_+1'!N$2:N20)</f>
        <v>0.91137279710564989</v>
      </c>
      <c r="O20" s="69">
        <f ca="1">PRODUCT('Rendements SSD_+1'!O$2:O20)</f>
        <v>0.9006904067515199</v>
      </c>
      <c r="P20" s="69">
        <f ca="1">PRODUCT('Rendements SSD_+1'!P$2:P20)</f>
        <v>0.84708998841159</v>
      </c>
      <c r="Q20" s="69">
        <f ca="1">PRODUCT('Rendements SSD_+1'!Q$2:Q20)</f>
        <v>0.96350989086045735</v>
      </c>
      <c r="R20" s="69">
        <f ca="1">PRODUCT('Rendements SSD_+1'!R$2:R20)</f>
        <v>1.210390156184517</v>
      </c>
      <c r="S20" s="69">
        <f ca="1">PRODUCT('Rendements SSD_+1'!S$2:S20)</f>
        <v>1.1327399634751201</v>
      </c>
      <c r="T20" s="69">
        <f ca="1">PRODUCT('Rendements SSD_+1'!T$2:T20)</f>
        <v>1.0788522441968882</v>
      </c>
      <c r="U20" s="69">
        <f ca="1">PRODUCT('Rendements SSD_+1'!U$2:U20)</f>
        <v>0.966379873950167</v>
      </c>
      <c r="V20" s="69">
        <f ca="1">PRODUCT('Rendements SSD_+1'!V$2:V20)</f>
        <v>1.0048886695817303</v>
      </c>
      <c r="W20" s="69">
        <f ca="1">PRODUCT('Rendements SSD_+1'!W$2:W20)</f>
        <v>0.95679536287103994</v>
      </c>
      <c r="X20" s="69">
        <f ca="1">PRODUCT('Rendements SSD_+1'!X$2:X20)</f>
        <v>1.0557279891736269</v>
      </c>
      <c r="Y20" s="69">
        <f ca="1">PRODUCT('Rendements SSD_+1'!Y$2:Y20)</f>
        <v>1.0668621743640001</v>
      </c>
      <c r="Z20" s="69">
        <f>PRODUCT('Rendements SSD_+1'!Z$2:Z20)</f>
        <v>0</v>
      </c>
      <c r="AA20" s="69">
        <f>PRODUCT('Rendements SSD_+1'!AA$2:AA20)</f>
        <v>0</v>
      </c>
      <c r="AB20" s="69">
        <f>PRODUCT('Rendements SSD_+1'!AB$2:AB20)</f>
        <v>0</v>
      </c>
      <c r="AC20" s="69">
        <f>PRODUCT('Rendements SSD_+1'!AC$2:AC20)</f>
        <v>0</v>
      </c>
      <c r="AD20" s="69">
        <f>PRODUCT('Rendements SSD_+1'!AD$2:AD20)</f>
        <v>0</v>
      </c>
      <c r="AE20" s="69">
        <f>PRODUCT('Rendements SSD_+1'!AE$2:AE20)</f>
        <v>0</v>
      </c>
      <c r="AF20" s="69">
        <f>PRODUCT('Rendements SSD_+1'!AF$2:AF20)</f>
        <v>0</v>
      </c>
      <c r="AG20" s="69">
        <f>PRODUCT('Rendements SSD_+1'!AG$2:AG20)</f>
        <v>0</v>
      </c>
      <c r="AH20" s="69">
        <f>PRODUCT('Rendements SSD_+1'!AH$2:AH20)</f>
        <v>0</v>
      </c>
      <c r="AI20" s="69">
        <f>PRODUCT('Rendements SSD_+1'!AI$2:AI20)</f>
        <v>0</v>
      </c>
      <c r="AJ20" s="69">
        <f>PRODUCT('Rendements SSD_+1'!AJ$2:AJ20)</f>
        <v>0</v>
      </c>
      <c r="AK20" s="69">
        <f>PRODUCT('Rendements SSD_+1'!AK$2:AK20)</f>
        <v>0</v>
      </c>
    </row>
    <row r="21" spans="1:37" ht="14.4" x14ac:dyDescent="0.3">
      <c r="A21" s="65">
        <v>44592</v>
      </c>
      <c r="B21" s="69">
        <f>PRODUCT('Rendements SSD_+1_indices'!B$2:B21)</f>
        <v>1.062661202891662</v>
      </c>
      <c r="C21" s="69">
        <f ca="1">PRODUCT('Rendements SSD_+1'!C$2:C21)</f>
        <v>1.0591160089622231</v>
      </c>
      <c r="D21" s="69">
        <f ca="1">PRODUCT('Rendements SSD_+1'!D$2:D21)</f>
        <v>1.1684663007387432</v>
      </c>
      <c r="E21" s="69">
        <f ca="1">PRODUCT('Rendements SSD_+1'!E$2:E21)</f>
        <v>1.3181249242924888</v>
      </c>
      <c r="F21" s="69">
        <f ca="1">PRODUCT('Rendements SSD_+1'!F$2:F21)</f>
        <v>1.225215775794458</v>
      </c>
      <c r="G21" s="69">
        <f ca="1">PRODUCT('Rendements SSD_+1'!G$2:G21)</f>
        <v>1.0384644860839798</v>
      </c>
      <c r="H21" s="69">
        <f ca="1">PRODUCT('Rendements SSD_+1'!H$2:H21)</f>
        <v>1.1501948802677819</v>
      </c>
      <c r="I21" s="69">
        <f ca="1">PRODUCT('Rendements SSD_+1'!I$2:I21)</f>
        <v>0.95804900097162016</v>
      </c>
      <c r="J21" s="69">
        <f ca="1">PRODUCT('Rendements SSD_+1'!J$2:J21)</f>
        <v>1.1468448417997414</v>
      </c>
      <c r="K21" s="69">
        <f ca="1">PRODUCT('Rendements SSD_+1'!K$2:K21)</f>
        <v>1.1400315409076895</v>
      </c>
      <c r="L21" s="69">
        <f ca="1">PRODUCT('Rendements SSD_+1'!L$2:L21)</f>
        <v>0.98018230225039327</v>
      </c>
      <c r="M21" s="69">
        <f ca="1">PRODUCT('Rendements SSD_+1'!M$2:M21)</f>
        <v>1.078368040467957</v>
      </c>
      <c r="N21" s="69">
        <f ca="1">PRODUCT('Rendements SSD_+1'!N$2:N21)</f>
        <v>0.92960025304776295</v>
      </c>
      <c r="O21" s="69">
        <f ca="1">PRODUCT('Rendements SSD_+1'!O$2:O21)</f>
        <v>0.9006904067515199</v>
      </c>
      <c r="P21" s="69">
        <f ca="1">PRODUCT('Rendements SSD_+1'!P$2:P21)</f>
        <v>0.88944448783216956</v>
      </c>
      <c r="Q21" s="69">
        <f ca="1">PRODUCT('Rendements SSD_+1'!Q$2:Q21)</f>
        <v>1.0020502864948757</v>
      </c>
      <c r="R21" s="69">
        <f ca="1">PRODUCT('Rendements SSD_+1'!R$2:R21)</f>
        <v>1.1861823530608266</v>
      </c>
      <c r="S21" s="69">
        <f ca="1">PRODUCT('Rendements SSD_+1'!S$2:S21)</f>
        <v>1.0987577645708664</v>
      </c>
      <c r="T21" s="69">
        <f ca="1">PRODUCT('Rendements SSD_+1'!T$2:T21)</f>
        <v>1.1112178115227949</v>
      </c>
      <c r="U21" s="69">
        <f ca="1">PRODUCT('Rendements SSD_+1'!U$2:U21)</f>
        <v>1.0050350689081737</v>
      </c>
      <c r="V21" s="69">
        <f ca="1">PRODUCT('Rendements SSD_+1'!V$2:V21)</f>
        <v>0.96469312279846109</v>
      </c>
      <c r="W21" s="69">
        <f ca="1">PRODUCT('Rendements SSD_+1'!W$2:W21)</f>
        <v>0.97593127012846081</v>
      </c>
      <c r="X21" s="69">
        <f ca="1">PRODUCT('Rendements SSD_+1'!X$2:X21)</f>
        <v>1.097957108740572</v>
      </c>
      <c r="Y21" s="69">
        <f ca="1">PRODUCT('Rendements SSD_+1'!Y$2:Y21)</f>
        <v>1.0135190656458</v>
      </c>
      <c r="Z21" s="69">
        <f>PRODUCT('Rendements SSD_+1'!Z$2:Z21)</f>
        <v>0</v>
      </c>
      <c r="AA21" s="69">
        <f>PRODUCT('Rendements SSD_+1'!AA$2:AA21)</f>
        <v>0</v>
      </c>
      <c r="AB21" s="69">
        <f>PRODUCT('Rendements SSD_+1'!AB$2:AB21)</f>
        <v>0</v>
      </c>
      <c r="AC21" s="69">
        <f>PRODUCT('Rendements SSD_+1'!AC$2:AC21)</f>
        <v>0</v>
      </c>
      <c r="AD21" s="69">
        <f>PRODUCT('Rendements SSD_+1'!AD$2:AD21)</f>
        <v>0</v>
      </c>
      <c r="AE21" s="69">
        <f>PRODUCT('Rendements SSD_+1'!AE$2:AE21)</f>
        <v>0</v>
      </c>
      <c r="AF21" s="69">
        <f>PRODUCT('Rendements SSD_+1'!AF$2:AF21)</f>
        <v>0</v>
      </c>
      <c r="AG21" s="69">
        <f>PRODUCT('Rendements SSD_+1'!AG$2:AG21)</f>
        <v>0</v>
      </c>
      <c r="AH21" s="69">
        <f>PRODUCT('Rendements SSD_+1'!AH$2:AH21)</f>
        <v>0</v>
      </c>
      <c r="AI21" s="69">
        <f>PRODUCT('Rendements SSD_+1'!AI$2:AI21)</f>
        <v>0</v>
      </c>
      <c r="AJ21" s="69">
        <f>PRODUCT('Rendements SSD_+1'!AJ$2:AJ21)</f>
        <v>0</v>
      </c>
      <c r="AK21" s="69">
        <f>PRODUCT('Rendements SSD_+1'!AK$2:AK21)</f>
        <v>0</v>
      </c>
    </row>
    <row r="22" spans="1:37" ht="14.4" x14ac:dyDescent="0.3">
      <c r="A22" s="65">
        <v>44620</v>
      </c>
      <c r="B22" s="69">
        <f>PRODUCT('Rendements SSD_+1_indices'!B$2:B22)</f>
        <v>1.0515425866117942</v>
      </c>
      <c r="C22" s="69">
        <f ca="1">PRODUCT('Rendements SSD_+1'!C$2:C22)</f>
        <v>1.0908894892310899</v>
      </c>
      <c r="D22" s="69">
        <f ca="1">PRODUCT('Rendements SSD_+1'!D$2:D22)</f>
        <v>1.1450969747239683</v>
      </c>
      <c r="E22" s="69">
        <f ca="1">PRODUCT('Rendements SSD_+1'!E$2:E22)</f>
        <v>1.3972124197500382</v>
      </c>
      <c r="F22" s="69">
        <f ca="1">PRODUCT('Rendements SSD_+1'!F$2:F22)</f>
        <v>1.2742244068262363</v>
      </c>
      <c r="G22" s="69">
        <f ca="1">PRODUCT('Rendements SSD_+1'!G$2:G22)</f>
        <v>1.0073105515014604</v>
      </c>
      <c r="H22" s="69">
        <f ca="1">PRODUCT('Rendements SSD_+1'!H$2:H22)</f>
        <v>1.2077046242811711</v>
      </c>
      <c r="I22" s="69">
        <f ca="1">PRODUCT('Rendements SSD_+1'!I$2:I22)</f>
        <v>0.99637096101048495</v>
      </c>
      <c r="J22" s="69">
        <f ca="1">PRODUCT('Rendements SSD_+1'!J$2:J22)</f>
        <v>1.0895025997097543</v>
      </c>
      <c r="K22" s="69">
        <f ca="1">PRODUCT('Rendements SSD_+1'!K$2:K22)</f>
        <v>1.1742324871349203</v>
      </c>
      <c r="L22" s="69">
        <f ca="1">PRODUCT('Rendements SSD_+1'!L$2:L22)</f>
        <v>0.98018230225039327</v>
      </c>
      <c r="M22" s="69">
        <f ca="1">PRODUCT('Rendements SSD_+1'!M$2:M22)</f>
        <v>1.0568006796585978</v>
      </c>
      <c r="N22" s="69">
        <f ca="1">PRODUCT('Rendements SSD_+1'!N$2:N22)</f>
        <v>0.91100824798680768</v>
      </c>
      <c r="O22" s="69">
        <f ca="1">PRODUCT('Rendements SSD_+1'!O$2:O22)</f>
        <v>0.87366969454897425</v>
      </c>
      <c r="P22" s="69">
        <f ca="1">PRODUCT('Rendements SSD_+1'!P$2:P22)</f>
        <v>0.92502226734545634</v>
      </c>
      <c r="Q22" s="69">
        <f ca="1">PRODUCT('Rendements SSD_+1'!Q$2:Q22)</f>
        <v>1.0020502864948757</v>
      </c>
      <c r="R22" s="69">
        <f ca="1">PRODUCT('Rendements SSD_+1'!R$2:R22)</f>
        <v>1.1268732354077853</v>
      </c>
      <c r="S22" s="69">
        <f ca="1">PRODUCT('Rendements SSD_+1'!S$2:S22)</f>
        <v>1.1207329198622837</v>
      </c>
      <c r="T22" s="69">
        <f ca="1">PRODUCT('Rendements SSD_+1'!T$2:T22)</f>
        <v>1.1667787020989346</v>
      </c>
      <c r="U22" s="69">
        <f ca="1">PRODUCT('Rendements SSD_+1'!U$2:U22)</f>
        <v>1.0653371730426642</v>
      </c>
      <c r="V22" s="69">
        <f ca="1">PRODUCT('Rendements SSD_+1'!V$2:V22)</f>
        <v>1.0032808477103996</v>
      </c>
      <c r="W22" s="69">
        <f ca="1">PRODUCT('Rendements SSD_+1'!W$2:W22)</f>
        <v>0.96617195742717621</v>
      </c>
      <c r="X22" s="69">
        <f ca="1">PRODUCT('Rendements SSD_+1'!X$2:X22)</f>
        <v>1.0759979665657604</v>
      </c>
      <c r="Y22" s="69">
        <f ca="1">PRODUCT('Rendements SSD_+1'!Y$2:Y22)</f>
        <v>1.0135190656458</v>
      </c>
      <c r="Z22" s="69">
        <f>PRODUCT('Rendements SSD_+1'!Z$2:Z22)</f>
        <v>0</v>
      </c>
      <c r="AA22" s="69">
        <f>PRODUCT('Rendements SSD_+1'!AA$2:AA22)</f>
        <v>0</v>
      </c>
      <c r="AB22" s="69">
        <f>PRODUCT('Rendements SSD_+1'!AB$2:AB22)</f>
        <v>0</v>
      </c>
      <c r="AC22" s="69">
        <f>PRODUCT('Rendements SSD_+1'!AC$2:AC22)</f>
        <v>0</v>
      </c>
      <c r="AD22" s="69">
        <f>PRODUCT('Rendements SSD_+1'!AD$2:AD22)</f>
        <v>0</v>
      </c>
      <c r="AE22" s="69">
        <f>PRODUCT('Rendements SSD_+1'!AE$2:AE22)</f>
        <v>0</v>
      </c>
      <c r="AF22" s="69">
        <f>PRODUCT('Rendements SSD_+1'!AF$2:AF22)</f>
        <v>0</v>
      </c>
      <c r="AG22" s="69">
        <f>PRODUCT('Rendements SSD_+1'!AG$2:AG22)</f>
        <v>0</v>
      </c>
      <c r="AH22" s="69">
        <f>PRODUCT('Rendements SSD_+1'!AH$2:AH22)</f>
        <v>0</v>
      </c>
      <c r="AI22" s="69">
        <f>PRODUCT('Rendements SSD_+1'!AI$2:AI22)</f>
        <v>0</v>
      </c>
      <c r="AJ22" s="69">
        <f>PRODUCT('Rendements SSD_+1'!AJ$2:AJ22)</f>
        <v>0</v>
      </c>
      <c r="AK22" s="69">
        <f>PRODUCT('Rendements SSD_+1'!AK$2:AK22)</f>
        <v>0</v>
      </c>
    </row>
    <row r="23" spans="1:37" ht="14.4" x14ac:dyDescent="0.3">
      <c r="A23" s="65">
        <v>44651</v>
      </c>
      <c r="B23" s="69">
        <f>PRODUCT('Rendements SSD_+1_indices'!B$2:B23)</f>
        <v>1.0340819386948845</v>
      </c>
      <c r="C23" s="69">
        <f ca="1">PRODUCT('Rendements SSD_+1'!C$2:C23)</f>
        <v>1.1127072790157118</v>
      </c>
      <c r="D23" s="69">
        <f ca="1">PRODUCT('Rendements SSD_+1'!D$2:D23)</f>
        <v>1.1679989142184477</v>
      </c>
      <c r="E23" s="69">
        <f ca="1">PRODUCT('Rendements SSD_+1'!E$2:E23)</f>
        <v>1.4670730407375401</v>
      </c>
      <c r="F23" s="69">
        <f ca="1">PRODUCT('Rendements SSD_+1'!F$2:F23)</f>
        <v>1.2869666508944986</v>
      </c>
      <c r="G23" s="69">
        <f ca="1">PRODUCT('Rendements SSD_+1'!G$2:G23)</f>
        <v>1.0274567625314897</v>
      </c>
      <c r="H23" s="69">
        <f ca="1">PRODUCT('Rendements SSD_+1'!H$2:H23)</f>
        <v>1.2318587167667945</v>
      </c>
      <c r="I23" s="69">
        <f ca="1">PRODUCT('Rendements SSD_+1'!I$2:I23)</f>
        <v>0.94655241295996062</v>
      </c>
      <c r="J23" s="69">
        <f ca="1">PRODUCT('Rendements SSD_+1'!J$2:J23)</f>
        <v>1.1221876777010469</v>
      </c>
      <c r="K23" s="69">
        <f ca="1">PRODUCT('Rendements SSD_+1'!K$2:K23)</f>
        <v>1.2446864363630157</v>
      </c>
      <c r="L23" s="69">
        <f ca="1">PRODUCT('Rendements SSD_+1'!L$2:L23)</f>
        <v>0.95077683318288142</v>
      </c>
      <c r="M23" s="69">
        <f ca="1">PRODUCT('Rendements SSD_+1'!M$2:M23)</f>
        <v>1.1096407136415278</v>
      </c>
      <c r="N23" s="69">
        <f ca="1">PRODUCT('Rendements SSD_+1'!N$2:N23)</f>
        <v>0.9383384954264119</v>
      </c>
      <c r="O23" s="69">
        <f ca="1">PRODUCT('Rendements SSD_+1'!O$2:O23)</f>
        <v>0.92608987622191274</v>
      </c>
      <c r="P23" s="69">
        <f ca="1">PRODUCT('Rendements SSD_+1'!P$2:P23)</f>
        <v>0.89727159932509259</v>
      </c>
      <c r="Q23" s="69">
        <f ca="1">PRODUCT('Rendements SSD_+1'!Q$2:Q23)</f>
        <v>1.0421322979546708</v>
      </c>
      <c r="R23" s="69">
        <f ca="1">PRODUCT('Rendements SSD_+1'!R$2:R23)</f>
        <v>1.1381419677618632</v>
      </c>
      <c r="S23" s="69">
        <f ca="1">PRODUCT('Rendements SSD_+1'!S$2:S23)</f>
        <v>1.098318261465038</v>
      </c>
      <c r="T23" s="69">
        <f ca="1">PRODUCT('Rendements SSD_+1'!T$2:T23)</f>
        <v>1.1667787020989346</v>
      </c>
      <c r="U23" s="69">
        <f ca="1">PRODUCT('Rendements SSD_+1'!U$2:U23)</f>
        <v>1.0653371730426642</v>
      </c>
      <c r="V23" s="69">
        <f ca="1">PRODUCT('Rendements SSD_+1'!V$2:V23)</f>
        <v>1.0032808477103996</v>
      </c>
      <c r="W23" s="69">
        <f ca="1">PRODUCT('Rendements SSD_+1'!W$2:W23)</f>
        <v>1.0241422748728068</v>
      </c>
      <c r="X23" s="69">
        <f ca="1">PRODUCT('Rendements SSD_+1'!X$2:X23)</f>
        <v>1.03295804790313</v>
      </c>
      <c r="Y23" s="69">
        <f ca="1">PRODUCT('Rendements SSD_+1'!Y$2:Y23)</f>
        <v>1.003383874989342</v>
      </c>
      <c r="Z23" s="69">
        <f>PRODUCT('Rendements SSD_+1'!Z$2:Z23)</f>
        <v>0</v>
      </c>
      <c r="AA23" s="69">
        <f>PRODUCT('Rendements SSD_+1'!AA$2:AA23)</f>
        <v>0</v>
      </c>
      <c r="AB23" s="69">
        <f>PRODUCT('Rendements SSD_+1'!AB$2:AB23)</f>
        <v>0</v>
      </c>
      <c r="AC23" s="69">
        <f>PRODUCT('Rendements SSD_+1'!AC$2:AC23)</f>
        <v>0</v>
      </c>
      <c r="AD23" s="69">
        <f>PRODUCT('Rendements SSD_+1'!AD$2:AD23)</f>
        <v>0</v>
      </c>
      <c r="AE23" s="69">
        <f>PRODUCT('Rendements SSD_+1'!AE$2:AE23)</f>
        <v>0</v>
      </c>
      <c r="AF23" s="69">
        <f>PRODUCT('Rendements SSD_+1'!AF$2:AF23)</f>
        <v>0</v>
      </c>
      <c r="AG23" s="69">
        <f>PRODUCT('Rendements SSD_+1'!AG$2:AG23)</f>
        <v>0</v>
      </c>
      <c r="AH23" s="69">
        <f>PRODUCT('Rendements SSD_+1'!AH$2:AH23)</f>
        <v>0</v>
      </c>
      <c r="AI23" s="69">
        <f>PRODUCT('Rendements SSD_+1'!AI$2:AI23)</f>
        <v>0</v>
      </c>
      <c r="AJ23" s="69">
        <f>PRODUCT('Rendements SSD_+1'!AJ$2:AJ23)</f>
        <v>0</v>
      </c>
      <c r="AK23" s="69">
        <f>PRODUCT('Rendements SSD_+1'!AK$2:AK23)</f>
        <v>0</v>
      </c>
    </row>
    <row r="24" spans="1:37" ht="14.4" x14ac:dyDescent="0.3">
      <c r="A24" s="65">
        <v>44680</v>
      </c>
      <c r="B24" s="69">
        <f>PRODUCT('Rendements SSD_+1_indices'!B$2:B24)</f>
        <v>0.99454746613148781</v>
      </c>
      <c r="C24" s="69">
        <f ca="1">PRODUCT('Rendements SSD_+1'!C$2:C24)</f>
        <v>1.1683426429664974</v>
      </c>
      <c r="D24" s="69">
        <f ca="1">PRODUCT('Rendements SSD_+1'!D$2:D24)</f>
        <v>1.1446389359340787</v>
      </c>
      <c r="E24" s="69">
        <f ca="1">PRODUCT('Rendements SSD_+1'!E$2:E24)</f>
        <v>1.5257559623670418</v>
      </c>
      <c r="F24" s="69">
        <f ca="1">PRODUCT('Rendements SSD_+1'!F$2:F24)</f>
        <v>1.3127059839123885</v>
      </c>
      <c r="G24" s="69">
        <f ca="1">PRODUCT('Rendements SSD_+1'!G$2:G24)</f>
        <v>1.0891041682833791</v>
      </c>
      <c r="H24" s="69">
        <f ca="1">PRODUCT('Rendements SSD_+1'!H$2:H24)</f>
        <v>1.1949029552637906</v>
      </c>
      <c r="I24" s="69">
        <f ca="1">PRODUCT('Rendements SSD_+1'!I$2:I24)</f>
        <v>0.91815584057116173</v>
      </c>
      <c r="J24" s="69">
        <f ca="1">PRODUCT('Rendements SSD_+1'!J$2:J24)</f>
        <v>1.1221876777010469</v>
      </c>
      <c r="K24" s="69">
        <f ca="1">PRODUCT('Rendements SSD_+1'!K$2:K24)</f>
        <v>1.1824521145448648</v>
      </c>
      <c r="L24" s="69">
        <f ca="1">PRODUCT('Rendements SSD_+1'!L$2:L24)</f>
        <v>0.97930013817836792</v>
      </c>
      <c r="M24" s="69">
        <f ca="1">PRODUCT('Rendements SSD_+1'!M$2:M24)</f>
        <v>1.0985443065051126</v>
      </c>
      <c r="N24" s="69">
        <f ca="1">PRODUCT('Rendements SSD_+1'!N$2:N24)</f>
        <v>0.95710526533494011</v>
      </c>
      <c r="O24" s="69">
        <f ca="1">PRODUCT('Rendements SSD_+1'!O$2:O24)</f>
        <v>0.94461167374635102</v>
      </c>
      <c r="P24" s="69">
        <f ca="1">PRODUCT('Rendements SSD_+1'!P$2:P24)</f>
        <v>0.91521703131159449</v>
      </c>
      <c r="Q24" s="69">
        <f ca="1">PRODUCT('Rendements SSD_+1'!Q$2:Q24)</f>
        <v>1.0942389128524044</v>
      </c>
      <c r="R24" s="69">
        <f ca="1">PRODUCT('Rendements SSD_+1'!R$2:R24)</f>
        <v>1.1722862267947192</v>
      </c>
      <c r="S24" s="69">
        <f ca="1">PRODUCT('Rendements SSD_+1'!S$2:S24)</f>
        <v>1.043402348391786</v>
      </c>
      <c r="T24" s="69">
        <f ca="1">PRODUCT('Rendements SSD_+1'!T$2:T24)</f>
        <v>1.1201075540149772</v>
      </c>
      <c r="U24" s="69">
        <f ca="1">PRODUCT('Rendements SSD_+1'!U$2:U24)</f>
        <v>1.0440304295818108</v>
      </c>
      <c r="V24" s="69">
        <f ca="1">PRODUCT('Rendements SSD_+1'!V$2:V24)</f>
        <v>1.0434120816188157</v>
      </c>
      <c r="W24" s="69">
        <f ca="1">PRODUCT('Rendements SSD_+1'!W$2:W24)</f>
        <v>1.044625120370263</v>
      </c>
      <c r="X24" s="69">
        <f ca="1">PRODUCT('Rendements SSD_+1'!X$2:X24)</f>
        <v>1.0846059502982865</v>
      </c>
      <c r="Y24" s="69">
        <f ca="1">PRODUCT('Rendements SSD_+1'!Y$2:Y24)</f>
        <v>0.95321468123987485</v>
      </c>
      <c r="Z24" s="69">
        <f>PRODUCT('Rendements SSD_+1'!Z$2:Z24)</f>
        <v>0</v>
      </c>
      <c r="AA24" s="69">
        <f>PRODUCT('Rendements SSD_+1'!AA$2:AA24)</f>
        <v>0</v>
      </c>
      <c r="AB24" s="69">
        <f>PRODUCT('Rendements SSD_+1'!AB$2:AB24)</f>
        <v>0</v>
      </c>
      <c r="AC24" s="69">
        <f>PRODUCT('Rendements SSD_+1'!AC$2:AC24)</f>
        <v>0</v>
      </c>
      <c r="AD24" s="69">
        <f>PRODUCT('Rendements SSD_+1'!AD$2:AD24)</f>
        <v>0</v>
      </c>
      <c r="AE24" s="69">
        <f>PRODUCT('Rendements SSD_+1'!AE$2:AE24)</f>
        <v>0</v>
      </c>
      <c r="AF24" s="69">
        <f>PRODUCT('Rendements SSD_+1'!AF$2:AF24)</f>
        <v>0</v>
      </c>
      <c r="AG24" s="69">
        <f>PRODUCT('Rendements SSD_+1'!AG$2:AG24)</f>
        <v>0</v>
      </c>
      <c r="AH24" s="69">
        <f>PRODUCT('Rendements SSD_+1'!AH$2:AH24)</f>
        <v>0</v>
      </c>
      <c r="AI24" s="69">
        <f>PRODUCT('Rendements SSD_+1'!AI$2:AI24)</f>
        <v>0</v>
      </c>
      <c r="AJ24" s="69">
        <f>PRODUCT('Rendements SSD_+1'!AJ$2:AJ24)</f>
        <v>0</v>
      </c>
      <c r="AK24" s="69">
        <f>PRODUCT('Rendements SSD_+1'!AK$2:AK24)</f>
        <v>0</v>
      </c>
    </row>
    <row r="25" spans="1:37" ht="14.4" x14ac:dyDescent="0.3">
      <c r="A25" s="65">
        <v>44712</v>
      </c>
      <c r="B25" s="69">
        <f>PRODUCT('Rendements SSD_+1_indices'!B$2:B25)</f>
        <v>0.99239963390196717</v>
      </c>
      <c r="C25" s="69">
        <f ca="1">PRODUCT('Rendements SSD_+1'!C$2:C25)</f>
        <v>1.2384432015444873</v>
      </c>
      <c r="D25" s="69">
        <f ca="1">PRODUCT('Rendements SSD_+1'!D$2:D25)</f>
        <v>1.1904244933714418</v>
      </c>
      <c r="E25" s="69">
        <f ca="1">PRODUCT('Rendements SSD_+1'!E$2:E25)</f>
        <v>1.4952408431197008</v>
      </c>
      <c r="F25" s="69">
        <f ca="1">PRODUCT('Rendements SSD_+1'!F$2:F25)</f>
        <v>1.2733248043950167</v>
      </c>
      <c r="G25" s="69">
        <f ca="1">PRODUCT('Rendements SSD_+1'!G$2:G25)</f>
        <v>1.1108862516490468</v>
      </c>
      <c r="H25" s="69">
        <f ca="1">PRODUCT('Rendements SSD_+1'!H$2:H25)</f>
        <v>1.2665971325796181</v>
      </c>
      <c r="I25" s="69">
        <f ca="1">PRODUCT('Rendements SSD_+1'!I$2:I25)</f>
        <v>0.90897428216545006</v>
      </c>
      <c r="J25" s="69">
        <f ca="1">PRODUCT('Rendements SSD_+1'!J$2:J25)</f>
        <v>1.1109658009240364</v>
      </c>
      <c r="K25" s="69">
        <f ca="1">PRODUCT('Rendements SSD_+1'!K$2:K25)</f>
        <v>1.1233295088176214</v>
      </c>
      <c r="L25" s="69">
        <f ca="1">PRODUCT('Rendements SSD_+1'!L$2:L25)</f>
        <v>1.0380581464690701</v>
      </c>
      <c r="M25" s="69">
        <f ca="1">PRODUCT('Rendements SSD_+1'!M$2:M25)</f>
        <v>1.0765734203750104</v>
      </c>
      <c r="N25" s="69">
        <f ca="1">PRODUCT('Rendements SSD_+1'!N$2:N25)</f>
        <v>0.94753421268159066</v>
      </c>
      <c r="O25" s="69">
        <f ca="1">PRODUCT('Rendements SSD_+1'!O$2:O25)</f>
        <v>0.95405779048381456</v>
      </c>
      <c r="P25" s="69">
        <f ca="1">PRODUCT('Rendements SSD_+1'!P$2:P25)</f>
        <v>0.91521703131159449</v>
      </c>
      <c r="Q25" s="69">
        <f ca="1">PRODUCT('Rendements SSD_+1'!Q$2:Q25)</f>
        <v>1.1598932476235486</v>
      </c>
      <c r="R25" s="69">
        <f ca="1">PRODUCT('Rendements SSD_+1'!R$2:R25)</f>
        <v>1.2074548135985608</v>
      </c>
      <c r="S25" s="69">
        <f ca="1">PRODUCT('Rendements SSD_+1'!S$2:S25)</f>
        <v>1.0121002779400323</v>
      </c>
      <c r="T25" s="69">
        <f ca="1">PRODUCT('Rendements SSD_+1'!T$2:T25)</f>
        <v>1.1201075540149772</v>
      </c>
      <c r="U25" s="69">
        <f ca="1">PRODUCT('Rendements SSD_+1'!U$2:U25)</f>
        <v>1.1066722553567194</v>
      </c>
      <c r="V25" s="69">
        <f ca="1">PRODUCT('Rendements SSD_+1'!V$2:V25)</f>
        <v>1.0747144440673801</v>
      </c>
      <c r="W25" s="69">
        <f ca="1">PRODUCT('Rendements SSD_+1'!W$2:W25)</f>
        <v>1.0550713715739657</v>
      </c>
      <c r="X25" s="69">
        <f ca="1">PRODUCT('Rendements SSD_+1'!X$2:X25)</f>
        <v>1.1496823073161837</v>
      </c>
      <c r="Y25" s="69">
        <f ca="1">PRODUCT('Rendements SSD_+1'!Y$2:Y25)</f>
        <v>0.90555394717788107</v>
      </c>
      <c r="Z25" s="69">
        <f>PRODUCT('Rendements SSD_+1'!Z$2:Z25)</f>
        <v>0</v>
      </c>
      <c r="AA25" s="69">
        <f>PRODUCT('Rendements SSD_+1'!AA$2:AA25)</f>
        <v>0</v>
      </c>
      <c r="AB25" s="69">
        <f>PRODUCT('Rendements SSD_+1'!AB$2:AB25)</f>
        <v>0</v>
      </c>
      <c r="AC25" s="69">
        <f>PRODUCT('Rendements SSD_+1'!AC$2:AC25)</f>
        <v>0</v>
      </c>
      <c r="AD25" s="69">
        <f>PRODUCT('Rendements SSD_+1'!AD$2:AD25)</f>
        <v>0</v>
      </c>
      <c r="AE25" s="69">
        <f>PRODUCT('Rendements SSD_+1'!AE$2:AE25)</f>
        <v>0</v>
      </c>
      <c r="AF25" s="69">
        <f>PRODUCT('Rendements SSD_+1'!AF$2:AF25)</f>
        <v>0</v>
      </c>
      <c r="AG25" s="69">
        <f>PRODUCT('Rendements SSD_+1'!AG$2:AG25)</f>
        <v>0</v>
      </c>
      <c r="AH25" s="69">
        <f>PRODUCT('Rendements SSD_+1'!AH$2:AH25)</f>
        <v>0</v>
      </c>
      <c r="AI25" s="69">
        <f>PRODUCT('Rendements SSD_+1'!AI$2:AI25)</f>
        <v>0</v>
      </c>
      <c r="AJ25" s="69">
        <f>PRODUCT('Rendements SSD_+1'!AJ$2:AJ25)</f>
        <v>0</v>
      </c>
      <c r="AK25" s="69">
        <f>PRODUCT('Rendements SSD_+1'!AK$2:AK25)</f>
        <v>0</v>
      </c>
    </row>
    <row r="26" spans="1:37" ht="14.4" x14ac:dyDescent="0.3">
      <c r="A26" s="65">
        <v>44742</v>
      </c>
      <c r="B26" s="69">
        <f>PRODUCT('Rendements SSD_+1_indices'!B$2:B26)</f>
        <v>0.95921668350645695</v>
      </c>
      <c r="C26" s="69">
        <f ca="1">PRODUCT('Rendements SSD_+1'!C$2:C26)</f>
        <v>1.3003653616217117</v>
      </c>
      <c r="D26" s="69">
        <f ca="1">PRODUCT('Rendements SSD_+1'!D$2:D26)</f>
        <v>1.2618499629737285</v>
      </c>
      <c r="E26" s="69">
        <f ca="1">PRODUCT('Rendements SSD_+1'!E$2:E26)</f>
        <v>1.5101932515508978</v>
      </c>
      <c r="F26" s="69">
        <f ca="1">PRODUCT('Rendements SSD_+1'!F$2:F26)</f>
        <v>1.2860580524389669</v>
      </c>
      <c r="G26" s="69">
        <f ca="1">PRODUCT('Rendements SSD_+1'!G$2:G26)</f>
        <v>1.0664508015830849</v>
      </c>
      <c r="H26" s="69">
        <f ca="1">PRODUCT('Rendements SSD_+1'!H$2:H26)</f>
        <v>1.2412651899280258</v>
      </c>
      <c r="I26" s="69">
        <f ca="1">PRODUCT('Rendements SSD_+1'!I$2:I26)</f>
        <v>0.9180640249871046</v>
      </c>
      <c r="J26" s="69">
        <f ca="1">PRODUCT('Rendements SSD_+1'!J$2:J26)</f>
        <v>1.1776237489794787</v>
      </c>
      <c r="K26" s="69">
        <f ca="1">PRODUCT('Rendements SSD_+1'!K$2:K26)</f>
        <v>1.1457960989939739</v>
      </c>
      <c r="L26" s="69">
        <f ca="1">PRODUCT('Rendements SSD_+1'!L$2:L26)</f>
        <v>1.1003416352572144</v>
      </c>
      <c r="M26" s="69">
        <f ca="1">PRODUCT('Rendements SSD_+1'!M$2:M26)</f>
        <v>1.0981048887825107</v>
      </c>
      <c r="N26" s="69">
        <f ca="1">PRODUCT('Rendements SSD_+1'!N$2:N26)</f>
        <v>0.99491092331567021</v>
      </c>
      <c r="O26" s="69">
        <f ca="1">PRODUCT('Rendements SSD_+1'!O$2:O26)</f>
        <v>0.95405779048381456</v>
      </c>
      <c r="P26" s="69">
        <f ca="1">PRODUCT('Rendements SSD_+1'!P$2:P26)</f>
        <v>0.87860835005913063</v>
      </c>
      <c r="Q26" s="69">
        <f ca="1">PRODUCT('Rendements SSD_+1'!Q$2:Q26)</f>
        <v>1.1482943151473131</v>
      </c>
      <c r="R26" s="69">
        <f ca="1">PRODUCT('Rendements SSD_+1'!R$2:R26)</f>
        <v>1.1833057173265895</v>
      </c>
      <c r="S26" s="69">
        <f ca="1">PRODUCT('Rendements SSD_+1'!S$2:S26)</f>
        <v>0.97161626682243096</v>
      </c>
      <c r="T26" s="69">
        <f ca="1">PRODUCT('Rendements SSD_+1'!T$2:T26)</f>
        <v>1.1873140072558759</v>
      </c>
      <c r="U26" s="69">
        <f ca="1">PRODUCT('Rendements SSD_+1'!U$2:U26)</f>
        <v>1.1730725906781228</v>
      </c>
      <c r="V26" s="69">
        <f ca="1">PRODUCT('Rendements SSD_+1'!V$2:V26)</f>
        <v>1.1284501662707491</v>
      </c>
      <c r="W26" s="69">
        <f ca="1">PRODUCT('Rendements SSD_+1'!W$2:W26)</f>
        <v>1.0656220852897054</v>
      </c>
      <c r="X26" s="69">
        <f ca="1">PRODUCT('Rendements SSD_+1'!X$2:X26)</f>
        <v>1.2071664226819929</v>
      </c>
      <c r="Y26" s="69">
        <f ca="1">PRODUCT('Rendements SSD_+1'!Y$2:Y26)</f>
        <v>0.87838732876254466</v>
      </c>
      <c r="Z26" s="69">
        <f ca="1">PRODUCT('Rendements SSD_+1'!Z$2:Z26)</f>
        <v>1.03</v>
      </c>
      <c r="AA26" s="69">
        <f ca="1">PRODUCT('Rendements SSD_+1'!AA$2:AA26)</f>
        <v>1</v>
      </c>
      <c r="AB26" s="69">
        <f ca="1">PRODUCT('Rendements SSD_+1'!AB$2:AB26)</f>
        <v>0.99</v>
      </c>
      <c r="AC26" s="69">
        <f ca="1">PRODUCT('Rendements SSD_+1'!AC$2:AC26)</f>
        <v>1.06</v>
      </c>
      <c r="AD26" s="69">
        <f ca="1">PRODUCT('Rendements SSD_+1'!AD$2:AD26)</f>
        <v>1.05</v>
      </c>
      <c r="AE26" s="69">
        <f ca="1">PRODUCT('Rendements SSD_+1'!AE$2:AE26)</f>
        <v>0.97</v>
      </c>
      <c r="AF26" s="69">
        <f ca="1">PRODUCT('Rendements SSD_+1'!AF$2:AF26)</f>
        <v>1.01</v>
      </c>
      <c r="AG26" s="69">
        <f ca="1">PRODUCT('Rendements SSD_+1'!AG$2:AG26)</f>
        <v>0.96</v>
      </c>
      <c r="AH26" s="69">
        <f ca="1">PRODUCT('Rendements SSD_+1'!AH$2:AH26)</f>
        <v>0.95</v>
      </c>
      <c r="AI26" s="69">
        <f ca="1">PRODUCT('Rendements SSD_+1'!AI$2:AI26)</f>
        <v>1.03</v>
      </c>
      <c r="AJ26" s="69">
        <f ca="1">PRODUCT('Rendements SSD_+1'!AJ$2:AJ26)</f>
        <v>1.03</v>
      </c>
      <c r="AK26" s="69">
        <f ca="1">PRODUCT('Rendements SSD_+1'!AK$2:AK26)</f>
        <v>1.02</v>
      </c>
    </row>
    <row r="27" spans="1:37" ht="14.4" x14ac:dyDescent="0.3">
      <c r="A27" s="65">
        <v>44773</v>
      </c>
      <c r="B27" s="69">
        <f>PRODUCT('Rendements SSD_+1_indices'!B$2:B26)</f>
        <v>0.95921668350645695</v>
      </c>
      <c r="C27" s="69">
        <f ca="1">PRODUCT('Rendements SSD_+1'!C$2:C26)</f>
        <v>1.3003653616217117</v>
      </c>
      <c r="D27" s="69">
        <f ca="1">PRODUCT('Rendements SSD_+1'!D$2:D26)</f>
        <v>1.2618499629737285</v>
      </c>
      <c r="E27" s="69">
        <f ca="1">PRODUCT('Rendements SSD_+1'!E$2:E26)</f>
        <v>1.5101932515508978</v>
      </c>
      <c r="F27" s="69">
        <f ca="1">PRODUCT('Rendements SSD_+1'!F$2:F26)</f>
        <v>1.2860580524389669</v>
      </c>
      <c r="G27" s="69">
        <f ca="1">PRODUCT('Rendements SSD_+1'!G$2:G26)</f>
        <v>1.0664508015830849</v>
      </c>
      <c r="H27" s="69">
        <f ca="1">PRODUCT('Rendements SSD_+1'!H$2:H26)</f>
        <v>1.2412651899280258</v>
      </c>
      <c r="I27" s="69">
        <f ca="1">PRODUCT('Rendements SSD_+1'!I$2:I26)</f>
        <v>0.9180640249871046</v>
      </c>
      <c r="J27" s="69">
        <f ca="1">PRODUCT('Rendements SSD_+1'!J$2:J26)</f>
        <v>1.1776237489794787</v>
      </c>
      <c r="K27" s="69">
        <f ca="1">PRODUCT('Rendements SSD_+1'!K$2:K26)</f>
        <v>1.1457960989939739</v>
      </c>
      <c r="L27" s="69">
        <f ca="1">PRODUCT('Rendements SSD_+1'!L$2:L26)</f>
        <v>1.1003416352572144</v>
      </c>
      <c r="M27" s="69">
        <f ca="1">PRODUCT('Rendements SSD_+1'!M$2:M26)</f>
        <v>1.0981048887825107</v>
      </c>
      <c r="N27" s="69">
        <f ca="1">PRODUCT('Rendements SSD_+1'!N$2:N26)</f>
        <v>0.99491092331567021</v>
      </c>
      <c r="O27" s="69">
        <f ca="1">PRODUCT('Rendements SSD_+1'!O$2:O26)</f>
        <v>0.95405779048381456</v>
      </c>
      <c r="P27" s="69">
        <f ca="1">PRODUCT('Rendements SSD_+1'!P$2:P26)</f>
        <v>0.87860835005913063</v>
      </c>
      <c r="Q27" s="69">
        <f ca="1">PRODUCT('Rendements SSD_+1'!Q$2:Q26)</f>
        <v>1.1482943151473131</v>
      </c>
      <c r="R27" s="69">
        <f ca="1">PRODUCT('Rendements SSD_+1'!R$2:R26)</f>
        <v>1.1833057173265895</v>
      </c>
      <c r="S27" s="69">
        <f ca="1">PRODUCT('Rendements SSD_+1'!S$2:S26)</f>
        <v>0.97161626682243096</v>
      </c>
      <c r="T27" s="69">
        <f ca="1">PRODUCT('Rendements SSD_+1'!T$2:T26)</f>
        <v>1.1873140072558759</v>
      </c>
      <c r="U27" s="69">
        <f ca="1">PRODUCT('Rendements SSD_+1'!U$2:U26)</f>
        <v>1.1730725906781228</v>
      </c>
      <c r="V27" s="69">
        <f ca="1">PRODUCT('Rendements SSD_+1'!V$2:V26)</f>
        <v>1.1284501662707491</v>
      </c>
      <c r="W27" s="69">
        <f ca="1">PRODUCT('Rendements SSD_+1'!W$2:W26)</f>
        <v>1.0656220852897054</v>
      </c>
      <c r="X27" s="69">
        <f ca="1">PRODUCT('Rendements SSD_+1'!X$2:X26)</f>
        <v>1.2071664226819929</v>
      </c>
      <c r="Y27" s="69">
        <f ca="1">PRODUCT('Rendements SSD_+1'!Y$2:Y26)</f>
        <v>0.87838732876254466</v>
      </c>
      <c r="Z27" s="69">
        <f ca="1">PRODUCT('Rendements SSD_+1'!Z$2:Z26)</f>
        <v>1.03</v>
      </c>
      <c r="AA27" s="69">
        <f ca="1">PRODUCT('Rendements SSD_+1'!AA$2:AA26)</f>
        <v>1</v>
      </c>
      <c r="AB27" s="69">
        <f ca="1">PRODUCT('Rendements SSD_+1'!AB$2:AB26)</f>
        <v>0.99</v>
      </c>
      <c r="AC27" s="69">
        <f ca="1">PRODUCT('Rendements SSD_+1'!AC$2:AC26)</f>
        <v>1.06</v>
      </c>
      <c r="AD27" s="69">
        <f ca="1">PRODUCT('Rendements SSD_+1'!AD$2:AD26)</f>
        <v>1.05</v>
      </c>
      <c r="AE27" s="69">
        <f ca="1">PRODUCT('Rendements SSD_+1'!AE$2:AE26)</f>
        <v>0.97</v>
      </c>
      <c r="AF27" s="69">
        <f ca="1">PRODUCT('Rendements SSD_+1'!AF$2:AF26)</f>
        <v>1.01</v>
      </c>
      <c r="AG27" s="69">
        <f ca="1">PRODUCT('Rendements SSD_+1'!AG$2:AG26)</f>
        <v>0.96</v>
      </c>
      <c r="AH27" s="69">
        <f ca="1">PRODUCT('Rendements SSD_+1'!AH$2:AH26)</f>
        <v>0.95</v>
      </c>
      <c r="AI27" s="69">
        <f ca="1">PRODUCT('Rendements SSD_+1'!AI$2:AI26)</f>
        <v>1.03</v>
      </c>
      <c r="AJ27" s="69">
        <f ca="1">PRODUCT('Rendements SSD_+1'!AJ$2:AJ26)</f>
        <v>1.03</v>
      </c>
      <c r="AK27" s="69">
        <f ca="1">PRODUCT('Rendements SSD_+1'!AK$2:AK26)</f>
        <v>1.02</v>
      </c>
    </row>
    <row r="28" spans="1:37" ht="14.4" x14ac:dyDescent="0.3">
      <c r="A28" s="65">
        <v>44804</v>
      </c>
      <c r="B28" s="69">
        <f>PRODUCT('Rendements SSD_+1_indices'!B$2:B26)</f>
        <v>0.95921668350645695</v>
      </c>
      <c r="C28" s="69">
        <f ca="1">PRODUCT('Rendements SSD_+1'!C$2:C26)</f>
        <v>1.3003653616217117</v>
      </c>
      <c r="D28" s="69">
        <f ca="1">PRODUCT('Rendements SSD_+1'!D$2:D26)</f>
        <v>1.2618499629737285</v>
      </c>
      <c r="E28" s="69">
        <f ca="1">PRODUCT('Rendements SSD_+1'!E$2:E26)</f>
        <v>1.5101932515508978</v>
      </c>
      <c r="F28" s="69">
        <f ca="1">PRODUCT('Rendements SSD_+1'!F$2:F26)</f>
        <v>1.2860580524389669</v>
      </c>
      <c r="G28" s="69">
        <f ca="1">PRODUCT('Rendements SSD_+1'!G$2:G26)</f>
        <v>1.0664508015830849</v>
      </c>
      <c r="H28" s="69">
        <f ca="1">PRODUCT('Rendements SSD_+1'!H$2:H26)</f>
        <v>1.2412651899280258</v>
      </c>
      <c r="I28" s="69">
        <f ca="1">PRODUCT('Rendements SSD_+1'!I$2:I26)</f>
        <v>0.9180640249871046</v>
      </c>
      <c r="J28" s="69">
        <f ca="1">PRODUCT('Rendements SSD_+1'!J$2:J26)</f>
        <v>1.1776237489794787</v>
      </c>
      <c r="K28" s="69">
        <f ca="1">PRODUCT('Rendements SSD_+1'!K$2:K26)</f>
        <v>1.1457960989939739</v>
      </c>
      <c r="L28" s="69">
        <f ca="1">PRODUCT('Rendements SSD_+1'!L$2:L26)</f>
        <v>1.1003416352572144</v>
      </c>
      <c r="M28" s="69">
        <f ca="1">PRODUCT('Rendements SSD_+1'!M$2:M26)</f>
        <v>1.0981048887825107</v>
      </c>
      <c r="N28" s="69">
        <f ca="1">PRODUCT('Rendements SSD_+1'!N$2:N26)</f>
        <v>0.99491092331567021</v>
      </c>
      <c r="O28" s="69">
        <f ca="1">PRODUCT('Rendements SSD_+1'!O$2:O26)</f>
        <v>0.95405779048381456</v>
      </c>
      <c r="P28" s="69">
        <f ca="1">PRODUCT('Rendements SSD_+1'!P$2:P26)</f>
        <v>0.87860835005913063</v>
      </c>
      <c r="Q28" s="69">
        <f ca="1">PRODUCT('Rendements SSD_+1'!Q$2:Q26)</f>
        <v>1.1482943151473131</v>
      </c>
      <c r="R28" s="69">
        <f ca="1">PRODUCT('Rendements SSD_+1'!R$2:R26)</f>
        <v>1.1833057173265895</v>
      </c>
      <c r="S28" s="69">
        <f ca="1">PRODUCT('Rendements SSD_+1'!S$2:S26)</f>
        <v>0.97161626682243096</v>
      </c>
      <c r="T28" s="69">
        <f ca="1">PRODUCT('Rendements SSD_+1'!T$2:T26)</f>
        <v>1.1873140072558759</v>
      </c>
      <c r="U28" s="69">
        <f ca="1">PRODUCT('Rendements SSD_+1'!U$2:U26)</f>
        <v>1.1730725906781228</v>
      </c>
      <c r="V28" s="69">
        <f ca="1">PRODUCT('Rendements SSD_+1'!V$2:V26)</f>
        <v>1.1284501662707491</v>
      </c>
      <c r="W28" s="69">
        <f ca="1">PRODUCT('Rendements SSD_+1'!W$2:W26)</f>
        <v>1.0656220852897054</v>
      </c>
      <c r="X28" s="69">
        <f ca="1">PRODUCT('Rendements SSD_+1'!X$2:X26)</f>
        <v>1.2071664226819929</v>
      </c>
      <c r="Y28" s="69">
        <f ca="1">PRODUCT('Rendements SSD_+1'!Y$2:Y26)</f>
        <v>0.87838732876254466</v>
      </c>
      <c r="Z28" s="69">
        <f ca="1">PRODUCT('Rendements SSD_+1'!Z$2:Z26)</f>
        <v>1.03</v>
      </c>
      <c r="AA28" s="69">
        <f ca="1">PRODUCT('Rendements SSD_+1'!AA$2:AA26)</f>
        <v>1</v>
      </c>
      <c r="AB28" s="69">
        <f ca="1">PRODUCT('Rendements SSD_+1'!AB$2:AB26)</f>
        <v>0.99</v>
      </c>
      <c r="AC28" s="69">
        <f ca="1">PRODUCT('Rendements SSD_+1'!AC$2:AC26)</f>
        <v>1.06</v>
      </c>
      <c r="AD28" s="69">
        <f ca="1">PRODUCT('Rendements SSD_+1'!AD$2:AD26)</f>
        <v>1.05</v>
      </c>
      <c r="AE28" s="69">
        <f ca="1">PRODUCT('Rendements SSD_+1'!AE$2:AE26)</f>
        <v>0.97</v>
      </c>
      <c r="AF28" s="69">
        <f ca="1">PRODUCT('Rendements SSD_+1'!AF$2:AF26)</f>
        <v>1.01</v>
      </c>
      <c r="AG28" s="69">
        <f ca="1">PRODUCT('Rendements SSD_+1'!AG$2:AG26)</f>
        <v>0.96</v>
      </c>
      <c r="AH28" s="69">
        <f ca="1">PRODUCT('Rendements SSD_+1'!AH$2:AH26)</f>
        <v>0.95</v>
      </c>
      <c r="AI28" s="69">
        <f ca="1">PRODUCT('Rendements SSD_+1'!AI$2:AI26)</f>
        <v>1.03</v>
      </c>
      <c r="AJ28" s="69">
        <f ca="1">PRODUCT('Rendements SSD_+1'!AJ$2:AJ26)</f>
        <v>1.03</v>
      </c>
      <c r="AK28" s="69">
        <f ca="1">PRODUCT('Rendements SSD_+1'!AK$2:AK26)</f>
        <v>1.02</v>
      </c>
    </row>
    <row r="29" spans="1:37" x14ac:dyDescent="0.25">
      <c r="C29" s="2"/>
      <c r="D29" s="1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7"/>
    </row>
    <row r="30" spans="1:37" x14ac:dyDescent="0.25">
      <c r="C30" s="2"/>
      <c r="D30" s="1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7"/>
    </row>
    <row r="31" spans="1:37" x14ac:dyDescent="0.25">
      <c r="C31" s="2"/>
      <c r="D31" s="1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7"/>
    </row>
    <row r="32" spans="1:37" x14ac:dyDescent="0.25">
      <c r="C32" s="2"/>
      <c r="D32" s="1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7"/>
    </row>
    <row r="33" spans="3:29" x14ac:dyDescent="0.25">
      <c r="C33" s="2"/>
      <c r="D33" s="1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7"/>
    </row>
    <row r="34" spans="3:29" x14ac:dyDescent="0.25">
      <c r="C34" s="2"/>
      <c r="D34" s="1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7"/>
    </row>
    <row r="35" spans="3:29" x14ac:dyDescent="0.25">
      <c r="C35" s="2"/>
      <c r="D35" s="1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7"/>
    </row>
    <row r="36" spans="3:29" x14ac:dyDescent="0.25">
      <c r="C36" s="2"/>
      <c r="D36" s="1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7"/>
    </row>
    <row r="37" spans="3:29" x14ac:dyDescent="0.25">
      <c r="C37" s="2"/>
      <c r="D37" s="1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7"/>
    </row>
    <row r="38" spans="3:29" x14ac:dyDescent="0.25">
      <c r="C38" s="2"/>
      <c r="D38" s="1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7"/>
    </row>
    <row r="39" spans="3:29" x14ac:dyDescent="0.25">
      <c r="C39" s="2"/>
      <c r="D39" s="1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7"/>
    </row>
    <row r="40" spans="3:29" x14ac:dyDescent="0.25">
      <c r="C40" s="2"/>
      <c r="D40" s="1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7"/>
    </row>
    <row r="41" spans="3:29" x14ac:dyDescent="0.25">
      <c r="C41" s="2"/>
      <c r="D41" s="1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7"/>
    </row>
    <row r="42" spans="3:29" x14ac:dyDescent="0.25">
      <c r="C42" s="2"/>
      <c r="D42" s="1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7"/>
    </row>
    <row r="43" spans="3:29" x14ac:dyDescent="0.25">
      <c r="C43" s="2"/>
      <c r="D43" s="1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7"/>
    </row>
    <row r="44" spans="3:29" x14ac:dyDescent="0.25">
      <c r="C44" s="2"/>
      <c r="D44" s="1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7"/>
    </row>
    <row r="45" spans="3:29" x14ac:dyDescent="0.25">
      <c r="C45" s="2"/>
      <c r="D45" s="1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7"/>
    </row>
    <row r="46" spans="3:29" x14ac:dyDescent="0.25">
      <c r="C46" s="2"/>
      <c r="D46" s="1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7"/>
    </row>
    <row r="47" spans="3:29" x14ac:dyDescent="0.25">
      <c r="C47" s="2"/>
      <c r="D47" s="1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7"/>
    </row>
    <row r="48" spans="3:29" x14ac:dyDescent="0.25">
      <c r="C48" s="2"/>
      <c r="D48" s="1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7"/>
    </row>
    <row r="49" spans="3:29" x14ac:dyDescent="0.25">
      <c r="C49" s="2"/>
      <c r="D49" s="1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7"/>
    </row>
    <row r="50" spans="3:29" x14ac:dyDescent="0.25">
      <c r="C50" s="2"/>
      <c r="D50" s="1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7"/>
    </row>
    <row r="51" spans="3:29" x14ac:dyDescent="0.25">
      <c r="C51" s="2"/>
      <c r="D51" s="1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7"/>
    </row>
    <row r="52" spans="3:29" x14ac:dyDescent="0.25">
      <c r="C52" s="2"/>
      <c r="D52" s="1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7"/>
    </row>
    <row r="53" spans="3:29" x14ac:dyDescent="0.25">
      <c r="C53" s="2"/>
      <c r="D53" s="1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7"/>
    </row>
    <row r="54" spans="3:29" x14ac:dyDescent="0.25">
      <c r="C54" s="2"/>
      <c r="D54" s="1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7"/>
    </row>
    <row r="55" spans="3:29" x14ac:dyDescent="0.25">
      <c r="C55" s="2"/>
      <c r="D55" s="1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7"/>
    </row>
    <row r="56" spans="3:29" x14ac:dyDescent="0.25">
      <c r="C56" s="2"/>
      <c r="D56" s="1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7"/>
    </row>
    <row r="57" spans="3:29" x14ac:dyDescent="0.25">
      <c r="C57" s="2"/>
      <c r="D57" s="1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7"/>
    </row>
    <row r="58" spans="3:29" x14ac:dyDescent="0.25">
      <c r="C58" s="2"/>
      <c r="D58" s="1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7"/>
    </row>
    <row r="59" spans="3:29" x14ac:dyDescent="0.25">
      <c r="C59" s="2"/>
      <c r="D59" s="1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7"/>
    </row>
    <row r="60" spans="3:29" x14ac:dyDescent="0.25">
      <c r="C60" s="2"/>
      <c r="D60" s="1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7"/>
    </row>
    <row r="61" spans="3:29" x14ac:dyDescent="0.25">
      <c r="C61" s="2"/>
      <c r="D61" s="1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7"/>
    </row>
    <row r="62" spans="3:29" x14ac:dyDescent="0.25">
      <c r="C62" s="2"/>
      <c r="D62" s="1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7"/>
    </row>
    <row r="63" spans="3:29" x14ac:dyDescent="0.25">
      <c r="C63" s="2"/>
      <c r="D63" s="1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7"/>
    </row>
    <row r="64" spans="3:29" x14ac:dyDescent="0.25">
      <c r="C64" s="2"/>
      <c r="D64" s="1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7"/>
    </row>
    <row r="65" spans="3:29" x14ac:dyDescent="0.25">
      <c r="C65" s="2"/>
      <c r="D65" s="1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7"/>
    </row>
    <row r="66" spans="3:29" x14ac:dyDescent="0.25">
      <c r="C66" s="2"/>
      <c r="D66" s="1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7"/>
    </row>
    <row r="67" spans="3:29" x14ac:dyDescent="0.25">
      <c r="C67" s="2"/>
      <c r="D67" s="1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7"/>
    </row>
    <row r="68" spans="3:29" x14ac:dyDescent="0.25">
      <c r="C68" s="2"/>
      <c r="D68" s="1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7"/>
    </row>
    <row r="69" spans="3:29" x14ac:dyDescent="0.25">
      <c r="C69" s="2"/>
      <c r="D69" s="1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7"/>
    </row>
    <row r="70" spans="3:29" x14ac:dyDescent="0.25">
      <c r="C70" s="2"/>
      <c r="D70" s="1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7"/>
    </row>
    <row r="71" spans="3:29" x14ac:dyDescent="0.25">
      <c r="C71" s="2"/>
      <c r="D71" s="1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7"/>
    </row>
    <row r="72" spans="3:29" x14ac:dyDescent="0.25">
      <c r="C72" s="2"/>
      <c r="D72" s="1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7"/>
    </row>
    <row r="73" spans="3:29" x14ac:dyDescent="0.25">
      <c r="C73" s="2"/>
      <c r="D73" s="1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7"/>
    </row>
    <row r="74" spans="3:29" x14ac:dyDescent="0.25">
      <c r="C74" s="2"/>
      <c r="D74" s="1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7"/>
    </row>
    <row r="75" spans="3:29" x14ac:dyDescent="0.25">
      <c r="C75" s="2"/>
      <c r="D75" s="1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7"/>
    </row>
    <row r="76" spans="3:29" x14ac:dyDescent="0.25">
      <c r="C76" s="2"/>
      <c r="D76" s="1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7"/>
    </row>
    <row r="77" spans="3:29" x14ac:dyDescent="0.25">
      <c r="C77" s="2"/>
      <c r="D77" s="1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7"/>
    </row>
    <row r="78" spans="3:29" x14ac:dyDescent="0.25">
      <c r="C78" s="2"/>
      <c r="D78" s="1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7"/>
    </row>
    <row r="79" spans="3:29" x14ac:dyDescent="0.25">
      <c r="C79" s="2"/>
      <c r="D79" s="1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7"/>
    </row>
    <row r="80" spans="3:29" x14ac:dyDescent="0.25">
      <c r="C80" s="2"/>
      <c r="D80" s="1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7"/>
    </row>
    <row r="81" spans="3:29" x14ac:dyDescent="0.25">
      <c r="C81" s="2"/>
      <c r="D81" s="1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7"/>
    </row>
    <row r="82" spans="3:29" x14ac:dyDescent="0.25">
      <c r="C82" s="2"/>
      <c r="D82" s="1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7"/>
    </row>
    <row r="83" spans="3:29" x14ac:dyDescent="0.25">
      <c r="C83" s="2"/>
      <c r="D83" s="1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7"/>
    </row>
    <row r="84" spans="3:29" x14ac:dyDescent="0.25">
      <c r="C84" s="2"/>
      <c r="D84" s="1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7"/>
    </row>
    <row r="85" spans="3:29" x14ac:dyDescent="0.25">
      <c r="C85" s="2"/>
      <c r="D85" s="1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7"/>
    </row>
    <row r="86" spans="3:29" x14ac:dyDescent="0.25">
      <c r="C86" s="2"/>
      <c r="D86" s="1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7"/>
    </row>
    <row r="87" spans="3:29" x14ac:dyDescent="0.25">
      <c r="C87" s="2"/>
      <c r="D87" s="1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7"/>
    </row>
    <row r="88" spans="3:29" x14ac:dyDescent="0.25">
      <c r="C88" s="2"/>
      <c r="D88" s="1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7"/>
    </row>
    <row r="89" spans="3:29" x14ac:dyDescent="0.25">
      <c r="C89" s="2"/>
      <c r="D89" s="1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7"/>
    </row>
    <row r="90" spans="3:29" x14ac:dyDescent="0.25">
      <c r="C90" s="2"/>
      <c r="D90" s="1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7"/>
    </row>
    <row r="91" spans="3:29" x14ac:dyDescent="0.25">
      <c r="C91" s="2"/>
      <c r="D91" s="1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7"/>
    </row>
    <row r="92" spans="3:29" x14ac:dyDescent="0.25">
      <c r="C92" s="2"/>
      <c r="D92" s="1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7"/>
    </row>
    <row r="93" spans="3:29" x14ac:dyDescent="0.25">
      <c r="C93" s="2"/>
      <c r="D93" s="1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7"/>
    </row>
    <row r="94" spans="3:29" x14ac:dyDescent="0.25">
      <c r="C94" s="2"/>
      <c r="D94" s="1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7"/>
    </row>
    <row r="95" spans="3:29" x14ac:dyDescent="0.25">
      <c r="C95" s="2"/>
      <c r="D95" s="1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7"/>
    </row>
    <row r="96" spans="3:29" x14ac:dyDescent="0.25">
      <c r="C96" s="2"/>
      <c r="D96" s="1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7"/>
    </row>
    <row r="97" spans="3:29" x14ac:dyDescent="0.25">
      <c r="C97" s="2"/>
      <c r="D97" s="1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7"/>
    </row>
    <row r="98" spans="3:29" x14ac:dyDescent="0.25">
      <c r="C98" s="2"/>
      <c r="D98" s="1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7"/>
    </row>
    <row r="99" spans="3:29" x14ac:dyDescent="0.25">
      <c r="C99" s="2"/>
      <c r="D99" s="1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7"/>
    </row>
    <row r="100" spans="3:29" x14ac:dyDescent="0.25">
      <c r="C100" s="2"/>
      <c r="D100" s="1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7"/>
    </row>
    <row r="101" spans="3:29" x14ac:dyDescent="0.25">
      <c r="C101" s="2"/>
      <c r="D101" s="1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7"/>
    </row>
    <row r="102" spans="3:29" x14ac:dyDescent="0.25">
      <c r="C102" s="2"/>
      <c r="D102" s="1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7"/>
    </row>
    <row r="103" spans="3:29" x14ac:dyDescent="0.25">
      <c r="C103" s="2"/>
      <c r="D103" s="1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7"/>
    </row>
    <row r="104" spans="3:29" x14ac:dyDescent="0.25">
      <c r="C104" s="2"/>
      <c r="D104" s="1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7"/>
    </row>
    <row r="105" spans="3:29" x14ac:dyDescent="0.25">
      <c r="C105" s="2"/>
      <c r="D105" s="1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7"/>
    </row>
    <row r="106" spans="3:29" x14ac:dyDescent="0.25">
      <c r="C106" s="2"/>
      <c r="D106" s="1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7"/>
    </row>
    <row r="107" spans="3:29" x14ac:dyDescent="0.25">
      <c r="C107" s="2"/>
      <c r="D107" s="1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7"/>
    </row>
    <row r="108" spans="3:29" x14ac:dyDescent="0.25">
      <c r="C108" s="2"/>
      <c r="D108" s="1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7"/>
    </row>
    <row r="109" spans="3:29" x14ac:dyDescent="0.25">
      <c r="C109" s="2"/>
      <c r="D109" s="1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7"/>
    </row>
    <row r="110" spans="3:29" x14ac:dyDescent="0.25">
      <c r="C110" s="2"/>
      <c r="D110" s="1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7"/>
    </row>
    <row r="111" spans="3:29" x14ac:dyDescent="0.25">
      <c r="C111" s="2"/>
      <c r="D111" s="1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7"/>
    </row>
    <row r="112" spans="3:29" x14ac:dyDescent="0.25">
      <c r="C112" s="2"/>
      <c r="D112" s="1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7"/>
    </row>
    <row r="113" spans="3:29" x14ac:dyDescent="0.25">
      <c r="C113" s="2"/>
      <c r="D113" s="1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7"/>
    </row>
    <row r="114" spans="3:29" x14ac:dyDescent="0.25">
      <c r="C114" s="2"/>
      <c r="D114" s="1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7"/>
    </row>
    <row r="115" spans="3:29" x14ac:dyDescent="0.25">
      <c r="C115" s="2"/>
      <c r="D115" s="1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7"/>
    </row>
    <row r="116" spans="3:29" x14ac:dyDescent="0.25">
      <c r="C116" s="2"/>
      <c r="D116" s="1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7"/>
    </row>
    <row r="117" spans="3:29" x14ac:dyDescent="0.25">
      <c r="C117" s="2"/>
      <c r="D117" s="1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7"/>
    </row>
    <row r="118" spans="3:29" x14ac:dyDescent="0.25">
      <c r="C118" s="2"/>
      <c r="D118" s="1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7"/>
    </row>
    <row r="119" spans="3:29" x14ac:dyDescent="0.25">
      <c r="C119" s="2"/>
      <c r="D119" s="1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7"/>
    </row>
    <row r="120" spans="3:29" x14ac:dyDescent="0.25">
      <c r="C120" s="2"/>
      <c r="D120" s="1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7"/>
    </row>
    <row r="121" spans="3:29" x14ac:dyDescent="0.25">
      <c r="C121" s="2"/>
      <c r="D121" s="1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7"/>
    </row>
    <row r="122" spans="3:29" x14ac:dyDescent="0.25">
      <c r="C122" s="2"/>
      <c r="D122" s="1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7"/>
    </row>
    <row r="123" spans="3:29" x14ac:dyDescent="0.25">
      <c r="C123" s="2"/>
      <c r="D123" s="1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7"/>
    </row>
    <row r="124" spans="3:29" x14ac:dyDescent="0.25">
      <c r="C124" s="2"/>
      <c r="D124" s="1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7"/>
    </row>
    <row r="125" spans="3:29" x14ac:dyDescent="0.25">
      <c r="C125" s="2"/>
      <c r="D125" s="1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7"/>
    </row>
    <row r="126" spans="3:29" x14ac:dyDescent="0.25">
      <c r="C126" s="2"/>
      <c r="D126" s="1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7"/>
    </row>
    <row r="127" spans="3:29" x14ac:dyDescent="0.25">
      <c r="C127" s="2"/>
      <c r="D127" s="1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7"/>
    </row>
    <row r="128" spans="3:29" x14ac:dyDescent="0.25">
      <c r="C128" s="2"/>
      <c r="D128" s="1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7"/>
    </row>
    <row r="129" spans="3:29" x14ac:dyDescent="0.25">
      <c r="C129" s="2"/>
      <c r="D129" s="1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7"/>
    </row>
    <row r="130" spans="3:29" x14ac:dyDescent="0.25">
      <c r="C130" s="2"/>
      <c r="D130" s="1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7"/>
    </row>
    <row r="131" spans="3:29" x14ac:dyDescent="0.25">
      <c r="C131" s="2"/>
      <c r="D131" s="1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7"/>
    </row>
    <row r="132" spans="3:29" x14ac:dyDescent="0.25">
      <c r="C132" s="2"/>
      <c r="D132" s="1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7"/>
    </row>
    <row r="133" spans="3:29" x14ac:dyDescent="0.25">
      <c r="C133" s="2"/>
      <c r="D133" s="1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7"/>
    </row>
    <row r="134" spans="3:29" x14ac:dyDescent="0.25">
      <c r="C134" s="2"/>
      <c r="D134" s="1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7"/>
    </row>
    <row r="135" spans="3:29" x14ac:dyDescent="0.25">
      <c r="C135" s="2"/>
      <c r="D135" s="1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7"/>
    </row>
    <row r="136" spans="3:29" x14ac:dyDescent="0.25">
      <c r="C136" s="2"/>
      <c r="D136" s="1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7"/>
    </row>
    <row r="137" spans="3:29" x14ac:dyDescent="0.25">
      <c r="C137" s="2"/>
      <c r="D137" s="1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7"/>
    </row>
    <row r="138" spans="3:29" x14ac:dyDescent="0.25">
      <c r="C138" s="2"/>
      <c r="D138" s="1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7"/>
    </row>
    <row r="139" spans="3:29" x14ac:dyDescent="0.25">
      <c r="C139" s="2"/>
      <c r="D139" s="1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7"/>
    </row>
    <row r="140" spans="3:29" x14ac:dyDescent="0.25">
      <c r="C140" s="2"/>
      <c r="D140" s="1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7"/>
    </row>
    <row r="141" spans="3:29" x14ac:dyDescent="0.25">
      <c r="C141" s="2"/>
      <c r="D141" s="1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7"/>
    </row>
    <row r="142" spans="3:29" x14ac:dyDescent="0.25">
      <c r="C142" s="2"/>
      <c r="D142" s="1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7"/>
    </row>
    <row r="143" spans="3:29" x14ac:dyDescent="0.25">
      <c r="C143" s="2"/>
      <c r="D143" s="1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7"/>
    </row>
    <row r="144" spans="3:29" x14ac:dyDescent="0.25">
      <c r="C144" s="2"/>
      <c r="D144" s="1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7"/>
    </row>
    <row r="145" spans="3:29" x14ac:dyDescent="0.25">
      <c r="C145" s="2"/>
      <c r="D145" s="1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7"/>
    </row>
    <row r="146" spans="3:29" x14ac:dyDescent="0.25">
      <c r="C146" s="2"/>
      <c r="D146" s="1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7"/>
    </row>
    <row r="147" spans="3:29" x14ac:dyDescent="0.25">
      <c r="C147" s="2"/>
      <c r="D147" s="1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7"/>
    </row>
    <row r="148" spans="3:29" x14ac:dyDescent="0.25">
      <c r="C148" s="2"/>
      <c r="D148" s="1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7"/>
    </row>
    <row r="149" spans="3:29" x14ac:dyDescent="0.25">
      <c r="C149" s="2"/>
      <c r="D149" s="1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7"/>
    </row>
    <row r="150" spans="3:29" x14ac:dyDescent="0.25">
      <c r="C150" s="2"/>
      <c r="D150" s="1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7"/>
    </row>
    <row r="151" spans="3:29" x14ac:dyDescent="0.25">
      <c r="C151" s="2"/>
      <c r="D151" s="1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7"/>
    </row>
    <row r="152" spans="3:29" x14ac:dyDescent="0.25">
      <c r="C152" s="2"/>
      <c r="D152" s="1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7"/>
    </row>
    <row r="153" spans="3:29" x14ac:dyDescent="0.25">
      <c r="C153" s="2"/>
      <c r="D153" s="1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7"/>
    </row>
    <row r="154" spans="3:29" x14ac:dyDescent="0.25">
      <c r="C154" s="2"/>
      <c r="D154" s="1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7"/>
    </row>
    <row r="155" spans="3:29" x14ac:dyDescent="0.25">
      <c r="C155" s="2"/>
      <c r="D155" s="1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7"/>
    </row>
    <row r="156" spans="3:29" x14ac:dyDescent="0.25">
      <c r="C156" s="2"/>
      <c r="D156" s="1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7"/>
    </row>
    <row r="157" spans="3:29" x14ac:dyDescent="0.25">
      <c r="C157" s="2"/>
      <c r="D157" s="1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7"/>
    </row>
    <row r="158" spans="3:29" x14ac:dyDescent="0.25">
      <c r="C158" s="2"/>
      <c r="D158" s="1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7"/>
    </row>
    <row r="159" spans="3:29" x14ac:dyDescent="0.25">
      <c r="C159" s="2"/>
      <c r="D159" s="1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7"/>
    </row>
    <row r="160" spans="3:29" x14ac:dyDescent="0.25">
      <c r="C160" s="2"/>
      <c r="D160" s="1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7"/>
    </row>
    <row r="161" spans="3:29" x14ac:dyDescent="0.25">
      <c r="C161" s="2"/>
      <c r="D161" s="1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7"/>
    </row>
    <row r="162" spans="3:29" x14ac:dyDescent="0.25">
      <c r="C162" s="2"/>
      <c r="D162" s="1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7"/>
    </row>
    <row r="163" spans="3:29" x14ac:dyDescent="0.25">
      <c r="C163" s="2"/>
      <c r="D163" s="1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7"/>
    </row>
    <row r="164" spans="3:29" x14ac:dyDescent="0.25">
      <c r="C164" s="2"/>
      <c r="D164" s="1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7"/>
    </row>
    <row r="165" spans="3:29" x14ac:dyDescent="0.25">
      <c r="C165" s="2"/>
      <c r="D165" s="1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7"/>
    </row>
    <row r="166" spans="3:29" x14ac:dyDescent="0.25">
      <c r="C166" s="2"/>
      <c r="D166" s="1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7"/>
    </row>
    <row r="167" spans="3:29" x14ac:dyDescent="0.25">
      <c r="C167" s="2"/>
      <c r="D167" s="1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7"/>
    </row>
    <row r="168" spans="3:29" x14ac:dyDescent="0.25">
      <c r="C168" s="2"/>
      <c r="D168" s="1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7"/>
    </row>
    <row r="169" spans="3:29" x14ac:dyDescent="0.25">
      <c r="C169" s="2"/>
      <c r="D169" s="1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7"/>
    </row>
    <row r="170" spans="3:29" x14ac:dyDescent="0.25">
      <c r="C170" s="2"/>
      <c r="D170" s="1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7"/>
    </row>
    <row r="171" spans="3:29" x14ac:dyDescent="0.25">
      <c r="C171" s="2"/>
      <c r="D171" s="1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7"/>
    </row>
    <row r="172" spans="3:29" x14ac:dyDescent="0.25">
      <c r="C172" s="2"/>
      <c r="D172" s="1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7"/>
    </row>
    <row r="173" spans="3:29" x14ac:dyDescent="0.25">
      <c r="C173" s="2"/>
      <c r="D173" s="1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7"/>
    </row>
    <row r="174" spans="3:29" x14ac:dyDescent="0.25">
      <c r="C174" s="2"/>
      <c r="D174" s="1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7"/>
    </row>
    <row r="175" spans="3:29" x14ac:dyDescent="0.25">
      <c r="C175" s="2"/>
      <c r="D175" s="1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7"/>
    </row>
    <row r="176" spans="3:29" x14ac:dyDescent="0.25">
      <c r="C176" s="2"/>
      <c r="D176" s="1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7"/>
    </row>
    <row r="177" spans="3:29" x14ac:dyDescent="0.25">
      <c r="C177" s="2"/>
      <c r="D177" s="1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7"/>
    </row>
    <row r="178" spans="3:29" x14ac:dyDescent="0.25">
      <c r="C178" s="2"/>
      <c r="D178" s="1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7"/>
    </row>
    <row r="179" spans="3:29" x14ac:dyDescent="0.25">
      <c r="C179" s="2"/>
      <c r="D179" s="1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7"/>
    </row>
    <row r="180" spans="3:29" x14ac:dyDescent="0.25">
      <c r="C180" s="2"/>
      <c r="D180" s="1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7"/>
    </row>
    <row r="181" spans="3:29" x14ac:dyDescent="0.25">
      <c r="C181" s="2"/>
      <c r="D181" s="1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7"/>
    </row>
    <row r="182" spans="3:29" x14ac:dyDescent="0.25">
      <c r="C182" s="2"/>
      <c r="D182" s="1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7"/>
    </row>
    <row r="183" spans="3:29" x14ac:dyDescent="0.25">
      <c r="C183" s="2"/>
      <c r="D183" s="1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7"/>
    </row>
    <row r="184" spans="3:29" x14ac:dyDescent="0.25">
      <c r="C184" s="2"/>
      <c r="D184" s="1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7"/>
    </row>
    <row r="185" spans="3:29" x14ac:dyDescent="0.25">
      <c r="C185" s="2"/>
      <c r="D185" s="1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7"/>
    </row>
    <row r="186" spans="3:29" x14ac:dyDescent="0.25">
      <c r="C186" s="2"/>
      <c r="D186" s="1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7"/>
    </row>
    <row r="187" spans="3:29" x14ac:dyDescent="0.25">
      <c r="C187" s="2"/>
      <c r="D187" s="1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7"/>
    </row>
    <row r="188" spans="3:29" x14ac:dyDescent="0.25">
      <c r="C188" s="2"/>
      <c r="D188" s="1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7"/>
    </row>
    <row r="189" spans="3:29" x14ac:dyDescent="0.25">
      <c r="C189" s="2"/>
      <c r="D189" s="1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7"/>
    </row>
    <row r="190" spans="3:29" x14ac:dyDescent="0.25">
      <c r="C190" s="2"/>
      <c r="D190" s="1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7"/>
    </row>
    <row r="191" spans="3:29" x14ac:dyDescent="0.25">
      <c r="C191" s="2"/>
      <c r="D191" s="1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7"/>
    </row>
    <row r="192" spans="3:29" x14ac:dyDescent="0.25">
      <c r="C192" s="2"/>
      <c r="D192" s="1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7"/>
    </row>
    <row r="193" spans="3:29" x14ac:dyDescent="0.25">
      <c r="C193" s="2"/>
      <c r="D193" s="1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7"/>
    </row>
    <row r="194" spans="3:29" x14ac:dyDescent="0.25">
      <c r="C194" s="2"/>
      <c r="D194" s="1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7"/>
    </row>
    <row r="195" spans="3:29" x14ac:dyDescent="0.25">
      <c r="C195" s="2"/>
      <c r="D195" s="1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7"/>
    </row>
    <row r="196" spans="3:29" x14ac:dyDescent="0.25">
      <c r="C196" s="2"/>
      <c r="D196" s="1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7"/>
    </row>
    <row r="197" spans="3:29" x14ac:dyDescent="0.25">
      <c r="C197" s="2"/>
      <c r="D197" s="1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7"/>
    </row>
    <row r="198" spans="3:29" x14ac:dyDescent="0.25">
      <c r="C198" s="2"/>
      <c r="D198" s="1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7"/>
    </row>
    <row r="199" spans="3:29" x14ac:dyDescent="0.25">
      <c r="C199" s="2"/>
      <c r="D199" s="1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7"/>
    </row>
    <row r="200" spans="3:29" x14ac:dyDescent="0.25">
      <c r="C200" s="2"/>
      <c r="D200" s="1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7"/>
    </row>
    <row r="201" spans="3:29" x14ac:dyDescent="0.25">
      <c r="C201" s="2"/>
      <c r="D201" s="1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7"/>
    </row>
    <row r="202" spans="3:29" x14ac:dyDescent="0.25">
      <c r="C202" s="2"/>
      <c r="D202" s="1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7"/>
    </row>
    <row r="203" spans="3:29" x14ac:dyDescent="0.25">
      <c r="C203" s="2"/>
      <c r="D203" s="1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7"/>
    </row>
    <row r="204" spans="3:29" x14ac:dyDescent="0.25">
      <c r="C204" s="2"/>
      <c r="D204" s="1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7"/>
    </row>
    <row r="205" spans="3:29" x14ac:dyDescent="0.25">
      <c r="C205" s="2"/>
      <c r="D205" s="1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7"/>
    </row>
    <row r="206" spans="3:29" x14ac:dyDescent="0.25">
      <c r="C206" s="2"/>
      <c r="D206" s="1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7"/>
    </row>
    <row r="207" spans="3:29" x14ac:dyDescent="0.25">
      <c r="C207" s="2"/>
      <c r="D207" s="1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7"/>
    </row>
    <row r="208" spans="3:29" x14ac:dyDescent="0.25">
      <c r="C208" s="2"/>
      <c r="D208" s="1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7"/>
    </row>
    <row r="209" spans="3:29" x14ac:dyDescent="0.25">
      <c r="C209" s="2"/>
      <c r="D209" s="1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7"/>
    </row>
    <row r="210" spans="3:29" x14ac:dyDescent="0.25">
      <c r="C210" s="2"/>
      <c r="D210" s="1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7"/>
    </row>
    <row r="211" spans="3:29" x14ac:dyDescent="0.25">
      <c r="C211" s="2"/>
      <c r="D211" s="1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7"/>
    </row>
    <row r="212" spans="3:29" x14ac:dyDescent="0.25">
      <c r="C212" s="2"/>
      <c r="D212" s="1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7"/>
    </row>
    <row r="213" spans="3:29" x14ac:dyDescent="0.25">
      <c r="C213" s="2"/>
      <c r="D213" s="1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7"/>
    </row>
    <row r="214" spans="3:29" x14ac:dyDescent="0.25">
      <c r="C214" s="2"/>
      <c r="D214" s="1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7"/>
    </row>
    <row r="215" spans="3:29" x14ac:dyDescent="0.25">
      <c r="C215" s="2"/>
      <c r="D215" s="1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7"/>
    </row>
    <row r="216" spans="3:29" x14ac:dyDescent="0.25">
      <c r="C216" s="2"/>
      <c r="D216" s="1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7"/>
    </row>
    <row r="217" spans="3:29" x14ac:dyDescent="0.25">
      <c r="C217" s="2"/>
      <c r="D217" s="1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7"/>
    </row>
    <row r="218" spans="3:29" x14ac:dyDescent="0.25">
      <c r="C218" s="2"/>
      <c r="D218" s="1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7"/>
    </row>
    <row r="219" spans="3:29" x14ac:dyDescent="0.25">
      <c r="C219" s="2"/>
      <c r="D219" s="1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</row>
    <row r="220" spans="3:29" x14ac:dyDescent="0.25">
      <c r="C220" s="2"/>
      <c r="D220" s="1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</row>
    <row r="221" spans="3:29" x14ac:dyDescent="0.25">
      <c r="C221" s="2"/>
      <c r="D221" s="1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</row>
    <row r="222" spans="3:29" x14ac:dyDescent="0.25">
      <c r="C222" s="2"/>
      <c r="D222" s="1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</row>
    <row r="223" spans="3:29" x14ac:dyDescent="0.25">
      <c r="C223" s="2"/>
      <c r="D223" s="1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</row>
    <row r="224" spans="3:29" x14ac:dyDescent="0.25">
      <c r="C224" s="2"/>
      <c r="D224" s="1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</row>
    <row r="225" spans="3:28" x14ac:dyDescent="0.25">
      <c r="C225" s="2"/>
      <c r="D225" s="1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</row>
    <row r="226" spans="3:28" x14ac:dyDescent="0.25">
      <c r="C226" s="2"/>
      <c r="D226" s="1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</row>
  </sheetData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9BDE-AEA7-4024-8001-82F2759AF86B}">
  <sheetPr codeName="Sheet13"/>
  <dimension ref="A1:AK226"/>
  <sheetViews>
    <sheetView workbookViewId="0"/>
  </sheetViews>
  <sheetFormatPr defaultColWidth="11.19921875" defaultRowHeight="13.8" x14ac:dyDescent="0.25"/>
  <cols>
    <col min="21" max="21" width="27" bestFit="1" customWidth="1"/>
    <col min="24" max="24" width="12.5" customWidth="1"/>
    <col min="25" max="26" width="12.8984375" customWidth="1"/>
  </cols>
  <sheetData>
    <row r="1" spans="1:37" ht="14.4" x14ac:dyDescent="0.3">
      <c r="A1" s="111" t="s">
        <v>93</v>
      </c>
      <c r="B1" s="63" t="s">
        <v>81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90</v>
      </c>
      <c r="L1" s="63" t="s">
        <v>91</v>
      </c>
      <c r="M1" s="63" t="s">
        <v>92</v>
      </c>
      <c r="N1" s="63" t="s">
        <v>106</v>
      </c>
      <c r="O1" s="63" t="s">
        <v>107</v>
      </c>
      <c r="P1" s="63" t="s">
        <v>108</v>
      </c>
      <c r="Q1" s="63" t="s">
        <v>109</v>
      </c>
      <c r="R1" s="63" t="s">
        <v>110</v>
      </c>
      <c r="S1" s="63" t="s">
        <v>111</v>
      </c>
      <c r="T1" s="63" t="s">
        <v>112</v>
      </c>
      <c r="U1" s="63" t="s">
        <v>113</v>
      </c>
      <c r="V1" s="63" t="s">
        <v>114</v>
      </c>
      <c r="W1" s="63" t="s">
        <v>115</v>
      </c>
      <c r="X1" s="63" t="s">
        <v>116</v>
      </c>
      <c r="Y1" s="63" t="s">
        <v>117</v>
      </c>
      <c r="Z1" s="63" t="s">
        <v>130</v>
      </c>
      <c r="AA1" s="63" t="s">
        <v>131</v>
      </c>
      <c r="AB1" s="63" t="s">
        <v>132</v>
      </c>
      <c r="AC1" s="63" t="s">
        <v>133</v>
      </c>
      <c r="AD1" s="63" t="s">
        <v>134</v>
      </c>
      <c r="AE1" s="63" t="s">
        <v>135</v>
      </c>
      <c r="AF1" s="63" t="s">
        <v>136</v>
      </c>
      <c r="AG1" s="63" t="s">
        <v>137</v>
      </c>
      <c r="AH1" s="63" t="s">
        <v>138</v>
      </c>
      <c r="AI1" s="63" t="s">
        <v>139</v>
      </c>
      <c r="AJ1" s="63" t="s">
        <v>140</v>
      </c>
      <c r="AK1" s="63" t="s">
        <v>141</v>
      </c>
    </row>
    <row r="2" spans="1:37" ht="14.4" x14ac:dyDescent="0.3">
      <c r="A2" s="65">
        <v>44012</v>
      </c>
      <c r="B2" s="69">
        <f ca="1">PRODUCT('Rendements SSD_+1'!B$2:B2)</f>
        <v>1.06</v>
      </c>
      <c r="C2" s="69">
        <f ca="1">PRODUCT('Rendements SSD_+1'!C$2:C2)</f>
        <v>1.01</v>
      </c>
      <c r="D2" s="69">
        <f ca="1">PRODUCT('Rendements SSD_+1'!D$2:D2)</f>
        <v>0.97</v>
      </c>
      <c r="E2" s="69">
        <f ca="1">PRODUCT('Rendements SSD_+1'!E$2:E2)</f>
        <v>1.06</v>
      </c>
      <c r="F2" s="69">
        <f ca="1">PRODUCT('Rendements SSD_+1'!F$2:F2)</f>
        <v>1.05</v>
      </c>
      <c r="G2" s="69">
        <f ca="1">PRODUCT('Rendements SSD_+1'!G$2:G2)</f>
        <v>1.05</v>
      </c>
      <c r="H2" s="69">
        <f ca="1">PRODUCT('Rendements SSD_+1'!H$2:H2)</f>
        <v>1.03</v>
      </c>
      <c r="I2" s="69">
        <f ca="1">PRODUCT('Rendements SSD_+1'!I$2:I2)</f>
        <v>1.06</v>
      </c>
      <c r="J2" s="69">
        <f ca="1">PRODUCT('Rendements SSD_+1'!J$2:J2)</f>
        <v>1</v>
      </c>
      <c r="K2" s="69">
        <f ca="1">PRODUCT('Rendements SSD_+1'!K$2:K2)</f>
        <v>1.04</v>
      </c>
      <c r="L2" s="69">
        <f ca="1">PRODUCT('Rendements SSD_+1'!L$2:L2)</f>
        <v>1</v>
      </c>
      <c r="M2" s="69">
        <f ca="1">PRODUCT('Rendements SSD_+1'!M$2:M2)</f>
        <v>0.99</v>
      </c>
      <c r="N2" s="69">
        <f>PRODUCT('Rendements SSD_+1'!N$2:N2)</f>
        <v>1</v>
      </c>
      <c r="O2" s="69">
        <f>PRODUCT('Rendements SSD_+1'!O$2:O2)</f>
        <v>1</v>
      </c>
      <c r="P2" s="69">
        <f>PRODUCT('Rendements SSD_+1'!P$2:P2)</f>
        <v>1</v>
      </c>
      <c r="Q2" s="69">
        <f>PRODUCT('Rendements SSD_+1'!Q$2:Q2)</f>
        <v>1</v>
      </c>
      <c r="R2" s="69">
        <f>PRODUCT('Rendements SSD_+1'!R$2:R2)</f>
        <v>1</v>
      </c>
      <c r="S2" s="69">
        <f>PRODUCT('Rendements SSD_+1'!S$2:S2)</f>
        <v>1</v>
      </c>
      <c r="T2" s="69">
        <f>PRODUCT('Rendements SSD_+1'!T$2:T2)</f>
        <v>1</v>
      </c>
      <c r="U2" s="69">
        <f>PRODUCT('Rendements SSD_+1'!U$2:U2)</f>
        <v>1</v>
      </c>
      <c r="V2" s="69">
        <f>PRODUCT('Rendements SSD_+1'!V$2:V2)</f>
        <v>0</v>
      </c>
      <c r="W2" s="69">
        <f>PRODUCT('Rendements SSD_+1'!W$2:W2)</f>
        <v>0</v>
      </c>
      <c r="X2" s="69">
        <f>PRODUCT('Rendements SSD_+1'!X$2:X2)</f>
        <v>0</v>
      </c>
      <c r="Y2" s="69">
        <f>PRODUCT('Rendements SSD_+1'!Y$2:Y2)</f>
        <v>0</v>
      </c>
      <c r="Z2" s="69">
        <f>PRODUCT('Rendements SSD_+1'!Z$2:Z2)</f>
        <v>0</v>
      </c>
      <c r="AA2" s="69">
        <f>PRODUCT('Rendements SSD_+1'!AA$2:AA2)</f>
        <v>0</v>
      </c>
      <c r="AB2" s="69">
        <f>PRODUCT('Rendements SSD_+1'!AB$2:AB2)</f>
        <v>0</v>
      </c>
      <c r="AC2" s="69">
        <f>PRODUCT('Rendements SSD_+1'!AC$2:AC2)</f>
        <v>0</v>
      </c>
      <c r="AD2" s="69">
        <f>PRODUCT('Rendements SSD_+1'!AD$2:AD2)</f>
        <v>0</v>
      </c>
      <c r="AE2" s="69">
        <f>PRODUCT('Rendements SSD_+1'!AE$2:AE2)</f>
        <v>0</v>
      </c>
      <c r="AF2" s="69">
        <f>PRODUCT('Rendements SSD_+1'!AF$2:AF2)</f>
        <v>0</v>
      </c>
      <c r="AG2" s="69">
        <f>PRODUCT('Rendements SSD_+1'!AG$2:AG2)</f>
        <v>0</v>
      </c>
      <c r="AH2" s="69">
        <f>PRODUCT('Rendements SSD_+1'!AH$2:AH2)</f>
        <v>0</v>
      </c>
      <c r="AI2" s="69">
        <f>PRODUCT('Rendements SSD_+1'!AI$2:AI2)</f>
        <v>0</v>
      </c>
      <c r="AJ2" s="69">
        <f>PRODUCT('Rendements SSD_+1'!AJ$2:AJ2)</f>
        <v>0</v>
      </c>
      <c r="AK2" s="69">
        <f>PRODUCT('Rendements SSD_+1'!AK$2:AK2)</f>
        <v>0</v>
      </c>
    </row>
    <row r="3" spans="1:37" s="1" customFormat="1" ht="44.25" customHeight="1" x14ac:dyDescent="0.3">
      <c r="A3" s="65">
        <v>44043</v>
      </c>
      <c r="B3" s="69">
        <f ca="1">PRODUCT('Rendements SSD_+1'!B$2:B3)</f>
        <v>1.1130000000000002</v>
      </c>
      <c r="C3" s="69">
        <f ca="1">PRODUCT('Rendements SSD_+1'!C$2:C3)</f>
        <v>0.95949999999999991</v>
      </c>
      <c r="D3" s="69">
        <f ca="1">PRODUCT('Rendements SSD_+1'!D$2:D3)</f>
        <v>1.0282</v>
      </c>
      <c r="E3" s="69">
        <f ca="1">PRODUCT('Rendements SSD_+1'!E$2:E3)</f>
        <v>1.0706</v>
      </c>
      <c r="F3" s="69">
        <f ca="1">PRODUCT('Rendements SSD_+1'!F$2:F3)</f>
        <v>1.1130000000000002</v>
      </c>
      <c r="G3" s="69">
        <f ca="1">PRODUCT('Rendements SSD_+1'!G$2:G3)</f>
        <v>1.008</v>
      </c>
      <c r="H3" s="69">
        <f ca="1">PRODUCT('Rendements SSD_+1'!H$2:H3)</f>
        <v>1.0403</v>
      </c>
      <c r="I3" s="69">
        <f ca="1">PRODUCT('Rendements SSD_+1'!I$2:I3)</f>
        <v>1.0812000000000002</v>
      </c>
      <c r="J3" s="69">
        <f ca="1">PRODUCT('Rendements SSD_+1'!J$2:J3)</f>
        <v>1</v>
      </c>
      <c r="K3" s="69">
        <f ca="1">PRODUCT('Rendements SSD_+1'!K$2:K3)</f>
        <v>0.98799999999999999</v>
      </c>
      <c r="L3" s="69">
        <f ca="1">PRODUCT('Rendements SSD_+1'!L$2:L3)</f>
        <v>0.95</v>
      </c>
      <c r="M3" s="69">
        <f ca="1">PRODUCT('Rendements SSD_+1'!M$2:M3)</f>
        <v>0.99990000000000001</v>
      </c>
      <c r="N3" s="69">
        <f>PRODUCT('Rendements SSD_+1'!N$2:N3)</f>
        <v>1</v>
      </c>
      <c r="O3" s="69">
        <f>PRODUCT('Rendements SSD_+1'!O$2:O3)</f>
        <v>1</v>
      </c>
      <c r="P3" s="69">
        <f>PRODUCT('Rendements SSD_+1'!P$2:P3)</f>
        <v>1</v>
      </c>
      <c r="Q3" s="69">
        <f>PRODUCT('Rendements SSD_+1'!Q$2:Q3)</f>
        <v>1</v>
      </c>
      <c r="R3" s="69">
        <f>PRODUCT('Rendements SSD_+1'!R$2:R3)</f>
        <v>1</v>
      </c>
      <c r="S3" s="69">
        <f>PRODUCT('Rendements SSD_+1'!S$2:S3)</f>
        <v>1</v>
      </c>
      <c r="T3" s="69">
        <f>PRODUCT('Rendements SSD_+1'!T$2:T3)</f>
        <v>1</v>
      </c>
      <c r="U3" s="69">
        <f>PRODUCT('Rendements SSD_+1'!U$2:U3)</f>
        <v>1</v>
      </c>
      <c r="V3" s="69">
        <f>PRODUCT('Rendements SSD_+1'!V$2:V3)</f>
        <v>0</v>
      </c>
      <c r="W3" s="69">
        <f>PRODUCT('Rendements SSD_+1'!W$2:W3)</f>
        <v>0</v>
      </c>
      <c r="X3" s="69">
        <f>PRODUCT('Rendements SSD_+1'!X$2:X3)</f>
        <v>0</v>
      </c>
      <c r="Y3" s="69">
        <f>PRODUCT('Rendements SSD_+1'!Y$2:Y3)</f>
        <v>0</v>
      </c>
      <c r="Z3" s="69">
        <f>PRODUCT('Rendements SSD_+1'!Z$2:Z3)</f>
        <v>0</v>
      </c>
      <c r="AA3" s="69">
        <f>PRODUCT('Rendements SSD_+1'!AA$2:AA3)</f>
        <v>0</v>
      </c>
      <c r="AB3" s="69">
        <f>PRODUCT('Rendements SSD_+1'!AB$2:AB3)</f>
        <v>0</v>
      </c>
      <c r="AC3" s="69">
        <f>PRODUCT('Rendements SSD_+1'!AC$2:AC3)</f>
        <v>0</v>
      </c>
      <c r="AD3" s="69">
        <f>PRODUCT('Rendements SSD_+1'!AD$2:AD3)</f>
        <v>0</v>
      </c>
      <c r="AE3" s="69">
        <f>PRODUCT('Rendements SSD_+1'!AE$2:AE3)</f>
        <v>0</v>
      </c>
      <c r="AF3" s="69">
        <f>PRODUCT('Rendements SSD_+1'!AF$2:AF3)</f>
        <v>0</v>
      </c>
      <c r="AG3" s="69">
        <f>PRODUCT('Rendements SSD_+1'!AG$2:AG3)</f>
        <v>0</v>
      </c>
      <c r="AH3" s="69">
        <f>PRODUCT('Rendements SSD_+1'!AH$2:AH3)</f>
        <v>0</v>
      </c>
      <c r="AI3" s="69">
        <f>PRODUCT('Rendements SSD_+1'!AI$2:AI3)</f>
        <v>0</v>
      </c>
      <c r="AJ3" s="69">
        <f>PRODUCT('Rendements SSD_+1'!AJ$2:AJ3)</f>
        <v>0</v>
      </c>
      <c r="AK3" s="69">
        <f>PRODUCT('Rendements SSD_+1'!AK$2:AK3)</f>
        <v>0</v>
      </c>
    </row>
    <row r="4" spans="1:37" s="1" customFormat="1" ht="14.4" x14ac:dyDescent="0.3">
      <c r="A4" s="65">
        <v>44074</v>
      </c>
      <c r="B4" s="69">
        <f ca="1">PRODUCT('Rendements SSD_+1'!B$2:B4)</f>
        <v>1.0907400000000003</v>
      </c>
      <c r="C4" s="69">
        <f ca="1">PRODUCT('Rendements SSD_+1'!C$2:C4)</f>
        <v>0.91152499999999992</v>
      </c>
      <c r="D4" s="69">
        <f ca="1">PRODUCT('Rendements SSD_+1'!D$2:D4)</f>
        <v>1.0384819999999999</v>
      </c>
      <c r="E4" s="69">
        <f ca="1">PRODUCT('Rendements SSD_+1'!E$2:E4)</f>
        <v>1.113424</v>
      </c>
      <c r="F4" s="69">
        <f ca="1">PRODUCT('Rendements SSD_+1'!F$2:F4)</f>
        <v>1.1352600000000002</v>
      </c>
      <c r="G4" s="69">
        <f ca="1">PRODUCT('Rendements SSD_+1'!G$2:G4)</f>
        <v>1.0684800000000001</v>
      </c>
      <c r="H4" s="69">
        <f ca="1">PRODUCT('Rendements SSD_+1'!H$2:H4)</f>
        <v>0.99868800000000002</v>
      </c>
      <c r="I4" s="69">
        <f ca="1">PRODUCT('Rendements SSD_+1'!I$2:I4)</f>
        <v>1.0812000000000002</v>
      </c>
      <c r="J4" s="69">
        <f ca="1">PRODUCT('Rendements SSD_+1'!J$2:J4)</f>
        <v>1.05</v>
      </c>
      <c r="K4" s="69">
        <f ca="1">PRODUCT('Rendements SSD_+1'!K$2:K4)</f>
        <v>0.95835999999999999</v>
      </c>
      <c r="L4" s="69">
        <f ca="1">PRODUCT('Rendements SSD_+1'!L$2:L4)</f>
        <v>0.90249999999999997</v>
      </c>
      <c r="M4" s="69">
        <f ca="1">PRODUCT('Rendements SSD_+1'!M$2:M4)</f>
        <v>1.019898</v>
      </c>
      <c r="N4" s="69">
        <f>PRODUCT('Rendements SSD_+1'!N$2:N4)</f>
        <v>1</v>
      </c>
      <c r="O4" s="69">
        <f>PRODUCT('Rendements SSD_+1'!O$2:O4)</f>
        <v>1</v>
      </c>
      <c r="P4" s="69">
        <f>PRODUCT('Rendements SSD_+1'!P$2:P4)</f>
        <v>1</v>
      </c>
      <c r="Q4" s="69">
        <f>PRODUCT('Rendements SSD_+1'!Q$2:Q4)</f>
        <v>1</v>
      </c>
      <c r="R4" s="69">
        <f>PRODUCT('Rendements SSD_+1'!R$2:R4)</f>
        <v>1</v>
      </c>
      <c r="S4" s="69">
        <f>PRODUCT('Rendements SSD_+1'!S$2:S4)</f>
        <v>1</v>
      </c>
      <c r="T4" s="69">
        <f>PRODUCT('Rendements SSD_+1'!T$2:T4)</f>
        <v>1</v>
      </c>
      <c r="U4" s="69">
        <f>PRODUCT('Rendements SSD_+1'!U$2:U4)</f>
        <v>1</v>
      </c>
      <c r="V4" s="69">
        <f>PRODUCT('Rendements SSD_+1'!V$2:V4)</f>
        <v>0</v>
      </c>
      <c r="W4" s="69">
        <f>PRODUCT('Rendements SSD_+1'!W$2:W4)</f>
        <v>0</v>
      </c>
      <c r="X4" s="69">
        <f>PRODUCT('Rendements SSD_+1'!X$2:X4)</f>
        <v>0</v>
      </c>
      <c r="Y4" s="69">
        <f>PRODUCT('Rendements SSD_+1'!Y$2:Y4)</f>
        <v>0</v>
      </c>
      <c r="Z4" s="69">
        <f>PRODUCT('Rendements SSD_+1'!Z$2:Z4)</f>
        <v>0</v>
      </c>
      <c r="AA4" s="69">
        <f>PRODUCT('Rendements SSD_+1'!AA$2:AA4)</f>
        <v>0</v>
      </c>
      <c r="AB4" s="69">
        <f>PRODUCT('Rendements SSD_+1'!AB$2:AB4)</f>
        <v>0</v>
      </c>
      <c r="AC4" s="69">
        <f>PRODUCT('Rendements SSD_+1'!AC$2:AC4)</f>
        <v>0</v>
      </c>
      <c r="AD4" s="69">
        <f>PRODUCT('Rendements SSD_+1'!AD$2:AD4)</f>
        <v>0</v>
      </c>
      <c r="AE4" s="69">
        <f>PRODUCT('Rendements SSD_+1'!AE$2:AE4)</f>
        <v>0</v>
      </c>
      <c r="AF4" s="69">
        <f>PRODUCT('Rendements SSD_+1'!AF$2:AF4)</f>
        <v>0</v>
      </c>
      <c r="AG4" s="69">
        <f>PRODUCT('Rendements SSD_+1'!AG$2:AG4)</f>
        <v>0</v>
      </c>
      <c r="AH4" s="69">
        <f>PRODUCT('Rendements SSD_+1'!AH$2:AH4)</f>
        <v>0</v>
      </c>
      <c r="AI4" s="69">
        <f>PRODUCT('Rendements SSD_+1'!AI$2:AI4)</f>
        <v>0</v>
      </c>
      <c r="AJ4" s="69">
        <f>PRODUCT('Rendements SSD_+1'!AJ$2:AJ4)</f>
        <v>0</v>
      </c>
      <c r="AK4" s="69">
        <f>PRODUCT('Rendements SSD_+1'!AK$2:AK4)</f>
        <v>0</v>
      </c>
    </row>
    <row r="5" spans="1:37" ht="14.4" x14ac:dyDescent="0.3">
      <c r="A5" s="65">
        <v>44104</v>
      </c>
      <c r="B5" s="69">
        <f ca="1">PRODUCT('Rendements SSD_+1'!B$2:B5)</f>
        <v>1.0689252000000002</v>
      </c>
      <c r="C5" s="69">
        <f ca="1">PRODUCT('Rendements SSD_+1'!C$2:C5)</f>
        <v>0.9024097499999999</v>
      </c>
      <c r="D5" s="69">
        <f ca="1">PRODUCT('Rendements SSD_+1'!D$2:D5)</f>
        <v>1.0280971799999998</v>
      </c>
      <c r="E5" s="69">
        <f ca="1">PRODUCT('Rendements SSD_+1'!E$2:E5)</f>
        <v>1.08002128</v>
      </c>
      <c r="F5" s="69">
        <f ca="1">PRODUCT('Rendements SSD_+1'!F$2:F5)</f>
        <v>1.0898496000000002</v>
      </c>
      <c r="G5" s="69">
        <f ca="1">PRODUCT('Rendements SSD_+1'!G$2:G5)</f>
        <v>1.0364256000000001</v>
      </c>
      <c r="H5" s="69">
        <f ca="1">PRODUCT('Rendements SSD_+1'!H$2:H5)</f>
        <v>1.0086748800000001</v>
      </c>
      <c r="I5" s="69">
        <f ca="1">PRODUCT('Rendements SSD_+1'!I$2:I5)</f>
        <v>1.0920120000000002</v>
      </c>
      <c r="J5" s="69">
        <f ca="1">PRODUCT('Rendements SSD_+1'!J$2:J5)</f>
        <v>1.0185</v>
      </c>
      <c r="K5" s="69">
        <f ca="1">PRODUCT('Rendements SSD_+1'!K$2:K5)</f>
        <v>1.006278</v>
      </c>
      <c r="L5" s="69">
        <f ca="1">PRODUCT('Rendements SSD_+1'!L$2:L5)</f>
        <v>0.94762500000000005</v>
      </c>
      <c r="M5" s="69">
        <f ca="1">PRODUCT('Rendements SSD_+1'!M$2:M5)</f>
        <v>1.0708929</v>
      </c>
      <c r="N5" s="69">
        <f>PRODUCT('Rendements SSD_+1'!N$2:N5)</f>
        <v>1</v>
      </c>
      <c r="O5" s="69">
        <f>PRODUCT('Rendements SSD_+1'!O$2:O5)</f>
        <v>1</v>
      </c>
      <c r="P5" s="69">
        <f>PRODUCT('Rendements SSD_+1'!P$2:P5)</f>
        <v>1</v>
      </c>
      <c r="Q5" s="69">
        <f>PRODUCT('Rendements SSD_+1'!Q$2:Q5)</f>
        <v>1</v>
      </c>
      <c r="R5" s="69">
        <f>PRODUCT('Rendements SSD_+1'!R$2:R5)</f>
        <v>1</v>
      </c>
      <c r="S5" s="69">
        <f>PRODUCT('Rendements SSD_+1'!S$2:S5)</f>
        <v>1</v>
      </c>
      <c r="T5" s="69">
        <f>PRODUCT('Rendements SSD_+1'!T$2:T5)</f>
        <v>1</v>
      </c>
      <c r="U5" s="69">
        <f>PRODUCT('Rendements SSD_+1'!U$2:U5)</f>
        <v>1</v>
      </c>
      <c r="V5" s="69">
        <f>PRODUCT('Rendements SSD_+1'!V$2:V5)</f>
        <v>0</v>
      </c>
      <c r="W5" s="69">
        <f>PRODUCT('Rendements SSD_+1'!W$2:W5)</f>
        <v>0</v>
      </c>
      <c r="X5" s="69">
        <f>PRODUCT('Rendements SSD_+1'!X$2:X5)</f>
        <v>0</v>
      </c>
      <c r="Y5" s="69">
        <f>PRODUCT('Rendements SSD_+1'!Y$2:Y5)</f>
        <v>0</v>
      </c>
      <c r="Z5" s="69">
        <f>PRODUCT('Rendements SSD_+1'!Z$2:Z5)</f>
        <v>0</v>
      </c>
      <c r="AA5" s="69">
        <f>PRODUCT('Rendements SSD_+1'!AA$2:AA5)</f>
        <v>0</v>
      </c>
      <c r="AB5" s="69">
        <f>PRODUCT('Rendements SSD_+1'!AB$2:AB5)</f>
        <v>0</v>
      </c>
      <c r="AC5" s="69">
        <f>PRODUCT('Rendements SSD_+1'!AC$2:AC5)</f>
        <v>0</v>
      </c>
      <c r="AD5" s="69">
        <f>PRODUCT('Rendements SSD_+1'!AD$2:AD5)</f>
        <v>0</v>
      </c>
      <c r="AE5" s="69">
        <f>PRODUCT('Rendements SSD_+1'!AE$2:AE5)</f>
        <v>0</v>
      </c>
      <c r="AF5" s="69">
        <f>PRODUCT('Rendements SSD_+1'!AF$2:AF5)</f>
        <v>0</v>
      </c>
      <c r="AG5" s="69">
        <f>PRODUCT('Rendements SSD_+1'!AG$2:AG5)</f>
        <v>0</v>
      </c>
      <c r="AH5" s="69">
        <f>PRODUCT('Rendements SSD_+1'!AH$2:AH5)</f>
        <v>0</v>
      </c>
      <c r="AI5" s="69">
        <f>PRODUCT('Rendements SSD_+1'!AI$2:AI5)</f>
        <v>0</v>
      </c>
      <c r="AJ5" s="69">
        <f>PRODUCT('Rendements SSD_+1'!AJ$2:AJ5)</f>
        <v>0</v>
      </c>
      <c r="AK5" s="69">
        <f>PRODUCT('Rendements SSD_+1'!AK$2:AK5)</f>
        <v>0</v>
      </c>
    </row>
    <row r="6" spans="1:37" ht="14.4" x14ac:dyDescent="0.3">
      <c r="A6" s="65">
        <v>44134</v>
      </c>
      <c r="B6" s="69">
        <f ca="1">PRODUCT('Rendements SSD_+1'!B$2:B6)</f>
        <v>1.1116822080000004</v>
      </c>
      <c r="C6" s="69">
        <f ca="1">PRODUCT('Rendements SSD_+1'!C$2:C6)</f>
        <v>0.92948204249999988</v>
      </c>
      <c r="D6" s="69">
        <f ca="1">PRODUCT('Rendements SSD_+1'!D$2:D6)</f>
        <v>1.0589400953999999</v>
      </c>
      <c r="E6" s="69">
        <f ca="1">PRODUCT('Rendements SSD_+1'!E$2:E6)</f>
        <v>1.08002128</v>
      </c>
      <c r="F6" s="69">
        <f ca="1">PRODUCT('Rendements SSD_+1'!F$2:F6)</f>
        <v>1.1443420800000002</v>
      </c>
      <c r="G6" s="69">
        <f ca="1">PRODUCT('Rendements SSD_+1'!G$2:G6)</f>
        <v>1.08824688</v>
      </c>
      <c r="H6" s="69">
        <f ca="1">PRODUCT('Rendements SSD_+1'!H$2:H6)</f>
        <v>0.97841463360000003</v>
      </c>
      <c r="I6" s="69">
        <f ca="1">PRODUCT('Rendements SSD_+1'!I$2:I6)</f>
        <v>1.0483315200000001</v>
      </c>
      <c r="J6" s="69">
        <f ca="1">PRODUCT('Rendements SSD_+1'!J$2:J6)</f>
        <v>1.0286850000000001</v>
      </c>
      <c r="K6" s="69">
        <f ca="1">PRODUCT('Rendements SSD_+1'!K$2:K6)</f>
        <v>0.99621521999999996</v>
      </c>
      <c r="L6" s="69">
        <f ca="1">PRODUCT('Rendements SSD_+1'!L$2:L6)</f>
        <v>0.98553000000000013</v>
      </c>
      <c r="M6" s="69">
        <f ca="1">PRODUCT('Rendements SSD_+1'!M$2:M6)</f>
        <v>1.0280571839999999</v>
      </c>
      <c r="N6" s="69">
        <f>PRODUCT('Rendements SSD_+1'!N$2:N6)</f>
        <v>1</v>
      </c>
      <c r="O6" s="69">
        <f>PRODUCT('Rendements SSD_+1'!O$2:O6)</f>
        <v>1</v>
      </c>
      <c r="P6" s="69">
        <f>PRODUCT('Rendements SSD_+1'!P$2:P6)</f>
        <v>1</v>
      </c>
      <c r="Q6" s="69">
        <f>PRODUCT('Rendements SSD_+1'!Q$2:Q6)</f>
        <v>1</v>
      </c>
      <c r="R6" s="69">
        <f>PRODUCT('Rendements SSD_+1'!R$2:R6)</f>
        <v>1</v>
      </c>
      <c r="S6" s="69">
        <f>PRODUCT('Rendements SSD_+1'!S$2:S6)</f>
        <v>1</v>
      </c>
      <c r="T6" s="69">
        <f>PRODUCT('Rendements SSD_+1'!T$2:T6)</f>
        <v>1</v>
      </c>
      <c r="U6" s="69">
        <f>PRODUCT('Rendements SSD_+1'!U$2:U6)</f>
        <v>1</v>
      </c>
      <c r="V6" s="69">
        <f>PRODUCT('Rendements SSD_+1'!V$2:V6)</f>
        <v>0</v>
      </c>
      <c r="W6" s="69">
        <f>PRODUCT('Rendements SSD_+1'!W$2:W6)</f>
        <v>0</v>
      </c>
      <c r="X6" s="69">
        <f>PRODUCT('Rendements SSD_+1'!X$2:X6)</f>
        <v>0</v>
      </c>
      <c r="Y6" s="69">
        <f>PRODUCT('Rendements SSD_+1'!Y$2:Y6)</f>
        <v>0</v>
      </c>
      <c r="Z6" s="69">
        <f>PRODUCT('Rendements SSD_+1'!Z$2:Z6)</f>
        <v>0</v>
      </c>
      <c r="AA6" s="69">
        <f>PRODUCT('Rendements SSD_+1'!AA$2:AA6)</f>
        <v>0</v>
      </c>
      <c r="AB6" s="69">
        <f>PRODUCT('Rendements SSD_+1'!AB$2:AB6)</f>
        <v>0</v>
      </c>
      <c r="AC6" s="69">
        <f>PRODUCT('Rendements SSD_+1'!AC$2:AC6)</f>
        <v>0</v>
      </c>
      <c r="AD6" s="69">
        <f>PRODUCT('Rendements SSD_+1'!AD$2:AD6)</f>
        <v>0</v>
      </c>
      <c r="AE6" s="69">
        <f>PRODUCT('Rendements SSD_+1'!AE$2:AE6)</f>
        <v>0</v>
      </c>
      <c r="AF6" s="69">
        <f>PRODUCT('Rendements SSD_+1'!AF$2:AF6)</f>
        <v>0</v>
      </c>
      <c r="AG6" s="69">
        <f>PRODUCT('Rendements SSD_+1'!AG$2:AG6)</f>
        <v>0</v>
      </c>
      <c r="AH6" s="69">
        <f>PRODUCT('Rendements SSD_+1'!AH$2:AH6)</f>
        <v>0</v>
      </c>
      <c r="AI6" s="69">
        <f>PRODUCT('Rendements SSD_+1'!AI$2:AI6)</f>
        <v>0</v>
      </c>
      <c r="AJ6" s="69">
        <f>PRODUCT('Rendements SSD_+1'!AJ$2:AJ6)</f>
        <v>0</v>
      </c>
      <c r="AK6" s="69">
        <f>PRODUCT('Rendements SSD_+1'!AK$2:AK6)</f>
        <v>0</v>
      </c>
    </row>
    <row r="7" spans="1:37" ht="14.4" x14ac:dyDescent="0.3">
      <c r="A7" s="65">
        <v>44165</v>
      </c>
      <c r="B7" s="69">
        <f ca="1">PRODUCT('Rendements SSD_+1'!B$2:B7)</f>
        <v>1.0672149196800003</v>
      </c>
      <c r="C7" s="69">
        <f ca="1">PRODUCT('Rendements SSD_+1'!C$2:C7)</f>
        <v>0.97595614462499991</v>
      </c>
      <c r="D7" s="69">
        <f ca="1">PRODUCT('Rendements SSD_+1'!D$2:D7)</f>
        <v>1.0059930906299999</v>
      </c>
      <c r="E7" s="69">
        <f ca="1">PRODUCT('Rendements SSD_+1'!E$2:E7)</f>
        <v>1.0476206416</v>
      </c>
      <c r="F7" s="69">
        <f ca="1">PRODUCT('Rendements SSD_+1'!F$2:F7)</f>
        <v>1.1328986592000001</v>
      </c>
      <c r="G7" s="69">
        <f ca="1">PRODUCT('Rendements SSD_+1'!G$2:G7)</f>
        <v>1.0664819424</v>
      </c>
      <c r="H7" s="69">
        <f ca="1">PRODUCT('Rendements SSD_+1'!H$2:H7)</f>
        <v>1.0371195116160001</v>
      </c>
      <c r="I7" s="69">
        <f ca="1">PRODUCT('Rendements SSD_+1'!I$2:I7)</f>
        <v>1.1007480960000002</v>
      </c>
      <c r="J7" s="69">
        <f ca="1">PRODUCT('Rendements SSD_+1'!J$2:J7)</f>
        <v>1.0183981500000001</v>
      </c>
      <c r="K7" s="69">
        <f ca="1">PRODUCT('Rendements SSD_+1'!K$2:K7)</f>
        <v>0.97629091559999992</v>
      </c>
      <c r="L7" s="69">
        <f ca="1">PRODUCT('Rendements SSD_+1'!L$2:L7)</f>
        <v>1.0150959000000002</v>
      </c>
      <c r="M7" s="69">
        <f ca="1">PRODUCT('Rendements SSD_+1'!M$2:M7)</f>
        <v>0.97665432479999981</v>
      </c>
      <c r="N7" s="69">
        <f>PRODUCT('Rendements SSD_+1'!N$2:N7)</f>
        <v>1</v>
      </c>
      <c r="O7" s="69">
        <f>PRODUCT('Rendements SSD_+1'!O$2:O7)</f>
        <v>1</v>
      </c>
      <c r="P7" s="69">
        <f>PRODUCT('Rendements SSD_+1'!P$2:P7)</f>
        <v>1</v>
      </c>
      <c r="Q7" s="69">
        <f>PRODUCT('Rendements SSD_+1'!Q$2:Q7)</f>
        <v>1</v>
      </c>
      <c r="R7" s="69">
        <f>PRODUCT('Rendements SSD_+1'!R$2:R7)</f>
        <v>1</v>
      </c>
      <c r="S7" s="69">
        <f>PRODUCT('Rendements SSD_+1'!S$2:S7)</f>
        <v>1</v>
      </c>
      <c r="T7" s="69">
        <f>PRODUCT('Rendements SSD_+1'!T$2:T7)</f>
        <v>1</v>
      </c>
      <c r="U7" s="69">
        <f>PRODUCT('Rendements SSD_+1'!U$2:U7)</f>
        <v>1</v>
      </c>
      <c r="V7" s="69">
        <f>PRODUCT('Rendements SSD_+1'!V$2:V7)</f>
        <v>0</v>
      </c>
      <c r="W7" s="69">
        <f>PRODUCT('Rendements SSD_+1'!W$2:W7)</f>
        <v>0</v>
      </c>
      <c r="X7" s="69">
        <f>PRODUCT('Rendements SSD_+1'!X$2:X7)</f>
        <v>0</v>
      </c>
      <c r="Y7" s="69">
        <f>PRODUCT('Rendements SSD_+1'!Y$2:Y7)</f>
        <v>0</v>
      </c>
      <c r="Z7" s="69">
        <f>PRODUCT('Rendements SSD_+1'!Z$2:Z7)</f>
        <v>0</v>
      </c>
      <c r="AA7" s="69">
        <f>PRODUCT('Rendements SSD_+1'!AA$2:AA7)</f>
        <v>0</v>
      </c>
      <c r="AB7" s="69">
        <f>PRODUCT('Rendements SSD_+1'!AB$2:AB7)</f>
        <v>0</v>
      </c>
      <c r="AC7" s="69">
        <f>PRODUCT('Rendements SSD_+1'!AC$2:AC7)</f>
        <v>0</v>
      </c>
      <c r="AD7" s="69">
        <f>PRODUCT('Rendements SSD_+1'!AD$2:AD7)</f>
        <v>0</v>
      </c>
      <c r="AE7" s="69">
        <f>PRODUCT('Rendements SSD_+1'!AE$2:AE7)</f>
        <v>0</v>
      </c>
      <c r="AF7" s="69">
        <f>PRODUCT('Rendements SSD_+1'!AF$2:AF7)</f>
        <v>0</v>
      </c>
      <c r="AG7" s="69">
        <f>PRODUCT('Rendements SSD_+1'!AG$2:AG7)</f>
        <v>0</v>
      </c>
      <c r="AH7" s="69">
        <f>PRODUCT('Rendements SSD_+1'!AH$2:AH7)</f>
        <v>0</v>
      </c>
      <c r="AI7" s="69">
        <f>PRODUCT('Rendements SSD_+1'!AI$2:AI7)</f>
        <v>0</v>
      </c>
      <c r="AJ7" s="69">
        <f>PRODUCT('Rendements SSD_+1'!AJ$2:AJ7)</f>
        <v>0</v>
      </c>
      <c r="AK7" s="69">
        <f>PRODUCT('Rendements SSD_+1'!AK$2:AK7)</f>
        <v>0</v>
      </c>
    </row>
    <row r="8" spans="1:37" ht="14.4" x14ac:dyDescent="0.3">
      <c r="A8" s="65">
        <v>44196</v>
      </c>
      <c r="B8" s="69">
        <f ca="1">PRODUCT('Rendements SSD_+1'!B$2:B8)</f>
        <v>1.0351984720896001</v>
      </c>
      <c r="C8" s="69">
        <f ca="1">PRODUCT('Rendements SSD_+1'!C$2:C8)</f>
        <v>1.0149943904099998</v>
      </c>
      <c r="D8" s="69">
        <f ca="1">PRODUCT('Rendements SSD_+1'!D$2:D8)</f>
        <v>0.9858732288173998</v>
      </c>
      <c r="E8" s="69">
        <f ca="1">PRODUCT('Rendements SSD_+1'!E$2:E8)</f>
        <v>1.089525467264</v>
      </c>
      <c r="F8" s="69">
        <f ca="1">PRODUCT('Rendements SSD_+1'!F$2:F8)</f>
        <v>1.121569672608</v>
      </c>
      <c r="G8" s="69">
        <f ca="1">PRODUCT('Rendements SSD_+1'!G$2:G8)</f>
        <v>1.0558171229760001</v>
      </c>
      <c r="H8" s="69">
        <f ca="1">PRODUCT('Rendements SSD_+1'!H$2:H8)</f>
        <v>1.0371195116160001</v>
      </c>
      <c r="I8" s="69">
        <f ca="1">PRODUCT('Rendements SSD_+1'!I$2:I8)</f>
        <v>1.1557855008000002</v>
      </c>
      <c r="J8" s="69">
        <f ca="1">PRODUCT('Rendements SSD_+1'!J$2:J8)</f>
        <v>0.97766222400000002</v>
      </c>
      <c r="K8" s="69">
        <f ca="1">PRODUCT('Rendements SSD_+1'!K$2:K8)</f>
        <v>1.0153425522240001</v>
      </c>
      <c r="L8" s="69">
        <f ca="1">PRODUCT('Rendements SSD_+1'!L$2:L8)</f>
        <v>1.0556997360000002</v>
      </c>
      <c r="M8" s="69">
        <f ca="1">PRODUCT('Rendements SSD_+1'!M$2:M8)</f>
        <v>0.97665432479999981</v>
      </c>
      <c r="N8" s="69">
        <f>PRODUCT('Rendements SSD_+1'!N$2:N8)</f>
        <v>1</v>
      </c>
      <c r="O8" s="69">
        <f>PRODUCT('Rendements SSD_+1'!O$2:O8)</f>
        <v>1</v>
      </c>
      <c r="P8" s="69">
        <f>PRODUCT('Rendements SSD_+1'!P$2:P8)</f>
        <v>1</v>
      </c>
      <c r="Q8" s="69">
        <f>PRODUCT('Rendements SSD_+1'!Q$2:Q8)</f>
        <v>1</v>
      </c>
      <c r="R8" s="69">
        <f>PRODUCT('Rendements SSD_+1'!R$2:R8)</f>
        <v>1</v>
      </c>
      <c r="S8" s="69">
        <f>PRODUCT('Rendements SSD_+1'!S$2:S8)</f>
        <v>1</v>
      </c>
      <c r="T8" s="69">
        <f>PRODUCT('Rendements SSD_+1'!T$2:T8)</f>
        <v>1</v>
      </c>
      <c r="U8" s="69">
        <f>PRODUCT('Rendements SSD_+1'!U$2:U8)</f>
        <v>1</v>
      </c>
      <c r="V8" s="69">
        <f>PRODUCT('Rendements SSD_+1'!V$2:V8)</f>
        <v>0</v>
      </c>
      <c r="W8" s="69">
        <f>PRODUCT('Rendements SSD_+1'!W$2:W8)</f>
        <v>0</v>
      </c>
      <c r="X8" s="69">
        <f>PRODUCT('Rendements SSD_+1'!X$2:X8)</f>
        <v>0</v>
      </c>
      <c r="Y8" s="69">
        <f>PRODUCT('Rendements SSD_+1'!Y$2:Y8)</f>
        <v>0</v>
      </c>
      <c r="Z8" s="69">
        <f>PRODUCT('Rendements SSD_+1'!Z$2:Z8)</f>
        <v>0</v>
      </c>
      <c r="AA8" s="69">
        <f>PRODUCT('Rendements SSD_+1'!AA$2:AA8)</f>
        <v>0</v>
      </c>
      <c r="AB8" s="69">
        <f>PRODUCT('Rendements SSD_+1'!AB$2:AB8)</f>
        <v>0</v>
      </c>
      <c r="AC8" s="69">
        <f>PRODUCT('Rendements SSD_+1'!AC$2:AC8)</f>
        <v>0</v>
      </c>
      <c r="AD8" s="69">
        <f>PRODUCT('Rendements SSD_+1'!AD$2:AD8)</f>
        <v>0</v>
      </c>
      <c r="AE8" s="69">
        <f>PRODUCT('Rendements SSD_+1'!AE$2:AE8)</f>
        <v>0</v>
      </c>
      <c r="AF8" s="69">
        <f>PRODUCT('Rendements SSD_+1'!AF$2:AF8)</f>
        <v>0</v>
      </c>
      <c r="AG8" s="69">
        <f>PRODUCT('Rendements SSD_+1'!AG$2:AG8)</f>
        <v>0</v>
      </c>
      <c r="AH8" s="69">
        <f>PRODUCT('Rendements SSD_+1'!AH$2:AH8)</f>
        <v>0</v>
      </c>
      <c r="AI8" s="69">
        <f>PRODUCT('Rendements SSD_+1'!AI$2:AI8)</f>
        <v>0</v>
      </c>
      <c r="AJ8" s="69">
        <f>PRODUCT('Rendements SSD_+1'!AJ$2:AJ8)</f>
        <v>0</v>
      </c>
      <c r="AK8" s="69">
        <f>PRODUCT('Rendements SSD_+1'!AK$2:AK8)</f>
        <v>0</v>
      </c>
    </row>
    <row r="9" spans="1:37" ht="14.4" x14ac:dyDescent="0.3">
      <c r="A9" s="65">
        <v>44225</v>
      </c>
      <c r="B9" s="69">
        <f ca="1">PRODUCT('Rendements SSD_+1'!B$2:B9)</f>
        <v>1.0559024415313922</v>
      </c>
      <c r="C9" s="69">
        <f ca="1">PRODUCT('Rendements SSD_+1'!C$2:C9)</f>
        <v>1.0555941660263999</v>
      </c>
      <c r="D9" s="69">
        <f ca="1">PRODUCT('Rendements SSD_+1'!D$2:D9)</f>
        <v>1.0253081579700958</v>
      </c>
      <c r="E9" s="69">
        <f ca="1">PRODUCT('Rendements SSD_+1'!E$2:E9)</f>
        <v>1.07863021259136</v>
      </c>
      <c r="F9" s="69">
        <f ca="1">PRODUCT('Rendements SSD_+1'!F$2:F9)</f>
        <v>1.0654911889776</v>
      </c>
      <c r="G9" s="69">
        <f ca="1">PRODUCT('Rendements SSD_+1'!G$2:G9)</f>
        <v>1.0558171229760001</v>
      </c>
      <c r="H9" s="69">
        <f ca="1">PRODUCT('Rendements SSD_+1'!H$2:H9)</f>
        <v>1.0060059262675201</v>
      </c>
      <c r="I9" s="69">
        <f ca="1">PRODUCT('Rendements SSD_+1'!I$2:I9)</f>
        <v>1.1442276457920002</v>
      </c>
      <c r="J9" s="69">
        <f ca="1">PRODUCT('Rendements SSD_+1'!J$2:J9)</f>
        <v>0.96788560176000005</v>
      </c>
      <c r="K9" s="69">
        <f ca="1">PRODUCT('Rendements SSD_+1'!K$2:K9)</f>
        <v>1.03564940326848</v>
      </c>
      <c r="L9" s="69">
        <f ca="1">PRODUCT('Rendements SSD_+1'!L$2:L9)</f>
        <v>1.0451427386400003</v>
      </c>
      <c r="M9" s="69">
        <f ca="1">PRODUCT('Rendements SSD_+1'!M$2:M9)</f>
        <v>0.98642086804799978</v>
      </c>
      <c r="N9" s="69">
        <f>PRODUCT('Rendements SSD_+1'!N$2:N9)</f>
        <v>1</v>
      </c>
      <c r="O9" s="69">
        <f>PRODUCT('Rendements SSD_+1'!O$2:O9)</f>
        <v>1</v>
      </c>
      <c r="P9" s="69">
        <f>PRODUCT('Rendements SSD_+1'!P$2:P9)</f>
        <v>1</v>
      </c>
      <c r="Q9" s="69">
        <f>PRODUCT('Rendements SSD_+1'!Q$2:Q9)</f>
        <v>1</v>
      </c>
      <c r="R9" s="69">
        <f>PRODUCT('Rendements SSD_+1'!R$2:R9)</f>
        <v>1</v>
      </c>
      <c r="S9" s="69">
        <f>PRODUCT('Rendements SSD_+1'!S$2:S9)</f>
        <v>1</v>
      </c>
      <c r="T9" s="69">
        <f>PRODUCT('Rendements SSD_+1'!T$2:T9)</f>
        <v>1</v>
      </c>
      <c r="U9" s="69">
        <f>PRODUCT('Rendements SSD_+1'!U$2:U9)</f>
        <v>1</v>
      </c>
      <c r="V9" s="69">
        <f>PRODUCT('Rendements SSD_+1'!V$2:V9)</f>
        <v>0</v>
      </c>
      <c r="W9" s="69">
        <f>PRODUCT('Rendements SSD_+1'!W$2:W9)</f>
        <v>0</v>
      </c>
      <c r="X9" s="69">
        <f>PRODUCT('Rendements SSD_+1'!X$2:X9)</f>
        <v>0</v>
      </c>
      <c r="Y9" s="69">
        <f>PRODUCT('Rendements SSD_+1'!Y$2:Y9)</f>
        <v>0</v>
      </c>
      <c r="Z9" s="69">
        <f>PRODUCT('Rendements SSD_+1'!Z$2:Z9)</f>
        <v>0</v>
      </c>
      <c r="AA9" s="69">
        <f>PRODUCT('Rendements SSD_+1'!AA$2:AA9)</f>
        <v>0</v>
      </c>
      <c r="AB9" s="69">
        <f>PRODUCT('Rendements SSD_+1'!AB$2:AB9)</f>
        <v>0</v>
      </c>
      <c r="AC9" s="69">
        <f>PRODUCT('Rendements SSD_+1'!AC$2:AC9)</f>
        <v>0</v>
      </c>
      <c r="AD9" s="69">
        <f>PRODUCT('Rendements SSD_+1'!AD$2:AD9)</f>
        <v>0</v>
      </c>
      <c r="AE9" s="69">
        <f>PRODUCT('Rendements SSD_+1'!AE$2:AE9)</f>
        <v>0</v>
      </c>
      <c r="AF9" s="69">
        <f>PRODUCT('Rendements SSD_+1'!AF$2:AF9)</f>
        <v>0</v>
      </c>
      <c r="AG9" s="69">
        <f>PRODUCT('Rendements SSD_+1'!AG$2:AG9)</f>
        <v>0</v>
      </c>
      <c r="AH9" s="69">
        <f>PRODUCT('Rendements SSD_+1'!AH$2:AH9)</f>
        <v>0</v>
      </c>
      <c r="AI9" s="69">
        <f>PRODUCT('Rendements SSD_+1'!AI$2:AI9)</f>
        <v>0</v>
      </c>
      <c r="AJ9" s="69">
        <f>PRODUCT('Rendements SSD_+1'!AJ$2:AJ9)</f>
        <v>0</v>
      </c>
      <c r="AK9" s="69">
        <f>PRODUCT('Rendements SSD_+1'!AK$2:AK9)</f>
        <v>0</v>
      </c>
    </row>
    <row r="10" spans="1:37" ht="14.4" x14ac:dyDescent="0.3">
      <c r="A10" s="65">
        <v>44253</v>
      </c>
      <c r="B10" s="69">
        <f ca="1">PRODUCT('Rendements SSD_+1'!B$2:B10)</f>
        <v>1.0664614659467062</v>
      </c>
      <c r="C10" s="69">
        <f ca="1">PRODUCT('Rendements SSD_+1'!C$2:C10)</f>
        <v>1.1189298159879839</v>
      </c>
      <c r="D10" s="69">
        <f ca="1">PRODUCT('Rendements SSD_+1'!D$2:D10)</f>
        <v>1.0560674027091987</v>
      </c>
      <c r="E10" s="69">
        <f ca="1">PRODUCT('Rendements SSD_+1'!E$2:E10)</f>
        <v>1.1109891189691008</v>
      </c>
      <c r="F10" s="69">
        <f ca="1">PRODUCT('Rendements SSD_+1'!F$2:F10)</f>
        <v>1.129420660316256</v>
      </c>
      <c r="G10" s="69">
        <f ca="1">PRODUCT('Rendements SSD_+1'!G$2:G10)</f>
        <v>1.08749163666528</v>
      </c>
      <c r="H10" s="69">
        <f ca="1">PRODUCT('Rendements SSD_+1'!H$2:H10)</f>
        <v>1.0361861040555458</v>
      </c>
      <c r="I10" s="69">
        <f ca="1">PRODUCT('Rendements SSD_+1'!I$2:I10)</f>
        <v>1.1099008164182402</v>
      </c>
      <c r="J10" s="69">
        <f ca="1">PRODUCT('Rendements SSD_+1'!J$2:J10)</f>
        <v>1.0259587378656001</v>
      </c>
      <c r="K10" s="69">
        <f ca="1">PRODUCT('Rendements SSD_+1'!K$2:K10)</f>
        <v>0.9942234271377407</v>
      </c>
      <c r="L10" s="69">
        <f ca="1">PRODUCT('Rendements SSD_+1'!L$2:L10)</f>
        <v>1.0242398838672002</v>
      </c>
      <c r="M10" s="69">
        <f ca="1">PRODUCT('Rendements SSD_+1'!M$2:M10)</f>
        <v>0.93709982464559971</v>
      </c>
      <c r="N10" s="69">
        <f>PRODUCT('Rendements SSD_+1'!N$2:N10)</f>
        <v>1</v>
      </c>
      <c r="O10" s="69">
        <f>PRODUCT('Rendements SSD_+1'!O$2:O10)</f>
        <v>1</v>
      </c>
      <c r="P10" s="69">
        <f>PRODUCT('Rendements SSD_+1'!P$2:P10)</f>
        <v>1</v>
      </c>
      <c r="Q10" s="69">
        <f>PRODUCT('Rendements SSD_+1'!Q$2:Q10)</f>
        <v>1</v>
      </c>
      <c r="R10" s="69">
        <f>PRODUCT('Rendements SSD_+1'!R$2:R10)</f>
        <v>1</v>
      </c>
      <c r="S10" s="69">
        <f>PRODUCT('Rendements SSD_+1'!S$2:S10)</f>
        <v>1</v>
      </c>
      <c r="T10" s="69">
        <f>PRODUCT('Rendements SSD_+1'!T$2:T10)</f>
        <v>1</v>
      </c>
      <c r="U10" s="69">
        <f>PRODUCT('Rendements SSD_+1'!U$2:U10)</f>
        <v>1</v>
      </c>
      <c r="V10" s="69">
        <f>PRODUCT('Rendements SSD_+1'!V$2:V10)</f>
        <v>0</v>
      </c>
      <c r="W10" s="69">
        <f>PRODUCT('Rendements SSD_+1'!W$2:W10)</f>
        <v>0</v>
      </c>
      <c r="X10" s="69">
        <f>PRODUCT('Rendements SSD_+1'!X$2:X10)</f>
        <v>0</v>
      </c>
      <c r="Y10" s="69">
        <f>PRODUCT('Rendements SSD_+1'!Y$2:Y10)</f>
        <v>0</v>
      </c>
      <c r="Z10" s="69">
        <f>PRODUCT('Rendements SSD_+1'!Z$2:Z10)</f>
        <v>0</v>
      </c>
      <c r="AA10" s="69">
        <f>PRODUCT('Rendements SSD_+1'!AA$2:AA10)</f>
        <v>0</v>
      </c>
      <c r="AB10" s="69">
        <f>PRODUCT('Rendements SSD_+1'!AB$2:AB10)</f>
        <v>0</v>
      </c>
      <c r="AC10" s="69">
        <f>PRODUCT('Rendements SSD_+1'!AC$2:AC10)</f>
        <v>0</v>
      </c>
      <c r="AD10" s="69">
        <f>PRODUCT('Rendements SSD_+1'!AD$2:AD10)</f>
        <v>0</v>
      </c>
      <c r="AE10" s="69">
        <f>PRODUCT('Rendements SSD_+1'!AE$2:AE10)</f>
        <v>0</v>
      </c>
      <c r="AF10" s="69">
        <f>PRODUCT('Rendements SSD_+1'!AF$2:AF10)</f>
        <v>0</v>
      </c>
      <c r="AG10" s="69">
        <f>PRODUCT('Rendements SSD_+1'!AG$2:AG10)</f>
        <v>0</v>
      </c>
      <c r="AH10" s="69">
        <f>PRODUCT('Rendements SSD_+1'!AH$2:AH10)</f>
        <v>0</v>
      </c>
      <c r="AI10" s="69">
        <f>PRODUCT('Rendements SSD_+1'!AI$2:AI10)</f>
        <v>0</v>
      </c>
      <c r="AJ10" s="69">
        <f>PRODUCT('Rendements SSD_+1'!AJ$2:AJ10)</f>
        <v>0</v>
      </c>
      <c r="AK10" s="69">
        <f>PRODUCT('Rendements SSD_+1'!AK$2:AK10)</f>
        <v>0</v>
      </c>
    </row>
    <row r="11" spans="1:37" ht="14.4" x14ac:dyDescent="0.3">
      <c r="A11" s="65">
        <v>44286</v>
      </c>
      <c r="B11" s="69">
        <f ca="1">PRODUCT('Rendements SSD_+1'!B$2:B11)</f>
        <v>1.1304491539035086</v>
      </c>
      <c r="C11" s="69">
        <f ca="1">PRODUCT('Rendements SSD_+1'!C$2:C11)</f>
        <v>1.0629833251885847</v>
      </c>
      <c r="D11" s="69">
        <f ca="1">PRODUCT('Rendements SSD_+1'!D$2:D11)</f>
        <v>1.0877494247904747</v>
      </c>
      <c r="E11" s="69">
        <f ca="1">PRODUCT('Rendements SSD_+1'!E$2:E11)</f>
        <v>1.0776594454000277</v>
      </c>
      <c r="F11" s="69">
        <f ca="1">PRODUCT('Rendements SSD_+1'!F$2:F11)</f>
        <v>1.1971858999352314</v>
      </c>
      <c r="G11" s="69">
        <f ca="1">PRODUCT('Rendements SSD_+1'!G$2:G11)</f>
        <v>1.1527411348651968</v>
      </c>
      <c r="H11" s="69">
        <f ca="1">PRODUCT('Rendements SSD_+1'!H$2:H11)</f>
        <v>1.0465479650961012</v>
      </c>
      <c r="I11" s="69">
        <f ca="1">PRODUCT('Rendements SSD_+1'!I$2:I11)</f>
        <v>1.1542968490749699</v>
      </c>
      <c r="J11" s="69">
        <f ca="1">PRODUCT('Rendements SSD_+1'!J$2:J11)</f>
        <v>1.0875162621375363</v>
      </c>
      <c r="K11" s="69">
        <f ca="1">PRODUCT('Rendements SSD_+1'!K$2:K11)</f>
        <v>0.98428119286636329</v>
      </c>
      <c r="L11" s="69">
        <f ca="1">PRODUCT('Rendements SSD_+1'!L$2:L11)</f>
        <v>1.0447246815445443</v>
      </c>
      <c r="M11" s="69">
        <f ca="1">PRODUCT('Rendements SSD_+1'!M$2:M11)</f>
        <v>0.95584182113851168</v>
      </c>
      <c r="N11" s="69">
        <f>PRODUCT('Rendements SSD_+1'!N$2:N11)</f>
        <v>1</v>
      </c>
      <c r="O11" s="69">
        <f>PRODUCT('Rendements SSD_+1'!O$2:O11)</f>
        <v>1</v>
      </c>
      <c r="P11" s="69">
        <f>PRODUCT('Rendements SSD_+1'!P$2:P11)</f>
        <v>1</v>
      </c>
      <c r="Q11" s="69">
        <f>PRODUCT('Rendements SSD_+1'!Q$2:Q11)</f>
        <v>1</v>
      </c>
      <c r="R11" s="69">
        <f>PRODUCT('Rendements SSD_+1'!R$2:R11)</f>
        <v>1</v>
      </c>
      <c r="S11" s="69">
        <f>PRODUCT('Rendements SSD_+1'!S$2:S11)</f>
        <v>1</v>
      </c>
      <c r="T11" s="69">
        <f>PRODUCT('Rendements SSD_+1'!T$2:T11)</f>
        <v>1</v>
      </c>
      <c r="U11" s="69">
        <f>PRODUCT('Rendements SSD_+1'!U$2:U11)</f>
        <v>1</v>
      </c>
      <c r="V11" s="69">
        <f>PRODUCT('Rendements SSD_+1'!V$2:V11)</f>
        <v>0</v>
      </c>
      <c r="W11" s="69">
        <f>PRODUCT('Rendements SSD_+1'!W$2:W11)</f>
        <v>0</v>
      </c>
      <c r="X11" s="69">
        <f>PRODUCT('Rendements SSD_+1'!X$2:X11)</f>
        <v>0</v>
      </c>
      <c r="Y11" s="69">
        <f>PRODUCT('Rendements SSD_+1'!Y$2:Y11)</f>
        <v>0</v>
      </c>
      <c r="Z11" s="69">
        <f>PRODUCT('Rendements SSD_+1'!Z$2:Z11)</f>
        <v>0</v>
      </c>
      <c r="AA11" s="69">
        <f>PRODUCT('Rendements SSD_+1'!AA$2:AA11)</f>
        <v>0</v>
      </c>
      <c r="AB11" s="69">
        <f>PRODUCT('Rendements SSD_+1'!AB$2:AB11)</f>
        <v>0</v>
      </c>
      <c r="AC11" s="69">
        <f>PRODUCT('Rendements SSD_+1'!AC$2:AC11)</f>
        <v>0</v>
      </c>
      <c r="AD11" s="69">
        <f>PRODUCT('Rendements SSD_+1'!AD$2:AD11)</f>
        <v>0</v>
      </c>
      <c r="AE11" s="69">
        <f>PRODUCT('Rendements SSD_+1'!AE$2:AE11)</f>
        <v>0</v>
      </c>
      <c r="AF11" s="69">
        <f>PRODUCT('Rendements SSD_+1'!AF$2:AF11)</f>
        <v>0</v>
      </c>
      <c r="AG11" s="69">
        <f>PRODUCT('Rendements SSD_+1'!AG$2:AG11)</f>
        <v>0</v>
      </c>
      <c r="AH11" s="69">
        <f>PRODUCT('Rendements SSD_+1'!AH$2:AH11)</f>
        <v>0</v>
      </c>
      <c r="AI11" s="69">
        <f>PRODUCT('Rendements SSD_+1'!AI$2:AI11)</f>
        <v>0</v>
      </c>
      <c r="AJ11" s="69">
        <f>PRODUCT('Rendements SSD_+1'!AJ$2:AJ11)</f>
        <v>0</v>
      </c>
      <c r="AK11" s="69">
        <f>PRODUCT('Rendements SSD_+1'!AK$2:AK11)</f>
        <v>0</v>
      </c>
    </row>
    <row r="12" spans="1:37" ht="14.4" x14ac:dyDescent="0.3">
      <c r="A12" s="65">
        <v>44316</v>
      </c>
      <c r="B12" s="69">
        <f ca="1">PRODUCT('Rendements SSD_+1'!B$2:B12)</f>
        <v>1.1191446623644736</v>
      </c>
      <c r="C12" s="69">
        <f ca="1">PRODUCT('Rendements SSD_+1'!C$2:C12)</f>
        <v>1.0842429916923564</v>
      </c>
      <c r="D12" s="69">
        <f ca="1">PRODUCT('Rendements SSD_+1'!D$2:D12)</f>
        <v>1.0333619535509508</v>
      </c>
      <c r="E12" s="69">
        <f ca="1">PRODUCT('Rendements SSD_+1'!E$2:E12)</f>
        <v>1.1315424176700291</v>
      </c>
      <c r="F12" s="69">
        <f ca="1">PRODUCT('Rendements SSD_+1'!F$2:F12)</f>
        <v>1.257045194931993</v>
      </c>
      <c r="G12" s="69">
        <f ca="1">PRODUCT('Rendements SSD_+1'!G$2:G12)</f>
        <v>1.1642685462138487</v>
      </c>
      <c r="H12" s="69">
        <f ca="1">PRODUCT('Rendements SSD_+1'!H$2:H12)</f>
        <v>1.1093408430018672</v>
      </c>
      <c r="I12" s="69">
        <f ca="1">PRODUCT('Rendements SSD_+1'!I$2:I12)</f>
        <v>1.0965820066212213</v>
      </c>
      <c r="J12" s="69">
        <f ca="1">PRODUCT('Rendements SSD_+1'!J$2:J12)</f>
        <v>1.0440156116520347</v>
      </c>
      <c r="K12" s="69">
        <f ca="1">PRODUCT('Rendements SSD_+1'!K$2:K12)</f>
        <v>1.0236524405810179</v>
      </c>
      <c r="L12" s="69">
        <f ca="1">PRODUCT('Rendements SSD_+1'!L$2:L12)</f>
        <v>1.0551719283599899</v>
      </c>
      <c r="M12" s="69">
        <f ca="1">PRODUCT('Rendements SSD_+1'!M$2:M12)</f>
        <v>0.98451707577266701</v>
      </c>
      <c r="N12" s="69">
        <f ca="1">PRODUCT('Rendements SSD_+1'!N$2:N12)</f>
        <v>1.01</v>
      </c>
      <c r="O12" s="69">
        <f ca="1">PRODUCT('Rendements SSD_+1'!O$2:O12)</f>
        <v>1.03</v>
      </c>
      <c r="P12" s="69">
        <f ca="1">PRODUCT('Rendements SSD_+1'!P$2:P12)</f>
        <v>0.99</v>
      </c>
      <c r="Q12" s="69">
        <f ca="1">PRODUCT('Rendements SSD_+1'!Q$2:Q12)</f>
        <v>1.01</v>
      </c>
      <c r="R12" s="69">
        <f ca="1">PRODUCT('Rendements SSD_+1'!R$2:R12)</f>
        <v>1.06</v>
      </c>
      <c r="S12" s="69">
        <f ca="1">PRODUCT('Rendements SSD_+1'!S$2:S12)</f>
        <v>0.95</v>
      </c>
      <c r="T12" s="69">
        <f ca="1">PRODUCT('Rendements SSD_+1'!T$2:T12)</f>
        <v>1.06</v>
      </c>
      <c r="U12" s="69">
        <f ca="1">PRODUCT('Rendements SSD_+1'!U$2:U12)</f>
        <v>0.97</v>
      </c>
      <c r="V12" s="69">
        <f ca="1">PRODUCT('Rendements SSD_+1'!V$2:V12)</f>
        <v>0.99</v>
      </c>
      <c r="W12" s="69">
        <f ca="1">PRODUCT('Rendements SSD_+1'!W$2:W12)</f>
        <v>0.97</v>
      </c>
      <c r="X12" s="69">
        <f ca="1">PRODUCT('Rendements SSD_+1'!X$2:X12)</f>
        <v>1.06</v>
      </c>
      <c r="Y12" s="69">
        <f ca="1">PRODUCT('Rendements SSD_+1'!Y$2:Y12)</f>
        <v>0.95</v>
      </c>
      <c r="Z12" s="69">
        <f>PRODUCT('Rendements SSD_+1'!Z$2:Z12)</f>
        <v>0</v>
      </c>
      <c r="AA12" s="69">
        <f>PRODUCT('Rendements SSD_+1'!AA$2:AA12)</f>
        <v>0</v>
      </c>
      <c r="AB12" s="69">
        <f>PRODUCT('Rendements SSD_+1'!AB$2:AB12)</f>
        <v>0</v>
      </c>
      <c r="AC12" s="69">
        <f>PRODUCT('Rendements SSD_+1'!AC$2:AC12)</f>
        <v>0</v>
      </c>
      <c r="AD12" s="69">
        <f>PRODUCT('Rendements SSD_+1'!AD$2:AD12)</f>
        <v>0</v>
      </c>
      <c r="AE12" s="69">
        <f>PRODUCT('Rendements SSD_+1'!AE$2:AE12)</f>
        <v>0</v>
      </c>
      <c r="AF12" s="69">
        <f>PRODUCT('Rendements SSD_+1'!AF$2:AF12)</f>
        <v>0</v>
      </c>
      <c r="AG12" s="69">
        <f>PRODUCT('Rendements SSD_+1'!AG$2:AG12)</f>
        <v>0</v>
      </c>
      <c r="AH12" s="69">
        <f>PRODUCT('Rendements SSD_+1'!AH$2:AH12)</f>
        <v>0</v>
      </c>
      <c r="AI12" s="69">
        <f>PRODUCT('Rendements SSD_+1'!AI$2:AI12)</f>
        <v>0</v>
      </c>
      <c r="AJ12" s="69">
        <f>PRODUCT('Rendements SSD_+1'!AJ$2:AJ12)</f>
        <v>0</v>
      </c>
      <c r="AK12" s="69">
        <f>PRODUCT('Rendements SSD_+1'!AK$2:AK12)</f>
        <v>0</v>
      </c>
    </row>
    <row r="13" spans="1:37" ht="14.4" x14ac:dyDescent="0.3">
      <c r="A13" s="65">
        <v>44347</v>
      </c>
      <c r="B13" s="69">
        <f ca="1">PRODUCT('Rendements SSD_+1'!B$2:B13)</f>
        <v>1.1862933421063422</v>
      </c>
      <c r="C13" s="69">
        <f ca="1">PRODUCT('Rendements SSD_+1'!C$2:C13)</f>
        <v>1.0408732720246621</v>
      </c>
      <c r="D13" s="69">
        <f ca="1">PRODUCT('Rendements SSD_+1'!D$2:D13)</f>
        <v>1.074696431692989</v>
      </c>
      <c r="E13" s="69">
        <f ca="1">PRODUCT('Rendements SSD_+1'!E$2:E13)</f>
        <v>1.1881195385535306</v>
      </c>
      <c r="F13" s="69">
        <f ca="1">PRODUCT('Rendements SSD_+1'!F$2:F13)</f>
        <v>1.257045194931993</v>
      </c>
      <c r="G13" s="69">
        <f ca="1">PRODUCT('Rendements SSD_+1'!G$2:G13)</f>
        <v>1.1875539171381257</v>
      </c>
      <c r="H13" s="69">
        <f ca="1">PRODUCT('Rendements SSD_+1'!H$2:H13)</f>
        <v>1.0760606177118111</v>
      </c>
      <c r="I13" s="69">
        <f ca="1">PRODUCT('Rendements SSD_+1'!I$2:I13)</f>
        <v>1.129479466819858</v>
      </c>
      <c r="J13" s="69">
        <f ca="1">PRODUCT('Rendements SSD_+1'!J$2:J13)</f>
        <v>1.0753360800015959</v>
      </c>
      <c r="K13" s="69">
        <f ca="1">PRODUCT('Rendements SSD_+1'!K$2:K13)</f>
        <v>1.0031793917693974</v>
      </c>
      <c r="L13" s="69">
        <f ca="1">PRODUCT('Rendements SSD_+1'!L$2:L13)</f>
        <v>1.0340684897927901</v>
      </c>
      <c r="M13" s="69">
        <f ca="1">PRODUCT('Rendements SSD_+1'!M$2:M13)</f>
        <v>1.043588100319027</v>
      </c>
      <c r="N13" s="69">
        <f ca="1">PRODUCT('Rendements SSD_+1'!N$2:N13)</f>
        <v>0.97970000000000002</v>
      </c>
      <c r="O13" s="69">
        <f ca="1">PRODUCT('Rendements SSD_+1'!O$2:O13)</f>
        <v>1.0094000000000001</v>
      </c>
      <c r="P13" s="69">
        <f ca="1">PRODUCT('Rendements SSD_+1'!P$2:P13)</f>
        <v>1.0494000000000001</v>
      </c>
      <c r="Q13" s="69">
        <f ca="1">PRODUCT('Rendements SSD_+1'!Q$2:Q13)</f>
        <v>0.95949999999999991</v>
      </c>
      <c r="R13" s="69">
        <f ca="1">PRODUCT('Rendements SSD_+1'!R$2:R13)</f>
        <v>1.1236000000000002</v>
      </c>
      <c r="S13" s="69">
        <f ca="1">PRODUCT('Rendements SSD_+1'!S$2:S13)</f>
        <v>1.0069999999999999</v>
      </c>
      <c r="T13" s="69">
        <f ca="1">PRODUCT('Rendements SSD_+1'!T$2:T13)</f>
        <v>1.0706</v>
      </c>
      <c r="U13" s="69">
        <f ca="1">PRODUCT('Rendements SSD_+1'!U$2:U13)</f>
        <v>0.98939999999999995</v>
      </c>
      <c r="V13" s="69">
        <f ca="1">PRODUCT('Rendements SSD_+1'!V$2:V13)</f>
        <v>1.0197000000000001</v>
      </c>
      <c r="W13" s="69">
        <f ca="1">PRODUCT('Rendements SSD_+1'!W$2:W13)</f>
        <v>0.94089999999999996</v>
      </c>
      <c r="X13" s="69">
        <f ca="1">PRODUCT('Rendements SSD_+1'!X$2:X13)</f>
        <v>1.1236000000000002</v>
      </c>
      <c r="Y13" s="69">
        <f ca="1">PRODUCT('Rendements SSD_+1'!Y$2:Y13)</f>
        <v>0.95</v>
      </c>
      <c r="Z13" s="69">
        <f>PRODUCT('Rendements SSD_+1'!Z$2:Z13)</f>
        <v>0</v>
      </c>
      <c r="AA13" s="69">
        <f>PRODUCT('Rendements SSD_+1'!AA$2:AA13)</f>
        <v>0</v>
      </c>
      <c r="AB13" s="69">
        <f>PRODUCT('Rendements SSD_+1'!AB$2:AB13)</f>
        <v>0</v>
      </c>
      <c r="AC13" s="69">
        <f>PRODUCT('Rendements SSD_+1'!AC$2:AC13)</f>
        <v>0</v>
      </c>
      <c r="AD13" s="69">
        <f>PRODUCT('Rendements SSD_+1'!AD$2:AD13)</f>
        <v>0</v>
      </c>
      <c r="AE13" s="69">
        <f>PRODUCT('Rendements SSD_+1'!AE$2:AE13)</f>
        <v>0</v>
      </c>
      <c r="AF13" s="69">
        <f>PRODUCT('Rendements SSD_+1'!AF$2:AF13)</f>
        <v>0</v>
      </c>
      <c r="AG13" s="69">
        <f>PRODUCT('Rendements SSD_+1'!AG$2:AG13)</f>
        <v>0</v>
      </c>
      <c r="AH13" s="69">
        <f>PRODUCT('Rendements SSD_+1'!AH$2:AH13)</f>
        <v>0</v>
      </c>
      <c r="AI13" s="69">
        <f>PRODUCT('Rendements SSD_+1'!AI$2:AI13)</f>
        <v>0</v>
      </c>
      <c r="AJ13" s="69">
        <f>PRODUCT('Rendements SSD_+1'!AJ$2:AJ13)</f>
        <v>0</v>
      </c>
      <c r="AK13" s="69">
        <f>PRODUCT('Rendements SSD_+1'!AK$2:AK13)</f>
        <v>0</v>
      </c>
    </row>
    <row r="14" spans="1:37" ht="14.4" x14ac:dyDescent="0.3">
      <c r="A14" s="65">
        <v>44377</v>
      </c>
      <c r="B14" s="69">
        <f ca="1">PRODUCT('Rendements SSD_+1'!B$2:B14)</f>
        <v>1.2337450757905959</v>
      </c>
      <c r="C14" s="69">
        <f ca="1">PRODUCT('Rendements SSD_+1'!C$2:C14)</f>
        <v>1.0720994701854019</v>
      </c>
      <c r="D14" s="69">
        <f ca="1">PRODUCT('Rendements SSD_+1'!D$2:D14)</f>
        <v>1.074696431692989</v>
      </c>
      <c r="E14" s="69">
        <f ca="1">PRODUCT('Rendements SSD_+1'!E$2:E14)</f>
        <v>1.1762383431679952</v>
      </c>
      <c r="F14" s="69">
        <f ca="1">PRODUCT('Rendements SSD_+1'!F$2:F14)</f>
        <v>1.2193338390840331</v>
      </c>
      <c r="G14" s="69">
        <f ca="1">PRODUCT('Rendements SSD_+1'!G$2:G14)</f>
        <v>1.1994294563095069</v>
      </c>
      <c r="H14" s="69">
        <f ca="1">PRODUCT('Rendements SSD_+1'!H$2:H14)</f>
        <v>1.1083424362431653</v>
      </c>
      <c r="I14" s="69">
        <f ca="1">PRODUCT('Rendements SSD_+1'!I$2:I14)</f>
        <v>1.1520690561562552</v>
      </c>
      <c r="J14" s="69">
        <f ca="1">PRODUCT('Rendements SSD_+1'!J$2:J14)</f>
        <v>1.0968428016016278</v>
      </c>
      <c r="K14" s="69">
        <f ca="1">PRODUCT('Rendements SSD_+1'!K$2:K14)</f>
        <v>1.0232429796047853</v>
      </c>
      <c r="L14" s="69">
        <f ca="1">PRODUCT('Rendements SSD_+1'!L$2:L14)</f>
        <v>1.0961125991803575</v>
      </c>
      <c r="M14" s="69">
        <f ca="1">PRODUCT('Rendements SSD_+1'!M$2:M14)</f>
        <v>1.001844576306266</v>
      </c>
      <c r="N14" s="69">
        <f ca="1">PRODUCT('Rendements SSD_+1'!N$2:N14)</f>
        <v>0.97970000000000002</v>
      </c>
      <c r="O14" s="69">
        <f ca="1">PRODUCT('Rendements SSD_+1'!O$2:O14)</f>
        <v>0.95893000000000006</v>
      </c>
      <c r="P14" s="69">
        <f ca="1">PRODUCT('Rendements SSD_+1'!P$2:P14)</f>
        <v>1.0494000000000001</v>
      </c>
      <c r="Q14" s="69">
        <f ca="1">PRODUCT('Rendements SSD_+1'!Q$2:Q14)</f>
        <v>1.0170699999999999</v>
      </c>
      <c r="R14" s="69">
        <f ca="1">PRODUCT('Rendements SSD_+1'!R$2:R14)</f>
        <v>1.06742</v>
      </c>
      <c r="S14" s="69">
        <f ca="1">PRODUCT('Rendements SSD_+1'!S$2:S14)</f>
        <v>1.0069999999999999</v>
      </c>
      <c r="T14" s="69">
        <f ca="1">PRODUCT('Rendements SSD_+1'!T$2:T14)</f>
        <v>1.049188</v>
      </c>
      <c r="U14" s="69">
        <f ca="1">PRODUCT('Rendements SSD_+1'!U$2:U14)</f>
        <v>1.009188</v>
      </c>
      <c r="V14" s="69">
        <f ca="1">PRODUCT('Rendements SSD_+1'!V$2:V14)</f>
        <v>0.98910900000000002</v>
      </c>
      <c r="W14" s="69">
        <f ca="1">PRODUCT('Rendements SSD_+1'!W$2:W14)</f>
        <v>0.94089999999999996</v>
      </c>
      <c r="X14" s="69">
        <f ca="1">PRODUCT('Rendements SSD_+1'!X$2:X14)</f>
        <v>1.1348360000000002</v>
      </c>
      <c r="Y14" s="69">
        <f ca="1">PRODUCT('Rendements SSD_+1'!Y$2:Y14)</f>
        <v>0.93099999999999994</v>
      </c>
      <c r="Z14" s="69">
        <f>PRODUCT('Rendements SSD_+1'!Z$2:Z14)</f>
        <v>0</v>
      </c>
      <c r="AA14" s="69">
        <f>PRODUCT('Rendements SSD_+1'!AA$2:AA14)</f>
        <v>0</v>
      </c>
      <c r="AB14" s="69">
        <f>PRODUCT('Rendements SSD_+1'!AB$2:AB14)</f>
        <v>0</v>
      </c>
      <c r="AC14" s="69">
        <f>PRODUCT('Rendements SSD_+1'!AC$2:AC14)</f>
        <v>0</v>
      </c>
      <c r="AD14" s="69">
        <f>PRODUCT('Rendements SSD_+1'!AD$2:AD14)</f>
        <v>0</v>
      </c>
      <c r="AE14" s="69">
        <f>PRODUCT('Rendements SSD_+1'!AE$2:AE14)</f>
        <v>0</v>
      </c>
      <c r="AF14" s="69">
        <f>PRODUCT('Rendements SSD_+1'!AF$2:AF14)</f>
        <v>0</v>
      </c>
      <c r="AG14" s="69">
        <f>PRODUCT('Rendements SSD_+1'!AG$2:AG14)</f>
        <v>0</v>
      </c>
      <c r="AH14" s="69">
        <f>PRODUCT('Rendements SSD_+1'!AH$2:AH14)</f>
        <v>0</v>
      </c>
      <c r="AI14" s="69">
        <f>PRODUCT('Rendements SSD_+1'!AI$2:AI14)</f>
        <v>0</v>
      </c>
      <c r="AJ14" s="69">
        <f>PRODUCT('Rendements SSD_+1'!AJ$2:AJ14)</f>
        <v>0</v>
      </c>
      <c r="AK14" s="69">
        <f>PRODUCT('Rendements SSD_+1'!AK$2:AK14)</f>
        <v>0</v>
      </c>
    </row>
    <row r="15" spans="1:37" ht="14.4" x14ac:dyDescent="0.3">
      <c r="A15" s="65">
        <v>44407</v>
      </c>
      <c r="B15" s="69">
        <f ca="1">PRODUCT('Rendements SSD_+1'!B$2:B15)</f>
        <v>1.1843952727589719</v>
      </c>
      <c r="C15" s="69">
        <f ca="1">PRODUCT('Rendements SSD_+1'!C$2:C15)</f>
        <v>1.0184944966761318</v>
      </c>
      <c r="D15" s="69">
        <f ca="1">PRODUCT('Rendements SSD_+1'!D$2:D15)</f>
        <v>1.0532025030591292</v>
      </c>
      <c r="E15" s="69">
        <f ca="1">PRODUCT('Rendements SSD_+1'!E$2:E15)</f>
        <v>1.2232878768947151</v>
      </c>
      <c r="F15" s="69">
        <f ca="1">PRODUCT('Rendements SSD_+1'!F$2:F15)</f>
        <v>1.2437205158657139</v>
      </c>
      <c r="G15" s="69">
        <f ca="1">PRODUCT('Rendements SSD_+1'!G$2:G15)</f>
        <v>1.1394579834940315</v>
      </c>
      <c r="H15" s="69">
        <f ca="1">PRODUCT('Rendements SSD_+1'!H$2:H15)</f>
        <v>1.0972590118807337</v>
      </c>
      <c r="I15" s="69">
        <f ca="1">PRODUCT('Rendements SSD_+1'!I$2:I15)</f>
        <v>1.1059862939100049</v>
      </c>
      <c r="J15" s="69">
        <f ca="1">PRODUCT('Rendements SSD_+1'!J$2:J15)</f>
        <v>1.1297480856496767</v>
      </c>
      <c r="K15" s="69">
        <f ca="1">PRODUCT('Rendements SSD_+1'!K$2:K15)</f>
        <v>1.0539402689929289</v>
      </c>
      <c r="L15" s="69">
        <f ca="1">PRODUCT('Rendements SSD_+1'!L$2:L15)</f>
        <v>1.0741903471967504</v>
      </c>
      <c r="M15" s="69">
        <f ca="1">PRODUCT('Rendements SSD_+1'!M$2:M15)</f>
        <v>0.95175234749095261</v>
      </c>
      <c r="N15" s="69">
        <f ca="1">PRODUCT('Rendements SSD_+1'!N$2:N15)</f>
        <v>0.93071499999999996</v>
      </c>
      <c r="O15" s="69">
        <f ca="1">PRODUCT('Rendements SSD_+1'!O$2:O15)</f>
        <v>0.91098350000000006</v>
      </c>
      <c r="P15" s="69">
        <f ca="1">PRODUCT('Rendements SSD_+1'!P$2:P15)</f>
        <v>0.99693000000000009</v>
      </c>
      <c r="Q15" s="69">
        <f ca="1">PRODUCT('Rendements SSD_+1'!Q$2:Q15)</f>
        <v>1.0679235</v>
      </c>
      <c r="R15" s="69">
        <f ca="1">PRODUCT('Rendements SSD_+1'!R$2:R15)</f>
        <v>1.1314652000000001</v>
      </c>
      <c r="S15" s="69">
        <f ca="1">PRODUCT('Rendements SSD_+1'!S$2:S15)</f>
        <v>1.04728</v>
      </c>
      <c r="T15" s="69">
        <f ca="1">PRODUCT('Rendements SSD_+1'!T$2:T15)</f>
        <v>1.1016474000000001</v>
      </c>
      <c r="U15" s="69">
        <f ca="1">PRODUCT('Rendements SSD_+1'!U$2:U15)</f>
        <v>0.96882047999999998</v>
      </c>
      <c r="V15" s="69">
        <f ca="1">PRODUCT('Rendements SSD_+1'!V$2:V15)</f>
        <v>1.04845554</v>
      </c>
      <c r="W15" s="69">
        <f ca="1">PRODUCT('Rendements SSD_+1'!W$2:W15)</f>
        <v>0.90326399999999996</v>
      </c>
      <c r="X15" s="69">
        <f ca="1">PRODUCT('Rendements SSD_+1'!X$2:X15)</f>
        <v>1.1007909200000001</v>
      </c>
      <c r="Y15" s="69">
        <f ca="1">PRODUCT('Rendements SSD_+1'!Y$2:Y15)</f>
        <v>0.94961999999999991</v>
      </c>
      <c r="Z15" s="69">
        <f>PRODUCT('Rendements SSD_+1'!Z$2:Z15)</f>
        <v>0</v>
      </c>
      <c r="AA15" s="69">
        <f>PRODUCT('Rendements SSD_+1'!AA$2:AA15)</f>
        <v>0</v>
      </c>
      <c r="AB15" s="69">
        <f>PRODUCT('Rendements SSD_+1'!AB$2:AB15)</f>
        <v>0</v>
      </c>
      <c r="AC15" s="69">
        <f>PRODUCT('Rendements SSD_+1'!AC$2:AC15)</f>
        <v>0</v>
      </c>
      <c r="AD15" s="69">
        <f>PRODUCT('Rendements SSD_+1'!AD$2:AD15)</f>
        <v>0</v>
      </c>
      <c r="AE15" s="69">
        <f>PRODUCT('Rendements SSD_+1'!AE$2:AE15)</f>
        <v>0</v>
      </c>
      <c r="AF15" s="69">
        <f>PRODUCT('Rendements SSD_+1'!AF$2:AF15)</f>
        <v>0</v>
      </c>
      <c r="AG15" s="69">
        <f>PRODUCT('Rendements SSD_+1'!AG$2:AG15)</f>
        <v>0</v>
      </c>
      <c r="AH15" s="69">
        <f>PRODUCT('Rendements SSD_+1'!AH$2:AH15)</f>
        <v>0</v>
      </c>
      <c r="AI15" s="69">
        <f>PRODUCT('Rendements SSD_+1'!AI$2:AI15)</f>
        <v>0</v>
      </c>
      <c r="AJ15" s="69">
        <f>PRODUCT('Rendements SSD_+1'!AJ$2:AJ15)</f>
        <v>0</v>
      </c>
      <c r="AK15" s="69">
        <f>PRODUCT('Rendements SSD_+1'!AK$2:AK15)</f>
        <v>0</v>
      </c>
    </row>
    <row r="16" spans="1:37" ht="14.4" x14ac:dyDescent="0.3">
      <c r="A16" s="65">
        <v>44439</v>
      </c>
      <c r="B16" s="69">
        <f ca="1">PRODUCT('Rendements SSD_+1'!B$2:B16)</f>
        <v>1.1607073673037924</v>
      </c>
      <c r="C16" s="69">
        <f ca="1">PRODUCT('Rendements SSD_+1'!C$2:C16)</f>
        <v>1.0388643866096545</v>
      </c>
      <c r="D16" s="69">
        <f ca="1">PRODUCT('Rendements SSD_+1'!D$2:D16)</f>
        <v>1.011074402936764</v>
      </c>
      <c r="E16" s="69">
        <f ca="1">PRODUCT('Rendements SSD_+1'!E$2:E16)</f>
        <v>1.1621234830499794</v>
      </c>
      <c r="F16" s="69">
        <f ca="1">PRODUCT('Rendements SSD_+1'!F$2:F16)</f>
        <v>1.2188461055483997</v>
      </c>
      <c r="G16" s="69">
        <f ca="1">PRODUCT('Rendements SSD_+1'!G$2:G16)</f>
        <v>1.1394579834940315</v>
      </c>
      <c r="H16" s="69">
        <f ca="1">PRODUCT('Rendements SSD_+1'!H$2:H16)</f>
        <v>1.1301767822371558</v>
      </c>
      <c r="I16" s="69">
        <f ca="1">PRODUCT('Rendements SSD_+1'!I$2:I16)</f>
        <v>1.0506869792145046</v>
      </c>
      <c r="J16" s="69">
        <f ca="1">PRODUCT('Rendements SSD_+1'!J$2:J16)</f>
        <v>1.0732606813671928</v>
      </c>
      <c r="K16" s="69">
        <f ca="1">PRODUCT('Rendements SSD_+1'!K$2:K16)</f>
        <v>1.0855584770627169</v>
      </c>
      <c r="L16" s="69">
        <f ca="1">PRODUCT('Rendements SSD_+1'!L$2:L16)</f>
        <v>1.0419646367808479</v>
      </c>
      <c r="M16" s="69">
        <f ca="1">PRODUCT('Rendements SSD_+1'!M$2:M16)</f>
        <v>1.0088574883404098</v>
      </c>
      <c r="N16" s="69">
        <f ca="1">PRODUCT('Rendements SSD_+1'!N$2:N16)</f>
        <v>0.90279354999999994</v>
      </c>
      <c r="O16" s="69">
        <f ca="1">PRODUCT('Rendements SSD_+1'!O$2:O16)</f>
        <v>0.91098350000000006</v>
      </c>
      <c r="P16" s="69">
        <f ca="1">PRODUCT('Rendements SSD_+1'!P$2:P16)</f>
        <v>0.94708350000000008</v>
      </c>
      <c r="Q16" s="69">
        <f ca="1">PRODUCT('Rendements SSD_+1'!Q$2:Q16)</f>
        <v>1.014527325</v>
      </c>
      <c r="R16" s="69">
        <f ca="1">PRODUCT('Rendements SSD_+1'!R$2:R16)</f>
        <v>1.18803846</v>
      </c>
      <c r="S16" s="69">
        <f ca="1">PRODUCT('Rendements SSD_+1'!S$2:S16)</f>
        <v>1.0577528</v>
      </c>
      <c r="T16" s="69">
        <f ca="1">PRODUCT('Rendements SSD_+1'!T$2:T16)</f>
        <v>1.0796144519999999</v>
      </c>
      <c r="U16" s="69">
        <f ca="1">PRODUCT('Rendements SSD_+1'!U$2:U16)</f>
        <v>0.92037945599999993</v>
      </c>
      <c r="V16" s="69">
        <f ca="1">PRODUCT('Rendements SSD_+1'!V$2:V16)</f>
        <v>0.99603276299999988</v>
      </c>
      <c r="W16" s="69">
        <f ca="1">PRODUCT('Rendements SSD_+1'!W$2:W16)</f>
        <v>0.89423135999999992</v>
      </c>
      <c r="X16" s="69">
        <f ca="1">PRODUCT('Rendements SSD_+1'!X$2:X16)</f>
        <v>1.0677671924000001</v>
      </c>
      <c r="Y16" s="69">
        <f ca="1">PRODUCT('Rendements SSD_+1'!Y$2:Y16)</f>
        <v>0.94961999999999991</v>
      </c>
      <c r="Z16" s="69">
        <f>PRODUCT('Rendements SSD_+1'!Z$2:Z16)</f>
        <v>0</v>
      </c>
      <c r="AA16" s="69">
        <f>PRODUCT('Rendements SSD_+1'!AA$2:AA16)</f>
        <v>0</v>
      </c>
      <c r="AB16" s="69">
        <f>PRODUCT('Rendements SSD_+1'!AB$2:AB16)</f>
        <v>0</v>
      </c>
      <c r="AC16" s="69">
        <f>PRODUCT('Rendements SSD_+1'!AC$2:AC16)</f>
        <v>0</v>
      </c>
      <c r="AD16" s="69">
        <f>PRODUCT('Rendements SSD_+1'!AD$2:AD16)</f>
        <v>0</v>
      </c>
      <c r="AE16" s="69">
        <f>PRODUCT('Rendements SSD_+1'!AE$2:AE16)</f>
        <v>0</v>
      </c>
      <c r="AF16" s="69">
        <f>PRODUCT('Rendements SSD_+1'!AF$2:AF16)</f>
        <v>0</v>
      </c>
      <c r="AG16" s="69">
        <f>PRODUCT('Rendements SSD_+1'!AG$2:AG16)</f>
        <v>0</v>
      </c>
      <c r="AH16" s="69">
        <f>PRODUCT('Rendements SSD_+1'!AH$2:AH16)</f>
        <v>0</v>
      </c>
      <c r="AI16" s="69">
        <f>PRODUCT('Rendements SSD_+1'!AI$2:AI16)</f>
        <v>0</v>
      </c>
      <c r="AJ16" s="69">
        <f>PRODUCT('Rendements SSD_+1'!AJ$2:AJ16)</f>
        <v>0</v>
      </c>
      <c r="AK16" s="69">
        <f>PRODUCT('Rendements SSD_+1'!AK$2:AK16)</f>
        <v>0</v>
      </c>
    </row>
    <row r="17" spans="1:37" ht="14.4" x14ac:dyDescent="0.3">
      <c r="A17" s="65">
        <v>44469</v>
      </c>
      <c r="B17" s="69">
        <f ca="1">PRODUCT('Rendements SSD_+1'!B$2:B17)</f>
        <v>1.23034980934202</v>
      </c>
      <c r="C17" s="69">
        <f ca="1">PRODUCT('Rendements SSD_+1'!C$2:C17)</f>
        <v>1.0700303182079443</v>
      </c>
      <c r="D17" s="69">
        <f ca="1">PRODUCT('Rendements SSD_+1'!D$2:D17)</f>
        <v>1.0515173790542345</v>
      </c>
      <c r="E17" s="69">
        <f ca="1">PRODUCT('Rendements SSD_+1'!E$2:E17)</f>
        <v>1.1272597785584799</v>
      </c>
      <c r="F17" s="69">
        <f ca="1">PRODUCT('Rendements SSD_+1'!F$2:F17)</f>
        <v>1.1700922613264637</v>
      </c>
      <c r="G17" s="69">
        <f ca="1">PRODUCT('Rendements SSD_+1'!G$2:G17)</f>
        <v>1.0938796641542703</v>
      </c>
      <c r="H17" s="69">
        <f ca="1">PRODUCT('Rendements SSD_+1'!H$2:H17)</f>
        <v>1.0962714787700412</v>
      </c>
      <c r="I17" s="69">
        <f ca="1">PRODUCT('Rendements SSD_+1'!I$2:I17)</f>
        <v>1.0086595000459244</v>
      </c>
      <c r="J17" s="69">
        <f ca="1">PRODUCT('Rendements SSD_+1'!J$2:J17)</f>
        <v>1.1161911086218805</v>
      </c>
      <c r="K17" s="69">
        <f ca="1">PRODUCT('Rendements SSD_+1'!K$2:K17)</f>
        <v>1.0855584770627169</v>
      </c>
      <c r="L17" s="69">
        <f ca="1">PRODUCT('Rendements SSD_+1'!L$2:L17)</f>
        <v>1.0315449904130394</v>
      </c>
      <c r="M17" s="69">
        <f ca="1">PRODUCT('Rendements SSD_+1'!M$2:M17)</f>
        <v>1.029034638107218</v>
      </c>
      <c r="N17" s="69">
        <f ca="1">PRODUCT('Rendements SSD_+1'!N$2:N17)</f>
        <v>0.90279354999999994</v>
      </c>
      <c r="O17" s="69">
        <f ca="1">PRODUCT('Rendements SSD_+1'!O$2:O17)</f>
        <v>0.92009333500000001</v>
      </c>
      <c r="P17" s="69">
        <f ca="1">PRODUCT('Rendements SSD_+1'!P$2:P17)</f>
        <v>0.91867099500000005</v>
      </c>
      <c r="Q17" s="69">
        <f ca="1">PRODUCT('Rendements SSD_+1'!Q$2:Q17)</f>
        <v>0.99423677849999992</v>
      </c>
      <c r="R17" s="69">
        <f ca="1">PRODUCT('Rendements SSD_+1'!R$2:R17)</f>
        <v>1.247440383</v>
      </c>
      <c r="S17" s="69">
        <f ca="1">PRODUCT('Rendements SSD_+1'!S$2:S17)</f>
        <v>1.047175272</v>
      </c>
      <c r="T17" s="69">
        <f ca="1">PRODUCT('Rendements SSD_+1'!T$2:T17)</f>
        <v>1.04722601844</v>
      </c>
      <c r="U17" s="69">
        <f ca="1">PRODUCT('Rendements SSD_+1'!U$2:U17)</f>
        <v>0.92958325055999991</v>
      </c>
      <c r="V17" s="69">
        <f ca="1">PRODUCT('Rendements SSD_+1'!V$2:V17)</f>
        <v>0.98607243536999989</v>
      </c>
      <c r="W17" s="69">
        <f ca="1">PRODUCT('Rendements SSD_+1'!W$2:W17)</f>
        <v>0.92105830079999995</v>
      </c>
      <c r="X17" s="69">
        <f ca="1">PRODUCT('Rendements SSD_+1'!X$2:X17)</f>
        <v>1.110477880096</v>
      </c>
      <c r="Y17" s="69">
        <f ca="1">PRODUCT('Rendements SSD_+1'!Y$2:Y17)</f>
        <v>0.9971009999999999</v>
      </c>
      <c r="Z17" s="69">
        <f>PRODUCT('Rendements SSD_+1'!Z$2:Z17)</f>
        <v>0</v>
      </c>
      <c r="AA17" s="69">
        <f>PRODUCT('Rendements SSD_+1'!AA$2:AA17)</f>
        <v>0</v>
      </c>
      <c r="AB17" s="69">
        <f>PRODUCT('Rendements SSD_+1'!AB$2:AB17)</f>
        <v>0</v>
      </c>
      <c r="AC17" s="69">
        <f>PRODUCT('Rendements SSD_+1'!AC$2:AC17)</f>
        <v>0</v>
      </c>
      <c r="AD17" s="69">
        <f>PRODUCT('Rendements SSD_+1'!AD$2:AD17)</f>
        <v>0</v>
      </c>
      <c r="AE17" s="69">
        <f>PRODUCT('Rendements SSD_+1'!AE$2:AE17)</f>
        <v>0</v>
      </c>
      <c r="AF17" s="69">
        <f>PRODUCT('Rendements SSD_+1'!AF$2:AF17)</f>
        <v>0</v>
      </c>
      <c r="AG17" s="69">
        <f>PRODUCT('Rendements SSD_+1'!AG$2:AG17)</f>
        <v>0</v>
      </c>
      <c r="AH17" s="69">
        <f>PRODUCT('Rendements SSD_+1'!AH$2:AH17)</f>
        <v>0</v>
      </c>
      <c r="AI17" s="69">
        <f>PRODUCT('Rendements SSD_+1'!AI$2:AI17)</f>
        <v>0</v>
      </c>
      <c r="AJ17" s="69">
        <f>PRODUCT('Rendements SSD_+1'!AJ$2:AJ17)</f>
        <v>0</v>
      </c>
      <c r="AK17" s="69">
        <f>PRODUCT('Rendements SSD_+1'!AK$2:AK17)</f>
        <v>0</v>
      </c>
    </row>
    <row r="18" spans="1:37" ht="14.4" x14ac:dyDescent="0.3">
      <c r="A18" s="65">
        <v>44498</v>
      </c>
      <c r="B18" s="69">
        <f ca="1">PRODUCT('Rendements SSD_+1'!B$2:B18)</f>
        <v>1.2672603036222807</v>
      </c>
      <c r="C18" s="69">
        <f ca="1">PRODUCT('Rendements SSD_+1'!C$2:C18)</f>
        <v>1.0486297118437853</v>
      </c>
      <c r="D18" s="69">
        <f ca="1">PRODUCT('Rendements SSD_+1'!D$2:D18)</f>
        <v>1.1146084217974885</v>
      </c>
      <c r="E18" s="69">
        <f ca="1">PRODUCT('Rendements SSD_+1'!E$2:E18)</f>
        <v>1.1948953652719887</v>
      </c>
      <c r="F18" s="69">
        <f ca="1">PRODUCT('Rendements SSD_+1'!F$2:F18)</f>
        <v>1.2402977970060516</v>
      </c>
      <c r="G18" s="69">
        <f ca="1">PRODUCT('Rendements SSD_+1'!G$2:G18)</f>
        <v>1.0829408675127277</v>
      </c>
      <c r="H18" s="69">
        <f ca="1">PRODUCT('Rendements SSD_+1'!H$2:H18)</f>
        <v>1.1620477674962437</v>
      </c>
      <c r="I18" s="69">
        <f ca="1">PRODUCT('Rendements SSD_+1'!I$2:I18)</f>
        <v>0.9783997150445467</v>
      </c>
      <c r="J18" s="69">
        <f ca="1">PRODUCT('Rendements SSD_+1'!J$2:J18)</f>
        <v>1.1608387529667559</v>
      </c>
      <c r="K18" s="69">
        <f ca="1">PRODUCT('Rendements SSD_+1'!K$2:K18)</f>
        <v>1.0638473075214625</v>
      </c>
      <c r="L18" s="69">
        <f ca="1">PRODUCT('Rendements SSD_+1'!L$2:L18)</f>
        <v>0.99028319079651772</v>
      </c>
      <c r="M18" s="69">
        <f ca="1">PRODUCT('Rendements SSD_+1'!M$2:M18)</f>
        <v>1.0084539453450736</v>
      </c>
      <c r="N18" s="69">
        <f ca="1">PRODUCT('Rendements SSD_+1'!N$2:N18)</f>
        <v>0.89376561449999992</v>
      </c>
      <c r="O18" s="69">
        <f ca="1">PRODUCT('Rendements SSD_+1'!O$2:O18)</f>
        <v>0.91089240164999996</v>
      </c>
      <c r="P18" s="69">
        <f ca="1">PRODUCT('Rendements SSD_+1'!P$2:P18)</f>
        <v>0.90029757510000008</v>
      </c>
      <c r="Q18" s="69">
        <f ca="1">PRODUCT('Rendements SSD_+1'!Q$2:Q18)</f>
        <v>0.94452493957499983</v>
      </c>
      <c r="R18" s="69">
        <f ca="1">PRODUCT('Rendements SSD_+1'!R$2:R18)</f>
        <v>1.2349659791700001</v>
      </c>
      <c r="S18" s="69">
        <f ca="1">PRODUCT('Rendements SSD_+1'!S$2:S18)</f>
        <v>1.0681187774400001</v>
      </c>
      <c r="T18" s="69">
        <f ca="1">PRODUCT('Rendements SSD_+1'!T$2:T18)</f>
        <v>1.0681705388088001</v>
      </c>
      <c r="U18" s="69">
        <f ca="1">PRODUCT('Rendements SSD_+1'!U$2:U18)</f>
        <v>0.91099158554879989</v>
      </c>
      <c r="V18" s="69">
        <f ca="1">PRODUCT('Rendements SSD_+1'!V$2:V18)</f>
        <v>1.0057938840773999</v>
      </c>
      <c r="W18" s="69">
        <f ca="1">PRODUCT('Rendements SSD_+1'!W$2:W18)</f>
        <v>0.97632179884799997</v>
      </c>
      <c r="X18" s="69">
        <f ca="1">PRODUCT('Rendements SSD_+1'!X$2:X18)</f>
        <v>1.07716354369312</v>
      </c>
      <c r="Y18" s="69">
        <f ca="1">PRODUCT('Rendements SSD_+1'!Y$2:Y18)</f>
        <v>1.05692706</v>
      </c>
      <c r="Z18" s="69">
        <f>PRODUCT('Rendements SSD_+1'!Z$2:Z18)</f>
        <v>0</v>
      </c>
      <c r="AA18" s="69">
        <f>PRODUCT('Rendements SSD_+1'!AA$2:AA18)</f>
        <v>0</v>
      </c>
      <c r="AB18" s="69">
        <f>PRODUCT('Rendements SSD_+1'!AB$2:AB18)</f>
        <v>0</v>
      </c>
      <c r="AC18" s="69">
        <f>PRODUCT('Rendements SSD_+1'!AC$2:AC18)</f>
        <v>0</v>
      </c>
      <c r="AD18" s="69">
        <f>PRODUCT('Rendements SSD_+1'!AD$2:AD18)</f>
        <v>0</v>
      </c>
      <c r="AE18" s="69">
        <f>PRODUCT('Rendements SSD_+1'!AE$2:AE18)</f>
        <v>0</v>
      </c>
      <c r="AF18" s="69">
        <f>PRODUCT('Rendements SSD_+1'!AF$2:AF18)</f>
        <v>0</v>
      </c>
      <c r="AG18" s="69">
        <f>PRODUCT('Rendements SSD_+1'!AG$2:AG18)</f>
        <v>0</v>
      </c>
      <c r="AH18" s="69">
        <f>PRODUCT('Rendements SSD_+1'!AH$2:AH18)</f>
        <v>0</v>
      </c>
      <c r="AI18" s="69">
        <f>PRODUCT('Rendements SSD_+1'!AI$2:AI18)</f>
        <v>0</v>
      </c>
      <c r="AJ18" s="69">
        <f>PRODUCT('Rendements SSD_+1'!AJ$2:AJ18)</f>
        <v>0</v>
      </c>
      <c r="AK18" s="69">
        <f>PRODUCT('Rendements SSD_+1'!AK$2:AK18)</f>
        <v>0</v>
      </c>
    </row>
    <row r="19" spans="1:37" ht="14.4" x14ac:dyDescent="0.3">
      <c r="A19" s="65">
        <v>44530</v>
      </c>
      <c r="B19" s="69">
        <f ca="1">PRODUCT('Rendements SSD_+1'!B$2:B19)</f>
        <v>1.3179507157671719</v>
      </c>
      <c r="C19" s="69">
        <f ca="1">PRODUCT('Rendements SSD_+1'!C$2:C19)</f>
        <v>1.0591160089622231</v>
      </c>
      <c r="D19" s="69">
        <f ca="1">PRODUCT('Rendements SSD_+1'!D$2:D19)</f>
        <v>1.1591927586693882</v>
      </c>
      <c r="E19" s="69">
        <f ca="1">PRODUCT('Rendements SSD_+1'!E$2:E19)</f>
        <v>1.2546401335355881</v>
      </c>
      <c r="F19" s="69">
        <f ca="1">PRODUCT('Rendements SSD_+1'!F$2:F19)</f>
        <v>1.2154918410659306</v>
      </c>
      <c r="G19" s="69">
        <f ca="1">PRODUCT('Rendements SSD_+1'!G$2:G19)</f>
        <v>1.1154290935381095</v>
      </c>
      <c r="H19" s="69">
        <f ca="1">PRODUCT('Rendements SSD_+1'!H$2:H19)</f>
        <v>1.1388068121463188</v>
      </c>
      <c r="I19" s="69">
        <f ca="1">PRODUCT('Rendements SSD_+1'!I$2:I19)</f>
        <v>0.9783997150445467</v>
      </c>
      <c r="J19" s="69">
        <f ca="1">PRODUCT('Rendements SSD_+1'!J$2:J19)</f>
        <v>1.1260135903777531</v>
      </c>
      <c r="K19" s="69">
        <f ca="1">PRODUCT('Rendements SSD_+1'!K$2:K19)</f>
        <v>1.0851242536718917</v>
      </c>
      <c r="L19" s="69">
        <f ca="1">PRODUCT('Rendements SSD_+1'!L$2:L19)</f>
        <v>1.000186022704483</v>
      </c>
      <c r="M19" s="69">
        <f ca="1">PRODUCT('Rendements SSD_+1'!M$2:M19)</f>
        <v>1.0689611820657781</v>
      </c>
      <c r="N19" s="69">
        <f ca="1">PRODUCT('Rendements SSD_+1'!N$2:N19)</f>
        <v>0.92057858293499994</v>
      </c>
      <c r="O19" s="69">
        <f ca="1">PRODUCT('Rendements SSD_+1'!O$2:O19)</f>
        <v>0.8744567055839999</v>
      </c>
      <c r="P19" s="69">
        <f ca="1">PRODUCT('Rendements SSD_+1'!P$2:P19)</f>
        <v>0.873288647847</v>
      </c>
      <c r="Q19" s="69">
        <f ca="1">PRODUCT('Rendements SSD_+1'!Q$2:Q19)</f>
        <v>0.95397018897074981</v>
      </c>
      <c r="R19" s="69">
        <f ca="1">PRODUCT('Rendements SSD_+1'!R$2:R19)</f>
        <v>1.2226163193783</v>
      </c>
      <c r="S19" s="69">
        <f ca="1">PRODUCT('Rendements SSD_+1'!S$2:S19)</f>
        <v>1.1215247163120001</v>
      </c>
      <c r="T19" s="69">
        <f ca="1">PRODUCT('Rendements SSD_+1'!T$2:T19)</f>
        <v>1.0788522441968882</v>
      </c>
      <c r="U19" s="69">
        <f ca="1">PRODUCT('Rendements SSD_+1'!U$2:U19)</f>
        <v>0.94743124897075193</v>
      </c>
      <c r="V19" s="69">
        <f ca="1">PRODUCT('Rendements SSD_+1'!V$2:V19)</f>
        <v>1.0359677005997219</v>
      </c>
      <c r="W19" s="69">
        <f ca="1">PRODUCT('Rendements SSD_+1'!W$2:W19)</f>
        <v>0.97632179884799997</v>
      </c>
      <c r="X19" s="69">
        <f ca="1">PRODUCT('Rendements SSD_+1'!X$2:X19)</f>
        <v>1.0663919082561888</v>
      </c>
      <c r="Y19" s="69">
        <f ca="1">PRODUCT('Rendements SSD_+1'!Y$2:Y19)</f>
        <v>1.0886348718000001</v>
      </c>
      <c r="Z19" s="69">
        <f>PRODUCT('Rendements SSD_+1'!Z$2:Z19)</f>
        <v>0</v>
      </c>
      <c r="AA19" s="69">
        <f>PRODUCT('Rendements SSD_+1'!AA$2:AA19)</f>
        <v>0</v>
      </c>
      <c r="AB19" s="69">
        <f>PRODUCT('Rendements SSD_+1'!AB$2:AB19)</f>
        <v>0</v>
      </c>
      <c r="AC19" s="69">
        <f>PRODUCT('Rendements SSD_+1'!AC$2:AC19)</f>
        <v>0</v>
      </c>
      <c r="AD19" s="69">
        <f>PRODUCT('Rendements SSD_+1'!AD$2:AD19)</f>
        <v>0</v>
      </c>
      <c r="AE19" s="69">
        <f>PRODUCT('Rendements SSD_+1'!AE$2:AE19)</f>
        <v>0</v>
      </c>
      <c r="AF19" s="69">
        <f>PRODUCT('Rendements SSD_+1'!AF$2:AF19)</f>
        <v>0</v>
      </c>
      <c r="AG19" s="69">
        <f>PRODUCT('Rendements SSD_+1'!AG$2:AG19)</f>
        <v>0</v>
      </c>
      <c r="AH19" s="69">
        <f>PRODUCT('Rendements SSD_+1'!AH$2:AH19)</f>
        <v>0</v>
      </c>
      <c r="AI19" s="69">
        <f>PRODUCT('Rendements SSD_+1'!AI$2:AI19)</f>
        <v>0</v>
      </c>
      <c r="AJ19" s="69">
        <f>PRODUCT('Rendements SSD_+1'!AJ$2:AJ19)</f>
        <v>0</v>
      </c>
      <c r="AK19" s="69">
        <f>PRODUCT('Rendements SSD_+1'!AK$2:AK19)</f>
        <v>0</v>
      </c>
    </row>
    <row r="20" spans="1:37" ht="14.4" x14ac:dyDescent="0.3">
      <c r="A20" s="65">
        <v>44561</v>
      </c>
      <c r="B20" s="69">
        <f ca="1">PRODUCT('Rendements SSD_+1'!B$2:B20)</f>
        <v>1.2784121942941566</v>
      </c>
      <c r="C20" s="69">
        <f ca="1">PRODUCT('Rendements SSD_+1'!C$2:C20)</f>
        <v>1.0591160089622231</v>
      </c>
      <c r="D20" s="69">
        <f ca="1">PRODUCT('Rendements SSD_+1'!D$2:D20)</f>
        <v>1.2171523966028577</v>
      </c>
      <c r="E20" s="69">
        <f ca="1">PRODUCT('Rendements SSD_+1'!E$2:E20)</f>
        <v>1.2922793375416557</v>
      </c>
      <c r="F20" s="69">
        <f ca="1">PRODUCT('Rendements SSD_+1'!F$2:F20)</f>
        <v>1.2762664331192271</v>
      </c>
      <c r="G20" s="69">
        <f ca="1">PRODUCT('Rendements SSD_+1'!G$2:G20)</f>
        <v>1.0931205116673472</v>
      </c>
      <c r="H20" s="69">
        <f ca="1">PRODUCT('Rendements SSD_+1'!H$2:H20)</f>
        <v>1.1501948802677819</v>
      </c>
      <c r="I20" s="69">
        <f ca="1">PRODUCT('Rendements SSD_+1'!I$2:I20)</f>
        <v>0.93926372644276479</v>
      </c>
      <c r="J20" s="69">
        <f ca="1">PRODUCT('Rendements SSD_+1'!J$2:J20)</f>
        <v>1.1823142698966407</v>
      </c>
      <c r="K20" s="69">
        <f ca="1">PRODUCT('Rendements SSD_+1'!K$2:K20)</f>
        <v>1.1176779812820485</v>
      </c>
      <c r="L20" s="69">
        <f ca="1">PRODUCT('Rendements SSD_+1'!L$2:L20)</f>
        <v>0.98018230225039327</v>
      </c>
      <c r="M20" s="69">
        <f ca="1">PRODUCT('Rendements SSD_+1'!M$2:M20)</f>
        <v>1.1117196293484093</v>
      </c>
      <c r="N20" s="69">
        <f ca="1">PRODUCT('Rendements SSD_+1'!N$2:N20)</f>
        <v>0.91137279710564989</v>
      </c>
      <c r="O20" s="69">
        <f ca="1">PRODUCT('Rendements SSD_+1'!O$2:O20)</f>
        <v>0.9006904067515199</v>
      </c>
      <c r="P20" s="69">
        <f ca="1">PRODUCT('Rendements SSD_+1'!P$2:P20)</f>
        <v>0.84708998841159</v>
      </c>
      <c r="Q20" s="69">
        <f ca="1">PRODUCT('Rendements SSD_+1'!Q$2:Q20)</f>
        <v>0.96350989086045735</v>
      </c>
      <c r="R20" s="69">
        <f ca="1">PRODUCT('Rendements SSD_+1'!R$2:R20)</f>
        <v>1.210390156184517</v>
      </c>
      <c r="S20" s="69">
        <f ca="1">PRODUCT('Rendements SSD_+1'!S$2:S20)</f>
        <v>1.1327399634751201</v>
      </c>
      <c r="T20" s="69">
        <f ca="1">PRODUCT('Rendements SSD_+1'!T$2:T20)</f>
        <v>1.0788522441968882</v>
      </c>
      <c r="U20" s="69">
        <f ca="1">PRODUCT('Rendements SSD_+1'!U$2:U20)</f>
        <v>0.966379873950167</v>
      </c>
      <c r="V20" s="69">
        <f ca="1">PRODUCT('Rendements SSD_+1'!V$2:V20)</f>
        <v>1.0048886695817303</v>
      </c>
      <c r="W20" s="69">
        <f ca="1">PRODUCT('Rendements SSD_+1'!W$2:W20)</f>
        <v>0.95679536287103994</v>
      </c>
      <c r="X20" s="69">
        <f ca="1">PRODUCT('Rendements SSD_+1'!X$2:X20)</f>
        <v>1.0557279891736269</v>
      </c>
      <c r="Y20" s="69">
        <f ca="1">PRODUCT('Rendements SSD_+1'!Y$2:Y20)</f>
        <v>1.0668621743640001</v>
      </c>
      <c r="Z20" s="69">
        <f>PRODUCT('Rendements SSD_+1'!Z$2:Z20)</f>
        <v>0</v>
      </c>
      <c r="AA20" s="69">
        <f>PRODUCT('Rendements SSD_+1'!AA$2:AA20)</f>
        <v>0</v>
      </c>
      <c r="AB20" s="69">
        <f>PRODUCT('Rendements SSD_+1'!AB$2:AB20)</f>
        <v>0</v>
      </c>
      <c r="AC20" s="69">
        <f>PRODUCT('Rendements SSD_+1'!AC$2:AC20)</f>
        <v>0</v>
      </c>
      <c r="AD20" s="69">
        <f>PRODUCT('Rendements SSD_+1'!AD$2:AD20)</f>
        <v>0</v>
      </c>
      <c r="AE20" s="69">
        <f>PRODUCT('Rendements SSD_+1'!AE$2:AE20)</f>
        <v>0</v>
      </c>
      <c r="AF20" s="69">
        <f>PRODUCT('Rendements SSD_+1'!AF$2:AF20)</f>
        <v>0</v>
      </c>
      <c r="AG20" s="69">
        <f>PRODUCT('Rendements SSD_+1'!AG$2:AG20)</f>
        <v>0</v>
      </c>
      <c r="AH20" s="69">
        <f>PRODUCT('Rendements SSD_+1'!AH$2:AH20)</f>
        <v>0</v>
      </c>
      <c r="AI20" s="69">
        <f>PRODUCT('Rendements SSD_+1'!AI$2:AI20)</f>
        <v>0</v>
      </c>
      <c r="AJ20" s="69">
        <f>PRODUCT('Rendements SSD_+1'!AJ$2:AJ20)</f>
        <v>0</v>
      </c>
      <c r="AK20" s="69">
        <f>PRODUCT('Rendements SSD_+1'!AK$2:AK20)</f>
        <v>0</v>
      </c>
    </row>
    <row r="21" spans="1:37" ht="14.4" x14ac:dyDescent="0.3">
      <c r="A21" s="65">
        <v>44592</v>
      </c>
      <c r="B21" s="69">
        <f ca="1">PRODUCT('Rendements SSD_+1'!B$2:B21)</f>
        <v>1.3551169259518061</v>
      </c>
      <c r="C21" s="69">
        <f ca="1">PRODUCT('Rendements SSD_+1'!C$2:C21)</f>
        <v>1.0591160089622231</v>
      </c>
      <c r="D21" s="69">
        <f ca="1">PRODUCT('Rendements SSD_+1'!D$2:D21)</f>
        <v>1.1684663007387432</v>
      </c>
      <c r="E21" s="69">
        <f ca="1">PRODUCT('Rendements SSD_+1'!E$2:E21)</f>
        <v>1.3181249242924888</v>
      </c>
      <c r="F21" s="69">
        <f ca="1">PRODUCT('Rendements SSD_+1'!F$2:F21)</f>
        <v>1.225215775794458</v>
      </c>
      <c r="G21" s="69">
        <f ca="1">PRODUCT('Rendements SSD_+1'!G$2:G21)</f>
        <v>1.0384644860839798</v>
      </c>
      <c r="H21" s="69">
        <f ca="1">PRODUCT('Rendements SSD_+1'!H$2:H21)</f>
        <v>1.1501948802677819</v>
      </c>
      <c r="I21" s="69">
        <f ca="1">PRODUCT('Rendements SSD_+1'!I$2:I21)</f>
        <v>0.95804900097162016</v>
      </c>
      <c r="J21" s="69">
        <f ca="1">PRODUCT('Rendements SSD_+1'!J$2:J21)</f>
        <v>1.1468448417997414</v>
      </c>
      <c r="K21" s="69">
        <f ca="1">PRODUCT('Rendements SSD_+1'!K$2:K21)</f>
        <v>1.1400315409076895</v>
      </c>
      <c r="L21" s="69">
        <f ca="1">PRODUCT('Rendements SSD_+1'!L$2:L21)</f>
        <v>0.98018230225039327</v>
      </c>
      <c r="M21" s="69">
        <f ca="1">PRODUCT('Rendements SSD_+1'!M$2:M21)</f>
        <v>1.078368040467957</v>
      </c>
      <c r="N21" s="69">
        <f ca="1">PRODUCT('Rendements SSD_+1'!N$2:N21)</f>
        <v>0.92960025304776295</v>
      </c>
      <c r="O21" s="69">
        <f ca="1">PRODUCT('Rendements SSD_+1'!O$2:O21)</f>
        <v>0.9006904067515199</v>
      </c>
      <c r="P21" s="69">
        <f ca="1">PRODUCT('Rendements SSD_+1'!P$2:P21)</f>
        <v>0.88944448783216956</v>
      </c>
      <c r="Q21" s="69">
        <f ca="1">PRODUCT('Rendements SSD_+1'!Q$2:Q21)</f>
        <v>1.0020502864948757</v>
      </c>
      <c r="R21" s="69">
        <f ca="1">PRODUCT('Rendements SSD_+1'!R$2:R21)</f>
        <v>1.1861823530608266</v>
      </c>
      <c r="S21" s="69">
        <f ca="1">PRODUCT('Rendements SSD_+1'!S$2:S21)</f>
        <v>1.0987577645708664</v>
      </c>
      <c r="T21" s="69">
        <f ca="1">PRODUCT('Rendements SSD_+1'!T$2:T21)</f>
        <v>1.1112178115227949</v>
      </c>
      <c r="U21" s="69">
        <f ca="1">PRODUCT('Rendements SSD_+1'!U$2:U21)</f>
        <v>1.0050350689081737</v>
      </c>
      <c r="V21" s="69">
        <f ca="1">PRODUCT('Rendements SSD_+1'!V$2:V21)</f>
        <v>0.96469312279846109</v>
      </c>
      <c r="W21" s="69">
        <f ca="1">PRODUCT('Rendements SSD_+1'!W$2:W21)</f>
        <v>0.97593127012846081</v>
      </c>
      <c r="X21" s="69">
        <f ca="1">PRODUCT('Rendements SSD_+1'!X$2:X21)</f>
        <v>1.097957108740572</v>
      </c>
      <c r="Y21" s="69">
        <f ca="1">PRODUCT('Rendements SSD_+1'!Y$2:Y21)</f>
        <v>1.0135190656458</v>
      </c>
      <c r="Z21" s="69">
        <f>PRODUCT('Rendements SSD_+1'!Z$2:Z21)</f>
        <v>0</v>
      </c>
      <c r="AA21" s="69">
        <f>PRODUCT('Rendements SSD_+1'!AA$2:AA21)</f>
        <v>0</v>
      </c>
      <c r="AB21" s="69">
        <f>PRODUCT('Rendements SSD_+1'!AB$2:AB21)</f>
        <v>0</v>
      </c>
      <c r="AC21" s="69">
        <f>PRODUCT('Rendements SSD_+1'!AC$2:AC21)</f>
        <v>0</v>
      </c>
      <c r="AD21" s="69">
        <f>PRODUCT('Rendements SSD_+1'!AD$2:AD21)</f>
        <v>0</v>
      </c>
      <c r="AE21" s="69">
        <f>PRODUCT('Rendements SSD_+1'!AE$2:AE21)</f>
        <v>0</v>
      </c>
      <c r="AF21" s="69">
        <f>PRODUCT('Rendements SSD_+1'!AF$2:AF21)</f>
        <v>0</v>
      </c>
      <c r="AG21" s="69">
        <f>PRODUCT('Rendements SSD_+1'!AG$2:AG21)</f>
        <v>0</v>
      </c>
      <c r="AH21" s="69">
        <f>PRODUCT('Rendements SSD_+1'!AH$2:AH21)</f>
        <v>0</v>
      </c>
      <c r="AI21" s="69">
        <f>PRODUCT('Rendements SSD_+1'!AI$2:AI21)</f>
        <v>0</v>
      </c>
      <c r="AJ21" s="69">
        <f>PRODUCT('Rendements SSD_+1'!AJ$2:AJ21)</f>
        <v>0</v>
      </c>
      <c r="AK21" s="69">
        <f>PRODUCT('Rendements SSD_+1'!AK$2:AK21)</f>
        <v>0</v>
      </c>
    </row>
    <row r="22" spans="1:37" ht="14.4" x14ac:dyDescent="0.3">
      <c r="A22" s="65">
        <v>44620</v>
      </c>
      <c r="B22" s="69">
        <f ca="1">PRODUCT('Rendements SSD_+1'!B$2:B22)</f>
        <v>1.3822192644708422</v>
      </c>
      <c r="C22" s="69">
        <f ca="1">PRODUCT('Rendements SSD_+1'!C$2:C22)</f>
        <v>1.0908894892310899</v>
      </c>
      <c r="D22" s="69">
        <f ca="1">PRODUCT('Rendements SSD_+1'!D$2:D22)</f>
        <v>1.1450969747239683</v>
      </c>
      <c r="E22" s="69">
        <f ca="1">PRODUCT('Rendements SSD_+1'!E$2:E22)</f>
        <v>1.3972124197500382</v>
      </c>
      <c r="F22" s="69">
        <f ca="1">PRODUCT('Rendements SSD_+1'!F$2:F22)</f>
        <v>1.2742244068262363</v>
      </c>
      <c r="G22" s="69">
        <f ca="1">PRODUCT('Rendements SSD_+1'!G$2:G22)</f>
        <v>1.0073105515014604</v>
      </c>
      <c r="H22" s="69">
        <f ca="1">PRODUCT('Rendements SSD_+1'!H$2:H22)</f>
        <v>1.2077046242811711</v>
      </c>
      <c r="I22" s="69">
        <f ca="1">PRODUCT('Rendements SSD_+1'!I$2:I22)</f>
        <v>0.99637096101048495</v>
      </c>
      <c r="J22" s="69">
        <f ca="1">PRODUCT('Rendements SSD_+1'!J$2:J22)</f>
        <v>1.0895025997097543</v>
      </c>
      <c r="K22" s="69">
        <f ca="1">PRODUCT('Rendements SSD_+1'!K$2:K22)</f>
        <v>1.1742324871349203</v>
      </c>
      <c r="L22" s="69">
        <f ca="1">PRODUCT('Rendements SSD_+1'!L$2:L22)</f>
        <v>0.98018230225039327</v>
      </c>
      <c r="M22" s="69">
        <f ca="1">PRODUCT('Rendements SSD_+1'!M$2:M22)</f>
        <v>1.0568006796585978</v>
      </c>
      <c r="N22" s="69">
        <f ca="1">PRODUCT('Rendements SSD_+1'!N$2:N22)</f>
        <v>0.91100824798680768</v>
      </c>
      <c r="O22" s="69">
        <f ca="1">PRODUCT('Rendements SSD_+1'!O$2:O22)</f>
        <v>0.87366969454897425</v>
      </c>
      <c r="P22" s="69">
        <f ca="1">PRODUCT('Rendements SSD_+1'!P$2:P22)</f>
        <v>0.92502226734545634</v>
      </c>
      <c r="Q22" s="69">
        <f ca="1">PRODUCT('Rendements SSD_+1'!Q$2:Q22)</f>
        <v>1.0020502864948757</v>
      </c>
      <c r="R22" s="69">
        <f ca="1">PRODUCT('Rendements SSD_+1'!R$2:R22)</f>
        <v>1.1268732354077853</v>
      </c>
      <c r="S22" s="69">
        <f ca="1">PRODUCT('Rendements SSD_+1'!S$2:S22)</f>
        <v>1.1207329198622837</v>
      </c>
      <c r="T22" s="69">
        <f ca="1">PRODUCT('Rendements SSD_+1'!T$2:T22)</f>
        <v>1.1667787020989346</v>
      </c>
      <c r="U22" s="69">
        <f ca="1">PRODUCT('Rendements SSD_+1'!U$2:U22)</f>
        <v>1.0653371730426642</v>
      </c>
      <c r="V22" s="69">
        <f ca="1">PRODUCT('Rendements SSD_+1'!V$2:V22)</f>
        <v>1.0032808477103996</v>
      </c>
      <c r="W22" s="69">
        <f ca="1">PRODUCT('Rendements SSD_+1'!W$2:W22)</f>
        <v>0.96617195742717621</v>
      </c>
      <c r="X22" s="69">
        <f ca="1">PRODUCT('Rendements SSD_+1'!X$2:X22)</f>
        <v>1.0759979665657604</v>
      </c>
      <c r="Y22" s="69">
        <f ca="1">PRODUCT('Rendements SSD_+1'!Y$2:Y22)</f>
        <v>1.0135190656458</v>
      </c>
      <c r="Z22" s="69">
        <f>PRODUCT('Rendements SSD_+1'!Z$2:Z22)</f>
        <v>0</v>
      </c>
      <c r="AA22" s="69">
        <f>PRODUCT('Rendements SSD_+1'!AA$2:AA22)</f>
        <v>0</v>
      </c>
      <c r="AB22" s="69">
        <f>PRODUCT('Rendements SSD_+1'!AB$2:AB22)</f>
        <v>0</v>
      </c>
      <c r="AC22" s="69">
        <f>PRODUCT('Rendements SSD_+1'!AC$2:AC22)</f>
        <v>0</v>
      </c>
      <c r="AD22" s="69">
        <f>PRODUCT('Rendements SSD_+1'!AD$2:AD22)</f>
        <v>0</v>
      </c>
      <c r="AE22" s="69">
        <f>PRODUCT('Rendements SSD_+1'!AE$2:AE22)</f>
        <v>0</v>
      </c>
      <c r="AF22" s="69">
        <f>PRODUCT('Rendements SSD_+1'!AF$2:AF22)</f>
        <v>0</v>
      </c>
      <c r="AG22" s="69">
        <f>PRODUCT('Rendements SSD_+1'!AG$2:AG22)</f>
        <v>0</v>
      </c>
      <c r="AH22" s="69">
        <f>PRODUCT('Rendements SSD_+1'!AH$2:AH22)</f>
        <v>0</v>
      </c>
      <c r="AI22" s="69">
        <f>PRODUCT('Rendements SSD_+1'!AI$2:AI22)</f>
        <v>0</v>
      </c>
      <c r="AJ22" s="69">
        <f>PRODUCT('Rendements SSD_+1'!AJ$2:AJ22)</f>
        <v>0</v>
      </c>
      <c r="AK22" s="69">
        <f>PRODUCT('Rendements SSD_+1'!AK$2:AK22)</f>
        <v>0</v>
      </c>
    </row>
    <row r="23" spans="1:37" ht="14.4" x14ac:dyDescent="0.3">
      <c r="A23" s="65">
        <v>44651</v>
      </c>
      <c r="B23" s="69">
        <f ca="1">PRODUCT('Rendements SSD_+1'!B$2:B23)</f>
        <v>1.3269304938920086</v>
      </c>
      <c r="C23" s="69">
        <f ca="1">PRODUCT('Rendements SSD_+1'!C$2:C23)</f>
        <v>1.1127072790157118</v>
      </c>
      <c r="D23" s="69">
        <f ca="1">PRODUCT('Rendements SSD_+1'!D$2:D23)</f>
        <v>1.1679989142184477</v>
      </c>
      <c r="E23" s="69">
        <f ca="1">PRODUCT('Rendements SSD_+1'!E$2:E23)</f>
        <v>1.4670730407375401</v>
      </c>
      <c r="F23" s="69">
        <f ca="1">PRODUCT('Rendements SSD_+1'!F$2:F23)</f>
        <v>1.2869666508944986</v>
      </c>
      <c r="G23" s="69">
        <f ca="1">PRODUCT('Rendements SSD_+1'!G$2:G23)</f>
        <v>1.0274567625314897</v>
      </c>
      <c r="H23" s="69">
        <f ca="1">PRODUCT('Rendements SSD_+1'!H$2:H23)</f>
        <v>1.2318587167667945</v>
      </c>
      <c r="I23" s="69">
        <f ca="1">PRODUCT('Rendements SSD_+1'!I$2:I23)</f>
        <v>0.94655241295996062</v>
      </c>
      <c r="J23" s="69">
        <f ca="1">PRODUCT('Rendements SSD_+1'!J$2:J23)</f>
        <v>1.1221876777010469</v>
      </c>
      <c r="K23" s="69">
        <f ca="1">PRODUCT('Rendements SSD_+1'!K$2:K23)</f>
        <v>1.2446864363630157</v>
      </c>
      <c r="L23" s="69">
        <f ca="1">PRODUCT('Rendements SSD_+1'!L$2:L23)</f>
        <v>0.95077683318288142</v>
      </c>
      <c r="M23" s="69">
        <f ca="1">PRODUCT('Rendements SSD_+1'!M$2:M23)</f>
        <v>1.1096407136415278</v>
      </c>
      <c r="N23" s="69">
        <f ca="1">PRODUCT('Rendements SSD_+1'!N$2:N23)</f>
        <v>0.9383384954264119</v>
      </c>
      <c r="O23" s="69">
        <f ca="1">PRODUCT('Rendements SSD_+1'!O$2:O23)</f>
        <v>0.92608987622191274</v>
      </c>
      <c r="P23" s="69">
        <f ca="1">PRODUCT('Rendements SSD_+1'!P$2:P23)</f>
        <v>0.89727159932509259</v>
      </c>
      <c r="Q23" s="69">
        <f ca="1">PRODUCT('Rendements SSD_+1'!Q$2:Q23)</f>
        <v>1.0421322979546708</v>
      </c>
      <c r="R23" s="69">
        <f ca="1">PRODUCT('Rendements SSD_+1'!R$2:R23)</f>
        <v>1.1381419677618632</v>
      </c>
      <c r="S23" s="69">
        <f ca="1">PRODUCT('Rendements SSD_+1'!S$2:S23)</f>
        <v>1.098318261465038</v>
      </c>
      <c r="T23" s="69">
        <f ca="1">PRODUCT('Rendements SSD_+1'!T$2:T23)</f>
        <v>1.1667787020989346</v>
      </c>
      <c r="U23" s="69">
        <f ca="1">PRODUCT('Rendements SSD_+1'!U$2:U23)</f>
        <v>1.0653371730426642</v>
      </c>
      <c r="V23" s="69">
        <f ca="1">PRODUCT('Rendements SSD_+1'!V$2:V23)</f>
        <v>1.0032808477103996</v>
      </c>
      <c r="W23" s="69">
        <f ca="1">PRODUCT('Rendements SSD_+1'!W$2:W23)</f>
        <v>1.0241422748728068</v>
      </c>
      <c r="X23" s="69">
        <f ca="1">PRODUCT('Rendements SSD_+1'!X$2:X23)</f>
        <v>1.03295804790313</v>
      </c>
      <c r="Y23" s="69">
        <f ca="1">PRODUCT('Rendements SSD_+1'!Y$2:Y23)</f>
        <v>1.003383874989342</v>
      </c>
      <c r="Z23" s="69">
        <f>PRODUCT('Rendements SSD_+1'!Z$2:Z23)</f>
        <v>0</v>
      </c>
      <c r="AA23" s="69">
        <f>PRODUCT('Rendements SSD_+1'!AA$2:AA23)</f>
        <v>0</v>
      </c>
      <c r="AB23" s="69">
        <f>PRODUCT('Rendements SSD_+1'!AB$2:AB23)</f>
        <v>0</v>
      </c>
      <c r="AC23" s="69">
        <f>PRODUCT('Rendements SSD_+1'!AC$2:AC23)</f>
        <v>0</v>
      </c>
      <c r="AD23" s="69">
        <f>PRODUCT('Rendements SSD_+1'!AD$2:AD23)</f>
        <v>0</v>
      </c>
      <c r="AE23" s="69">
        <f>PRODUCT('Rendements SSD_+1'!AE$2:AE23)</f>
        <v>0</v>
      </c>
      <c r="AF23" s="69">
        <f>PRODUCT('Rendements SSD_+1'!AF$2:AF23)</f>
        <v>0</v>
      </c>
      <c r="AG23" s="69">
        <f>PRODUCT('Rendements SSD_+1'!AG$2:AG23)</f>
        <v>0</v>
      </c>
      <c r="AH23" s="69">
        <f>PRODUCT('Rendements SSD_+1'!AH$2:AH23)</f>
        <v>0</v>
      </c>
      <c r="AI23" s="69">
        <f>PRODUCT('Rendements SSD_+1'!AI$2:AI23)</f>
        <v>0</v>
      </c>
      <c r="AJ23" s="69">
        <f>PRODUCT('Rendements SSD_+1'!AJ$2:AJ23)</f>
        <v>0</v>
      </c>
      <c r="AK23" s="69">
        <f>PRODUCT('Rendements SSD_+1'!AK$2:AK23)</f>
        <v>0</v>
      </c>
    </row>
    <row r="24" spans="1:37" ht="14.4" x14ac:dyDescent="0.3">
      <c r="A24" s="65">
        <v>44680</v>
      </c>
      <c r="B24" s="69">
        <f ca="1">PRODUCT('Rendements SSD_+1'!B$2:B24)</f>
        <v>1.2605839691974081</v>
      </c>
      <c r="C24" s="69">
        <f ca="1">PRODUCT('Rendements SSD_+1'!C$2:C24)</f>
        <v>1.1683426429664974</v>
      </c>
      <c r="D24" s="69">
        <f ca="1">PRODUCT('Rendements SSD_+1'!D$2:D24)</f>
        <v>1.1446389359340787</v>
      </c>
      <c r="E24" s="69">
        <f ca="1">PRODUCT('Rendements SSD_+1'!E$2:E24)</f>
        <v>1.5257559623670418</v>
      </c>
      <c r="F24" s="69">
        <f ca="1">PRODUCT('Rendements SSD_+1'!F$2:F24)</f>
        <v>1.3127059839123885</v>
      </c>
      <c r="G24" s="69">
        <f ca="1">PRODUCT('Rendements SSD_+1'!G$2:G24)</f>
        <v>1.0891041682833791</v>
      </c>
      <c r="H24" s="69">
        <f ca="1">PRODUCT('Rendements SSD_+1'!H$2:H24)</f>
        <v>1.1949029552637906</v>
      </c>
      <c r="I24" s="69">
        <f ca="1">PRODUCT('Rendements SSD_+1'!I$2:I24)</f>
        <v>0.91815584057116173</v>
      </c>
      <c r="J24" s="69">
        <f ca="1">PRODUCT('Rendements SSD_+1'!J$2:J24)</f>
        <v>1.1221876777010469</v>
      </c>
      <c r="K24" s="69">
        <f ca="1">PRODUCT('Rendements SSD_+1'!K$2:K24)</f>
        <v>1.1824521145448648</v>
      </c>
      <c r="L24" s="69">
        <f ca="1">PRODUCT('Rendements SSD_+1'!L$2:L24)</f>
        <v>0.97930013817836792</v>
      </c>
      <c r="M24" s="69">
        <f ca="1">PRODUCT('Rendements SSD_+1'!M$2:M24)</f>
        <v>1.0985443065051126</v>
      </c>
      <c r="N24" s="69">
        <f ca="1">PRODUCT('Rendements SSD_+1'!N$2:N24)</f>
        <v>0.95710526533494011</v>
      </c>
      <c r="O24" s="69">
        <f ca="1">PRODUCT('Rendements SSD_+1'!O$2:O24)</f>
        <v>0.94461167374635102</v>
      </c>
      <c r="P24" s="69">
        <f ca="1">PRODUCT('Rendements SSD_+1'!P$2:P24)</f>
        <v>0.91521703131159449</v>
      </c>
      <c r="Q24" s="69">
        <f ca="1">PRODUCT('Rendements SSD_+1'!Q$2:Q24)</f>
        <v>1.0942389128524044</v>
      </c>
      <c r="R24" s="69">
        <f ca="1">PRODUCT('Rendements SSD_+1'!R$2:R24)</f>
        <v>1.1722862267947192</v>
      </c>
      <c r="S24" s="69">
        <f ca="1">PRODUCT('Rendements SSD_+1'!S$2:S24)</f>
        <v>1.043402348391786</v>
      </c>
      <c r="T24" s="69">
        <f ca="1">PRODUCT('Rendements SSD_+1'!T$2:T24)</f>
        <v>1.1201075540149772</v>
      </c>
      <c r="U24" s="69">
        <f ca="1">PRODUCT('Rendements SSD_+1'!U$2:U24)</f>
        <v>1.0440304295818108</v>
      </c>
      <c r="V24" s="69">
        <f ca="1">PRODUCT('Rendements SSD_+1'!V$2:V24)</f>
        <v>1.0434120816188157</v>
      </c>
      <c r="W24" s="69">
        <f ca="1">PRODUCT('Rendements SSD_+1'!W$2:W24)</f>
        <v>1.044625120370263</v>
      </c>
      <c r="X24" s="69">
        <f ca="1">PRODUCT('Rendements SSD_+1'!X$2:X24)</f>
        <v>1.0846059502982865</v>
      </c>
      <c r="Y24" s="69">
        <f ca="1">PRODUCT('Rendements SSD_+1'!Y$2:Y24)</f>
        <v>0.95321468123987485</v>
      </c>
      <c r="Z24" s="69">
        <f>PRODUCT('Rendements SSD_+1'!Z$2:Z24)</f>
        <v>0</v>
      </c>
      <c r="AA24" s="69">
        <f>PRODUCT('Rendements SSD_+1'!AA$2:AA24)</f>
        <v>0</v>
      </c>
      <c r="AB24" s="69">
        <f>PRODUCT('Rendements SSD_+1'!AB$2:AB24)</f>
        <v>0</v>
      </c>
      <c r="AC24" s="69">
        <f>PRODUCT('Rendements SSD_+1'!AC$2:AC24)</f>
        <v>0</v>
      </c>
      <c r="AD24" s="69">
        <f>PRODUCT('Rendements SSD_+1'!AD$2:AD24)</f>
        <v>0</v>
      </c>
      <c r="AE24" s="69">
        <f>PRODUCT('Rendements SSD_+1'!AE$2:AE24)</f>
        <v>0</v>
      </c>
      <c r="AF24" s="69">
        <f>PRODUCT('Rendements SSD_+1'!AF$2:AF24)</f>
        <v>0</v>
      </c>
      <c r="AG24" s="69">
        <f>PRODUCT('Rendements SSD_+1'!AG$2:AG24)</f>
        <v>0</v>
      </c>
      <c r="AH24" s="69">
        <f>PRODUCT('Rendements SSD_+1'!AH$2:AH24)</f>
        <v>0</v>
      </c>
      <c r="AI24" s="69">
        <f>PRODUCT('Rendements SSD_+1'!AI$2:AI24)</f>
        <v>0</v>
      </c>
      <c r="AJ24" s="69">
        <f>PRODUCT('Rendements SSD_+1'!AJ$2:AJ24)</f>
        <v>0</v>
      </c>
      <c r="AK24" s="69">
        <f>PRODUCT('Rendements SSD_+1'!AK$2:AK24)</f>
        <v>0</v>
      </c>
    </row>
    <row r="25" spans="1:37" ht="14.4" x14ac:dyDescent="0.3">
      <c r="A25" s="65">
        <v>44712</v>
      </c>
      <c r="B25" s="69">
        <f ca="1">PRODUCT('Rendements SSD_+1'!B$2:B25)</f>
        <v>1.23537228981346</v>
      </c>
      <c r="C25" s="69">
        <f ca="1">PRODUCT('Rendements SSD_+1'!C$2:C25)</f>
        <v>1.2384432015444873</v>
      </c>
      <c r="D25" s="69">
        <f ca="1">PRODUCT('Rendements SSD_+1'!D$2:D25)</f>
        <v>1.1904244933714418</v>
      </c>
      <c r="E25" s="69">
        <f ca="1">PRODUCT('Rendements SSD_+1'!E$2:E25)</f>
        <v>1.4952408431197008</v>
      </c>
      <c r="F25" s="69">
        <f ca="1">PRODUCT('Rendements SSD_+1'!F$2:F25)</f>
        <v>1.2733248043950167</v>
      </c>
      <c r="G25" s="69">
        <f ca="1">PRODUCT('Rendements SSD_+1'!G$2:G25)</f>
        <v>1.1108862516490468</v>
      </c>
      <c r="H25" s="69">
        <f ca="1">PRODUCT('Rendements SSD_+1'!H$2:H25)</f>
        <v>1.2665971325796181</v>
      </c>
      <c r="I25" s="69">
        <f ca="1">PRODUCT('Rendements SSD_+1'!I$2:I25)</f>
        <v>0.90897428216545006</v>
      </c>
      <c r="J25" s="69">
        <f ca="1">PRODUCT('Rendements SSD_+1'!J$2:J25)</f>
        <v>1.1109658009240364</v>
      </c>
      <c r="K25" s="69">
        <f ca="1">PRODUCT('Rendements SSD_+1'!K$2:K25)</f>
        <v>1.1233295088176214</v>
      </c>
      <c r="L25" s="69">
        <f ca="1">PRODUCT('Rendements SSD_+1'!L$2:L25)</f>
        <v>1.0380581464690701</v>
      </c>
      <c r="M25" s="69">
        <f ca="1">PRODUCT('Rendements SSD_+1'!M$2:M25)</f>
        <v>1.0765734203750104</v>
      </c>
      <c r="N25" s="69">
        <f ca="1">PRODUCT('Rendements SSD_+1'!N$2:N25)</f>
        <v>0.94753421268159066</v>
      </c>
      <c r="O25" s="69">
        <f ca="1">PRODUCT('Rendements SSD_+1'!O$2:O25)</f>
        <v>0.95405779048381456</v>
      </c>
      <c r="P25" s="69">
        <f ca="1">PRODUCT('Rendements SSD_+1'!P$2:P25)</f>
        <v>0.91521703131159449</v>
      </c>
      <c r="Q25" s="69">
        <f ca="1">PRODUCT('Rendements SSD_+1'!Q$2:Q25)</f>
        <v>1.1598932476235486</v>
      </c>
      <c r="R25" s="69">
        <f ca="1">PRODUCT('Rendements SSD_+1'!R$2:R25)</f>
        <v>1.2074548135985608</v>
      </c>
      <c r="S25" s="69">
        <f ca="1">PRODUCT('Rendements SSD_+1'!S$2:S25)</f>
        <v>1.0121002779400323</v>
      </c>
      <c r="T25" s="69">
        <f ca="1">PRODUCT('Rendements SSD_+1'!T$2:T25)</f>
        <v>1.1201075540149772</v>
      </c>
      <c r="U25" s="69">
        <f ca="1">PRODUCT('Rendements SSD_+1'!U$2:U25)</f>
        <v>1.1066722553567194</v>
      </c>
      <c r="V25" s="69">
        <f ca="1">PRODUCT('Rendements SSD_+1'!V$2:V25)</f>
        <v>1.0747144440673801</v>
      </c>
      <c r="W25" s="69">
        <f ca="1">PRODUCT('Rendements SSD_+1'!W$2:W25)</f>
        <v>1.0550713715739657</v>
      </c>
      <c r="X25" s="69">
        <f ca="1">PRODUCT('Rendements SSD_+1'!X$2:X25)</f>
        <v>1.1496823073161837</v>
      </c>
      <c r="Y25" s="69">
        <f ca="1">PRODUCT('Rendements SSD_+1'!Y$2:Y25)</f>
        <v>0.90555394717788107</v>
      </c>
      <c r="Z25" s="69">
        <f>PRODUCT('Rendements SSD_+1'!Z$2:Z25)</f>
        <v>0</v>
      </c>
      <c r="AA25" s="69">
        <f>PRODUCT('Rendements SSD_+1'!AA$2:AA25)</f>
        <v>0</v>
      </c>
      <c r="AB25" s="69">
        <f>PRODUCT('Rendements SSD_+1'!AB$2:AB25)</f>
        <v>0</v>
      </c>
      <c r="AC25" s="69">
        <f>PRODUCT('Rendements SSD_+1'!AC$2:AC25)</f>
        <v>0</v>
      </c>
      <c r="AD25" s="69">
        <f>PRODUCT('Rendements SSD_+1'!AD$2:AD25)</f>
        <v>0</v>
      </c>
      <c r="AE25" s="69">
        <f>PRODUCT('Rendements SSD_+1'!AE$2:AE25)</f>
        <v>0</v>
      </c>
      <c r="AF25" s="69">
        <f>PRODUCT('Rendements SSD_+1'!AF$2:AF25)</f>
        <v>0</v>
      </c>
      <c r="AG25" s="69">
        <f>PRODUCT('Rendements SSD_+1'!AG$2:AG25)</f>
        <v>0</v>
      </c>
      <c r="AH25" s="69">
        <f>PRODUCT('Rendements SSD_+1'!AH$2:AH25)</f>
        <v>0</v>
      </c>
      <c r="AI25" s="69">
        <f>PRODUCT('Rendements SSD_+1'!AI$2:AI25)</f>
        <v>0</v>
      </c>
      <c r="AJ25" s="69">
        <f>PRODUCT('Rendements SSD_+1'!AJ$2:AJ25)</f>
        <v>0</v>
      </c>
      <c r="AK25" s="69">
        <f>PRODUCT('Rendements SSD_+1'!AK$2:AK25)</f>
        <v>0</v>
      </c>
    </row>
    <row r="26" spans="1:37" ht="14.4" x14ac:dyDescent="0.3">
      <c r="A26" s="65">
        <v>44742</v>
      </c>
      <c r="B26" s="69">
        <f ca="1">PRODUCT('Rendements SSD_+1'!B$2:B26)</f>
        <v>1.2971409043041331</v>
      </c>
      <c r="C26" s="69">
        <f ca="1">PRODUCT('Rendements SSD_+1'!C$2:C26)</f>
        <v>1.3003653616217117</v>
      </c>
      <c r="D26" s="69">
        <f ca="1">PRODUCT('Rendements SSD_+1'!D$2:D26)</f>
        <v>1.2618499629737285</v>
      </c>
      <c r="E26" s="69">
        <f ca="1">PRODUCT('Rendements SSD_+1'!E$2:E26)</f>
        <v>1.5101932515508978</v>
      </c>
      <c r="F26" s="69">
        <f ca="1">PRODUCT('Rendements SSD_+1'!F$2:F26)</f>
        <v>1.2860580524389669</v>
      </c>
      <c r="G26" s="69">
        <f ca="1">PRODUCT('Rendements SSD_+1'!G$2:G26)</f>
        <v>1.0664508015830849</v>
      </c>
      <c r="H26" s="69">
        <f ca="1">PRODUCT('Rendements SSD_+1'!H$2:H26)</f>
        <v>1.2412651899280258</v>
      </c>
      <c r="I26" s="69">
        <f ca="1">PRODUCT('Rendements SSD_+1'!I$2:I26)</f>
        <v>0.9180640249871046</v>
      </c>
      <c r="J26" s="69">
        <f ca="1">PRODUCT('Rendements SSD_+1'!J$2:J26)</f>
        <v>1.1776237489794787</v>
      </c>
      <c r="K26" s="69">
        <f ca="1">PRODUCT('Rendements SSD_+1'!K$2:K26)</f>
        <v>1.1457960989939739</v>
      </c>
      <c r="L26" s="69">
        <f ca="1">PRODUCT('Rendements SSD_+1'!L$2:L26)</f>
        <v>1.1003416352572144</v>
      </c>
      <c r="M26" s="69">
        <f ca="1">PRODUCT('Rendements SSD_+1'!M$2:M26)</f>
        <v>1.0981048887825107</v>
      </c>
      <c r="N26" s="69">
        <f ca="1">PRODUCT('Rendements SSD_+1'!N$2:N26)</f>
        <v>0.99491092331567021</v>
      </c>
      <c r="O26" s="69">
        <f ca="1">PRODUCT('Rendements SSD_+1'!O$2:O26)</f>
        <v>0.95405779048381456</v>
      </c>
      <c r="P26" s="69">
        <f ca="1">PRODUCT('Rendements SSD_+1'!P$2:P26)</f>
        <v>0.87860835005913063</v>
      </c>
      <c r="Q26" s="69">
        <f ca="1">PRODUCT('Rendements SSD_+1'!Q$2:Q26)</f>
        <v>1.1482943151473131</v>
      </c>
      <c r="R26" s="69">
        <f ca="1">PRODUCT('Rendements SSD_+1'!R$2:R26)</f>
        <v>1.1833057173265895</v>
      </c>
      <c r="S26" s="69">
        <f ca="1">PRODUCT('Rendements SSD_+1'!S$2:S26)</f>
        <v>0.97161626682243096</v>
      </c>
      <c r="T26" s="69">
        <f ca="1">PRODUCT('Rendements SSD_+1'!T$2:T26)</f>
        <v>1.1873140072558759</v>
      </c>
      <c r="U26" s="69">
        <f ca="1">PRODUCT('Rendements SSD_+1'!U$2:U26)</f>
        <v>1.1730725906781228</v>
      </c>
      <c r="V26" s="69">
        <f ca="1">PRODUCT('Rendements SSD_+1'!V$2:V26)</f>
        <v>1.1284501662707491</v>
      </c>
      <c r="W26" s="69">
        <f ca="1">PRODUCT('Rendements SSD_+1'!W$2:W26)</f>
        <v>1.0656220852897054</v>
      </c>
      <c r="X26" s="69">
        <f ca="1">PRODUCT('Rendements SSD_+1'!X$2:X26)</f>
        <v>1.2071664226819929</v>
      </c>
      <c r="Y26" s="69">
        <f ca="1">PRODUCT('Rendements SSD_+1'!Y$2:Y26)</f>
        <v>0.87838732876254466</v>
      </c>
      <c r="Z26" s="69">
        <f ca="1">PRODUCT('Rendements SSD_+1'!Z$2:Z26)</f>
        <v>1.03</v>
      </c>
      <c r="AA26" s="69">
        <f ca="1">PRODUCT('Rendements SSD_+1'!AA$2:AA26)</f>
        <v>1</v>
      </c>
      <c r="AB26" s="69">
        <f ca="1">PRODUCT('Rendements SSD_+1'!AB$2:AB26)</f>
        <v>0.99</v>
      </c>
      <c r="AC26" s="69">
        <f ca="1">PRODUCT('Rendements SSD_+1'!AC$2:AC26)</f>
        <v>1.06</v>
      </c>
      <c r="AD26" s="69">
        <f ca="1">PRODUCT('Rendements SSD_+1'!AD$2:AD26)</f>
        <v>1.05</v>
      </c>
      <c r="AE26" s="69">
        <f ca="1">PRODUCT('Rendements SSD_+1'!AE$2:AE26)</f>
        <v>0.97</v>
      </c>
      <c r="AF26" s="69">
        <f ca="1">PRODUCT('Rendements SSD_+1'!AF$2:AF26)</f>
        <v>1.01</v>
      </c>
      <c r="AG26" s="69">
        <f ca="1">PRODUCT('Rendements SSD_+1'!AG$2:AG26)</f>
        <v>0.96</v>
      </c>
      <c r="AH26" s="69">
        <f ca="1">PRODUCT('Rendements SSD_+1'!AH$2:AH26)</f>
        <v>0.95</v>
      </c>
      <c r="AI26" s="69">
        <f ca="1">PRODUCT('Rendements SSD_+1'!AI$2:AI26)</f>
        <v>1.03</v>
      </c>
      <c r="AJ26" s="69">
        <f ca="1">PRODUCT('Rendements SSD_+1'!AJ$2:AJ26)</f>
        <v>1.03</v>
      </c>
      <c r="AK26" s="69">
        <f ca="1">PRODUCT('Rendements SSD_+1'!AK$2:AK26)</f>
        <v>1.02</v>
      </c>
    </row>
    <row r="27" spans="1:37" ht="14.4" x14ac:dyDescent="0.3">
      <c r="A27" s="65">
        <v>44773</v>
      </c>
      <c r="B27" s="69">
        <f ca="1">PRODUCT('Rendements SSD_+1'!B$2:B26)</f>
        <v>1.2971409043041331</v>
      </c>
      <c r="C27" s="69">
        <f ca="1">PRODUCT('Rendements SSD_+1'!C$2:C26)</f>
        <v>1.3003653616217117</v>
      </c>
      <c r="D27" s="69">
        <f ca="1">PRODUCT('Rendements SSD_+1'!D$2:D26)</f>
        <v>1.2618499629737285</v>
      </c>
      <c r="E27" s="69">
        <f ca="1">PRODUCT('Rendements SSD_+1'!E$2:E26)</f>
        <v>1.5101932515508978</v>
      </c>
      <c r="F27" s="69">
        <f ca="1">PRODUCT('Rendements SSD_+1'!F$2:F26)</f>
        <v>1.2860580524389669</v>
      </c>
      <c r="G27" s="69">
        <f ca="1">PRODUCT('Rendements SSD_+1'!G$2:G26)</f>
        <v>1.0664508015830849</v>
      </c>
      <c r="H27" s="69">
        <f ca="1">PRODUCT('Rendements SSD_+1'!H$2:H26)</f>
        <v>1.2412651899280258</v>
      </c>
      <c r="I27" s="69">
        <f ca="1">PRODUCT('Rendements SSD_+1'!I$2:I26)</f>
        <v>0.9180640249871046</v>
      </c>
      <c r="J27" s="69">
        <f ca="1">PRODUCT('Rendements SSD_+1'!J$2:J26)</f>
        <v>1.1776237489794787</v>
      </c>
      <c r="K27" s="69">
        <f ca="1">PRODUCT('Rendements SSD_+1'!K$2:K26)</f>
        <v>1.1457960989939739</v>
      </c>
      <c r="L27" s="69">
        <f ca="1">PRODUCT('Rendements SSD_+1'!L$2:L26)</f>
        <v>1.1003416352572144</v>
      </c>
      <c r="M27" s="69">
        <f ca="1">PRODUCT('Rendements SSD_+1'!M$2:M26)</f>
        <v>1.0981048887825107</v>
      </c>
      <c r="N27" s="69">
        <f ca="1">PRODUCT('Rendements SSD_+1'!N$2:N26)</f>
        <v>0.99491092331567021</v>
      </c>
      <c r="O27" s="69">
        <f ca="1">PRODUCT('Rendements SSD_+1'!O$2:O26)</f>
        <v>0.95405779048381456</v>
      </c>
      <c r="P27" s="69">
        <f ca="1">PRODUCT('Rendements SSD_+1'!P$2:P26)</f>
        <v>0.87860835005913063</v>
      </c>
      <c r="Q27" s="69">
        <f ca="1">PRODUCT('Rendements SSD_+1'!Q$2:Q26)</f>
        <v>1.1482943151473131</v>
      </c>
      <c r="R27" s="69">
        <f ca="1">PRODUCT('Rendements SSD_+1'!R$2:R26)</f>
        <v>1.1833057173265895</v>
      </c>
      <c r="S27" s="69">
        <f ca="1">PRODUCT('Rendements SSD_+1'!S$2:S26)</f>
        <v>0.97161626682243096</v>
      </c>
      <c r="T27" s="69">
        <f ca="1">PRODUCT('Rendements SSD_+1'!T$2:T26)</f>
        <v>1.1873140072558759</v>
      </c>
      <c r="U27" s="69">
        <f ca="1">PRODUCT('Rendements SSD_+1'!U$2:U26)</f>
        <v>1.1730725906781228</v>
      </c>
      <c r="V27" s="69">
        <f ca="1">PRODUCT('Rendements SSD_+1'!V$2:V26)</f>
        <v>1.1284501662707491</v>
      </c>
      <c r="W27" s="69">
        <f ca="1">PRODUCT('Rendements SSD_+1'!W$2:W26)</f>
        <v>1.0656220852897054</v>
      </c>
      <c r="X27" s="69">
        <f ca="1">PRODUCT('Rendements SSD_+1'!X$2:X26)</f>
        <v>1.2071664226819929</v>
      </c>
      <c r="Y27" s="69">
        <f ca="1">PRODUCT('Rendements SSD_+1'!Y$2:Y26)</f>
        <v>0.87838732876254466</v>
      </c>
      <c r="Z27" s="69">
        <f ca="1">PRODUCT('Rendements SSD_+1'!Z$2:Z26)</f>
        <v>1.03</v>
      </c>
      <c r="AA27" s="69">
        <f ca="1">PRODUCT('Rendements SSD_+1'!AA$2:AA26)</f>
        <v>1</v>
      </c>
      <c r="AB27" s="69">
        <f ca="1">PRODUCT('Rendements SSD_+1'!AB$2:AB26)</f>
        <v>0.99</v>
      </c>
      <c r="AC27" s="69">
        <f ca="1">PRODUCT('Rendements SSD_+1'!AC$2:AC26)</f>
        <v>1.06</v>
      </c>
      <c r="AD27" s="69">
        <f ca="1">PRODUCT('Rendements SSD_+1'!AD$2:AD26)</f>
        <v>1.05</v>
      </c>
      <c r="AE27" s="69">
        <f ca="1">PRODUCT('Rendements SSD_+1'!AE$2:AE26)</f>
        <v>0.97</v>
      </c>
      <c r="AF27" s="69">
        <f ca="1">PRODUCT('Rendements SSD_+1'!AF$2:AF26)</f>
        <v>1.01</v>
      </c>
      <c r="AG27" s="69">
        <f ca="1">PRODUCT('Rendements SSD_+1'!AG$2:AG26)</f>
        <v>0.96</v>
      </c>
      <c r="AH27" s="69">
        <f ca="1">PRODUCT('Rendements SSD_+1'!AH$2:AH26)</f>
        <v>0.95</v>
      </c>
      <c r="AI27" s="69">
        <f ca="1">PRODUCT('Rendements SSD_+1'!AI$2:AI26)</f>
        <v>1.03</v>
      </c>
      <c r="AJ27" s="69">
        <f ca="1">PRODUCT('Rendements SSD_+1'!AJ$2:AJ26)</f>
        <v>1.03</v>
      </c>
      <c r="AK27" s="69">
        <f ca="1">PRODUCT('Rendements SSD_+1'!AK$2:AK26)</f>
        <v>1.02</v>
      </c>
    </row>
    <row r="28" spans="1:37" ht="14.4" x14ac:dyDescent="0.3">
      <c r="A28" s="65">
        <v>44804</v>
      </c>
      <c r="B28" s="69">
        <f ca="1">PRODUCT('Rendements SSD_+1'!B$2:B26)</f>
        <v>1.2971409043041331</v>
      </c>
      <c r="C28" s="69">
        <f ca="1">PRODUCT('Rendements SSD_+1'!C$2:C26)</f>
        <v>1.3003653616217117</v>
      </c>
      <c r="D28" s="69">
        <f ca="1">PRODUCT('Rendements SSD_+1'!D$2:D26)</f>
        <v>1.2618499629737285</v>
      </c>
      <c r="E28" s="69">
        <f ca="1">PRODUCT('Rendements SSD_+1'!E$2:E26)</f>
        <v>1.5101932515508978</v>
      </c>
      <c r="F28" s="69">
        <f ca="1">PRODUCT('Rendements SSD_+1'!F$2:F26)</f>
        <v>1.2860580524389669</v>
      </c>
      <c r="G28" s="69">
        <f ca="1">PRODUCT('Rendements SSD_+1'!G$2:G26)</f>
        <v>1.0664508015830849</v>
      </c>
      <c r="H28" s="69">
        <f ca="1">PRODUCT('Rendements SSD_+1'!H$2:H26)</f>
        <v>1.2412651899280258</v>
      </c>
      <c r="I28" s="69">
        <f ca="1">PRODUCT('Rendements SSD_+1'!I$2:I26)</f>
        <v>0.9180640249871046</v>
      </c>
      <c r="J28" s="69">
        <f ca="1">PRODUCT('Rendements SSD_+1'!J$2:J26)</f>
        <v>1.1776237489794787</v>
      </c>
      <c r="K28" s="69">
        <f ca="1">PRODUCT('Rendements SSD_+1'!K$2:K26)</f>
        <v>1.1457960989939739</v>
      </c>
      <c r="L28" s="69">
        <f ca="1">PRODUCT('Rendements SSD_+1'!L$2:L26)</f>
        <v>1.1003416352572144</v>
      </c>
      <c r="M28" s="69">
        <f ca="1">PRODUCT('Rendements SSD_+1'!M$2:M26)</f>
        <v>1.0981048887825107</v>
      </c>
      <c r="N28" s="69">
        <f ca="1">PRODUCT('Rendements SSD_+1'!N$2:N26)</f>
        <v>0.99491092331567021</v>
      </c>
      <c r="O28" s="69">
        <f ca="1">PRODUCT('Rendements SSD_+1'!O$2:O26)</f>
        <v>0.95405779048381456</v>
      </c>
      <c r="P28" s="69">
        <f ca="1">PRODUCT('Rendements SSD_+1'!P$2:P26)</f>
        <v>0.87860835005913063</v>
      </c>
      <c r="Q28" s="69">
        <f ca="1">PRODUCT('Rendements SSD_+1'!Q$2:Q26)</f>
        <v>1.1482943151473131</v>
      </c>
      <c r="R28" s="69">
        <f ca="1">PRODUCT('Rendements SSD_+1'!R$2:R26)</f>
        <v>1.1833057173265895</v>
      </c>
      <c r="S28" s="69">
        <f ca="1">PRODUCT('Rendements SSD_+1'!S$2:S26)</f>
        <v>0.97161626682243096</v>
      </c>
      <c r="T28" s="69">
        <f ca="1">PRODUCT('Rendements SSD_+1'!T$2:T26)</f>
        <v>1.1873140072558759</v>
      </c>
      <c r="U28" s="69">
        <f ca="1">PRODUCT('Rendements SSD_+1'!U$2:U26)</f>
        <v>1.1730725906781228</v>
      </c>
      <c r="V28" s="69">
        <f ca="1">PRODUCT('Rendements SSD_+1'!V$2:V26)</f>
        <v>1.1284501662707491</v>
      </c>
      <c r="W28" s="69">
        <f ca="1">PRODUCT('Rendements SSD_+1'!W$2:W26)</f>
        <v>1.0656220852897054</v>
      </c>
      <c r="X28" s="69">
        <f ca="1">PRODUCT('Rendements SSD_+1'!X$2:X26)</f>
        <v>1.2071664226819929</v>
      </c>
      <c r="Y28" s="69">
        <f ca="1">PRODUCT('Rendements SSD_+1'!Y$2:Y26)</f>
        <v>0.87838732876254466</v>
      </c>
      <c r="Z28" s="69">
        <f ca="1">PRODUCT('Rendements SSD_+1'!Z$2:Z26)</f>
        <v>1.03</v>
      </c>
      <c r="AA28" s="69">
        <f ca="1">PRODUCT('Rendements SSD_+1'!AA$2:AA26)</f>
        <v>1</v>
      </c>
      <c r="AB28" s="69">
        <f ca="1">PRODUCT('Rendements SSD_+1'!AB$2:AB26)</f>
        <v>0.99</v>
      </c>
      <c r="AC28" s="69">
        <f ca="1">PRODUCT('Rendements SSD_+1'!AC$2:AC26)</f>
        <v>1.06</v>
      </c>
      <c r="AD28" s="69">
        <f ca="1">PRODUCT('Rendements SSD_+1'!AD$2:AD26)</f>
        <v>1.05</v>
      </c>
      <c r="AE28" s="69">
        <f ca="1">PRODUCT('Rendements SSD_+1'!AE$2:AE26)</f>
        <v>0.97</v>
      </c>
      <c r="AF28" s="69">
        <f ca="1">PRODUCT('Rendements SSD_+1'!AF$2:AF26)</f>
        <v>1.01</v>
      </c>
      <c r="AG28" s="69">
        <f ca="1">PRODUCT('Rendements SSD_+1'!AG$2:AG26)</f>
        <v>0.96</v>
      </c>
      <c r="AH28" s="69">
        <f ca="1">PRODUCT('Rendements SSD_+1'!AH$2:AH26)</f>
        <v>0.95</v>
      </c>
      <c r="AI28" s="69">
        <f ca="1">PRODUCT('Rendements SSD_+1'!AI$2:AI26)</f>
        <v>1.03</v>
      </c>
      <c r="AJ28" s="69">
        <f ca="1">PRODUCT('Rendements SSD_+1'!AJ$2:AJ26)</f>
        <v>1.03</v>
      </c>
      <c r="AK28" s="69">
        <f ca="1">PRODUCT('Rendements SSD_+1'!AK$2:AK26)</f>
        <v>1.02</v>
      </c>
    </row>
    <row r="29" spans="1:37" x14ac:dyDescent="0.25">
      <c r="C29" s="2"/>
      <c r="D29" s="1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7"/>
    </row>
    <row r="30" spans="1:37" x14ac:dyDescent="0.25">
      <c r="C30" s="2"/>
      <c r="D30" s="1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7"/>
    </row>
    <row r="31" spans="1:37" x14ac:dyDescent="0.25">
      <c r="C31" s="2"/>
      <c r="D31" s="1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7"/>
    </row>
    <row r="32" spans="1:37" x14ac:dyDescent="0.25">
      <c r="C32" s="2"/>
      <c r="D32" s="1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7"/>
    </row>
    <row r="33" spans="3:29" x14ac:dyDescent="0.25">
      <c r="C33" s="2"/>
      <c r="D33" s="1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7"/>
    </row>
    <row r="34" spans="3:29" x14ac:dyDescent="0.25">
      <c r="C34" s="2"/>
      <c r="D34" s="1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7"/>
    </row>
    <row r="35" spans="3:29" x14ac:dyDescent="0.25">
      <c r="C35" s="2"/>
      <c r="D35" s="1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7"/>
    </row>
    <row r="36" spans="3:29" x14ac:dyDescent="0.25">
      <c r="C36" s="2"/>
      <c r="D36" s="1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7"/>
    </row>
    <row r="37" spans="3:29" x14ac:dyDescent="0.25">
      <c r="C37" s="2"/>
      <c r="D37" s="1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7"/>
    </row>
    <row r="38" spans="3:29" x14ac:dyDescent="0.25">
      <c r="C38" s="2"/>
      <c r="D38" s="1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7"/>
    </row>
    <row r="39" spans="3:29" x14ac:dyDescent="0.25">
      <c r="C39" s="2"/>
      <c r="D39" s="1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7"/>
    </row>
    <row r="40" spans="3:29" x14ac:dyDescent="0.25">
      <c r="C40" s="2"/>
      <c r="D40" s="1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7"/>
    </row>
    <row r="41" spans="3:29" x14ac:dyDescent="0.25">
      <c r="C41" s="2"/>
      <c r="D41" s="1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7"/>
    </row>
    <row r="42" spans="3:29" x14ac:dyDescent="0.25">
      <c r="C42" s="2"/>
      <c r="D42" s="1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7"/>
    </row>
    <row r="43" spans="3:29" x14ac:dyDescent="0.25">
      <c r="C43" s="2"/>
      <c r="D43" s="1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7"/>
    </row>
    <row r="44" spans="3:29" x14ac:dyDescent="0.25">
      <c r="C44" s="2"/>
      <c r="D44" s="1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7"/>
    </row>
    <row r="45" spans="3:29" x14ac:dyDescent="0.25">
      <c r="C45" s="2"/>
      <c r="D45" s="1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7"/>
    </row>
    <row r="46" spans="3:29" x14ac:dyDescent="0.25">
      <c r="C46" s="2"/>
      <c r="D46" s="1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7"/>
    </row>
    <row r="47" spans="3:29" x14ac:dyDescent="0.25">
      <c r="C47" s="2"/>
      <c r="D47" s="1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7"/>
    </row>
    <row r="48" spans="3:29" x14ac:dyDescent="0.25">
      <c r="C48" s="2"/>
      <c r="D48" s="1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7"/>
    </row>
    <row r="49" spans="3:29" x14ac:dyDescent="0.25">
      <c r="C49" s="2"/>
      <c r="D49" s="1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7"/>
    </row>
    <row r="50" spans="3:29" x14ac:dyDescent="0.25">
      <c r="C50" s="2"/>
      <c r="D50" s="1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7"/>
    </row>
    <row r="51" spans="3:29" x14ac:dyDescent="0.25">
      <c r="C51" s="2"/>
      <c r="D51" s="1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7"/>
    </row>
    <row r="52" spans="3:29" x14ac:dyDescent="0.25">
      <c r="C52" s="2"/>
      <c r="D52" s="1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7"/>
    </row>
    <row r="53" spans="3:29" x14ac:dyDescent="0.25">
      <c r="C53" s="2"/>
      <c r="D53" s="1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7"/>
    </row>
    <row r="54" spans="3:29" x14ac:dyDescent="0.25">
      <c r="C54" s="2"/>
      <c r="D54" s="1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7"/>
    </row>
    <row r="55" spans="3:29" x14ac:dyDescent="0.25">
      <c r="C55" s="2"/>
      <c r="D55" s="1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7"/>
    </row>
    <row r="56" spans="3:29" x14ac:dyDescent="0.25">
      <c r="C56" s="2"/>
      <c r="D56" s="1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7"/>
    </row>
    <row r="57" spans="3:29" x14ac:dyDescent="0.25">
      <c r="C57" s="2"/>
      <c r="D57" s="1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7"/>
    </row>
    <row r="58" spans="3:29" x14ac:dyDescent="0.25">
      <c r="C58" s="2"/>
      <c r="D58" s="1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7"/>
    </row>
    <row r="59" spans="3:29" x14ac:dyDescent="0.25">
      <c r="C59" s="2"/>
      <c r="D59" s="1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7"/>
    </row>
    <row r="60" spans="3:29" x14ac:dyDescent="0.25">
      <c r="C60" s="2"/>
      <c r="D60" s="1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7"/>
    </row>
    <row r="61" spans="3:29" x14ac:dyDescent="0.25">
      <c r="C61" s="2"/>
      <c r="D61" s="1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7"/>
    </row>
    <row r="62" spans="3:29" x14ac:dyDescent="0.25">
      <c r="C62" s="2"/>
      <c r="D62" s="1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7"/>
    </row>
    <row r="63" spans="3:29" x14ac:dyDescent="0.25">
      <c r="C63" s="2"/>
      <c r="D63" s="1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7"/>
    </row>
    <row r="64" spans="3:29" x14ac:dyDescent="0.25">
      <c r="C64" s="2"/>
      <c r="D64" s="1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7"/>
    </row>
    <row r="65" spans="3:29" x14ac:dyDescent="0.25">
      <c r="C65" s="2"/>
      <c r="D65" s="1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7"/>
    </row>
    <row r="66" spans="3:29" x14ac:dyDescent="0.25">
      <c r="C66" s="2"/>
      <c r="D66" s="1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7"/>
    </row>
    <row r="67" spans="3:29" x14ac:dyDescent="0.25">
      <c r="C67" s="2"/>
      <c r="D67" s="1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7"/>
    </row>
    <row r="68" spans="3:29" x14ac:dyDescent="0.25">
      <c r="C68" s="2"/>
      <c r="D68" s="1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7"/>
    </row>
    <row r="69" spans="3:29" x14ac:dyDescent="0.25">
      <c r="C69" s="2"/>
      <c r="D69" s="1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7"/>
    </row>
    <row r="70" spans="3:29" x14ac:dyDescent="0.25">
      <c r="C70" s="2"/>
      <c r="D70" s="1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7"/>
    </row>
    <row r="71" spans="3:29" x14ac:dyDescent="0.25">
      <c r="C71" s="2"/>
      <c r="D71" s="1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7"/>
    </row>
    <row r="72" spans="3:29" x14ac:dyDescent="0.25">
      <c r="C72" s="2"/>
      <c r="D72" s="1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7"/>
    </row>
    <row r="73" spans="3:29" x14ac:dyDescent="0.25">
      <c r="C73" s="2"/>
      <c r="D73" s="1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7"/>
    </row>
    <row r="74" spans="3:29" x14ac:dyDescent="0.25">
      <c r="C74" s="2"/>
      <c r="D74" s="1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7"/>
    </row>
    <row r="75" spans="3:29" x14ac:dyDescent="0.25">
      <c r="C75" s="2"/>
      <c r="D75" s="1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7"/>
    </row>
    <row r="76" spans="3:29" x14ac:dyDescent="0.25">
      <c r="C76" s="2"/>
      <c r="D76" s="1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7"/>
    </row>
    <row r="77" spans="3:29" x14ac:dyDescent="0.25">
      <c r="C77" s="2"/>
      <c r="D77" s="1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7"/>
    </row>
    <row r="78" spans="3:29" x14ac:dyDescent="0.25">
      <c r="C78" s="2"/>
      <c r="D78" s="1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7"/>
    </row>
    <row r="79" spans="3:29" x14ac:dyDescent="0.25">
      <c r="C79" s="2"/>
      <c r="D79" s="1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7"/>
    </row>
    <row r="80" spans="3:29" x14ac:dyDescent="0.25">
      <c r="C80" s="2"/>
      <c r="D80" s="1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7"/>
    </row>
    <row r="81" spans="3:29" x14ac:dyDescent="0.25">
      <c r="C81" s="2"/>
      <c r="D81" s="1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7"/>
    </row>
    <row r="82" spans="3:29" x14ac:dyDescent="0.25">
      <c r="C82" s="2"/>
      <c r="D82" s="1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7"/>
    </row>
    <row r="83" spans="3:29" x14ac:dyDescent="0.25">
      <c r="C83" s="2"/>
      <c r="D83" s="1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7"/>
    </row>
    <row r="84" spans="3:29" x14ac:dyDescent="0.25">
      <c r="C84" s="2"/>
      <c r="D84" s="1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7"/>
    </row>
    <row r="85" spans="3:29" x14ac:dyDescent="0.25">
      <c r="C85" s="2"/>
      <c r="D85" s="1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7"/>
    </row>
    <row r="86" spans="3:29" x14ac:dyDescent="0.25">
      <c r="C86" s="2"/>
      <c r="D86" s="1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7"/>
    </row>
    <row r="87" spans="3:29" x14ac:dyDescent="0.25">
      <c r="C87" s="2"/>
      <c r="D87" s="1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7"/>
    </row>
    <row r="88" spans="3:29" x14ac:dyDescent="0.25">
      <c r="C88" s="2"/>
      <c r="D88" s="1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7"/>
    </row>
    <row r="89" spans="3:29" x14ac:dyDescent="0.25">
      <c r="C89" s="2"/>
      <c r="D89" s="1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7"/>
    </row>
    <row r="90" spans="3:29" x14ac:dyDescent="0.25">
      <c r="C90" s="2"/>
      <c r="D90" s="1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7"/>
    </row>
    <row r="91" spans="3:29" x14ac:dyDescent="0.25">
      <c r="C91" s="2"/>
      <c r="D91" s="1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7"/>
    </row>
    <row r="92" spans="3:29" x14ac:dyDescent="0.25">
      <c r="C92" s="2"/>
      <c r="D92" s="1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7"/>
    </row>
    <row r="93" spans="3:29" x14ac:dyDescent="0.25">
      <c r="C93" s="2"/>
      <c r="D93" s="1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7"/>
    </row>
    <row r="94" spans="3:29" x14ac:dyDescent="0.25">
      <c r="C94" s="2"/>
      <c r="D94" s="1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7"/>
    </row>
    <row r="95" spans="3:29" x14ac:dyDescent="0.25">
      <c r="C95" s="2"/>
      <c r="D95" s="1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7"/>
    </row>
    <row r="96" spans="3:29" x14ac:dyDescent="0.25">
      <c r="C96" s="2"/>
      <c r="D96" s="1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7"/>
    </row>
    <row r="97" spans="3:29" x14ac:dyDescent="0.25">
      <c r="C97" s="2"/>
      <c r="D97" s="1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7"/>
    </row>
    <row r="98" spans="3:29" x14ac:dyDescent="0.25">
      <c r="C98" s="2"/>
      <c r="D98" s="1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7"/>
    </row>
    <row r="99" spans="3:29" x14ac:dyDescent="0.25">
      <c r="C99" s="2"/>
      <c r="D99" s="1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7"/>
    </row>
    <row r="100" spans="3:29" x14ac:dyDescent="0.25">
      <c r="C100" s="2"/>
      <c r="D100" s="1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7"/>
    </row>
    <row r="101" spans="3:29" x14ac:dyDescent="0.25">
      <c r="C101" s="2"/>
      <c r="D101" s="1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7"/>
    </row>
    <row r="102" spans="3:29" x14ac:dyDescent="0.25">
      <c r="C102" s="2"/>
      <c r="D102" s="1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7"/>
    </row>
    <row r="103" spans="3:29" x14ac:dyDescent="0.25">
      <c r="C103" s="2"/>
      <c r="D103" s="1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7"/>
    </row>
    <row r="104" spans="3:29" x14ac:dyDescent="0.25">
      <c r="C104" s="2"/>
      <c r="D104" s="1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7"/>
    </row>
    <row r="105" spans="3:29" x14ac:dyDescent="0.25">
      <c r="C105" s="2"/>
      <c r="D105" s="1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7"/>
    </row>
    <row r="106" spans="3:29" x14ac:dyDescent="0.25">
      <c r="C106" s="2"/>
      <c r="D106" s="1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7"/>
    </row>
    <row r="107" spans="3:29" x14ac:dyDescent="0.25">
      <c r="C107" s="2"/>
      <c r="D107" s="1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7"/>
    </row>
    <row r="108" spans="3:29" x14ac:dyDescent="0.25">
      <c r="C108" s="2"/>
      <c r="D108" s="1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7"/>
    </row>
    <row r="109" spans="3:29" x14ac:dyDescent="0.25">
      <c r="C109" s="2"/>
      <c r="D109" s="1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7"/>
    </row>
    <row r="110" spans="3:29" x14ac:dyDescent="0.25">
      <c r="C110" s="2"/>
      <c r="D110" s="1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7"/>
    </row>
    <row r="111" spans="3:29" x14ac:dyDescent="0.25">
      <c r="C111" s="2"/>
      <c r="D111" s="1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7"/>
    </row>
    <row r="112" spans="3:29" x14ac:dyDescent="0.25">
      <c r="C112" s="2"/>
      <c r="D112" s="1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7"/>
    </row>
    <row r="113" spans="3:29" x14ac:dyDescent="0.25">
      <c r="C113" s="2"/>
      <c r="D113" s="1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7"/>
    </row>
    <row r="114" spans="3:29" x14ac:dyDescent="0.25">
      <c r="C114" s="2"/>
      <c r="D114" s="1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7"/>
    </row>
    <row r="115" spans="3:29" x14ac:dyDescent="0.25">
      <c r="C115" s="2"/>
      <c r="D115" s="1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7"/>
    </row>
    <row r="116" spans="3:29" x14ac:dyDescent="0.25">
      <c r="C116" s="2"/>
      <c r="D116" s="1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7"/>
    </row>
    <row r="117" spans="3:29" x14ac:dyDescent="0.25">
      <c r="C117" s="2"/>
      <c r="D117" s="1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7"/>
    </row>
    <row r="118" spans="3:29" x14ac:dyDescent="0.25">
      <c r="C118" s="2"/>
      <c r="D118" s="1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7"/>
    </row>
    <row r="119" spans="3:29" x14ac:dyDescent="0.25">
      <c r="C119" s="2"/>
      <c r="D119" s="1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7"/>
    </row>
    <row r="120" spans="3:29" x14ac:dyDescent="0.25">
      <c r="C120" s="2"/>
      <c r="D120" s="1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7"/>
    </row>
    <row r="121" spans="3:29" x14ac:dyDescent="0.25">
      <c r="C121" s="2"/>
      <c r="D121" s="1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7"/>
    </row>
    <row r="122" spans="3:29" x14ac:dyDescent="0.25">
      <c r="C122" s="2"/>
      <c r="D122" s="1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7"/>
    </row>
    <row r="123" spans="3:29" x14ac:dyDescent="0.25">
      <c r="C123" s="2"/>
      <c r="D123" s="1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7"/>
    </row>
    <row r="124" spans="3:29" x14ac:dyDescent="0.25">
      <c r="C124" s="2"/>
      <c r="D124" s="1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7"/>
    </row>
    <row r="125" spans="3:29" x14ac:dyDescent="0.25">
      <c r="C125" s="2"/>
      <c r="D125" s="1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7"/>
    </row>
    <row r="126" spans="3:29" x14ac:dyDescent="0.25">
      <c r="C126" s="2"/>
      <c r="D126" s="1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7"/>
    </row>
    <row r="127" spans="3:29" x14ac:dyDescent="0.25">
      <c r="C127" s="2"/>
      <c r="D127" s="1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7"/>
    </row>
    <row r="128" spans="3:29" x14ac:dyDescent="0.25">
      <c r="C128" s="2"/>
      <c r="D128" s="1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7"/>
    </row>
    <row r="129" spans="3:29" x14ac:dyDescent="0.25">
      <c r="C129" s="2"/>
      <c r="D129" s="1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7"/>
    </row>
    <row r="130" spans="3:29" x14ac:dyDescent="0.25">
      <c r="C130" s="2"/>
      <c r="D130" s="1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7"/>
    </row>
    <row r="131" spans="3:29" x14ac:dyDescent="0.25">
      <c r="C131" s="2"/>
      <c r="D131" s="1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7"/>
    </row>
    <row r="132" spans="3:29" x14ac:dyDescent="0.25">
      <c r="C132" s="2"/>
      <c r="D132" s="1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7"/>
    </row>
    <row r="133" spans="3:29" x14ac:dyDescent="0.25">
      <c r="C133" s="2"/>
      <c r="D133" s="1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7"/>
    </row>
    <row r="134" spans="3:29" x14ac:dyDescent="0.25">
      <c r="C134" s="2"/>
      <c r="D134" s="1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7"/>
    </row>
    <row r="135" spans="3:29" x14ac:dyDescent="0.25">
      <c r="C135" s="2"/>
      <c r="D135" s="1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7"/>
    </row>
    <row r="136" spans="3:29" x14ac:dyDescent="0.25">
      <c r="C136" s="2"/>
      <c r="D136" s="1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7"/>
    </row>
    <row r="137" spans="3:29" x14ac:dyDescent="0.25">
      <c r="C137" s="2"/>
      <c r="D137" s="1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7"/>
    </row>
    <row r="138" spans="3:29" x14ac:dyDescent="0.25">
      <c r="C138" s="2"/>
      <c r="D138" s="1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7"/>
    </row>
    <row r="139" spans="3:29" x14ac:dyDescent="0.25">
      <c r="C139" s="2"/>
      <c r="D139" s="1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7"/>
    </row>
    <row r="140" spans="3:29" x14ac:dyDescent="0.25">
      <c r="C140" s="2"/>
      <c r="D140" s="1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7"/>
    </row>
    <row r="141" spans="3:29" x14ac:dyDescent="0.25">
      <c r="C141" s="2"/>
      <c r="D141" s="1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7"/>
    </row>
    <row r="142" spans="3:29" x14ac:dyDescent="0.25">
      <c r="C142" s="2"/>
      <c r="D142" s="1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7"/>
    </row>
    <row r="143" spans="3:29" x14ac:dyDescent="0.25">
      <c r="C143" s="2"/>
      <c r="D143" s="1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7"/>
    </row>
    <row r="144" spans="3:29" x14ac:dyDescent="0.25">
      <c r="C144" s="2"/>
      <c r="D144" s="1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7"/>
    </row>
    <row r="145" spans="3:29" x14ac:dyDescent="0.25">
      <c r="C145" s="2"/>
      <c r="D145" s="1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7"/>
    </row>
    <row r="146" spans="3:29" x14ac:dyDescent="0.25">
      <c r="C146" s="2"/>
      <c r="D146" s="1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7"/>
    </row>
    <row r="147" spans="3:29" x14ac:dyDescent="0.25">
      <c r="C147" s="2"/>
      <c r="D147" s="1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7"/>
    </row>
    <row r="148" spans="3:29" x14ac:dyDescent="0.25">
      <c r="C148" s="2"/>
      <c r="D148" s="1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7"/>
    </row>
    <row r="149" spans="3:29" x14ac:dyDescent="0.25">
      <c r="C149" s="2"/>
      <c r="D149" s="1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7"/>
    </row>
    <row r="150" spans="3:29" x14ac:dyDescent="0.25">
      <c r="C150" s="2"/>
      <c r="D150" s="1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7"/>
    </row>
    <row r="151" spans="3:29" x14ac:dyDescent="0.25">
      <c r="C151" s="2"/>
      <c r="D151" s="1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7"/>
    </row>
    <row r="152" spans="3:29" x14ac:dyDescent="0.25">
      <c r="C152" s="2"/>
      <c r="D152" s="1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7"/>
    </row>
    <row r="153" spans="3:29" x14ac:dyDescent="0.25">
      <c r="C153" s="2"/>
      <c r="D153" s="1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7"/>
    </row>
    <row r="154" spans="3:29" x14ac:dyDescent="0.25">
      <c r="C154" s="2"/>
      <c r="D154" s="1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7"/>
    </row>
    <row r="155" spans="3:29" x14ac:dyDescent="0.25">
      <c r="C155" s="2"/>
      <c r="D155" s="1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7"/>
    </row>
    <row r="156" spans="3:29" x14ac:dyDescent="0.25">
      <c r="C156" s="2"/>
      <c r="D156" s="1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7"/>
    </row>
    <row r="157" spans="3:29" x14ac:dyDescent="0.25">
      <c r="C157" s="2"/>
      <c r="D157" s="1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7"/>
    </row>
    <row r="158" spans="3:29" x14ac:dyDescent="0.25">
      <c r="C158" s="2"/>
      <c r="D158" s="1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7"/>
    </row>
    <row r="159" spans="3:29" x14ac:dyDescent="0.25">
      <c r="C159" s="2"/>
      <c r="D159" s="1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7"/>
    </row>
    <row r="160" spans="3:29" x14ac:dyDescent="0.25">
      <c r="C160" s="2"/>
      <c r="D160" s="1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7"/>
    </row>
    <row r="161" spans="3:29" x14ac:dyDescent="0.25">
      <c r="C161" s="2"/>
      <c r="D161" s="1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7"/>
    </row>
    <row r="162" spans="3:29" x14ac:dyDescent="0.25">
      <c r="C162" s="2"/>
      <c r="D162" s="1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7"/>
    </row>
    <row r="163" spans="3:29" x14ac:dyDescent="0.25">
      <c r="C163" s="2"/>
      <c r="D163" s="1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7"/>
    </row>
    <row r="164" spans="3:29" x14ac:dyDescent="0.25">
      <c r="C164" s="2"/>
      <c r="D164" s="1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7"/>
    </row>
    <row r="165" spans="3:29" x14ac:dyDescent="0.25">
      <c r="C165" s="2"/>
      <c r="D165" s="1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7"/>
    </row>
    <row r="166" spans="3:29" x14ac:dyDescent="0.25">
      <c r="C166" s="2"/>
      <c r="D166" s="1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7"/>
    </row>
    <row r="167" spans="3:29" x14ac:dyDescent="0.25">
      <c r="C167" s="2"/>
      <c r="D167" s="1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7"/>
    </row>
    <row r="168" spans="3:29" x14ac:dyDescent="0.25">
      <c r="C168" s="2"/>
      <c r="D168" s="1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7"/>
    </row>
    <row r="169" spans="3:29" x14ac:dyDescent="0.25">
      <c r="C169" s="2"/>
      <c r="D169" s="1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7"/>
    </row>
    <row r="170" spans="3:29" x14ac:dyDescent="0.25">
      <c r="C170" s="2"/>
      <c r="D170" s="1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7"/>
    </row>
    <row r="171" spans="3:29" x14ac:dyDescent="0.25">
      <c r="C171" s="2"/>
      <c r="D171" s="1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7"/>
    </row>
    <row r="172" spans="3:29" x14ac:dyDescent="0.25">
      <c r="C172" s="2"/>
      <c r="D172" s="1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7"/>
    </row>
    <row r="173" spans="3:29" x14ac:dyDescent="0.25">
      <c r="C173" s="2"/>
      <c r="D173" s="1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7"/>
    </row>
    <row r="174" spans="3:29" x14ac:dyDescent="0.25">
      <c r="C174" s="2"/>
      <c r="D174" s="1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7"/>
    </row>
    <row r="175" spans="3:29" x14ac:dyDescent="0.25">
      <c r="C175" s="2"/>
      <c r="D175" s="1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7"/>
    </row>
    <row r="176" spans="3:29" x14ac:dyDescent="0.25">
      <c r="C176" s="2"/>
      <c r="D176" s="1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7"/>
    </row>
    <row r="177" spans="3:29" x14ac:dyDescent="0.25">
      <c r="C177" s="2"/>
      <c r="D177" s="1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7"/>
    </row>
    <row r="178" spans="3:29" x14ac:dyDescent="0.25">
      <c r="C178" s="2"/>
      <c r="D178" s="1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7"/>
    </row>
    <row r="179" spans="3:29" x14ac:dyDescent="0.25">
      <c r="C179" s="2"/>
      <c r="D179" s="1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7"/>
    </row>
    <row r="180" spans="3:29" x14ac:dyDescent="0.25">
      <c r="C180" s="2"/>
      <c r="D180" s="1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7"/>
    </row>
    <row r="181" spans="3:29" x14ac:dyDescent="0.25">
      <c r="C181" s="2"/>
      <c r="D181" s="1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7"/>
    </row>
    <row r="182" spans="3:29" x14ac:dyDescent="0.25">
      <c r="C182" s="2"/>
      <c r="D182" s="1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7"/>
    </row>
    <row r="183" spans="3:29" x14ac:dyDescent="0.25">
      <c r="C183" s="2"/>
      <c r="D183" s="1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7"/>
    </row>
    <row r="184" spans="3:29" x14ac:dyDescent="0.25">
      <c r="C184" s="2"/>
      <c r="D184" s="1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7"/>
    </row>
    <row r="185" spans="3:29" x14ac:dyDescent="0.25">
      <c r="C185" s="2"/>
      <c r="D185" s="1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7"/>
    </row>
    <row r="186" spans="3:29" x14ac:dyDescent="0.25">
      <c r="C186" s="2"/>
      <c r="D186" s="1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7"/>
    </row>
    <row r="187" spans="3:29" x14ac:dyDescent="0.25">
      <c r="C187" s="2"/>
      <c r="D187" s="1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7"/>
    </row>
    <row r="188" spans="3:29" x14ac:dyDescent="0.25">
      <c r="C188" s="2"/>
      <c r="D188" s="1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7"/>
    </row>
    <row r="189" spans="3:29" x14ac:dyDescent="0.25">
      <c r="C189" s="2"/>
      <c r="D189" s="1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7"/>
    </row>
    <row r="190" spans="3:29" x14ac:dyDescent="0.25">
      <c r="C190" s="2"/>
      <c r="D190" s="1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7"/>
    </row>
    <row r="191" spans="3:29" x14ac:dyDescent="0.25">
      <c r="C191" s="2"/>
      <c r="D191" s="1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7"/>
    </row>
    <row r="192" spans="3:29" x14ac:dyDescent="0.25">
      <c r="C192" s="2"/>
      <c r="D192" s="1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7"/>
    </row>
    <row r="193" spans="3:29" x14ac:dyDescent="0.25">
      <c r="C193" s="2"/>
      <c r="D193" s="1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7"/>
    </row>
    <row r="194" spans="3:29" x14ac:dyDescent="0.25">
      <c r="C194" s="2"/>
      <c r="D194" s="1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7"/>
    </row>
    <row r="195" spans="3:29" x14ac:dyDescent="0.25">
      <c r="C195" s="2"/>
      <c r="D195" s="1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7"/>
    </row>
    <row r="196" spans="3:29" x14ac:dyDescent="0.25">
      <c r="C196" s="2"/>
      <c r="D196" s="1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7"/>
    </row>
    <row r="197" spans="3:29" x14ac:dyDescent="0.25">
      <c r="C197" s="2"/>
      <c r="D197" s="1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7"/>
    </row>
    <row r="198" spans="3:29" x14ac:dyDescent="0.25">
      <c r="C198" s="2"/>
      <c r="D198" s="1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7"/>
    </row>
    <row r="199" spans="3:29" x14ac:dyDescent="0.25">
      <c r="C199" s="2"/>
      <c r="D199" s="1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7"/>
    </row>
    <row r="200" spans="3:29" x14ac:dyDescent="0.25">
      <c r="C200" s="2"/>
      <c r="D200" s="1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7"/>
    </row>
    <row r="201" spans="3:29" x14ac:dyDescent="0.25">
      <c r="C201" s="2"/>
      <c r="D201" s="1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7"/>
    </row>
    <row r="202" spans="3:29" x14ac:dyDescent="0.25">
      <c r="C202" s="2"/>
      <c r="D202" s="1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7"/>
    </row>
    <row r="203" spans="3:29" x14ac:dyDescent="0.25">
      <c r="C203" s="2"/>
      <c r="D203" s="1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7"/>
    </row>
    <row r="204" spans="3:29" x14ac:dyDescent="0.25">
      <c r="C204" s="2"/>
      <c r="D204" s="1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7"/>
    </row>
    <row r="205" spans="3:29" x14ac:dyDescent="0.25">
      <c r="C205" s="2"/>
      <c r="D205" s="1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7"/>
    </row>
    <row r="206" spans="3:29" x14ac:dyDescent="0.25">
      <c r="C206" s="2"/>
      <c r="D206" s="1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7"/>
    </row>
    <row r="207" spans="3:29" x14ac:dyDescent="0.25">
      <c r="C207" s="2"/>
      <c r="D207" s="1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7"/>
    </row>
    <row r="208" spans="3:29" x14ac:dyDescent="0.25">
      <c r="C208" s="2"/>
      <c r="D208" s="1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7"/>
    </row>
    <row r="209" spans="3:29" x14ac:dyDescent="0.25">
      <c r="C209" s="2"/>
      <c r="D209" s="1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7"/>
    </row>
    <row r="210" spans="3:29" x14ac:dyDescent="0.25">
      <c r="C210" s="2"/>
      <c r="D210" s="1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7"/>
    </row>
    <row r="211" spans="3:29" x14ac:dyDescent="0.25">
      <c r="C211" s="2"/>
      <c r="D211" s="1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7"/>
    </row>
    <row r="212" spans="3:29" x14ac:dyDescent="0.25">
      <c r="C212" s="2"/>
      <c r="D212" s="1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7"/>
    </row>
    <row r="213" spans="3:29" x14ac:dyDescent="0.25">
      <c r="C213" s="2"/>
      <c r="D213" s="1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7"/>
    </row>
    <row r="214" spans="3:29" x14ac:dyDescent="0.25">
      <c r="C214" s="2"/>
      <c r="D214" s="1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7"/>
    </row>
    <row r="215" spans="3:29" x14ac:dyDescent="0.25">
      <c r="C215" s="2"/>
      <c r="D215" s="1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7"/>
    </row>
    <row r="216" spans="3:29" x14ac:dyDescent="0.25">
      <c r="C216" s="2"/>
      <c r="D216" s="1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7"/>
    </row>
    <row r="217" spans="3:29" x14ac:dyDescent="0.25">
      <c r="C217" s="2"/>
      <c r="D217" s="1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7"/>
    </row>
    <row r="218" spans="3:29" x14ac:dyDescent="0.25">
      <c r="C218" s="2"/>
      <c r="D218" s="1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7"/>
    </row>
    <row r="219" spans="3:29" x14ac:dyDescent="0.25">
      <c r="C219" s="2"/>
      <c r="D219" s="1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</row>
    <row r="220" spans="3:29" x14ac:dyDescent="0.25">
      <c r="C220" s="2"/>
      <c r="D220" s="1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</row>
    <row r="221" spans="3:29" x14ac:dyDescent="0.25">
      <c r="C221" s="2"/>
      <c r="D221" s="1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</row>
    <row r="222" spans="3:29" x14ac:dyDescent="0.25">
      <c r="C222" s="2"/>
      <c r="D222" s="1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</row>
    <row r="223" spans="3:29" x14ac:dyDescent="0.25">
      <c r="C223" s="2"/>
      <c r="D223" s="1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</row>
    <row r="224" spans="3:29" x14ac:dyDescent="0.25">
      <c r="C224" s="2"/>
      <c r="D224" s="1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</row>
    <row r="225" spans="3:28" x14ac:dyDescent="0.25">
      <c r="C225" s="2"/>
      <c r="D225" s="1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</row>
    <row r="226" spans="3:28" x14ac:dyDescent="0.25">
      <c r="C226" s="2"/>
      <c r="D226" s="1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</row>
  </sheetData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18193-991B-4452-AECA-AC485A183CB3}">
  <sheetPr codeName="Sheet18"/>
  <dimension ref="A1:AK32"/>
  <sheetViews>
    <sheetView workbookViewId="0"/>
  </sheetViews>
  <sheetFormatPr defaultColWidth="11.19921875" defaultRowHeight="13.8" x14ac:dyDescent="0.25"/>
  <cols>
    <col min="24" max="26" width="12.59765625" customWidth="1"/>
  </cols>
  <sheetData>
    <row r="1" spans="1:37" ht="14.4" x14ac:dyDescent="0.3">
      <c r="A1" s="111" t="s">
        <v>93</v>
      </c>
      <c r="B1" s="63" t="s">
        <v>158</v>
      </c>
      <c r="C1" s="63" t="s">
        <v>159</v>
      </c>
      <c r="D1" s="63" t="s">
        <v>160</v>
      </c>
      <c r="E1" s="63" t="s">
        <v>161</v>
      </c>
      <c r="F1" s="63" t="s">
        <v>162</v>
      </c>
      <c r="G1" s="63" t="s">
        <v>163</v>
      </c>
      <c r="H1" s="63" t="s">
        <v>164</v>
      </c>
      <c r="I1" s="63" t="s">
        <v>165</v>
      </c>
      <c r="J1" s="63" t="s">
        <v>166</v>
      </c>
      <c r="K1" s="63" t="s">
        <v>167</v>
      </c>
      <c r="L1" s="63" t="s">
        <v>168</v>
      </c>
      <c r="M1" s="63" t="s">
        <v>169</v>
      </c>
      <c r="N1" s="63" t="s">
        <v>106</v>
      </c>
      <c r="O1" s="63" t="s">
        <v>107</v>
      </c>
      <c r="P1" s="63" t="s">
        <v>108</v>
      </c>
      <c r="Q1" s="63" t="s">
        <v>109</v>
      </c>
      <c r="R1" s="63" t="s">
        <v>110</v>
      </c>
      <c r="S1" s="63" t="s">
        <v>111</v>
      </c>
      <c r="T1" s="63" t="s">
        <v>112</v>
      </c>
      <c r="U1" s="63" t="s">
        <v>113</v>
      </c>
      <c r="V1" s="63" t="s">
        <v>114</v>
      </c>
      <c r="W1" s="63" t="s">
        <v>115</v>
      </c>
      <c r="X1" s="63" t="s">
        <v>116</v>
      </c>
      <c r="Y1" s="63" t="s">
        <v>117</v>
      </c>
      <c r="Z1" s="63" t="s">
        <v>130</v>
      </c>
      <c r="AA1" s="63" t="s">
        <v>131</v>
      </c>
      <c r="AB1" s="63" t="s">
        <v>132</v>
      </c>
      <c r="AC1" s="63" t="s">
        <v>133</v>
      </c>
      <c r="AD1" s="63" t="s">
        <v>134</v>
      </c>
      <c r="AE1" s="63" t="s">
        <v>135</v>
      </c>
      <c r="AF1" s="63" t="s">
        <v>136</v>
      </c>
      <c r="AG1" s="63" t="s">
        <v>137</v>
      </c>
      <c r="AH1" s="63" t="s">
        <v>138</v>
      </c>
      <c r="AI1" s="63" t="s">
        <v>139</v>
      </c>
      <c r="AJ1" s="63" t="s">
        <v>140</v>
      </c>
      <c r="AK1" s="63" t="s">
        <v>141</v>
      </c>
    </row>
    <row r="2" spans="1:37" x14ac:dyDescent="0.25">
      <c r="A2" s="2">
        <v>44012</v>
      </c>
      <c r="B2" s="4">
        <f ca="1">'Rendements SSD'!B2-'Rendements SSD_indices'!B2</f>
        <v>4.2175233362799998E-2</v>
      </c>
      <c r="C2" s="4">
        <f ca="1">'Rendements SSD'!C2-'Rendements SSD_indices'!C2</f>
        <v>0.01</v>
      </c>
      <c r="D2" s="4">
        <f ca="1">'Rendements SSD'!D2-'Rendements SSD_indices'!D2</f>
        <v>-4.8798768181209998E-2</v>
      </c>
      <c r="E2" s="4">
        <f ca="1">'Rendements SSD'!E2-'Rendements SSD_indices'!E2</f>
        <v>4.0799732562999999E-2</v>
      </c>
      <c r="F2" s="4">
        <f ca="1">'Rendements SSD'!F2-'Rendements SSD_indices'!F2</f>
        <v>2.9980822401000001E-2</v>
      </c>
      <c r="G2" s="4">
        <f ca="1">'Rendements SSD'!G2-'Rendements SSD_indices'!G2</f>
        <v>2.788284175739E-2</v>
      </c>
      <c r="H2" s="4">
        <f ca="1">'Rendements SSD'!H2-'Rendements SSD_indices'!H2</f>
        <v>1.2175233362799999E-2</v>
      </c>
      <c r="I2" s="4">
        <f ca="1">'Rendements SSD'!I2-'Rendements SSD_indices'!I2</f>
        <v>0.06</v>
      </c>
      <c r="J2" s="4">
        <f ca="1">'Rendements SSD'!J2-'Rendements SSD_indices'!J2</f>
        <v>-1.8749365973999999E-2</v>
      </c>
      <c r="K2" s="4">
        <f ca="1">'Rendements SSD'!K2-'Rendements SSD_indices'!K2</f>
        <v>2.0841178945E-2</v>
      </c>
      <c r="L2" s="4">
        <f ca="1">'Rendements SSD'!L2-'Rendements SSD_indices'!L2</f>
        <v>-2.101405463616E-2</v>
      </c>
      <c r="M2" s="4">
        <f ca="1">'Rendements SSD'!M2-'Rendements SSD_indices'!M2</f>
        <v>-3.0796641373999997E-2</v>
      </c>
      <c r="N2" s="4">
        <f>'Rendements SSD'!N2-'Rendements SSD_indices'!N2</f>
        <v>0</v>
      </c>
      <c r="O2" s="4">
        <f>'Rendements SSD'!O2-'Rendements SSD_indices'!O2</f>
        <v>0</v>
      </c>
      <c r="P2" s="4">
        <f>'Rendements SSD'!P2-'Rendements SSD_indices'!P2</f>
        <v>0</v>
      </c>
      <c r="Q2" s="4">
        <f>'Rendements SSD'!Q2-'Rendements SSD_indices'!Q2</f>
        <v>0</v>
      </c>
      <c r="R2" s="4">
        <f>'Rendements SSD'!R2-'Rendements SSD_indices'!R2</f>
        <v>0</v>
      </c>
      <c r="S2" s="4">
        <f>'Rendements SSD'!S2-'Rendements SSD_indices'!S2</f>
        <v>0</v>
      </c>
      <c r="T2" s="4">
        <f>'Rendements SSD'!T2-'Rendements SSD_indices'!T2</f>
        <v>0</v>
      </c>
      <c r="U2" s="4">
        <f>'Rendements SSD'!U2-'Rendements SSD_indices'!U2</f>
        <v>0</v>
      </c>
      <c r="V2" s="4">
        <f>'Rendements SSD'!V2-'Rendements SSD_indices'!V2</f>
        <v>0</v>
      </c>
      <c r="W2" s="4">
        <f>'Rendements SSD'!W2-'Rendements SSD_indices'!W2</f>
        <v>0</v>
      </c>
      <c r="X2" s="4">
        <f>'Rendements SSD'!X2-'Rendements SSD_indices'!X2</f>
        <v>0</v>
      </c>
      <c r="Y2" s="4">
        <f>'Rendements SSD'!Y2-'Rendements SSD_indices'!Y2</f>
        <v>0</v>
      </c>
      <c r="Z2" s="4">
        <f>'Rendements SSD'!Z2-'Rendements SSD_indices'!Z2</f>
        <v>0</v>
      </c>
      <c r="AA2" s="4">
        <f>'Rendements SSD'!AA2-'Rendements SSD_indices'!AA2</f>
        <v>0</v>
      </c>
      <c r="AB2" s="4">
        <f>'Rendements SSD'!AB2-'Rendements SSD_indices'!AB2</f>
        <v>0</v>
      </c>
      <c r="AC2" s="4">
        <f>'Rendements SSD'!AC2-'Rendements SSD_indices'!AC2</f>
        <v>0</v>
      </c>
      <c r="AD2" s="4">
        <f>'Rendements SSD'!AD2-'Rendements SSD_indices'!AD2</f>
        <v>0</v>
      </c>
      <c r="AE2" s="4">
        <f>'Rendements SSD'!AE2-'Rendements SSD_indices'!AE2</f>
        <v>0</v>
      </c>
      <c r="AF2" s="4">
        <f>'Rendements SSD'!AF2-'Rendements SSD_indices'!AF2</f>
        <v>0</v>
      </c>
      <c r="AG2" s="4">
        <f>'Rendements SSD'!AG2-'Rendements SSD_indices'!AG2</f>
        <v>0</v>
      </c>
      <c r="AH2" s="4">
        <f>'Rendements SSD'!AH2-'Rendements SSD_indices'!AH2</f>
        <v>0</v>
      </c>
      <c r="AI2" s="4">
        <f>'Rendements SSD'!AI2-'Rendements SSD_indices'!AI2</f>
        <v>0</v>
      </c>
      <c r="AJ2" s="4">
        <f>'Rendements SSD'!AJ2-'Rendements SSD_indices'!AJ2</f>
        <v>0</v>
      </c>
      <c r="AK2" s="4">
        <f>'Rendements SSD'!AK2-'Rendements SSD_indices'!AK2</f>
        <v>0</v>
      </c>
    </row>
    <row r="3" spans="1:37" x14ac:dyDescent="0.25">
      <c r="A3" s="2">
        <v>44043</v>
      </c>
      <c r="B3" s="4">
        <f ca="1">'Rendements SSD'!B3-'Rendements SSD_indices'!B3</f>
        <v>3.0175228201580001E-2</v>
      </c>
      <c r="C3" s="4">
        <f ca="1">'Rendements SSD'!C3-'Rendements SSD_indices'!C3</f>
        <v>-0.05</v>
      </c>
      <c r="D3" s="4">
        <f ca="1">'Rendements SSD'!D3-'Rendements SSD_indices'!D3</f>
        <v>3.2902935064619998E-2</v>
      </c>
      <c r="E3" s="4">
        <f ca="1">'Rendements SSD'!E3-'Rendements SSD_indices'!E3</f>
        <v>-2.0033685601999994E-2</v>
      </c>
      <c r="F3" s="4">
        <f ca="1">'Rendements SSD'!F3-'Rendements SSD_indices'!F3</f>
        <v>2.4141616833999999E-2</v>
      </c>
      <c r="G3" s="4">
        <f ca="1">'Rendements SSD'!G3-'Rendements SSD_indices'!G3</f>
        <v>-8.1371314212949991E-2</v>
      </c>
      <c r="H3" s="4">
        <f ca="1">'Rendements SSD'!H3-'Rendements SSD_indices'!H3</f>
        <v>-9.8247717984200015E-3</v>
      </c>
      <c r="I3" s="4">
        <f ca="1">'Rendements SSD'!I3-'Rendements SSD_indices'!I3</f>
        <v>0.02</v>
      </c>
      <c r="J3" s="4">
        <f ca="1">'Rendements SSD'!J3-'Rendements SSD_indices'!J3</f>
        <v>-2.6829601781000002E-2</v>
      </c>
      <c r="K3" s="4">
        <f ca="1">'Rendements SSD'!K3-'Rendements SSD_indices'!K3</f>
        <v>-7.9741950563999991E-2</v>
      </c>
      <c r="L3" s="4">
        <f ca="1">'Rendements SSD'!L3-'Rendements SSD_indices'!L3</f>
        <v>-8.5833177226580001E-2</v>
      </c>
      <c r="M3" s="4">
        <f ca="1">'Rendements SSD'!M3-'Rendements SSD_indices'!M3</f>
        <v>-3.1391345692999999E-2</v>
      </c>
      <c r="N3" s="4">
        <f>'Rendements SSD'!N3-'Rendements SSD_indices'!N3</f>
        <v>0</v>
      </c>
      <c r="O3" s="4">
        <f>'Rendements SSD'!O3-'Rendements SSD_indices'!O3</f>
        <v>0</v>
      </c>
      <c r="P3" s="4">
        <f>'Rendements SSD'!P3-'Rendements SSD_indices'!P3</f>
        <v>0</v>
      </c>
      <c r="Q3" s="4">
        <f>'Rendements SSD'!Q3-'Rendements SSD_indices'!Q3</f>
        <v>0</v>
      </c>
      <c r="R3" s="4">
        <f>'Rendements SSD'!R3-'Rendements SSD_indices'!R3</f>
        <v>0</v>
      </c>
      <c r="S3" s="4">
        <f>'Rendements SSD'!S3-'Rendements SSD_indices'!S3</f>
        <v>0</v>
      </c>
      <c r="T3" s="4">
        <f>'Rendements SSD'!T3-'Rendements SSD_indices'!T3</f>
        <v>0</v>
      </c>
      <c r="U3" s="4">
        <f>'Rendements SSD'!U3-'Rendements SSD_indices'!U3</f>
        <v>0</v>
      </c>
      <c r="V3" s="4">
        <f>'Rendements SSD'!V3-'Rendements SSD_indices'!V3</f>
        <v>0</v>
      </c>
      <c r="W3" s="4">
        <f>'Rendements SSD'!W3-'Rendements SSD_indices'!W3</f>
        <v>0</v>
      </c>
      <c r="X3" s="4">
        <f>'Rendements SSD'!X3-'Rendements SSD_indices'!X3</f>
        <v>0</v>
      </c>
      <c r="Y3" s="4">
        <f>'Rendements SSD'!Y3-'Rendements SSD_indices'!Y3</f>
        <v>0</v>
      </c>
      <c r="Z3" s="4">
        <f>'Rendements SSD'!Z3-'Rendements SSD_indices'!Z3</f>
        <v>0</v>
      </c>
      <c r="AA3" s="4">
        <f>'Rendements SSD'!AA3-'Rendements SSD_indices'!AA3</f>
        <v>0</v>
      </c>
      <c r="AB3" s="4">
        <f>'Rendements SSD'!AB3-'Rendements SSD_indices'!AB3</f>
        <v>0</v>
      </c>
      <c r="AC3" s="4">
        <f>'Rendements SSD'!AC3-'Rendements SSD_indices'!AC3</f>
        <v>0</v>
      </c>
      <c r="AD3" s="4">
        <f>'Rendements SSD'!AD3-'Rendements SSD_indices'!AD3</f>
        <v>0</v>
      </c>
      <c r="AE3" s="4">
        <f>'Rendements SSD'!AE3-'Rendements SSD_indices'!AE3</f>
        <v>0</v>
      </c>
      <c r="AF3" s="4">
        <f>'Rendements SSD'!AF3-'Rendements SSD_indices'!AF3</f>
        <v>0</v>
      </c>
      <c r="AG3" s="4">
        <f>'Rendements SSD'!AG3-'Rendements SSD_indices'!AG3</f>
        <v>0</v>
      </c>
      <c r="AH3" s="4">
        <f>'Rendements SSD'!AH3-'Rendements SSD_indices'!AH3</f>
        <v>0</v>
      </c>
      <c r="AI3" s="4">
        <f>'Rendements SSD'!AI3-'Rendements SSD_indices'!AI3</f>
        <v>0</v>
      </c>
      <c r="AJ3" s="4">
        <f>'Rendements SSD'!AJ3-'Rendements SSD_indices'!AJ3</f>
        <v>0</v>
      </c>
      <c r="AK3" s="4">
        <f>'Rendements SSD'!AK3-'Rendements SSD_indices'!AK3</f>
        <v>0</v>
      </c>
    </row>
    <row r="4" spans="1:37" x14ac:dyDescent="0.25">
      <c r="A4" s="2">
        <v>44074</v>
      </c>
      <c r="B4" s="4">
        <f ca="1">'Rendements SSD'!B4-'Rendements SSD_indices'!B4</f>
        <v>-1.8711279181250002E-2</v>
      </c>
      <c r="C4" s="4">
        <f ca="1">'Rendements SSD'!C4-'Rendements SSD_indices'!C4</f>
        <v>-0.05</v>
      </c>
      <c r="D4" s="4">
        <f ca="1">'Rendements SSD'!D4-'Rendements SSD_indices'!D4</f>
        <v>1.3872331551100011E-3</v>
      </c>
      <c r="E4" s="4">
        <f ca="1">'Rendements SSD'!E4-'Rendements SSD_indices'!E4</f>
        <v>2.7427634534999999E-2</v>
      </c>
      <c r="F4" s="4">
        <f ca="1">'Rendements SSD'!F4-'Rendements SSD_indices'!F4</f>
        <v>-4.9322345099999873E-4</v>
      </c>
      <c r="G4" s="4">
        <f ca="1">'Rendements SSD'!G4-'Rendements SSD_indices'!G4</f>
        <v>3.1980317334369998E-2</v>
      </c>
      <c r="H4" s="4">
        <f ca="1">'Rendements SSD'!H4-'Rendements SSD_indices'!H4</f>
        <v>-3.8711279181250002E-2</v>
      </c>
      <c r="I4" s="4">
        <f ca="1">'Rendements SSD'!I4-'Rendements SSD_indices'!I4</f>
        <v>0</v>
      </c>
      <c r="J4" s="4">
        <f ca="1">'Rendements SSD'!J4-'Rendements SSD_indices'!J4</f>
        <v>4.1783906563000003E-2</v>
      </c>
      <c r="K4" s="4">
        <f ca="1">'Rendements SSD'!K4-'Rendements SSD_indices'!K4</f>
        <v>-4.2176522426999999E-2</v>
      </c>
      <c r="L4" s="4">
        <f ca="1">'Rendements SSD'!L4-'Rendements SSD_indices'!L4</f>
        <v>-7.0494552041270003E-2</v>
      </c>
      <c r="M4" s="4">
        <f ca="1">'Rendements SSD'!M4-'Rendements SSD_indices'!M4</f>
        <v>-8.0182383939999997E-3</v>
      </c>
      <c r="N4" s="4">
        <f>'Rendements SSD'!N4-'Rendements SSD_indices'!N4</f>
        <v>0</v>
      </c>
      <c r="O4" s="4">
        <f>'Rendements SSD'!O4-'Rendements SSD_indices'!O4</f>
        <v>0</v>
      </c>
      <c r="P4" s="4">
        <f>'Rendements SSD'!P4-'Rendements SSD_indices'!P4</f>
        <v>0</v>
      </c>
      <c r="Q4" s="4">
        <f>'Rendements SSD'!Q4-'Rendements SSD_indices'!Q4</f>
        <v>0</v>
      </c>
      <c r="R4" s="4">
        <f>'Rendements SSD'!R4-'Rendements SSD_indices'!R4</f>
        <v>0</v>
      </c>
      <c r="S4" s="4">
        <f>'Rendements SSD'!S4-'Rendements SSD_indices'!S4</f>
        <v>0</v>
      </c>
      <c r="T4" s="4">
        <f>'Rendements SSD'!T4-'Rendements SSD_indices'!T4</f>
        <v>0</v>
      </c>
      <c r="U4" s="4">
        <f>'Rendements SSD'!U4-'Rendements SSD_indices'!U4</f>
        <v>0</v>
      </c>
      <c r="V4" s="4">
        <f>'Rendements SSD'!V4-'Rendements SSD_indices'!V4</f>
        <v>0</v>
      </c>
      <c r="W4" s="4">
        <f>'Rendements SSD'!W4-'Rendements SSD_indices'!W4</f>
        <v>0</v>
      </c>
      <c r="X4" s="4">
        <f>'Rendements SSD'!X4-'Rendements SSD_indices'!X4</f>
        <v>0</v>
      </c>
      <c r="Y4" s="4">
        <f>'Rendements SSD'!Y4-'Rendements SSD_indices'!Y4</f>
        <v>0</v>
      </c>
      <c r="Z4" s="4">
        <f>'Rendements SSD'!Z4-'Rendements SSD_indices'!Z4</f>
        <v>0</v>
      </c>
      <c r="AA4" s="4">
        <f>'Rendements SSD'!AA4-'Rendements SSD_indices'!AA4</f>
        <v>0</v>
      </c>
      <c r="AB4" s="4">
        <f>'Rendements SSD'!AB4-'Rendements SSD_indices'!AB4</f>
        <v>0</v>
      </c>
      <c r="AC4" s="4">
        <f>'Rendements SSD'!AC4-'Rendements SSD_indices'!AC4</f>
        <v>0</v>
      </c>
      <c r="AD4" s="4">
        <f>'Rendements SSD'!AD4-'Rendements SSD_indices'!AD4</f>
        <v>0</v>
      </c>
      <c r="AE4" s="4">
        <f>'Rendements SSD'!AE4-'Rendements SSD_indices'!AE4</f>
        <v>0</v>
      </c>
      <c r="AF4" s="4">
        <f>'Rendements SSD'!AF4-'Rendements SSD_indices'!AF4</f>
        <v>0</v>
      </c>
      <c r="AG4" s="4">
        <f>'Rendements SSD'!AG4-'Rendements SSD_indices'!AG4</f>
        <v>0</v>
      </c>
      <c r="AH4" s="4">
        <f>'Rendements SSD'!AH4-'Rendements SSD_indices'!AH4</f>
        <v>0</v>
      </c>
      <c r="AI4" s="4">
        <f>'Rendements SSD'!AI4-'Rendements SSD_indices'!AI4</f>
        <v>0</v>
      </c>
      <c r="AJ4" s="4">
        <f>'Rendements SSD'!AJ4-'Rendements SSD_indices'!AJ4</f>
        <v>0</v>
      </c>
      <c r="AK4" s="4">
        <f>'Rendements SSD'!AK4-'Rendements SSD_indices'!AK4</f>
        <v>0</v>
      </c>
    </row>
    <row r="5" spans="1:37" x14ac:dyDescent="0.25">
      <c r="A5" s="2">
        <v>44104</v>
      </c>
      <c r="B5" s="4">
        <f ca="1">'Rendements SSD'!B5-'Rendements SSD_indices'!B5</f>
        <v>-1.828359500895E-2</v>
      </c>
      <c r="C5" s="4">
        <f ca="1">'Rendements SSD'!C5-'Rendements SSD_indices'!C5</f>
        <v>-0.01</v>
      </c>
      <c r="D5" s="4">
        <f ca="1">'Rendements SSD'!D5-'Rendements SSD_indices'!D5</f>
        <v>-3.4374660639300003E-3</v>
      </c>
      <c r="E5" s="4">
        <f ca="1">'Rendements SSD'!E5-'Rendements SSD_indices'!E5</f>
        <v>-2.1483350887E-2</v>
      </c>
      <c r="F5" s="4">
        <f ca="1">'Rendements SSD'!F5-'Rendements SSD_indices'!F5</f>
        <v>-2.7601226526E-2</v>
      </c>
      <c r="G5" s="4">
        <f ca="1">'Rendements SSD'!G5-'Rendements SSD_indices'!G5</f>
        <v>-1.3939053331649999E-2</v>
      </c>
      <c r="H5" s="4">
        <f ca="1">'Rendements SSD'!H5-'Rendements SSD_indices'!H5</f>
        <v>1.171640499105E-2</v>
      </c>
      <c r="I5" s="4">
        <f ca="1">'Rendements SSD'!I5-'Rendements SSD_indices'!I5</f>
        <v>0.01</v>
      </c>
      <c r="J5" s="4">
        <f ca="1">'Rendements SSD'!J5-'Rendements SSD_indices'!J5</f>
        <v>-2.3618018645999998E-2</v>
      </c>
      <c r="K5" s="4">
        <f ca="1">'Rendements SSD'!K5-'Rendements SSD_indices'!K5</f>
        <v>5.8323043530999999E-2</v>
      </c>
      <c r="L5" s="4">
        <f ca="1">'Rendements SSD'!L5-'Rendements SSD_indices'!L5</f>
        <v>6.2377888670129999E-2</v>
      </c>
      <c r="M5" s="4">
        <f ca="1">'Rendements SSD'!M5-'Rendements SSD_indices'!M5</f>
        <v>6.6087292243000001E-2</v>
      </c>
      <c r="N5" s="4">
        <f>'Rendements SSD'!N5-'Rendements SSD_indices'!N5</f>
        <v>0</v>
      </c>
      <c r="O5" s="4">
        <f>'Rendements SSD'!O5-'Rendements SSD_indices'!O5</f>
        <v>0</v>
      </c>
      <c r="P5" s="4">
        <f>'Rendements SSD'!P5-'Rendements SSD_indices'!P5</f>
        <v>0</v>
      </c>
      <c r="Q5" s="4">
        <f>'Rendements SSD'!Q5-'Rendements SSD_indices'!Q5</f>
        <v>0</v>
      </c>
      <c r="R5" s="4">
        <f>'Rendements SSD'!R5-'Rendements SSD_indices'!R5</f>
        <v>0</v>
      </c>
      <c r="S5" s="4">
        <f>'Rendements SSD'!S5-'Rendements SSD_indices'!S5</f>
        <v>0</v>
      </c>
      <c r="T5" s="4">
        <f>'Rendements SSD'!T5-'Rendements SSD_indices'!T5</f>
        <v>0</v>
      </c>
      <c r="U5" s="4">
        <f>'Rendements SSD'!U5-'Rendements SSD_indices'!U5</f>
        <v>0</v>
      </c>
      <c r="V5" s="4">
        <f>'Rendements SSD'!V5-'Rendements SSD_indices'!V5</f>
        <v>0</v>
      </c>
      <c r="W5" s="4">
        <f>'Rendements SSD'!W5-'Rendements SSD_indices'!W5</f>
        <v>0</v>
      </c>
      <c r="X5" s="4">
        <f>'Rendements SSD'!X5-'Rendements SSD_indices'!X5</f>
        <v>0</v>
      </c>
      <c r="Y5" s="4">
        <f>'Rendements SSD'!Y5-'Rendements SSD_indices'!Y5</f>
        <v>0</v>
      </c>
      <c r="Z5" s="4">
        <f>'Rendements SSD'!Z5-'Rendements SSD_indices'!Z5</f>
        <v>0</v>
      </c>
      <c r="AA5" s="4">
        <f>'Rendements SSD'!AA5-'Rendements SSD_indices'!AA5</f>
        <v>0</v>
      </c>
      <c r="AB5" s="4">
        <f>'Rendements SSD'!AB5-'Rendements SSD_indices'!AB5</f>
        <v>0</v>
      </c>
      <c r="AC5" s="4">
        <f>'Rendements SSD'!AC5-'Rendements SSD_indices'!AC5</f>
        <v>0</v>
      </c>
      <c r="AD5" s="4">
        <f>'Rendements SSD'!AD5-'Rendements SSD_indices'!AD5</f>
        <v>0</v>
      </c>
      <c r="AE5" s="4">
        <f>'Rendements SSD'!AE5-'Rendements SSD_indices'!AE5</f>
        <v>0</v>
      </c>
      <c r="AF5" s="4">
        <f>'Rendements SSD'!AF5-'Rendements SSD_indices'!AF5</f>
        <v>0</v>
      </c>
      <c r="AG5" s="4">
        <f>'Rendements SSD'!AG5-'Rendements SSD_indices'!AG5</f>
        <v>0</v>
      </c>
      <c r="AH5" s="4">
        <f>'Rendements SSD'!AH5-'Rendements SSD_indices'!AH5</f>
        <v>0</v>
      </c>
      <c r="AI5" s="4">
        <f>'Rendements SSD'!AI5-'Rendements SSD_indices'!AI5</f>
        <v>0</v>
      </c>
      <c r="AJ5" s="4">
        <f>'Rendements SSD'!AJ5-'Rendements SSD_indices'!AJ5</f>
        <v>0</v>
      </c>
      <c r="AK5" s="4">
        <f>'Rendements SSD'!AK5-'Rendements SSD_indices'!AK5</f>
        <v>0</v>
      </c>
    </row>
    <row r="6" spans="1:37" x14ac:dyDescent="0.25">
      <c r="A6" s="2">
        <v>44134</v>
      </c>
      <c r="B6" s="4">
        <f ca="1">'Rendements SSD'!B6-'Rendements SSD_indices'!B6</f>
        <v>5.2453728962110001E-2</v>
      </c>
      <c r="C6" s="4">
        <f ca="1">'Rendements SSD'!C6-'Rendements SSD_indices'!C6</f>
        <v>0.03</v>
      </c>
      <c r="D6" s="4">
        <f ca="1">'Rendements SSD'!D6-'Rendements SSD_indices'!D6</f>
        <v>4.742099491244E-2</v>
      </c>
      <c r="E6" s="4">
        <f ca="1">'Rendements SSD'!E6-'Rendements SSD_indices'!E6</f>
        <v>1.9388791866999999E-2</v>
      </c>
      <c r="F6" s="4">
        <f ca="1">'Rendements SSD'!F6-'Rendements SSD_indices'!F6</f>
        <v>7.3356234818999999E-2</v>
      </c>
      <c r="G6" s="4">
        <f ca="1">'Rendements SSD'!G6-'Rendements SSD_indices'!G6</f>
        <v>7.7156836175160004E-2</v>
      </c>
      <c r="H6" s="4">
        <f ca="1">'Rendements SSD'!H6-'Rendements SSD_indices'!H6</f>
        <v>-1.7546271037889999E-2</v>
      </c>
      <c r="I6" s="4">
        <f ca="1">'Rendements SSD'!I6-'Rendements SSD_indices'!I6</f>
        <v>-0.04</v>
      </c>
      <c r="J6" s="4">
        <f ca="1">'Rendements SSD'!J6-'Rendements SSD_indices'!J6</f>
        <v>2.7206497968000003E-2</v>
      </c>
      <c r="K6" s="4">
        <f ca="1">'Rendements SSD'!K6-'Rendements SSD_indices'!K6</f>
        <v>9.190219442999999E-3</v>
      </c>
      <c r="L6" s="4">
        <f ca="1">'Rendements SSD'!L6-'Rendements SSD_indices'!L6</f>
        <v>6.338171405286E-2</v>
      </c>
      <c r="M6" s="4">
        <f ca="1">'Rendements SSD'!M6-'Rendements SSD_indices'!M6</f>
        <v>-1.2874894652000004E-2</v>
      </c>
      <c r="N6" s="4">
        <f>'Rendements SSD'!N6-'Rendements SSD_indices'!N6</f>
        <v>0</v>
      </c>
      <c r="O6" s="4">
        <f>'Rendements SSD'!O6-'Rendements SSD_indices'!O6</f>
        <v>0</v>
      </c>
      <c r="P6" s="4">
        <f>'Rendements SSD'!P6-'Rendements SSD_indices'!P6</f>
        <v>0</v>
      </c>
      <c r="Q6" s="4">
        <f>'Rendements SSD'!Q6-'Rendements SSD_indices'!Q6</f>
        <v>0</v>
      </c>
      <c r="R6" s="4">
        <f>'Rendements SSD'!R6-'Rendements SSD_indices'!R6</f>
        <v>0</v>
      </c>
      <c r="S6" s="4">
        <f>'Rendements SSD'!S6-'Rendements SSD_indices'!S6</f>
        <v>0</v>
      </c>
      <c r="T6" s="4">
        <f>'Rendements SSD'!T6-'Rendements SSD_indices'!T6</f>
        <v>0</v>
      </c>
      <c r="U6" s="4">
        <f>'Rendements SSD'!U6-'Rendements SSD_indices'!U6</f>
        <v>0</v>
      </c>
      <c r="V6" s="4">
        <f>'Rendements SSD'!V6-'Rendements SSD_indices'!V6</f>
        <v>0</v>
      </c>
      <c r="W6" s="4">
        <f>'Rendements SSD'!W6-'Rendements SSD_indices'!W6</f>
        <v>0</v>
      </c>
      <c r="X6" s="4">
        <f>'Rendements SSD'!X6-'Rendements SSD_indices'!X6</f>
        <v>0</v>
      </c>
      <c r="Y6" s="4">
        <f>'Rendements SSD'!Y6-'Rendements SSD_indices'!Y6</f>
        <v>0</v>
      </c>
      <c r="Z6" s="4">
        <f>'Rendements SSD'!Z6-'Rendements SSD_indices'!Z6</f>
        <v>0</v>
      </c>
      <c r="AA6" s="4">
        <f>'Rendements SSD'!AA6-'Rendements SSD_indices'!AA6</f>
        <v>0</v>
      </c>
      <c r="AB6" s="4">
        <f>'Rendements SSD'!AB6-'Rendements SSD_indices'!AB6</f>
        <v>0</v>
      </c>
      <c r="AC6" s="4">
        <f>'Rendements SSD'!AC6-'Rendements SSD_indices'!AC6</f>
        <v>0</v>
      </c>
      <c r="AD6" s="4">
        <f>'Rendements SSD'!AD6-'Rendements SSD_indices'!AD6</f>
        <v>0</v>
      </c>
      <c r="AE6" s="4">
        <f>'Rendements SSD'!AE6-'Rendements SSD_indices'!AE6</f>
        <v>0</v>
      </c>
      <c r="AF6" s="4">
        <f>'Rendements SSD'!AF6-'Rendements SSD_indices'!AF6</f>
        <v>0</v>
      </c>
      <c r="AG6" s="4">
        <f>'Rendements SSD'!AG6-'Rendements SSD_indices'!AG6</f>
        <v>0</v>
      </c>
      <c r="AH6" s="4">
        <f>'Rendements SSD'!AH6-'Rendements SSD_indices'!AH6</f>
        <v>0</v>
      </c>
      <c r="AI6" s="4">
        <f>'Rendements SSD'!AI6-'Rendements SSD_indices'!AI6</f>
        <v>0</v>
      </c>
      <c r="AJ6" s="4">
        <f>'Rendements SSD'!AJ6-'Rendements SSD_indices'!AJ6</f>
        <v>0</v>
      </c>
      <c r="AK6" s="4">
        <f>'Rendements SSD'!AK6-'Rendements SSD_indices'!AK6</f>
        <v>0</v>
      </c>
    </row>
    <row r="7" spans="1:37" x14ac:dyDescent="0.25">
      <c r="A7" s="2">
        <v>44165</v>
      </c>
      <c r="B7" s="4">
        <f ca="1">'Rendements SSD'!B7-'Rendements SSD_indices'!B7</f>
        <v>-7.2683208213639994E-2</v>
      </c>
      <c r="C7" s="4">
        <f ca="1">'Rendements SSD'!C7-'Rendements SSD_indices'!C7</f>
        <v>0.05</v>
      </c>
      <c r="D7" s="4">
        <f ca="1">'Rendements SSD'!D7-'Rendements SSD_indices'!D7</f>
        <v>-0.10518980788516</v>
      </c>
      <c r="E7" s="4">
        <f ca="1">'Rendements SSD'!E7-'Rendements SSD_indices'!E7</f>
        <v>-9.4201098356000004E-2</v>
      </c>
      <c r="F7" s="4">
        <f ca="1">'Rendements SSD'!F7-'Rendements SSD_indices'!F7</f>
        <v>-9.2209261626999994E-2</v>
      </c>
      <c r="G7" s="4">
        <f ca="1">'Rendements SSD'!G7-'Rendements SSD_indices'!G7</f>
        <v>-0.11930274324131</v>
      </c>
      <c r="H7" s="4">
        <f ca="1">'Rendements SSD'!H7-'Rendements SSD_indices'!H7</f>
        <v>2.7316791786359998E-2</v>
      </c>
      <c r="I7" s="4">
        <f ca="1">'Rendements SSD'!I7-'Rendements SSD_indices'!I7</f>
        <v>0.05</v>
      </c>
      <c r="J7" s="4">
        <f ca="1">'Rendements SSD'!J7-'Rendements SSD_indices'!J7</f>
        <v>-6.4297409037999992E-2</v>
      </c>
      <c r="K7" s="4">
        <f ca="1">'Rendements SSD'!K7-'Rendements SSD_indices'!K7</f>
        <v>-8.3301490674000001E-2</v>
      </c>
      <c r="L7" s="4">
        <f ca="1">'Rendements SSD'!L7-'Rendements SSD_indices'!L7</f>
        <v>-5.2197727490960008E-2</v>
      </c>
      <c r="M7" s="4">
        <f ca="1">'Rendements SSD'!M7-'Rendements SSD_indices'!M7</f>
        <v>-0.149317817214</v>
      </c>
      <c r="N7" s="4">
        <f>'Rendements SSD'!N7-'Rendements SSD_indices'!N7</f>
        <v>0</v>
      </c>
      <c r="O7" s="4">
        <f>'Rendements SSD'!O7-'Rendements SSD_indices'!O7</f>
        <v>0</v>
      </c>
      <c r="P7" s="4">
        <f>'Rendements SSD'!P7-'Rendements SSD_indices'!P7</f>
        <v>0</v>
      </c>
      <c r="Q7" s="4">
        <f>'Rendements SSD'!Q7-'Rendements SSD_indices'!Q7</f>
        <v>0</v>
      </c>
      <c r="R7" s="4">
        <f>'Rendements SSD'!R7-'Rendements SSD_indices'!R7</f>
        <v>0</v>
      </c>
      <c r="S7" s="4">
        <f>'Rendements SSD'!S7-'Rendements SSD_indices'!S7</f>
        <v>0</v>
      </c>
      <c r="T7" s="4">
        <f>'Rendements SSD'!T7-'Rendements SSD_indices'!T7</f>
        <v>0</v>
      </c>
      <c r="U7" s="4">
        <f>'Rendements SSD'!U7-'Rendements SSD_indices'!U7</f>
        <v>0</v>
      </c>
      <c r="V7" s="4">
        <f>'Rendements SSD'!V7-'Rendements SSD_indices'!V7</f>
        <v>0</v>
      </c>
      <c r="W7" s="4">
        <f>'Rendements SSD'!W7-'Rendements SSD_indices'!W7</f>
        <v>0</v>
      </c>
      <c r="X7" s="4">
        <f>'Rendements SSD'!X7-'Rendements SSD_indices'!X7</f>
        <v>0</v>
      </c>
      <c r="Y7" s="4">
        <f>'Rendements SSD'!Y7-'Rendements SSD_indices'!Y7</f>
        <v>0</v>
      </c>
      <c r="Z7" s="4">
        <f>'Rendements SSD'!Z7-'Rendements SSD_indices'!Z7</f>
        <v>0</v>
      </c>
      <c r="AA7" s="4">
        <f>'Rendements SSD'!AA7-'Rendements SSD_indices'!AA7</f>
        <v>0</v>
      </c>
      <c r="AB7" s="4">
        <f>'Rendements SSD'!AB7-'Rendements SSD_indices'!AB7</f>
        <v>0</v>
      </c>
      <c r="AC7" s="4">
        <f>'Rendements SSD'!AC7-'Rendements SSD_indices'!AC7</f>
        <v>0</v>
      </c>
      <c r="AD7" s="4">
        <f>'Rendements SSD'!AD7-'Rendements SSD_indices'!AD7</f>
        <v>0</v>
      </c>
      <c r="AE7" s="4">
        <f>'Rendements SSD'!AE7-'Rendements SSD_indices'!AE7</f>
        <v>0</v>
      </c>
      <c r="AF7" s="4">
        <f>'Rendements SSD'!AF7-'Rendements SSD_indices'!AF7</f>
        <v>0</v>
      </c>
      <c r="AG7" s="4">
        <f>'Rendements SSD'!AG7-'Rendements SSD_indices'!AG7</f>
        <v>0</v>
      </c>
      <c r="AH7" s="4">
        <f>'Rendements SSD'!AH7-'Rendements SSD_indices'!AH7</f>
        <v>0</v>
      </c>
      <c r="AI7" s="4">
        <f>'Rendements SSD'!AI7-'Rendements SSD_indices'!AI7</f>
        <v>0</v>
      </c>
      <c r="AJ7" s="4">
        <f>'Rendements SSD'!AJ7-'Rendements SSD_indices'!AJ7</f>
        <v>0</v>
      </c>
      <c r="AK7" s="4">
        <f>'Rendements SSD'!AK7-'Rendements SSD_indices'!AK7</f>
        <v>0</v>
      </c>
    </row>
    <row r="8" spans="1:37" x14ac:dyDescent="0.25">
      <c r="A8" s="2">
        <v>44196</v>
      </c>
      <c r="B8" s="4">
        <f ca="1">'Rendements SSD'!B8-'Rendements SSD_indices'!B8</f>
        <v>-3.8074057838139996E-2</v>
      </c>
      <c r="C8" s="4">
        <f ca="1">'Rendements SSD'!C8-'Rendements SSD_indices'!C8</f>
        <v>0.04</v>
      </c>
      <c r="D8" s="4">
        <f ca="1">'Rendements SSD'!D8-'Rendements SSD_indices'!D8</f>
        <v>-3.2523309314320001E-2</v>
      </c>
      <c r="E8" s="4">
        <f ca="1">'Rendements SSD'!E8-'Rendements SSD_indices'!E8</f>
        <v>2.5706141303000002E-2</v>
      </c>
      <c r="F8" s="4">
        <f ca="1">'Rendements SSD'!F8-'Rendements SSD_indices'!F8</f>
        <v>-2.7850209471000004E-2</v>
      </c>
      <c r="G8" s="4">
        <f ca="1">'Rendements SSD'!G8-'Rendements SSD_indices'!G8</f>
        <v>-3.1243842207700004E-2</v>
      </c>
      <c r="H8" s="4">
        <f ca="1">'Rendements SSD'!H8-'Rendements SSD_indices'!H8</f>
        <v>-8.0740578381399992E-3</v>
      </c>
      <c r="I8" s="4">
        <f ca="1">'Rendements SSD'!I8-'Rendements SSD_indices'!I8</f>
        <v>0.05</v>
      </c>
      <c r="J8" s="4">
        <f ca="1">'Rendements SSD'!J8-'Rendements SSD_indices'!J8</f>
        <v>-5.2337564816000007E-2</v>
      </c>
      <c r="K8" s="4">
        <f ca="1">'Rendements SSD'!K8-'Rendements SSD_indices'!K8</f>
        <v>2.5884259801000002E-2</v>
      </c>
      <c r="L8" s="4">
        <f ca="1">'Rendements SSD'!L8-'Rendements SSD_indices'!L8</f>
        <v>2.2137588914210003E-2</v>
      </c>
      <c r="M8" s="4">
        <f ca="1">'Rendements SSD'!M8-'Rendements SSD_indices'!M8</f>
        <v>-2.1228441757000002E-2</v>
      </c>
      <c r="N8" s="4">
        <f>'Rendements SSD'!N8-'Rendements SSD_indices'!N8</f>
        <v>0</v>
      </c>
      <c r="O8" s="4">
        <f>'Rendements SSD'!O8-'Rendements SSD_indices'!O8</f>
        <v>0</v>
      </c>
      <c r="P8" s="4">
        <f>'Rendements SSD'!P8-'Rendements SSD_indices'!P8</f>
        <v>0</v>
      </c>
      <c r="Q8" s="4">
        <f>'Rendements SSD'!Q8-'Rendements SSD_indices'!Q8</f>
        <v>0</v>
      </c>
      <c r="R8" s="4">
        <f>'Rendements SSD'!R8-'Rendements SSD_indices'!R8</f>
        <v>0</v>
      </c>
      <c r="S8" s="4">
        <f>'Rendements SSD'!S8-'Rendements SSD_indices'!S8</f>
        <v>0</v>
      </c>
      <c r="T8" s="4">
        <f>'Rendements SSD'!T8-'Rendements SSD_indices'!T8</f>
        <v>0</v>
      </c>
      <c r="U8" s="4">
        <f>'Rendements SSD'!U8-'Rendements SSD_indices'!U8</f>
        <v>0</v>
      </c>
      <c r="V8" s="4">
        <f>'Rendements SSD'!V8-'Rendements SSD_indices'!V8</f>
        <v>0</v>
      </c>
      <c r="W8" s="4">
        <f>'Rendements SSD'!W8-'Rendements SSD_indices'!W8</f>
        <v>0</v>
      </c>
      <c r="X8" s="4">
        <f>'Rendements SSD'!X8-'Rendements SSD_indices'!X8</f>
        <v>0</v>
      </c>
      <c r="Y8" s="4">
        <f>'Rendements SSD'!Y8-'Rendements SSD_indices'!Y8</f>
        <v>0</v>
      </c>
      <c r="Z8" s="4">
        <f>'Rendements SSD'!Z8-'Rendements SSD_indices'!Z8</f>
        <v>0</v>
      </c>
      <c r="AA8" s="4">
        <f>'Rendements SSD'!AA8-'Rendements SSD_indices'!AA8</f>
        <v>0</v>
      </c>
      <c r="AB8" s="4">
        <f>'Rendements SSD'!AB8-'Rendements SSD_indices'!AB8</f>
        <v>0</v>
      </c>
      <c r="AC8" s="4">
        <f>'Rendements SSD'!AC8-'Rendements SSD_indices'!AC8</f>
        <v>0</v>
      </c>
      <c r="AD8" s="4">
        <f>'Rendements SSD'!AD8-'Rendements SSD_indices'!AD8</f>
        <v>0</v>
      </c>
      <c r="AE8" s="4">
        <f>'Rendements SSD'!AE8-'Rendements SSD_indices'!AE8</f>
        <v>0</v>
      </c>
      <c r="AF8" s="4">
        <f>'Rendements SSD'!AF8-'Rendements SSD_indices'!AF8</f>
        <v>0</v>
      </c>
      <c r="AG8" s="4">
        <f>'Rendements SSD'!AG8-'Rendements SSD_indices'!AG8</f>
        <v>0</v>
      </c>
      <c r="AH8" s="4">
        <f>'Rendements SSD'!AH8-'Rendements SSD_indices'!AH8</f>
        <v>0</v>
      </c>
      <c r="AI8" s="4">
        <f>'Rendements SSD'!AI8-'Rendements SSD_indices'!AI8</f>
        <v>0</v>
      </c>
      <c r="AJ8" s="4">
        <f>'Rendements SSD'!AJ8-'Rendements SSD_indices'!AJ8</f>
        <v>0</v>
      </c>
      <c r="AK8" s="4">
        <f>'Rendements SSD'!AK8-'Rendements SSD_indices'!AK8</f>
        <v>0</v>
      </c>
    </row>
    <row r="9" spans="1:37" x14ac:dyDescent="0.25">
      <c r="A9" s="2">
        <v>44225</v>
      </c>
      <c r="B9" s="4">
        <f ca="1">'Rendements SSD'!B9-'Rendements SSD_indices'!B9</f>
        <v>2.860604948796E-2</v>
      </c>
      <c r="C9" s="4">
        <f ca="1">'Rendements SSD'!C9-'Rendements SSD_indices'!C9</f>
        <v>4.8102647196280005E-2</v>
      </c>
      <c r="D9" s="4">
        <f ca="1">'Rendements SSD'!D9-'Rendements SSD_indices'!D9</f>
        <v>4.6092594903219999E-2</v>
      </c>
      <c r="E9" s="4">
        <f ca="1">'Rendements SSD'!E9-'Rendements SSD_indices'!E9</f>
        <v>-4.6983763766800003E-3</v>
      </c>
      <c r="F9" s="4">
        <f ca="1">'Rendements SSD'!F9-'Rendements SSD_indices'!F9</f>
        <v>-4.6586597487790003E-2</v>
      </c>
      <c r="G9" s="4">
        <f ca="1">'Rendements SSD'!G9-'Rendements SSD_indices'!G9</f>
        <v>1.6196073278600001E-3</v>
      </c>
      <c r="H9" s="4">
        <f ca="1">'Rendements SSD'!H9-'Rendements SSD_indices'!H9</f>
        <v>-2.1393950512039999E-2</v>
      </c>
      <c r="I9" s="4">
        <f ca="1">'Rendements SSD'!I9-'Rendements SSD_indices'!I9</f>
        <v>-1.89735280372E-3</v>
      </c>
      <c r="J9" s="4">
        <f ca="1">'Rendements SSD'!J9-'Rendements SSD_indices'!J9</f>
        <v>-3.6590478319500014E-3</v>
      </c>
      <c r="K9" s="4">
        <f ca="1">'Rendements SSD'!K9-'Rendements SSD_indices'!K9</f>
        <v>2.5396835134500001E-2</v>
      </c>
      <c r="L9" s="4">
        <f ca="1">'Rendements SSD'!L9-'Rendements SSD_indices'!L9</f>
        <v>-6.58659754363E-3</v>
      </c>
      <c r="M9" s="4">
        <f ca="1">'Rendements SSD'!M9-'Rendements SSD_indices'!M9</f>
        <v>1.162040736416E-2</v>
      </c>
      <c r="N9" s="4">
        <f>'Rendements SSD'!N9-'Rendements SSD_indices'!N9</f>
        <v>0</v>
      </c>
      <c r="O9" s="4">
        <f>'Rendements SSD'!O9-'Rendements SSD_indices'!O9</f>
        <v>0</v>
      </c>
      <c r="P9" s="4">
        <f>'Rendements SSD'!P9-'Rendements SSD_indices'!P9</f>
        <v>0</v>
      </c>
      <c r="Q9" s="4">
        <f>'Rendements SSD'!Q9-'Rendements SSD_indices'!Q9</f>
        <v>0</v>
      </c>
      <c r="R9" s="4">
        <f>'Rendements SSD'!R9-'Rendements SSD_indices'!R9</f>
        <v>0</v>
      </c>
      <c r="S9" s="4">
        <f>'Rendements SSD'!S9-'Rendements SSD_indices'!S9</f>
        <v>0</v>
      </c>
      <c r="T9" s="4">
        <f>'Rendements SSD'!T9-'Rendements SSD_indices'!T9</f>
        <v>0</v>
      </c>
      <c r="U9" s="4">
        <f>'Rendements SSD'!U9-'Rendements SSD_indices'!U9</f>
        <v>0</v>
      </c>
      <c r="V9" s="4">
        <f>'Rendements SSD'!V9-'Rendements SSD_indices'!V9</f>
        <v>0</v>
      </c>
      <c r="W9" s="4">
        <f>'Rendements SSD'!W9-'Rendements SSD_indices'!W9</f>
        <v>0</v>
      </c>
      <c r="X9" s="4">
        <f>'Rendements SSD'!X9-'Rendements SSD_indices'!X9</f>
        <v>0</v>
      </c>
      <c r="Y9" s="4">
        <f>'Rendements SSD'!Y9-'Rendements SSD_indices'!Y9</f>
        <v>0</v>
      </c>
      <c r="Z9" s="4">
        <f>'Rendements SSD'!Z9-'Rendements SSD_indices'!Z9</f>
        <v>0</v>
      </c>
      <c r="AA9" s="4">
        <f>'Rendements SSD'!AA9-'Rendements SSD_indices'!AA9</f>
        <v>0</v>
      </c>
      <c r="AB9" s="4">
        <f>'Rendements SSD'!AB9-'Rendements SSD_indices'!AB9</f>
        <v>0</v>
      </c>
      <c r="AC9" s="4">
        <f>'Rendements SSD'!AC9-'Rendements SSD_indices'!AC9</f>
        <v>0</v>
      </c>
      <c r="AD9" s="4">
        <f>'Rendements SSD'!AD9-'Rendements SSD_indices'!AD9</f>
        <v>0</v>
      </c>
      <c r="AE9" s="4">
        <f>'Rendements SSD'!AE9-'Rendements SSD_indices'!AE9</f>
        <v>0</v>
      </c>
      <c r="AF9" s="4">
        <f>'Rendements SSD'!AF9-'Rendements SSD_indices'!AF9</f>
        <v>0</v>
      </c>
      <c r="AG9" s="4">
        <f>'Rendements SSD'!AG9-'Rendements SSD_indices'!AG9</f>
        <v>0</v>
      </c>
      <c r="AH9" s="4">
        <f>'Rendements SSD'!AH9-'Rendements SSD_indices'!AH9</f>
        <v>0</v>
      </c>
      <c r="AI9" s="4">
        <f>'Rendements SSD'!AI9-'Rendements SSD_indices'!AI9</f>
        <v>0</v>
      </c>
      <c r="AJ9" s="4">
        <f>'Rendements SSD'!AJ9-'Rendements SSD_indices'!AJ9</f>
        <v>0</v>
      </c>
      <c r="AK9" s="4">
        <f>'Rendements SSD'!AK9-'Rendements SSD_indices'!AK9</f>
        <v>0</v>
      </c>
    </row>
    <row r="10" spans="1:37" x14ac:dyDescent="0.25">
      <c r="A10" s="2">
        <v>44253</v>
      </c>
      <c r="B10" s="4">
        <f ca="1">'Rendements SSD'!B10-'Rendements SSD_indices'!B10</f>
        <v>2.091103882858E-2</v>
      </c>
      <c r="C10" s="4">
        <f ca="1">'Rendements SSD'!C10-'Rendements SSD_indices'!C10</f>
        <v>6.5288839919970004E-2</v>
      </c>
      <c r="D10" s="4">
        <f ca="1">'Rendements SSD'!D10-'Rendements SSD_indices'!D10</f>
        <v>2.6855541539099997E-2</v>
      </c>
      <c r="E10" s="4">
        <f ca="1">'Rendements SSD'!E10-'Rendements SSD_indices'!E10</f>
        <v>2.1233342634130001E-2</v>
      </c>
      <c r="F10" s="4">
        <f ca="1">'Rendements SSD'!F10-'Rendements SSD_indices'!F10</f>
        <v>3.9988944824259999E-2</v>
      </c>
      <c r="G10" s="4">
        <f ca="1">'Rendements SSD'!G10-'Rendements SSD_indices'!G10</f>
        <v>-6.9323309512999906E-4</v>
      </c>
      <c r="H10" s="4">
        <f ca="1">'Rendements SSD'!H10-'Rendements SSD_indices'!H10</f>
        <v>4.091103882858E-2</v>
      </c>
      <c r="I10" s="4">
        <f ca="1">'Rendements SSD'!I10-'Rendements SSD_indices'!I10</f>
        <v>-2.4711160080029999E-2</v>
      </c>
      <c r="J10" s="4">
        <f ca="1">'Rendements SSD'!J10-'Rendements SSD_indices'!J10</f>
        <v>5.7416961358949997E-2</v>
      </c>
      <c r="K10" s="4">
        <f ca="1">'Rendements SSD'!K10-'Rendements SSD_indices'!K10</f>
        <v>-4.8205237545990001E-2</v>
      </c>
      <c r="L10" s="4">
        <f ca="1">'Rendements SSD'!L10-'Rendements SSD_indices'!L10</f>
        <v>-4.0011055168800005E-2</v>
      </c>
      <c r="M10" s="4">
        <f ca="1">'Rendements SSD'!M10-'Rendements SSD_indices'!M10</f>
        <v>-8.0694033165810003E-2</v>
      </c>
      <c r="N10" s="4">
        <f>'Rendements SSD'!N10-'Rendements SSD_indices'!N10</f>
        <v>0</v>
      </c>
      <c r="O10" s="4">
        <f>'Rendements SSD'!O10-'Rendements SSD_indices'!O10</f>
        <v>0</v>
      </c>
      <c r="P10" s="4">
        <f>'Rendements SSD'!P10-'Rendements SSD_indices'!P10</f>
        <v>0</v>
      </c>
      <c r="Q10" s="4">
        <f>'Rendements SSD'!Q10-'Rendements SSD_indices'!Q10</f>
        <v>0</v>
      </c>
      <c r="R10" s="4">
        <f>'Rendements SSD'!R10-'Rendements SSD_indices'!R10</f>
        <v>0</v>
      </c>
      <c r="S10" s="4">
        <f>'Rendements SSD'!S10-'Rendements SSD_indices'!S10</f>
        <v>0</v>
      </c>
      <c r="T10" s="4">
        <f>'Rendements SSD'!T10-'Rendements SSD_indices'!T10</f>
        <v>0</v>
      </c>
      <c r="U10" s="4">
        <f>'Rendements SSD'!U10-'Rendements SSD_indices'!U10</f>
        <v>0</v>
      </c>
      <c r="V10" s="4">
        <f>'Rendements SSD'!V10-'Rendements SSD_indices'!V10</f>
        <v>0</v>
      </c>
      <c r="W10" s="4">
        <f>'Rendements SSD'!W10-'Rendements SSD_indices'!W10</f>
        <v>0</v>
      </c>
      <c r="X10" s="4">
        <f>'Rendements SSD'!X10-'Rendements SSD_indices'!X10</f>
        <v>0</v>
      </c>
      <c r="Y10" s="4">
        <f>'Rendements SSD'!Y10-'Rendements SSD_indices'!Y10</f>
        <v>0</v>
      </c>
      <c r="Z10" s="4">
        <f>'Rendements SSD'!Z10-'Rendements SSD_indices'!Z10</f>
        <v>0</v>
      </c>
      <c r="AA10" s="4">
        <f>'Rendements SSD'!AA10-'Rendements SSD_indices'!AA10</f>
        <v>0</v>
      </c>
      <c r="AB10" s="4">
        <f>'Rendements SSD'!AB10-'Rendements SSD_indices'!AB10</f>
        <v>0</v>
      </c>
      <c r="AC10" s="4">
        <f>'Rendements SSD'!AC10-'Rendements SSD_indices'!AC10</f>
        <v>0</v>
      </c>
      <c r="AD10" s="4">
        <f>'Rendements SSD'!AD10-'Rendements SSD_indices'!AD10</f>
        <v>0</v>
      </c>
      <c r="AE10" s="4">
        <f>'Rendements SSD'!AE10-'Rendements SSD_indices'!AE10</f>
        <v>0</v>
      </c>
      <c r="AF10" s="4">
        <f>'Rendements SSD'!AF10-'Rendements SSD_indices'!AF10</f>
        <v>0</v>
      </c>
      <c r="AG10" s="4">
        <f>'Rendements SSD'!AG10-'Rendements SSD_indices'!AG10</f>
        <v>0</v>
      </c>
      <c r="AH10" s="4">
        <f>'Rendements SSD'!AH10-'Rendements SSD_indices'!AH10</f>
        <v>0</v>
      </c>
      <c r="AI10" s="4">
        <f>'Rendements SSD'!AI10-'Rendements SSD_indices'!AI10</f>
        <v>0</v>
      </c>
      <c r="AJ10" s="4">
        <f>'Rendements SSD'!AJ10-'Rendements SSD_indices'!AJ10</f>
        <v>0</v>
      </c>
      <c r="AK10" s="4">
        <f>'Rendements SSD'!AK10-'Rendements SSD_indices'!AK10</f>
        <v>0</v>
      </c>
    </row>
    <row r="11" spans="1:37" x14ac:dyDescent="0.25">
      <c r="A11" s="2">
        <v>44286</v>
      </c>
      <c r="B11" s="4">
        <f ca="1">'Rendements SSD'!B11-'Rendements SSD_indices'!B11</f>
        <v>6.4458276433090003E-2</v>
      </c>
      <c r="C11" s="4">
        <f ca="1">'Rendements SSD'!C11-'Rendements SSD_indices'!C11</f>
        <v>-4.9655442863740004E-2</v>
      </c>
      <c r="D11" s="4">
        <f ca="1">'Rendements SSD'!D11-'Rendements SSD_indices'!D11</f>
        <v>2.4173977922549997E-2</v>
      </c>
      <c r="E11" s="4">
        <f ca="1">'Rendements SSD'!E11-'Rendements SSD_indices'!E11</f>
        <v>-3.9939741319499997E-2</v>
      </c>
      <c r="F11" s="4">
        <f ca="1">'Rendements SSD'!F11-'Rendements SSD_indices'!F11</f>
        <v>4.1832820196409999E-2</v>
      </c>
      <c r="G11" s="4">
        <f ca="1">'Rendements SSD'!G11-'Rendements SSD_indices'!G11</f>
        <v>3.4016753636539998E-2</v>
      </c>
      <c r="H11" s="4">
        <f ca="1">'Rendements SSD'!H11-'Rendements SSD_indices'!H11</f>
        <v>1.445827643309E-2</v>
      </c>
      <c r="I11" s="4">
        <f ca="1">'Rendements SSD'!I11-'Rendements SSD_indices'!I11</f>
        <v>4.0344557136259999E-2</v>
      </c>
      <c r="J11" s="4">
        <f ca="1">'Rendements SSD'!J11-'Rendements SSD_indices'!J11</f>
        <v>5.458645030664E-2</v>
      </c>
      <c r="K11" s="4">
        <f ca="1">'Rendements SSD'!K11-'Rendements SSD_indices'!K11</f>
        <v>-1.9527268935390002E-2</v>
      </c>
      <c r="L11" s="4">
        <f ca="1">'Rendements SSD'!L11-'Rendements SSD_indices'!L11</f>
        <v>1.8328203005200001E-3</v>
      </c>
      <c r="M11" s="4">
        <f ca="1">'Rendements SSD'!M11-'Rendements SSD_indices'!M11</f>
        <v>-5.9821459035800037E-3</v>
      </c>
      <c r="N11" s="4">
        <f>'Rendements SSD'!N11-'Rendements SSD_indices'!N11</f>
        <v>0</v>
      </c>
      <c r="O11" s="4">
        <f>'Rendements SSD'!O11-'Rendements SSD_indices'!O11</f>
        <v>0</v>
      </c>
      <c r="P11" s="4">
        <f>'Rendements SSD'!P11-'Rendements SSD_indices'!P11</f>
        <v>0</v>
      </c>
      <c r="Q11" s="4">
        <f>'Rendements SSD'!Q11-'Rendements SSD_indices'!Q11</f>
        <v>0</v>
      </c>
      <c r="R11" s="4">
        <f>'Rendements SSD'!R11-'Rendements SSD_indices'!R11</f>
        <v>0</v>
      </c>
      <c r="S11" s="4">
        <f>'Rendements SSD'!S11-'Rendements SSD_indices'!S11</f>
        <v>0</v>
      </c>
      <c r="T11" s="4">
        <f>'Rendements SSD'!T11-'Rendements SSD_indices'!T11</f>
        <v>0</v>
      </c>
      <c r="U11" s="4">
        <f>'Rendements SSD'!U11-'Rendements SSD_indices'!U11</f>
        <v>0</v>
      </c>
      <c r="V11" s="4">
        <f>'Rendements SSD'!V11-'Rendements SSD_indices'!V11</f>
        <v>0</v>
      </c>
      <c r="W11" s="4">
        <f>'Rendements SSD'!W11-'Rendements SSD_indices'!W11</f>
        <v>0</v>
      </c>
      <c r="X11" s="4">
        <f>'Rendements SSD'!X11-'Rendements SSD_indices'!X11</f>
        <v>0</v>
      </c>
      <c r="Y11" s="4">
        <f>'Rendements SSD'!Y11-'Rendements SSD_indices'!Y11</f>
        <v>0</v>
      </c>
      <c r="Z11" s="4">
        <f>'Rendements SSD'!Z11-'Rendements SSD_indices'!Z11</f>
        <v>0</v>
      </c>
      <c r="AA11" s="4">
        <f>'Rendements SSD'!AA11-'Rendements SSD_indices'!AA11</f>
        <v>0</v>
      </c>
      <c r="AB11" s="4">
        <f>'Rendements SSD'!AB11-'Rendements SSD_indices'!AB11</f>
        <v>0</v>
      </c>
      <c r="AC11" s="4">
        <f>'Rendements SSD'!AC11-'Rendements SSD_indices'!AC11</f>
        <v>0</v>
      </c>
      <c r="AD11" s="4">
        <f>'Rendements SSD'!AD11-'Rendements SSD_indices'!AD11</f>
        <v>0</v>
      </c>
      <c r="AE11" s="4">
        <f>'Rendements SSD'!AE11-'Rendements SSD_indices'!AE11</f>
        <v>0</v>
      </c>
      <c r="AF11" s="4">
        <f>'Rendements SSD'!AF11-'Rendements SSD_indices'!AF11</f>
        <v>0</v>
      </c>
      <c r="AG11" s="4">
        <f>'Rendements SSD'!AG11-'Rendements SSD_indices'!AG11</f>
        <v>0</v>
      </c>
      <c r="AH11" s="4">
        <f>'Rendements SSD'!AH11-'Rendements SSD_indices'!AH11</f>
        <v>0</v>
      </c>
      <c r="AI11" s="4">
        <f>'Rendements SSD'!AI11-'Rendements SSD_indices'!AI11</f>
        <v>0</v>
      </c>
      <c r="AJ11" s="4">
        <f>'Rendements SSD'!AJ11-'Rendements SSD_indices'!AJ11</f>
        <v>0</v>
      </c>
      <c r="AK11" s="4">
        <f>'Rendements SSD'!AK11-'Rendements SSD_indices'!AK11</f>
        <v>0</v>
      </c>
    </row>
    <row r="12" spans="1:37" x14ac:dyDescent="0.25">
      <c r="A12" s="2">
        <v>44316</v>
      </c>
      <c r="B12" s="4">
        <f ca="1">'Rendements SSD'!B12-'Rendements SSD_indices'!B12</f>
        <v>-1.602323051533E-2</v>
      </c>
      <c r="C12" s="4">
        <f ca="1">'Rendements SSD'!C12-'Rendements SSD_indices'!C12</f>
        <v>1.1798020551879999E-2</v>
      </c>
      <c r="D12" s="4">
        <f ca="1">'Rendements SSD'!D12-'Rendements SSD_indices'!D12</f>
        <v>-6.1470102536570002E-2</v>
      </c>
      <c r="E12" s="4">
        <f ca="1">'Rendements SSD'!E12-'Rendements SSD_indices'!E12</f>
        <v>3.6351148467250002E-2</v>
      </c>
      <c r="F12" s="4">
        <f ca="1">'Rendements SSD'!F12-'Rendements SSD_indices'!F12</f>
        <v>3.1993650474830007E-2</v>
      </c>
      <c r="G12" s="4">
        <f ca="1">'Rendements SSD'!G12-'Rendements SSD_indices'!G12</f>
        <v>-1.214597261792E-2</v>
      </c>
      <c r="H12" s="4">
        <f ca="1">'Rendements SSD'!H12-'Rendements SSD_indices'!H12</f>
        <v>5.3976769484669999E-2</v>
      </c>
      <c r="I12" s="4">
        <f ca="1">'Rendements SSD'!I12-'Rendements SSD_indices'!I12</f>
        <v>-5.820197944812E-2</v>
      </c>
      <c r="J12" s="4">
        <f ca="1">'Rendements SSD'!J12-'Rendements SSD_indices'!J12</f>
        <v>-5.1252227362449998E-2</v>
      </c>
      <c r="K12" s="4">
        <f ca="1">'Rendements SSD'!K12-'Rendements SSD_indices'!K12</f>
        <v>2.656902364133E-2</v>
      </c>
      <c r="L12" s="4">
        <f ca="1">'Rendements SSD'!L12-'Rendements SSD_indices'!L12</f>
        <v>-8.0063496456400009E-3</v>
      </c>
      <c r="M12" s="4">
        <f ca="1">'Rendements SSD'!M12-'Rendements SSD_indices'!M12</f>
        <v>7.8540276565599969E-3</v>
      </c>
      <c r="N12" s="4">
        <f ca="1">'Rendements SSD'!N12-'Rendements SSD_indices'!N12</f>
        <v>1.4568000000000001E-2</v>
      </c>
      <c r="O12" s="4">
        <f ca="1">'Rendements SSD'!O12-'Rendements SSD_indices'!O12</f>
        <v>3.4973999999999998E-2</v>
      </c>
      <c r="P12" s="4">
        <f ca="1">'Rendements SSD'!P12-'Rendements SSD_indices'!P12</f>
        <v>-4.2130000000000006E-3</v>
      </c>
      <c r="Q12" s="4">
        <f ca="1">'Rendements SSD'!Q12-'Rendements SSD_indices'!Q12</f>
        <v>1.6619000000000002E-2</v>
      </c>
      <c r="R12" s="4">
        <f ca="1">'Rendements SSD'!R12-'Rendements SSD_indices'!R12</f>
        <v>6.4069000000000001E-2</v>
      </c>
      <c r="S12" s="4">
        <f ca="1">'Rendements SSD'!S12-'Rendements SSD_indices'!S12</f>
        <v>-4.5351000000000002E-2</v>
      </c>
      <c r="T12" s="4">
        <f ca="1">'Rendements SSD'!T12-'Rendements SSD_indices'!T12</f>
        <v>6.5034999999999996E-2</v>
      </c>
      <c r="U12" s="4">
        <f ca="1">'Rendements SSD'!U12-'Rendements SSD_indices'!U12</f>
        <v>-2.4191999999999998E-2</v>
      </c>
      <c r="V12" s="4">
        <f ca="1">'Rendements SSD'!V12-'Rendements SSD_indices'!V12</f>
        <v>-6.6980000000000008E-3</v>
      </c>
      <c r="W12" s="4">
        <f ca="1">'Rendements SSD'!W12-'Rendements SSD_indices'!W12</f>
        <v>-2.6282E-2</v>
      </c>
      <c r="X12" s="4">
        <f ca="1">'Rendements SSD'!X12-'Rendements SSD_indices'!X12</f>
        <v>6.4341999999999996E-2</v>
      </c>
      <c r="Y12" s="4">
        <f ca="1">'Rendements SSD'!Y12-'Rendements SSD_indices'!Y12</f>
        <v>-4.5242000000000004E-2</v>
      </c>
      <c r="Z12" s="4">
        <f>'Rendements SSD'!Z12-'Rendements SSD_indices'!Z12</f>
        <v>0</v>
      </c>
      <c r="AA12" s="4">
        <f>'Rendements SSD'!AA12-'Rendements SSD_indices'!AA12</f>
        <v>0</v>
      </c>
      <c r="AB12" s="4">
        <f>'Rendements SSD'!AB12-'Rendements SSD_indices'!AB12</f>
        <v>0</v>
      </c>
      <c r="AC12" s="4">
        <f>'Rendements SSD'!AC12-'Rendements SSD_indices'!AC12</f>
        <v>0</v>
      </c>
      <c r="AD12" s="4">
        <f>'Rendements SSD'!AD12-'Rendements SSD_indices'!AD12</f>
        <v>0</v>
      </c>
      <c r="AE12" s="4">
        <f>'Rendements SSD'!AE12-'Rendements SSD_indices'!AE12</f>
        <v>0</v>
      </c>
      <c r="AF12" s="4">
        <f>'Rendements SSD'!AF12-'Rendements SSD_indices'!AF12</f>
        <v>0</v>
      </c>
      <c r="AG12" s="4">
        <f>'Rendements SSD'!AG12-'Rendements SSD_indices'!AG12</f>
        <v>0</v>
      </c>
      <c r="AH12" s="4">
        <f>'Rendements SSD'!AH12-'Rendements SSD_indices'!AH12</f>
        <v>0</v>
      </c>
      <c r="AI12" s="4">
        <f>'Rendements SSD'!AI12-'Rendements SSD_indices'!AI12</f>
        <v>0</v>
      </c>
      <c r="AJ12" s="4">
        <f>'Rendements SSD'!AJ12-'Rendements SSD_indices'!AJ12</f>
        <v>0</v>
      </c>
      <c r="AK12" s="4">
        <f>'Rendements SSD'!AK12-'Rendements SSD_indices'!AK12</f>
        <v>0</v>
      </c>
    </row>
    <row r="13" spans="1:37" x14ac:dyDescent="0.25">
      <c r="A13" s="2">
        <v>44347</v>
      </c>
      <c r="B13" s="4">
        <f ca="1">'Rendements SSD'!B13-'Rendements SSD_indices'!B13</f>
        <v>5.1418407760819997E-2</v>
      </c>
      <c r="C13" s="4">
        <f ca="1">'Rendements SSD'!C13-'Rendements SSD_indices'!C13</f>
        <v>-4.9517279836240005E-2</v>
      </c>
      <c r="D13" s="4">
        <f ca="1">'Rendements SSD'!D13-'Rendements SSD_indices'!D13</f>
        <v>2.9079188730600003E-2</v>
      </c>
      <c r="E13" s="4">
        <f ca="1">'Rendements SSD'!E13-'Rendements SSD_indices'!E13</f>
        <v>3.8143501141209998E-2</v>
      </c>
      <c r="F13" s="4">
        <f ca="1">'Rendements SSD'!F13-'Rendements SSD_indices'!F13</f>
        <v>-1.3727874037500001E-2</v>
      </c>
      <c r="G13" s="4">
        <f ca="1">'Rendements SSD'!G13-'Rendements SSD_indices'!G13</f>
        <v>4.4943195427000013E-3</v>
      </c>
      <c r="H13" s="4">
        <f ca="1">'Rendements SSD'!H13-'Rendements SSD_indices'!H13</f>
        <v>-3.85809922354E-2</v>
      </c>
      <c r="I13" s="4">
        <f ca="1">'Rendements SSD'!I13-'Rendements SSD_indices'!I13</f>
        <v>2.0483320167579998E-2</v>
      </c>
      <c r="J13" s="4">
        <f ca="1">'Rendements SSD'!J13-'Rendements SSD_indices'!J13</f>
        <v>1.9079788834379999E-2</v>
      </c>
      <c r="K13" s="4">
        <f ca="1">'Rendements SSD'!K13-'Rendements SSD_indices'!K13</f>
        <v>-3.1855898748829999E-2</v>
      </c>
      <c r="L13" s="4">
        <f ca="1">'Rendements SSD'!L13-'Rendements SSD_indices'!L13</f>
        <v>-3.3727274019119999E-2</v>
      </c>
      <c r="M13" s="4">
        <f ca="1">'Rendements SSD'!M13-'Rendements SSD_indices'!M13</f>
        <v>4.4494919546480001E-2</v>
      </c>
      <c r="N13" s="4">
        <f ca="1">'Rendements SSD'!N13-'Rendements SSD_indices'!N13</f>
        <v>-3.6297999999999997E-2</v>
      </c>
      <c r="O13" s="4">
        <f ca="1">'Rendements SSD'!O13-'Rendements SSD_indices'!O13</f>
        <v>-2.6536999999999998E-2</v>
      </c>
      <c r="P13" s="4">
        <f ca="1">'Rendements SSD'!P13-'Rendements SSD_indices'!P13</f>
        <v>5.2984999999999997E-2</v>
      </c>
      <c r="Q13" s="4">
        <f ca="1">'Rendements SSD'!Q13-'Rendements SSD_indices'!Q13</f>
        <v>-5.7524000000000006E-2</v>
      </c>
      <c r="R13" s="4">
        <f ca="1">'Rendements SSD'!R13-'Rendements SSD_indices'!R13</f>
        <v>5.3964999999999999E-2</v>
      </c>
      <c r="S13" s="4">
        <f ca="1">'Rendements SSD'!S13-'Rendements SSD_indices'!S13</f>
        <v>5.3635999999999996E-2</v>
      </c>
      <c r="T13" s="4">
        <f ca="1">'Rendements SSD'!T13-'Rendements SSD_indices'!T13</f>
        <v>3.4160000000000006E-3</v>
      </c>
      <c r="U13" s="4">
        <f ca="1">'Rendements SSD'!U13-'Rendements SSD_indices'!U13</f>
        <v>1.2978E-2</v>
      </c>
      <c r="V13" s="4">
        <f ca="1">'Rendements SSD'!V13-'Rendements SSD_indices'!V13</f>
        <v>2.4072E-2</v>
      </c>
      <c r="W13" s="4">
        <f ca="1">'Rendements SSD'!W13-'Rendements SSD_indices'!W13</f>
        <v>-3.6386000000000002E-2</v>
      </c>
      <c r="X13" s="4">
        <f ca="1">'Rendements SSD'!X13-'Rendements SSD_indices'!X13</f>
        <v>5.2926999999999995E-2</v>
      </c>
      <c r="Y13" s="4">
        <f ca="1">'Rendements SSD'!Y13-'Rendements SSD_indices'!Y13</f>
        <v>-7.5309999999999995E-3</v>
      </c>
      <c r="Z13" s="4">
        <f>'Rendements SSD'!Z13-'Rendements SSD_indices'!Z13</f>
        <v>0</v>
      </c>
      <c r="AA13" s="4">
        <f>'Rendements SSD'!AA13-'Rendements SSD_indices'!AA13</f>
        <v>0</v>
      </c>
      <c r="AB13" s="4">
        <f>'Rendements SSD'!AB13-'Rendements SSD_indices'!AB13</f>
        <v>0</v>
      </c>
      <c r="AC13" s="4">
        <f>'Rendements SSD'!AC13-'Rendements SSD_indices'!AC13</f>
        <v>0</v>
      </c>
      <c r="AD13" s="4">
        <f>'Rendements SSD'!AD13-'Rendements SSD_indices'!AD13</f>
        <v>0</v>
      </c>
      <c r="AE13" s="4">
        <f>'Rendements SSD'!AE13-'Rendements SSD_indices'!AE13</f>
        <v>0</v>
      </c>
      <c r="AF13" s="4">
        <f>'Rendements SSD'!AF13-'Rendements SSD_indices'!AF13</f>
        <v>0</v>
      </c>
      <c r="AG13" s="4">
        <f>'Rendements SSD'!AG13-'Rendements SSD_indices'!AG13</f>
        <v>0</v>
      </c>
      <c r="AH13" s="4">
        <f>'Rendements SSD'!AH13-'Rendements SSD_indices'!AH13</f>
        <v>0</v>
      </c>
      <c r="AI13" s="4">
        <f>'Rendements SSD'!AI13-'Rendements SSD_indices'!AI13</f>
        <v>0</v>
      </c>
      <c r="AJ13" s="4">
        <f>'Rendements SSD'!AJ13-'Rendements SSD_indices'!AJ13</f>
        <v>0</v>
      </c>
      <c r="AK13" s="4">
        <f>'Rendements SSD'!AK13-'Rendements SSD_indices'!AK13</f>
        <v>0</v>
      </c>
    </row>
    <row r="14" spans="1:37" x14ac:dyDescent="0.25">
      <c r="A14" s="2">
        <v>44377</v>
      </c>
      <c r="B14" s="4">
        <f ca="1">'Rendements SSD'!B14-'Rendements SSD_indices'!B14</f>
        <v>2.463877059399E-2</v>
      </c>
      <c r="C14" s="4">
        <f ca="1">'Rendements SSD'!C14-'Rendements SSD_indices'!C14</f>
        <v>1.2310769297119998E-2</v>
      </c>
      <c r="D14" s="4">
        <f ca="1">'Rendements SSD'!D14-'Rendements SSD_indices'!D14</f>
        <v>-2.1181232836469999E-2</v>
      </c>
      <c r="E14" s="4">
        <f ca="1">'Rendements SSD'!E14-'Rendements SSD_indices'!E14</f>
        <v>-3.350923409487E-2</v>
      </c>
      <c r="F14" s="4">
        <f ca="1">'Rendements SSD'!F14-'Rendements SSD_indices'!F14</f>
        <v>-5.816523661175E-2</v>
      </c>
      <c r="G14" s="4">
        <f ca="1">'Rendements SSD'!G14-'Rendements SSD_indices'!G14</f>
        <v>-2.2588439002710001E-2</v>
      </c>
      <c r="H14" s="4">
        <f ca="1">'Rendements SSD'!H14-'Rendements SSD_indices'!H14</f>
        <v>1.463967102258E-2</v>
      </c>
      <c r="I14" s="4">
        <f ca="1">'Rendements SSD'!I14-'Rendements SSD_indices'!I14</f>
        <v>2.3116697257200003E-3</v>
      </c>
      <c r="J14" s="4">
        <f ca="1">'Rendements SSD'!J14-'Rendements SSD_indices'!J14</f>
        <v>-1.1803324078600019E-3</v>
      </c>
      <c r="K14" s="4">
        <f ca="1">'Rendements SSD'!K14-'Rendements SSD_indices'!K14</f>
        <v>-3.5083336662999967E-3</v>
      </c>
      <c r="L14" s="4">
        <f ca="1">'Rendements SSD'!L14-'Rendements SSD_indices'!L14</f>
        <v>3.1835663889919999E-2</v>
      </c>
      <c r="M14" s="4">
        <f ca="1">'Rendements SSD'!M14-'Rendements SSD_indices'!M14</f>
        <v>-7.2587538574139993E-2</v>
      </c>
      <c r="N14" s="4">
        <f ca="1">'Rendements SSD'!N14-'Rendements SSD_indices'!N14</f>
        <v>-2.1010000000000001E-2</v>
      </c>
      <c r="O14" s="4">
        <f ca="1">'Rendements SSD'!O14-'Rendements SSD_indices'!O14</f>
        <v>-7.3562000000000002E-2</v>
      </c>
      <c r="P14" s="4">
        <f ca="1">'Rendements SSD'!P14-'Rendements SSD_indices'!P14</f>
        <v>-2.8664000000000002E-2</v>
      </c>
      <c r="Q14" s="4">
        <f ca="1">'Rendements SSD'!Q14-'Rendements SSD_indices'!Q14</f>
        <v>2.6185E-2</v>
      </c>
      <c r="R14" s="4">
        <f ca="1">'Rendements SSD'!R14-'Rendements SSD_indices'!R14</f>
        <v>-6.7280000000000006E-2</v>
      </c>
      <c r="S14" s="4">
        <f ca="1">'Rendements SSD'!S14-'Rendements SSD_indices'!S14</f>
        <v>-2.1072999999999998E-2</v>
      </c>
      <c r="T14" s="4">
        <f ca="1">'Rendements SSD'!T14-'Rendements SSD_indices'!T14</f>
        <v>-4.3603000000000003E-2</v>
      </c>
      <c r="U14" s="4">
        <f ca="1">'Rendements SSD'!U14-'Rendements SSD_indices'!U14</f>
        <v>-8.6609999999999986E-3</v>
      </c>
      <c r="V14" s="4">
        <f ca="1">'Rendements SSD'!V14-'Rendements SSD_indices'!V14</f>
        <v>-4.4107E-2</v>
      </c>
      <c r="W14" s="4">
        <f ca="1">'Rendements SSD'!W14-'Rendements SSD_indices'!W14</f>
        <v>-1.6614E-2</v>
      </c>
      <c r="X14" s="4">
        <f ca="1">'Rendements SSD'!X14-'Rendements SSD_indices'!X14</f>
        <v>-1.0375000000000001E-2</v>
      </c>
      <c r="Y14" s="4">
        <f ca="1">'Rendements SSD'!Y14-'Rendements SSD_indices'!Y14</f>
        <v>-4.2882000000000003E-2</v>
      </c>
      <c r="Z14" s="4">
        <f>'Rendements SSD'!Z14-'Rendements SSD_indices'!Z14</f>
        <v>0</v>
      </c>
      <c r="AA14" s="4">
        <f>'Rendements SSD'!AA14-'Rendements SSD_indices'!AA14</f>
        <v>0</v>
      </c>
      <c r="AB14" s="4">
        <f>'Rendements SSD'!AB14-'Rendements SSD_indices'!AB14</f>
        <v>0</v>
      </c>
      <c r="AC14" s="4">
        <f>'Rendements SSD'!AC14-'Rendements SSD_indices'!AC14</f>
        <v>0</v>
      </c>
      <c r="AD14" s="4">
        <f>'Rendements SSD'!AD14-'Rendements SSD_indices'!AD14</f>
        <v>0</v>
      </c>
      <c r="AE14" s="4">
        <f>'Rendements SSD'!AE14-'Rendements SSD_indices'!AE14</f>
        <v>0</v>
      </c>
      <c r="AF14" s="4">
        <f>'Rendements SSD'!AF14-'Rendements SSD_indices'!AF14</f>
        <v>0</v>
      </c>
      <c r="AG14" s="4">
        <f>'Rendements SSD'!AG14-'Rendements SSD_indices'!AG14</f>
        <v>0</v>
      </c>
      <c r="AH14" s="4">
        <f>'Rendements SSD'!AH14-'Rendements SSD_indices'!AH14</f>
        <v>0</v>
      </c>
      <c r="AI14" s="4">
        <f>'Rendements SSD'!AI14-'Rendements SSD_indices'!AI14</f>
        <v>0</v>
      </c>
      <c r="AJ14" s="4">
        <f>'Rendements SSD'!AJ14-'Rendements SSD_indices'!AJ14</f>
        <v>0</v>
      </c>
      <c r="AK14" s="4">
        <f>'Rendements SSD'!AK14-'Rendements SSD_indices'!AK14</f>
        <v>0</v>
      </c>
    </row>
    <row r="15" spans="1:37" x14ac:dyDescent="0.25">
      <c r="A15" s="2">
        <v>44407</v>
      </c>
      <c r="B15" s="4">
        <f ca="1">'Rendements SSD'!B15-'Rendements SSD_indices'!B15</f>
        <v>-5.025983434682E-2</v>
      </c>
      <c r="C15" s="4">
        <f ca="1">'Rendements SSD'!C15-'Rendements SSD_indices'!C15</f>
        <v>-6.0298731612040003E-2</v>
      </c>
      <c r="D15" s="4">
        <f ca="1">'Rendements SSD'!D15-'Rendements SSD_indices'!D15</f>
        <v>-3.0354088638759998E-2</v>
      </c>
      <c r="E15" s="4">
        <f ca="1">'Rendements SSD'!E15-'Rendements SSD_indices'!E15</f>
        <v>2.9610983075240002E-2</v>
      </c>
      <c r="F15" s="4">
        <f ca="1">'Rendements SSD'!F15-'Rendements SSD_indices'!F15</f>
        <v>9.5458219607900009E-3</v>
      </c>
      <c r="G15" s="4">
        <f ca="1">'Rendements SSD'!G15-'Rendements SSD_indices'!G15</f>
        <v>-6.0510346269429999E-2</v>
      </c>
      <c r="H15" s="4">
        <f ca="1">'Rendements SSD'!H15-'Rendements SSD_indices'!H15</f>
        <v>-2.025973448243E-2</v>
      </c>
      <c r="I15" s="4">
        <f ca="1">'Rendements SSD'!I15-'Rendements SSD_indices'!I15</f>
        <v>-5.0298631991260001E-2</v>
      </c>
      <c r="J15" s="4">
        <f ca="1">'Rendements SSD'!J15-'Rendements SSD_indices'!J15</f>
        <v>1.9646010621239999E-2</v>
      </c>
      <c r="K15" s="4">
        <f ca="1">'Rendements SSD'!K15-'Rendements SSD_indices'!K15</f>
        <v>1.9611082097869999E-2</v>
      </c>
      <c r="L15" s="4">
        <f ca="1">'Rendements SSD'!L15-'Rendements SSD_indices'!L15</f>
        <v>-3.0454079565079999E-2</v>
      </c>
      <c r="M15" s="4">
        <f ca="1">'Rendements SSD'!M15-'Rendements SSD_indices'!M15</f>
        <v>-6.0510248149460003E-2</v>
      </c>
      <c r="N15" s="4">
        <f ca="1">'Rendements SSD'!N15-'Rendements SSD_indices'!N15</f>
        <v>-6.1092E-2</v>
      </c>
      <c r="O15" s="4">
        <f ca="1">'Rendements SSD'!O15-'Rendements SSD_indices'!O15</f>
        <v>-6.1164000000000003E-2</v>
      </c>
      <c r="P15" s="4">
        <f ca="1">'Rendements SSD'!P15-'Rendements SSD_indices'!P15</f>
        <v>-6.1303000000000003E-2</v>
      </c>
      <c r="Q15" s="4">
        <f ca="1">'Rendements SSD'!Q15-'Rendements SSD_indices'!Q15</f>
        <v>3.8511000000000004E-2</v>
      </c>
      <c r="R15" s="4">
        <f ca="1">'Rendements SSD'!R15-'Rendements SSD_indices'!R15</f>
        <v>4.9124000000000001E-2</v>
      </c>
      <c r="S15" s="4">
        <f ca="1">'Rendements SSD'!S15-'Rendements SSD_indices'!S15</f>
        <v>2.9002E-2</v>
      </c>
      <c r="T15" s="4">
        <f ca="1">'Rendements SSD'!T15-'Rendements SSD_indices'!T15</f>
        <v>3.8921000000000004E-2</v>
      </c>
      <c r="U15" s="4">
        <f ca="1">'Rendements SSD'!U15-'Rendements SSD_indices'!U15</f>
        <v>-5.1235000000000003E-2</v>
      </c>
      <c r="V15" s="4">
        <f ca="1">'Rendements SSD'!V15-'Rendements SSD_indices'!V15</f>
        <v>4.9314999999999998E-2</v>
      </c>
      <c r="W15" s="4">
        <f ca="1">'Rendements SSD'!W15-'Rendements SSD_indices'!W15</f>
        <v>-5.0719E-2</v>
      </c>
      <c r="X15" s="4">
        <f ca="1">'Rendements SSD'!X15-'Rendements SSD_indices'!X15</f>
        <v>-4.0769E-2</v>
      </c>
      <c r="Y15" s="4">
        <f ca="1">'Rendements SSD'!Y15-'Rendements SSD_indices'!Y15</f>
        <v>9.1999999999999998E-3</v>
      </c>
      <c r="Z15" s="4">
        <f>'Rendements SSD'!Z15-'Rendements SSD_indices'!Z15</f>
        <v>0</v>
      </c>
      <c r="AA15" s="4">
        <f>'Rendements SSD'!AA15-'Rendements SSD_indices'!AA15</f>
        <v>0</v>
      </c>
      <c r="AB15" s="4">
        <f>'Rendements SSD'!AB15-'Rendements SSD_indices'!AB15</f>
        <v>0</v>
      </c>
      <c r="AC15" s="4">
        <f>'Rendements SSD'!AC15-'Rendements SSD_indices'!AC15</f>
        <v>0</v>
      </c>
      <c r="AD15" s="4">
        <f>'Rendements SSD'!AD15-'Rendements SSD_indices'!AD15</f>
        <v>0</v>
      </c>
      <c r="AE15" s="4">
        <f>'Rendements SSD'!AE15-'Rendements SSD_indices'!AE15</f>
        <v>0</v>
      </c>
      <c r="AF15" s="4">
        <f>'Rendements SSD'!AF15-'Rendements SSD_indices'!AF15</f>
        <v>0</v>
      </c>
      <c r="AG15" s="4">
        <f>'Rendements SSD'!AG15-'Rendements SSD_indices'!AG15</f>
        <v>0</v>
      </c>
      <c r="AH15" s="4">
        <f>'Rendements SSD'!AH15-'Rendements SSD_indices'!AH15</f>
        <v>0</v>
      </c>
      <c r="AI15" s="4">
        <f>'Rendements SSD'!AI15-'Rendements SSD_indices'!AI15</f>
        <v>0</v>
      </c>
      <c r="AJ15" s="4">
        <f>'Rendements SSD'!AJ15-'Rendements SSD_indices'!AJ15</f>
        <v>0</v>
      </c>
      <c r="AK15" s="4">
        <f>'Rendements SSD'!AK15-'Rendements SSD_indices'!AK15</f>
        <v>0</v>
      </c>
    </row>
    <row r="16" spans="1:37" x14ac:dyDescent="0.25">
      <c r="A16" s="2">
        <v>44439</v>
      </c>
      <c r="B16" s="4">
        <f ca="1">'Rendements SSD'!B16-'Rendements SSD_indices'!B16</f>
        <v>-2.572099483823E-2</v>
      </c>
      <c r="C16" s="4">
        <f ca="1">'Rendements SSD'!C16-'Rendements SSD_indices'!C16</f>
        <v>1.1499232598E-2</v>
      </c>
      <c r="D16" s="4">
        <f ca="1">'Rendements SSD'!D16-'Rendements SSD_indices'!D16</f>
        <v>-5.2670426328320002E-2</v>
      </c>
      <c r="E16" s="4">
        <f ca="1">'Rendements SSD'!E16-'Rendements SSD_indices'!E16</f>
        <v>-6.545019887563E-2</v>
      </c>
      <c r="F16" s="4">
        <f ca="1">'Rendements SSD'!F16-'Rendements SSD_indices'!F16</f>
        <v>-4.100974397031E-2</v>
      </c>
      <c r="G16" s="4">
        <f ca="1">'Rendements SSD'!G16-'Rendements SSD_indices'!G16</f>
        <v>-2.6291311810239998E-2</v>
      </c>
      <c r="H16" s="4">
        <f ca="1">'Rendements SSD'!H16-'Rendements SSD_indices'!H16</f>
        <v>2.4279405238029999E-2</v>
      </c>
      <c r="I16" s="4">
        <f ca="1">'Rendements SSD'!I16-'Rendements SSD_indices'!I16</f>
        <v>-5.8500367325750001E-2</v>
      </c>
      <c r="J16" s="4">
        <f ca="1">'Rendements SSD'!J16-'Rendements SSD_indices'!J16</f>
        <v>-6.2670026252070007E-2</v>
      </c>
      <c r="K16" s="4">
        <f ca="1">'Rendements SSD'!K16-'Rendements SSD_indices'!K16</f>
        <v>1.4550201200629999E-2</v>
      </c>
      <c r="L16" s="4">
        <f ca="1">'Rendements SSD'!L16-'Rendements SSD_indices'!L16</f>
        <v>-5.1009343862760001E-2</v>
      </c>
      <c r="M16" s="4">
        <f ca="1">'Rendements SSD'!M16-'Rendements SSD_indices'!M16</f>
        <v>3.3709088266059999E-2</v>
      </c>
      <c r="N16" s="4">
        <f ca="1">'Rendements SSD'!N16-'Rendements SSD_indices'!N16</f>
        <v>-4.4766E-2</v>
      </c>
      <c r="O16" s="4">
        <f ca="1">'Rendements SSD'!O16-'Rendements SSD_indices'!O16</f>
        <v>-1.7985999999999999E-2</v>
      </c>
      <c r="P16" s="4">
        <f ca="1">'Rendements SSD'!P16-'Rendements SSD_indices'!P16</f>
        <v>-7.4428000000000008E-2</v>
      </c>
      <c r="Q16" s="4">
        <f ca="1">'Rendements SSD'!Q16-'Rendements SSD_indices'!Q16</f>
        <v>-8.0862000000000003E-2</v>
      </c>
      <c r="R16" s="4">
        <f ca="1">'Rendements SSD'!R16-'Rendements SSD_indices'!R16</f>
        <v>4.0048E-2</v>
      </c>
      <c r="S16" s="4">
        <f ca="1">'Rendements SSD'!S16-'Rendements SSD_indices'!S16</f>
        <v>-4.7809999999999988E-3</v>
      </c>
      <c r="T16" s="4">
        <f ca="1">'Rendements SSD'!T16-'Rendements SSD_indices'!T16</f>
        <v>-3.8000000000000006E-2</v>
      </c>
      <c r="U16" s="4">
        <f ca="1">'Rendements SSD'!U16-'Rendements SSD_indices'!U16</f>
        <v>-7.4438000000000004E-2</v>
      </c>
      <c r="V16" s="4">
        <f ca="1">'Rendements SSD'!V16-'Rendements SSD_indices'!V16</f>
        <v>-5.6431000000000002E-2</v>
      </c>
      <c r="W16" s="4">
        <f ca="1">'Rendements SSD'!W16-'Rendements SSD_indices'!W16</f>
        <v>-1.9535E-2</v>
      </c>
      <c r="X16" s="4">
        <f ca="1">'Rendements SSD'!X16-'Rendements SSD_indices'!X16</f>
        <v>-4.4191000000000001E-2</v>
      </c>
      <c r="Y16" s="4">
        <f ca="1">'Rendements SSD'!Y16-'Rendements SSD_indices'!Y16</f>
        <v>-1.7295000000000001E-2</v>
      </c>
      <c r="Z16" s="4">
        <f>'Rendements SSD'!Z16-'Rendements SSD_indices'!Z16</f>
        <v>0</v>
      </c>
      <c r="AA16" s="4">
        <f>'Rendements SSD'!AA16-'Rendements SSD_indices'!AA16</f>
        <v>0</v>
      </c>
      <c r="AB16" s="4">
        <f>'Rendements SSD'!AB16-'Rendements SSD_indices'!AB16</f>
        <v>0</v>
      </c>
      <c r="AC16" s="4">
        <f>'Rendements SSD'!AC16-'Rendements SSD_indices'!AC16</f>
        <v>0</v>
      </c>
      <c r="AD16" s="4">
        <f>'Rendements SSD'!AD16-'Rendements SSD_indices'!AD16</f>
        <v>0</v>
      </c>
      <c r="AE16" s="4">
        <f>'Rendements SSD'!AE16-'Rendements SSD_indices'!AE16</f>
        <v>0</v>
      </c>
      <c r="AF16" s="4">
        <f>'Rendements SSD'!AF16-'Rendements SSD_indices'!AF16</f>
        <v>0</v>
      </c>
      <c r="AG16" s="4">
        <f>'Rendements SSD'!AG16-'Rendements SSD_indices'!AG16</f>
        <v>0</v>
      </c>
      <c r="AH16" s="4">
        <f>'Rendements SSD'!AH16-'Rendements SSD_indices'!AH16</f>
        <v>0</v>
      </c>
      <c r="AI16" s="4">
        <f>'Rendements SSD'!AI16-'Rendements SSD_indices'!AI16</f>
        <v>0</v>
      </c>
      <c r="AJ16" s="4">
        <f>'Rendements SSD'!AJ16-'Rendements SSD_indices'!AJ16</f>
        <v>0</v>
      </c>
      <c r="AK16" s="4">
        <f>'Rendements SSD'!AK16-'Rendements SSD_indices'!AK16</f>
        <v>0</v>
      </c>
    </row>
    <row r="17" spans="1:37" x14ac:dyDescent="0.25">
      <c r="A17" s="2">
        <v>44469</v>
      </c>
      <c r="B17" s="4">
        <f ca="1">'Rendements SSD'!B17-'Rendements SSD_indices'!B17</f>
        <v>7.7811101576809996E-2</v>
      </c>
      <c r="C17" s="4">
        <f ca="1">'Rendements SSD'!C17-'Rendements SSD_indices'!C17</f>
        <v>4.941113127466E-2</v>
      </c>
      <c r="D17" s="4">
        <f ca="1">'Rendements SSD'!D17-'Rendements SSD_indices'!D17</f>
        <v>6.1811175755380005E-2</v>
      </c>
      <c r="E17" s="4">
        <f ca="1">'Rendements SSD'!E17-'Rendements SSD_indices'!E17</f>
        <v>-6.5887945332600006E-3</v>
      </c>
      <c r="F17" s="4">
        <f ca="1">'Rendements SSD'!F17-'Rendements SSD_indices'!F17</f>
        <v>-1.338873511054E-2</v>
      </c>
      <c r="G17" s="4">
        <f ca="1">'Rendements SSD'!G17-'Rendements SSD_indices'!G17</f>
        <v>-1.034867865897E-2</v>
      </c>
      <c r="H17" s="4">
        <f ca="1">'Rendements SSD'!H17-'Rendements SSD_indices'!H17</f>
        <v>-1.218749705546E-2</v>
      </c>
      <c r="I17" s="4">
        <f ca="1">'Rendements SSD'!I17-'Rendements SSD_indices'!I17</f>
        <v>-2.058746735757E-2</v>
      </c>
      <c r="J17" s="4">
        <f ca="1">'Rendements SSD'!J17-'Rendements SSD_indices'!J17</f>
        <v>6.1812577123149998E-2</v>
      </c>
      <c r="K17" s="4">
        <f ca="1">'Rendements SSD'!K17-'Rendements SSD_indices'!K17</f>
        <v>2.3412606834499999E-2</v>
      </c>
      <c r="L17" s="4">
        <f ca="1">'Rendements SSD'!L17-'Rendements SSD_indices'!L17</f>
        <v>1.6612666282830001E-2</v>
      </c>
      <c r="M17" s="4">
        <f ca="1">'Rendements SSD'!M17-'Rendements SSD_indices'!M17</f>
        <v>4.9652722708769997E-2</v>
      </c>
      <c r="N17" s="4">
        <f ca="1">'Rendements SSD'!N17-'Rendements SSD_indices'!N17</f>
        <v>2.3018E-2</v>
      </c>
      <c r="O17" s="4">
        <f ca="1">'Rendements SSD'!O17-'Rendements SSD_indices'!O17</f>
        <v>3.5123000000000001E-2</v>
      </c>
      <c r="P17" s="4">
        <f ca="1">'Rendements SSD'!P17-'Rendements SSD_indices'!P17</f>
        <v>-6.6899999999999946E-4</v>
      </c>
      <c r="Q17" s="4">
        <f ca="1">'Rendements SSD'!Q17-'Rendements SSD_indices'!Q17</f>
        <v>1.3610000000000001E-2</v>
      </c>
      <c r="R17" s="4">
        <f ca="1">'Rendements SSD'!R17-'Rendements SSD_indices'!R17</f>
        <v>6.9942000000000004E-2</v>
      </c>
      <c r="S17" s="4">
        <f ca="1">'Rendements SSD'!S17-'Rendements SSD_indices'!S17</f>
        <v>1.3062999999999996E-2</v>
      </c>
      <c r="T17" s="4">
        <f ca="1">'Rendements SSD'!T17-'Rendements SSD_indices'!T17</f>
        <v>-4.8559999999999957E-3</v>
      </c>
      <c r="U17" s="4">
        <f ca="1">'Rendements SSD'!U17-'Rendements SSD_indices'!U17</f>
        <v>3.9307000000000002E-2</v>
      </c>
      <c r="V17" s="4">
        <f ca="1">'Rendements SSD'!V17-'Rendements SSD_indices'!V17</f>
        <v>7.1249999999999977E-3</v>
      </c>
      <c r="W17" s="4">
        <f ca="1">'Rendements SSD'!W17-'Rendements SSD_indices'!W17</f>
        <v>4.9181000000000002E-2</v>
      </c>
      <c r="X17" s="4">
        <f ca="1">'Rendements SSD'!X17-'Rendements SSD_indices'!X17</f>
        <v>6.2264E-2</v>
      </c>
      <c r="Y17" s="4">
        <f ca="1">'Rendements SSD'!Y17-'Rendements SSD_indices'!Y17</f>
        <v>7.4319999999999997E-2</v>
      </c>
      <c r="Z17" s="4">
        <f>'Rendements SSD'!Z17-'Rendements SSD_indices'!Z17</f>
        <v>0</v>
      </c>
      <c r="AA17" s="4">
        <f>'Rendements SSD'!AA17-'Rendements SSD_indices'!AA17</f>
        <v>0</v>
      </c>
      <c r="AB17" s="4">
        <f>'Rendements SSD'!AB17-'Rendements SSD_indices'!AB17</f>
        <v>0</v>
      </c>
      <c r="AC17" s="4">
        <f>'Rendements SSD'!AC17-'Rendements SSD_indices'!AC17</f>
        <v>0</v>
      </c>
      <c r="AD17" s="4">
        <f>'Rendements SSD'!AD17-'Rendements SSD_indices'!AD17</f>
        <v>0</v>
      </c>
      <c r="AE17" s="4">
        <f>'Rendements SSD'!AE17-'Rendements SSD_indices'!AE17</f>
        <v>0</v>
      </c>
      <c r="AF17" s="4">
        <f>'Rendements SSD'!AF17-'Rendements SSD_indices'!AF17</f>
        <v>0</v>
      </c>
      <c r="AG17" s="4">
        <f>'Rendements SSD'!AG17-'Rendements SSD_indices'!AG17</f>
        <v>0</v>
      </c>
      <c r="AH17" s="4">
        <f>'Rendements SSD'!AH17-'Rendements SSD_indices'!AH17</f>
        <v>0</v>
      </c>
      <c r="AI17" s="4">
        <f>'Rendements SSD'!AI17-'Rendements SSD_indices'!AI17</f>
        <v>0</v>
      </c>
      <c r="AJ17" s="4">
        <f>'Rendements SSD'!AJ17-'Rendements SSD_indices'!AJ17</f>
        <v>0</v>
      </c>
      <c r="AK17" s="4">
        <f>'Rendements SSD'!AK17-'Rendements SSD_indices'!AK17</f>
        <v>0</v>
      </c>
    </row>
    <row r="18" spans="1:37" x14ac:dyDescent="0.25">
      <c r="A18" s="2">
        <v>44498</v>
      </c>
      <c r="B18" s="4">
        <f ca="1">'Rendements SSD'!B18-'Rendements SSD_indices'!B18</f>
        <v>2.812992445428E-2</v>
      </c>
      <c r="C18" s="4">
        <f ca="1">'Rendements SSD'!C18-'Rendements SSD_indices'!C18</f>
        <v>-2.6790891854139999E-2</v>
      </c>
      <c r="D18" s="4">
        <f ca="1">'Rendements SSD'!D18-'Rendements SSD_indices'!D18</f>
        <v>4.5827883728089998E-2</v>
      </c>
      <c r="E18" s="4">
        <f ca="1">'Rendements SSD'!E18-'Rendements SSD_indices'!E18</f>
        <v>4.0907067410489995E-2</v>
      </c>
      <c r="F18" s="4">
        <f ca="1">'Rendements SSD'!F18-'Rendements SSD_indices'!F18</f>
        <v>3.1065434775329998E-2</v>
      </c>
      <c r="G18" s="4">
        <f ca="1">'Rendements SSD'!G18-'Rendements SSD_indices'!G18</f>
        <v>-4.8284116228120004E-2</v>
      </c>
      <c r="H18" s="4">
        <f ca="1">'Rendements SSD'!H18-'Rendements SSD_indices'!H18</f>
        <v>5.8130224716649997E-2</v>
      </c>
      <c r="I18" s="4">
        <f ca="1">'Rendements SSD'!I18-'Rendements SSD_indices'!I18</f>
        <v>-3.6790591591769999E-2</v>
      </c>
      <c r="J18" s="4">
        <f ca="1">'Rendements SSD'!J18-'Rendements SSD_indices'!J18</f>
        <v>2.5828183990510001E-2</v>
      </c>
      <c r="K18" s="4">
        <f ca="1">'Rendements SSD'!K18-'Rendements SSD_indices'!K18</f>
        <v>-3.9092632327100002E-2</v>
      </c>
      <c r="L18" s="4">
        <f ca="1">'Rendements SSD'!L18-'Rendements SSD_indices'!L18</f>
        <v>-6.8934264979700011E-2</v>
      </c>
      <c r="M18" s="4">
        <f ca="1">'Rendements SSD'!M18-'Rendements SSD_indices'!M18</f>
        <v>-5.8283815965729999E-2</v>
      </c>
      <c r="N18" s="4">
        <f ca="1">'Rendements SSD'!N18-'Rendements SSD_indices'!N18</f>
        <v>-2.2739000000000002E-2</v>
      </c>
      <c r="O18" s="4">
        <f ca="1">'Rendements SSD'!O18-'Rendements SSD_indices'!O18</f>
        <v>-2.6918999999999998E-2</v>
      </c>
      <c r="P18" s="4">
        <f ca="1">'Rendements SSD'!P18-'Rendements SSD_indices'!P18</f>
        <v>-4.5277999999999999E-2</v>
      </c>
      <c r="Q18" s="4">
        <f ca="1">'Rendements SSD'!Q18-'Rendements SSD_indices'!Q18</f>
        <v>-8.3584000000000006E-2</v>
      </c>
      <c r="R18" s="4">
        <f ca="1">'Rendements SSD'!R18-'Rendements SSD_indices'!R18</f>
        <v>-1.6271000000000001E-2</v>
      </c>
      <c r="S18" s="4">
        <f ca="1">'Rendements SSD'!S18-'Rendements SSD_indices'!S18</f>
        <v>7.4020000000000006E-3</v>
      </c>
      <c r="T18" s="4">
        <f ca="1">'Rendements SSD'!T18-'Rendements SSD_indices'!T18</f>
        <v>3.1830000000000018E-3</v>
      </c>
      <c r="U18" s="4">
        <f ca="1">'Rendements SSD'!U18-'Rendements SSD_indices'!U18</f>
        <v>-4.5253000000000002E-2</v>
      </c>
      <c r="V18" s="4">
        <f ca="1">'Rendements SSD'!V18-'Rendements SSD_indices'!V18</f>
        <v>1.6861000000000001E-2</v>
      </c>
      <c r="W18" s="4">
        <f ca="1">'Rendements SSD'!W18-'Rendements SSD_indices'!W18</f>
        <v>5.2581999999999997E-2</v>
      </c>
      <c r="X18" s="4">
        <f ca="1">'Rendements SSD'!X18-'Rendements SSD_indices'!X18</f>
        <v>-4.3837000000000001E-2</v>
      </c>
      <c r="Y18" s="4">
        <f ca="1">'Rendements SSD'!Y18-'Rendements SSD_indices'!Y18</f>
        <v>4.1883999999999998E-2</v>
      </c>
      <c r="Z18" s="4">
        <f>'Rendements SSD'!Z18-'Rendements SSD_indices'!Z18</f>
        <v>0</v>
      </c>
      <c r="AA18" s="4">
        <f>'Rendements SSD'!AA18-'Rendements SSD_indices'!AA18</f>
        <v>0</v>
      </c>
      <c r="AB18" s="4">
        <f>'Rendements SSD'!AB18-'Rendements SSD_indices'!AB18</f>
        <v>0</v>
      </c>
      <c r="AC18" s="4">
        <f>'Rendements SSD'!AC18-'Rendements SSD_indices'!AC18</f>
        <v>0</v>
      </c>
      <c r="AD18" s="4">
        <f>'Rendements SSD'!AD18-'Rendements SSD_indices'!AD18</f>
        <v>0</v>
      </c>
      <c r="AE18" s="4">
        <f>'Rendements SSD'!AE18-'Rendements SSD_indices'!AE18</f>
        <v>0</v>
      </c>
      <c r="AF18" s="4">
        <f>'Rendements SSD'!AF18-'Rendements SSD_indices'!AF18</f>
        <v>0</v>
      </c>
      <c r="AG18" s="4">
        <f>'Rendements SSD'!AG18-'Rendements SSD_indices'!AG18</f>
        <v>0</v>
      </c>
      <c r="AH18" s="4">
        <f>'Rendements SSD'!AH18-'Rendements SSD_indices'!AH18</f>
        <v>0</v>
      </c>
      <c r="AI18" s="4">
        <f>'Rendements SSD'!AI18-'Rendements SSD_indices'!AI18</f>
        <v>0</v>
      </c>
      <c r="AJ18" s="4">
        <f>'Rendements SSD'!AJ18-'Rendements SSD_indices'!AJ18</f>
        <v>0</v>
      </c>
      <c r="AK18" s="4">
        <f>'Rendements SSD'!AK18-'Rendements SSD_indices'!AK18</f>
        <v>0</v>
      </c>
    </row>
    <row r="19" spans="1:37" x14ac:dyDescent="0.25">
      <c r="A19" s="2">
        <v>44530</v>
      </c>
      <c r="B19" s="4">
        <f ca="1">'Rendements SSD'!B19-'Rendements SSD_indices'!B19</f>
        <v>3.4676491301539998E-2</v>
      </c>
      <c r="C19" s="4">
        <f ca="1">'Rendements SSD'!C19-'Rendements SSD_indices'!C19</f>
        <v>5.9916393168900003E-3</v>
      </c>
      <c r="D19" s="4">
        <f ca="1">'Rendements SSD'!D19-'Rendements SSD_indices'!D19</f>
        <v>3.7964361198570003E-2</v>
      </c>
      <c r="E19" s="4">
        <f ca="1">'Rendements SSD'!E19-'Rendements SSD_indices'!E19</f>
        <v>4.927950924275E-2</v>
      </c>
      <c r="F19" s="4">
        <f ca="1">'Rendements SSD'!F19-'Rendements SSD_indices'!F19</f>
        <v>-1.809019466882E-2</v>
      </c>
      <c r="G19" s="4">
        <f ca="1">'Rendements SSD'!G19-'Rendements SSD_indices'!G19</f>
        <v>3.4408586615120001E-2</v>
      </c>
      <c r="H19" s="4">
        <f ca="1">'Rendements SSD'!H19-'Rendements SSD_indices'!H19</f>
        <v>-2.532140693469E-2</v>
      </c>
      <c r="I19" s="4">
        <f ca="1">'Rendements SSD'!I19-'Rendements SSD_indices'!I19</f>
        <v>-4.0062589193400003E-3</v>
      </c>
      <c r="J19" s="4">
        <f ca="1">'Rendements SSD'!J19-'Rendements SSD_indices'!J19</f>
        <v>-3.2033537037660001E-2</v>
      </c>
      <c r="K19" s="4">
        <f ca="1">'Rendements SSD'!K19-'Rendements SSD_indices'!K19</f>
        <v>1.9281611006529999E-2</v>
      </c>
      <c r="L19" s="4">
        <f ca="1">'Rendements SSD'!L19-'Rendements SSD_indices'!L19</f>
        <v>1.191190714975E-2</v>
      </c>
      <c r="M19" s="4">
        <f ca="1">'Rendements SSD'!M19-'Rendements SSD_indices'!M19</f>
        <v>6.4410688378939998E-2</v>
      </c>
      <c r="N19" s="4">
        <f ca="1">'Rendements SSD'!N19-'Rendements SSD_indices'!N19</f>
        <v>2.5661E-2</v>
      </c>
      <c r="O19" s="4">
        <f ca="1">'Rendements SSD'!O19-'Rendements SSD_indices'!O19</f>
        <v>-4.3614E-2</v>
      </c>
      <c r="P19" s="4">
        <f ca="1">'Rendements SSD'!P19-'Rendements SSD_indices'!P19</f>
        <v>-3.2166E-2</v>
      </c>
      <c r="Q19" s="4">
        <f ca="1">'Rendements SSD'!Q19-'Rendements SSD_indices'!Q19</f>
        <v>9.2399999999999999E-3</v>
      </c>
      <c r="R19" s="4">
        <f ca="1">'Rendements SSD'!R19-'Rendements SSD_indices'!R19</f>
        <v>-1.5458E-2</v>
      </c>
      <c r="S19" s="4">
        <f ca="1">'Rendements SSD'!S19-'Rendements SSD_indices'!S19</f>
        <v>4.5646000000000006E-2</v>
      </c>
      <c r="T19" s="4">
        <f ca="1">'Rendements SSD'!T19-'Rendements SSD_indices'!T19</f>
        <v>6.3820000000000005E-3</v>
      </c>
      <c r="U19" s="4">
        <f ca="1">'Rendements SSD'!U19-'Rendements SSD_indices'!U19</f>
        <v>3.7853999999999999E-2</v>
      </c>
      <c r="V19" s="4">
        <f ca="1">'Rendements SSD'!V19-'Rendements SSD_indices'!V19</f>
        <v>2.4402E-2</v>
      </c>
      <c r="W19" s="4">
        <f ca="1">'Rendements SSD'!W19-'Rendements SSD_indices'!W19</f>
        <v>-4.7670000000000004E-3</v>
      </c>
      <c r="X19" s="4">
        <f ca="1">'Rendements SSD'!X19-'Rendements SSD_indices'!X19</f>
        <v>-1.3521E-2</v>
      </c>
      <c r="Y19" s="4">
        <f ca="1">'Rendements SSD'!Y19-'Rendements SSD_indices'!Y19</f>
        <v>2.7309999999999997E-2</v>
      </c>
      <c r="Z19" s="4">
        <f>'Rendements SSD'!Z19-'Rendements SSD_indices'!Z19</f>
        <v>0</v>
      </c>
      <c r="AA19" s="4">
        <f>'Rendements SSD'!AA19-'Rendements SSD_indices'!AA19</f>
        <v>0</v>
      </c>
      <c r="AB19" s="4">
        <f>'Rendements SSD'!AB19-'Rendements SSD_indices'!AB19</f>
        <v>0</v>
      </c>
      <c r="AC19" s="4">
        <f>'Rendements SSD'!AC19-'Rendements SSD_indices'!AC19</f>
        <v>0</v>
      </c>
      <c r="AD19" s="4">
        <f>'Rendements SSD'!AD19-'Rendements SSD_indices'!AD19</f>
        <v>0</v>
      </c>
      <c r="AE19" s="4">
        <f>'Rendements SSD'!AE19-'Rendements SSD_indices'!AE19</f>
        <v>0</v>
      </c>
      <c r="AF19" s="4">
        <f>'Rendements SSD'!AF19-'Rendements SSD_indices'!AF19</f>
        <v>0</v>
      </c>
      <c r="AG19" s="4">
        <f>'Rendements SSD'!AG19-'Rendements SSD_indices'!AG19</f>
        <v>0</v>
      </c>
      <c r="AH19" s="4">
        <f>'Rendements SSD'!AH19-'Rendements SSD_indices'!AH19</f>
        <v>0</v>
      </c>
      <c r="AI19" s="4">
        <f>'Rendements SSD'!AI19-'Rendements SSD_indices'!AI19</f>
        <v>0</v>
      </c>
      <c r="AJ19" s="4">
        <f>'Rendements SSD'!AJ19-'Rendements SSD_indices'!AJ19</f>
        <v>0</v>
      </c>
      <c r="AK19" s="4">
        <f>'Rendements SSD'!AK19-'Rendements SSD_indices'!AK19</f>
        <v>0</v>
      </c>
    </row>
    <row r="20" spans="1:37" x14ac:dyDescent="0.25">
      <c r="A20" s="2">
        <v>44561</v>
      </c>
      <c r="B20" s="4">
        <f ca="1">'Rendements SSD'!B20-'Rendements SSD_indices'!B20</f>
        <v>-4.9863057124309995E-2</v>
      </c>
      <c r="C20" s="4">
        <f ca="1">'Rendements SSD'!C20-'Rendements SSD_indices'!C20</f>
        <v>-2.1194068377330001E-2</v>
      </c>
      <c r="D20" s="4">
        <f ca="1">'Rendements SSD'!D20-'Rendements SSD_indices'!D20</f>
        <v>2.6809414725910002E-2</v>
      </c>
      <c r="E20" s="4">
        <f ca="1">'Rendements SSD'!E20-'Rendements SSD_indices'!E20</f>
        <v>5.4784034763999956E-3</v>
      </c>
      <c r="F20" s="4">
        <f ca="1">'Rendements SSD'!F20-'Rendements SSD_indices'!F20</f>
        <v>2.2816380977390003E-2</v>
      </c>
      <c r="G20" s="4">
        <f ca="1">'Rendements SSD'!G20-'Rendements SSD_indices'!G20</f>
        <v>-4.9712540396699999E-2</v>
      </c>
      <c r="H20" s="4">
        <f ca="1">'Rendements SSD'!H20-'Rendements SSD_indices'!H20</f>
        <v>-9.8631573888899992E-3</v>
      </c>
      <c r="I20" s="4">
        <f ca="1">'Rendements SSD'!I20-'Rendements SSD_indices'!I20</f>
        <v>-6.1194168641909998E-2</v>
      </c>
      <c r="J20" s="4">
        <f ca="1">'Rendements SSD'!J20-'Rendements SSD_indices'!J20</f>
        <v>2.6809314461330003E-2</v>
      </c>
      <c r="K20" s="4">
        <f ca="1">'Rendements SSD'!K20-'Rendements SSD_indices'!K20</f>
        <v>5.4783032118299983E-3</v>
      </c>
      <c r="L20" s="4">
        <f ca="1">'Rendements SSD'!L20-'Rendements SSD_indices'!L20</f>
        <v>-4.7183719280510003E-2</v>
      </c>
      <c r="M20" s="4">
        <f ca="1">'Rendements SSD'!M20-'Rendements SSD_indices'!M20</f>
        <v>1.0287359338719999E-2</v>
      </c>
      <c r="N20" s="4">
        <f ca="1">'Rendements SSD'!N20-'Rendements SSD_indices'!N20</f>
        <v>-2.8185000000000002E-2</v>
      </c>
      <c r="O20" s="4">
        <f ca="1">'Rendements SSD'!O20-'Rendements SSD_indices'!O20</f>
        <v>1.0290999999999998E-2</v>
      </c>
      <c r="P20" s="4">
        <f ca="1">'Rendements SSD'!P20-'Rendements SSD_indices'!P20</f>
        <v>-5.2755999999999997E-2</v>
      </c>
      <c r="Q20" s="4">
        <f ca="1">'Rendements SSD'!Q20-'Rendements SSD_indices'!Q20</f>
        <v>-1.5886999999999998E-2</v>
      </c>
      <c r="R20" s="4">
        <f ca="1">'Rendements SSD'!R20-'Rendements SSD_indices'!R20</f>
        <v>-2.6471000000000001E-2</v>
      </c>
      <c r="S20" s="4">
        <f ca="1">'Rendements SSD'!S20-'Rendements SSD_indices'!S20</f>
        <v>-8.6060000000000008E-3</v>
      </c>
      <c r="T20" s="4">
        <f ca="1">'Rendements SSD'!T20-'Rendements SSD_indices'!T20</f>
        <v>-2.0028999999999998E-2</v>
      </c>
      <c r="U20" s="4">
        <f ca="1">'Rendements SSD'!U20-'Rendements SSD_indices'!U20</f>
        <v>-2.8739999999999981E-3</v>
      </c>
      <c r="V20" s="4">
        <f ca="1">'Rendements SSD'!V20-'Rendements SSD_indices'!V20</f>
        <v>-4.3379000000000001E-2</v>
      </c>
      <c r="W20" s="4">
        <f ca="1">'Rendements SSD'!W20-'Rendements SSD_indices'!W20</f>
        <v>-3.5042000000000004E-2</v>
      </c>
      <c r="X20" s="4">
        <f ca="1">'Rendements SSD'!X20-'Rendements SSD_indices'!X20</f>
        <v>-2.7535999999999998E-2</v>
      </c>
      <c r="Y20" s="4">
        <f ca="1">'Rendements SSD'!Y20-'Rendements SSD_indices'!Y20</f>
        <v>-3.9197999999999997E-2</v>
      </c>
      <c r="Z20" s="4">
        <f>'Rendements SSD'!Z20-'Rendements SSD_indices'!Z20</f>
        <v>0</v>
      </c>
      <c r="AA20" s="4">
        <f>'Rendements SSD'!AA20-'Rendements SSD_indices'!AA20</f>
        <v>0</v>
      </c>
      <c r="AB20" s="4">
        <f>'Rendements SSD'!AB20-'Rendements SSD_indices'!AB20</f>
        <v>0</v>
      </c>
      <c r="AC20" s="4">
        <f>'Rendements SSD'!AC20-'Rendements SSD_indices'!AC20</f>
        <v>0</v>
      </c>
      <c r="AD20" s="4">
        <f>'Rendements SSD'!AD20-'Rendements SSD_indices'!AD20</f>
        <v>0</v>
      </c>
      <c r="AE20" s="4">
        <f>'Rendements SSD'!AE20-'Rendements SSD_indices'!AE20</f>
        <v>0</v>
      </c>
      <c r="AF20" s="4">
        <f>'Rendements SSD'!AF20-'Rendements SSD_indices'!AF20</f>
        <v>0</v>
      </c>
      <c r="AG20" s="4">
        <f>'Rendements SSD'!AG20-'Rendements SSD_indices'!AG20</f>
        <v>0</v>
      </c>
      <c r="AH20" s="4">
        <f>'Rendements SSD'!AH20-'Rendements SSD_indices'!AH20</f>
        <v>0</v>
      </c>
      <c r="AI20" s="4">
        <f>'Rendements SSD'!AI20-'Rendements SSD_indices'!AI20</f>
        <v>0</v>
      </c>
      <c r="AJ20" s="4">
        <f>'Rendements SSD'!AJ20-'Rendements SSD_indices'!AJ20</f>
        <v>0</v>
      </c>
      <c r="AK20" s="4">
        <f>'Rendements SSD'!AK20-'Rendements SSD_indices'!AK20</f>
        <v>0</v>
      </c>
    </row>
    <row r="21" spans="1:37" x14ac:dyDescent="0.25">
      <c r="A21" s="2">
        <v>44592</v>
      </c>
      <c r="B21" s="4">
        <f ca="1">'Rendements SSD'!B21-'Rendements SSD_indices'!B21</f>
        <v>9.1187082318389998E-2</v>
      </c>
      <c r="C21" s="4">
        <f ca="1">'Rendements SSD'!C21-'Rendements SSD_indices'!C21</f>
        <v>3.0186408202530001E-2</v>
      </c>
      <c r="D21" s="4">
        <f ca="1">'Rendements SSD'!D21-'Rendements SSD_indices'!D21</f>
        <v>-1.1312876592320002E-2</v>
      </c>
      <c r="E21" s="4">
        <f ca="1">'Rendements SSD'!E21-'Rendements SSD_indices'!E21</f>
        <v>4.7688745581509998E-2</v>
      </c>
      <c r="F21" s="4">
        <f ca="1">'Rendements SSD'!F21-'Rendements SSD_indices'!F21</f>
        <v>-1.4305276783670003E-2</v>
      </c>
      <c r="G21" s="4">
        <f ca="1">'Rendements SSD'!G21-'Rendements SSD_indices'!G21</f>
        <v>-2.6196243801220005E-2</v>
      </c>
      <c r="H21" s="4">
        <f ca="1">'Rendements SSD'!H21-'Rendements SSD_indices'!H21</f>
        <v>3.1186281747229996E-2</v>
      </c>
      <c r="I21" s="4">
        <f ca="1">'Rendements SSD'!I21-'Rendements SSD_indices'!I21</f>
        <v>5.0185607230880003E-2</v>
      </c>
      <c r="J21" s="4">
        <f ca="1">'Rendements SSD'!J21-'Rendements SSD_indices'!J21</f>
        <v>-1.3136781629499994E-3</v>
      </c>
      <c r="K21" s="4">
        <f ca="1">'Rendements SSD'!K21-'Rendements SSD_indices'!K21</f>
        <v>4.7687943612739994E-2</v>
      </c>
      <c r="L21" s="4">
        <f ca="1">'Rendements SSD'!L21-'Rendements SSD_indices'!L21</f>
        <v>2.5693920374169999E-2</v>
      </c>
      <c r="M21" s="4">
        <f ca="1">'Rendements SSD'!M21-'Rendements SSD_indices'!M21</f>
        <v>-6.1970473137599978E-3</v>
      </c>
      <c r="N21" s="4">
        <f ca="1">'Rendements SSD'!N21-'Rendements SSD_indices'!N21</f>
        <v>5.0571000000000005E-2</v>
      </c>
      <c r="O21" s="4">
        <f ca="1">'Rendements SSD'!O21-'Rendements SSD_indices'!O21</f>
        <v>3.1018E-2</v>
      </c>
      <c r="P21" s="4">
        <f ca="1">'Rendements SSD'!P21-'Rendements SSD_indices'!P21</f>
        <v>8.1932000000000005E-2</v>
      </c>
      <c r="Q21" s="4">
        <f ca="1">'Rendements SSD'!Q21-'Rendements SSD_indices'!Q21</f>
        <v>7.3047000000000001E-2</v>
      </c>
      <c r="R21" s="4">
        <f ca="1">'Rendements SSD'!R21-'Rendements SSD_indices'!R21</f>
        <v>1.0333999999999999E-2</v>
      </c>
      <c r="S21" s="4">
        <f ca="1">'Rendements SSD'!S21-'Rendements SSD_indices'!S21</f>
        <v>8.5700000000000359E-4</v>
      </c>
      <c r="T21" s="4">
        <f ca="1">'Rendements SSD'!T21-'Rendements SSD_indices'!T21</f>
        <v>6.1213999999999998E-2</v>
      </c>
      <c r="U21" s="4">
        <f ca="1">'Rendements SSD'!U21-'Rendements SSD_indices'!U21</f>
        <v>7.1945000000000009E-2</v>
      </c>
      <c r="V21" s="4">
        <f ca="1">'Rendements SSD'!V21-'Rendements SSD_indices'!V21</f>
        <v>-1.2439000000000002E-2</v>
      </c>
      <c r="W21" s="4">
        <f ca="1">'Rendements SSD'!W21-'Rendements SSD_indices'!W21</f>
        <v>4.7854999999999995E-2</v>
      </c>
      <c r="X21" s="4">
        <f ca="1">'Rendements SSD'!X21-'Rendements SSD_indices'!X21</f>
        <v>6.8309000000000009E-2</v>
      </c>
      <c r="Y21" s="4">
        <f ca="1">'Rendements SSD'!Y21-'Rendements SSD_indices'!Y21</f>
        <v>-2.1380000000000003E-2</v>
      </c>
      <c r="Z21" s="4">
        <f>'Rendements SSD'!Z21-'Rendements SSD_indices'!Z21</f>
        <v>0</v>
      </c>
      <c r="AA21" s="4">
        <f>'Rendements SSD'!AA21-'Rendements SSD_indices'!AA21</f>
        <v>0</v>
      </c>
      <c r="AB21" s="4">
        <f>'Rendements SSD'!AB21-'Rendements SSD_indices'!AB21</f>
        <v>0</v>
      </c>
      <c r="AC21" s="4">
        <f>'Rendements SSD'!AC21-'Rendements SSD_indices'!AC21</f>
        <v>0</v>
      </c>
      <c r="AD21" s="4">
        <f>'Rendements SSD'!AD21-'Rendements SSD_indices'!AD21</f>
        <v>0</v>
      </c>
      <c r="AE21" s="4">
        <f>'Rendements SSD'!AE21-'Rendements SSD_indices'!AE21</f>
        <v>0</v>
      </c>
      <c r="AF21" s="4">
        <f>'Rendements SSD'!AF21-'Rendements SSD_indices'!AF21</f>
        <v>0</v>
      </c>
      <c r="AG21" s="4">
        <f>'Rendements SSD'!AG21-'Rendements SSD_indices'!AG21</f>
        <v>0</v>
      </c>
      <c r="AH21" s="4">
        <f>'Rendements SSD'!AH21-'Rendements SSD_indices'!AH21</f>
        <v>0</v>
      </c>
      <c r="AI21" s="4">
        <f>'Rendements SSD'!AI21-'Rendements SSD_indices'!AI21</f>
        <v>0</v>
      </c>
      <c r="AJ21" s="4">
        <f>'Rendements SSD'!AJ21-'Rendements SSD_indices'!AJ21</f>
        <v>0</v>
      </c>
      <c r="AK21" s="4">
        <f>'Rendements SSD'!AK21-'Rendements SSD_indices'!AK21</f>
        <v>0</v>
      </c>
    </row>
    <row r="22" spans="1:37" x14ac:dyDescent="0.25">
      <c r="A22" s="2">
        <v>44620</v>
      </c>
      <c r="B22" s="4">
        <f ca="1">'Rendements SSD'!B22-'Rendements SSD_indices'!B22</f>
        <v>3.046299257902E-2</v>
      </c>
      <c r="C22" s="4">
        <f ca="1">'Rendements SSD'!C22-'Rendements SSD_indices'!C22</f>
        <v>4.1327805305819997E-2</v>
      </c>
      <c r="D22" s="4">
        <f ca="1">'Rendements SSD'!D22-'Rendements SSD_indices'!D22</f>
        <v>-7.3453889342200013E-3</v>
      </c>
      <c r="E22" s="4">
        <f ca="1">'Rendements SSD'!E22-'Rendements SSD_indices'!E22</f>
        <v>7.3556746057209993E-2</v>
      </c>
      <c r="F22" s="4">
        <f ca="1">'Rendements SSD'!F22-'Rendements SSD_indices'!F22</f>
        <v>5.5405798242849996E-2</v>
      </c>
      <c r="G22" s="4">
        <f ca="1">'Rendements SSD'!G22-'Rendements SSD_indices'!G22</f>
        <v>-1.253735524674E-2</v>
      </c>
      <c r="H22" s="4">
        <f ca="1">'Rendements SSD'!H22-'Rendements SSD_indices'!H22</f>
        <v>5.9575987026290002E-2</v>
      </c>
      <c r="I22" s="4">
        <f ca="1">'Rendements SSD'!I22-'Rendements SSD_indices'!I22</f>
        <v>5.008283874596E-2</v>
      </c>
      <c r="J22" s="4">
        <f ca="1">'Rendements SSD'!J22-'Rendements SSD_indices'!J22</f>
        <v>-3.7344793273690002E-2</v>
      </c>
      <c r="K22" s="4">
        <f ca="1">'Rendements SSD'!K22-'Rendements SSD_indices'!K22</f>
        <v>4.3557339788030003E-2</v>
      </c>
      <c r="L22" s="4">
        <f ca="1">'Rendements SSD'!L22-'Rendements SSD_indices'!L22</f>
        <v>1.5404779038120001E-2</v>
      </c>
      <c r="M22" s="4">
        <f ca="1">'Rendements SSD'!M22-'Rendements SSD_indices'!M22</f>
        <v>-2.5367691878200004E-3</v>
      </c>
      <c r="N22" s="4">
        <f ca="1">'Rendements SSD'!N22-'Rendements SSD_indices'!N22</f>
        <v>-6.0600000000000011E-3</v>
      </c>
      <c r="O22" s="4">
        <f ca="1">'Rendements SSD'!O22-'Rendements SSD_indices'!O22</f>
        <v>-1.5096999999999999E-2</v>
      </c>
      <c r="P22" s="4">
        <f ca="1">'Rendements SSD'!P22-'Rendements SSD_indices'!P22</f>
        <v>5.6828000000000004E-2</v>
      </c>
      <c r="Q22" s="4">
        <f ca="1">'Rendements SSD'!Q22-'Rendements SSD_indices'!Q22</f>
        <v>1.8790999999999999E-2</v>
      </c>
      <c r="R22" s="4">
        <f ca="1">'Rendements SSD'!R22-'Rendements SSD_indices'!R22</f>
        <v>-3.7754000000000003E-2</v>
      </c>
      <c r="S22" s="4">
        <f ca="1">'Rendements SSD'!S22-'Rendements SSD_indices'!S22</f>
        <v>3.3739999999999999E-2</v>
      </c>
      <c r="T22" s="4">
        <f ca="1">'Rendements SSD'!T22-'Rendements SSD_indices'!T22</f>
        <v>6.4735000000000001E-2</v>
      </c>
      <c r="U22" s="4">
        <f ca="1">'Rendements SSD'!U22-'Rendements SSD_indices'!U22</f>
        <v>7.6727000000000004E-2</v>
      </c>
      <c r="V22" s="4">
        <f ca="1">'Rendements SSD'!V22-'Rendements SSD_indices'!V22</f>
        <v>5.1313999999999999E-2</v>
      </c>
      <c r="W22" s="4">
        <f ca="1">'Rendements SSD'!W22-'Rendements SSD_indices'!W22</f>
        <v>2.1169999999999991E-3</v>
      </c>
      <c r="X22" s="4">
        <f ca="1">'Rendements SSD'!X22-'Rendements SSD_indices'!X22</f>
        <v>-6.6779999999999999E-3</v>
      </c>
      <c r="Y22" s="4">
        <f ca="1">'Rendements SSD'!Y22-'Rendements SSD_indices'!Y22</f>
        <v>1.4125E-2</v>
      </c>
      <c r="Z22" s="4">
        <f>'Rendements SSD'!Z22-'Rendements SSD_indices'!Z22</f>
        <v>0</v>
      </c>
      <c r="AA22" s="4">
        <f>'Rendements SSD'!AA22-'Rendements SSD_indices'!AA22</f>
        <v>0</v>
      </c>
      <c r="AB22" s="4">
        <f>'Rendements SSD'!AB22-'Rendements SSD_indices'!AB22</f>
        <v>0</v>
      </c>
      <c r="AC22" s="4">
        <f>'Rendements SSD'!AC22-'Rendements SSD_indices'!AC22</f>
        <v>0</v>
      </c>
      <c r="AD22" s="4">
        <f>'Rendements SSD'!AD22-'Rendements SSD_indices'!AD22</f>
        <v>0</v>
      </c>
      <c r="AE22" s="4">
        <f>'Rendements SSD'!AE22-'Rendements SSD_indices'!AE22</f>
        <v>0</v>
      </c>
      <c r="AF22" s="4">
        <f>'Rendements SSD'!AF22-'Rendements SSD_indices'!AF22</f>
        <v>0</v>
      </c>
      <c r="AG22" s="4">
        <f>'Rendements SSD'!AG22-'Rendements SSD_indices'!AG22</f>
        <v>0</v>
      </c>
      <c r="AH22" s="4">
        <f>'Rendements SSD'!AH22-'Rendements SSD_indices'!AH22</f>
        <v>0</v>
      </c>
      <c r="AI22" s="4">
        <f>'Rendements SSD'!AI22-'Rendements SSD_indices'!AI22</f>
        <v>0</v>
      </c>
      <c r="AJ22" s="4">
        <f>'Rendements SSD'!AJ22-'Rendements SSD_indices'!AJ22</f>
        <v>0</v>
      </c>
      <c r="AK22" s="4">
        <f>'Rendements SSD'!AK22-'Rendements SSD_indices'!AK22</f>
        <v>0</v>
      </c>
    </row>
    <row r="23" spans="1:37" x14ac:dyDescent="0.25">
      <c r="A23" s="2">
        <v>44651</v>
      </c>
      <c r="B23" s="4">
        <f ca="1">'Rendements SSD'!B23-'Rendements SSD_indices'!B23</f>
        <v>-2.3395206110320001E-2</v>
      </c>
      <c r="C23" s="4">
        <f ca="1">'Rendements SSD'!C23-'Rendements SSD_indices'!C23</f>
        <v>3.2512604194969999E-2</v>
      </c>
      <c r="D23" s="4">
        <f ca="1">'Rendements SSD'!D23-'Rendements SSD_indices'!D23</f>
        <v>2.6374319652940001E-2</v>
      </c>
      <c r="E23" s="4">
        <f ca="1">'Rendements SSD'!E23-'Rendements SSD_indices'!E23</f>
        <v>5.228212995829E-2</v>
      </c>
      <c r="F23" s="4">
        <f ca="1">'Rendements SSD'!F23-'Rendements SSD_indices'!F23</f>
        <v>4.0977505689500007E-3</v>
      </c>
      <c r="G23" s="4">
        <f ca="1">'Rendements SSD'!G23-'Rendements SSD_indices'!G23</f>
        <v>6.2151686169399992E-3</v>
      </c>
      <c r="H23" s="4">
        <f ca="1">'Rendements SSD'!H23-'Rendements SSD_indices'!H23</f>
        <v>3.4945890078439998E-2</v>
      </c>
      <c r="I23" s="4">
        <f ca="1">'Rendements SSD'!I23-'Rendements SSD_indices'!I23</f>
        <v>-3.9809861140730006E-2</v>
      </c>
      <c r="J23" s="4">
        <f ca="1">'Rendements SSD'!J23-'Rendements SSD_indices'!J23</f>
        <v>3.6374319652939996E-2</v>
      </c>
      <c r="K23" s="4">
        <f ca="1">'Rendements SSD'!K23-'Rendements SSD_indices'!K23</f>
        <v>6.2282129958289995E-2</v>
      </c>
      <c r="L23" s="4">
        <f ca="1">'Rendements SSD'!L23-'Rendements SSD_indices'!L23</f>
        <v>-3.5902249431049998E-2</v>
      </c>
      <c r="M23" s="4">
        <f ca="1">'Rendements SSD'!M23-'Rendements SSD_indices'!M23</f>
        <v>3.6215168616940005E-2</v>
      </c>
      <c r="N23" s="4">
        <f ca="1">'Rendements SSD'!N23-'Rendements SSD_indices'!N23</f>
        <v>3.6525000000000002E-2</v>
      </c>
      <c r="O23" s="4">
        <f ca="1">'Rendements SSD'!O23-'Rendements SSD_indices'!O23</f>
        <v>6.2432999999999995E-2</v>
      </c>
      <c r="P23" s="4">
        <f ca="1">'Rendements SSD'!P23-'Rendements SSD_indices'!P23</f>
        <v>-3.5750999999999998E-2</v>
      </c>
      <c r="Q23" s="4">
        <f ca="1">'Rendements SSD'!Q23-'Rendements SSD_indices'!Q23</f>
        <v>2.6215000000000002E-2</v>
      </c>
      <c r="R23" s="4">
        <f ca="1">'Rendements SSD'!R23-'Rendements SSD_indices'!R23</f>
        <v>2.2816000000000003E-2</v>
      </c>
      <c r="S23" s="4">
        <f ca="1">'Rendements SSD'!S23-'Rendements SSD_indices'!S23</f>
        <v>-1.3392000000000001E-2</v>
      </c>
      <c r="T23" s="4">
        <f ca="1">'Rendements SSD'!T23-'Rendements SSD_indices'!T23</f>
        <v>2.4690000000000003E-3</v>
      </c>
      <c r="U23" s="4">
        <f ca="1">'Rendements SSD'!U23-'Rendements SSD_indices'!U23</f>
        <v>-5.8089999999999999E-3</v>
      </c>
      <c r="V23" s="4">
        <f ca="1">'Rendements SSD'!V23-'Rendements SSD_indices'!V23</f>
        <v>1.5387E-2</v>
      </c>
      <c r="W23" s="4">
        <f ca="1">'Rendements SSD'!W23-'Rendements SSD_indices'!W23</f>
        <v>7.1175999999999989E-2</v>
      </c>
      <c r="X23" s="4">
        <f ca="1">'Rendements SSD'!X23-'Rendements SSD_indices'!X23</f>
        <v>-3.5140999999999999E-2</v>
      </c>
      <c r="Y23" s="4">
        <f ca="1">'Rendements SSD'!Y23-'Rendements SSD_indices'!Y23</f>
        <v>-9.3530000000000002E-3</v>
      </c>
      <c r="Z23" s="4">
        <f>'Rendements SSD'!Z23-'Rendements SSD_indices'!Z23</f>
        <v>0</v>
      </c>
      <c r="AA23" s="4">
        <f>'Rendements SSD'!AA23-'Rendements SSD_indices'!AA23</f>
        <v>0</v>
      </c>
      <c r="AB23" s="4">
        <f>'Rendements SSD'!AB23-'Rendements SSD_indices'!AB23</f>
        <v>0</v>
      </c>
      <c r="AC23" s="4">
        <f>'Rendements SSD'!AC23-'Rendements SSD_indices'!AC23</f>
        <v>0</v>
      </c>
      <c r="AD23" s="4">
        <f>'Rendements SSD'!AD23-'Rendements SSD_indices'!AD23</f>
        <v>0</v>
      </c>
      <c r="AE23" s="4">
        <f>'Rendements SSD'!AE23-'Rendements SSD_indices'!AE23</f>
        <v>0</v>
      </c>
      <c r="AF23" s="4">
        <f>'Rendements SSD'!AF23-'Rendements SSD_indices'!AF23</f>
        <v>0</v>
      </c>
      <c r="AG23" s="4">
        <f>'Rendements SSD'!AG23-'Rendements SSD_indices'!AG23</f>
        <v>0</v>
      </c>
      <c r="AH23" s="4">
        <f>'Rendements SSD'!AH23-'Rendements SSD_indices'!AH23</f>
        <v>0</v>
      </c>
      <c r="AI23" s="4">
        <f>'Rendements SSD'!AI23-'Rendements SSD_indices'!AI23</f>
        <v>0</v>
      </c>
      <c r="AJ23" s="4">
        <f>'Rendements SSD'!AJ23-'Rendements SSD_indices'!AJ23</f>
        <v>0</v>
      </c>
      <c r="AK23" s="4">
        <f>'Rendements SSD'!AK23-'Rendements SSD_indices'!AK23</f>
        <v>0</v>
      </c>
    </row>
    <row r="24" spans="1:37" x14ac:dyDescent="0.25">
      <c r="A24" s="2">
        <v>44680</v>
      </c>
      <c r="B24" s="4">
        <f ca="1">'Rendements SSD'!B24-'Rendements SSD_indices'!B24</f>
        <v>-1.1768530051600001E-2</v>
      </c>
      <c r="C24" s="4">
        <f ca="1">'Rendements SSD'!C24-'Rendements SSD_indices'!C24</f>
        <v>9.0583400744680007E-2</v>
      </c>
      <c r="D24" s="4">
        <f ca="1">'Rendements SSD'!D24-'Rendements SSD_indices'!D24</f>
        <v>2.4111296939070003E-2</v>
      </c>
      <c r="E24" s="4">
        <f ca="1">'Rendements SSD'!E24-'Rendements SSD_indices'!E24</f>
        <v>8.6463227735340001E-2</v>
      </c>
      <c r="F24" s="4">
        <f ca="1">'Rendements SSD'!F24-'Rendements SSD_indices'!F24</f>
        <v>7.1167089327869998E-2</v>
      </c>
      <c r="G24" s="4">
        <f ca="1">'Rendements SSD'!G24-'Rendements SSD_indices'!G24</f>
        <v>0.11622243218681999</v>
      </c>
      <c r="H24" s="4">
        <f ca="1">'Rendements SSD'!H24-'Rendements SSD_indices'!H24</f>
        <v>7.8970149913600018E-3</v>
      </c>
      <c r="I24" s="4">
        <f ca="1">'Rendements SSD'!I24-'Rendements SSD_indices'!I24</f>
        <v>1.0115163804800001E-2</v>
      </c>
      <c r="J24" s="4">
        <f ca="1">'Rendements SSD'!J24-'Rendements SSD_indices'!J24</f>
        <v>4.3967019661569996E-2</v>
      </c>
      <c r="K24" s="4">
        <f ca="1">'Rendements SSD'!K24-'Rendements SSD_indices'!K24</f>
        <v>-3.5367722646600028E-3</v>
      </c>
      <c r="L24" s="4">
        <f ca="1">'Rendements SSD'!L24-'Rendements SSD_indices'!L24</f>
        <v>8.1167089327869993E-2</v>
      </c>
      <c r="M24" s="4">
        <f ca="1">'Rendements SSD'!M24-'Rendements SSD_indices'!M24</f>
        <v>4.6222432186819998E-2</v>
      </c>
      <c r="N24" s="4">
        <f ca="1">'Rendements SSD'!N24-'Rendements SSD_indices'!N24</f>
        <v>6.4286999999999997E-2</v>
      </c>
      <c r="O24" s="4">
        <f ca="1">'Rendements SSD'!O24-'Rendements SSD_indices'!O24</f>
        <v>6.6639000000000004E-2</v>
      </c>
      <c r="P24" s="4">
        <f ca="1">'Rendements SSD'!P24-'Rendements SSD_indices'!P24</f>
        <v>7.1343000000000004E-2</v>
      </c>
      <c r="Q24" s="4">
        <f ca="1">'Rendements SSD'!Q24-'Rendements SSD_indices'!Q24</f>
        <v>0.10622200000000001</v>
      </c>
      <c r="R24" s="4">
        <f ca="1">'Rendements SSD'!R24-'Rendements SSD_indices'!R24</f>
        <v>7.0818999999999993E-2</v>
      </c>
      <c r="S24" s="4">
        <f ca="1">'Rendements SSD'!S24-'Rendements SSD_indices'!S24</f>
        <v>-5.7070000000000037E-3</v>
      </c>
      <c r="T24" s="4">
        <f ca="1">'Rendements SSD'!T24-'Rendements SSD_indices'!T24</f>
        <v>6.6080000000000028E-3</v>
      </c>
      <c r="U24" s="4">
        <f ca="1">'Rendements SSD'!U24-'Rendements SSD_indices'!U24</f>
        <v>3.1239999999999993E-2</v>
      </c>
      <c r="V24" s="4">
        <f ca="1">'Rendements SSD'!V24-'Rendements SSD_indices'!V24</f>
        <v>7.7349000000000001E-2</v>
      </c>
      <c r="W24" s="4">
        <f ca="1">'Rendements SSD'!W24-'Rendements SSD_indices'!W24</f>
        <v>5.9704000000000007E-2</v>
      </c>
      <c r="X24" s="4">
        <f ca="1">'Rendements SSD'!X24-'Rendements SSD_indices'!X24</f>
        <v>9.3235999999999999E-2</v>
      </c>
      <c r="Y24" s="4">
        <f ca="1">'Rendements SSD'!Y24-'Rendements SSD_indices'!Y24</f>
        <v>-4.4100000000000042E-3</v>
      </c>
      <c r="Z24" s="4">
        <f>'Rendements SSD'!Z24-'Rendements SSD_indices'!Z24</f>
        <v>0</v>
      </c>
      <c r="AA24" s="4">
        <f>'Rendements SSD'!AA24-'Rendements SSD_indices'!AA24</f>
        <v>0</v>
      </c>
      <c r="AB24" s="4">
        <f>'Rendements SSD'!AB24-'Rendements SSD_indices'!AB24</f>
        <v>0</v>
      </c>
      <c r="AC24" s="4">
        <f>'Rendements SSD'!AC24-'Rendements SSD_indices'!AC24</f>
        <v>0</v>
      </c>
      <c r="AD24" s="4">
        <f>'Rendements SSD'!AD24-'Rendements SSD_indices'!AD24</f>
        <v>0</v>
      </c>
      <c r="AE24" s="4">
        <f>'Rendements SSD'!AE24-'Rendements SSD_indices'!AE24</f>
        <v>0</v>
      </c>
      <c r="AF24" s="4">
        <f>'Rendements SSD'!AF24-'Rendements SSD_indices'!AF24</f>
        <v>0</v>
      </c>
      <c r="AG24" s="4">
        <f>'Rendements SSD'!AG24-'Rendements SSD_indices'!AG24</f>
        <v>0</v>
      </c>
      <c r="AH24" s="4">
        <f>'Rendements SSD'!AH24-'Rendements SSD_indices'!AH24</f>
        <v>0</v>
      </c>
      <c r="AI24" s="4">
        <f>'Rendements SSD'!AI24-'Rendements SSD_indices'!AI24</f>
        <v>0</v>
      </c>
      <c r="AJ24" s="4">
        <f>'Rendements SSD'!AJ24-'Rendements SSD_indices'!AJ24</f>
        <v>0</v>
      </c>
      <c r="AK24" s="4">
        <f>'Rendements SSD'!AK24-'Rendements SSD_indices'!AK24</f>
        <v>0</v>
      </c>
    </row>
    <row r="25" spans="1:37" x14ac:dyDescent="0.25">
      <c r="A25" s="2">
        <v>44712</v>
      </c>
      <c r="B25" s="4">
        <f ca="1">'Rendements SSD'!B25-'Rendements SSD_indices'!B25</f>
        <v>-1.7840392437099999E-2</v>
      </c>
      <c r="C25" s="4">
        <f ca="1">'Rendements SSD'!C25-'Rendements SSD_indices'!C25</f>
        <v>6.2657568927419999E-2</v>
      </c>
      <c r="D25" s="4">
        <f ca="1">'Rendements SSD'!D25-'Rendements SSD_indices'!D25</f>
        <v>4.3404510974209998E-2</v>
      </c>
      <c r="E25" s="4">
        <f ca="1">'Rendements SSD'!E25-'Rendements SSD_indices'!E25</f>
        <v>-1.6097527661270001E-2</v>
      </c>
      <c r="F25" s="4">
        <f ca="1">'Rendements SSD'!F25-'Rendements SSD_indices'!F25</f>
        <v>-2.5101604932259998E-2</v>
      </c>
      <c r="G25" s="4">
        <f ca="1">'Rendements SSD'!G25-'Rendements SSD_indices'!G25</f>
        <v>2.5910503228660002E-2</v>
      </c>
      <c r="H25" s="4">
        <f ca="1">'Rendements SSD'!H25-'Rendements SSD_indices'!H25</f>
        <v>6.145151630594E-2</v>
      </c>
      <c r="I25" s="4">
        <f ca="1">'Rendements SSD'!I25-'Rendements SSD_indices'!I25</f>
        <v>-8.3337588323400009E-3</v>
      </c>
      <c r="J25" s="4">
        <f ca="1">'Rendements SSD'!J25-'Rendements SSD_indices'!J25</f>
        <v>-7.1430848608600005E-3</v>
      </c>
      <c r="K25" s="4">
        <f ca="1">'Rendements SSD'!K25-'Rendements SSD_indices'!K25</f>
        <v>-4.6097527661270003E-2</v>
      </c>
      <c r="L25" s="4">
        <f ca="1">'Rendements SSD'!L25-'Rendements SSD_indices'!L25</f>
        <v>6.4898395067739992E-2</v>
      </c>
      <c r="M25" s="4">
        <f ca="1">'Rendements SSD'!M25-'Rendements SSD_indices'!M25</f>
        <v>-1.4089496771340001E-2</v>
      </c>
      <c r="N25" s="4">
        <f ca="1">'Rendements SSD'!N25-'Rendements SSD_indices'!N25</f>
        <v>-6.5870000000000008E-3</v>
      </c>
      <c r="O25" s="4">
        <f ca="1">'Rendements SSD'!O25-'Rendements SSD_indices'!O25</f>
        <v>1.3911E-2</v>
      </c>
      <c r="P25" s="4">
        <f ca="1">'Rendements SSD'!P25-'Rendements SSD_indices'!P25</f>
        <v>4.9059999999999998E-3</v>
      </c>
      <c r="Q25" s="4">
        <f ca="1">'Rendements SSD'!Q25-'Rendements SSD_indices'!Q25</f>
        <v>6.5910999999999997E-2</v>
      </c>
      <c r="R25" s="4">
        <f ca="1">'Rendements SSD'!R25-'Rendements SSD_indices'!R25</f>
        <v>3.2632000000000001E-2</v>
      </c>
      <c r="S25" s="4">
        <f ca="1">'Rendements SSD'!S25-'Rendements SSD_indices'!S25</f>
        <v>-2.6615E-2</v>
      </c>
      <c r="T25" s="4">
        <f ca="1">'Rendements SSD'!T25-'Rendements SSD_indices'!T25</f>
        <v>3.8869999999999998E-3</v>
      </c>
      <c r="U25" s="4">
        <f ca="1">'Rendements SSD'!U25-'Rendements SSD_indices'!U25</f>
        <v>6.4891000000000004E-2</v>
      </c>
      <c r="V25" s="4">
        <f ca="1">'Rendements SSD'!V25-'Rendements SSD_indices'!V25</f>
        <v>3.1988000000000003E-2</v>
      </c>
      <c r="W25" s="4">
        <f ca="1">'Rendements SSD'!W25-'Rendements SSD_indices'!W25</f>
        <v>1.2411E-2</v>
      </c>
      <c r="X25" s="4">
        <f ca="1">'Rendements SSD'!X25-'Rendements SSD_indices'!X25</f>
        <v>6.3045999999999991E-2</v>
      </c>
      <c r="Y25" s="4">
        <f ca="1">'Rendements SSD'!Y25-'Rendements SSD_indices'!Y25</f>
        <v>-4.6531000000000003E-2</v>
      </c>
      <c r="Z25" s="4">
        <f>'Rendements SSD'!Z25-'Rendements SSD_indices'!Z25</f>
        <v>0</v>
      </c>
      <c r="AA25" s="4">
        <f>'Rendements SSD'!AA25-'Rendements SSD_indices'!AA25</f>
        <v>0</v>
      </c>
      <c r="AB25" s="4">
        <f>'Rendements SSD'!AB25-'Rendements SSD_indices'!AB25</f>
        <v>0</v>
      </c>
      <c r="AC25" s="4">
        <f>'Rendements SSD'!AC25-'Rendements SSD_indices'!AC25</f>
        <v>0</v>
      </c>
      <c r="AD25" s="4">
        <f>'Rendements SSD'!AD25-'Rendements SSD_indices'!AD25</f>
        <v>0</v>
      </c>
      <c r="AE25" s="4">
        <f>'Rendements SSD'!AE25-'Rendements SSD_indices'!AE25</f>
        <v>0</v>
      </c>
      <c r="AF25" s="4">
        <f>'Rendements SSD'!AF25-'Rendements SSD_indices'!AF25</f>
        <v>0</v>
      </c>
      <c r="AG25" s="4">
        <f>'Rendements SSD'!AG25-'Rendements SSD_indices'!AG25</f>
        <v>0</v>
      </c>
      <c r="AH25" s="4">
        <f>'Rendements SSD'!AH25-'Rendements SSD_indices'!AH25</f>
        <v>0</v>
      </c>
      <c r="AI25" s="4">
        <f>'Rendements SSD'!AI25-'Rendements SSD_indices'!AI25</f>
        <v>0</v>
      </c>
      <c r="AJ25" s="4">
        <f>'Rendements SSD'!AJ25-'Rendements SSD_indices'!AJ25</f>
        <v>0</v>
      </c>
      <c r="AK25" s="4">
        <f>'Rendements SSD'!AK25-'Rendements SSD_indices'!AK25</f>
        <v>0</v>
      </c>
    </row>
    <row r="26" spans="1:37" x14ac:dyDescent="0.25">
      <c r="A26" s="2">
        <v>44742</v>
      </c>
      <c r="B26" s="4">
        <f ca="1">'Rendements SSD'!B26-'Rendements SSD_indices'!B26</f>
        <v>8.3437084478799994E-2</v>
      </c>
      <c r="C26" s="4">
        <f ca="1">'Rendements SSD'!C26-'Rendements SSD_indices'!C26</f>
        <v>8.8687118309150006E-2</v>
      </c>
      <c r="D26" s="4">
        <f ca="1">'Rendements SSD'!D26-'Rendements SSD_indices'!D26</f>
        <v>0.10656216905464999</v>
      </c>
      <c r="E26" s="4">
        <f ca="1">'Rendements SSD'!E26-'Rendements SSD_indices'!E26</f>
        <v>6.1812202884980003E-2</v>
      </c>
      <c r="F26" s="4">
        <f ca="1">'Rendements SSD'!F26-'Rendements SSD_indices'!F26</f>
        <v>7.2312270545640003E-2</v>
      </c>
      <c r="G26" s="4">
        <f ca="1">'Rendements SSD'!G26-'Rendements SSD_indices'!G26</f>
        <v>3.3039273508669996E-2</v>
      </c>
      <c r="H26" s="4">
        <f ca="1">'Rendements SSD'!H26-'Rendements SSD_indices'!H26</f>
        <v>1.4380464012530004E-2</v>
      </c>
      <c r="I26" s="4">
        <f ca="1">'Rendements SSD'!I26-'Rendements SSD_indices'!I26</f>
        <v>5.0007849656319998E-2</v>
      </c>
      <c r="J26" s="4">
        <f ca="1">'Rendements SSD'!J26-'Rendements SSD_indices'!J26</f>
        <v>0.10648862945835</v>
      </c>
      <c r="K26" s="4">
        <f ca="1">'Rendements SSD'!K26-'Rendements SSD_indices'!K26</f>
        <v>7.1812202884979998E-2</v>
      </c>
      <c r="L26" s="4">
        <f ca="1">'Rendements SSD'!L26-'Rendements SSD_indices'!L26</f>
        <v>0.12231227054564001</v>
      </c>
      <c r="M26" s="4">
        <f ca="1">'Rendements SSD'!M26-'Rendements SSD_indices'!M26</f>
        <v>9.3039273508670001E-2</v>
      </c>
      <c r="N26" s="4">
        <f ca="1">'Rendements SSD'!N26-'Rendements SSD_indices'!N26</f>
        <v>9.6675000000000011E-2</v>
      </c>
      <c r="O26" s="4">
        <f ca="1">'Rendements SSD'!O26-'Rendements SSD_indices'!O26</f>
        <v>5.1924999999999999E-2</v>
      </c>
      <c r="P26" s="4">
        <f ca="1">'Rendements SSD'!P26-'Rendements SSD_indices'!P26</f>
        <v>2.2426000000000001E-2</v>
      </c>
      <c r="Q26" s="4">
        <f ca="1">'Rendements SSD'!Q26-'Rendements SSD_indices'!Q26</f>
        <v>6.3038999999999998E-2</v>
      </c>
      <c r="R26" s="4">
        <f ca="1">'Rendements SSD'!R26-'Rendements SSD_indices'!R26</f>
        <v>1.8822999999999996E-2</v>
      </c>
      <c r="S26" s="4">
        <f ca="1">'Rendements SSD'!S26-'Rendements SSD_indices'!S26</f>
        <v>6.6669999999999924E-3</v>
      </c>
      <c r="T26" s="4">
        <f ca="1">'Rendements SSD'!T26-'Rendements SSD_indices'!T26</f>
        <v>0.111896</v>
      </c>
      <c r="U26" s="4">
        <f ca="1">'Rendements SSD'!U26-'Rendements SSD_indices'!U26</f>
        <v>0.12235399999999999</v>
      </c>
      <c r="V26" s="4">
        <f ca="1">'Rendements SSD'!V26-'Rendements SSD_indices'!V26</f>
        <v>8.3173999999999998E-2</v>
      </c>
      <c r="W26" s="4">
        <f ca="1">'Rendements SSD'!W26-'Rendements SSD_indices'!W26</f>
        <v>4.854E-2</v>
      </c>
      <c r="X26" s="4">
        <f ca="1">'Rendements SSD'!X26-'Rendements SSD_indices'!X26</f>
        <v>9.6588000000000007E-2</v>
      </c>
      <c r="Y26" s="4">
        <f ca="1">'Rendements SSD'!Y26-'Rendements SSD_indices'!Y26</f>
        <v>2.1953E-2</v>
      </c>
      <c r="Z26" s="4">
        <f ca="1">'Rendements SSD'!Z26-'Rendements SSD_indices'!Z26</f>
        <v>0.03</v>
      </c>
      <c r="AA26" s="4">
        <f ca="1">'Rendements SSD'!AA26-'Rendements SSD_indices'!AA26</f>
        <v>0</v>
      </c>
      <c r="AB26" s="4">
        <f ca="1">'Rendements SSD'!AB26-'Rendements SSD_indices'!AB26</f>
        <v>-0.01</v>
      </c>
      <c r="AC26" s="4">
        <f ca="1">'Rendements SSD'!AC26-'Rendements SSD_indices'!AC26</f>
        <v>0.06</v>
      </c>
      <c r="AD26" s="4">
        <f ca="1">'Rendements SSD'!AD26-'Rendements SSD_indices'!AD26</f>
        <v>0.05</v>
      </c>
      <c r="AE26" s="4">
        <f ca="1">'Rendements SSD'!AE26-'Rendements SSD_indices'!AE26</f>
        <v>-0.03</v>
      </c>
      <c r="AF26" s="4">
        <f ca="1">'Rendements SSD'!AF26-'Rendements SSD_indices'!AF26</f>
        <v>0.01</v>
      </c>
      <c r="AG26" s="4">
        <f ca="1">'Rendements SSD'!AG26-'Rendements SSD_indices'!AG26</f>
        <v>-0.04</v>
      </c>
      <c r="AH26" s="4">
        <f ca="1">'Rendements SSD'!AH26-'Rendements SSD_indices'!AH26</f>
        <v>-0.05</v>
      </c>
      <c r="AI26" s="4">
        <f ca="1">'Rendements SSD'!AI26-'Rendements SSD_indices'!AI26</f>
        <v>0.03</v>
      </c>
      <c r="AJ26" s="4">
        <f ca="1">'Rendements SSD'!AJ26-'Rendements SSD_indices'!AJ26</f>
        <v>0.03</v>
      </c>
      <c r="AK26" s="4">
        <f ca="1">'Rendements SSD'!AK26-'Rendements SSD_indices'!AK26</f>
        <v>0.02</v>
      </c>
    </row>
    <row r="27" spans="1:37" x14ac:dyDescent="0.25">
      <c r="A27" s="2">
        <v>44773</v>
      </c>
      <c r="B27" s="4">
        <f ca="1">'Rendements SSD'!B27-'Rendements SSD_indices'!B27</f>
        <v>-4.7037954076999816E-4</v>
      </c>
      <c r="C27" s="4">
        <f ca="1">'Rendements SSD'!C27-'Rendements SSD_indices'!C27</f>
        <v>-6.2753239131879995E-2</v>
      </c>
      <c r="D27" s="4">
        <f ca="1">'Rendements SSD'!D27-'Rendements SSD_indices'!D27</f>
        <v>-4.6177528518499995E-2</v>
      </c>
      <c r="E27" s="4">
        <f ca="1">'Rendements SSD'!E27-'Rendements SSD_indices'!E27</f>
        <v>1.5396118904299969E-3</v>
      </c>
      <c r="F27" s="4">
        <f ca="1">'Rendements SSD'!F27-'Rendements SSD_indices'!F27</f>
        <v>-9.3026107291769994E-2</v>
      </c>
      <c r="G27" s="4">
        <f ca="1">'Rendements SSD'!G27-'Rendements SSD_indices'!G27</f>
        <v>-6.7971165153059995E-2</v>
      </c>
      <c r="H27" s="4">
        <f ca="1">'Rendements SSD'!H27-'Rendements SSD_indices'!H27</f>
        <v>-4.932067399831E-2</v>
      </c>
      <c r="I27" s="4">
        <f ca="1">'Rendements SSD'!I27-'Rendements SSD_indices'!I27</f>
        <v>-7.1143651372409994E-2</v>
      </c>
      <c r="J27" s="4">
        <f ca="1">'Rendements SSD'!J27-'Rendements SSD_indices'!J27</f>
        <v>-8.6376628061560004E-2</v>
      </c>
      <c r="K27" s="4">
        <f ca="1">'Rendements SSD'!K27-'Rendements SSD_indices'!K27</f>
        <v>-6.8460388109570003E-2</v>
      </c>
      <c r="L27" s="4">
        <f ca="1">'Rendements SSD'!L27-'Rendements SSD_indices'!L27</f>
        <v>6.9738927082299978E-3</v>
      </c>
      <c r="M27" s="4">
        <f ca="1">'Rendements SSD'!M27-'Rendements SSD_indices'!M27</f>
        <v>-1.7971165153059993E-2</v>
      </c>
      <c r="N27" s="4">
        <f ca="1">'Rendements SSD'!N27-'Rendements SSD_indices'!N27</f>
        <v>1.3658037839829995E-2</v>
      </c>
      <c r="O27" s="4">
        <f ca="1">'Rendements SSD'!O27-'Rendements SSD_indices'!O27</f>
        <v>1.376302751010007E-3</v>
      </c>
      <c r="P27" s="4">
        <f ca="1">'Rendements SSD'!P27-'Rendements SSD_indices'!P27</f>
        <v>-7.3197543602289999E-2</v>
      </c>
      <c r="Q27" s="4">
        <f ca="1">'Rendements SSD'!Q27-'Rendements SSD_indices'!Q27</f>
        <v>-7.9765679149199978E-3</v>
      </c>
      <c r="R27" s="4">
        <f ca="1">'Rendements SSD'!R27-'Rendements SSD_indices'!R27</f>
        <v>-1.3150302018640002E-2</v>
      </c>
      <c r="S27" s="4">
        <f ca="1">'Rendements SSD'!S27-'Rendements SSD_indices'!S27</f>
        <v>3.5309310164300042E-3</v>
      </c>
      <c r="T27" s="4">
        <f ca="1">'Rendements SSD'!T27-'Rendements SSD_indices'!T27</f>
        <v>-7.8686322549129994E-2</v>
      </c>
      <c r="U27" s="4">
        <f ca="1">'Rendements SSD'!U27-'Rendements SSD_indices'!U27</f>
        <v>-5.3132496718570003E-2</v>
      </c>
      <c r="V27" s="4">
        <f ca="1">'Rendements SSD'!V27-'Rendements SSD_indices'!V27</f>
        <v>2.0873616849139999E-2</v>
      </c>
      <c r="W27" s="4">
        <f ca="1">'Rendements SSD'!W27-'Rendements SSD_indices'!W27</f>
        <v>-1.135109101528E-2</v>
      </c>
      <c r="X27" s="4">
        <f ca="1">'Rendements SSD'!X27-'Rendements SSD_indices'!X27</f>
        <v>-2.4692737310329994E-2</v>
      </c>
      <c r="Y27" s="4">
        <f ca="1">'Rendements SSD'!Y27-'Rendements SSD_indices'!Y27</f>
        <v>-1.6923618380340004E-2</v>
      </c>
      <c r="Z27" s="4">
        <f ca="1">'Rendements SSD'!Z27-'Rendements SSD_indices'!Z27</f>
        <v>-9.6046264167870002E-2</v>
      </c>
      <c r="AA27" s="4">
        <f ca="1">'Rendements SSD'!AA27-'Rendements SSD_indices'!AA27</f>
        <v>-3.8354107514390001E-2</v>
      </c>
      <c r="AB27" s="4">
        <f ca="1">'Rendements SSD'!AB27-'Rendements SSD_indices'!AB27</f>
        <v>-0.10321577663133</v>
      </c>
      <c r="AC27" s="4">
        <f ca="1">'Rendements SSD'!AC27-'Rendements SSD_indices'!AC27</f>
        <v>1.8740083424899981E-3</v>
      </c>
      <c r="AD27" s="4">
        <f ca="1">'Rendements SSD'!AD27-'Rendements SSD_indices'!AD27</f>
        <v>-5.2877429853370003E-2</v>
      </c>
      <c r="AE27" s="4">
        <f ca="1">'Rendements SSD'!AE27-'Rendements SSD_indices'!AE27</f>
        <v>-8.6180871592569999E-2</v>
      </c>
      <c r="AF27" s="4">
        <f ca="1">'Rendements SSD'!AF27-'Rendements SSD_indices'!AF27</f>
        <v>-7.8422318929569995E-2</v>
      </c>
      <c r="AG27" s="4">
        <f ca="1">'Rendements SSD'!AG27-'Rendements SSD_indices'!AG27</f>
        <v>-9.3002230824930004E-2</v>
      </c>
      <c r="AH27" s="4">
        <f ca="1">'Rendements SSD'!AH27-'Rendements SSD_indices'!AH27</f>
        <v>-8.887145243998E-2</v>
      </c>
      <c r="AI27" s="4">
        <f ca="1">'Rendements SSD'!AI27-'Rendements SSD_indices'!AI27</f>
        <v>-1.1045878873590001E-2</v>
      </c>
      <c r="AJ27" s="4">
        <f ca="1">'Rendements SSD'!AJ27-'Rendements SSD_indices'!AJ27</f>
        <v>-9.436566846165001E-2</v>
      </c>
      <c r="AK27" s="4">
        <f ca="1">'Rendements SSD'!AK27-'Rendements SSD_indices'!AK27</f>
        <v>3.381397297040005E-3</v>
      </c>
    </row>
    <row r="28" spans="1:37" x14ac:dyDescent="0.25">
      <c r="A28" s="2">
        <v>44804</v>
      </c>
      <c r="B28" s="4">
        <f ca="1">'Rendements SSD'!B28-'Rendements SSD_indices'!B28</f>
        <v>4.3865044528110006E-2</v>
      </c>
      <c r="C28" s="4">
        <f ca="1">'Rendements SSD'!C28-'Rendements SSD_indices'!C28</f>
        <v>4.2742366973389997E-2</v>
      </c>
      <c r="D28" s="4">
        <f ca="1">'Rendements SSD'!D28-'Rendements SSD_indices'!D28</f>
        <v>-2.8941649358730004E-2</v>
      </c>
      <c r="E28" s="4">
        <f ca="1">'Rendements SSD'!E28-'Rendements SSD_indices'!E28</f>
        <v>-2.0064326913440001E-2</v>
      </c>
      <c r="F28" s="4">
        <f ca="1">'Rendements SSD'!F28-'Rendements SSD_indices'!F28</f>
        <v>-2.230968202289E-2</v>
      </c>
      <c r="G28" s="4">
        <f ca="1">'Rendements SSD'!G28-'Rendements SSD_indices'!G28</f>
        <v>4.5737517097150002E-2</v>
      </c>
      <c r="H28" s="4">
        <f ca="1">'Rendements SSD'!H28-'Rendements SSD_indices'!H28</f>
        <v>8.4138917763160001E-2</v>
      </c>
      <c r="I28" s="4">
        <f ca="1">'Rendements SSD'!I28-'Rendements SSD_indices'!I28</f>
        <v>1.3125789502459998E-2</v>
      </c>
      <c r="J28" s="4">
        <f ca="1">'Rendements SSD'!J28-'Rendements SSD_indices'!J28</f>
        <v>6.0912798840990004E-2</v>
      </c>
      <c r="K28" s="4">
        <f ca="1">'Rendements SSD'!K28-'Rendements SSD_indices'!K28</f>
        <v>4.9935673086559995E-2</v>
      </c>
      <c r="L28" s="4">
        <f ca="1">'Rendements SSD'!L28-'Rendements SSD_indices'!L28</f>
        <v>-2.3096820228899993E-3</v>
      </c>
      <c r="M28" s="4">
        <f ca="1">'Rendements SSD'!M28-'Rendements SSD_indices'!M28</f>
        <v>-2.4262482902850002E-2</v>
      </c>
      <c r="N28" s="4">
        <f ca="1">'Rendements SSD'!N28-'Rendements SSD_indices'!N28</f>
        <v>1.1204627953860001E-2</v>
      </c>
      <c r="O28" s="4">
        <f ca="1">'Rendements SSD'!O28-'Rendements SSD_indices'!O28</f>
        <v>3.0081950359020004E-2</v>
      </c>
      <c r="P28" s="4">
        <f ca="1">'Rendements SSD'!P28-'Rendements SSD_indices'!P28</f>
        <v>7.8365951692600019E-3</v>
      </c>
      <c r="Q28" s="4">
        <f ca="1">'Rendements SSD'!Q28-'Rendements SSD_indices'!Q28</f>
        <v>4.5737517097150002E-2</v>
      </c>
      <c r="R28" s="4">
        <f ca="1">'Rendements SSD'!R28-'Rendements SSD_indices'!R28</f>
        <v>4.2791682536570001E-2</v>
      </c>
      <c r="S28" s="4">
        <f ca="1">'Rendements SSD'!S28-'Rendements SSD_indices'!S28</f>
        <v>-2.8903714311450005E-2</v>
      </c>
      <c r="T28" s="4">
        <f ca="1">'Rendements SSD'!T28-'Rendements SSD_indices'!T28</f>
        <v>-1.0033978876749998E-2</v>
      </c>
      <c r="U28" s="4">
        <f ca="1">'Rendements SSD'!U28-'Rendements SSD_indices'!U28</f>
        <v>5.7705491992569996E-2</v>
      </c>
      <c r="V28" s="4">
        <f ca="1">'Rendements SSD'!V28-'Rendements SSD_indices'!V28</f>
        <v>8.3437779500800002E-2</v>
      </c>
      <c r="W28" s="4">
        <f ca="1">'Rendements SSD'!W28-'Rendements SSD_indices'!W28</f>
        <v>8.2350076199919992E-2</v>
      </c>
      <c r="X28" s="4">
        <f ca="1">'Rendements SSD'!X28-'Rendements SSD_indices'!X28</f>
        <v>1.0718521248589999E-2</v>
      </c>
      <c r="Y28" s="4">
        <f ca="1">'Rendements SSD'!Y28-'Rendements SSD_indices'!Y28</f>
        <v>9.630817947690001E-3</v>
      </c>
      <c r="Z28" s="4">
        <f ca="1">'Rendements SSD'!Z28-'Rendements SSD_indices'!Z28</f>
        <v>6.131304675575E-2</v>
      </c>
      <c r="AA28" s="4">
        <f ca="1">'Rendements SSD'!AA28-'Rendements SSD_indices'!AA28</f>
        <v>2.017780451347E-2</v>
      </c>
      <c r="AB28" s="4">
        <f ca="1">'Rendements SSD'!AB28-'Rendements SSD_indices'!AB28</f>
        <v>7.8365950918599988E-3</v>
      </c>
      <c r="AC28" s="4">
        <f ca="1">'Rendements SSD'!AC28-'Rendements SSD_indices'!AC28</f>
        <v>4.5675965169709995E-2</v>
      </c>
      <c r="AD28" s="4">
        <f ca="1">'Rendements SSD'!AD28-'Rendements SSD_indices'!AD28</f>
        <v>-2.7097323648420001E-2</v>
      </c>
      <c r="AE28" s="4">
        <f ca="1">'Rendements SSD'!AE28-'Rendements SSD_indices'!AE28</f>
        <v>3.1207946725170001E-2</v>
      </c>
      <c r="AF28" s="4">
        <f ca="1">'Rendements SSD'!AF28-'Rendements SSD_indices'!AF28</f>
        <v>1.006412242132E-2</v>
      </c>
      <c r="AG28" s="4">
        <f ca="1">'Rendements SSD'!AG28-'Rendements SSD_indices'!AG28</f>
        <v>7.7421054589800007E-3</v>
      </c>
      <c r="AH28" s="4">
        <f ca="1">'Rendements SSD'!AH28-'Rendements SSD_indices'!AH28</f>
        <v>-1.646500326329E-2</v>
      </c>
      <c r="AI28" s="4">
        <f ca="1">'Rendements SSD'!AI28-'Rendements SSD_indices'!AI28</f>
        <v>5.2457526476549998E-2</v>
      </c>
      <c r="AJ28" s="4">
        <f ca="1">'Rendements SSD'!AJ28-'Rendements SSD_indices'!AJ28</f>
        <v>1.0821160817150002E-2</v>
      </c>
      <c r="AK28" s="4">
        <f ca="1">'Rendements SSD'!AK28-'Rendements SSD_indices'!AK28</f>
        <v>-1.0283425689519999E-2</v>
      </c>
    </row>
    <row r="30" spans="1:37" x14ac:dyDescent="0.25">
      <c r="Z30" s="7"/>
    </row>
    <row r="31" spans="1:37" x14ac:dyDescent="0.25">
      <c r="V31" s="7"/>
      <c r="Y31" s="7"/>
    </row>
    <row r="32" spans="1:37" x14ac:dyDescent="0.25">
      <c r="Y32" s="7"/>
    </row>
  </sheetData>
  <pageMargins left="0.78740157499999996" right="0.78740157499999996" top="0.984251969" bottom="0.984251969" header="0.4921259845" footer="0.4921259845"/>
  <pageSetup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2:AC230"/>
  <sheetViews>
    <sheetView workbookViewId="0"/>
  </sheetViews>
  <sheetFormatPr defaultColWidth="11.19921875" defaultRowHeight="13.8" x14ac:dyDescent="0.25"/>
  <cols>
    <col min="1" max="1" width="17.09765625" customWidth="1"/>
    <col min="7" max="7" width="14.5" bestFit="1" customWidth="1"/>
    <col min="8" max="8" width="17.19921875" bestFit="1" customWidth="1"/>
    <col min="9" max="9" width="13.59765625" bestFit="1" customWidth="1"/>
    <col min="10" max="10" width="12" bestFit="1" customWidth="1"/>
    <col min="25" max="27" width="12.19921875" customWidth="1"/>
  </cols>
  <sheetData>
    <row r="2" spans="1:29" x14ac:dyDescent="0.25">
      <c r="F2">
        <f>+COUNTA(F3:BD3)</f>
        <v>22</v>
      </c>
    </row>
    <row r="3" spans="1:29" s="1" customFormat="1" ht="44.25" customHeight="1" x14ac:dyDescent="0.25">
      <c r="B3" s="1" t="s">
        <v>1</v>
      </c>
      <c r="C3" s="1" t="s">
        <v>0</v>
      </c>
      <c r="D3" s="1" t="s">
        <v>4</v>
      </c>
      <c r="F3" s="1" t="str">
        <f>+'Rendements nets'!E3</f>
        <v>Obligations canadiennes</v>
      </c>
      <c r="G3" s="1" t="str">
        <f>+'Rendements nets'!F3</f>
        <v>Actions cdns grande cap</v>
      </c>
      <c r="H3" s="1" t="str">
        <f>+'Rendements nets'!G3</f>
        <v>Actions cdns pet cap</v>
      </c>
      <c r="I3" s="1" t="str">
        <f>+'Rendements nets'!H3</f>
        <v>Actions US N-Tax</v>
      </c>
      <c r="J3" s="1" t="str">
        <f>+'Rendements nets'!I3</f>
        <v>Actions US Tax</v>
      </c>
      <c r="K3" s="1" t="str">
        <f>+'Rendements nets'!J3</f>
        <v>Actions EAEO</v>
      </c>
      <c r="L3" s="1" t="str">
        <f>+'Rendements nets'!K3</f>
        <v>Obligations gouvernementales</v>
      </c>
      <c r="M3" s="1" t="str">
        <f>+'Rendements nets'!L3</f>
        <v>Obligations corporatives</v>
      </c>
      <c r="N3" s="1" t="str">
        <f>+'Rendements nets'!M3</f>
        <v>Stratégies complémentaires</v>
      </c>
      <c r="O3" s="1" t="str">
        <f>+'Rendements nets'!N3</f>
        <v>Équilibré</v>
      </c>
      <c r="P3" s="1" t="s">
        <v>76</v>
      </c>
      <c r="Q3" s="1" t="str">
        <f>+'Rendements nets'!P3</f>
        <v>Revenu à distribution mensuelle</v>
      </c>
      <c r="R3" s="1" t="str">
        <f>+'Rendements nets'!Q3</f>
        <v>Croissance à distribution mensuelle</v>
      </c>
      <c r="S3" s="1" t="str">
        <f>+'Rendements nets'!R3</f>
        <v>Stratégies alternatives</v>
      </c>
      <c r="T3" s="1" t="str">
        <f>+'Rendements nets'!S3</f>
        <v>Mandat Actions européennes</v>
      </c>
      <c r="U3" s="1" t="str">
        <f>+'Rendements nets'!T3</f>
        <v>Mandat Oblig corp canadiennes</v>
      </c>
      <c r="V3" s="1" t="str">
        <f>+'Rendements nets'!U3</f>
        <v>Mandat Oblig corp européennes</v>
      </c>
      <c r="W3" s="1" t="str">
        <f>+'Rendements nets'!V3</f>
        <v>Mandat Prêts bancaires</v>
      </c>
      <c r="X3" s="1" t="str">
        <f>+'Rendements nets'!W3</f>
        <v>Mandat Fixed Income Core Plus</v>
      </c>
      <c r="Y3" s="1" t="str">
        <f>+'Rendements bruts'!U1</f>
        <v>Mandat Hypothèques commerciales</v>
      </c>
      <c r="Z3" s="1" t="str">
        <f>+'Rendements bruts'!V1</f>
        <v>Mandat Actions EAEO (Altrinsic)</v>
      </c>
      <c r="AA3" s="1" t="str">
        <f>+'Rendements bruts'!W1</f>
        <v>Mandat Actions ACWI Ex-US (Baillie Gifford)</v>
      </c>
    </row>
    <row r="4" spans="1:29" s="1" customFormat="1" x14ac:dyDescent="0.25">
      <c r="F4" s="5">
        <v>1</v>
      </c>
      <c r="G4" s="1">
        <f t="shared" ref="G4:O4" si="0">+F4+1</f>
        <v>2</v>
      </c>
      <c r="H4" s="1">
        <f t="shared" si="0"/>
        <v>3</v>
      </c>
      <c r="I4" s="1">
        <f t="shared" si="0"/>
        <v>4</v>
      </c>
      <c r="J4" s="1">
        <f t="shared" si="0"/>
        <v>5</v>
      </c>
      <c r="K4" s="1">
        <f t="shared" si="0"/>
        <v>6</v>
      </c>
      <c r="L4" s="1">
        <f t="shared" si="0"/>
        <v>7</v>
      </c>
      <c r="M4" s="1">
        <f t="shared" si="0"/>
        <v>8</v>
      </c>
      <c r="N4" s="1">
        <f t="shared" si="0"/>
        <v>9</v>
      </c>
      <c r="O4" s="1">
        <f t="shared" si="0"/>
        <v>10</v>
      </c>
      <c r="P4" s="1">
        <f t="shared" ref="P4:Y4" si="1">+O4+1</f>
        <v>11</v>
      </c>
      <c r="Q4" s="1">
        <f t="shared" si="1"/>
        <v>12</v>
      </c>
      <c r="R4" s="1">
        <f t="shared" si="1"/>
        <v>13</v>
      </c>
      <c r="S4" s="1">
        <f t="shared" si="1"/>
        <v>14</v>
      </c>
      <c r="T4" s="1">
        <f t="shared" si="1"/>
        <v>15</v>
      </c>
      <c r="U4" s="1">
        <f t="shared" si="1"/>
        <v>16</v>
      </c>
      <c r="V4" s="1">
        <f t="shared" si="1"/>
        <v>17</v>
      </c>
      <c r="W4" s="1">
        <f t="shared" si="1"/>
        <v>18</v>
      </c>
      <c r="X4" s="1">
        <f t="shared" si="1"/>
        <v>19</v>
      </c>
      <c r="Y4" s="1">
        <f t="shared" si="1"/>
        <v>20</v>
      </c>
      <c r="Z4" s="1">
        <f t="shared" ref="Z4" si="2">+Y4+1</f>
        <v>21</v>
      </c>
      <c r="AA4" s="1">
        <f t="shared" ref="AA4" si="3">+Z4+1</f>
        <v>22</v>
      </c>
    </row>
    <row r="5" spans="1:29" s="1" customFormat="1" ht="27.6" x14ac:dyDescent="0.25">
      <c r="A5" s="1" t="s">
        <v>15</v>
      </c>
      <c r="F5" s="19">
        <f>+VLOOKUP(1,F9:$AC$1003,+COUNTA($F$3:$BD$3)+3-F4,FALSE)</f>
        <v>38016</v>
      </c>
      <c r="G5" s="19">
        <f>+VLOOKUP(1,G9:$AC$1003,+COUNTA($F$3:$BD$3)+3-G4,FALSE)</f>
        <v>38016</v>
      </c>
      <c r="H5" s="19">
        <f>+VLOOKUP(1,H9:$AC$1003,+COUNTA($F$3:$BD$3)+3-H4,FALSE)</f>
        <v>38352</v>
      </c>
      <c r="I5" s="19">
        <f>+VLOOKUP(1,I9:$AC$1003,+COUNTA($F$3:$BD$3)+3-I4,FALSE)</f>
        <v>38016</v>
      </c>
      <c r="J5" s="19">
        <f>+VLOOKUP(1,J9:$AC$1003,+COUNTA($F$3:$BD$3)+3-J4,FALSE)</f>
        <v>38016</v>
      </c>
      <c r="K5" s="19">
        <f>+VLOOKUP(1,K9:$AC$1003,+COUNTA($F$3:$BD$3)+3-K4,FALSE)</f>
        <v>38016</v>
      </c>
      <c r="L5" s="19">
        <f>+VLOOKUP(1,L9:$AC$1003,+COUNTA($F$3:$BD$3)+3-L4,FALSE)</f>
        <v>38352</v>
      </c>
      <c r="M5" s="19">
        <f>+VLOOKUP(1,M9:$AC$1003,+COUNTA($F$3:$BD$3)+3-M4,FALSE)</f>
        <v>38352</v>
      </c>
      <c r="N5" s="19">
        <f>+VLOOKUP(1,N9:$AC$1003,+COUNTA($F$3:$BD$3)+3-N4,FALSE)</f>
        <v>40390</v>
      </c>
      <c r="O5" s="19">
        <f>+VLOOKUP(1,O9:$AC$1003,+COUNTA($F$3:$BD$3)+3-O4,FALSE)</f>
        <v>38442</v>
      </c>
      <c r="P5" s="19">
        <f>+VLOOKUP(1,P9:$AC$1003,+COUNTA($F$3:$BD$3)+3-P4,FALSE)</f>
        <v>39994</v>
      </c>
      <c r="Q5" s="19">
        <f>+VLOOKUP(1,Q9:$AC$1003,+COUNTA($F$3:$BD$3)+3-Q4,FALSE)</f>
        <v>40025</v>
      </c>
      <c r="R5" s="19">
        <f>+VLOOKUP(1,R9:$AC$1003,+COUNTA($F$3:$BD$3)+3-R4,FALSE)</f>
        <v>40025</v>
      </c>
      <c r="S5" s="19">
        <f>+VLOOKUP(1,S9:$AC$1003,+COUNTA($F$3:$BD$3)+3-S4,FALSE)</f>
        <v>38625</v>
      </c>
      <c r="T5" s="19">
        <f ca="1">+VLOOKUP(1,T9:$AC$1003,+COUNTA($F$3:$BD$3)+3-T4,FALSE)</f>
        <v>41517</v>
      </c>
      <c r="U5" s="19">
        <f ca="1">+VLOOKUP(1,U9:$AC$1003,+COUNTA($F$3:$BD$3)+3-U4,FALSE)</f>
        <v>38352</v>
      </c>
      <c r="V5" s="19">
        <f ca="1">+VLOOKUP(1,V9:$AC$1003,+COUNTA($F$3:$BD$3)+3-V4,FALSE)</f>
        <v>42094</v>
      </c>
      <c r="W5" s="19">
        <f ca="1">+VLOOKUP(1,W9:$AC$1003,+COUNTA($F$3:$BD$3)+3-W4,FALSE)</f>
        <v>42489</v>
      </c>
      <c r="X5" s="19">
        <f ca="1">+VLOOKUP(1,X9:$AC$1003,+COUNTA($F$3:$BD$3)+3-X4,FALSE)</f>
        <v>42489</v>
      </c>
      <c r="Y5" s="19">
        <f ca="1">+VLOOKUP(1,Y9:$AC$1003,+COUNTA($F$3:$BD$3)+3-Y4,FALSE)</f>
        <v>43251</v>
      </c>
      <c r="Z5" s="19">
        <f ca="1">+VLOOKUP(1,Z9:$AC$1003,+COUNTA($F$3:$BD$3)+3-Z4,FALSE)</f>
        <v>44286</v>
      </c>
      <c r="AA5" s="19">
        <f ca="1">+VLOOKUP(1,AA9:$AC$1003,+COUNTA($F$3:$BD$3)+3-AA4,FALSE)</f>
        <v>40633</v>
      </c>
    </row>
    <row r="6" spans="1:29" s="1" customFormat="1" x14ac:dyDescent="0.25"/>
    <row r="7" spans="1:29" s="1" customFormat="1" x14ac:dyDescent="0.25"/>
    <row r="8" spans="1:29" s="1" customFormat="1" x14ac:dyDescent="0.25"/>
    <row r="9" spans="1:29" x14ac:dyDescent="0.25">
      <c r="A9">
        <v>4</v>
      </c>
      <c r="B9">
        <v>2004</v>
      </c>
      <c r="C9">
        <v>1</v>
      </c>
      <c r="D9" s="2">
        <v>38016</v>
      </c>
      <c r="E9" s="6">
        <v>1</v>
      </c>
      <c r="F9" s="18">
        <v>1</v>
      </c>
      <c r="G9" s="18">
        <v>1</v>
      </c>
      <c r="H9" s="18">
        <v>0</v>
      </c>
      <c r="I9" s="18">
        <v>1</v>
      </c>
      <c r="J9" s="18">
        <v>1</v>
      </c>
      <c r="K9" s="18">
        <v>1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f>+IF(AND('Rend bruts-Data'!Q2=100%,'Rend indices-Data'!Q2=100%),0,1)</f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C9" s="2">
        <v>38016</v>
      </c>
    </row>
    <row r="10" spans="1:29" x14ac:dyDescent="0.25">
      <c r="A10">
        <v>4</v>
      </c>
      <c r="B10">
        <v>2004</v>
      </c>
      <c r="C10">
        <v>2</v>
      </c>
      <c r="D10" s="2">
        <v>38044</v>
      </c>
      <c r="E10" s="1">
        <v>2</v>
      </c>
      <c r="F10" s="18">
        <v>1</v>
      </c>
      <c r="G10" s="18">
        <v>1</v>
      </c>
      <c r="H10" s="18">
        <v>0</v>
      </c>
      <c r="I10" s="18">
        <v>1</v>
      </c>
      <c r="J10" s="18">
        <v>1</v>
      </c>
      <c r="K10" s="18">
        <v>1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f>+IF(AND('Rend bruts-Data'!Q3=100%,'Rend indices-Data'!Q3=100%),0,1)</f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C10" s="2">
        <v>38044</v>
      </c>
    </row>
    <row r="11" spans="1:29" x14ac:dyDescent="0.25">
      <c r="A11">
        <v>4</v>
      </c>
      <c r="B11">
        <v>2004</v>
      </c>
      <c r="C11">
        <v>3</v>
      </c>
      <c r="D11" s="2">
        <v>38077</v>
      </c>
      <c r="E11" s="1">
        <v>3</v>
      </c>
      <c r="F11" s="18">
        <v>1</v>
      </c>
      <c r="G11" s="18">
        <v>1</v>
      </c>
      <c r="H11" s="18">
        <v>0</v>
      </c>
      <c r="I11" s="18">
        <v>1</v>
      </c>
      <c r="J11" s="18">
        <v>1</v>
      </c>
      <c r="K11" s="18">
        <v>1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f>+IF(AND('Rend bruts-Data'!Q4=100%,'Rend indices-Data'!Q4=100%),0,1)</f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C11" s="2">
        <v>38077</v>
      </c>
    </row>
    <row r="12" spans="1:29" x14ac:dyDescent="0.25">
      <c r="A12">
        <v>4</v>
      </c>
      <c r="B12">
        <v>2004</v>
      </c>
      <c r="C12">
        <v>4</v>
      </c>
      <c r="D12" s="2">
        <v>38107</v>
      </c>
      <c r="E12" s="1">
        <v>4</v>
      </c>
      <c r="F12" s="18">
        <v>1</v>
      </c>
      <c r="G12" s="18">
        <v>1</v>
      </c>
      <c r="H12" s="18">
        <v>0</v>
      </c>
      <c r="I12" s="18">
        <v>1</v>
      </c>
      <c r="J12" s="18">
        <v>1</v>
      </c>
      <c r="K12" s="18">
        <v>1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f>+IF(AND('Rend bruts-Data'!Q5=100%,'Rend indices-Data'!Q5=100%),0,1)</f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C12" s="2">
        <v>38107</v>
      </c>
    </row>
    <row r="13" spans="1:29" x14ac:dyDescent="0.25">
      <c r="A13">
        <v>4</v>
      </c>
      <c r="B13">
        <v>2004</v>
      </c>
      <c r="C13">
        <v>5</v>
      </c>
      <c r="D13" s="2">
        <v>38138</v>
      </c>
      <c r="E13" s="1">
        <v>5</v>
      </c>
      <c r="F13" s="18">
        <v>1</v>
      </c>
      <c r="G13" s="18">
        <v>1</v>
      </c>
      <c r="H13" s="18">
        <v>0</v>
      </c>
      <c r="I13" s="18">
        <v>1</v>
      </c>
      <c r="J13" s="18">
        <v>1</v>
      </c>
      <c r="K13" s="18">
        <v>1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f>+IF(AND('Rend bruts-Data'!Q6=100%,'Rend indices-Data'!Q6=100%),0,1)</f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C13" s="2">
        <v>38138</v>
      </c>
    </row>
    <row r="14" spans="1:29" x14ac:dyDescent="0.25">
      <c r="A14">
        <v>4</v>
      </c>
      <c r="B14">
        <v>2004</v>
      </c>
      <c r="C14">
        <v>6</v>
      </c>
      <c r="D14" s="2">
        <v>38168</v>
      </c>
      <c r="E14" s="1">
        <v>6</v>
      </c>
      <c r="F14" s="18">
        <v>1</v>
      </c>
      <c r="G14" s="18">
        <v>1</v>
      </c>
      <c r="H14" s="18">
        <v>0</v>
      </c>
      <c r="I14" s="18">
        <v>1</v>
      </c>
      <c r="J14" s="18">
        <v>1</v>
      </c>
      <c r="K14" s="18">
        <v>1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f>+IF(AND('Rend bruts-Data'!Q7=100%,'Rend indices-Data'!Q7=100%),0,1)</f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C14" s="2">
        <v>38168</v>
      </c>
    </row>
    <row r="15" spans="1:29" x14ac:dyDescent="0.25">
      <c r="A15">
        <v>4</v>
      </c>
      <c r="B15">
        <v>2004</v>
      </c>
      <c r="C15">
        <v>7</v>
      </c>
      <c r="D15" s="2">
        <v>38198</v>
      </c>
      <c r="E15" s="1">
        <v>7</v>
      </c>
      <c r="F15" s="18">
        <v>1</v>
      </c>
      <c r="G15" s="18">
        <v>1</v>
      </c>
      <c r="H15" s="18">
        <v>0</v>
      </c>
      <c r="I15" s="18">
        <v>1</v>
      </c>
      <c r="J15" s="18">
        <v>1</v>
      </c>
      <c r="K15" s="18">
        <v>1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f>+IF(AND('Rend bruts-Data'!Q8=100%,'Rend indices-Data'!Q8=100%),0,1)</f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C15" s="2">
        <v>38198</v>
      </c>
    </row>
    <row r="16" spans="1:29" x14ac:dyDescent="0.25">
      <c r="A16">
        <v>4</v>
      </c>
      <c r="B16">
        <v>2004</v>
      </c>
      <c r="C16">
        <v>8</v>
      </c>
      <c r="D16" s="2">
        <v>38230</v>
      </c>
      <c r="E16" s="1">
        <v>8</v>
      </c>
      <c r="F16" s="18">
        <v>1</v>
      </c>
      <c r="G16" s="18">
        <v>1</v>
      </c>
      <c r="H16" s="18">
        <v>0</v>
      </c>
      <c r="I16" s="18">
        <v>1</v>
      </c>
      <c r="J16" s="18">
        <v>1</v>
      </c>
      <c r="K16" s="18">
        <v>1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f>+IF(AND('Rend bruts-Data'!Q9=100%,'Rend indices-Data'!Q9=100%),0,1)</f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C16" s="2">
        <v>38230</v>
      </c>
    </row>
    <row r="17" spans="1:29" x14ac:dyDescent="0.25">
      <c r="A17">
        <v>4</v>
      </c>
      <c r="B17">
        <v>2004</v>
      </c>
      <c r="C17">
        <v>9</v>
      </c>
      <c r="D17" s="2">
        <v>38260</v>
      </c>
      <c r="E17" s="1">
        <v>9</v>
      </c>
      <c r="F17" s="18">
        <v>1</v>
      </c>
      <c r="G17" s="18">
        <v>1</v>
      </c>
      <c r="H17" s="18">
        <v>0</v>
      </c>
      <c r="I17" s="18">
        <v>1</v>
      </c>
      <c r="J17" s="18">
        <v>1</v>
      </c>
      <c r="K17" s="18">
        <v>1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f>+IF(AND('Rend bruts-Data'!Q10=100%,'Rend indices-Data'!Q10=100%),0,1)</f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C17" s="2">
        <v>38260</v>
      </c>
    </row>
    <row r="18" spans="1:29" x14ac:dyDescent="0.25">
      <c r="A18">
        <v>4</v>
      </c>
      <c r="B18">
        <v>2004</v>
      </c>
      <c r="C18">
        <v>10</v>
      </c>
      <c r="D18" s="2">
        <v>38289</v>
      </c>
      <c r="E18" s="1">
        <v>10</v>
      </c>
      <c r="F18" s="18">
        <v>1</v>
      </c>
      <c r="G18" s="18">
        <v>1</v>
      </c>
      <c r="H18" s="18">
        <v>0</v>
      </c>
      <c r="I18" s="18">
        <v>1</v>
      </c>
      <c r="J18" s="18">
        <v>1</v>
      </c>
      <c r="K18" s="18">
        <v>1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f>+IF(AND('Rend bruts-Data'!Q11=100%,'Rend indices-Data'!Q11=100%),0,1)</f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C18" s="2">
        <v>38289</v>
      </c>
    </row>
    <row r="19" spans="1:29" x14ac:dyDescent="0.25">
      <c r="A19">
        <v>4</v>
      </c>
      <c r="B19">
        <v>2004</v>
      </c>
      <c r="C19">
        <v>11</v>
      </c>
      <c r="D19" s="2">
        <v>38321</v>
      </c>
      <c r="E19" s="1">
        <v>11</v>
      </c>
      <c r="F19" s="18">
        <v>1</v>
      </c>
      <c r="G19" s="18">
        <v>1</v>
      </c>
      <c r="H19" s="18">
        <v>0</v>
      </c>
      <c r="I19" s="18">
        <v>1</v>
      </c>
      <c r="J19" s="18">
        <v>1</v>
      </c>
      <c r="K19" s="18">
        <v>1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f>+IF(AND('Rend bruts-Data'!Q12=100%,'Rend indices-Data'!Q12=100%),0,1)</f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C19" s="2">
        <v>38321</v>
      </c>
    </row>
    <row r="20" spans="1:29" x14ac:dyDescent="0.25">
      <c r="A20">
        <v>4</v>
      </c>
      <c r="B20">
        <v>2004</v>
      </c>
      <c r="C20">
        <v>12</v>
      </c>
      <c r="D20" s="2">
        <v>38352</v>
      </c>
      <c r="E20" s="1">
        <v>12</v>
      </c>
      <c r="F20" s="18">
        <v>1</v>
      </c>
      <c r="G20" s="18">
        <v>1</v>
      </c>
      <c r="H20" s="18">
        <v>1</v>
      </c>
      <c r="I20" s="18">
        <v>1</v>
      </c>
      <c r="J20" s="18">
        <v>1</v>
      </c>
      <c r="K20" s="18">
        <v>1</v>
      </c>
      <c r="L20" s="18">
        <v>1</v>
      </c>
      <c r="M20" s="18">
        <v>1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f ca="1">+IF(AND('Rend bruts-Data'!Q13=100%,'Rend indices-Data'!Q13=100%),0,1)</f>
        <v>1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C20" s="2">
        <v>38352</v>
      </c>
    </row>
    <row r="21" spans="1:29" x14ac:dyDescent="0.25">
      <c r="A21">
        <v>5</v>
      </c>
      <c r="B21">
        <v>2005</v>
      </c>
      <c r="C21">
        <v>1</v>
      </c>
      <c r="D21" s="2">
        <v>38383</v>
      </c>
      <c r="E21" s="1">
        <v>13</v>
      </c>
      <c r="F21" s="18">
        <v>1</v>
      </c>
      <c r="G21" s="18">
        <v>1</v>
      </c>
      <c r="H21" s="18">
        <v>1</v>
      </c>
      <c r="I21" s="18">
        <v>1</v>
      </c>
      <c r="J21" s="18">
        <v>1</v>
      </c>
      <c r="K21" s="18">
        <v>1</v>
      </c>
      <c r="L21" s="18">
        <v>1</v>
      </c>
      <c r="M21" s="18">
        <v>1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f ca="1">+IF(AND('Rend bruts-Data'!Q14=100%,'Rend indices-Data'!Q14=100%),0,1)</f>
        <v>1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C21" s="2">
        <v>38383</v>
      </c>
    </row>
    <row r="22" spans="1:29" x14ac:dyDescent="0.25">
      <c r="A22">
        <v>5</v>
      </c>
      <c r="B22">
        <v>2005</v>
      </c>
      <c r="C22">
        <v>2</v>
      </c>
      <c r="D22" s="2">
        <v>38411</v>
      </c>
      <c r="E22" s="1">
        <v>14</v>
      </c>
      <c r="F22" s="18">
        <v>1</v>
      </c>
      <c r="G22" s="18">
        <v>1</v>
      </c>
      <c r="H22" s="18">
        <v>1</v>
      </c>
      <c r="I22" s="18">
        <v>1</v>
      </c>
      <c r="J22" s="18">
        <v>1</v>
      </c>
      <c r="K22" s="18">
        <v>1</v>
      </c>
      <c r="L22" s="18">
        <v>1</v>
      </c>
      <c r="M22" s="18">
        <v>1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f ca="1">+IF(AND('Rend bruts-Data'!Q15=100%,'Rend indices-Data'!Q15=100%),0,1)</f>
        <v>1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C22" s="2">
        <v>38411</v>
      </c>
    </row>
    <row r="23" spans="1:29" x14ac:dyDescent="0.25">
      <c r="A23">
        <v>5</v>
      </c>
      <c r="B23">
        <v>2005</v>
      </c>
      <c r="C23">
        <v>3</v>
      </c>
      <c r="D23" s="2">
        <v>38442</v>
      </c>
      <c r="E23" s="1">
        <v>15</v>
      </c>
      <c r="F23" s="18">
        <v>1</v>
      </c>
      <c r="G23" s="18">
        <v>1</v>
      </c>
      <c r="H23" s="18">
        <v>1</v>
      </c>
      <c r="I23" s="18">
        <v>1</v>
      </c>
      <c r="J23" s="18">
        <v>1</v>
      </c>
      <c r="K23" s="18">
        <v>1</v>
      </c>
      <c r="L23" s="18">
        <v>1</v>
      </c>
      <c r="M23" s="18">
        <v>1</v>
      </c>
      <c r="N23" s="18">
        <v>0</v>
      </c>
      <c r="O23" s="18">
        <v>1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f ca="1">+IF(AND('Rend bruts-Data'!Q16=100%,'Rend indices-Data'!Q16=100%),0,1)</f>
        <v>1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C23" s="2">
        <v>38442</v>
      </c>
    </row>
    <row r="24" spans="1:29" x14ac:dyDescent="0.25">
      <c r="A24">
        <v>5</v>
      </c>
      <c r="B24">
        <v>2005</v>
      </c>
      <c r="C24">
        <v>4</v>
      </c>
      <c r="D24" s="2">
        <v>38471</v>
      </c>
      <c r="E24" s="1">
        <v>16</v>
      </c>
      <c r="F24" s="18">
        <v>1</v>
      </c>
      <c r="G24" s="18">
        <v>1</v>
      </c>
      <c r="H24" s="18">
        <v>1</v>
      </c>
      <c r="I24" s="18">
        <v>1</v>
      </c>
      <c r="J24" s="18">
        <v>1</v>
      </c>
      <c r="K24" s="18">
        <v>1</v>
      </c>
      <c r="L24" s="18">
        <v>1</v>
      </c>
      <c r="M24" s="18">
        <v>1</v>
      </c>
      <c r="N24" s="18">
        <v>0</v>
      </c>
      <c r="O24" s="18">
        <v>1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f ca="1">+IF(AND('Rend bruts-Data'!Q17=100%,'Rend indices-Data'!Q17=100%),0,1)</f>
        <v>1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C24" s="2">
        <v>38471</v>
      </c>
    </row>
    <row r="25" spans="1:29" x14ac:dyDescent="0.25">
      <c r="A25">
        <v>5</v>
      </c>
      <c r="B25">
        <v>2005</v>
      </c>
      <c r="C25">
        <v>5</v>
      </c>
      <c r="D25" s="2">
        <v>38503</v>
      </c>
      <c r="E25" s="1">
        <v>17</v>
      </c>
      <c r="F25" s="18">
        <v>1</v>
      </c>
      <c r="G25" s="18">
        <v>1</v>
      </c>
      <c r="H25" s="18">
        <v>1</v>
      </c>
      <c r="I25" s="18">
        <v>1</v>
      </c>
      <c r="J25" s="18">
        <v>1</v>
      </c>
      <c r="K25" s="18">
        <v>1</v>
      </c>
      <c r="L25" s="18">
        <v>1</v>
      </c>
      <c r="M25" s="18">
        <v>1</v>
      </c>
      <c r="N25" s="18">
        <v>0</v>
      </c>
      <c r="O25" s="18">
        <v>1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f ca="1">+IF(AND('Rend bruts-Data'!Q18=100%,'Rend indices-Data'!Q18=100%),0,1)</f>
        <v>1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C25" s="2">
        <v>38503</v>
      </c>
    </row>
    <row r="26" spans="1:29" x14ac:dyDescent="0.25">
      <c r="A26">
        <v>5</v>
      </c>
      <c r="B26">
        <v>2005</v>
      </c>
      <c r="C26">
        <v>6</v>
      </c>
      <c r="D26" s="2">
        <v>38533</v>
      </c>
      <c r="E26" s="1">
        <v>18</v>
      </c>
      <c r="F26" s="18">
        <v>1</v>
      </c>
      <c r="G26" s="18">
        <v>1</v>
      </c>
      <c r="H26" s="18">
        <v>1</v>
      </c>
      <c r="I26" s="18">
        <v>1</v>
      </c>
      <c r="J26" s="18">
        <v>1</v>
      </c>
      <c r="K26" s="18">
        <v>1</v>
      </c>
      <c r="L26" s="18">
        <v>1</v>
      </c>
      <c r="M26" s="18">
        <v>1</v>
      </c>
      <c r="N26" s="18">
        <v>0</v>
      </c>
      <c r="O26" s="18">
        <v>1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f ca="1">+IF(AND('Rend bruts-Data'!Q19=100%,'Rend indices-Data'!Q19=100%),0,1)</f>
        <v>1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C26" s="2">
        <v>38533</v>
      </c>
    </row>
    <row r="27" spans="1:29" x14ac:dyDescent="0.25">
      <c r="A27">
        <v>5</v>
      </c>
      <c r="B27">
        <v>2005</v>
      </c>
      <c r="C27">
        <v>7</v>
      </c>
      <c r="D27" s="2">
        <v>38562</v>
      </c>
      <c r="E27" s="1">
        <v>19</v>
      </c>
      <c r="F27" s="18">
        <v>1</v>
      </c>
      <c r="G27" s="18">
        <v>1</v>
      </c>
      <c r="H27" s="18">
        <v>1</v>
      </c>
      <c r="I27" s="18">
        <v>1</v>
      </c>
      <c r="J27" s="18">
        <v>1</v>
      </c>
      <c r="K27" s="18">
        <v>1</v>
      </c>
      <c r="L27" s="18">
        <v>1</v>
      </c>
      <c r="M27" s="18">
        <v>1</v>
      </c>
      <c r="N27" s="18">
        <v>0</v>
      </c>
      <c r="O27" s="18">
        <v>1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f ca="1">+IF(AND('Rend bruts-Data'!Q20=100%,'Rend indices-Data'!Q20=100%),0,1)</f>
        <v>1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C27" s="2">
        <v>38562</v>
      </c>
    </row>
    <row r="28" spans="1:29" x14ac:dyDescent="0.25">
      <c r="A28">
        <v>5</v>
      </c>
      <c r="B28">
        <v>2005</v>
      </c>
      <c r="C28">
        <v>8</v>
      </c>
      <c r="D28" s="2">
        <v>38595</v>
      </c>
      <c r="E28" s="1">
        <v>20</v>
      </c>
      <c r="F28" s="18">
        <v>1</v>
      </c>
      <c r="G28" s="18">
        <v>1</v>
      </c>
      <c r="H28" s="18">
        <v>1</v>
      </c>
      <c r="I28" s="18">
        <v>1</v>
      </c>
      <c r="J28" s="18">
        <v>1</v>
      </c>
      <c r="K28" s="18">
        <v>1</v>
      </c>
      <c r="L28" s="18">
        <v>1</v>
      </c>
      <c r="M28" s="18">
        <v>1</v>
      </c>
      <c r="N28" s="18">
        <v>0</v>
      </c>
      <c r="O28" s="18">
        <v>1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f ca="1">+IF(AND('Rend bruts-Data'!Q21=100%,'Rend indices-Data'!Q21=100%),0,1)</f>
        <v>1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C28" s="2">
        <v>38595</v>
      </c>
    </row>
    <row r="29" spans="1:29" x14ac:dyDescent="0.25">
      <c r="A29">
        <v>5</v>
      </c>
      <c r="B29">
        <v>2005</v>
      </c>
      <c r="C29">
        <v>9</v>
      </c>
      <c r="D29" s="2">
        <v>38625</v>
      </c>
      <c r="E29" s="1">
        <v>21</v>
      </c>
      <c r="F29" s="18">
        <v>1</v>
      </c>
      <c r="G29" s="18">
        <v>1</v>
      </c>
      <c r="H29" s="18">
        <v>1</v>
      </c>
      <c r="I29" s="18">
        <v>1</v>
      </c>
      <c r="J29" s="18">
        <v>1</v>
      </c>
      <c r="K29" s="18">
        <v>1</v>
      </c>
      <c r="L29" s="18">
        <v>1</v>
      </c>
      <c r="M29" s="18">
        <v>1</v>
      </c>
      <c r="N29" s="18">
        <v>0</v>
      </c>
      <c r="O29" s="18">
        <v>1</v>
      </c>
      <c r="P29" s="18">
        <v>0</v>
      </c>
      <c r="Q29" s="18">
        <v>0</v>
      </c>
      <c r="R29" s="18">
        <v>0</v>
      </c>
      <c r="S29" s="18">
        <v>1</v>
      </c>
      <c r="T29" s="18">
        <v>0</v>
      </c>
      <c r="U29" s="18">
        <f ca="1">+IF(AND('Rend bruts-Data'!Q22=100%,'Rend indices-Data'!Q22=100%),0,1)</f>
        <v>1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C29" s="2">
        <v>38625</v>
      </c>
    </row>
    <row r="30" spans="1:29" x14ac:dyDescent="0.25">
      <c r="A30">
        <v>5</v>
      </c>
      <c r="B30">
        <v>2005</v>
      </c>
      <c r="C30">
        <v>10</v>
      </c>
      <c r="D30" s="2">
        <v>38656</v>
      </c>
      <c r="E30" s="1">
        <v>22</v>
      </c>
      <c r="F30" s="18">
        <v>1</v>
      </c>
      <c r="G30" s="18">
        <v>1</v>
      </c>
      <c r="H30" s="18">
        <v>1</v>
      </c>
      <c r="I30" s="18">
        <v>1</v>
      </c>
      <c r="J30" s="18">
        <v>1</v>
      </c>
      <c r="K30" s="18">
        <v>1</v>
      </c>
      <c r="L30" s="18">
        <v>1</v>
      </c>
      <c r="M30" s="18">
        <v>1</v>
      </c>
      <c r="N30" s="18">
        <v>0</v>
      </c>
      <c r="O30" s="18">
        <v>1</v>
      </c>
      <c r="P30" s="18">
        <v>0</v>
      </c>
      <c r="Q30" s="18">
        <v>0</v>
      </c>
      <c r="R30" s="18">
        <v>0</v>
      </c>
      <c r="S30" s="18">
        <v>1</v>
      </c>
      <c r="T30" s="18">
        <v>0</v>
      </c>
      <c r="U30" s="18">
        <f ca="1">+IF(AND('Rend bruts-Data'!Q23=100%,'Rend indices-Data'!Q23=100%),0,1)</f>
        <v>1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C30" s="2">
        <v>38656</v>
      </c>
    </row>
    <row r="31" spans="1:29" x14ac:dyDescent="0.25">
      <c r="A31">
        <v>5</v>
      </c>
      <c r="B31">
        <v>2005</v>
      </c>
      <c r="C31">
        <v>11</v>
      </c>
      <c r="D31" s="2">
        <v>38686</v>
      </c>
      <c r="E31" s="1">
        <v>23</v>
      </c>
      <c r="F31" s="18">
        <v>1</v>
      </c>
      <c r="G31" s="18">
        <v>1</v>
      </c>
      <c r="H31" s="18">
        <v>1</v>
      </c>
      <c r="I31" s="18">
        <v>1</v>
      </c>
      <c r="J31" s="18">
        <v>1</v>
      </c>
      <c r="K31" s="18">
        <v>1</v>
      </c>
      <c r="L31" s="18">
        <v>1</v>
      </c>
      <c r="M31" s="18">
        <v>1</v>
      </c>
      <c r="N31" s="18">
        <v>0</v>
      </c>
      <c r="O31" s="18">
        <v>1</v>
      </c>
      <c r="P31" s="18">
        <v>0</v>
      </c>
      <c r="Q31" s="18">
        <v>0</v>
      </c>
      <c r="R31" s="18">
        <v>0</v>
      </c>
      <c r="S31" s="18">
        <v>1</v>
      </c>
      <c r="T31" s="18">
        <v>0</v>
      </c>
      <c r="U31" s="18">
        <f ca="1">+IF(AND('Rend bruts-Data'!Q24=100%,'Rend indices-Data'!Q24=100%),0,1)</f>
        <v>1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C31" s="2">
        <v>38686</v>
      </c>
    </row>
    <row r="32" spans="1:29" x14ac:dyDescent="0.25">
      <c r="A32">
        <v>5</v>
      </c>
      <c r="B32">
        <v>2005</v>
      </c>
      <c r="C32">
        <v>12</v>
      </c>
      <c r="D32" s="2">
        <v>38716</v>
      </c>
      <c r="E32" s="1">
        <v>24</v>
      </c>
      <c r="F32" s="18">
        <v>1</v>
      </c>
      <c r="G32" s="18">
        <v>1</v>
      </c>
      <c r="H32" s="18">
        <v>1</v>
      </c>
      <c r="I32" s="18">
        <v>1</v>
      </c>
      <c r="J32" s="18">
        <v>1</v>
      </c>
      <c r="K32" s="18">
        <v>1</v>
      </c>
      <c r="L32" s="18">
        <v>1</v>
      </c>
      <c r="M32" s="18">
        <v>1</v>
      </c>
      <c r="N32" s="18">
        <v>0</v>
      </c>
      <c r="O32" s="18">
        <v>1</v>
      </c>
      <c r="P32" s="18">
        <v>0</v>
      </c>
      <c r="Q32" s="18">
        <v>0</v>
      </c>
      <c r="R32" s="18">
        <v>0</v>
      </c>
      <c r="S32" s="18">
        <v>1</v>
      </c>
      <c r="T32" s="18">
        <v>0</v>
      </c>
      <c r="U32" s="18">
        <f ca="1">+IF(AND('Rend bruts-Data'!Q25=100%,'Rend indices-Data'!Q25=100%),0,1)</f>
        <v>1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C32" s="2">
        <v>38716</v>
      </c>
    </row>
    <row r="33" spans="1:29" x14ac:dyDescent="0.25">
      <c r="A33">
        <v>6</v>
      </c>
      <c r="B33">
        <v>2006</v>
      </c>
      <c r="C33">
        <v>1</v>
      </c>
      <c r="D33" s="2">
        <v>38748</v>
      </c>
      <c r="E33" s="1">
        <v>25</v>
      </c>
      <c r="F33" s="18">
        <v>1</v>
      </c>
      <c r="G33" s="18">
        <v>1</v>
      </c>
      <c r="H33" s="18">
        <v>1</v>
      </c>
      <c r="I33" s="18">
        <v>1</v>
      </c>
      <c r="J33" s="18">
        <v>1</v>
      </c>
      <c r="K33" s="18">
        <v>1</v>
      </c>
      <c r="L33" s="18">
        <v>1</v>
      </c>
      <c r="M33" s="18">
        <v>1</v>
      </c>
      <c r="N33" s="18">
        <v>0</v>
      </c>
      <c r="O33" s="18">
        <v>1</v>
      </c>
      <c r="P33" s="18">
        <v>0</v>
      </c>
      <c r="Q33" s="18">
        <v>0</v>
      </c>
      <c r="R33" s="18">
        <v>0</v>
      </c>
      <c r="S33" s="18">
        <v>1</v>
      </c>
      <c r="T33" s="18">
        <v>0</v>
      </c>
      <c r="U33" s="18">
        <f ca="1">+IF(AND('Rend bruts-Data'!Q26=100%,'Rend indices-Data'!Q26=100%),0,1)</f>
        <v>1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C33" s="2">
        <v>38748</v>
      </c>
    </row>
    <row r="34" spans="1:29" x14ac:dyDescent="0.25">
      <c r="A34">
        <v>6</v>
      </c>
      <c r="B34">
        <v>2006</v>
      </c>
      <c r="C34">
        <v>2</v>
      </c>
      <c r="D34" s="2">
        <v>38776</v>
      </c>
      <c r="E34" s="1">
        <v>26</v>
      </c>
      <c r="F34" s="18">
        <v>1</v>
      </c>
      <c r="G34" s="18">
        <v>1</v>
      </c>
      <c r="H34" s="18">
        <v>1</v>
      </c>
      <c r="I34" s="18">
        <v>1</v>
      </c>
      <c r="J34" s="18">
        <v>1</v>
      </c>
      <c r="K34" s="18">
        <v>1</v>
      </c>
      <c r="L34" s="18">
        <v>1</v>
      </c>
      <c r="M34" s="18">
        <v>1</v>
      </c>
      <c r="N34" s="18">
        <v>0</v>
      </c>
      <c r="O34" s="18">
        <v>1</v>
      </c>
      <c r="P34" s="18">
        <v>0</v>
      </c>
      <c r="Q34" s="18">
        <v>0</v>
      </c>
      <c r="R34" s="18">
        <v>0</v>
      </c>
      <c r="S34" s="18">
        <v>1</v>
      </c>
      <c r="T34" s="18">
        <v>0</v>
      </c>
      <c r="U34" s="18">
        <f ca="1">+IF(AND('Rend bruts-Data'!Q27=100%,'Rend indices-Data'!Q27=100%),0,1)</f>
        <v>1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C34" s="2">
        <v>38776</v>
      </c>
    </row>
    <row r="35" spans="1:29" x14ac:dyDescent="0.25">
      <c r="A35">
        <v>6</v>
      </c>
      <c r="B35">
        <v>2006</v>
      </c>
      <c r="C35">
        <v>3</v>
      </c>
      <c r="D35" s="2">
        <v>38807</v>
      </c>
      <c r="E35" s="1">
        <v>27</v>
      </c>
      <c r="F35" s="18">
        <v>1</v>
      </c>
      <c r="G35" s="18">
        <v>1</v>
      </c>
      <c r="H35" s="18">
        <v>1</v>
      </c>
      <c r="I35" s="18">
        <v>1</v>
      </c>
      <c r="J35" s="18">
        <v>1</v>
      </c>
      <c r="K35" s="18">
        <v>1</v>
      </c>
      <c r="L35" s="18">
        <v>1</v>
      </c>
      <c r="M35" s="18">
        <v>1</v>
      </c>
      <c r="N35" s="18">
        <v>0</v>
      </c>
      <c r="O35" s="18">
        <v>1</v>
      </c>
      <c r="P35" s="18">
        <v>0</v>
      </c>
      <c r="Q35" s="18">
        <v>0</v>
      </c>
      <c r="R35" s="18">
        <v>0</v>
      </c>
      <c r="S35" s="18">
        <v>1</v>
      </c>
      <c r="T35" s="18">
        <v>0</v>
      </c>
      <c r="U35" s="18">
        <f ca="1">+IF(AND('Rend bruts-Data'!Q28=100%,'Rend indices-Data'!Q28=100%),0,1)</f>
        <v>1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C35" s="2">
        <v>38807</v>
      </c>
    </row>
    <row r="36" spans="1:29" x14ac:dyDescent="0.25">
      <c r="A36">
        <v>6</v>
      </c>
      <c r="B36">
        <v>2006</v>
      </c>
      <c r="C36">
        <v>4</v>
      </c>
      <c r="D36" s="2">
        <v>38835</v>
      </c>
      <c r="E36" s="1">
        <v>28</v>
      </c>
      <c r="F36" s="18">
        <v>1</v>
      </c>
      <c r="G36" s="18">
        <v>1</v>
      </c>
      <c r="H36" s="18">
        <v>1</v>
      </c>
      <c r="I36" s="18">
        <v>1</v>
      </c>
      <c r="J36" s="18">
        <v>1</v>
      </c>
      <c r="K36" s="18">
        <v>1</v>
      </c>
      <c r="L36" s="18">
        <v>1</v>
      </c>
      <c r="M36" s="18">
        <v>1</v>
      </c>
      <c r="N36" s="18">
        <v>0</v>
      </c>
      <c r="O36" s="18">
        <v>1</v>
      </c>
      <c r="P36" s="18">
        <v>0</v>
      </c>
      <c r="Q36" s="18">
        <v>0</v>
      </c>
      <c r="R36" s="18">
        <v>0</v>
      </c>
      <c r="S36" s="18">
        <v>1</v>
      </c>
      <c r="T36" s="18">
        <v>0</v>
      </c>
      <c r="U36" s="18">
        <f ca="1">+IF(AND('Rend bruts-Data'!Q29=100%,'Rend indices-Data'!Q29=100%),0,1)</f>
        <v>1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C36" s="2">
        <v>38835</v>
      </c>
    </row>
    <row r="37" spans="1:29" x14ac:dyDescent="0.25">
      <c r="A37">
        <v>6</v>
      </c>
      <c r="B37">
        <v>2006</v>
      </c>
      <c r="C37">
        <v>5</v>
      </c>
      <c r="D37" s="2">
        <v>38868</v>
      </c>
      <c r="E37" s="1">
        <v>29</v>
      </c>
      <c r="F37" s="18">
        <v>1</v>
      </c>
      <c r="G37" s="18">
        <v>1</v>
      </c>
      <c r="H37" s="18">
        <v>1</v>
      </c>
      <c r="I37" s="18">
        <v>1</v>
      </c>
      <c r="J37" s="18">
        <v>1</v>
      </c>
      <c r="K37" s="18">
        <v>1</v>
      </c>
      <c r="L37" s="18">
        <v>1</v>
      </c>
      <c r="M37" s="18">
        <v>1</v>
      </c>
      <c r="N37" s="18">
        <v>0</v>
      </c>
      <c r="O37" s="18">
        <v>1</v>
      </c>
      <c r="P37" s="18">
        <v>0</v>
      </c>
      <c r="Q37" s="18">
        <v>0</v>
      </c>
      <c r="R37" s="18">
        <v>0</v>
      </c>
      <c r="S37" s="18">
        <v>1</v>
      </c>
      <c r="T37" s="18">
        <v>0</v>
      </c>
      <c r="U37" s="18">
        <f ca="1">+IF(AND('Rend bruts-Data'!Q30=100%,'Rend indices-Data'!Q30=100%),0,1)</f>
        <v>1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C37" s="2">
        <v>38868</v>
      </c>
    </row>
    <row r="38" spans="1:29" x14ac:dyDescent="0.25">
      <c r="A38">
        <v>6</v>
      </c>
      <c r="B38">
        <v>2006</v>
      </c>
      <c r="C38">
        <v>6</v>
      </c>
      <c r="D38" s="2">
        <v>38898</v>
      </c>
      <c r="E38" s="1">
        <v>30</v>
      </c>
      <c r="F38" s="18">
        <v>1</v>
      </c>
      <c r="G38" s="18">
        <v>1</v>
      </c>
      <c r="H38" s="18">
        <v>1</v>
      </c>
      <c r="I38" s="18">
        <v>1</v>
      </c>
      <c r="J38" s="18">
        <v>1</v>
      </c>
      <c r="K38" s="18">
        <v>1</v>
      </c>
      <c r="L38" s="18">
        <v>1</v>
      </c>
      <c r="M38" s="18">
        <v>1</v>
      </c>
      <c r="N38" s="18">
        <v>0</v>
      </c>
      <c r="O38" s="18">
        <v>1</v>
      </c>
      <c r="P38" s="18">
        <v>0</v>
      </c>
      <c r="Q38" s="18">
        <v>0</v>
      </c>
      <c r="R38" s="18">
        <v>0</v>
      </c>
      <c r="S38" s="18">
        <v>1</v>
      </c>
      <c r="T38" s="18">
        <v>0</v>
      </c>
      <c r="U38" s="18">
        <f ca="1">+IF(AND('Rend bruts-Data'!Q31=100%,'Rend indices-Data'!Q31=100%),0,1)</f>
        <v>1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C38" s="2">
        <v>38898</v>
      </c>
    </row>
    <row r="39" spans="1:29" x14ac:dyDescent="0.25">
      <c r="A39">
        <v>6</v>
      </c>
      <c r="B39">
        <v>2006</v>
      </c>
      <c r="C39">
        <v>7</v>
      </c>
      <c r="D39" s="2">
        <v>38929</v>
      </c>
      <c r="E39" s="1">
        <v>31</v>
      </c>
      <c r="F39" s="18">
        <v>1</v>
      </c>
      <c r="G39" s="18">
        <v>1</v>
      </c>
      <c r="H39" s="18">
        <v>1</v>
      </c>
      <c r="I39" s="18">
        <v>1</v>
      </c>
      <c r="J39" s="18">
        <v>1</v>
      </c>
      <c r="K39" s="18">
        <v>1</v>
      </c>
      <c r="L39" s="18">
        <v>1</v>
      </c>
      <c r="M39" s="18">
        <v>1</v>
      </c>
      <c r="N39" s="18">
        <v>0</v>
      </c>
      <c r="O39" s="18">
        <v>1</v>
      </c>
      <c r="P39" s="18">
        <v>0</v>
      </c>
      <c r="Q39" s="18">
        <v>0</v>
      </c>
      <c r="R39" s="18">
        <v>0</v>
      </c>
      <c r="S39" s="18">
        <v>1</v>
      </c>
      <c r="T39" s="18">
        <v>0</v>
      </c>
      <c r="U39" s="18">
        <f ca="1">+IF(AND('Rend bruts-Data'!Q32=100%,'Rend indices-Data'!Q32=100%),0,1)</f>
        <v>1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C39" s="2">
        <v>38929</v>
      </c>
    </row>
    <row r="40" spans="1:29" x14ac:dyDescent="0.25">
      <c r="A40">
        <v>6</v>
      </c>
      <c r="B40">
        <v>2006</v>
      </c>
      <c r="C40">
        <v>8</v>
      </c>
      <c r="D40" s="2">
        <v>38960</v>
      </c>
      <c r="E40" s="1">
        <v>32</v>
      </c>
      <c r="F40" s="18">
        <v>1</v>
      </c>
      <c r="G40" s="18">
        <v>1</v>
      </c>
      <c r="H40" s="18">
        <v>1</v>
      </c>
      <c r="I40" s="18">
        <v>1</v>
      </c>
      <c r="J40" s="18">
        <v>1</v>
      </c>
      <c r="K40" s="18">
        <v>1</v>
      </c>
      <c r="L40" s="18">
        <v>1</v>
      </c>
      <c r="M40" s="18">
        <v>1</v>
      </c>
      <c r="N40" s="18">
        <v>0</v>
      </c>
      <c r="O40" s="18">
        <v>1</v>
      </c>
      <c r="P40" s="18">
        <v>0</v>
      </c>
      <c r="Q40" s="18">
        <v>0</v>
      </c>
      <c r="R40" s="18">
        <v>0</v>
      </c>
      <c r="S40" s="18">
        <v>1</v>
      </c>
      <c r="T40" s="18">
        <v>0</v>
      </c>
      <c r="U40" s="18">
        <f ca="1">+IF(AND('Rend bruts-Data'!Q33=100%,'Rend indices-Data'!Q33=100%),0,1)</f>
        <v>1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C40" s="2">
        <v>38960</v>
      </c>
    </row>
    <row r="41" spans="1:29" x14ac:dyDescent="0.25">
      <c r="A41">
        <v>6</v>
      </c>
      <c r="B41">
        <v>2006</v>
      </c>
      <c r="C41">
        <v>9</v>
      </c>
      <c r="D41" s="2">
        <v>38989</v>
      </c>
      <c r="E41" s="1">
        <v>33</v>
      </c>
      <c r="F41" s="18">
        <v>1</v>
      </c>
      <c r="G41" s="18">
        <v>1</v>
      </c>
      <c r="H41" s="18">
        <v>1</v>
      </c>
      <c r="I41" s="18">
        <v>1</v>
      </c>
      <c r="J41" s="18">
        <v>1</v>
      </c>
      <c r="K41" s="18">
        <v>1</v>
      </c>
      <c r="L41" s="18">
        <v>1</v>
      </c>
      <c r="M41" s="18">
        <v>1</v>
      </c>
      <c r="N41" s="18">
        <v>0</v>
      </c>
      <c r="O41" s="18">
        <v>1</v>
      </c>
      <c r="P41" s="18">
        <v>0</v>
      </c>
      <c r="Q41" s="18">
        <v>0</v>
      </c>
      <c r="R41" s="18">
        <v>0</v>
      </c>
      <c r="S41" s="18">
        <v>1</v>
      </c>
      <c r="T41" s="18">
        <v>0</v>
      </c>
      <c r="U41" s="18">
        <f ca="1">+IF(AND('Rend bruts-Data'!Q34=100%,'Rend indices-Data'!Q34=100%),0,1)</f>
        <v>1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C41" s="2">
        <v>38989</v>
      </c>
    </row>
    <row r="42" spans="1:29" x14ac:dyDescent="0.25">
      <c r="A42">
        <v>6</v>
      </c>
      <c r="B42">
        <v>2006</v>
      </c>
      <c r="C42">
        <v>10</v>
      </c>
      <c r="D42" s="2">
        <v>39021</v>
      </c>
      <c r="E42" s="1">
        <v>34</v>
      </c>
      <c r="F42" s="18">
        <v>1</v>
      </c>
      <c r="G42" s="18">
        <v>1</v>
      </c>
      <c r="H42" s="18">
        <v>1</v>
      </c>
      <c r="I42" s="18">
        <v>1</v>
      </c>
      <c r="J42" s="18">
        <v>1</v>
      </c>
      <c r="K42" s="18">
        <v>1</v>
      </c>
      <c r="L42" s="18">
        <v>1</v>
      </c>
      <c r="M42" s="18">
        <v>1</v>
      </c>
      <c r="N42" s="18">
        <v>0</v>
      </c>
      <c r="O42" s="18">
        <v>1</v>
      </c>
      <c r="P42" s="18">
        <v>0</v>
      </c>
      <c r="Q42" s="18">
        <v>0</v>
      </c>
      <c r="R42" s="18">
        <v>0</v>
      </c>
      <c r="S42" s="18">
        <v>1</v>
      </c>
      <c r="T42" s="18">
        <v>0</v>
      </c>
      <c r="U42" s="18">
        <f ca="1">+IF(AND('Rend bruts-Data'!Q35=100%,'Rend indices-Data'!Q35=100%),0,1)</f>
        <v>1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C42" s="2">
        <v>39021</v>
      </c>
    </row>
    <row r="43" spans="1:29" x14ac:dyDescent="0.25">
      <c r="A43">
        <v>6</v>
      </c>
      <c r="B43">
        <v>2006</v>
      </c>
      <c r="C43">
        <v>11</v>
      </c>
      <c r="D43" s="2">
        <v>39051</v>
      </c>
      <c r="E43" s="1">
        <v>35</v>
      </c>
      <c r="F43" s="18">
        <v>1</v>
      </c>
      <c r="G43" s="18">
        <v>1</v>
      </c>
      <c r="H43" s="18">
        <v>1</v>
      </c>
      <c r="I43" s="18">
        <v>1</v>
      </c>
      <c r="J43" s="18">
        <v>1</v>
      </c>
      <c r="K43" s="18">
        <v>1</v>
      </c>
      <c r="L43" s="18">
        <v>1</v>
      </c>
      <c r="M43" s="18">
        <v>1</v>
      </c>
      <c r="N43" s="18">
        <v>0</v>
      </c>
      <c r="O43" s="18">
        <v>1</v>
      </c>
      <c r="P43" s="18">
        <v>0</v>
      </c>
      <c r="Q43" s="18">
        <v>0</v>
      </c>
      <c r="R43" s="18">
        <v>0</v>
      </c>
      <c r="S43" s="18">
        <v>1</v>
      </c>
      <c r="T43" s="18">
        <v>0</v>
      </c>
      <c r="U43" s="18">
        <f ca="1">+IF(AND('Rend bruts-Data'!Q36=100%,'Rend indices-Data'!Q36=100%),0,1)</f>
        <v>1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C43" s="2">
        <v>39051</v>
      </c>
    </row>
    <row r="44" spans="1:29" x14ac:dyDescent="0.25">
      <c r="A44">
        <v>6</v>
      </c>
      <c r="B44">
        <v>2006</v>
      </c>
      <c r="C44">
        <v>12</v>
      </c>
      <c r="D44" s="2">
        <v>39080</v>
      </c>
      <c r="E44" s="1">
        <v>36</v>
      </c>
      <c r="F44" s="18">
        <v>1</v>
      </c>
      <c r="G44" s="18">
        <v>1</v>
      </c>
      <c r="H44" s="18">
        <v>1</v>
      </c>
      <c r="I44" s="18">
        <v>1</v>
      </c>
      <c r="J44" s="18">
        <v>1</v>
      </c>
      <c r="K44" s="18">
        <v>1</v>
      </c>
      <c r="L44" s="18">
        <v>1</v>
      </c>
      <c r="M44" s="18">
        <v>1</v>
      </c>
      <c r="N44" s="18">
        <v>0</v>
      </c>
      <c r="O44" s="18">
        <v>1</v>
      </c>
      <c r="P44" s="18">
        <v>0</v>
      </c>
      <c r="Q44" s="18">
        <v>0</v>
      </c>
      <c r="R44" s="18">
        <v>0</v>
      </c>
      <c r="S44" s="18">
        <v>1</v>
      </c>
      <c r="T44" s="18">
        <v>0</v>
      </c>
      <c r="U44" s="18">
        <f ca="1">+IF(AND('Rend bruts-Data'!Q37=100%,'Rend indices-Data'!Q37=100%),0,1)</f>
        <v>1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C44" s="2">
        <v>39080</v>
      </c>
    </row>
    <row r="45" spans="1:29" x14ac:dyDescent="0.25">
      <c r="A45">
        <v>7</v>
      </c>
      <c r="B45">
        <v>2007</v>
      </c>
      <c r="C45">
        <v>1</v>
      </c>
      <c r="D45" s="2">
        <v>39113</v>
      </c>
      <c r="E45" s="1">
        <v>37</v>
      </c>
      <c r="F45" s="18">
        <v>1</v>
      </c>
      <c r="G45" s="18">
        <v>1</v>
      </c>
      <c r="H45" s="18">
        <v>1</v>
      </c>
      <c r="I45" s="18">
        <v>1</v>
      </c>
      <c r="J45" s="18">
        <v>1</v>
      </c>
      <c r="K45" s="18">
        <v>1</v>
      </c>
      <c r="L45" s="18">
        <v>1</v>
      </c>
      <c r="M45" s="18">
        <v>1</v>
      </c>
      <c r="N45" s="18">
        <v>0</v>
      </c>
      <c r="O45" s="18">
        <v>1</v>
      </c>
      <c r="P45" s="18">
        <v>0</v>
      </c>
      <c r="Q45" s="18">
        <v>0</v>
      </c>
      <c r="R45" s="18">
        <v>0</v>
      </c>
      <c r="S45" s="18">
        <v>1</v>
      </c>
      <c r="T45" s="18">
        <v>0</v>
      </c>
      <c r="U45" s="18">
        <f ca="1">+IF(AND('Rend bruts-Data'!Q38=100%,'Rend indices-Data'!Q38=100%),0,1)</f>
        <v>1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C45" s="2">
        <v>39113</v>
      </c>
    </row>
    <row r="46" spans="1:29" x14ac:dyDescent="0.25">
      <c r="A46">
        <v>7</v>
      </c>
      <c r="B46">
        <v>2007</v>
      </c>
      <c r="C46">
        <v>2</v>
      </c>
      <c r="D46" s="2">
        <v>39141</v>
      </c>
      <c r="E46" s="1">
        <v>38</v>
      </c>
      <c r="F46" s="18">
        <v>1</v>
      </c>
      <c r="G46" s="18">
        <v>1</v>
      </c>
      <c r="H46" s="18">
        <v>1</v>
      </c>
      <c r="I46" s="18">
        <v>1</v>
      </c>
      <c r="J46" s="18">
        <v>1</v>
      </c>
      <c r="K46" s="18">
        <v>1</v>
      </c>
      <c r="L46" s="18">
        <v>1</v>
      </c>
      <c r="M46" s="18">
        <v>1</v>
      </c>
      <c r="N46" s="18">
        <v>0</v>
      </c>
      <c r="O46" s="18">
        <v>1</v>
      </c>
      <c r="P46" s="18">
        <v>0</v>
      </c>
      <c r="Q46" s="18">
        <v>0</v>
      </c>
      <c r="R46" s="18">
        <v>0</v>
      </c>
      <c r="S46" s="18">
        <v>1</v>
      </c>
      <c r="T46" s="18">
        <v>0</v>
      </c>
      <c r="U46" s="18">
        <f ca="1">+IF(AND('Rend bruts-Data'!Q39=100%,'Rend indices-Data'!Q39=100%),0,1)</f>
        <v>1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C46" s="2">
        <v>39141</v>
      </c>
    </row>
    <row r="47" spans="1:29" x14ac:dyDescent="0.25">
      <c r="A47">
        <v>7</v>
      </c>
      <c r="B47">
        <v>2007</v>
      </c>
      <c r="C47">
        <v>3</v>
      </c>
      <c r="D47" s="2">
        <v>39171</v>
      </c>
      <c r="E47" s="1">
        <v>39</v>
      </c>
      <c r="F47" s="18">
        <v>1</v>
      </c>
      <c r="G47" s="18">
        <v>1</v>
      </c>
      <c r="H47" s="18">
        <v>1</v>
      </c>
      <c r="I47" s="18">
        <v>1</v>
      </c>
      <c r="J47" s="18">
        <v>1</v>
      </c>
      <c r="K47" s="18">
        <v>1</v>
      </c>
      <c r="L47" s="18">
        <v>1</v>
      </c>
      <c r="M47" s="18">
        <v>1</v>
      </c>
      <c r="N47" s="18">
        <v>0</v>
      </c>
      <c r="O47" s="18">
        <v>1</v>
      </c>
      <c r="P47" s="18">
        <v>0</v>
      </c>
      <c r="Q47" s="18">
        <v>0</v>
      </c>
      <c r="R47" s="18">
        <v>0</v>
      </c>
      <c r="S47" s="18">
        <v>1</v>
      </c>
      <c r="T47" s="18">
        <v>0</v>
      </c>
      <c r="U47" s="18">
        <f ca="1">+IF(AND('Rend bruts-Data'!Q40=100%,'Rend indices-Data'!Q40=100%),0,1)</f>
        <v>1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C47" s="2">
        <v>39171</v>
      </c>
    </row>
    <row r="48" spans="1:29" x14ac:dyDescent="0.25">
      <c r="A48">
        <v>7</v>
      </c>
      <c r="B48">
        <v>2007</v>
      </c>
      <c r="C48">
        <v>4</v>
      </c>
      <c r="D48" s="2">
        <v>39202</v>
      </c>
      <c r="E48" s="1">
        <v>40</v>
      </c>
      <c r="F48" s="18">
        <v>1</v>
      </c>
      <c r="G48" s="18">
        <v>1</v>
      </c>
      <c r="H48" s="18">
        <v>1</v>
      </c>
      <c r="I48" s="18">
        <v>1</v>
      </c>
      <c r="J48" s="18">
        <v>1</v>
      </c>
      <c r="K48" s="18">
        <v>1</v>
      </c>
      <c r="L48" s="18">
        <v>1</v>
      </c>
      <c r="M48" s="18">
        <v>1</v>
      </c>
      <c r="N48" s="18">
        <v>0</v>
      </c>
      <c r="O48" s="18">
        <v>1</v>
      </c>
      <c r="P48" s="18">
        <v>0</v>
      </c>
      <c r="Q48" s="18">
        <v>0</v>
      </c>
      <c r="R48" s="18">
        <v>0</v>
      </c>
      <c r="S48" s="18">
        <v>1</v>
      </c>
      <c r="T48" s="18">
        <v>0</v>
      </c>
      <c r="U48" s="18">
        <f ca="1">+IF(AND('Rend bruts-Data'!Q41=100%,'Rend indices-Data'!Q41=100%),0,1)</f>
        <v>1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C48" s="2">
        <v>39202</v>
      </c>
    </row>
    <row r="49" spans="1:29" x14ac:dyDescent="0.25">
      <c r="A49">
        <v>7</v>
      </c>
      <c r="B49">
        <v>2007</v>
      </c>
      <c r="C49">
        <v>5</v>
      </c>
      <c r="D49" s="2">
        <v>39233</v>
      </c>
      <c r="E49" s="1">
        <v>41</v>
      </c>
      <c r="F49" s="18">
        <v>1</v>
      </c>
      <c r="G49" s="18">
        <v>1</v>
      </c>
      <c r="H49" s="18">
        <v>1</v>
      </c>
      <c r="I49" s="18">
        <v>1</v>
      </c>
      <c r="J49" s="18">
        <v>1</v>
      </c>
      <c r="K49" s="18">
        <v>1</v>
      </c>
      <c r="L49" s="18">
        <v>1</v>
      </c>
      <c r="M49" s="18">
        <v>1</v>
      </c>
      <c r="N49" s="18">
        <v>0</v>
      </c>
      <c r="O49" s="18">
        <v>1</v>
      </c>
      <c r="P49" s="18">
        <v>0</v>
      </c>
      <c r="Q49" s="18">
        <v>0</v>
      </c>
      <c r="R49" s="18">
        <v>0</v>
      </c>
      <c r="S49" s="18">
        <v>1</v>
      </c>
      <c r="T49" s="18">
        <v>0</v>
      </c>
      <c r="U49" s="18">
        <f ca="1">+IF(AND('Rend bruts-Data'!Q42=100%,'Rend indices-Data'!Q42=100%),0,1)</f>
        <v>1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C49" s="2">
        <v>39233</v>
      </c>
    </row>
    <row r="50" spans="1:29" x14ac:dyDescent="0.25">
      <c r="A50">
        <v>7</v>
      </c>
      <c r="B50">
        <v>2007</v>
      </c>
      <c r="C50">
        <v>6</v>
      </c>
      <c r="D50" s="2">
        <v>39263</v>
      </c>
      <c r="E50" s="1">
        <v>42</v>
      </c>
      <c r="F50" s="18">
        <v>1</v>
      </c>
      <c r="G50" s="18">
        <v>1</v>
      </c>
      <c r="H50" s="18">
        <v>1</v>
      </c>
      <c r="I50" s="18">
        <v>1</v>
      </c>
      <c r="J50" s="18">
        <v>1</v>
      </c>
      <c r="K50" s="18">
        <v>1</v>
      </c>
      <c r="L50" s="18">
        <v>1</v>
      </c>
      <c r="M50" s="18">
        <v>1</v>
      </c>
      <c r="N50" s="18">
        <v>0</v>
      </c>
      <c r="O50" s="18">
        <v>1</v>
      </c>
      <c r="P50" s="18">
        <v>0</v>
      </c>
      <c r="Q50" s="18">
        <v>0</v>
      </c>
      <c r="R50" s="18">
        <v>0</v>
      </c>
      <c r="S50" s="18">
        <v>1</v>
      </c>
      <c r="T50" s="18">
        <v>0</v>
      </c>
      <c r="U50" s="18">
        <f ca="1">+IF(AND('Rend bruts-Data'!Q43=100%,'Rend indices-Data'!Q43=100%),0,1)</f>
        <v>1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C50" s="2">
        <v>39263</v>
      </c>
    </row>
    <row r="51" spans="1:29" x14ac:dyDescent="0.25">
      <c r="A51">
        <v>7</v>
      </c>
      <c r="B51">
        <v>2007</v>
      </c>
      <c r="C51">
        <v>7</v>
      </c>
      <c r="D51" s="2">
        <v>39294</v>
      </c>
      <c r="E51" s="1">
        <v>43</v>
      </c>
      <c r="F51" s="18">
        <v>1</v>
      </c>
      <c r="G51" s="18">
        <v>1</v>
      </c>
      <c r="H51" s="18">
        <v>1</v>
      </c>
      <c r="I51" s="18">
        <v>1</v>
      </c>
      <c r="J51" s="18">
        <v>1</v>
      </c>
      <c r="K51" s="18">
        <v>1</v>
      </c>
      <c r="L51" s="18">
        <v>1</v>
      </c>
      <c r="M51" s="18">
        <v>1</v>
      </c>
      <c r="N51" s="18">
        <v>0</v>
      </c>
      <c r="O51" s="18">
        <v>1</v>
      </c>
      <c r="P51" s="18">
        <v>0</v>
      </c>
      <c r="Q51" s="18">
        <v>0</v>
      </c>
      <c r="R51" s="18">
        <v>0</v>
      </c>
      <c r="S51" s="18">
        <v>1</v>
      </c>
      <c r="T51" s="18">
        <v>0</v>
      </c>
      <c r="U51" s="18">
        <f ca="1">+IF(AND('Rend bruts-Data'!Q44=100%,'Rend indices-Data'!Q44=100%),0,1)</f>
        <v>1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C51" s="2">
        <v>39294</v>
      </c>
    </row>
    <row r="52" spans="1:29" x14ac:dyDescent="0.25">
      <c r="A52">
        <v>7</v>
      </c>
      <c r="B52">
        <v>2007</v>
      </c>
      <c r="C52">
        <v>8</v>
      </c>
      <c r="D52" s="2">
        <v>39325</v>
      </c>
      <c r="E52" s="1">
        <v>44</v>
      </c>
      <c r="F52" s="18">
        <v>1</v>
      </c>
      <c r="G52" s="18">
        <v>1</v>
      </c>
      <c r="H52" s="18">
        <v>1</v>
      </c>
      <c r="I52" s="18">
        <v>1</v>
      </c>
      <c r="J52" s="18">
        <v>1</v>
      </c>
      <c r="K52" s="18">
        <v>1</v>
      </c>
      <c r="L52" s="18">
        <v>1</v>
      </c>
      <c r="M52" s="18">
        <v>1</v>
      </c>
      <c r="N52" s="18">
        <v>0</v>
      </c>
      <c r="O52" s="18">
        <v>1</v>
      </c>
      <c r="P52" s="18">
        <v>0</v>
      </c>
      <c r="Q52" s="18">
        <v>0</v>
      </c>
      <c r="R52" s="18">
        <v>0</v>
      </c>
      <c r="S52" s="18">
        <v>1</v>
      </c>
      <c r="T52" s="18">
        <v>0</v>
      </c>
      <c r="U52" s="18">
        <f ca="1">+IF(AND('Rend bruts-Data'!Q45=100%,'Rend indices-Data'!Q45=100%),0,1)</f>
        <v>1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C52" s="2">
        <v>39325</v>
      </c>
    </row>
    <row r="53" spans="1:29" x14ac:dyDescent="0.25">
      <c r="A53">
        <v>7</v>
      </c>
      <c r="B53">
        <v>2007</v>
      </c>
      <c r="C53">
        <v>9</v>
      </c>
      <c r="D53" s="2">
        <v>39353</v>
      </c>
      <c r="E53" s="1">
        <v>45</v>
      </c>
      <c r="F53" s="18">
        <v>1</v>
      </c>
      <c r="G53" s="18">
        <v>1</v>
      </c>
      <c r="H53" s="18">
        <v>1</v>
      </c>
      <c r="I53" s="18">
        <v>1</v>
      </c>
      <c r="J53" s="18">
        <v>1</v>
      </c>
      <c r="K53" s="18">
        <v>1</v>
      </c>
      <c r="L53" s="18">
        <v>1</v>
      </c>
      <c r="M53" s="18">
        <v>1</v>
      </c>
      <c r="N53" s="18">
        <v>0</v>
      </c>
      <c r="O53" s="18">
        <v>1</v>
      </c>
      <c r="P53" s="18">
        <v>0</v>
      </c>
      <c r="Q53" s="18">
        <v>0</v>
      </c>
      <c r="R53" s="18">
        <v>0</v>
      </c>
      <c r="S53" s="18">
        <v>1</v>
      </c>
      <c r="T53" s="18">
        <v>0</v>
      </c>
      <c r="U53" s="18">
        <f ca="1">+IF(AND('Rend bruts-Data'!Q46=100%,'Rend indices-Data'!Q46=100%),0,1)</f>
        <v>1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C53" s="2">
        <v>39353</v>
      </c>
    </row>
    <row r="54" spans="1:29" x14ac:dyDescent="0.25">
      <c r="A54">
        <v>7</v>
      </c>
      <c r="B54">
        <v>2007</v>
      </c>
      <c r="C54">
        <v>10</v>
      </c>
      <c r="D54" s="2">
        <v>39386</v>
      </c>
      <c r="E54" s="1">
        <v>46</v>
      </c>
      <c r="F54" s="18">
        <v>1</v>
      </c>
      <c r="G54" s="18">
        <v>1</v>
      </c>
      <c r="H54" s="18">
        <v>1</v>
      </c>
      <c r="I54" s="18">
        <v>1</v>
      </c>
      <c r="J54" s="18">
        <v>1</v>
      </c>
      <c r="K54" s="18">
        <v>1</v>
      </c>
      <c r="L54" s="18">
        <v>1</v>
      </c>
      <c r="M54" s="18">
        <v>1</v>
      </c>
      <c r="N54" s="18">
        <v>0</v>
      </c>
      <c r="O54" s="18">
        <v>1</v>
      </c>
      <c r="P54" s="18">
        <v>0</v>
      </c>
      <c r="Q54" s="18">
        <v>0</v>
      </c>
      <c r="R54" s="18">
        <v>0</v>
      </c>
      <c r="S54" s="18">
        <v>1</v>
      </c>
      <c r="T54" s="18">
        <v>0</v>
      </c>
      <c r="U54" s="18">
        <f ca="1">+IF(AND('Rend bruts-Data'!Q47=100%,'Rend indices-Data'!Q47=100%),0,1)</f>
        <v>1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C54" s="2">
        <v>39386</v>
      </c>
    </row>
    <row r="55" spans="1:29" x14ac:dyDescent="0.25">
      <c r="A55">
        <v>7</v>
      </c>
      <c r="B55">
        <v>2007</v>
      </c>
      <c r="C55">
        <v>11</v>
      </c>
      <c r="D55" s="2">
        <v>39416</v>
      </c>
      <c r="E55" s="1">
        <v>47</v>
      </c>
      <c r="F55" s="18">
        <v>1</v>
      </c>
      <c r="G55" s="18">
        <v>1</v>
      </c>
      <c r="H55" s="18">
        <v>1</v>
      </c>
      <c r="I55" s="18">
        <v>1</v>
      </c>
      <c r="J55" s="18">
        <v>1</v>
      </c>
      <c r="K55" s="18">
        <v>1</v>
      </c>
      <c r="L55" s="18">
        <v>1</v>
      </c>
      <c r="M55" s="18">
        <v>1</v>
      </c>
      <c r="N55" s="18">
        <v>0</v>
      </c>
      <c r="O55" s="18">
        <v>1</v>
      </c>
      <c r="P55" s="18">
        <v>0</v>
      </c>
      <c r="Q55" s="18">
        <v>0</v>
      </c>
      <c r="R55" s="18">
        <v>0</v>
      </c>
      <c r="S55" s="18">
        <v>1</v>
      </c>
      <c r="T55" s="18">
        <v>0</v>
      </c>
      <c r="U55" s="18">
        <f ca="1">+IF(AND('Rend bruts-Data'!Q48=100%,'Rend indices-Data'!Q48=100%),0,1)</f>
        <v>1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C55" s="2">
        <v>39416</v>
      </c>
    </row>
    <row r="56" spans="1:29" x14ac:dyDescent="0.25">
      <c r="A56">
        <v>7</v>
      </c>
      <c r="B56">
        <v>2007</v>
      </c>
      <c r="C56">
        <v>12</v>
      </c>
      <c r="D56" s="2">
        <v>39447</v>
      </c>
      <c r="E56" s="1">
        <v>48</v>
      </c>
      <c r="F56" s="18">
        <v>1</v>
      </c>
      <c r="G56" s="18">
        <v>1</v>
      </c>
      <c r="H56" s="18">
        <v>1</v>
      </c>
      <c r="I56" s="18">
        <v>1</v>
      </c>
      <c r="J56" s="18">
        <v>1</v>
      </c>
      <c r="K56" s="18">
        <v>1</v>
      </c>
      <c r="L56" s="18">
        <v>1</v>
      </c>
      <c r="M56" s="18">
        <v>1</v>
      </c>
      <c r="N56" s="18">
        <v>0</v>
      </c>
      <c r="O56" s="18">
        <v>1</v>
      </c>
      <c r="P56" s="18">
        <v>0</v>
      </c>
      <c r="Q56" s="18">
        <v>0</v>
      </c>
      <c r="R56" s="18">
        <v>0</v>
      </c>
      <c r="S56" s="18">
        <v>1</v>
      </c>
      <c r="T56" s="18">
        <v>0</v>
      </c>
      <c r="U56" s="18">
        <f ca="1">+IF(AND('Rend bruts-Data'!Q49=100%,'Rend indices-Data'!Q49=100%),0,1)</f>
        <v>1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C56" s="2">
        <v>39447</v>
      </c>
    </row>
    <row r="57" spans="1:29" x14ac:dyDescent="0.25">
      <c r="A57">
        <v>8</v>
      </c>
      <c r="B57">
        <v>2008</v>
      </c>
      <c r="C57">
        <v>1</v>
      </c>
      <c r="D57" s="2">
        <v>39478</v>
      </c>
      <c r="E57" s="1">
        <v>49</v>
      </c>
      <c r="F57" s="18">
        <v>1</v>
      </c>
      <c r="G57" s="18">
        <v>1</v>
      </c>
      <c r="H57" s="18">
        <v>1</v>
      </c>
      <c r="I57" s="18">
        <v>1</v>
      </c>
      <c r="J57" s="18">
        <v>1</v>
      </c>
      <c r="K57" s="18">
        <v>1</v>
      </c>
      <c r="L57" s="18">
        <v>1</v>
      </c>
      <c r="M57" s="18">
        <v>1</v>
      </c>
      <c r="N57" s="18">
        <v>0</v>
      </c>
      <c r="O57" s="18">
        <v>1</v>
      </c>
      <c r="P57" s="18">
        <v>0</v>
      </c>
      <c r="Q57" s="18">
        <v>0</v>
      </c>
      <c r="R57" s="18">
        <v>0</v>
      </c>
      <c r="S57" s="18">
        <v>1</v>
      </c>
      <c r="T57" s="18">
        <v>0</v>
      </c>
      <c r="U57" s="18">
        <f ca="1">+IF(AND('Rend bruts-Data'!Q50=100%,'Rend indices-Data'!Q50=100%),0,1)</f>
        <v>1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C57" s="2">
        <v>39478</v>
      </c>
    </row>
    <row r="58" spans="1:29" x14ac:dyDescent="0.25">
      <c r="A58">
        <v>8</v>
      </c>
      <c r="B58">
        <v>2008</v>
      </c>
      <c r="C58">
        <v>2</v>
      </c>
      <c r="D58" s="2">
        <v>39507</v>
      </c>
      <c r="E58" s="1">
        <v>50</v>
      </c>
      <c r="F58" s="18">
        <v>1</v>
      </c>
      <c r="G58" s="18">
        <v>1</v>
      </c>
      <c r="H58" s="18">
        <v>1</v>
      </c>
      <c r="I58" s="18">
        <v>1</v>
      </c>
      <c r="J58" s="18">
        <v>1</v>
      </c>
      <c r="K58" s="18">
        <v>1</v>
      </c>
      <c r="L58" s="18">
        <v>1</v>
      </c>
      <c r="M58" s="18">
        <v>1</v>
      </c>
      <c r="N58" s="18">
        <v>0</v>
      </c>
      <c r="O58" s="18">
        <v>1</v>
      </c>
      <c r="P58" s="18">
        <v>0</v>
      </c>
      <c r="Q58" s="18">
        <v>0</v>
      </c>
      <c r="R58" s="18">
        <v>0</v>
      </c>
      <c r="S58" s="18">
        <v>1</v>
      </c>
      <c r="T58" s="18">
        <v>0</v>
      </c>
      <c r="U58" s="18">
        <f ca="1">+IF(AND('Rend bruts-Data'!Q51=100%,'Rend indices-Data'!Q51=100%),0,1)</f>
        <v>1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C58" s="2">
        <v>39507</v>
      </c>
    </row>
    <row r="59" spans="1:29" x14ac:dyDescent="0.25">
      <c r="A59">
        <v>8</v>
      </c>
      <c r="B59">
        <v>2008</v>
      </c>
      <c r="C59">
        <v>3</v>
      </c>
      <c r="D59" s="2">
        <v>39538</v>
      </c>
      <c r="E59" s="1">
        <v>51</v>
      </c>
      <c r="F59" s="18">
        <v>1</v>
      </c>
      <c r="G59" s="18">
        <v>1</v>
      </c>
      <c r="H59" s="18">
        <v>1</v>
      </c>
      <c r="I59" s="18">
        <v>1</v>
      </c>
      <c r="J59" s="18">
        <v>1</v>
      </c>
      <c r="K59" s="18">
        <v>1</v>
      </c>
      <c r="L59" s="18">
        <v>1</v>
      </c>
      <c r="M59" s="18">
        <v>1</v>
      </c>
      <c r="N59" s="18">
        <v>0</v>
      </c>
      <c r="O59" s="18">
        <v>1</v>
      </c>
      <c r="P59" s="18">
        <v>0</v>
      </c>
      <c r="Q59" s="18">
        <v>0</v>
      </c>
      <c r="R59" s="18">
        <v>0</v>
      </c>
      <c r="S59" s="18">
        <v>1</v>
      </c>
      <c r="T59" s="18">
        <v>0</v>
      </c>
      <c r="U59" s="18">
        <f ca="1">+IF(AND('Rend bruts-Data'!Q52=100%,'Rend indices-Data'!Q52=100%),0,1)</f>
        <v>1</v>
      </c>
      <c r="V59" s="18">
        <v>0</v>
      </c>
      <c r="W59" s="18">
        <v>0</v>
      </c>
      <c r="X59" s="18">
        <v>0</v>
      </c>
      <c r="Y59" s="18">
        <v>0</v>
      </c>
      <c r="Z59" s="18">
        <f>+IF(AND('Rend bruts-Data'!V52=100%,'Rend indices-Data'!V52=100%),0,1)</f>
        <v>0</v>
      </c>
      <c r="AA59" s="18">
        <f>+IF(AND('Rend bruts-Data'!W52=100%,'Rend indices-Data'!W52=100%),0,1)</f>
        <v>0</v>
      </c>
      <c r="AC59" s="2">
        <v>39538</v>
      </c>
    </row>
    <row r="60" spans="1:29" x14ac:dyDescent="0.25">
      <c r="A60">
        <v>8</v>
      </c>
      <c r="B60">
        <v>2008</v>
      </c>
      <c r="C60">
        <v>4</v>
      </c>
      <c r="D60" s="2">
        <v>39568</v>
      </c>
      <c r="E60" s="1">
        <v>52</v>
      </c>
      <c r="F60" s="18">
        <v>1</v>
      </c>
      <c r="G60" s="18">
        <v>1</v>
      </c>
      <c r="H60" s="18">
        <v>1</v>
      </c>
      <c r="I60" s="18">
        <v>1</v>
      </c>
      <c r="J60" s="18">
        <v>1</v>
      </c>
      <c r="K60" s="18">
        <v>1</v>
      </c>
      <c r="L60" s="18">
        <v>1</v>
      </c>
      <c r="M60" s="18">
        <v>1</v>
      </c>
      <c r="N60" s="18">
        <v>0</v>
      </c>
      <c r="O60" s="18">
        <v>1</v>
      </c>
      <c r="P60" s="18">
        <v>0</v>
      </c>
      <c r="Q60" s="18">
        <v>0</v>
      </c>
      <c r="R60" s="18">
        <v>0</v>
      </c>
      <c r="S60" s="18">
        <v>1</v>
      </c>
      <c r="T60" s="18">
        <v>0</v>
      </c>
      <c r="U60" s="18">
        <f ca="1">+IF(AND('Rend bruts-Data'!Q53=100%,'Rend indices-Data'!Q53=100%),0,1)</f>
        <v>1</v>
      </c>
      <c r="V60" s="18">
        <v>0</v>
      </c>
      <c r="W60" s="18">
        <v>0</v>
      </c>
      <c r="X60" s="18">
        <v>0</v>
      </c>
      <c r="Y60" s="18">
        <v>0</v>
      </c>
      <c r="Z60" s="18">
        <f>+IF(AND('Rend bruts-Data'!V53=100%,'Rend indices-Data'!V53=100%),0,1)</f>
        <v>0</v>
      </c>
      <c r="AA60" s="18">
        <f>+IF(AND('Rend bruts-Data'!W53=100%,'Rend indices-Data'!W53=100%),0,1)</f>
        <v>0</v>
      </c>
      <c r="AC60" s="2">
        <v>39568</v>
      </c>
    </row>
    <row r="61" spans="1:29" x14ac:dyDescent="0.25">
      <c r="A61">
        <v>8</v>
      </c>
      <c r="B61">
        <v>2008</v>
      </c>
      <c r="C61">
        <v>5</v>
      </c>
      <c r="D61" s="2">
        <v>39599</v>
      </c>
      <c r="E61" s="1">
        <v>53</v>
      </c>
      <c r="F61" s="18">
        <v>1</v>
      </c>
      <c r="G61" s="18">
        <v>1</v>
      </c>
      <c r="H61" s="18">
        <v>1</v>
      </c>
      <c r="I61" s="18">
        <v>1</v>
      </c>
      <c r="J61" s="18">
        <v>1</v>
      </c>
      <c r="K61" s="18">
        <v>1</v>
      </c>
      <c r="L61" s="18">
        <v>1</v>
      </c>
      <c r="M61" s="18">
        <v>1</v>
      </c>
      <c r="N61" s="18">
        <v>0</v>
      </c>
      <c r="O61" s="18">
        <v>1</v>
      </c>
      <c r="P61" s="18">
        <v>0</v>
      </c>
      <c r="Q61" s="18">
        <v>0</v>
      </c>
      <c r="R61" s="18">
        <v>0</v>
      </c>
      <c r="S61" s="18">
        <v>1</v>
      </c>
      <c r="T61" s="18">
        <v>0</v>
      </c>
      <c r="U61" s="18">
        <f ca="1">+IF(AND('Rend bruts-Data'!Q54=100%,'Rend indices-Data'!Q54=100%),0,1)</f>
        <v>1</v>
      </c>
      <c r="V61" s="18">
        <v>0</v>
      </c>
      <c r="W61" s="18">
        <v>0</v>
      </c>
      <c r="X61" s="18">
        <v>0</v>
      </c>
      <c r="Y61" s="18">
        <v>0</v>
      </c>
      <c r="Z61" s="18">
        <f>+IF(AND('Rend bruts-Data'!V54=100%,'Rend indices-Data'!V54=100%),0,1)</f>
        <v>0</v>
      </c>
      <c r="AA61" s="18">
        <f>+IF(AND('Rend bruts-Data'!W54=100%,'Rend indices-Data'!W54=100%),0,1)</f>
        <v>0</v>
      </c>
      <c r="AC61" s="2">
        <v>39599</v>
      </c>
    </row>
    <row r="62" spans="1:29" x14ac:dyDescent="0.25">
      <c r="A62">
        <v>8</v>
      </c>
      <c r="B62">
        <v>2008</v>
      </c>
      <c r="C62">
        <v>6</v>
      </c>
      <c r="D62" s="2">
        <v>39629</v>
      </c>
      <c r="E62" s="1">
        <v>54</v>
      </c>
      <c r="F62" s="18">
        <v>1</v>
      </c>
      <c r="G62" s="18">
        <v>1</v>
      </c>
      <c r="H62" s="18">
        <v>1</v>
      </c>
      <c r="I62" s="18">
        <v>1</v>
      </c>
      <c r="J62" s="18">
        <v>1</v>
      </c>
      <c r="K62" s="18">
        <v>1</v>
      </c>
      <c r="L62" s="18">
        <v>1</v>
      </c>
      <c r="M62" s="18">
        <v>1</v>
      </c>
      <c r="N62" s="18">
        <v>0</v>
      </c>
      <c r="O62" s="18">
        <v>1</v>
      </c>
      <c r="P62" s="18">
        <v>0</v>
      </c>
      <c r="Q62" s="18">
        <v>0</v>
      </c>
      <c r="R62" s="18">
        <v>0</v>
      </c>
      <c r="S62" s="18">
        <v>1</v>
      </c>
      <c r="T62" s="18">
        <v>0</v>
      </c>
      <c r="U62" s="18">
        <f ca="1">+IF(AND('Rend bruts-Data'!Q55=100%,'Rend indices-Data'!Q55=100%),0,1)</f>
        <v>1</v>
      </c>
      <c r="V62" s="18">
        <v>0</v>
      </c>
      <c r="W62" s="18">
        <v>0</v>
      </c>
      <c r="X62" s="18">
        <v>0</v>
      </c>
      <c r="Y62" s="18">
        <v>0</v>
      </c>
      <c r="Z62" s="18">
        <f>+IF(AND('Rend bruts-Data'!V55=100%,'Rend indices-Data'!V55=100%),0,1)</f>
        <v>0</v>
      </c>
      <c r="AA62" s="18">
        <f>+IF(AND('Rend bruts-Data'!W55=100%,'Rend indices-Data'!W55=100%),0,1)</f>
        <v>0</v>
      </c>
      <c r="AC62" s="2">
        <v>39629</v>
      </c>
    </row>
    <row r="63" spans="1:29" x14ac:dyDescent="0.25">
      <c r="A63">
        <v>8</v>
      </c>
      <c r="B63">
        <v>2008</v>
      </c>
      <c r="C63">
        <v>7</v>
      </c>
      <c r="D63" s="2">
        <v>39660</v>
      </c>
      <c r="E63" s="1">
        <v>55</v>
      </c>
      <c r="F63" s="18">
        <v>1</v>
      </c>
      <c r="G63" s="18">
        <v>1</v>
      </c>
      <c r="H63" s="18">
        <v>1</v>
      </c>
      <c r="I63" s="18">
        <v>1</v>
      </c>
      <c r="J63" s="18">
        <v>1</v>
      </c>
      <c r="K63" s="18">
        <v>1</v>
      </c>
      <c r="L63" s="18">
        <v>1</v>
      </c>
      <c r="M63" s="18">
        <v>1</v>
      </c>
      <c r="N63" s="18">
        <v>0</v>
      </c>
      <c r="O63" s="18">
        <v>1</v>
      </c>
      <c r="P63" s="18">
        <v>0</v>
      </c>
      <c r="Q63" s="18">
        <v>0</v>
      </c>
      <c r="R63" s="18">
        <v>0</v>
      </c>
      <c r="S63" s="18">
        <v>1</v>
      </c>
      <c r="T63" s="18">
        <v>0</v>
      </c>
      <c r="U63" s="18">
        <f ca="1">+IF(AND('Rend bruts-Data'!Q56=100%,'Rend indices-Data'!Q56=100%),0,1)</f>
        <v>1</v>
      </c>
      <c r="V63" s="18">
        <v>0</v>
      </c>
      <c r="W63" s="18">
        <v>0</v>
      </c>
      <c r="X63" s="18">
        <v>0</v>
      </c>
      <c r="Y63" s="18">
        <v>0</v>
      </c>
      <c r="Z63" s="18">
        <f>+IF(AND('Rend bruts-Data'!V56=100%,'Rend indices-Data'!V56=100%),0,1)</f>
        <v>0</v>
      </c>
      <c r="AA63" s="18">
        <f>+IF(AND('Rend bruts-Data'!W56=100%,'Rend indices-Data'!W56=100%),0,1)</f>
        <v>0</v>
      </c>
      <c r="AC63" s="2">
        <v>39660</v>
      </c>
    </row>
    <row r="64" spans="1:29" x14ac:dyDescent="0.25">
      <c r="A64">
        <v>8</v>
      </c>
      <c r="B64">
        <v>2008</v>
      </c>
      <c r="C64">
        <v>8</v>
      </c>
      <c r="D64" s="2">
        <v>39689</v>
      </c>
      <c r="E64" s="1">
        <v>56</v>
      </c>
      <c r="F64" s="18">
        <v>1</v>
      </c>
      <c r="G64" s="18">
        <v>1</v>
      </c>
      <c r="H64" s="18">
        <v>1</v>
      </c>
      <c r="I64" s="18">
        <v>1</v>
      </c>
      <c r="J64" s="18">
        <v>1</v>
      </c>
      <c r="K64" s="18">
        <v>1</v>
      </c>
      <c r="L64" s="18">
        <v>1</v>
      </c>
      <c r="M64" s="18">
        <v>1</v>
      </c>
      <c r="N64" s="18">
        <v>0</v>
      </c>
      <c r="O64" s="18">
        <v>1</v>
      </c>
      <c r="P64" s="18">
        <v>0</v>
      </c>
      <c r="Q64" s="18">
        <v>0</v>
      </c>
      <c r="R64" s="18">
        <v>0</v>
      </c>
      <c r="S64" s="18">
        <v>1</v>
      </c>
      <c r="T64" s="18">
        <v>0</v>
      </c>
      <c r="U64" s="18">
        <f ca="1">+IF(AND('Rend bruts-Data'!Q57=100%,'Rend indices-Data'!Q57=100%),0,1)</f>
        <v>1</v>
      </c>
      <c r="V64" s="18">
        <v>0</v>
      </c>
      <c r="W64" s="18">
        <v>0</v>
      </c>
      <c r="X64" s="18">
        <v>0</v>
      </c>
      <c r="Y64" s="18">
        <v>0</v>
      </c>
      <c r="Z64" s="18">
        <f>+IF(AND('Rend bruts-Data'!V57=100%,'Rend indices-Data'!V57=100%),0,1)</f>
        <v>0</v>
      </c>
      <c r="AA64" s="18">
        <f>+IF(AND('Rend bruts-Data'!W57=100%,'Rend indices-Data'!W57=100%),0,1)</f>
        <v>0</v>
      </c>
      <c r="AC64" s="2">
        <v>39689</v>
      </c>
    </row>
    <row r="65" spans="1:29" x14ac:dyDescent="0.25">
      <c r="A65">
        <v>8</v>
      </c>
      <c r="B65">
        <v>2008</v>
      </c>
      <c r="C65">
        <v>9</v>
      </c>
      <c r="D65" s="2">
        <v>39721</v>
      </c>
      <c r="E65" s="1">
        <v>57</v>
      </c>
      <c r="F65" s="18">
        <v>1</v>
      </c>
      <c r="G65" s="18">
        <v>1</v>
      </c>
      <c r="H65" s="18">
        <v>1</v>
      </c>
      <c r="I65" s="18">
        <v>1</v>
      </c>
      <c r="J65" s="18">
        <v>1</v>
      </c>
      <c r="K65" s="18">
        <v>1</v>
      </c>
      <c r="L65" s="18">
        <v>1</v>
      </c>
      <c r="M65" s="18">
        <v>1</v>
      </c>
      <c r="N65" s="18">
        <v>0</v>
      </c>
      <c r="O65" s="18">
        <v>1</v>
      </c>
      <c r="P65" s="18">
        <v>0</v>
      </c>
      <c r="Q65" s="18">
        <v>0</v>
      </c>
      <c r="R65" s="18">
        <v>0</v>
      </c>
      <c r="S65" s="18">
        <v>1</v>
      </c>
      <c r="T65" s="18">
        <v>0</v>
      </c>
      <c r="U65" s="18">
        <f ca="1">+IF(AND('Rend bruts-Data'!Q58=100%,'Rend indices-Data'!Q58=100%),0,1)</f>
        <v>1</v>
      </c>
      <c r="V65" s="18">
        <v>0</v>
      </c>
      <c r="W65" s="18">
        <v>0</v>
      </c>
      <c r="X65" s="18">
        <v>0</v>
      </c>
      <c r="Y65" s="18">
        <v>0</v>
      </c>
      <c r="Z65" s="18">
        <f>+IF(AND('Rend bruts-Data'!V58=100%,'Rend indices-Data'!V58=100%),0,1)</f>
        <v>0</v>
      </c>
      <c r="AA65" s="18">
        <f>+IF(AND('Rend bruts-Data'!W58=100%,'Rend indices-Data'!W58=100%),0,1)</f>
        <v>0</v>
      </c>
      <c r="AC65" s="2">
        <v>39721</v>
      </c>
    </row>
    <row r="66" spans="1:29" x14ac:dyDescent="0.25">
      <c r="A66">
        <v>8</v>
      </c>
      <c r="B66">
        <v>2008</v>
      </c>
      <c r="C66">
        <v>10</v>
      </c>
      <c r="D66" s="2">
        <v>39752</v>
      </c>
      <c r="E66" s="1">
        <v>58</v>
      </c>
      <c r="F66" s="18">
        <v>1</v>
      </c>
      <c r="G66" s="18">
        <v>1</v>
      </c>
      <c r="H66" s="18">
        <v>1</v>
      </c>
      <c r="I66" s="18">
        <v>1</v>
      </c>
      <c r="J66" s="18">
        <v>1</v>
      </c>
      <c r="K66" s="18">
        <v>1</v>
      </c>
      <c r="L66" s="18">
        <v>1</v>
      </c>
      <c r="M66" s="18">
        <v>1</v>
      </c>
      <c r="N66" s="18">
        <v>0</v>
      </c>
      <c r="O66" s="18">
        <v>1</v>
      </c>
      <c r="P66" s="18">
        <v>0</v>
      </c>
      <c r="Q66" s="18">
        <v>0</v>
      </c>
      <c r="R66" s="18">
        <v>0</v>
      </c>
      <c r="S66" s="18">
        <v>1</v>
      </c>
      <c r="T66" s="18">
        <v>0</v>
      </c>
      <c r="U66" s="18">
        <f ca="1">+IF(AND('Rend bruts-Data'!Q59=100%,'Rend indices-Data'!Q59=100%),0,1)</f>
        <v>1</v>
      </c>
      <c r="V66" s="18">
        <v>0</v>
      </c>
      <c r="W66" s="18">
        <v>0</v>
      </c>
      <c r="X66" s="18">
        <v>0</v>
      </c>
      <c r="Y66" s="18">
        <v>0</v>
      </c>
      <c r="Z66" s="18">
        <f>+IF(AND('Rend bruts-Data'!V59=100%,'Rend indices-Data'!V59=100%),0,1)</f>
        <v>0</v>
      </c>
      <c r="AA66" s="18">
        <f>+IF(AND('Rend bruts-Data'!W59=100%,'Rend indices-Data'!W59=100%),0,1)</f>
        <v>0</v>
      </c>
      <c r="AC66" s="2">
        <v>39752</v>
      </c>
    </row>
    <row r="67" spans="1:29" x14ac:dyDescent="0.25">
      <c r="A67">
        <v>8</v>
      </c>
      <c r="B67">
        <v>2008</v>
      </c>
      <c r="C67">
        <v>11</v>
      </c>
      <c r="D67" s="2">
        <v>39782</v>
      </c>
      <c r="E67" s="1">
        <v>59</v>
      </c>
      <c r="F67" s="18">
        <v>1</v>
      </c>
      <c r="G67" s="18">
        <v>1</v>
      </c>
      <c r="H67" s="18">
        <v>1</v>
      </c>
      <c r="I67" s="18">
        <v>1</v>
      </c>
      <c r="J67" s="18">
        <v>1</v>
      </c>
      <c r="K67" s="18">
        <v>1</v>
      </c>
      <c r="L67" s="18">
        <v>1</v>
      </c>
      <c r="M67" s="18">
        <v>1</v>
      </c>
      <c r="N67" s="18">
        <v>0</v>
      </c>
      <c r="O67" s="18">
        <v>1</v>
      </c>
      <c r="P67" s="18">
        <v>0</v>
      </c>
      <c r="Q67" s="18">
        <v>0</v>
      </c>
      <c r="R67" s="18">
        <v>0</v>
      </c>
      <c r="S67" s="18">
        <v>1</v>
      </c>
      <c r="T67" s="18">
        <v>0</v>
      </c>
      <c r="U67" s="18">
        <f ca="1">+IF(AND('Rend bruts-Data'!Q60=100%,'Rend indices-Data'!Q60=100%),0,1)</f>
        <v>1</v>
      </c>
      <c r="V67" s="18">
        <v>0</v>
      </c>
      <c r="W67" s="18">
        <v>0</v>
      </c>
      <c r="X67" s="18">
        <v>0</v>
      </c>
      <c r="Y67" s="18">
        <v>0</v>
      </c>
      <c r="Z67" s="18">
        <f>+IF(AND('Rend bruts-Data'!V60=100%,'Rend indices-Data'!V60=100%),0,1)</f>
        <v>0</v>
      </c>
      <c r="AA67" s="18">
        <f>+IF(AND('Rend bruts-Data'!W60=100%,'Rend indices-Data'!W60=100%),0,1)</f>
        <v>0</v>
      </c>
      <c r="AC67" s="2">
        <v>39782</v>
      </c>
    </row>
    <row r="68" spans="1:29" x14ac:dyDescent="0.25">
      <c r="A68">
        <v>8</v>
      </c>
      <c r="B68">
        <v>2008</v>
      </c>
      <c r="C68">
        <v>12</v>
      </c>
      <c r="D68" s="2">
        <v>39813</v>
      </c>
      <c r="E68" s="1">
        <v>60</v>
      </c>
      <c r="F68" s="18">
        <v>1</v>
      </c>
      <c r="G68" s="18">
        <v>1</v>
      </c>
      <c r="H68" s="18">
        <v>1</v>
      </c>
      <c r="I68" s="18">
        <v>1</v>
      </c>
      <c r="J68" s="18">
        <v>1</v>
      </c>
      <c r="K68" s="18">
        <v>1</v>
      </c>
      <c r="L68" s="18">
        <v>1</v>
      </c>
      <c r="M68" s="18">
        <v>1</v>
      </c>
      <c r="N68" s="18">
        <v>0</v>
      </c>
      <c r="O68" s="18">
        <v>1</v>
      </c>
      <c r="P68" s="18">
        <v>0</v>
      </c>
      <c r="Q68" s="18">
        <v>0</v>
      </c>
      <c r="R68" s="18">
        <v>0</v>
      </c>
      <c r="S68" s="18">
        <v>1</v>
      </c>
      <c r="T68" s="18">
        <v>0</v>
      </c>
      <c r="U68" s="18">
        <f ca="1">+IF(AND('Rend bruts-Data'!Q61=100%,'Rend indices-Data'!Q61=100%),0,1)</f>
        <v>1</v>
      </c>
      <c r="V68" s="18">
        <v>0</v>
      </c>
      <c r="W68" s="18">
        <v>0</v>
      </c>
      <c r="X68" s="18">
        <v>0</v>
      </c>
      <c r="Y68" s="18">
        <v>0</v>
      </c>
      <c r="Z68" s="18">
        <f>+IF(AND('Rend bruts-Data'!V61=100%,'Rend indices-Data'!V61=100%),0,1)</f>
        <v>0</v>
      </c>
      <c r="AA68" s="18">
        <f>+IF(AND('Rend bruts-Data'!W61=100%,'Rend indices-Data'!W61=100%),0,1)</f>
        <v>0</v>
      </c>
      <c r="AC68" s="2">
        <v>39813</v>
      </c>
    </row>
    <row r="69" spans="1:29" x14ac:dyDescent="0.25">
      <c r="A69">
        <v>9</v>
      </c>
      <c r="B69">
        <v>2009</v>
      </c>
      <c r="C69">
        <v>1</v>
      </c>
      <c r="D69" s="2">
        <v>39844</v>
      </c>
      <c r="E69" s="1">
        <v>61</v>
      </c>
      <c r="F69" s="18">
        <v>1</v>
      </c>
      <c r="G69" s="18">
        <v>1</v>
      </c>
      <c r="H69" s="18">
        <v>1</v>
      </c>
      <c r="I69" s="18">
        <v>1</v>
      </c>
      <c r="J69" s="18">
        <v>1</v>
      </c>
      <c r="K69" s="18">
        <v>1</v>
      </c>
      <c r="L69" s="18">
        <v>1</v>
      </c>
      <c r="M69" s="18">
        <v>1</v>
      </c>
      <c r="N69" s="18">
        <v>0</v>
      </c>
      <c r="O69" s="18">
        <v>1</v>
      </c>
      <c r="P69" s="18">
        <v>0</v>
      </c>
      <c r="Q69" s="18">
        <v>0</v>
      </c>
      <c r="R69" s="18">
        <v>0</v>
      </c>
      <c r="S69" s="18">
        <v>1</v>
      </c>
      <c r="T69" s="18">
        <v>0</v>
      </c>
      <c r="U69" s="18">
        <f ca="1">+IF(AND('Rend bruts-Data'!Q62=100%,'Rend indices-Data'!Q62=100%),0,1)</f>
        <v>1</v>
      </c>
      <c r="V69" s="18">
        <v>0</v>
      </c>
      <c r="W69" s="18">
        <v>0</v>
      </c>
      <c r="X69" s="18">
        <v>0</v>
      </c>
      <c r="Y69" s="18">
        <v>0</v>
      </c>
      <c r="Z69" s="18">
        <f>+IF(AND('Rend bruts-Data'!V62=100%,'Rend indices-Data'!V62=100%),0,1)</f>
        <v>0</v>
      </c>
      <c r="AA69" s="18">
        <f>+IF(AND('Rend bruts-Data'!W62=100%,'Rend indices-Data'!W62=100%),0,1)</f>
        <v>0</v>
      </c>
      <c r="AC69" s="2">
        <v>39844</v>
      </c>
    </row>
    <row r="70" spans="1:29" x14ac:dyDescent="0.25">
      <c r="A70">
        <v>9</v>
      </c>
      <c r="B70">
        <v>2009</v>
      </c>
      <c r="C70">
        <v>2</v>
      </c>
      <c r="D70" s="2">
        <v>39872</v>
      </c>
      <c r="E70" s="1">
        <v>62</v>
      </c>
      <c r="F70" s="18">
        <v>1</v>
      </c>
      <c r="G70" s="18">
        <v>1</v>
      </c>
      <c r="H70" s="18">
        <v>1</v>
      </c>
      <c r="I70" s="18">
        <v>1</v>
      </c>
      <c r="J70" s="18">
        <v>1</v>
      </c>
      <c r="K70" s="18">
        <v>1</v>
      </c>
      <c r="L70" s="18">
        <v>1</v>
      </c>
      <c r="M70" s="18">
        <v>1</v>
      </c>
      <c r="N70" s="18">
        <v>0</v>
      </c>
      <c r="O70" s="18">
        <v>1</v>
      </c>
      <c r="P70" s="18">
        <v>0</v>
      </c>
      <c r="Q70" s="18">
        <v>0</v>
      </c>
      <c r="R70" s="18">
        <v>0</v>
      </c>
      <c r="S70" s="18">
        <v>1</v>
      </c>
      <c r="T70" s="18">
        <v>0</v>
      </c>
      <c r="U70" s="18">
        <f ca="1">+IF(AND('Rend bruts-Data'!Q63=100%,'Rend indices-Data'!Q63=100%),0,1)</f>
        <v>1</v>
      </c>
      <c r="V70" s="18">
        <v>0</v>
      </c>
      <c r="W70" s="18">
        <v>0</v>
      </c>
      <c r="X70" s="18">
        <v>0</v>
      </c>
      <c r="Y70" s="18">
        <v>0</v>
      </c>
      <c r="Z70" s="18">
        <f>+IF(AND('Rend bruts-Data'!V63=100%,'Rend indices-Data'!V63=100%),0,1)</f>
        <v>0</v>
      </c>
      <c r="AA70" s="18">
        <f>+IF(AND('Rend bruts-Data'!W63=100%,'Rend indices-Data'!W63=100%),0,1)</f>
        <v>0</v>
      </c>
      <c r="AC70" s="2">
        <v>39872</v>
      </c>
    </row>
    <row r="71" spans="1:29" x14ac:dyDescent="0.25">
      <c r="A71">
        <v>9</v>
      </c>
      <c r="B71">
        <v>2009</v>
      </c>
      <c r="C71">
        <v>3</v>
      </c>
      <c r="D71" s="2">
        <v>39903</v>
      </c>
      <c r="E71" s="1">
        <v>63</v>
      </c>
      <c r="F71" s="18">
        <v>1</v>
      </c>
      <c r="G71" s="18">
        <v>1</v>
      </c>
      <c r="H71" s="18">
        <v>1</v>
      </c>
      <c r="I71" s="18">
        <v>1</v>
      </c>
      <c r="J71" s="18">
        <v>1</v>
      </c>
      <c r="K71" s="18">
        <v>1</v>
      </c>
      <c r="L71" s="18">
        <v>1</v>
      </c>
      <c r="M71" s="18">
        <v>1</v>
      </c>
      <c r="N71" s="18">
        <v>0</v>
      </c>
      <c r="O71" s="18">
        <v>1</v>
      </c>
      <c r="P71" s="18">
        <v>0</v>
      </c>
      <c r="Q71" s="18">
        <v>0</v>
      </c>
      <c r="R71" s="18">
        <v>0</v>
      </c>
      <c r="S71" s="18">
        <v>1</v>
      </c>
      <c r="T71" s="18">
        <v>0</v>
      </c>
      <c r="U71" s="18">
        <f ca="1">+IF(AND('Rend bruts-Data'!Q64=100%,'Rend indices-Data'!Q64=100%),0,1)</f>
        <v>1</v>
      </c>
      <c r="V71" s="18">
        <v>0</v>
      </c>
      <c r="W71" s="18">
        <v>0</v>
      </c>
      <c r="X71" s="18">
        <v>0</v>
      </c>
      <c r="Y71" s="18">
        <v>0</v>
      </c>
      <c r="Z71" s="18">
        <f>+IF(AND('Rend bruts-Data'!V64=100%,'Rend indices-Data'!V64=100%),0,1)</f>
        <v>0</v>
      </c>
      <c r="AA71" s="18">
        <f>+IF(AND('Rend bruts-Data'!W64=100%,'Rend indices-Data'!W64=100%),0,1)</f>
        <v>0</v>
      </c>
      <c r="AC71" s="2">
        <v>39903</v>
      </c>
    </row>
    <row r="72" spans="1:29" x14ac:dyDescent="0.25">
      <c r="A72">
        <v>9</v>
      </c>
      <c r="B72">
        <v>2009</v>
      </c>
      <c r="C72">
        <v>4</v>
      </c>
      <c r="D72" s="2">
        <v>39933</v>
      </c>
      <c r="E72" s="1">
        <v>64</v>
      </c>
      <c r="F72" s="18">
        <v>1</v>
      </c>
      <c r="G72" s="18">
        <v>1</v>
      </c>
      <c r="H72" s="18">
        <v>1</v>
      </c>
      <c r="I72" s="18">
        <v>1</v>
      </c>
      <c r="J72" s="18">
        <v>1</v>
      </c>
      <c r="K72" s="18">
        <v>1</v>
      </c>
      <c r="L72" s="18">
        <v>1</v>
      </c>
      <c r="M72" s="18">
        <v>1</v>
      </c>
      <c r="N72" s="18">
        <v>0</v>
      </c>
      <c r="O72" s="18">
        <v>1</v>
      </c>
      <c r="P72" s="18">
        <v>0</v>
      </c>
      <c r="Q72" s="18">
        <v>0</v>
      </c>
      <c r="R72" s="18">
        <v>0</v>
      </c>
      <c r="S72" s="18">
        <v>1</v>
      </c>
      <c r="T72" s="18">
        <v>0</v>
      </c>
      <c r="U72" s="18">
        <f ca="1">+IF(AND('Rend bruts-Data'!Q65=100%,'Rend indices-Data'!Q65=100%),0,1)</f>
        <v>1</v>
      </c>
      <c r="V72" s="18">
        <v>0</v>
      </c>
      <c r="W72" s="18">
        <v>0</v>
      </c>
      <c r="X72" s="18">
        <v>0</v>
      </c>
      <c r="Y72" s="18">
        <v>0</v>
      </c>
      <c r="Z72" s="18">
        <f>+IF(AND('Rend bruts-Data'!V65=100%,'Rend indices-Data'!V65=100%),0,1)</f>
        <v>0</v>
      </c>
      <c r="AA72" s="18">
        <f>+IF(AND('Rend bruts-Data'!W65=100%,'Rend indices-Data'!W65=100%),0,1)</f>
        <v>0</v>
      </c>
      <c r="AC72" s="2">
        <v>39933</v>
      </c>
    </row>
    <row r="73" spans="1:29" x14ac:dyDescent="0.25">
      <c r="A73">
        <v>9</v>
      </c>
      <c r="B73">
        <v>2009</v>
      </c>
      <c r="C73">
        <v>5</v>
      </c>
      <c r="D73" s="2">
        <v>39964</v>
      </c>
      <c r="E73" s="1">
        <v>65</v>
      </c>
      <c r="F73" s="18">
        <v>1</v>
      </c>
      <c r="G73" s="18">
        <v>1</v>
      </c>
      <c r="H73" s="18">
        <v>1</v>
      </c>
      <c r="I73" s="18">
        <v>1</v>
      </c>
      <c r="J73" s="18">
        <v>1</v>
      </c>
      <c r="K73" s="18">
        <v>1</v>
      </c>
      <c r="L73" s="18">
        <v>1</v>
      </c>
      <c r="M73" s="18">
        <v>1</v>
      </c>
      <c r="N73" s="18">
        <v>0</v>
      </c>
      <c r="O73" s="18">
        <v>1</v>
      </c>
      <c r="P73" s="18">
        <v>0</v>
      </c>
      <c r="Q73" s="18">
        <v>0</v>
      </c>
      <c r="R73" s="18">
        <v>0</v>
      </c>
      <c r="S73" s="18">
        <v>1</v>
      </c>
      <c r="T73" s="18">
        <v>0</v>
      </c>
      <c r="U73" s="18">
        <f ca="1">+IF(AND('Rend bruts-Data'!Q66=100%,'Rend indices-Data'!Q66=100%),0,1)</f>
        <v>1</v>
      </c>
      <c r="V73" s="18">
        <v>0</v>
      </c>
      <c r="W73" s="18">
        <v>0</v>
      </c>
      <c r="X73" s="18">
        <v>0</v>
      </c>
      <c r="Y73" s="18">
        <v>0</v>
      </c>
      <c r="Z73" s="18">
        <f>+IF(AND('Rend bruts-Data'!V66=100%,'Rend indices-Data'!V66=100%),0,1)</f>
        <v>0</v>
      </c>
      <c r="AA73" s="18">
        <f>+IF(AND('Rend bruts-Data'!W66=100%,'Rend indices-Data'!W66=100%),0,1)</f>
        <v>0</v>
      </c>
      <c r="AC73" s="2">
        <v>39964</v>
      </c>
    </row>
    <row r="74" spans="1:29" x14ac:dyDescent="0.25">
      <c r="A74">
        <v>9</v>
      </c>
      <c r="B74">
        <v>2009</v>
      </c>
      <c r="C74">
        <v>6</v>
      </c>
      <c r="D74" s="2">
        <v>39994</v>
      </c>
      <c r="E74" s="1">
        <v>66</v>
      </c>
      <c r="F74" s="18">
        <v>1</v>
      </c>
      <c r="G74" s="18">
        <v>1</v>
      </c>
      <c r="H74" s="18">
        <v>1</v>
      </c>
      <c r="I74" s="18">
        <v>1</v>
      </c>
      <c r="J74" s="18">
        <v>1</v>
      </c>
      <c r="K74" s="18">
        <v>1</v>
      </c>
      <c r="L74" s="18">
        <v>1</v>
      </c>
      <c r="M74" s="18">
        <v>1</v>
      </c>
      <c r="N74" s="18">
        <v>0</v>
      </c>
      <c r="O74" s="18">
        <v>1</v>
      </c>
      <c r="P74" s="18">
        <v>1</v>
      </c>
      <c r="Q74" s="18">
        <v>0</v>
      </c>
      <c r="R74" s="18">
        <v>0</v>
      </c>
      <c r="S74" s="18">
        <v>1</v>
      </c>
      <c r="T74" s="18">
        <v>0</v>
      </c>
      <c r="U74" s="18">
        <f ca="1">+IF(AND('Rend bruts-Data'!Q67=100%,'Rend indices-Data'!Q67=100%),0,1)</f>
        <v>1</v>
      </c>
      <c r="V74" s="18">
        <v>0</v>
      </c>
      <c r="W74" s="18">
        <v>0</v>
      </c>
      <c r="X74" s="18">
        <v>0</v>
      </c>
      <c r="Y74" s="18">
        <v>0</v>
      </c>
      <c r="Z74" s="18">
        <f>+IF(AND('Rend bruts-Data'!V67=100%,'Rend indices-Data'!V67=100%),0,1)</f>
        <v>0</v>
      </c>
      <c r="AA74" s="18">
        <f>+IF(AND('Rend bruts-Data'!W67=100%,'Rend indices-Data'!W67=100%),0,1)</f>
        <v>0</v>
      </c>
      <c r="AC74" s="2">
        <v>39994</v>
      </c>
    </row>
    <row r="75" spans="1:29" x14ac:dyDescent="0.25">
      <c r="A75">
        <v>9</v>
      </c>
      <c r="B75">
        <v>2009</v>
      </c>
      <c r="C75">
        <v>7</v>
      </c>
      <c r="D75" s="2">
        <v>40025</v>
      </c>
      <c r="E75" s="1">
        <v>67</v>
      </c>
      <c r="F75" s="18">
        <v>1</v>
      </c>
      <c r="G75" s="18">
        <v>1</v>
      </c>
      <c r="H75" s="18">
        <v>1</v>
      </c>
      <c r="I75" s="18">
        <v>1</v>
      </c>
      <c r="J75" s="18">
        <v>1</v>
      </c>
      <c r="K75" s="18">
        <v>1</v>
      </c>
      <c r="L75" s="18">
        <v>1</v>
      </c>
      <c r="M75" s="18">
        <v>1</v>
      </c>
      <c r="N75" s="18">
        <v>0</v>
      </c>
      <c r="O75" s="18">
        <v>1</v>
      </c>
      <c r="P75" s="18">
        <v>1</v>
      </c>
      <c r="Q75" s="18">
        <v>1</v>
      </c>
      <c r="R75" s="18">
        <v>1</v>
      </c>
      <c r="S75" s="18">
        <v>1</v>
      </c>
      <c r="T75" s="18">
        <v>0</v>
      </c>
      <c r="U75" s="18">
        <f ca="1">+IF(AND('Rend bruts-Data'!Q68=100%,'Rend indices-Data'!Q68=100%),0,1)</f>
        <v>1</v>
      </c>
      <c r="V75" s="18">
        <v>0</v>
      </c>
      <c r="W75" s="18">
        <v>0</v>
      </c>
      <c r="X75" s="18">
        <v>0</v>
      </c>
      <c r="Y75" s="18">
        <v>0</v>
      </c>
      <c r="Z75" s="18">
        <f>+IF(AND('Rend bruts-Data'!V68=100%,'Rend indices-Data'!V68=100%),0,1)</f>
        <v>0</v>
      </c>
      <c r="AA75" s="18">
        <f>+IF(AND('Rend bruts-Data'!W68=100%,'Rend indices-Data'!W68=100%),0,1)</f>
        <v>0</v>
      </c>
      <c r="AC75" s="2">
        <v>40025</v>
      </c>
    </row>
    <row r="76" spans="1:29" x14ac:dyDescent="0.25">
      <c r="A76">
        <v>9</v>
      </c>
      <c r="B76">
        <v>2009</v>
      </c>
      <c r="C76">
        <v>8</v>
      </c>
      <c r="D76" s="2">
        <v>40056</v>
      </c>
      <c r="E76" s="1">
        <v>68</v>
      </c>
      <c r="F76" s="18">
        <v>1</v>
      </c>
      <c r="G76" s="18">
        <v>1</v>
      </c>
      <c r="H76" s="18">
        <v>1</v>
      </c>
      <c r="I76" s="18">
        <v>1</v>
      </c>
      <c r="J76" s="18">
        <v>1</v>
      </c>
      <c r="K76" s="18">
        <v>1</v>
      </c>
      <c r="L76" s="18">
        <v>1</v>
      </c>
      <c r="M76" s="18">
        <v>1</v>
      </c>
      <c r="N76" s="18">
        <v>0</v>
      </c>
      <c r="O76" s="18">
        <v>1</v>
      </c>
      <c r="P76" s="18">
        <v>1</v>
      </c>
      <c r="Q76" s="18">
        <v>1</v>
      </c>
      <c r="R76" s="18">
        <v>1</v>
      </c>
      <c r="S76" s="18">
        <v>1</v>
      </c>
      <c r="T76" s="18">
        <v>0</v>
      </c>
      <c r="U76" s="18">
        <f ca="1">+IF(AND('Rend bruts-Data'!Q69=100%,'Rend indices-Data'!Q69=100%),0,1)</f>
        <v>1</v>
      </c>
      <c r="V76" s="18">
        <v>0</v>
      </c>
      <c r="W76" s="18">
        <v>0</v>
      </c>
      <c r="X76" s="18">
        <v>0</v>
      </c>
      <c r="Y76" s="18">
        <v>0</v>
      </c>
      <c r="Z76" s="18">
        <f>+IF(AND('Rend bruts-Data'!V69=100%,'Rend indices-Data'!V69=100%),0,1)</f>
        <v>0</v>
      </c>
      <c r="AA76" s="18">
        <f>+IF(AND('Rend bruts-Data'!W69=100%,'Rend indices-Data'!W69=100%),0,1)</f>
        <v>0</v>
      </c>
      <c r="AC76" s="2">
        <v>40056</v>
      </c>
    </row>
    <row r="77" spans="1:29" x14ac:dyDescent="0.25">
      <c r="A77">
        <v>9</v>
      </c>
      <c r="B77">
        <v>2009</v>
      </c>
      <c r="C77">
        <v>9</v>
      </c>
      <c r="D77" s="2">
        <v>40086</v>
      </c>
      <c r="E77" s="1">
        <v>69</v>
      </c>
      <c r="F77" s="18">
        <v>1</v>
      </c>
      <c r="G77" s="18">
        <v>1</v>
      </c>
      <c r="H77" s="18">
        <v>1</v>
      </c>
      <c r="I77" s="18">
        <v>1</v>
      </c>
      <c r="J77" s="18">
        <v>1</v>
      </c>
      <c r="K77" s="18">
        <v>1</v>
      </c>
      <c r="L77" s="18">
        <v>1</v>
      </c>
      <c r="M77" s="18">
        <v>1</v>
      </c>
      <c r="N77" s="18">
        <v>0</v>
      </c>
      <c r="O77" s="18">
        <v>1</v>
      </c>
      <c r="P77" s="18">
        <v>1</v>
      </c>
      <c r="Q77" s="18">
        <v>1</v>
      </c>
      <c r="R77" s="18">
        <v>1</v>
      </c>
      <c r="S77" s="18">
        <v>1</v>
      </c>
      <c r="T77" s="18">
        <v>0</v>
      </c>
      <c r="U77" s="18">
        <f ca="1">+IF(AND('Rend bruts-Data'!Q70=100%,'Rend indices-Data'!Q70=100%),0,1)</f>
        <v>1</v>
      </c>
      <c r="V77" s="18">
        <v>0</v>
      </c>
      <c r="W77" s="18">
        <v>0</v>
      </c>
      <c r="X77" s="18">
        <v>0</v>
      </c>
      <c r="Y77" s="18">
        <v>0</v>
      </c>
      <c r="Z77" s="18">
        <f>+IF(AND('Rend bruts-Data'!V70=100%,'Rend indices-Data'!V70=100%),0,1)</f>
        <v>0</v>
      </c>
      <c r="AA77" s="18">
        <f>+IF(AND('Rend bruts-Data'!W70=100%,'Rend indices-Data'!W70=100%),0,1)</f>
        <v>0</v>
      </c>
      <c r="AC77" s="2">
        <v>40086</v>
      </c>
    </row>
    <row r="78" spans="1:29" x14ac:dyDescent="0.25">
      <c r="A78">
        <v>9</v>
      </c>
      <c r="B78">
        <v>2009</v>
      </c>
      <c r="C78">
        <v>10</v>
      </c>
      <c r="D78" s="2">
        <v>40117</v>
      </c>
      <c r="E78" s="1">
        <v>70</v>
      </c>
      <c r="F78" s="18">
        <v>1</v>
      </c>
      <c r="G78" s="18">
        <v>1</v>
      </c>
      <c r="H78" s="18">
        <v>1</v>
      </c>
      <c r="I78" s="18">
        <v>1</v>
      </c>
      <c r="J78" s="18">
        <v>1</v>
      </c>
      <c r="K78" s="18">
        <v>1</v>
      </c>
      <c r="L78" s="18">
        <v>1</v>
      </c>
      <c r="M78" s="18">
        <v>1</v>
      </c>
      <c r="N78" s="18">
        <v>0</v>
      </c>
      <c r="O78" s="18">
        <v>1</v>
      </c>
      <c r="P78" s="18">
        <v>1</v>
      </c>
      <c r="Q78" s="18">
        <v>1</v>
      </c>
      <c r="R78" s="18">
        <v>1</v>
      </c>
      <c r="S78" s="18">
        <v>1</v>
      </c>
      <c r="T78" s="18">
        <v>0</v>
      </c>
      <c r="U78" s="18">
        <f ca="1">+IF(AND('Rend bruts-Data'!Q71=100%,'Rend indices-Data'!Q71=100%),0,1)</f>
        <v>1</v>
      </c>
      <c r="V78" s="18">
        <v>0</v>
      </c>
      <c r="W78" s="18">
        <v>0</v>
      </c>
      <c r="X78" s="18">
        <v>0</v>
      </c>
      <c r="Y78" s="18">
        <v>0</v>
      </c>
      <c r="Z78" s="18">
        <f>+IF(AND('Rend bruts-Data'!V71=100%,'Rend indices-Data'!V71=100%),0,1)</f>
        <v>0</v>
      </c>
      <c r="AA78" s="18">
        <f>+IF(AND('Rend bruts-Data'!W71=100%,'Rend indices-Data'!W71=100%),0,1)</f>
        <v>0</v>
      </c>
      <c r="AC78" s="2">
        <v>40117</v>
      </c>
    </row>
    <row r="79" spans="1:29" x14ac:dyDescent="0.25">
      <c r="A79">
        <v>9</v>
      </c>
      <c r="B79">
        <v>2009</v>
      </c>
      <c r="C79">
        <v>11</v>
      </c>
      <c r="D79" s="2">
        <v>40147</v>
      </c>
      <c r="E79" s="1">
        <v>71</v>
      </c>
      <c r="F79" s="18">
        <v>1</v>
      </c>
      <c r="G79" s="18">
        <v>1</v>
      </c>
      <c r="H79" s="18">
        <v>1</v>
      </c>
      <c r="I79" s="18">
        <v>1</v>
      </c>
      <c r="J79" s="18">
        <v>1</v>
      </c>
      <c r="K79" s="18">
        <v>1</v>
      </c>
      <c r="L79" s="18">
        <v>1</v>
      </c>
      <c r="M79" s="18">
        <v>1</v>
      </c>
      <c r="N79" s="18">
        <v>0</v>
      </c>
      <c r="O79" s="18">
        <v>1</v>
      </c>
      <c r="P79" s="18">
        <v>1</v>
      </c>
      <c r="Q79" s="18">
        <v>1</v>
      </c>
      <c r="R79" s="18">
        <v>1</v>
      </c>
      <c r="S79" s="18">
        <v>1</v>
      </c>
      <c r="T79" s="18">
        <v>0</v>
      </c>
      <c r="U79" s="18">
        <f ca="1">+IF(AND('Rend bruts-Data'!Q72=100%,'Rend indices-Data'!Q72=100%),0,1)</f>
        <v>1</v>
      </c>
      <c r="V79" s="18">
        <v>0</v>
      </c>
      <c r="W79" s="18">
        <v>0</v>
      </c>
      <c r="X79" s="18">
        <v>0</v>
      </c>
      <c r="Y79" s="18">
        <v>0</v>
      </c>
      <c r="Z79" s="18">
        <f>+IF(AND('Rend bruts-Data'!V72=100%,'Rend indices-Data'!V72=100%),0,1)</f>
        <v>0</v>
      </c>
      <c r="AA79" s="18">
        <f>+IF(AND('Rend bruts-Data'!W72=100%,'Rend indices-Data'!W72=100%),0,1)</f>
        <v>0</v>
      </c>
      <c r="AC79" s="2">
        <v>40147</v>
      </c>
    </row>
    <row r="80" spans="1:29" x14ac:dyDescent="0.25">
      <c r="A80">
        <v>9</v>
      </c>
      <c r="B80">
        <v>2009</v>
      </c>
      <c r="C80">
        <v>12</v>
      </c>
      <c r="D80" s="2">
        <v>40178</v>
      </c>
      <c r="E80" s="1">
        <v>72</v>
      </c>
      <c r="F80" s="18">
        <v>1</v>
      </c>
      <c r="G80" s="18">
        <v>1</v>
      </c>
      <c r="H80" s="18">
        <v>1</v>
      </c>
      <c r="I80" s="18">
        <v>1</v>
      </c>
      <c r="J80" s="18">
        <v>1</v>
      </c>
      <c r="K80" s="18">
        <v>1</v>
      </c>
      <c r="L80" s="18">
        <v>1</v>
      </c>
      <c r="M80" s="18">
        <v>1</v>
      </c>
      <c r="N80" s="18">
        <v>0</v>
      </c>
      <c r="O80" s="18">
        <v>1</v>
      </c>
      <c r="P80" s="18">
        <v>1</v>
      </c>
      <c r="Q80" s="18">
        <v>1</v>
      </c>
      <c r="R80" s="18">
        <v>1</v>
      </c>
      <c r="S80" s="18">
        <v>1</v>
      </c>
      <c r="T80" s="18">
        <v>0</v>
      </c>
      <c r="U80" s="18">
        <f ca="1">+IF(AND('Rend bruts-Data'!Q73=100%,'Rend indices-Data'!Q73=100%),0,1)</f>
        <v>1</v>
      </c>
      <c r="V80" s="18">
        <v>0</v>
      </c>
      <c r="W80" s="18">
        <v>0</v>
      </c>
      <c r="X80" s="18">
        <v>0</v>
      </c>
      <c r="Y80" s="18">
        <v>0</v>
      </c>
      <c r="Z80" s="18">
        <f>+IF(AND('Rend bruts-Data'!V73=100%,'Rend indices-Data'!V73=100%),0,1)</f>
        <v>0</v>
      </c>
      <c r="AA80" s="18">
        <f>+IF(AND('Rend bruts-Data'!W73=100%,'Rend indices-Data'!W73=100%),0,1)</f>
        <v>0</v>
      </c>
      <c r="AC80" s="2">
        <v>40178</v>
      </c>
    </row>
    <row r="81" spans="1:29" x14ac:dyDescent="0.25">
      <c r="A81">
        <v>10</v>
      </c>
      <c r="B81">
        <v>2010</v>
      </c>
      <c r="C81">
        <v>1</v>
      </c>
      <c r="D81" s="2">
        <v>40209</v>
      </c>
      <c r="E81" s="1">
        <v>73</v>
      </c>
      <c r="F81" s="18">
        <v>1</v>
      </c>
      <c r="G81" s="18">
        <v>1</v>
      </c>
      <c r="H81" s="18">
        <v>1</v>
      </c>
      <c r="I81" s="18">
        <v>1</v>
      </c>
      <c r="J81" s="18">
        <v>1</v>
      </c>
      <c r="K81" s="18">
        <v>1</v>
      </c>
      <c r="L81" s="18">
        <v>1</v>
      </c>
      <c r="M81" s="18">
        <v>1</v>
      </c>
      <c r="N81" s="18">
        <v>0</v>
      </c>
      <c r="O81" s="18">
        <v>1</v>
      </c>
      <c r="P81" s="18">
        <v>1</v>
      </c>
      <c r="Q81" s="18">
        <v>1</v>
      </c>
      <c r="R81" s="18">
        <v>1</v>
      </c>
      <c r="S81" s="18">
        <v>1</v>
      </c>
      <c r="T81" s="18">
        <v>0</v>
      </c>
      <c r="U81" s="18">
        <f ca="1">+IF(AND('Rend bruts-Data'!Q74=100%,'Rend indices-Data'!Q74=100%),0,1)</f>
        <v>1</v>
      </c>
      <c r="V81" s="18">
        <v>0</v>
      </c>
      <c r="W81" s="18">
        <v>0</v>
      </c>
      <c r="X81" s="18">
        <v>0</v>
      </c>
      <c r="Y81" s="18">
        <v>0</v>
      </c>
      <c r="Z81" s="18">
        <f>+IF(AND('Rend bruts-Data'!V74=100%,'Rend indices-Data'!V74=100%),0,1)</f>
        <v>0</v>
      </c>
      <c r="AA81" s="18">
        <f>+IF(AND('Rend bruts-Data'!W74=100%,'Rend indices-Data'!W74=100%),0,1)</f>
        <v>0</v>
      </c>
      <c r="AC81" s="2">
        <v>40209</v>
      </c>
    </row>
    <row r="82" spans="1:29" x14ac:dyDescent="0.25">
      <c r="A82">
        <v>10</v>
      </c>
      <c r="B82">
        <v>2010</v>
      </c>
      <c r="C82">
        <v>2</v>
      </c>
      <c r="D82" s="2">
        <v>40237</v>
      </c>
      <c r="E82" s="1">
        <v>74</v>
      </c>
      <c r="F82" s="18">
        <v>1</v>
      </c>
      <c r="G82" s="18">
        <v>1</v>
      </c>
      <c r="H82" s="18">
        <v>1</v>
      </c>
      <c r="I82" s="18">
        <v>1</v>
      </c>
      <c r="J82" s="18">
        <v>1</v>
      </c>
      <c r="K82" s="18">
        <v>1</v>
      </c>
      <c r="L82" s="18">
        <v>1</v>
      </c>
      <c r="M82" s="18">
        <v>1</v>
      </c>
      <c r="N82" s="18">
        <v>0</v>
      </c>
      <c r="O82" s="18">
        <v>1</v>
      </c>
      <c r="P82" s="18">
        <v>1</v>
      </c>
      <c r="Q82" s="18">
        <v>1</v>
      </c>
      <c r="R82" s="18">
        <v>1</v>
      </c>
      <c r="S82" s="18">
        <v>1</v>
      </c>
      <c r="T82" s="18">
        <v>0</v>
      </c>
      <c r="U82" s="18">
        <f ca="1">+IF(AND('Rend bruts-Data'!Q75=100%,'Rend indices-Data'!Q75=100%),0,1)</f>
        <v>1</v>
      </c>
      <c r="V82" s="18">
        <v>0</v>
      </c>
      <c r="W82" s="18">
        <v>0</v>
      </c>
      <c r="X82" s="18">
        <v>0</v>
      </c>
      <c r="Y82" s="18">
        <v>0</v>
      </c>
      <c r="Z82" s="18">
        <f>+IF(AND('Rend bruts-Data'!V75=100%,'Rend indices-Data'!V75=100%),0,1)</f>
        <v>0</v>
      </c>
      <c r="AA82" s="18">
        <f>+IF(AND('Rend bruts-Data'!W75=100%,'Rend indices-Data'!W75=100%),0,1)</f>
        <v>0</v>
      </c>
      <c r="AC82" s="2">
        <v>40237</v>
      </c>
    </row>
    <row r="83" spans="1:29" x14ac:dyDescent="0.25">
      <c r="A83">
        <v>10</v>
      </c>
      <c r="B83">
        <v>2010</v>
      </c>
      <c r="C83">
        <v>3</v>
      </c>
      <c r="D83" s="2">
        <v>40268</v>
      </c>
      <c r="E83" s="1">
        <v>75</v>
      </c>
      <c r="F83" s="18">
        <v>1</v>
      </c>
      <c r="G83" s="18">
        <v>1</v>
      </c>
      <c r="H83" s="18">
        <v>1</v>
      </c>
      <c r="I83" s="18">
        <v>1</v>
      </c>
      <c r="J83" s="18">
        <v>1</v>
      </c>
      <c r="K83" s="18">
        <v>1</v>
      </c>
      <c r="L83" s="18">
        <v>1</v>
      </c>
      <c r="M83" s="18">
        <v>1</v>
      </c>
      <c r="N83" s="18">
        <v>0</v>
      </c>
      <c r="O83" s="18">
        <v>1</v>
      </c>
      <c r="P83" s="18">
        <v>1</v>
      </c>
      <c r="Q83" s="18">
        <v>1</v>
      </c>
      <c r="R83" s="18">
        <v>1</v>
      </c>
      <c r="S83" s="18">
        <v>1</v>
      </c>
      <c r="T83" s="18">
        <v>0</v>
      </c>
      <c r="U83" s="18">
        <f ca="1">+IF(AND('Rend bruts-Data'!Q76=100%,'Rend indices-Data'!Q76=100%),0,1)</f>
        <v>1</v>
      </c>
      <c r="V83" s="18">
        <v>0</v>
      </c>
      <c r="W83" s="18">
        <v>0</v>
      </c>
      <c r="X83" s="18">
        <v>0</v>
      </c>
      <c r="Y83" s="18">
        <v>0</v>
      </c>
      <c r="Z83" s="18">
        <f>+IF(AND('Rend bruts-Data'!V76=100%,'Rend indices-Data'!V76=100%),0,1)</f>
        <v>0</v>
      </c>
      <c r="AA83" s="18">
        <f>+IF(AND('Rend bruts-Data'!W76=100%,'Rend indices-Data'!W76=100%),0,1)</f>
        <v>0</v>
      </c>
      <c r="AC83" s="2">
        <v>40268</v>
      </c>
    </row>
    <row r="84" spans="1:29" x14ac:dyDescent="0.25">
      <c r="A84">
        <v>10</v>
      </c>
      <c r="B84">
        <v>2010</v>
      </c>
      <c r="C84">
        <v>4</v>
      </c>
      <c r="D84" s="2">
        <v>40298</v>
      </c>
      <c r="E84" s="1">
        <v>76</v>
      </c>
      <c r="F84" s="18">
        <v>1</v>
      </c>
      <c r="G84" s="18">
        <v>1</v>
      </c>
      <c r="H84" s="18">
        <v>1</v>
      </c>
      <c r="I84" s="18">
        <v>1</v>
      </c>
      <c r="J84" s="18">
        <v>1</v>
      </c>
      <c r="K84" s="18">
        <v>1</v>
      </c>
      <c r="L84" s="18">
        <v>1</v>
      </c>
      <c r="M84" s="18">
        <v>1</v>
      </c>
      <c r="N84" s="18">
        <v>0</v>
      </c>
      <c r="O84" s="18">
        <v>1</v>
      </c>
      <c r="P84" s="18">
        <v>1</v>
      </c>
      <c r="Q84" s="18">
        <v>1</v>
      </c>
      <c r="R84" s="18">
        <v>1</v>
      </c>
      <c r="S84" s="18">
        <v>1</v>
      </c>
      <c r="T84" s="18">
        <v>0</v>
      </c>
      <c r="U84" s="18">
        <f ca="1">+IF(AND('Rend bruts-Data'!Q77=100%,'Rend indices-Data'!Q77=100%),0,1)</f>
        <v>1</v>
      </c>
      <c r="V84" s="18">
        <v>0</v>
      </c>
      <c r="W84" s="18">
        <v>0</v>
      </c>
      <c r="X84" s="18">
        <v>0</v>
      </c>
      <c r="Y84" s="18">
        <v>0</v>
      </c>
      <c r="Z84" s="18">
        <f>+IF(AND('Rend bruts-Data'!V77=100%,'Rend indices-Data'!V77=100%),0,1)</f>
        <v>0</v>
      </c>
      <c r="AA84" s="18">
        <f>+IF(AND('Rend bruts-Data'!W77=100%,'Rend indices-Data'!W77=100%),0,1)</f>
        <v>0</v>
      </c>
      <c r="AC84" s="2">
        <v>40298</v>
      </c>
    </row>
    <row r="85" spans="1:29" x14ac:dyDescent="0.25">
      <c r="A85">
        <v>10</v>
      </c>
      <c r="B85">
        <v>2010</v>
      </c>
      <c r="C85">
        <v>5</v>
      </c>
      <c r="D85" s="2">
        <v>40329</v>
      </c>
      <c r="E85" s="1">
        <v>77</v>
      </c>
      <c r="F85" s="18">
        <v>1</v>
      </c>
      <c r="G85" s="18">
        <v>1</v>
      </c>
      <c r="H85" s="18">
        <v>1</v>
      </c>
      <c r="I85" s="18">
        <v>1</v>
      </c>
      <c r="J85" s="18">
        <v>1</v>
      </c>
      <c r="K85" s="18">
        <v>1</v>
      </c>
      <c r="L85" s="18">
        <v>1</v>
      </c>
      <c r="M85" s="18">
        <v>1</v>
      </c>
      <c r="N85" s="18">
        <v>0</v>
      </c>
      <c r="O85" s="18">
        <v>1</v>
      </c>
      <c r="P85" s="18">
        <v>1</v>
      </c>
      <c r="Q85" s="18">
        <v>1</v>
      </c>
      <c r="R85" s="18">
        <v>1</v>
      </c>
      <c r="S85" s="18">
        <v>1</v>
      </c>
      <c r="T85" s="18">
        <v>0</v>
      </c>
      <c r="U85" s="18">
        <f ca="1">+IF(AND('Rend bruts-Data'!Q78=100%,'Rend indices-Data'!Q78=100%),0,1)</f>
        <v>1</v>
      </c>
      <c r="V85" s="18">
        <v>0</v>
      </c>
      <c r="W85" s="18">
        <v>0</v>
      </c>
      <c r="X85" s="18">
        <v>0</v>
      </c>
      <c r="Y85" s="18">
        <v>0</v>
      </c>
      <c r="Z85" s="18">
        <f>+IF(AND('Rend bruts-Data'!V78=100%,'Rend indices-Data'!V78=100%),0,1)</f>
        <v>0</v>
      </c>
      <c r="AA85" s="18">
        <f>+IF(AND('Rend bruts-Data'!W78=100%,'Rend indices-Data'!W78=100%),0,1)</f>
        <v>0</v>
      </c>
      <c r="AC85" s="2">
        <v>40329</v>
      </c>
    </row>
    <row r="86" spans="1:29" x14ac:dyDescent="0.25">
      <c r="A86">
        <v>10</v>
      </c>
      <c r="B86">
        <v>2010</v>
      </c>
      <c r="C86">
        <v>6</v>
      </c>
      <c r="D86" s="2">
        <v>40359</v>
      </c>
      <c r="E86" s="1">
        <v>78</v>
      </c>
      <c r="F86" s="18">
        <v>1</v>
      </c>
      <c r="G86" s="18">
        <v>1</v>
      </c>
      <c r="H86" s="18">
        <v>1</v>
      </c>
      <c r="I86" s="18">
        <v>1</v>
      </c>
      <c r="J86" s="18">
        <v>1</v>
      </c>
      <c r="K86" s="18">
        <v>1</v>
      </c>
      <c r="L86" s="18">
        <v>1</v>
      </c>
      <c r="M86" s="18">
        <v>1</v>
      </c>
      <c r="N86" s="18">
        <v>0</v>
      </c>
      <c r="O86" s="18">
        <v>1</v>
      </c>
      <c r="P86" s="18">
        <v>1</v>
      </c>
      <c r="Q86" s="18">
        <v>1</v>
      </c>
      <c r="R86" s="18">
        <v>1</v>
      </c>
      <c r="S86" s="18">
        <v>1</v>
      </c>
      <c r="T86" s="18">
        <v>0</v>
      </c>
      <c r="U86" s="18">
        <f ca="1">+IF(AND('Rend bruts-Data'!Q79=100%,'Rend indices-Data'!Q79=100%),0,1)</f>
        <v>1</v>
      </c>
      <c r="V86" s="18">
        <v>0</v>
      </c>
      <c r="W86" s="18">
        <v>0</v>
      </c>
      <c r="X86" s="18">
        <v>0</v>
      </c>
      <c r="Y86" s="18">
        <v>0</v>
      </c>
      <c r="Z86" s="18">
        <f>+IF(AND('Rend bruts-Data'!V79=100%,'Rend indices-Data'!V79=100%),0,1)</f>
        <v>0</v>
      </c>
      <c r="AA86" s="18">
        <f>+IF(AND('Rend bruts-Data'!W79=100%,'Rend indices-Data'!W79=100%),0,1)</f>
        <v>0</v>
      </c>
      <c r="AC86" s="2">
        <v>40359</v>
      </c>
    </row>
    <row r="87" spans="1:29" x14ac:dyDescent="0.25">
      <c r="A87">
        <v>10</v>
      </c>
      <c r="B87">
        <v>2010</v>
      </c>
      <c r="C87">
        <v>7</v>
      </c>
      <c r="D87" s="2">
        <v>40390</v>
      </c>
      <c r="E87" s="1">
        <v>79</v>
      </c>
      <c r="F87" s="18">
        <v>1</v>
      </c>
      <c r="G87" s="18">
        <v>1</v>
      </c>
      <c r="H87" s="18">
        <v>1</v>
      </c>
      <c r="I87" s="18">
        <v>1</v>
      </c>
      <c r="J87" s="18">
        <v>1</v>
      </c>
      <c r="K87" s="18">
        <v>1</v>
      </c>
      <c r="L87" s="18">
        <v>1</v>
      </c>
      <c r="M87" s="18">
        <v>1</v>
      </c>
      <c r="N87" s="18">
        <v>1</v>
      </c>
      <c r="O87" s="18">
        <v>1</v>
      </c>
      <c r="P87" s="18">
        <v>1</v>
      </c>
      <c r="Q87" s="18">
        <v>1</v>
      </c>
      <c r="R87" s="18">
        <v>1</v>
      </c>
      <c r="S87" s="18">
        <v>0</v>
      </c>
      <c r="T87" s="18">
        <v>0</v>
      </c>
      <c r="U87" s="18">
        <f ca="1">+IF(AND('Rend bruts-Data'!Q80=100%,'Rend indices-Data'!Q80=100%),0,1)</f>
        <v>1</v>
      </c>
      <c r="V87" s="18">
        <v>0</v>
      </c>
      <c r="W87" s="18">
        <v>0</v>
      </c>
      <c r="X87" s="18">
        <v>0</v>
      </c>
      <c r="Y87" s="18">
        <v>0</v>
      </c>
      <c r="Z87" s="18">
        <f>+IF(AND('Rend bruts-Data'!V80=100%,'Rend indices-Data'!V80=100%),0,1)</f>
        <v>0</v>
      </c>
      <c r="AA87" s="18">
        <f>+IF(AND('Rend bruts-Data'!W80=100%,'Rend indices-Data'!W80=100%),0,1)</f>
        <v>0</v>
      </c>
      <c r="AC87" s="2">
        <v>40390</v>
      </c>
    </row>
    <row r="88" spans="1:29" x14ac:dyDescent="0.25">
      <c r="A88">
        <v>10</v>
      </c>
      <c r="B88">
        <v>2010</v>
      </c>
      <c r="C88">
        <v>8</v>
      </c>
      <c r="D88" s="2">
        <v>40421</v>
      </c>
      <c r="E88" s="1">
        <v>80</v>
      </c>
      <c r="F88" s="18">
        <v>1</v>
      </c>
      <c r="G88" s="18">
        <v>1</v>
      </c>
      <c r="H88" s="18">
        <v>1</v>
      </c>
      <c r="I88" s="18">
        <v>1</v>
      </c>
      <c r="J88" s="18">
        <v>1</v>
      </c>
      <c r="K88" s="18">
        <v>1</v>
      </c>
      <c r="L88" s="18">
        <v>1</v>
      </c>
      <c r="M88" s="18">
        <v>1</v>
      </c>
      <c r="N88" s="18">
        <v>1</v>
      </c>
      <c r="O88" s="18">
        <v>1</v>
      </c>
      <c r="P88" s="18">
        <v>1</v>
      </c>
      <c r="Q88" s="18">
        <v>1</v>
      </c>
      <c r="R88" s="18">
        <v>1</v>
      </c>
      <c r="S88" s="18">
        <v>0</v>
      </c>
      <c r="T88" s="18">
        <v>0</v>
      </c>
      <c r="U88" s="18">
        <f ca="1">+IF(AND('Rend bruts-Data'!Q81=100%,'Rend indices-Data'!Q81=100%),0,1)</f>
        <v>1</v>
      </c>
      <c r="V88" s="18">
        <v>0</v>
      </c>
      <c r="W88" s="18">
        <v>0</v>
      </c>
      <c r="X88" s="18">
        <v>0</v>
      </c>
      <c r="Y88" s="18">
        <v>0</v>
      </c>
      <c r="Z88" s="18">
        <f>+IF(AND('Rend bruts-Data'!V81=100%,'Rend indices-Data'!V81=100%),0,1)</f>
        <v>0</v>
      </c>
      <c r="AA88" s="18">
        <f>+IF(AND('Rend bruts-Data'!W81=100%,'Rend indices-Data'!W81=100%),0,1)</f>
        <v>0</v>
      </c>
      <c r="AC88" s="2">
        <v>40421</v>
      </c>
    </row>
    <row r="89" spans="1:29" x14ac:dyDescent="0.25">
      <c r="A89">
        <v>10</v>
      </c>
      <c r="B89">
        <v>2010</v>
      </c>
      <c r="C89">
        <v>9</v>
      </c>
      <c r="D89" s="2">
        <v>40451</v>
      </c>
      <c r="E89" s="1">
        <v>81</v>
      </c>
      <c r="F89" s="18">
        <v>1</v>
      </c>
      <c r="G89" s="18">
        <v>1</v>
      </c>
      <c r="H89" s="18">
        <v>1</v>
      </c>
      <c r="I89" s="18">
        <v>1</v>
      </c>
      <c r="J89" s="18">
        <v>1</v>
      </c>
      <c r="K89" s="18">
        <v>1</v>
      </c>
      <c r="L89" s="18">
        <v>1</v>
      </c>
      <c r="M89" s="18">
        <v>1</v>
      </c>
      <c r="N89" s="18">
        <v>1</v>
      </c>
      <c r="O89" s="18">
        <v>1</v>
      </c>
      <c r="P89" s="18">
        <v>1</v>
      </c>
      <c r="Q89" s="18">
        <v>1</v>
      </c>
      <c r="R89" s="18">
        <v>1</v>
      </c>
      <c r="S89" s="18">
        <v>0</v>
      </c>
      <c r="T89" s="18">
        <v>0</v>
      </c>
      <c r="U89" s="18">
        <f ca="1">+IF(AND('Rend bruts-Data'!Q82=100%,'Rend indices-Data'!Q82=100%),0,1)</f>
        <v>1</v>
      </c>
      <c r="V89" s="18">
        <v>0</v>
      </c>
      <c r="W89" s="18">
        <v>0</v>
      </c>
      <c r="X89" s="18">
        <v>0</v>
      </c>
      <c r="Y89" s="18">
        <v>0</v>
      </c>
      <c r="Z89" s="18">
        <f>+IF(AND('Rend bruts-Data'!V82=100%,'Rend indices-Data'!V82=100%),0,1)</f>
        <v>0</v>
      </c>
      <c r="AA89" s="18">
        <f>+IF(AND('Rend bruts-Data'!W82=100%,'Rend indices-Data'!W82=100%),0,1)</f>
        <v>0</v>
      </c>
      <c r="AC89" s="2">
        <v>40451</v>
      </c>
    </row>
    <row r="90" spans="1:29" x14ac:dyDescent="0.25">
      <c r="A90">
        <v>10</v>
      </c>
      <c r="B90">
        <v>2010</v>
      </c>
      <c r="C90">
        <v>10</v>
      </c>
      <c r="D90" s="2">
        <v>40482</v>
      </c>
      <c r="E90" s="1">
        <v>82</v>
      </c>
      <c r="F90" s="18">
        <v>1</v>
      </c>
      <c r="G90" s="18">
        <v>1</v>
      </c>
      <c r="H90" s="18">
        <v>1</v>
      </c>
      <c r="I90" s="18">
        <v>1</v>
      </c>
      <c r="J90" s="18">
        <v>1</v>
      </c>
      <c r="K90" s="18">
        <v>1</v>
      </c>
      <c r="L90" s="18">
        <v>1</v>
      </c>
      <c r="M90" s="18">
        <v>1</v>
      </c>
      <c r="N90" s="18">
        <v>1</v>
      </c>
      <c r="O90" s="18">
        <v>1</v>
      </c>
      <c r="P90" s="18">
        <v>1</v>
      </c>
      <c r="Q90" s="18">
        <v>1</v>
      </c>
      <c r="R90" s="18">
        <v>1</v>
      </c>
      <c r="S90" s="18">
        <v>0</v>
      </c>
      <c r="T90" s="18">
        <v>0</v>
      </c>
      <c r="U90" s="18">
        <f ca="1">+IF(AND('Rend bruts-Data'!Q83=100%,'Rend indices-Data'!Q83=100%),0,1)</f>
        <v>1</v>
      </c>
      <c r="V90" s="18">
        <v>0</v>
      </c>
      <c r="W90" s="18">
        <v>0</v>
      </c>
      <c r="X90" s="18">
        <v>0</v>
      </c>
      <c r="Y90" s="18">
        <v>0</v>
      </c>
      <c r="Z90" s="18">
        <f>+IF(AND('Rend bruts-Data'!V83=100%,'Rend indices-Data'!V83=100%),0,1)</f>
        <v>0</v>
      </c>
      <c r="AA90" s="18">
        <f>+IF(AND('Rend bruts-Data'!W83=100%,'Rend indices-Data'!W83=100%),0,1)</f>
        <v>0</v>
      </c>
      <c r="AC90" s="2">
        <v>40482</v>
      </c>
    </row>
    <row r="91" spans="1:29" x14ac:dyDescent="0.25">
      <c r="A91">
        <v>10</v>
      </c>
      <c r="B91">
        <v>2010</v>
      </c>
      <c r="C91">
        <v>11</v>
      </c>
      <c r="D91" s="2">
        <v>40512</v>
      </c>
      <c r="E91" s="1">
        <v>83</v>
      </c>
      <c r="F91" s="18">
        <v>1</v>
      </c>
      <c r="G91" s="18">
        <v>1</v>
      </c>
      <c r="H91" s="18">
        <v>1</v>
      </c>
      <c r="I91" s="18">
        <v>1</v>
      </c>
      <c r="J91" s="18">
        <v>1</v>
      </c>
      <c r="K91" s="18">
        <v>1</v>
      </c>
      <c r="L91" s="18">
        <v>1</v>
      </c>
      <c r="M91" s="18">
        <v>1</v>
      </c>
      <c r="N91" s="18">
        <v>1</v>
      </c>
      <c r="O91" s="18">
        <v>1</v>
      </c>
      <c r="P91" s="18">
        <v>1</v>
      </c>
      <c r="Q91" s="18">
        <v>1</v>
      </c>
      <c r="R91" s="18">
        <v>1</v>
      </c>
      <c r="S91" s="18">
        <v>0</v>
      </c>
      <c r="T91" s="18">
        <v>0</v>
      </c>
      <c r="U91" s="18">
        <f ca="1">+IF(AND('Rend bruts-Data'!Q84=100%,'Rend indices-Data'!Q84=100%),0,1)</f>
        <v>1</v>
      </c>
      <c r="V91" s="18">
        <v>0</v>
      </c>
      <c r="W91" s="18">
        <v>0</v>
      </c>
      <c r="X91" s="18">
        <v>0</v>
      </c>
      <c r="Y91" s="18">
        <v>0</v>
      </c>
      <c r="Z91" s="18">
        <f>+IF(AND('Rend bruts-Data'!V84=100%,'Rend indices-Data'!V84=100%),0,1)</f>
        <v>0</v>
      </c>
      <c r="AA91" s="18">
        <f>+IF(AND('Rend bruts-Data'!W84=100%,'Rend indices-Data'!W84=100%),0,1)</f>
        <v>0</v>
      </c>
      <c r="AC91" s="2">
        <v>40512</v>
      </c>
    </row>
    <row r="92" spans="1:29" x14ac:dyDescent="0.25">
      <c r="A92">
        <v>10</v>
      </c>
      <c r="B92">
        <v>2010</v>
      </c>
      <c r="C92">
        <v>12</v>
      </c>
      <c r="D92" s="2">
        <v>40543</v>
      </c>
      <c r="E92" s="1">
        <v>84</v>
      </c>
      <c r="F92" s="18">
        <v>1</v>
      </c>
      <c r="G92" s="18">
        <v>1</v>
      </c>
      <c r="H92" s="18">
        <v>1</v>
      </c>
      <c r="I92" s="18">
        <v>1</v>
      </c>
      <c r="J92" s="18">
        <v>1</v>
      </c>
      <c r="K92" s="18">
        <v>1</v>
      </c>
      <c r="L92" s="18">
        <v>1</v>
      </c>
      <c r="M92" s="18">
        <v>1</v>
      </c>
      <c r="N92" s="18">
        <v>1</v>
      </c>
      <c r="O92" s="18">
        <v>1</v>
      </c>
      <c r="P92" s="18">
        <v>1</v>
      </c>
      <c r="Q92" s="18">
        <v>1</v>
      </c>
      <c r="R92" s="18">
        <v>1</v>
      </c>
      <c r="S92" s="18">
        <v>0</v>
      </c>
      <c r="T92" s="18">
        <v>0</v>
      </c>
      <c r="U92" s="18">
        <f ca="1">+IF(AND('Rend bruts-Data'!Q85=100%,'Rend indices-Data'!Q85=100%),0,1)</f>
        <v>1</v>
      </c>
      <c r="V92" s="18">
        <v>0</v>
      </c>
      <c r="W92" s="18">
        <v>0</v>
      </c>
      <c r="X92" s="18">
        <v>0</v>
      </c>
      <c r="Y92" s="18">
        <v>0</v>
      </c>
      <c r="Z92" s="18">
        <f>+IF(AND('Rend bruts-Data'!V85=100%,'Rend indices-Data'!V85=100%),0,1)</f>
        <v>0</v>
      </c>
      <c r="AA92" s="18">
        <f>+IF(AND('Rend bruts-Data'!W85=100%,'Rend indices-Data'!W85=100%),0,1)</f>
        <v>0</v>
      </c>
      <c r="AC92" s="2">
        <v>40543</v>
      </c>
    </row>
    <row r="93" spans="1:29" x14ac:dyDescent="0.25">
      <c r="A93">
        <v>11</v>
      </c>
      <c r="B93">
        <v>2011</v>
      </c>
      <c r="C93">
        <v>1</v>
      </c>
      <c r="D93" s="2">
        <v>40574</v>
      </c>
      <c r="E93" s="1">
        <v>85</v>
      </c>
      <c r="F93" s="18">
        <v>1</v>
      </c>
      <c r="G93" s="18">
        <v>1</v>
      </c>
      <c r="H93" s="18">
        <v>1</v>
      </c>
      <c r="I93" s="18">
        <v>1</v>
      </c>
      <c r="J93" s="18">
        <v>1</v>
      </c>
      <c r="K93" s="18">
        <v>1</v>
      </c>
      <c r="L93" s="18">
        <v>1</v>
      </c>
      <c r="M93" s="18">
        <v>1</v>
      </c>
      <c r="N93" s="18">
        <v>1</v>
      </c>
      <c r="O93" s="18">
        <v>1</v>
      </c>
      <c r="P93" s="18">
        <v>1</v>
      </c>
      <c r="Q93" s="18">
        <v>1</v>
      </c>
      <c r="R93" s="18">
        <v>1</v>
      </c>
      <c r="S93" s="18">
        <v>0</v>
      </c>
      <c r="T93" s="18">
        <v>0</v>
      </c>
      <c r="U93" s="18">
        <f ca="1">+IF(AND('Rend bruts-Data'!Q86=100%,'Rend indices-Data'!Q86=100%),0,1)</f>
        <v>1</v>
      </c>
      <c r="V93" s="18">
        <v>0</v>
      </c>
      <c r="W93" s="18">
        <v>0</v>
      </c>
      <c r="X93" s="18">
        <v>0</v>
      </c>
      <c r="Y93" s="18">
        <v>0</v>
      </c>
      <c r="Z93" s="18">
        <f>+IF(AND('Rend bruts-Data'!V86=100%,'Rend indices-Data'!V86=100%),0,1)</f>
        <v>0</v>
      </c>
      <c r="AA93" s="18">
        <f>+IF(AND('Rend bruts-Data'!W86=100%,'Rend indices-Data'!W86=100%),0,1)</f>
        <v>0</v>
      </c>
      <c r="AC93" s="2">
        <v>40574</v>
      </c>
    </row>
    <row r="94" spans="1:29" x14ac:dyDescent="0.25">
      <c r="A94">
        <v>11</v>
      </c>
      <c r="B94">
        <v>2011</v>
      </c>
      <c r="C94">
        <v>2</v>
      </c>
      <c r="D94" s="2">
        <v>40602</v>
      </c>
      <c r="E94" s="1">
        <v>86</v>
      </c>
      <c r="F94" s="18">
        <v>1</v>
      </c>
      <c r="G94" s="18">
        <v>1</v>
      </c>
      <c r="H94" s="18">
        <v>1</v>
      </c>
      <c r="I94" s="18">
        <v>1</v>
      </c>
      <c r="J94" s="18">
        <v>1</v>
      </c>
      <c r="K94" s="18">
        <v>1</v>
      </c>
      <c r="L94" s="18">
        <v>1</v>
      </c>
      <c r="M94" s="18">
        <v>1</v>
      </c>
      <c r="N94" s="18">
        <v>1</v>
      </c>
      <c r="O94" s="18">
        <v>1</v>
      </c>
      <c r="P94" s="18">
        <v>1</v>
      </c>
      <c r="Q94" s="18">
        <v>1</v>
      </c>
      <c r="R94" s="18">
        <v>1</v>
      </c>
      <c r="S94" s="18">
        <v>0</v>
      </c>
      <c r="T94" s="18">
        <v>0</v>
      </c>
      <c r="U94" s="18">
        <f ca="1">+IF(AND('Rend bruts-Data'!Q87=100%,'Rend indices-Data'!Q87=100%),0,1)</f>
        <v>1</v>
      </c>
      <c r="V94" s="18">
        <v>0</v>
      </c>
      <c r="W94" s="18">
        <v>0</v>
      </c>
      <c r="X94" s="18">
        <v>0</v>
      </c>
      <c r="Y94" s="18">
        <v>0</v>
      </c>
      <c r="Z94" s="18">
        <f>+IF(AND('Rend bruts-Data'!V87=100%,'Rend indices-Data'!V87=100%),0,1)</f>
        <v>0</v>
      </c>
      <c r="AA94" s="18">
        <f>+IF(AND('Rend bruts-Data'!W87=100%,'Rend indices-Data'!W87=100%),0,1)</f>
        <v>0</v>
      </c>
      <c r="AC94" s="2">
        <v>40602</v>
      </c>
    </row>
    <row r="95" spans="1:29" x14ac:dyDescent="0.25">
      <c r="A95">
        <v>11</v>
      </c>
      <c r="B95">
        <v>2011</v>
      </c>
      <c r="C95">
        <v>3</v>
      </c>
      <c r="D95" s="2">
        <v>40633</v>
      </c>
      <c r="E95" s="1">
        <v>87</v>
      </c>
      <c r="F95" s="18">
        <v>1</v>
      </c>
      <c r="G95" s="18">
        <v>1</v>
      </c>
      <c r="H95" s="18">
        <v>1</v>
      </c>
      <c r="I95" s="18">
        <v>1</v>
      </c>
      <c r="J95" s="18">
        <v>1</v>
      </c>
      <c r="K95" s="18">
        <v>1</v>
      </c>
      <c r="L95" s="18">
        <v>1</v>
      </c>
      <c r="M95" s="18">
        <v>1</v>
      </c>
      <c r="N95" s="18">
        <v>1</v>
      </c>
      <c r="O95" s="18">
        <v>1</v>
      </c>
      <c r="P95" s="18">
        <v>1</v>
      </c>
      <c r="Q95" s="18">
        <v>1</v>
      </c>
      <c r="R95" s="18">
        <v>1</v>
      </c>
      <c r="S95" s="18">
        <v>0</v>
      </c>
      <c r="T95" s="18">
        <v>0</v>
      </c>
      <c r="U95" s="18">
        <f ca="1">+IF(AND('Rend bruts-Data'!Q88=100%,'Rend indices-Data'!Q88=100%),0,1)</f>
        <v>1</v>
      </c>
      <c r="V95" s="18">
        <v>0</v>
      </c>
      <c r="W95" s="18">
        <v>0</v>
      </c>
      <c r="X95" s="18">
        <v>0</v>
      </c>
      <c r="Y95" s="18">
        <v>0</v>
      </c>
      <c r="Z95" s="18">
        <f>+IF(AND('Rend bruts-Data'!V88=100%,'Rend indices-Data'!V88=100%),0,1)</f>
        <v>0</v>
      </c>
      <c r="AA95" s="18">
        <f ca="1">+IF(AND('Rend bruts-Data'!W88=100%,'Rend indices-Data'!W88=100%),0,1)</f>
        <v>1</v>
      </c>
      <c r="AC95" s="2">
        <v>40633</v>
      </c>
    </row>
    <row r="96" spans="1:29" x14ac:dyDescent="0.25">
      <c r="A96">
        <v>11</v>
      </c>
      <c r="B96">
        <v>2011</v>
      </c>
      <c r="C96">
        <v>4</v>
      </c>
      <c r="D96" s="2">
        <v>40663</v>
      </c>
      <c r="E96" s="1">
        <v>88</v>
      </c>
      <c r="F96" s="18">
        <v>1</v>
      </c>
      <c r="G96" s="18">
        <v>1</v>
      </c>
      <c r="H96" s="18">
        <v>1</v>
      </c>
      <c r="I96" s="18">
        <v>1</v>
      </c>
      <c r="J96" s="18">
        <v>1</v>
      </c>
      <c r="K96" s="18">
        <v>1</v>
      </c>
      <c r="L96" s="18">
        <v>1</v>
      </c>
      <c r="M96" s="18">
        <v>1</v>
      </c>
      <c r="N96" s="18">
        <v>1</v>
      </c>
      <c r="O96" s="18">
        <v>1</v>
      </c>
      <c r="P96" s="18">
        <v>1</v>
      </c>
      <c r="Q96" s="18">
        <v>1</v>
      </c>
      <c r="R96" s="18">
        <v>1</v>
      </c>
      <c r="S96" s="18">
        <v>0</v>
      </c>
      <c r="T96" s="18">
        <v>0</v>
      </c>
      <c r="U96" s="18">
        <f ca="1">+IF(AND('Rend bruts-Data'!Q89=100%,'Rend indices-Data'!Q89=100%),0,1)</f>
        <v>1</v>
      </c>
      <c r="V96" s="18">
        <v>0</v>
      </c>
      <c r="W96" s="18">
        <v>0</v>
      </c>
      <c r="X96" s="18">
        <v>0</v>
      </c>
      <c r="Y96" s="18">
        <v>0</v>
      </c>
      <c r="Z96" s="18">
        <f>+IF(AND('Rend bruts-Data'!V89=100%,'Rend indices-Data'!V89=100%),0,1)</f>
        <v>0</v>
      </c>
      <c r="AA96" s="18">
        <f ca="1">+IF(AND('Rend bruts-Data'!W89=100%,'Rend indices-Data'!W89=100%),0,1)</f>
        <v>1</v>
      </c>
      <c r="AC96" s="2">
        <v>40663</v>
      </c>
    </row>
    <row r="97" spans="1:29" x14ac:dyDescent="0.25">
      <c r="A97">
        <v>11</v>
      </c>
      <c r="B97">
        <v>2011</v>
      </c>
      <c r="C97">
        <v>5</v>
      </c>
      <c r="D97" s="2">
        <v>40694</v>
      </c>
      <c r="E97" s="1">
        <v>89</v>
      </c>
      <c r="F97" s="18">
        <v>1</v>
      </c>
      <c r="G97" s="18">
        <v>1</v>
      </c>
      <c r="H97" s="18">
        <v>1</v>
      </c>
      <c r="I97" s="18">
        <v>1</v>
      </c>
      <c r="J97" s="18">
        <v>1</v>
      </c>
      <c r="K97" s="18">
        <v>1</v>
      </c>
      <c r="L97" s="18">
        <v>1</v>
      </c>
      <c r="M97" s="18">
        <v>1</v>
      </c>
      <c r="N97" s="18">
        <v>1</v>
      </c>
      <c r="O97" s="18">
        <v>1</v>
      </c>
      <c r="P97" s="18">
        <v>1</v>
      </c>
      <c r="Q97" s="18">
        <v>1</v>
      </c>
      <c r="R97" s="18">
        <v>1</v>
      </c>
      <c r="S97" s="18">
        <v>0</v>
      </c>
      <c r="T97" s="18">
        <v>0</v>
      </c>
      <c r="U97" s="18">
        <f ca="1">+IF(AND('Rend bruts-Data'!Q90=100%,'Rend indices-Data'!Q90=100%),0,1)</f>
        <v>1</v>
      </c>
      <c r="V97" s="18">
        <v>0</v>
      </c>
      <c r="W97" s="18">
        <v>0</v>
      </c>
      <c r="X97" s="18">
        <v>0</v>
      </c>
      <c r="Y97" s="18">
        <v>0</v>
      </c>
      <c r="Z97" s="18">
        <f>+IF(AND('Rend bruts-Data'!V90=100%,'Rend indices-Data'!V90=100%),0,1)</f>
        <v>0</v>
      </c>
      <c r="AA97" s="18">
        <f ca="1">+IF(AND('Rend bruts-Data'!W90=100%,'Rend indices-Data'!W90=100%),0,1)</f>
        <v>1</v>
      </c>
      <c r="AC97" s="2">
        <v>40694</v>
      </c>
    </row>
    <row r="98" spans="1:29" x14ac:dyDescent="0.25">
      <c r="A98">
        <v>11</v>
      </c>
      <c r="B98">
        <v>2011</v>
      </c>
      <c r="C98">
        <v>6</v>
      </c>
      <c r="D98" s="2">
        <v>40724</v>
      </c>
      <c r="E98" s="1">
        <v>90</v>
      </c>
      <c r="F98" s="18">
        <v>1</v>
      </c>
      <c r="G98" s="18">
        <v>1</v>
      </c>
      <c r="H98" s="18">
        <v>1</v>
      </c>
      <c r="I98" s="18">
        <v>1</v>
      </c>
      <c r="J98" s="18">
        <v>1</v>
      </c>
      <c r="K98" s="18">
        <v>1</v>
      </c>
      <c r="L98" s="18">
        <v>1</v>
      </c>
      <c r="M98" s="18">
        <v>1</v>
      </c>
      <c r="N98" s="18">
        <v>1</v>
      </c>
      <c r="O98" s="18">
        <v>1</v>
      </c>
      <c r="P98" s="18">
        <v>1</v>
      </c>
      <c r="Q98" s="18">
        <v>1</v>
      </c>
      <c r="R98" s="18">
        <v>1</v>
      </c>
      <c r="S98" s="18">
        <v>0</v>
      </c>
      <c r="T98" s="18">
        <v>0</v>
      </c>
      <c r="U98" s="18">
        <f ca="1">+IF(AND('Rend bruts-Data'!Q91=100%,'Rend indices-Data'!Q91=100%),0,1)</f>
        <v>1</v>
      </c>
      <c r="V98" s="18">
        <v>0</v>
      </c>
      <c r="W98" s="18">
        <v>0</v>
      </c>
      <c r="X98" s="18">
        <v>0</v>
      </c>
      <c r="Y98" s="18">
        <v>0</v>
      </c>
      <c r="Z98" s="18">
        <f>+IF(AND('Rend bruts-Data'!V91=100%,'Rend indices-Data'!V91=100%),0,1)</f>
        <v>0</v>
      </c>
      <c r="AA98" s="18">
        <f ca="1">+IF(AND('Rend bruts-Data'!W91=100%,'Rend indices-Data'!W91=100%),0,1)</f>
        <v>1</v>
      </c>
      <c r="AC98" s="2">
        <v>40724</v>
      </c>
    </row>
    <row r="99" spans="1:29" x14ac:dyDescent="0.25">
      <c r="A99">
        <v>11</v>
      </c>
      <c r="B99">
        <v>2011</v>
      </c>
      <c r="C99">
        <v>7</v>
      </c>
      <c r="D99" s="2">
        <v>40755</v>
      </c>
      <c r="E99" s="1">
        <v>91</v>
      </c>
      <c r="F99" s="18">
        <v>1</v>
      </c>
      <c r="G99" s="18">
        <v>1</v>
      </c>
      <c r="H99" s="18">
        <v>1</v>
      </c>
      <c r="I99" s="18">
        <v>1</v>
      </c>
      <c r="J99" s="18">
        <v>1</v>
      </c>
      <c r="K99" s="18">
        <v>1</v>
      </c>
      <c r="L99" s="18">
        <v>1</v>
      </c>
      <c r="M99" s="18">
        <v>1</v>
      </c>
      <c r="N99" s="18">
        <v>1</v>
      </c>
      <c r="O99" s="18">
        <v>1</v>
      </c>
      <c r="P99" s="18">
        <v>1</v>
      </c>
      <c r="Q99" s="18">
        <v>1</v>
      </c>
      <c r="R99" s="18">
        <v>1</v>
      </c>
      <c r="S99" s="18">
        <v>0</v>
      </c>
      <c r="T99" s="18">
        <v>0</v>
      </c>
      <c r="U99" s="18">
        <f ca="1">+IF(AND('Rend bruts-Data'!Q92=100%,'Rend indices-Data'!Q92=100%),0,1)</f>
        <v>1</v>
      </c>
      <c r="V99" s="18">
        <v>0</v>
      </c>
      <c r="W99" s="18">
        <v>0</v>
      </c>
      <c r="X99" s="18">
        <v>0</v>
      </c>
      <c r="Y99" s="18">
        <v>0</v>
      </c>
      <c r="Z99" s="18">
        <f>+IF(AND('Rend bruts-Data'!V92=100%,'Rend indices-Data'!V92=100%),0,1)</f>
        <v>0</v>
      </c>
      <c r="AA99" s="18">
        <f ca="1">+IF(AND('Rend bruts-Data'!W92=100%,'Rend indices-Data'!W92=100%),0,1)</f>
        <v>1</v>
      </c>
      <c r="AC99" s="2">
        <v>40755</v>
      </c>
    </row>
    <row r="100" spans="1:29" x14ac:dyDescent="0.25">
      <c r="A100">
        <v>11</v>
      </c>
      <c r="B100">
        <v>2011</v>
      </c>
      <c r="C100">
        <v>8</v>
      </c>
      <c r="D100" s="2">
        <v>40786</v>
      </c>
      <c r="E100" s="1">
        <v>92</v>
      </c>
      <c r="F100" s="18">
        <v>1</v>
      </c>
      <c r="G100" s="18">
        <v>1</v>
      </c>
      <c r="H100" s="18">
        <v>1</v>
      </c>
      <c r="I100" s="18">
        <v>1</v>
      </c>
      <c r="J100" s="18">
        <v>1</v>
      </c>
      <c r="K100" s="18">
        <v>1</v>
      </c>
      <c r="L100" s="18">
        <v>1</v>
      </c>
      <c r="M100" s="18">
        <v>1</v>
      </c>
      <c r="N100" s="18">
        <v>1</v>
      </c>
      <c r="O100" s="18">
        <v>1</v>
      </c>
      <c r="P100" s="18">
        <v>1</v>
      </c>
      <c r="Q100" s="18">
        <v>1</v>
      </c>
      <c r="R100" s="18">
        <v>1</v>
      </c>
      <c r="S100" s="18">
        <v>0</v>
      </c>
      <c r="T100" s="18">
        <v>0</v>
      </c>
      <c r="U100" s="18">
        <f ca="1">+IF(AND('Rend bruts-Data'!Q93=100%,'Rend indices-Data'!Q93=100%),0,1)</f>
        <v>1</v>
      </c>
      <c r="V100" s="18">
        <v>0</v>
      </c>
      <c r="W100" s="18">
        <v>0</v>
      </c>
      <c r="X100" s="18">
        <v>0</v>
      </c>
      <c r="Y100" s="18">
        <v>0</v>
      </c>
      <c r="Z100" s="18">
        <f>+IF(AND('Rend bruts-Data'!V93=100%,'Rend indices-Data'!V93=100%),0,1)</f>
        <v>0</v>
      </c>
      <c r="AA100" s="18">
        <f ca="1">+IF(AND('Rend bruts-Data'!W93=100%,'Rend indices-Data'!W93=100%),0,1)</f>
        <v>1</v>
      </c>
      <c r="AC100" s="2">
        <v>40786</v>
      </c>
    </row>
    <row r="101" spans="1:29" x14ac:dyDescent="0.25">
      <c r="A101">
        <v>11</v>
      </c>
      <c r="B101">
        <v>2011</v>
      </c>
      <c r="C101">
        <v>9</v>
      </c>
      <c r="D101" s="2">
        <v>40816</v>
      </c>
      <c r="E101" s="1">
        <v>93</v>
      </c>
      <c r="F101" s="18">
        <v>1</v>
      </c>
      <c r="G101" s="18">
        <v>1</v>
      </c>
      <c r="H101" s="18">
        <v>1</v>
      </c>
      <c r="I101" s="18">
        <v>1</v>
      </c>
      <c r="J101" s="18">
        <v>1</v>
      </c>
      <c r="K101" s="18">
        <v>1</v>
      </c>
      <c r="L101" s="18">
        <v>1</v>
      </c>
      <c r="M101" s="18">
        <v>1</v>
      </c>
      <c r="N101" s="18">
        <v>1</v>
      </c>
      <c r="O101" s="18">
        <v>1</v>
      </c>
      <c r="P101" s="18">
        <v>1</v>
      </c>
      <c r="Q101" s="18">
        <v>1</v>
      </c>
      <c r="R101" s="18">
        <v>1</v>
      </c>
      <c r="S101" s="18">
        <v>0</v>
      </c>
      <c r="T101" s="18">
        <v>0</v>
      </c>
      <c r="U101" s="18">
        <f ca="1">+IF(AND('Rend bruts-Data'!Q94=100%,'Rend indices-Data'!Q94=100%),0,1)</f>
        <v>1</v>
      </c>
      <c r="V101" s="18">
        <v>0</v>
      </c>
      <c r="W101" s="18">
        <v>0</v>
      </c>
      <c r="X101" s="18">
        <v>0</v>
      </c>
      <c r="Y101" s="18">
        <v>0</v>
      </c>
      <c r="Z101" s="18">
        <f>+IF(AND('Rend bruts-Data'!V94=100%,'Rend indices-Data'!V94=100%),0,1)</f>
        <v>0</v>
      </c>
      <c r="AA101" s="18">
        <f ca="1">+IF(AND('Rend bruts-Data'!W94=100%,'Rend indices-Data'!W94=100%),0,1)</f>
        <v>1</v>
      </c>
      <c r="AC101" s="2">
        <v>40816</v>
      </c>
    </row>
    <row r="102" spans="1:29" x14ac:dyDescent="0.25">
      <c r="A102">
        <v>11</v>
      </c>
      <c r="B102">
        <v>2011</v>
      </c>
      <c r="C102">
        <v>10</v>
      </c>
      <c r="D102" s="2">
        <v>40847</v>
      </c>
      <c r="E102" s="1">
        <v>94</v>
      </c>
      <c r="F102" s="18">
        <v>1</v>
      </c>
      <c r="G102" s="18">
        <v>1</v>
      </c>
      <c r="H102" s="18">
        <v>1</v>
      </c>
      <c r="I102" s="18">
        <v>1</v>
      </c>
      <c r="J102" s="18">
        <v>1</v>
      </c>
      <c r="K102" s="18">
        <v>1</v>
      </c>
      <c r="L102" s="18">
        <v>1</v>
      </c>
      <c r="M102" s="18">
        <v>1</v>
      </c>
      <c r="N102" s="18">
        <v>1</v>
      </c>
      <c r="O102" s="18">
        <v>1</v>
      </c>
      <c r="P102" s="18">
        <v>1</v>
      </c>
      <c r="Q102" s="18">
        <v>1</v>
      </c>
      <c r="R102" s="18">
        <v>1</v>
      </c>
      <c r="S102" s="18">
        <v>0</v>
      </c>
      <c r="T102" s="18">
        <v>0</v>
      </c>
      <c r="U102" s="18">
        <f ca="1">+IF(AND('Rend bruts-Data'!Q95=100%,'Rend indices-Data'!Q95=100%),0,1)</f>
        <v>1</v>
      </c>
      <c r="V102" s="18">
        <v>0</v>
      </c>
      <c r="W102" s="18">
        <v>0</v>
      </c>
      <c r="X102" s="18">
        <v>0</v>
      </c>
      <c r="Y102" s="18">
        <v>0</v>
      </c>
      <c r="Z102" s="18">
        <f>+IF(AND('Rend bruts-Data'!V95=100%,'Rend indices-Data'!V95=100%),0,1)</f>
        <v>0</v>
      </c>
      <c r="AA102" s="18">
        <f ca="1">+IF(AND('Rend bruts-Data'!W95=100%,'Rend indices-Data'!W95=100%),0,1)</f>
        <v>1</v>
      </c>
      <c r="AC102" s="2">
        <v>40847</v>
      </c>
    </row>
    <row r="103" spans="1:29" x14ac:dyDescent="0.25">
      <c r="A103">
        <v>11</v>
      </c>
      <c r="B103">
        <v>2011</v>
      </c>
      <c r="C103">
        <v>11</v>
      </c>
      <c r="D103" s="2">
        <v>40877</v>
      </c>
      <c r="E103" s="1">
        <v>95</v>
      </c>
      <c r="F103" s="18">
        <v>1</v>
      </c>
      <c r="G103" s="18">
        <v>1</v>
      </c>
      <c r="H103" s="18">
        <v>1</v>
      </c>
      <c r="I103" s="18">
        <v>1</v>
      </c>
      <c r="J103" s="18">
        <v>1</v>
      </c>
      <c r="K103" s="18">
        <v>1</v>
      </c>
      <c r="L103" s="18">
        <v>1</v>
      </c>
      <c r="M103" s="18">
        <v>1</v>
      </c>
      <c r="N103" s="18">
        <v>1</v>
      </c>
      <c r="O103" s="18">
        <v>1</v>
      </c>
      <c r="P103" s="18">
        <v>1</v>
      </c>
      <c r="Q103" s="18">
        <v>1</v>
      </c>
      <c r="R103" s="18">
        <v>1</v>
      </c>
      <c r="S103" s="18">
        <v>0</v>
      </c>
      <c r="T103" s="18">
        <v>0</v>
      </c>
      <c r="U103" s="18">
        <f ca="1">+IF(AND('Rend bruts-Data'!Q96=100%,'Rend indices-Data'!Q96=100%),0,1)</f>
        <v>1</v>
      </c>
      <c r="V103" s="18">
        <v>0</v>
      </c>
      <c r="W103" s="18">
        <v>0</v>
      </c>
      <c r="X103" s="18">
        <v>0</v>
      </c>
      <c r="Y103" s="18">
        <v>0</v>
      </c>
      <c r="Z103" s="18">
        <f>+IF(AND('Rend bruts-Data'!V96=100%,'Rend indices-Data'!V96=100%),0,1)</f>
        <v>0</v>
      </c>
      <c r="AA103" s="18">
        <f ca="1">+IF(AND('Rend bruts-Data'!W96=100%,'Rend indices-Data'!W96=100%),0,1)</f>
        <v>1</v>
      </c>
      <c r="AC103" s="2">
        <v>40877</v>
      </c>
    </row>
    <row r="104" spans="1:29" x14ac:dyDescent="0.25">
      <c r="A104">
        <v>11</v>
      </c>
      <c r="B104">
        <v>2011</v>
      </c>
      <c r="C104">
        <v>12</v>
      </c>
      <c r="D104" s="2">
        <v>40908</v>
      </c>
      <c r="E104" s="1">
        <v>96</v>
      </c>
      <c r="F104" s="18">
        <v>1</v>
      </c>
      <c r="G104" s="18">
        <v>1</v>
      </c>
      <c r="H104" s="18">
        <v>1</v>
      </c>
      <c r="I104" s="18">
        <v>1</v>
      </c>
      <c r="J104" s="18">
        <v>1</v>
      </c>
      <c r="K104" s="18">
        <v>1</v>
      </c>
      <c r="L104" s="18">
        <v>1</v>
      </c>
      <c r="M104" s="18">
        <v>1</v>
      </c>
      <c r="N104" s="18">
        <v>1</v>
      </c>
      <c r="O104" s="18">
        <v>1</v>
      </c>
      <c r="P104" s="18">
        <v>1</v>
      </c>
      <c r="Q104" s="18">
        <v>1</v>
      </c>
      <c r="R104" s="18">
        <v>1</v>
      </c>
      <c r="S104" s="18">
        <v>0</v>
      </c>
      <c r="T104" s="18">
        <v>0</v>
      </c>
      <c r="U104" s="18">
        <f ca="1">+IF(AND('Rend bruts-Data'!Q97=100%,'Rend indices-Data'!Q97=100%),0,1)</f>
        <v>1</v>
      </c>
      <c r="V104" s="18">
        <v>0</v>
      </c>
      <c r="W104" s="18">
        <v>0</v>
      </c>
      <c r="X104" s="18">
        <v>0</v>
      </c>
      <c r="Y104" s="18">
        <v>0</v>
      </c>
      <c r="Z104" s="18">
        <f>+IF(AND('Rend bruts-Data'!V97=100%,'Rend indices-Data'!V97=100%),0,1)</f>
        <v>0</v>
      </c>
      <c r="AA104" s="18">
        <f ca="1">+IF(AND('Rend bruts-Data'!W97=100%,'Rend indices-Data'!W97=100%),0,1)</f>
        <v>1</v>
      </c>
      <c r="AC104" s="2">
        <v>40908</v>
      </c>
    </row>
    <row r="105" spans="1:29" x14ac:dyDescent="0.25">
      <c r="A105">
        <v>12</v>
      </c>
      <c r="B105">
        <v>2012</v>
      </c>
      <c r="C105">
        <v>1</v>
      </c>
      <c r="D105" s="2">
        <v>40939</v>
      </c>
      <c r="E105" s="1">
        <v>97</v>
      </c>
      <c r="F105" s="18">
        <v>1</v>
      </c>
      <c r="G105" s="18">
        <v>1</v>
      </c>
      <c r="H105" s="18">
        <v>1</v>
      </c>
      <c r="I105" s="18">
        <v>1</v>
      </c>
      <c r="J105" s="18">
        <v>1</v>
      </c>
      <c r="K105" s="18">
        <v>1</v>
      </c>
      <c r="L105" s="18">
        <v>1</v>
      </c>
      <c r="M105" s="18">
        <v>1</v>
      </c>
      <c r="N105" s="18">
        <v>1</v>
      </c>
      <c r="O105" s="18">
        <v>1</v>
      </c>
      <c r="P105" s="18">
        <v>1</v>
      </c>
      <c r="Q105" s="18">
        <v>1</v>
      </c>
      <c r="R105" s="18">
        <v>1</v>
      </c>
      <c r="S105" s="18">
        <v>0</v>
      </c>
      <c r="T105" s="18">
        <v>0</v>
      </c>
      <c r="U105" s="18">
        <f ca="1">+IF(AND('Rend bruts-Data'!Q98=100%,'Rend indices-Data'!Q98=100%),0,1)</f>
        <v>1</v>
      </c>
      <c r="V105" s="18">
        <v>0</v>
      </c>
      <c r="W105" s="18">
        <v>0</v>
      </c>
      <c r="X105" s="18">
        <v>0</v>
      </c>
      <c r="Y105" s="18">
        <v>0</v>
      </c>
      <c r="Z105" s="18">
        <f>+IF(AND('Rend bruts-Data'!V98=100%,'Rend indices-Data'!V98=100%),0,1)</f>
        <v>0</v>
      </c>
      <c r="AA105" s="18">
        <f ca="1">+IF(AND('Rend bruts-Data'!W98=100%,'Rend indices-Data'!W98=100%),0,1)</f>
        <v>1</v>
      </c>
      <c r="AC105" s="2">
        <v>40939</v>
      </c>
    </row>
    <row r="106" spans="1:29" x14ac:dyDescent="0.25">
      <c r="A106">
        <v>12</v>
      </c>
      <c r="B106">
        <v>2012</v>
      </c>
      <c r="C106">
        <v>2</v>
      </c>
      <c r="D106" s="2">
        <v>40968</v>
      </c>
      <c r="E106" s="1">
        <v>98</v>
      </c>
      <c r="F106" s="18">
        <v>1</v>
      </c>
      <c r="G106" s="18">
        <v>1</v>
      </c>
      <c r="H106" s="18">
        <v>1</v>
      </c>
      <c r="I106" s="18">
        <v>1</v>
      </c>
      <c r="J106" s="18">
        <v>1</v>
      </c>
      <c r="K106" s="18">
        <v>1</v>
      </c>
      <c r="L106" s="18">
        <v>1</v>
      </c>
      <c r="M106" s="18">
        <v>1</v>
      </c>
      <c r="N106" s="18">
        <v>1</v>
      </c>
      <c r="O106" s="18">
        <v>1</v>
      </c>
      <c r="P106" s="18">
        <v>1</v>
      </c>
      <c r="Q106" s="18">
        <v>1</v>
      </c>
      <c r="R106" s="18">
        <v>1</v>
      </c>
      <c r="S106" s="18">
        <v>0</v>
      </c>
      <c r="T106" s="18">
        <v>0</v>
      </c>
      <c r="U106" s="18">
        <f ca="1">+IF(AND('Rend bruts-Data'!Q99=100%,'Rend indices-Data'!Q99=100%),0,1)</f>
        <v>1</v>
      </c>
      <c r="V106" s="18">
        <v>0</v>
      </c>
      <c r="W106" s="18">
        <v>0</v>
      </c>
      <c r="X106" s="18">
        <v>0</v>
      </c>
      <c r="Y106" s="18">
        <v>0</v>
      </c>
      <c r="Z106" s="18">
        <f>+IF(AND('Rend bruts-Data'!V99=100%,'Rend indices-Data'!V99=100%),0,1)</f>
        <v>0</v>
      </c>
      <c r="AA106" s="18">
        <f ca="1">+IF(AND('Rend bruts-Data'!W99=100%,'Rend indices-Data'!W99=100%),0,1)</f>
        <v>1</v>
      </c>
      <c r="AC106" s="2">
        <v>40968</v>
      </c>
    </row>
    <row r="107" spans="1:29" x14ac:dyDescent="0.25">
      <c r="A107">
        <v>12</v>
      </c>
      <c r="B107">
        <v>2012</v>
      </c>
      <c r="C107">
        <v>3</v>
      </c>
      <c r="D107" s="2">
        <v>40999</v>
      </c>
      <c r="E107" s="1">
        <v>99</v>
      </c>
      <c r="F107" s="18">
        <v>1</v>
      </c>
      <c r="G107" s="18">
        <v>1</v>
      </c>
      <c r="H107" s="18">
        <v>1</v>
      </c>
      <c r="I107" s="18">
        <v>1</v>
      </c>
      <c r="J107" s="18">
        <v>1</v>
      </c>
      <c r="K107" s="18">
        <v>1</v>
      </c>
      <c r="L107" s="18">
        <v>1</v>
      </c>
      <c r="M107" s="18">
        <v>1</v>
      </c>
      <c r="N107" s="18">
        <v>1</v>
      </c>
      <c r="O107" s="18">
        <v>1</v>
      </c>
      <c r="P107" s="18">
        <v>1</v>
      </c>
      <c r="Q107" s="18">
        <v>1</v>
      </c>
      <c r="R107" s="18">
        <v>1</v>
      </c>
      <c r="S107" s="18">
        <v>0</v>
      </c>
      <c r="T107" s="18">
        <v>0</v>
      </c>
      <c r="U107" s="18">
        <f ca="1">+IF(AND('Rend bruts-Data'!Q100=100%,'Rend indices-Data'!Q100=100%),0,1)</f>
        <v>1</v>
      </c>
      <c r="V107" s="18">
        <v>0</v>
      </c>
      <c r="W107" s="18">
        <v>0</v>
      </c>
      <c r="X107" s="18">
        <v>0</v>
      </c>
      <c r="Y107" s="18">
        <v>0</v>
      </c>
      <c r="Z107" s="18">
        <f>+IF(AND('Rend bruts-Data'!V100=100%,'Rend indices-Data'!V100=100%),0,1)</f>
        <v>0</v>
      </c>
      <c r="AA107" s="18">
        <f ca="1">+IF(AND('Rend bruts-Data'!W100=100%,'Rend indices-Data'!W100=100%),0,1)</f>
        <v>1</v>
      </c>
      <c r="AC107" s="2">
        <v>40999</v>
      </c>
    </row>
    <row r="108" spans="1:29" x14ac:dyDescent="0.25">
      <c r="A108">
        <v>12</v>
      </c>
      <c r="B108">
        <v>2012</v>
      </c>
      <c r="C108">
        <v>4</v>
      </c>
      <c r="D108" s="2">
        <v>41029</v>
      </c>
      <c r="E108" s="1">
        <v>100</v>
      </c>
      <c r="F108" s="18">
        <v>1</v>
      </c>
      <c r="G108" s="18">
        <v>1</v>
      </c>
      <c r="H108" s="18">
        <v>1</v>
      </c>
      <c r="I108" s="18">
        <v>1</v>
      </c>
      <c r="J108" s="18">
        <v>1</v>
      </c>
      <c r="K108" s="18">
        <v>1</v>
      </c>
      <c r="L108" s="18">
        <v>1</v>
      </c>
      <c r="M108" s="18">
        <v>1</v>
      </c>
      <c r="N108" s="18">
        <v>1</v>
      </c>
      <c r="O108" s="18">
        <v>1</v>
      </c>
      <c r="P108" s="18">
        <v>1</v>
      </c>
      <c r="Q108" s="18">
        <v>1</v>
      </c>
      <c r="R108" s="18">
        <v>1</v>
      </c>
      <c r="S108" s="18">
        <v>0</v>
      </c>
      <c r="T108" s="18">
        <v>0</v>
      </c>
      <c r="U108" s="18">
        <f ca="1">+IF(AND('Rend bruts-Data'!Q101=100%,'Rend indices-Data'!Q101=100%),0,1)</f>
        <v>1</v>
      </c>
      <c r="V108" s="18">
        <v>0</v>
      </c>
      <c r="W108" s="18">
        <v>0</v>
      </c>
      <c r="X108" s="18">
        <v>0</v>
      </c>
      <c r="Y108" s="18">
        <v>0</v>
      </c>
      <c r="Z108" s="18">
        <f>+IF(AND('Rend bruts-Data'!V101=100%,'Rend indices-Data'!V101=100%),0,1)</f>
        <v>0</v>
      </c>
      <c r="AA108" s="18">
        <f ca="1">+IF(AND('Rend bruts-Data'!W101=100%,'Rend indices-Data'!W101=100%),0,1)</f>
        <v>1</v>
      </c>
      <c r="AC108" s="2">
        <v>41029</v>
      </c>
    </row>
    <row r="109" spans="1:29" x14ac:dyDescent="0.25">
      <c r="A109">
        <v>12</v>
      </c>
      <c r="B109">
        <v>2012</v>
      </c>
      <c r="C109">
        <v>5</v>
      </c>
      <c r="D109" s="2">
        <v>41060</v>
      </c>
      <c r="E109" s="1">
        <v>101</v>
      </c>
      <c r="F109" s="18">
        <v>1</v>
      </c>
      <c r="G109" s="18">
        <v>1</v>
      </c>
      <c r="H109" s="18">
        <v>1</v>
      </c>
      <c r="I109" s="18">
        <v>1</v>
      </c>
      <c r="J109" s="18">
        <v>1</v>
      </c>
      <c r="K109" s="18">
        <v>1</v>
      </c>
      <c r="L109" s="18">
        <v>1</v>
      </c>
      <c r="M109" s="18">
        <v>1</v>
      </c>
      <c r="N109" s="18">
        <v>1</v>
      </c>
      <c r="O109" s="18">
        <v>1</v>
      </c>
      <c r="P109" s="18">
        <v>1</v>
      </c>
      <c r="Q109" s="18">
        <v>1</v>
      </c>
      <c r="R109" s="18">
        <v>1</v>
      </c>
      <c r="S109" s="18">
        <v>0</v>
      </c>
      <c r="T109" s="18">
        <v>0</v>
      </c>
      <c r="U109" s="18">
        <f ca="1">+IF(AND('Rend bruts-Data'!Q102=100%,'Rend indices-Data'!Q102=100%),0,1)</f>
        <v>1</v>
      </c>
      <c r="V109" s="18">
        <v>0</v>
      </c>
      <c r="W109" s="18">
        <v>0</v>
      </c>
      <c r="X109" s="18">
        <v>0</v>
      </c>
      <c r="Y109" s="18">
        <v>0</v>
      </c>
      <c r="Z109" s="18">
        <f>+IF(AND('Rend bruts-Data'!V102=100%,'Rend indices-Data'!V102=100%),0,1)</f>
        <v>0</v>
      </c>
      <c r="AA109" s="18">
        <f ca="1">+IF(AND('Rend bruts-Data'!W102=100%,'Rend indices-Data'!W102=100%),0,1)</f>
        <v>1</v>
      </c>
      <c r="AC109" s="2">
        <v>41060</v>
      </c>
    </row>
    <row r="110" spans="1:29" x14ac:dyDescent="0.25">
      <c r="A110">
        <v>12</v>
      </c>
      <c r="B110">
        <v>2012</v>
      </c>
      <c r="C110">
        <v>6</v>
      </c>
      <c r="D110" s="2">
        <v>41090</v>
      </c>
      <c r="E110" s="1">
        <v>102</v>
      </c>
      <c r="F110" s="18">
        <v>1</v>
      </c>
      <c r="G110" s="18">
        <v>1</v>
      </c>
      <c r="H110" s="18">
        <v>1</v>
      </c>
      <c r="I110" s="18">
        <v>1</v>
      </c>
      <c r="J110" s="18">
        <v>1</v>
      </c>
      <c r="K110" s="18">
        <v>1</v>
      </c>
      <c r="L110" s="18">
        <v>1</v>
      </c>
      <c r="M110" s="18">
        <v>1</v>
      </c>
      <c r="N110" s="18">
        <v>1</v>
      </c>
      <c r="O110" s="18">
        <v>1</v>
      </c>
      <c r="P110" s="18">
        <v>1</v>
      </c>
      <c r="Q110" s="18">
        <v>1</v>
      </c>
      <c r="R110" s="18">
        <v>1</v>
      </c>
      <c r="S110" s="18">
        <v>0</v>
      </c>
      <c r="T110" s="18">
        <v>0</v>
      </c>
      <c r="U110" s="18">
        <f ca="1">+IF(AND('Rend bruts-Data'!Q103=100%,'Rend indices-Data'!Q103=100%),0,1)</f>
        <v>1</v>
      </c>
      <c r="V110" s="18">
        <v>0</v>
      </c>
      <c r="W110" s="18">
        <v>0</v>
      </c>
      <c r="X110" s="18">
        <v>0</v>
      </c>
      <c r="Y110" s="18">
        <v>0</v>
      </c>
      <c r="Z110" s="18">
        <f>+IF(AND('Rend bruts-Data'!V103=100%,'Rend indices-Data'!V103=100%),0,1)</f>
        <v>0</v>
      </c>
      <c r="AA110" s="18">
        <f ca="1">+IF(AND('Rend bruts-Data'!W103=100%,'Rend indices-Data'!W103=100%),0,1)</f>
        <v>1</v>
      </c>
      <c r="AC110" s="2">
        <v>41090</v>
      </c>
    </row>
    <row r="111" spans="1:29" x14ac:dyDescent="0.25">
      <c r="A111">
        <v>12</v>
      </c>
      <c r="B111">
        <v>2012</v>
      </c>
      <c r="C111">
        <v>7</v>
      </c>
      <c r="D111" s="2">
        <v>41121</v>
      </c>
      <c r="E111" s="1">
        <v>103</v>
      </c>
      <c r="F111" s="18">
        <v>1</v>
      </c>
      <c r="G111" s="18">
        <v>1</v>
      </c>
      <c r="H111" s="18">
        <v>1</v>
      </c>
      <c r="I111" s="18">
        <v>1</v>
      </c>
      <c r="J111" s="18">
        <v>1</v>
      </c>
      <c r="K111" s="18">
        <v>1</v>
      </c>
      <c r="L111" s="18">
        <v>1</v>
      </c>
      <c r="M111" s="18">
        <v>1</v>
      </c>
      <c r="N111" s="18">
        <v>1</v>
      </c>
      <c r="O111" s="18">
        <v>1</v>
      </c>
      <c r="P111" s="18">
        <v>1</v>
      </c>
      <c r="Q111" s="18">
        <v>1</v>
      </c>
      <c r="R111" s="18">
        <v>1</v>
      </c>
      <c r="S111" s="18">
        <v>0</v>
      </c>
      <c r="T111" s="18">
        <v>0</v>
      </c>
      <c r="U111" s="18">
        <f ca="1">+IF(AND('Rend bruts-Data'!Q104=100%,'Rend indices-Data'!Q104=100%),0,1)</f>
        <v>1</v>
      </c>
      <c r="V111" s="18">
        <v>0</v>
      </c>
      <c r="W111" s="18">
        <v>0</v>
      </c>
      <c r="X111" s="18">
        <v>0</v>
      </c>
      <c r="Y111" s="18">
        <v>0</v>
      </c>
      <c r="Z111" s="18">
        <f>+IF(AND('Rend bruts-Data'!V104=100%,'Rend indices-Data'!V104=100%),0,1)</f>
        <v>0</v>
      </c>
      <c r="AA111" s="18">
        <f ca="1">+IF(AND('Rend bruts-Data'!W104=100%,'Rend indices-Data'!W104=100%),0,1)</f>
        <v>1</v>
      </c>
      <c r="AC111" s="2">
        <v>41121</v>
      </c>
    </row>
    <row r="112" spans="1:29" x14ac:dyDescent="0.25">
      <c r="A112">
        <v>12</v>
      </c>
      <c r="B112">
        <v>2012</v>
      </c>
      <c r="C112">
        <v>8</v>
      </c>
      <c r="D112" s="2">
        <v>41152</v>
      </c>
      <c r="E112" s="1">
        <v>104</v>
      </c>
      <c r="F112" s="18">
        <v>1</v>
      </c>
      <c r="G112" s="18">
        <v>1</v>
      </c>
      <c r="H112" s="18">
        <v>1</v>
      </c>
      <c r="I112" s="18">
        <v>1</v>
      </c>
      <c r="J112" s="18">
        <v>1</v>
      </c>
      <c r="K112" s="18">
        <v>1</v>
      </c>
      <c r="L112" s="18">
        <v>1</v>
      </c>
      <c r="M112" s="18">
        <v>1</v>
      </c>
      <c r="N112" s="18">
        <v>1</v>
      </c>
      <c r="O112" s="18">
        <v>1</v>
      </c>
      <c r="P112" s="18">
        <v>1</v>
      </c>
      <c r="Q112" s="18">
        <v>1</v>
      </c>
      <c r="R112" s="18">
        <v>1</v>
      </c>
      <c r="S112" s="18">
        <v>0</v>
      </c>
      <c r="T112" s="18">
        <v>0</v>
      </c>
      <c r="U112" s="18">
        <f ca="1">+IF(AND('Rend bruts-Data'!Q105=100%,'Rend indices-Data'!Q105=100%),0,1)</f>
        <v>1</v>
      </c>
      <c r="V112" s="18">
        <v>0</v>
      </c>
      <c r="W112" s="18">
        <v>0</v>
      </c>
      <c r="X112" s="18">
        <v>0</v>
      </c>
      <c r="Y112" s="18">
        <v>0</v>
      </c>
      <c r="Z112" s="18">
        <f>+IF(AND('Rend bruts-Data'!V105=100%,'Rend indices-Data'!V105=100%),0,1)</f>
        <v>0</v>
      </c>
      <c r="AA112" s="18">
        <f ca="1">+IF(AND('Rend bruts-Data'!W105=100%,'Rend indices-Data'!W105=100%),0,1)</f>
        <v>1</v>
      </c>
      <c r="AC112" s="2">
        <v>41152</v>
      </c>
    </row>
    <row r="113" spans="1:29" x14ac:dyDescent="0.25">
      <c r="A113">
        <v>12</v>
      </c>
      <c r="B113">
        <v>2012</v>
      </c>
      <c r="C113">
        <v>9</v>
      </c>
      <c r="D113" s="2">
        <v>41182</v>
      </c>
      <c r="E113" s="1">
        <v>105</v>
      </c>
      <c r="F113" s="18">
        <v>1</v>
      </c>
      <c r="G113" s="18">
        <v>1</v>
      </c>
      <c r="H113" s="18">
        <v>1</v>
      </c>
      <c r="I113" s="18">
        <v>1</v>
      </c>
      <c r="J113" s="18">
        <v>1</v>
      </c>
      <c r="K113" s="18">
        <v>1</v>
      </c>
      <c r="L113" s="18">
        <v>1</v>
      </c>
      <c r="M113" s="18">
        <v>1</v>
      </c>
      <c r="N113" s="18">
        <v>1</v>
      </c>
      <c r="O113" s="18">
        <v>1</v>
      </c>
      <c r="P113" s="18">
        <v>1</v>
      </c>
      <c r="Q113" s="18">
        <v>1</v>
      </c>
      <c r="R113" s="18">
        <v>1</v>
      </c>
      <c r="S113" s="18">
        <v>0</v>
      </c>
      <c r="T113" s="18">
        <v>0</v>
      </c>
      <c r="U113" s="18">
        <f ca="1">+IF(AND('Rend bruts-Data'!Q106=100%,'Rend indices-Data'!Q106=100%),0,1)</f>
        <v>1</v>
      </c>
      <c r="V113" s="18">
        <v>0</v>
      </c>
      <c r="W113" s="18">
        <v>0</v>
      </c>
      <c r="X113" s="18">
        <v>0</v>
      </c>
      <c r="Y113" s="18">
        <v>0</v>
      </c>
      <c r="Z113" s="18">
        <f>+IF(AND('Rend bruts-Data'!V106=100%,'Rend indices-Data'!V106=100%),0,1)</f>
        <v>0</v>
      </c>
      <c r="AA113" s="18">
        <f ca="1">+IF(AND('Rend bruts-Data'!W106=100%,'Rend indices-Data'!W106=100%),0,1)</f>
        <v>1</v>
      </c>
      <c r="AC113" s="2">
        <v>41182</v>
      </c>
    </row>
    <row r="114" spans="1:29" x14ac:dyDescent="0.25">
      <c r="A114">
        <v>12</v>
      </c>
      <c r="B114">
        <v>2012</v>
      </c>
      <c r="C114">
        <v>10</v>
      </c>
      <c r="D114" s="2">
        <v>41213</v>
      </c>
      <c r="E114" s="1">
        <v>106</v>
      </c>
      <c r="F114" s="18">
        <v>1</v>
      </c>
      <c r="G114" s="18">
        <v>1</v>
      </c>
      <c r="H114" s="18">
        <v>1</v>
      </c>
      <c r="I114" s="18">
        <v>1</v>
      </c>
      <c r="J114" s="18">
        <v>1</v>
      </c>
      <c r="K114" s="18">
        <v>1</v>
      </c>
      <c r="L114" s="18">
        <v>1</v>
      </c>
      <c r="M114" s="18">
        <v>1</v>
      </c>
      <c r="N114" s="18">
        <v>1</v>
      </c>
      <c r="O114" s="18">
        <v>1</v>
      </c>
      <c r="P114" s="18">
        <v>1</v>
      </c>
      <c r="Q114" s="18">
        <v>1</v>
      </c>
      <c r="R114" s="18">
        <v>1</v>
      </c>
      <c r="S114" s="18">
        <v>0</v>
      </c>
      <c r="T114" s="18">
        <v>0</v>
      </c>
      <c r="U114" s="18">
        <f ca="1">+IF(AND('Rend bruts-Data'!Q107=100%,'Rend indices-Data'!Q107=100%),0,1)</f>
        <v>1</v>
      </c>
      <c r="V114" s="18">
        <v>0</v>
      </c>
      <c r="W114" s="18">
        <v>0</v>
      </c>
      <c r="X114" s="18">
        <v>0</v>
      </c>
      <c r="Y114" s="18">
        <v>0</v>
      </c>
      <c r="Z114" s="18">
        <f>+IF(AND('Rend bruts-Data'!V107=100%,'Rend indices-Data'!V107=100%),0,1)</f>
        <v>0</v>
      </c>
      <c r="AA114" s="18">
        <f ca="1">+IF(AND('Rend bruts-Data'!W107=100%,'Rend indices-Data'!W107=100%),0,1)</f>
        <v>1</v>
      </c>
      <c r="AC114" s="2">
        <v>41213</v>
      </c>
    </row>
    <row r="115" spans="1:29" x14ac:dyDescent="0.25">
      <c r="A115">
        <v>12</v>
      </c>
      <c r="B115">
        <v>2012</v>
      </c>
      <c r="C115">
        <v>11</v>
      </c>
      <c r="D115" s="2">
        <v>41243</v>
      </c>
      <c r="E115" s="1">
        <v>107</v>
      </c>
      <c r="F115" s="18">
        <v>1</v>
      </c>
      <c r="G115" s="18">
        <v>1</v>
      </c>
      <c r="H115" s="18">
        <v>1</v>
      </c>
      <c r="I115" s="18">
        <v>1</v>
      </c>
      <c r="J115" s="18">
        <v>1</v>
      </c>
      <c r="K115" s="18">
        <v>1</v>
      </c>
      <c r="L115" s="18">
        <v>1</v>
      </c>
      <c r="M115" s="18">
        <v>1</v>
      </c>
      <c r="N115" s="18">
        <v>1</v>
      </c>
      <c r="O115" s="18">
        <v>1</v>
      </c>
      <c r="P115" s="18">
        <v>1</v>
      </c>
      <c r="Q115" s="18">
        <v>1</v>
      </c>
      <c r="R115" s="18">
        <v>1</v>
      </c>
      <c r="S115" s="18">
        <v>0</v>
      </c>
      <c r="T115" s="18">
        <v>0</v>
      </c>
      <c r="U115" s="18">
        <f ca="1">+IF(AND('Rend bruts-Data'!Q108=100%,'Rend indices-Data'!Q108=100%),0,1)</f>
        <v>1</v>
      </c>
      <c r="V115" s="18">
        <v>0</v>
      </c>
      <c r="W115" s="18">
        <v>0</v>
      </c>
      <c r="X115" s="18">
        <v>0</v>
      </c>
      <c r="Y115" s="18">
        <v>0</v>
      </c>
      <c r="Z115" s="18">
        <f>+IF(AND('Rend bruts-Data'!V108=100%,'Rend indices-Data'!V108=100%),0,1)</f>
        <v>0</v>
      </c>
      <c r="AA115" s="18">
        <f ca="1">+IF(AND('Rend bruts-Data'!W108=100%,'Rend indices-Data'!W108=100%),0,1)</f>
        <v>1</v>
      </c>
      <c r="AC115" s="2">
        <v>41243</v>
      </c>
    </row>
    <row r="116" spans="1:29" x14ac:dyDescent="0.25">
      <c r="A116">
        <v>12</v>
      </c>
      <c r="B116">
        <v>2012</v>
      </c>
      <c r="C116">
        <v>12</v>
      </c>
      <c r="D116" s="2">
        <v>41274</v>
      </c>
      <c r="E116" s="1">
        <v>108</v>
      </c>
      <c r="F116" s="18">
        <v>1</v>
      </c>
      <c r="G116" s="18">
        <v>1</v>
      </c>
      <c r="H116" s="18">
        <v>1</v>
      </c>
      <c r="I116" s="18">
        <v>1</v>
      </c>
      <c r="J116" s="18">
        <v>1</v>
      </c>
      <c r="K116" s="18">
        <v>1</v>
      </c>
      <c r="L116" s="18">
        <v>1</v>
      </c>
      <c r="M116" s="18">
        <v>1</v>
      </c>
      <c r="N116" s="18">
        <v>1</v>
      </c>
      <c r="O116" s="18">
        <v>1</v>
      </c>
      <c r="P116" s="18">
        <v>1</v>
      </c>
      <c r="Q116" s="18">
        <v>1</v>
      </c>
      <c r="R116" s="18">
        <v>1</v>
      </c>
      <c r="S116" s="18">
        <v>0</v>
      </c>
      <c r="T116" s="18">
        <v>0</v>
      </c>
      <c r="U116" s="18">
        <f ca="1">+IF(AND('Rend bruts-Data'!Q109=100%,'Rend indices-Data'!Q109=100%),0,1)</f>
        <v>1</v>
      </c>
      <c r="V116" s="18">
        <v>0</v>
      </c>
      <c r="W116" s="18">
        <v>0</v>
      </c>
      <c r="X116" s="18">
        <v>0</v>
      </c>
      <c r="Y116" s="18">
        <v>0</v>
      </c>
      <c r="Z116" s="18">
        <f>+IF(AND('Rend bruts-Data'!V109=100%,'Rend indices-Data'!V109=100%),0,1)</f>
        <v>0</v>
      </c>
      <c r="AA116" s="18">
        <f ca="1">+IF(AND('Rend bruts-Data'!W109=100%,'Rend indices-Data'!W109=100%),0,1)</f>
        <v>1</v>
      </c>
      <c r="AC116" s="2">
        <v>41274</v>
      </c>
    </row>
    <row r="117" spans="1:29" x14ac:dyDescent="0.25">
      <c r="A117">
        <v>13</v>
      </c>
      <c r="B117">
        <v>2013</v>
      </c>
      <c r="C117">
        <v>1</v>
      </c>
      <c r="D117" s="2">
        <v>41305</v>
      </c>
      <c r="E117" s="1">
        <v>109</v>
      </c>
      <c r="F117" s="18">
        <v>1</v>
      </c>
      <c r="G117" s="18">
        <v>1</v>
      </c>
      <c r="H117" s="18">
        <v>1</v>
      </c>
      <c r="I117" s="18">
        <v>1</v>
      </c>
      <c r="J117" s="18">
        <v>1</v>
      </c>
      <c r="K117" s="18">
        <v>1</v>
      </c>
      <c r="L117" s="18">
        <v>1</v>
      </c>
      <c r="M117" s="18">
        <v>1</v>
      </c>
      <c r="N117" s="18">
        <v>1</v>
      </c>
      <c r="O117" s="18">
        <v>1</v>
      </c>
      <c r="P117" s="18">
        <v>1</v>
      </c>
      <c r="Q117" s="18">
        <v>1</v>
      </c>
      <c r="R117" s="18">
        <v>1</v>
      </c>
      <c r="S117" s="18">
        <v>0</v>
      </c>
      <c r="T117" s="18">
        <v>0</v>
      </c>
      <c r="U117" s="18">
        <f ca="1">+IF(AND('Rend bruts-Data'!Q110=100%,'Rend indices-Data'!Q110=100%),0,1)</f>
        <v>1</v>
      </c>
      <c r="V117" s="18">
        <v>0</v>
      </c>
      <c r="W117" s="18">
        <v>0</v>
      </c>
      <c r="X117" s="18">
        <v>0</v>
      </c>
      <c r="Y117" s="18">
        <v>0</v>
      </c>
      <c r="Z117" s="18">
        <f>+IF(AND('Rend bruts-Data'!V110=100%,'Rend indices-Data'!V110=100%),0,1)</f>
        <v>0</v>
      </c>
      <c r="AA117" s="18">
        <f ca="1">+IF(AND('Rend bruts-Data'!W110=100%,'Rend indices-Data'!W110=100%),0,1)</f>
        <v>1</v>
      </c>
      <c r="AC117" s="2">
        <v>41305</v>
      </c>
    </row>
    <row r="118" spans="1:29" x14ac:dyDescent="0.25">
      <c r="A118">
        <v>13</v>
      </c>
      <c r="B118">
        <v>2013</v>
      </c>
      <c r="C118">
        <v>2</v>
      </c>
      <c r="D118" s="2">
        <v>41333</v>
      </c>
      <c r="E118" s="1">
        <v>110</v>
      </c>
      <c r="F118" s="18">
        <v>1</v>
      </c>
      <c r="G118" s="18">
        <v>1</v>
      </c>
      <c r="H118" s="18">
        <v>1</v>
      </c>
      <c r="I118" s="18">
        <v>1</v>
      </c>
      <c r="J118" s="18">
        <v>1</v>
      </c>
      <c r="K118" s="18">
        <v>1</v>
      </c>
      <c r="L118" s="18">
        <v>1</v>
      </c>
      <c r="M118" s="18">
        <v>1</v>
      </c>
      <c r="N118" s="18">
        <v>1</v>
      </c>
      <c r="O118" s="18">
        <v>1</v>
      </c>
      <c r="P118" s="18">
        <v>1</v>
      </c>
      <c r="Q118" s="18">
        <v>1</v>
      </c>
      <c r="R118" s="18">
        <v>1</v>
      </c>
      <c r="S118" s="18">
        <v>0</v>
      </c>
      <c r="T118" s="18">
        <v>0</v>
      </c>
      <c r="U118" s="18">
        <f ca="1">+IF(AND('Rend bruts-Data'!Q111=100%,'Rend indices-Data'!Q111=100%),0,1)</f>
        <v>1</v>
      </c>
      <c r="V118" s="18">
        <v>0</v>
      </c>
      <c r="W118" s="18">
        <v>0</v>
      </c>
      <c r="X118" s="18">
        <v>0</v>
      </c>
      <c r="Y118" s="18">
        <v>0</v>
      </c>
      <c r="Z118" s="18">
        <f>+IF(AND('Rend bruts-Data'!V111=100%,'Rend indices-Data'!V111=100%),0,1)</f>
        <v>0</v>
      </c>
      <c r="AA118" s="18">
        <f ca="1">+IF(AND('Rend bruts-Data'!W111=100%,'Rend indices-Data'!W111=100%),0,1)</f>
        <v>1</v>
      </c>
      <c r="AC118" s="2">
        <v>41333</v>
      </c>
    </row>
    <row r="119" spans="1:29" x14ac:dyDescent="0.25">
      <c r="A119">
        <v>13</v>
      </c>
      <c r="B119">
        <v>2013</v>
      </c>
      <c r="C119">
        <v>3</v>
      </c>
      <c r="D119" s="2">
        <v>41364</v>
      </c>
      <c r="E119" s="1">
        <v>111</v>
      </c>
      <c r="F119" s="18">
        <v>1</v>
      </c>
      <c r="G119" s="18">
        <v>1</v>
      </c>
      <c r="H119" s="18">
        <v>1</v>
      </c>
      <c r="I119" s="18">
        <v>1</v>
      </c>
      <c r="J119" s="18">
        <v>1</v>
      </c>
      <c r="K119" s="18">
        <v>1</v>
      </c>
      <c r="L119" s="18">
        <v>1</v>
      </c>
      <c r="M119" s="18">
        <v>1</v>
      </c>
      <c r="N119" s="18">
        <v>1</v>
      </c>
      <c r="O119" s="18">
        <v>1</v>
      </c>
      <c r="P119" s="18">
        <v>1</v>
      </c>
      <c r="Q119" s="18">
        <v>1</v>
      </c>
      <c r="R119" s="18">
        <v>1</v>
      </c>
      <c r="S119" s="18">
        <v>0</v>
      </c>
      <c r="T119" s="18">
        <v>0</v>
      </c>
      <c r="U119" s="18">
        <f ca="1">+IF(AND('Rend bruts-Data'!Q112=100%,'Rend indices-Data'!Q112=100%),0,1)</f>
        <v>1</v>
      </c>
      <c r="V119" s="18">
        <v>0</v>
      </c>
      <c r="W119" s="18">
        <v>0</v>
      </c>
      <c r="X119" s="18">
        <v>0</v>
      </c>
      <c r="Y119" s="18">
        <v>0</v>
      </c>
      <c r="Z119" s="18">
        <f>+IF(AND('Rend bruts-Data'!V112=100%,'Rend indices-Data'!V112=100%),0,1)</f>
        <v>0</v>
      </c>
      <c r="AA119" s="18">
        <f ca="1">+IF(AND('Rend bruts-Data'!W112=100%,'Rend indices-Data'!W112=100%),0,1)</f>
        <v>1</v>
      </c>
      <c r="AC119" s="2">
        <v>41364</v>
      </c>
    </row>
    <row r="120" spans="1:29" x14ac:dyDescent="0.25">
      <c r="A120">
        <v>13</v>
      </c>
      <c r="B120">
        <v>2013</v>
      </c>
      <c r="C120">
        <v>4</v>
      </c>
      <c r="D120" s="2">
        <v>41394</v>
      </c>
      <c r="E120" s="1">
        <v>112</v>
      </c>
      <c r="F120" s="18">
        <v>1</v>
      </c>
      <c r="G120" s="18">
        <v>1</v>
      </c>
      <c r="H120" s="18">
        <v>1</v>
      </c>
      <c r="I120" s="18">
        <v>1</v>
      </c>
      <c r="J120" s="18">
        <v>1</v>
      </c>
      <c r="K120" s="18">
        <v>1</v>
      </c>
      <c r="L120" s="18">
        <v>1</v>
      </c>
      <c r="M120" s="18">
        <v>1</v>
      </c>
      <c r="N120" s="18">
        <v>1</v>
      </c>
      <c r="O120" s="18">
        <v>1</v>
      </c>
      <c r="P120" s="18">
        <v>1</v>
      </c>
      <c r="Q120" s="18">
        <v>1</v>
      </c>
      <c r="R120" s="18">
        <v>1</v>
      </c>
      <c r="S120" s="18">
        <v>0</v>
      </c>
      <c r="T120" s="18">
        <v>0</v>
      </c>
      <c r="U120" s="18">
        <f ca="1">+IF(AND('Rend bruts-Data'!Q113=100%,'Rend indices-Data'!Q113=100%),0,1)</f>
        <v>1</v>
      </c>
      <c r="V120" s="18">
        <v>0</v>
      </c>
      <c r="W120" s="18">
        <v>0</v>
      </c>
      <c r="X120" s="18">
        <v>0</v>
      </c>
      <c r="Y120" s="18">
        <v>0</v>
      </c>
      <c r="Z120" s="18">
        <f>+IF(AND('Rend bruts-Data'!V113=100%,'Rend indices-Data'!V113=100%),0,1)</f>
        <v>0</v>
      </c>
      <c r="AA120" s="18">
        <f ca="1">+IF(AND('Rend bruts-Data'!W113=100%,'Rend indices-Data'!W113=100%),0,1)</f>
        <v>1</v>
      </c>
      <c r="AC120" s="2">
        <v>41394</v>
      </c>
    </row>
    <row r="121" spans="1:29" x14ac:dyDescent="0.25">
      <c r="A121">
        <v>13</v>
      </c>
      <c r="B121">
        <v>2013</v>
      </c>
      <c r="C121">
        <v>5</v>
      </c>
      <c r="D121" s="2">
        <v>41425</v>
      </c>
      <c r="E121" s="1">
        <v>113</v>
      </c>
      <c r="F121" s="18">
        <v>1</v>
      </c>
      <c r="G121" s="18">
        <v>1</v>
      </c>
      <c r="H121" s="18">
        <v>1</v>
      </c>
      <c r="I121" s="18">
        <v>1</v>
      </c>
      <c r="J121" s="18">
        <v>1</v>
      </c>
      <c r="K121" s="18">
        <v>1</v>
      </c>
      <c r="L121" s="18">
        <v>1</v>
      </c>
      <c r="M121" s="18">
        <v>1</v>
      </c>
      <c r="N121" s="18">
        <v>1</v>
      </c>
      <c r="O121" s="18">
        <v>1</v>
      </c>
      <c r="P121" s="18">
        <v>1</v>
      </c>
      <c r="Q121" s="18">
        <v>1</v>
      </c>
      <c r="R121" s="18">
        <v>1</v>
      </c>
      <c r="S121" s="18">
        <v>0</v>
      </c>
      <c r="T121" s="18">
        <v>0</v>
      </c>
      <c r="U121" s="18">
        <f ca="1">+IF(AND('Rend bruts-Data'!Q114=100%,'Rend indices-Data'!Q114=100%),0,1)</f>
        <v>1</v>
      </c>
      <c r="V121" s="18">
        <v>0</v>
      </c>
      <c r="W121" s="18">
        <v>0</v>
      </c>
      <c r="X121" s="18">
        <v>0</v>
      </c>
      <c r="Y121" s="18">
        <v>0</v>
      </c>
      <c r="Z121" s="18">
        <f>+IF(AND('Rend bruts-Data'!V114=100%,'Rend indices-Data'!V114=100%),0,1)</f>
        <v>0</v>
      </c>
      <c r="AA121" s="18">
        <f ca="1">+IF(AND('Rend bruts-Data'!W114=100%,'Rend indices-Data'!W114=100%),0,1)</f>
        <v>1</v>
      </c>
      <c r="AC121" s="2">
        <v>41425</v>
      </c>
    </row>
    <row r="122" spans="1:29" x14ac:dyDescent="0.25">
      <c r="A122">
        <f t="shared" ref="A122:A127" si="4">+IF(B122=B121,A121,A121+1)</f>
        <v>13</v>
      </c>
      <c r="B122">
        <f t="shared" ref="B122:B127" si="5">+YEAR(D122)</f>
        <v>2013</v>
      </c>
      <c r="C122">
        <f t="shared" ref="C122:C127" si="6">+MONTH(D122)</f>
        <v>6</v>
      </c>
      <c r="D122" s="2">
        <f>+'Rendements bruts'!A115</f>
        <v>41455</v>
      </c>
      <c r="E122" s="1">
        <f t="shared" ref="E122:E224" si="7">+E121+1</f>
        <v>114</v>
      </c>
      <c r="F122" s="18">
        <f ca="1">+IF(AND('Rend bruts-Data'!B115=100%,'Rend indices-Data'!B115=100%),0,1)</f>
        <v>1</v>
      </c>
      <c r="G122" s="18">
        <f ca="1">+IF(AND('Rend bruts-Data'!C115=100%,'Rend indices-Data'!C115=100%),0,1)</f>
        <v>1</v>
      </c>
      <c r="H122" s="18">
        <f ca="1">+IF(AND('Rend bruts-Data'!D115=100%,'Rend indices-Data'!D115=100%),0,1)</f>
        <v>1</v>
      </c>
      <c r="I122" s="18">
        <f ca="1">+IF(AND('Rend bruts-Data'!E115=100%,'Rend indices-Data'!E115=100%),0,1)</f>
        <v>1</v>
      </c>
      <c r="J122" s="18">
        <f ca="1">+IF(AND('Rend bruts-Data'!F115=100%,'Rend indices-Data'!F115=100%),0,1)</f>
        <v>1</v>
      </c>
      <c r="K122" s="18">
        <f ca="1">+IF(AND('Rend bruts-Data'!G115=100%,'Rend indices-Data'!G115=100%),0,1)</f>
        <v>1</v>
      </c>
      <c r="L122" s="18">
        <f ca="1">+IF(AND('Rend bruts-Data'!H115=100%,'Rend indices-Data'!H115=100%),0,1)</f>
        <v>1</v>
      </c>
      <c r="M122" s="18">
        <f ca="1">+IF(AND('Rend bruts-Data'!I115=100%,'Rend indices-Data'!I115=100%),0,1)</f>
        <v>1</v>
      </c>
      <c r="N122" s="18">
        <f ca="1">+IF(AND('Rend bruts-Data'!J115=100%,'Rend indices-Data'!J115=100%),0,1)</f>
        <v>1</v>
      </c>
      <c r="O122" s="18">
        <f ca="1">+IF(AND('Rend bruts-Data'!K115=100%,'Rend indices-Data'!K115=100%),0,1)</f>
        <v>1</v>
      </c>
      <c r="P122" s="18">
        <f ca="1">+IF(AND('Rend bruts-Data'!L115=100%,'Rend indices-Data'!L115=100%),0,1)</f>
        <v>1</v>
      </c>
      <c r="Q122" s="18">
        <f ca="1">+IF(AND('Rend bruts-Data'!M115=100%,'Rend indices-Data'!M115=100%),0,1)</f>
        <v>1</v>
      </c>
      <c r="R122" s="18">
        <f ca="1">+IF(AND('Rend bruts-Data'!N115=100%,'Rend indices-Data'!N115=100%),0,1)</f>
        <v>1</v>
      </c>
      <c r="S122" s="18">
        <f>+IF(AND('Rend bruts-Data'!O115=100%,'Rend indices-Data'!O115=100%),0,1)</f>
        <v>0</v>
      </c>
      <c r="T122" s="18">
        <v>0</v>
      </c>
      <c r="U122" s="18">
        <f ca="1">+IF(AND('Rend bruts-Data'!Q115=100%,'Rend indices-Data'!Q115=100%),0,1)</f>
        <v>1</v>
      </c>
      <c r="V122" s="18">
        <v>0</v>
      </c>
      <c r="W122" s="18">
        <v>0</v>
      </c>
      <c r="X122" s="18">
        <v>0</v>
      </c>
      <c r="Y122" s="18">
        <v>0</v>
      </c>
      <c r="Z122" s="18">
        <f>+IF(AND('Rend bruts-Data'!V115=100%,'Rend indices-Data'!V115=100%),0,1)</f>
        <v>0</v>
      </c>
      <c r="AA122" s="18">
        <f ca="1">+IF(AND('Rend bruts-Data'!W115=100%,'Rend indices-Data'!W115=100%),0,1)</f>
        <v>1</v>
      </c>
      <c r="AC122" s="2">
        <f t="shared" ref="AC122:AC127" si="8">+D122</f>
        <v>41455</v>
      </c>
    </row>
    <row r="123" spans="1:29" x14ac:dyDescent="0.25">
      <c r="A123">
        <f t="shared" si="4"/>
        <v>13</v>
      </c>
      <c r="B123">
        <f t="shared" si="5"/>
        <v>2013</v>
      </c>
      <c r="C123">
        <f t="shared" si="6"/>
        <v>7</v>
      </c>
      <c r="D123" s="2">
        <f>+'Rendements bruts'!A116</f>
        <v>41486</v>
      </c>
      <c r="E123" s="1">
        <f t="shared" si="7"/>
        <v>115</v>
      </c>
      <c r="F123" s="18">
        <f ca="1">+IF(AND('Rend bruts-Data'!B116=100%,'Rend indices-Data'!B116=100%),0,1)</f>
        <v>1</v>
      </c>
      <c r="G123" s="18">
        <f ca="1">+IF(AND('Rend bruts-Data'!C116=100%,'Rend indices-Data'!C116=100%),0,1)</f>
        <v>1</v>
      </c>
      <c r="H123" s="18">
        <f ca="1">+IF(AND('Rend bruts-Data'!D116=100%,'Rend indices-Data'!D116=100%),0,1)</f>
        <v>1</v>
      </c>
      <c r="I123" s="18">
        <f ca="1">+IF(AND('Rend bruts-Data'!E116=100%,'Rend indices-Data'!E116=100%),0,1)</f>
        <v>1</v>
      </c>
      <c r="J123" s="18">
        <f ca="1">+IF(AND('Rend bruts-Data'!F116=100%,'Rend indices-Data'!F116=100%),0,1)</f>
        <v>1</v>
      </c>
      <c r="K123" s="18">
        <f ca="1">+IF(AND('Rend bruts-Data'!G116=100%,'Rend indices-Data'!G116=100%),0,1)</f>
        <v>1</v>
      </c>
      <c r="L123" s="18">
        <f ca="1">+IF(AND('Rend bruts-Data'!H116=100%,'Rend indices-Data'!H116=100%),0,1)</f>
        <v>1</v>
      </c>
      <c r="M123" s="18">
        <f ca="1">+IF(AND('Rend bruts-Data'!I116=100%,'Rend indices-Data'!I116=100%),0,1)</f>
        <v>1</v>
      </c>
      <c r="N123" s="18">
        <f ca="1">+IF(AND('Rend bruts-Data'!J116=100%,'Rend indices-Data'!J116=100%),0,1)</f>
        <v>1</v>
      </c>
      <c r="O123" s="18">
        <f ca="1">+IF(AND('Rend bruts-Data'!K116=100%,'Rend indices-Data'!K116=100%),0,1)</f>
        <v>1</v>
      </c>
      <c r="P123" s="18">
        <f ca="1">+IF(AND('Rend bruts-Data'!L116=100%,'Rend indices-Data'!L116=100%),0,1)</f>
        <v>1</v>
      </c>
      <c r="Q123" s="18">
        <f ca="1">+IF(AND('Rend bruts-Data'!M116=100%,'Rend indices-Data'!M116=100%),0,1)</f>
        <v>1</v>
      </c>
      <c r="R123" s="18">
        <f ca="1">+IF(AND('Rend bruts-Data'!N116=100%,'Rend indices-Data'!N116=100%),0,1)</f>
        <v>1</v>
      </c>
      <c r="S123" s="18">
        <f>+IF(AND('Rend bruts-Data'!O116=100%,'Rend indices-Data'!O116=100%),0,1)</f>
        <v>0</v>
      </c>
      <c r="T123" s="18">
        <v>0</v>
      </c>
      <c r="U123" s="18">
        <f ca="1">+IF(AND('Rend bruts-Data'!Q116=100%,'Rend indices-Data'!Q116=100%),0,1)</f>
        <v>1</v>
      </c>
      <c r="V123" s="18">
        <v>0</v>
      </c>
      <c r="W123" s="18">
        <v>0</v>
      </c>
      <c r="X123" s="18">
        <v>0</v>
      </c>
      <c r="Y123" s="18">
        <v>0</v>
      </c>
      <c r="Z123" s="18">
        <f>+IF(AND('Rend bruts-Data'!V116=100%,'Rend indices-Data'!V116=100%),0,1)</f>
        <v>0</v>
      </c>
      <c r="AA123" s="18">
        <f ca="1">+IF(AND('Rend bruts-Data'!W116=100%,'Rend indices-Data'!W116=100%),0,1)</f>
        <v>1</v>
      </c>
      <c r="AC123" s="2">
        <f t="shared" si="8"/>
        <v>41486</v>
      </c>
    </row>
    <row r="124" spans="1:29" x14ac:dyDescent="0.25">
      <c r="A124">
        <f t="shared" si="4"/>
        <v>13</v>
      </c>
      <c r="B124">
        <f t="shared" si="5"/>
        <v>2013</v>
      </c>
      <c r="C124">
        <f t="shared" si="6"/>
        <v>8</v>
      </c>
      <c r="D124" s="2">
        <f>+'Rendements bruts'!A117</f>
        <v>41517</v>
      </c>
      <c r="E124" s="1">
        <f t="shared" si="7"/>
        <v>116</v>
      </c>
      <c r="F124" s="18">
        <f ca="1">+IF(AND('Rend bruts-Data'!B117=100%,'Rend indices-Data'!B117=100%),0,1)</f>
        <v>1</v>
      </c>
      <c r="G124" s="18">
        <f ca="1">+IF(AND('Rend bruts-Data'!C117=100%,'Rend indices-Data'!C117=100%),0,1)</f>
        <v>1</v>
      </c>
      <c r="H124" s="18">
        <f ca="1">+IF(AND('Rend bruts-Data'!D117=100%,'Rend indices-Data'!D117=100%),0,1)</f>
        <v>1</v>
      </c>
      <c r="I124" s="18">
        <f ca="1">+IF(AND('Rend bruts-Data'!E117=100%,'Rend indices-Data'!E117=100%),0,1)</f>
        <v>1</v>
      </c>
      <c r="J124" s="18">
        <f ca="1">+IF(AND('Rend bruts-Data'!F117=100%,'Rend indices-Data'!F117=100%),0,1)</f>
        <v>1</v>
      </c>
      <c r="K124" s="18">
        <f ca="1">+IF(AND('Rend bruts-Data'!G117=100%,'Rend indices-Data'!G117=100%),0,1)</f>
        <v>1</v>
      </c>
      <c r="L124" s="18">
        <f ca="1">+IF(AND('Rend bruts-Data'!H117=100%,'Rend indices-Data'!H117=100%),0,1)</f>
        <v>1</v>
      </c>
      <c r="M124" s="18">
        <f ca="1">+IF(AND('Rend bruts-Data'!I117=100%,'Rend indices-Data'!I117=100%),0,1)</f>
        <v>1</v>
      </c>
      <c r="N124" s="18">
        <f ca="1">+IF(AND('Rend bruts-Data'!J117=100%,'Rend indices-Data'!J117=100%),0,1)</f>
        <v>1</v>
      </c>
      <c r="O124" s="18">
        <f ca="1">+IF(AND('Rend bruts-Data'!K117=100%,'Rend indices-Data'!K117=100%),0,1)</f>
        <v>1</v>
      </c>
      <c r="P124" s="18">
        <f ca="1">+IF(AND('Rend bruts-Data'!L117=100%,'Rend indices-Data'!L117=100%),0,1)</f>
        <v>1</v>
      </c>
      <c r="Q124" s="18">
        <f ca="1">+IF(AND('Rend bruts-Data'!M117=100%,'Rend indices-Data'!M117=100%),0,1)</f>
        <v>1</v>
      </c>
      <c r="R124" s="18">
        <f ca="1">+IF(AND('Rend bruts-Data'!N117=100%,'Rend indices-Data'!N117=100%),0,1)</f>
        <v>1</v>
      </c>
      <c r="S124" s="18">
        <f>+IF(AND('Rend bruts-Data'!O117=100%,'Rend indices-Data'!O117=100%),0,1)</f>
        <v>0</v>
      </c>
      <c r="T124" s="18">
        <f ca="1">+IF(AND('Rend bruts-Data'!P117=100%,'Rend indices-Data'!P117=100%),0,1)</f>
        <v>1</v>
      </c>
      <c r="U124" s="18">
        <f ca="1">+IF(AND('Rend bruts-Data'!Q117=100%,'Rend indices-Data'!Q117=100%),0,1)</f>
        <v>1</v>
      </c>
      <c r="V124" s="18">
        <v>0</v>
      </c>
      <c r="W124" s="18">
        <v>0</v>
      </c>
      <c r="X124" s="18">
        <v>0</v>
      </c>
      <c r="Y124" s="18">
        <v>0</v>
      </c>
      <c r="Z124" s="18">
        <f>+IF(AND('Rend bruts-Data'!V117=100%,'Rend indices-Data'!V117=100%),0,1)</f>
        <v>0</v>
      </c>
      <c r="AA124" s="18">
        <f ca="1">+IF(AND('Rend bruts-Data'!W117=100%,'Rend indices-Data'!W117=100%),0,1)</f>
        <v>1</v>
      </c>
      <c r="AC124" s="2">
        <f t="shared" si="8"/>
        <v>41517</v>
      </c>
    </row>
    <row r="125" spans="1:29" x14ac:dyDescent="0.25">
      <c r="A125">
        <f t="shared" si="4"/>
        <v>13</v>
      </c>
      <c r="B125">
        <f t="shared" si="5"/>
        <v>2013</v>
      </c>
      <c r="C125">
        <f t="shared" si="6"/>
        <v>9</v>
      </c>
      <c r="D125" s="2">
        <f>+'Rendements bruts'!A118</f>
        <v>41547</v>
      </c>
      <c r="E125" s="1">
        <f t="shared" si="7"/>
        <v>117</v>
      </c>
      <c r="F125" s="18">
        <f ca="1">+IF(AND('Rend bruts-Data'!B118=100%,'Rend indices-Data'!B118=100%),0,1)</f>
        <v>1</v>
      </c>
      <c r="G125" s="18">
        <f ca="1">+IF(AND('Rend bruts-Data'!C118=100%,'Rend indices-Data'!C118=100%),0,1)</f>
        <v>1</v>
      </c>
      <c r="H125" s="18">
        <f ca="1">+IF(AND('Rend bruts-Data'!D118=100%,'Rend indices-Data'!D118=100%),0,1)</f>
        <v>1</v>
      </c>
      <c r="I125" s="18">
        <f ca="1">+IF(AND('Rend bruts-Data'!E118=100%,'Rend indices-Data'!E118=100%),0,1)</f>
        <v>1</v>
      </c>
      <c r="J125" s="18">
        <f ca="1">+IF(AND('Rend bruts-Data'!F118=100%,'Rend indices-Data'!F118=100%),0,1)</f>
        <v>1</v>
      </c>
      <c r="K125" s="18">
        <f ca="1">+IF(AND('Rend bruts-Data'!G118=100%,'Rend indices-Data'!G118=100%),0,1)</f>
        <v>1</v>
      </c>
      <c r="L125" s="18">
        <f ca="1">+IF(AND('Rend bruts-Data'!H118=100%,'Rend indices-Data'!H118=100%),0,1)</f>
        <v>1</v>
      </c>
      <c r="M125" s="18">
        <f ca="1">+IF(AND('Rend bruts-Data'!I118=100%,'Rend indices-Data'!I118=100%),0,1)</f>
        <v>1</v>
      </c>
      <c r="N125" s="18">
        <f ca="1">+IF(AND('Rend bruts-Data'!J118=100%,'Rend indices-Data'!J118=100%),0,1)</f>
        <v>1</v>
      </c>
      <c r="O125" s="18">
        <f ca="1">+IF(AND('Rend bruts-Data'!K118=100%,'Rend indices-Data'!K118=100%),0,1)</f>
        <v>1</v>
      </c>
      <c r="P125" s="18">
        <f ca="1">+IF(AND('Rend bruts-Data'!L118=100%,'Rend indices-Data'!L118=100%),0,1)</f>
        <v>1</v>
      </c>
      <c r="Q125" s="18">
        <f ca="1">+IF(AND('Rend bruts-Data'!M118=100%,'Rend indices-Data'!M118=100%),0,1)</f>
        <v>1</v>
      </c>
      <c r="R125" s="18">
        <f ca="1">+IF(AND('Rend bruts-Data'!N118=100%,'Rend indices-Data'!N118=100%),0,1)</f>
        <v>1</v>
      </c>
      <c r="S125" s="18">
        <f>+IF(AND('Rend bruts-Data'!O118=100%,'Rend indices-Data'!O118=100%),0,1)</f>
        <v>0</v>
      </c>
      <c r="T125" s="18">
        <f ca="1">+IF(AND('Rend bruts-Data'!P118=100%,'Rend indices-Data'!P118=100%),0,1)</f>
        <v>1</v>
      </c>
      <c r="U125" s="18">
        <f ca="1">+IF(AND('Rend bruts-Data'!Q118=100%,'Rend indices-Data'!Q118=100%),0,1)</f>
        <v>1</v>
      </c>
      <c r="V125" s="18">
        <v>0</v>
      </c>
      <c r="W125" s="18">
        <v>0</v>
      </c>
      <c r="X125" s="18">
        <v>0</v>
      </c>
      <c r="Y125" s="18">
        <v>0</v>
      </c>
      <c r="Z125" s="18">
        <f>+IF(AND('Rend bruts-Data'!V118=100%,'Rend indices-Data'!V118=100%),0,1)</f>
        <v>0</v>
      </c>
      <c r="AA125" s="18">
        <f ca="1">+IF(AND('Rend bruts-Data'!W118=100%,'Rend indices-Data'!W118=100%),0,1)</f>
        <v>1</v>
      </c>
      <c r="AC125" s="2">
        <f t="shared" si="8"/>
        <v>41547</v>
      </c>
    </row>
    <row r="126" spans="1:29" x14ac:dyDescent="0.25">
      <c r="A126">
        <f t="shared" si="4"/>
        <v>13</v>
      </c>
      <c r="B126">
        <f t="shared" si="5"/>
        <v>2013</v>
      </c>
      <c r="C126">
        <f t="shared" si="6"/>
        <v>10</v>
      </c>
      <c r="D126" s="2">
        <f>+'Rendements bruts'!A119</f>
        <v>41578</v>
      </c>
      <c r="E126" s="1">
        <f t="shared" si="7"/>
        <v>118</v>
      </c>
      <c r="F126" s="18">
        <f ca="1">+IF(AND('Rend bruts-Data'!B119=100%,'Rend indices-Data'!B119=100%),0,1)</f>
        <v>1</v>
      </c>
      <c r="G126" s="18">
        <f ca="1">+IF(AND('Rend bruts-Data'!C119=100%,'Rend indices-Data'!C119=100%),0,1)</f>
        <v>1</v>
      </c>
      <c r="H126" s="18">
        <f ca="1">+IF(AND('Rend bruts-Data'!D119=100%,'Rend indices-Data'!D119=100%),0,1)</f>
        <v>1</v>
      </c>
      <c r="I126" s="18">
        <f ca="1">+IF(AND('Rend bruts-Data'!E119=100%,'Rend indices-Data'!E119=100%),0,1)</f>
        <v>0</v>
      </c>
      <c r="J126" s="18">
        <f ca="1">+IF(AND('Rend bruts-Data'!F119=100%,'Rend indices-Data'!F119=100%),0,1)</f>
        <v>1</v>
      </c>
      <c r="K126" s="18">
        <f ca="1">+IF(AND('Rend bruts-Data'!G119=100%,'Rend indices-Data'!G119=100%),0,1)</f>
        <v>1</v>
      </c>
      <c r="L126" s="18">
        <f ca="1">+IF(AND('Rend bruts-Data'!H119=100%,'Rend indices-Data'!H119=100%),0,1)</f>
        <v>1</v>
      </c>
      <c r="M126" s="18">
        <f ca="1">+IF(AND('Rend bruts-Data'!I119=100%,'Rend indices-Data'!I119=100%),0,1)</f>
        <v>1</v>
      </c>
      <c r="N126" s="18">
        <f ca="1">+IF(AND('Rend bruts-Data'!J119=100%,'Rend indices-Data'!J119=100%),0,1)</f>
        <v>1</v>
      </c>
      <c r="O126" s="18">
        <f ca="1">+IF(AND('Rend bruts-Data'!K119=100%,'Rend indices-Data'!K119=100%),0,1)</f>
        <v>1</v>
      </c>
      <c r="P126" s="18">
        <f ca="1">+IF(AND('Rend bruts-Data'!L119=100%,'Rend indices-Data'!L119=100%),0,1)</f>
        <v>1</v>
      </c>
      <c r="Q126" s="18">
        <f ca="1">+IF(AND('Rend bruts-Data'!M119=100%,'Rend indices-Data'!M119=100%),0,1)</f>
        <v>1</v>
      </c>
      <c r="R126" s="18">
        <f ca="1">+IF(AND('Rend bruts-Data'!N119=100%,'Rend indices-Data'!N119=100%),0,1)</f>
        <v>1</v>
      </c>
      <c r="S126" s="18">
        <f>+IF(AND('Rend bruts-Data'!O119=100%,'Rend indices-Data'!O119=100%),0,1)</f>
        <v>0</v>
      </c>
      <c r="T126" s="18">
        <f ca="1">+IF(AND('Rend bruts-Data'!P119=100%,'Rend indices-Data'!P119=100%),0,1)</f>
        <v>1</v>
      </c>
      <c r="U126" s="18">
        <f ca="1">+IF(AND('Rend bruts-Data'!Q119=100%,'Rend indices-Data'!Q119=100%),0,1)</f>
        <v>1</v>
      </c>
      <c r="V126" s="18">
        <v>0</v>
      </c>
      <c r="W126" s="18">
        <v>0</v>
      </c>
      <c r="X126" s="18">
        <v>0</v>
      </c>
      <c r="Y126" s="18">
        <v>0</v>
      </c>
      <c r="Z126" s="18">
        <f>+IF(AND('Rend bruts-Data'!V119=100%,'Rend indices-Data'!V119=100%),0,1)</f>
        <v>0</v>
      </c>
      <c r="AA126" s="18">
        <f ca="1">+IF(AND('Rend bruts-Data'!W119=100%,'Rend indices-Data'!W119=100%),0,1)</f>
        <v>1</v>
      </c>
      <c r="AC126" s="2">
        <f t="shared" si="8"/>
        <v>41578</v>
      </c>
    </row>
    <row r="127" spans="1:29" x14ac:dyDescent="0.25">
      <c r="A127">
        <f t="shared" si="4"/>
        <v>13</v>
      </c>
      <c r="B127">
        <f t="shared" si="5"/>
        <v>2013</v>
      </c>
      <c r="C127">
        <f t="shared" si="6"/>
        <v>11</v>
      </c>
      <c r="D127" s="2">
        <f>+'Rendements bruts'!A120</f>
        <v>41608</v>
      </c>
      <c r="E127" s="1">
        <f t="shared" si="7"/>
        <v>119</v>
      </c>
      <c r="F127" s="18">
        <f ca="1">+IF(AND('Rend bruts-Data'!B120=100%,'Rend indices-Data'!B120=100%),0,1)</f>
        <v>1</v>
      </c>
      <c r="G127" s="18">
        <f ca="1">+IF(AND('Rend bruts-Data'!C120=100%,'Rend indices-Data'!C120=100%),0,1)</f>
        <v>1</v>
      </c>
      <c r="H127" s="18">
        <f ca="1">+IF(AND('Rend bruts-Data'!D120=100%,'Rend indices-Data'!D120=100%),0,1)</f>
        <v>1</v>
      </c>
      <c r="I127" s="18">
        <f ca="1">+IF(AND('Rend bruts-Data'!E120=100%,'Rend indices-Data'!E120=100%),0,1)</f>
        <v>1</v>
      </c>
      <c r="J127" s="18">
        <f ca="1">+IF(AND('Rend bruts-Data'!F120=100%,'Rend indices-Data'!F120=100%),0,1)</f>
        <v>1</v>
      </c>
      <c r="K127" s="18">
        <f ca="1">+IF(AND('Rend bruts-Data'!G120=100%,'Rend indices-Data'!G120=100%),0,1)</f>
        <v>1</v>
      </c>
      <c r="L127" s="18">
        <f ca="1">+IF(AND('Rend bruts-Data'!H120=100%,'Rend indices-Data'!H120=100%),0,1)</f>
        <v>1</v>
      </c>
      <c r="M127" s="18">
        <f ca="1">+IF(AND('Rend bruts-Data'!I120=100%,'Rend indices-Data'!I120=100%),0,1)</f>
        <v>1</v>
      </c>
      <c r="N127" s="18">
        <f ca="1">+IF(AND('Rend bruts-Data'!J120=100%,'Rend indices-Data'!J120=100%),0,1)</f>
        <v>1</v>
      </c>
      <c r="O127" s="18">
        <f ca="1">+IF(AND('Rend bruts-Data'!K120=100%,'Rend indices-Data'!K120=100%),0,1)</f>
        <v>1</v>
      </c>
      <c r="P127" s="18">
        <f ca="1">+IF(AND('Rend bruts-Data'!L120=100%,'Rend indices-Data'!L120=100%),0,1)</f>
        <v>1</v>
      </c>
      <c r="Q127" s="18">
        <f ca="1">+IF(AND('Rend bruts-Data'!M120=100%,'Rend indices-Data'!M120=100%),0,1)</f>
        <v>1</v>
      </c>
      <c r="R127" s="18">
        <f ca="1">+IF(AND('Rend bruts-Data'!N120=100%,'Rend indices-Data'!N120=100%),0,1)</f>
        <v>1</v>
      </c>
      <c r="S127" s="18">
        <f>+IF(AND('Rend bruts-Data'!O120=100%,'Rend indices-Data'!O120=100%),0,1)</f>
        <v>0</v>
      </c>
      <c r="T127" s="18">
        <f ca="1">+IF(AND('Rend bruts-Data'!P120=100%,'Rend indices-Data'!P120=100%),0,1)</f>
        <v>1</v>
      </c>
      <c r="U127" s="18">
        <f ca="1">+IF(AND('Rend bruts-Data'!Q120=100%,'Rend indices-Data'!Q120=100%),0,1)</f>
        <v>1</v>
      </c>
      <c r="V127" s="18">
        <v>0</v>
      </c>
      <c r="W127" s="18">
        <v>0</v>
      </c>
      <c r="X127" s="18">
        <v>0</v>
      </c>
      <c r="Y127" s="18">
        <v>0</v>
      </c>
      <c r="Z127" s="18">
        <f>+IF(AND('Rend bruts-Data'!V120=100%,'Rend indices-Data'!V120=100%),0,1)</f>
        <v>0</v>
      </c>
      <c r="AA127" s="18">
        <f ca="1">+IF(AND('Rend bruts-Data'!W120=100%,'Rend indices-Data'!W120=100%),0,1)</f>
        <v>1</v>
      </c>
      <c r="AC127" s="2">
        <f t="shared" si="8"/>
        <v>41608</v>
      </c>
    </row>
    <row r="128" spans="1:29" x14ac:dyDescent="0.25">
      <c r="A128">
        <f t="shared" ref="A128:A134" si="9">+IF(B128=B127,A127,A127+1)</f>
        <v>13</v>
      </c>
      <c r="B128">
        <f t="shared" ref="B128:B134" si="10">+YEAR(D128)</f>
        <v>2013</v>
      </c>
      <c r="C128">
        <f t="shared" ref="C128:C134" si="11">+MONTH(D128)</f>
        <v>12</v>
      </c>
      <c r="D128" s="2">
        <f>+'Rendements bruts'!A121</f>
        <v>41639</v>
      </c>
      <c r="E128" s="1">
        <f t="shared" si="7"/>
        <v>120</v>
      </c>
      <c r="F128" s="18">
        <f ca="1">+IF(AND('Rend bruts-Data'!B121=100%,'Rend indices-Data'!B121=100%),0,1)</f>
        <v>1</v>
      </c>
      <c r="G128" s="18">
        <f ca="1">+IF(AND('Rend bruts-Data'!C121=100%,'Rend indices-Data'!C121=100%),0,1)</f>
        <v>1</v>
      </c>
      <c r="H128" s="18">
        <f ca="1">+IF(AND('Rend bruts-Data'!D121=100%,'Rend indices-Data'!D121=100%),0,1)</f>
        <v>1</v>
      </c>
      <c r="I128" s="18">
        <f ca="1">+IF(AND('Rend bruts-Data'!E121=100%,'Rend indices-Data'!E121=100%),0,1)</f>
        <v>1</v>
      </c>
      <c r="J128" s="18">
        <f ca="1">+IF(AND('Rend bruts-Data'!F121=100%,'Rend indices-Data'!F121=100%),0,1)</f>
        <v>1</v>
      </c>
      <c r="K128" s="18">
        <f ca="1">+IF(AND('Rend bruts-Data'!G121=100%,'Rend indices-Data'!G121=100%),0,1)</f>
        <v>1</v>
      </c>
      <c r="L128" s="18">
        <f ca="1">+IF(AND('Rend bruts-Data'!H121=100%,'Rend indices-Data'!H121=100%),0,1)</f>
        <v>1</v>
      </c>
      <c r="M128" s="18">
        <f ca="1">+IF(AND('Rend bruts-Data'!I121=100%,'Rend indices-Data'!I121=100%),0,1)</f>
        <v>1</v>
      </c>
      <c r="N128" s="18">
        <f ca="1">+IF(AND('Rend bruts-Data'!J121=100%,'Rend indices-Data'!J121=100%),0,1)</f>
        <v>1</v>
      </c>
      <c r="O128" s="18">
        <f ca="1">+IF(AND('Rend bruts-Data'!K121=100%,'Rend indices-Data'!K121=100%),0,1)</f>
        <v>1</v>
      </c>
      <c r="P128" s="18">
        <f ca="1">+IF(AND('Rend bruts-Data'!L121=100%,'Rend indices-Data'!L121=100%),0,1)</f>
        <v>1</v>
      </c>
      <c r="Q128" s="18">
        <f ca="1">+IF(AND('Rend bruts-Data'!M121=100%,'Rend indices-Data'!M121=100%),0,1)</f>
        <v>1</v>
      </c>
      <c r="R128" s="18">
        <f ca="1">+IF(AND('Rend bruts-Data'!N121=100%,'Rend indices-Data'!N121=100%),0,1)</f>
        <v>1</v>
      </c>
      <c r="S128" s="18">
        <f>+IF(AND('Rend bruts-Data'!O121=100%,'Rend indices-Data'!O121=100%),0,1)</f>
        <v>0</v>
      </c>
      <c r="T128" s="18">
        <f ca="1">+IF(AND('Rend bruts-Data'!P121=100%,'Rend indices-Data'!P121=100%),0,1)</f>
        <v>1</v>
      </c>
      <c r="U128" s="18">
        <f ca="1">+IF(AND('Rend bruts-Data'!Q121=100%,'Rend indices-Data'!Q121=100%),0,1)</f>
        <v>1</v>
      </c>
      <c r="V128" s="18">
        <v>0</v>
      </c>
      <c r="W128" s="18">
        <v>0</v>
      </c>
      <c r="X128" s="18">
        <v>0</v>
      </c>
      <c r="Y128" s="18">
        <v>0</v>
      </c>
      <c r="Z128" s="18">
        <f>+IF(AND('Rend bruts-Data'!V121=100%,'Rend indices-Data'!V121=100%),0,1)</f>
        <v>0</v>
      </c>
      <c r="AA128" s="18">
        <f ca="1">+IF(AND('Rend bruts-Data'!W121=100%,'Rend indices-Data'!W121=100%),0,1)</f>
        <v>1</v>
      </c>
      <c r="AC128" s="2">
        <f t="shared" ref="AC128:AC134" si="12">+D128</f>
        <v>41639</v>
      </c>
    </row>
    <row r="129" spans="1:29" x14ac:dyDescent="0.25">
      <c r="A129">
        <f t="shared" si="9"/>
        <v>14</v>
      </c>
      <c r="B129">
        <f t="shared" si="10"/>
        <v>2014</v>
      </c>
      <c r="C129">
        <f t="shared" si="11"/>
        <v>1</v>
      </c>
      <c r="D129" s="2">
        <f>+'Rendements bruts'!A122</f>
        <v>41670</v>
      </c>
      <c r="E129" s="1">
        <f t="shared" si="7"/>
        <v>121</v>
      </c>
      <c r="F129" s="18">
        <f ca="1">+IF(AND('Rend bruts-Data'!B122=100%,'Rend indices-Data'!B122=100%),0,1)</f>
        <v>1</v>
      </c>
      <c r="G129" s="18">
        <f ca="1">+IF(AND('Rend bruts-Data'!C122=100%,'Rend indices-Data'!C122=100%),0,1)</f>
        <v>1</v>
      </c>
      <c r="H129" s="18">
        <f ca="1">+IF(AND('Rend bruts-Data'!D122=100%,'Rend indices-Data'!D122=100%),0,1)</f>
        <v>1</v>
      </c>
      <c r="I129" s="18">
        <f ca="1">+IF(AND('Rend bruts-Data'!E122=100%,'Rend indices-Data'!E122=100%),0,1)</f>
        <v>1</v>
      </c>
      <c r="J129" s="18">
        <f ca="1">+IF(AND('Rend bruts-Data'!F122=100%,'Rend indices-Data'!F122=100%),0,1)</f>
        <v>1</v>
      </c>
      <c r="K129" s="18">
        <f ca="1">+IF(AND('Rend bruts-Data'!G122=100%,'Rend indices-Data'!G122=100%),0,1)</f>
        <v>1</v>
      </c>
      <c r="L129" s="18">
        <f ca="1">+IF(AND('Rend bruts-Data'!H122=100%,'Rend indices-Data'!H122=100%),0,1)</f>
        <v>1</v>
      </c>
      <c r="M129" s="18">
        <f ca="1">+IF(AND('Rend bruts-Data'!I122=100%,'Rend indices-Data'!I122=100%),0,1)</f>
        <v>1</v>
      </c>
      <c r="N129" s="18">
        <f ca="1">+IF(AND('Rend bruts-Data'!J122=100%,'Rend indices-Data'!J122=100%),0,1)</f>
        <v>1</v>
      </c>
      <c r="O129" s="18">
        <f ca="1">+IF(AND('Rend bruts-Data'!K122=100%,'Rend indices-Data'!K122=100%),0,1)</f>
        <v>1</v>
      </c>
      <c r="P129" s="18">
        <f ca="1">+IF(AND('Rend bruts-Data'!L122=100%,'Rend indices-Data'!L122=100%),0,1)</f>
        <v>1</v>
      </c>
      <c r="Q129" s="18">
        <f ca="1">+IF(AND('Rend bruts-Data'!M122=100%,'Rend indices-Data'!M122=100%),0,1)</f>
        <v>1</v>
      </c>
      <c r="R129" s="18">
        <f ca="1">+IF(AND('Rend bruts-Data'!N122=100%,'Rend indices-Data'!N122=100%),0,1)</f>
        <v>1</v>
      </c>
      <c r="S129" s="18">
        <f>+IF(AND('Rend bruts-Data'!O122=100%,'Rend indices-Data'!O122=100%),0,1)</f>
        <v>0</v>
      </c>
      <c r="T129" s="18">
        <f ca="1">+IF(AND('Rend bruts-Data'!P122=100%,'Rend indices-Data'!P122=100%),0,1)</f>
        <v>1</v>
      </c>
      <c r="U129" s="18">
        <f ca="1">+IF(AND('Rend bruts-Data'!Q122=100%,'Rend indices-Data'!Q122=100%),0,1)</f>
        <v>1</v>
      </c>
      <c r="V129" s="18">
        <v>0</v>
      </c>
      <c r="W129" s="18">
        <v>0</v>
      </c>
      <c r="X129" s="18">
        <v>0</v>
      </c>
      <c r="Y129" s="18">
        <v>0</v>
      </c>
      <c r="Z129" s="18">
        <f>+IF(AND('Rend bruts-Data'!V122=100%,'Rend indices-Data'!V122=100%),0,1)</f>
        <v>0</v>
      </c>
      <c r="AA129" s="18">
        <f ca="1">+IF(AND('Rend bruts-Data'!W122=100%,'Rend indices-Data'!W122=100%),0,1)</f>
        <v>1</v>
      </c>
      <c r="AC129" s="2">
        <f t="shared" si="12"/>
        <v>41670</v>
      </c>
    </row>
    <row r="130" spans="1:29" x14ac:dyDescent="0.25">
      <c r="A130">
        <f t="shared" si="9"/>
        <v>14</v>
      </c>
      <c r="B130">
        <f t="shared" si="10"/>
        <v>2014</v>
      </c>
      <c r="C130">
        <f t="shared" si="11"/>
        <v>2</v>
      </c>
      <c r="D130" s="2">
        <f>+'Rendements bruts'!A123</f>
        <v>41698</v>
      </c>
      <c r="E130" s="1">
        <f t="shared" si="7"/>
        <v>122</v>
      </c>
      <c r="F130" s="18">
        <f ca="1">+IF(AND('Rend bruts-Data'!B123=100%,'Rend indices-Data'!B123=100%),0,1)</f>
        <v>1</v>
      </c>
      <c r="G130" s="18">
        <f ca="1">+IF(AND('Rend bruts-Data'!C123=100%,'Rend indices-Data'!C123=100%),0,1)</f>
        <v>1</v>
      </c>
      <c r="H130" s="18">
        <f ca="1">+IF(AND('Rend bruts-Data'!D123=100%,'Rend indices-Data'!D123=100%),0,1)</f>
        <v>1</v>
      </c>
      <c r="I130" s="18">
        <f ca="1">+IF(AND('Rend bruts-Data'!E123=100%,'Rend indices-Data'!E123=100%),0,1)</f>
        <v>1</v>
      </c>
      <c r="J130" s="18">
        <f ca="1">+IF(AND('Rend bruts-Data'!F123=100%,'Rend indices-Data'!F123=100%),0,1)</f>
        <v>1</v>
      </c>
      <c r="K130" s="18">
        <f ca="1">+IF(AND('Rend bruts-Data'!G123=100%,'Rend indices-Data'!G123=100%),0,1)</f>
        <v>1</v>
      </c>
      <c r="L130" s="18">
        <f ca="1">+IF(AND('Rend bruts-Data'!H123=100%,'Rend indices-Data'!H123=100%),0,1)</f>
        <v>1</v>
      </c>
      <c r="M130" s="18">
        <f ca="1">+IF(AND('Rend bruts-Data'!I123=100%,'Rend indices-Data'!I123=100%),0,1)</f>
        <v>1</v>
      </c>
      <c r="N130" s="18">
        <f ca="1">+IF(AND('Rend bruts-Data'!J123=100%,'Rend indices-Data'!J123=100%),0,1)</f>
        <v>1</v>
      </c>
      <c r="O130" s="18">
        <f ca="1">+IF(AND('Rend bruts-Data'!K123=100%,'Rend indices-Data'!K123=100%),0,1)</f>
        <v>1</v>
      </c>
      <c r="P130" s="18">
        <f ca="1">+IF(AND('Rend bruts-Data'!L123=100%,'Rend indices-Data'!L123=100%),0,1)</f>
        <v>1</v>
      </c>
      <c r="Q130" s="18">
        <f ca="1">+IF(AND('Rend bruts-Data'!M123=100%,'Rend indices-Data'!M123=100%),0,1)</f>
        <v>1</v>
      </c>
      <c r="R130" s="18">
        <f ca="1">+IF(AND('Rend bruts-Data'!N123=100%,'Rend indices-Data'!N123=100%),0,1)</f>
        <v>1</v>
      </c>
      <c r="S130" s="18">
        <f>+IF(AND('Rend bruts-Data'!O123=100%,'Rend indices-Data'!O123=100%),0,1)</f>
        <v>0</v>
      </c>
      <c r="T130" s="18">
        <f ca="1">+IF(AND('Rend bruts-Data'!P123=100%,'Rend indices-Data'!P123=100%),0,1)</f>
        <v>1</v>
      </c>
      <c r="U130" s="18">
        <f ca="1">+IF(AND('Rend bruts-Data'!Q123=100%,'Rend indices-Data'!Q123=100%),0,1)</f>
        <v>1</v>
      </c>
      <c r="V130" s="18">
        <v>0</v>
      </c>
      <c r="W130" s="18">
        <v>0</v>
      </c>
      <c r="X130" s="18">
        <v>0</v>
      </c>
      <c r="Y130" s="18">
        <v>0</v>
      </c>
      <c r="Z130" s="18">
        <f>+IF(AND('Rend bruts-Data'!V123=100%,'Rend indices-Data'!V123=100%),0,1)</f>
        <v>0</v>
      </c>
      <c r="AA130" s="18">
        <f ca="1">+IF(AND('Rend bruts-Data'!W123=100%,'Rend indices-Data'!W123=100%),0,1)</f>
        <v>1</v>
      </c>
      <c r="AC130" s="2">
        <f t="shared" si="12"/>
        <v>41698</v>
      </c>
    </row>
    <row r="131" spans="1:29" x14ac:dyDescent="0.25">
      <c r="A131">
        <f t="shared" si="9"/>
        <v>14</v>
      </c>
      <c r="B131">
        <f t="shared" si="10"/>
        <v>2014</v>
      </c>
      <c r="C131">
        <f t="shared" si="11"/>
        <v>3</v>
      </c>
      <c r="D131" s="2">
        <f>+'Rendements bruts'!A124</f>
        <v>41729</v>
      </c>
      <c r="E131" s="1">
        <f t="shared" si="7"/>
        <v>123</v>
      </c>
      <c r="F131" s="18">
        <f ca="1">+IF(AND('Rend bruts-Data'!B124=100%,'Rend indices-Data'!B124=100%),0,1)</f>
        <v>1</v>
      </c>
      <c r="G131" s="18">
        <f ca="1">+IF(AND('Rend bruts-Data'!C124=100%,'Rend indices-Data'!C124=100%),0,1)</f>
        <v>1</v>
      </c>
      <c r="H131" s="18">
        <f ca="1">+IF(AND('Rend bruts-Data'!D124=100%,'Rend indices-Data'!D124=100%),0,1)</f>
        <v>1</v>
      </c>
      <c r="I131" s="18">
        <f ca="1">+IF(AND('Rend bruts-Data'!E124=100%,'Rend indices-Data'!E124=100%),0,1)</f>
        <v>1</v>
      </c>
      <c r="J131" s="18">
        <f ca="1">+IF(AND('Rend bruts-Data'!F124=100%,'Rend indices-Data'!F124=100%),0,1)</f>
        <v>1</v>
      </c>
      <c r="K131" s="18">
        <f ca="1">+IF(AND('Rend bruts-Data'!G124=100%,'Rend indices-Data'!G124=100%),0,1)</f>
        <v>1</v>
      </c>
      <c r="L131" s="18">
        <f ca="1">+IF(AND('Rend bruts-Data'!H124=100%,'Rend indices-Data'!H124=100%),0,1)</f>
        <v>1</v>
      </c>
      <c r="M131" s="18">
        <f ca="1">+IF(AND('Rend bruts-Data'!I124=100%,'Rend indices-Data'!I124=100%),0,1)</f>
        <v>1</v>
      </c>
      <c r="N131" s="18">
        <f ca="1">+IF(AND('Rend bruts-Data'!J124=100%,'Rend indices-Data'!J124=100%),0,1)</f>
        <v>1</v>
      </c>
      <c r="O131" s="18">
        <f ca="1">+IF(AND('Rend bruts-Data'!K124=100%,'Rend indices-Data'!K124=100%),0,1)</f>
        <v>1</v>
      </c>
      <c r="P131" s="18">
        <f ca="1">+IF(AND('Rend bruts-Data'!L124=100%,'Rend indices-Data'!L124=100%),0,1)</f>
        <v>1</v>
      </c>
      <c r="Q131" s="18">
        <f ca="1">+IF(AND('Rend bruts-Data'!M124=100%,'Rend indices-Data'!M124=100%),0,1)</f>
        <v>1</v>
      </c>
      <c r="R131" s="18">
        <f ca="1">+IF(AND('Rend bruts-Data'!N124=100%,'Rend indices-Data'!N124=100%),0,1)</f>
        <v>1</v>
      </c>
      <c r="S131" s="18">
        <f>+IF(AND('Rend bruts-Data'!O124=100%,'Rend indices-Data'!O124=100%),0,1)</f>
        <v>0</v>
      </c>
      <c r="T131" s="18">
        <f ca="1">+IF(AND('Rend bruts-Data'!P124=100%,'Rend indices-Data'!P124=100%),0,1)</f>
        <v>1</v>
      </c>
      <c r="U131" s="18">
        <f ca="1">+IF(AND('Rend bruts-Data'!Q124=100%,'Rend indices-Data'!Q124=100%),0,1)</f>
        <v>1</v>
      </c>
      <c r="V131" s="18">
        <v>0</v>
      </c>
      <c r="W131" s="18">
        <v>0</v>
      </c>
      <c r="X131" s="18">
        <v>0</v>
      </c>
      <c r="Y131" s="18">
        <v>0</v>
      </c>
      <c r="Z131" s="18">
        <f>+IF(AND('Rend bruts-Data'!V124=100%,'Rend indices-Data'!V124=100%),0,1)</f>
        <v>0</v>
      </c>
      <c r="AA131" s="18">
        <f ca="1">+IF(AND('Rend bruts-Data'!W124=100%,'Rend indices-Data'!W124=100%),0,1)</f>
        <v>0</v>
      </c>
      <c r="AC131" s="2">
        <f t="shared" si="12"/>
        <v>41729</v>
      </c>
    </row>
    <row r="132" spans="1:29" x14ac:dyDescent="0.25">
      <c r="A132">
        <f t="shared" si="9"/>
        <v>14</v>
      </c>
      <c r="B132">
        <f t="shared" si="10"/>
        <v>2014</v>
      </c>
      <c r="C132">
        <f t="shared" si="11"/>
        <v>4</v>
      </c>
      <c r="D132" s="2">
        <f>+'Rendements bruts'!A125</f>
        <v>41759</v>
      </c>
      <c r="E132" s="1">
        <f t="shared" si="7"/>
        <v>124</v>
      </c>
      <c r="F132" s="18">
        <f ca="1">+IF(AND('Rend bruts-Data'!B125=100%,'Rend indices-Data'!B125=100%),0,1)</f>
        <v>1</v>
      </c>
      <c r="G132" s="18">
        <f ca="1">+IF(AND('Rend bruts-Data'!C125=100%,'Rend indices-Data'!C125=100%),0,1)</f>
        <v>1</v>
      </c>
      <c r="H132" s="18">
        <f ca="1">+IF(AND('Rend bruts-Data'!D125=100%,'Rend indices-Data'!D125=100%),0,1)</f>
        <v>1</v>
      </c>
      <c r="I132" s="18">
        <f ca="1">+IF(AND('Rend bruts-Data'!E125=100%,'Rend indices-Data'!E125=100%),0,1)</f>
        <v>1</v>
      </c>
      <c r="J132" s="18">
        <f ca="1">+IF(AND('Rend bruts-Data'!F125=100%,'Rend indices-Data'!F125=100%),0,1)</f>
        <v>0</v>
      </c>
      <c r="K132" s="18">
        <f ca="1">+IF(AND('Rend bruts-Data'!G125=100%,'Rend indices-Data'!G125=100%),0,1)</f>
        <v>1</v>
      </c>
      <c r="L132" s="18">
        <f ca="1">+IF(AND('Rend bruts-Data'!H125=100%,'Rend indices-Data'!H125=100%),0,1)</f>
        <v>1</v>
      </c>
      <c r="M132" s="18">
        <f ca="1">+IF(AND('Rend bruts-Data'!I125=100%,'Rend indices-Data'!I125=100%),0,1)</f>
        <v>1</v>
      </c>
      <c r="N132" s="18">
        <f ca="1">+IF(AND('Rend bruts-Data'!J125=100%,'Rend indices-Data'!J125=100%),0,1)</f>
        <v>1</v>
      </c>
      <c r="O132" s="18">
        <f ca="1">+IF(AND('Rend bruts-Data'!K125=100%,'Rend indices-Data'!K125=100%),0,1)</f>
        <v>1</v>
      </c>
      <c r="P132" s="18">
        <f ca="1">+IF(AND('Rend bruts-Data'!L125=100%,'Rend indices-Data'!L125=100%),0,1)</f>
        <v>1</v>
      </c>
      <c r="Q132" s="18">
        <f ca="1">+IF(AND('Rend bruts-Data'!M125=100%,'Rend indices-Data'!M125=100%),0,1)</f>
        <v>1</v>
      </c>
      <c r="R132" s="18">
        <f ca="1">+IF(AND('Rend bruts-Data'!N125=100%,'Rend indices-Data'!N125=100%),0,1)</f>
        <v>1</v>
      </c>
      <c r="S132" s="18">
        <f>+IF(AND('Rend bruts-Data'!O125=100%,'Rend indices-Data'!O125=100%),0,1)</f>
        <v>0</v>
      </c>
      <c r="T132" s="18">
        <f ca="1">+IF(AND('Rend bruts-Data'!P125=100%,'Rend indices-Data'!P125=100%),0,1)</f>
        <v>1</v>
      </c>
      <c r="U132" s="18">
        <f ca="1">+IF(AND('Rend bruts-Data'!Q125=100%,'Rend indices-Data'!Q125=100%),0,1)</f>
        <v>1</v>
      </c>
      <c r="V132" s="18">
        <v>0</v>
      </c>
      <c r="W132" s="18">
        <v>0</v>
      </c>
      <c r="X132" s="18">
        <v>0</v>
      </c>
      <c r="Y132" s="18">
        <v>0</v>
      </c>
      <c r="Z132" s="18">
        <f>+IF(AND('Rend bruts-Data'!V125=100%,'Rend indices-Data'!V125=100%),0,1)</f>
        <v>0</v>
      </c>
      <c r="AA132" s="18">
        <f ca="1">+IF(AND('Rend bruts-Data'!W125=100%,'Rend indices-Data'!W125=100%),0,1)</f>
        <v>1</v>
      </c>
      <c r="AC132" s="2">
        <f t="shared" si="12"/>
        <v>41759</v>
      </c>
    </row>
    <row r="133" spans="1:29" x14ac:dyDescent="0.25">
      <c r="A133">
        <f t="shared" si="9"/>
        <v>14</v>
      </c>
      <c r="B133">
        <f t="shared" si="10"/>
        <v>2014</v>
      </c>
      <c r="C133">
        <f t="shared" si="11"/>
        <v>5</v>
      </c>
      <c r="D133" s="2">
        <f>+'Rendements bruts'!A126</f>
        <v>41790</v>
      </c>
      <c r="E133" s="1">
        <f t="shared" si="7"/>
        <v>125</v>
      </c>
      <c r="F133" s="18">
        <f ca="1">+IF(AND('Rend bruts-Data'!B126=100%,'Rend indices-Data'!B126=100%),0,1)</f>
        <v>1</v>
      </c>
      <c r="G133" s="18">
        <f ca="1">+IF(AND('Rend bruts-Data'!C126=100%,'Rend indices-Data'!C126=100%),0,1)</f>
        <v>1</v>
      </c>
      <c r="H133" s="18">
        <f ca="1">+IF(AND('Rend bruts-Data'!D126=100%,'Rend indices-Data'!D126=100%),0,1)</f>
        <v>1</v>
      </c>
      <c r="I133" s="18">
        <f ca="1">+IF(AND('Rend bruts-Data'!E126=100%,'Rend indices-Data'!E126=100%),0,1)</f>
        <v>1</v>
      </c>
      <c r="J133" s="18">
        <f ca="1">+IF(AND('Rend bruts-Data'!F126=100%,'Rend indices-Data'!F126=100%),0,1)</f>
        <v>1</v>
      </c>
      <c r="K133" s="18">
        <f ca="1">+IF(AND('Rend bruts-Data'!G126=100%,'Rend indices-Data'!G126=100%),0,1)</f>
        <v>1</v>
      </c>
      <c r="L133" s="18">
        <f ca="1">+IF(AND('Rend bruts-Data'!H126=100%,'Rend indices-Data'!H126=100%),0,1)</f>
        <v>1</v>
      </c>
      <c r="M133" s="18">
        <f ca="1">+IF(AND('Rend bruts-Data'!I126=100%,'Rend indices-Data'!I126=100%),0,1)</f>
        <v>1</v>
      </c>
      <c r="N133" s="18">
        <f ca="1">+IF(AND('Rend bruts-Data'!J126=100%,'Rend indices-Data'!J126=100%),0,1)</f>
        <v>1</v>
      </c>
      <c r="O133" s="18">
        <f ca="1">+IF(AND('Rend bruts-Data'!K126=100%,'Rend indices-Data'!K126=100%),0,1)</f>
        <v>1</v>
      </c>
      <c r="P133" s="18">
        <f ca="1">+IF(AND('Rend bruts-Data'!L126=100%,'Rend indices-Data'!L126=100%),0,1)</f>
        <v>1</v>
      </c>
      <c r="Q133" s="18">
        <f ca="1">+IF(AND('Rend bruts-Data'!M126=100%,'Rend indices-Data'!M126=100%),0,1)</f>
        <v>1</v>
      </c>
      <c r="R133" s="18">
        <f ca="1">+IF(AND('Rend bruts-Data'!N126=100%,'Rend indices-Data'!N126=100%),0,1)</f>
        <v>1</v>
      </c>
      <c r="S133" s="18">
        <f>+IF(AND('Rend bruts-Data'!O126=100%,'Rend indices-Data'!O126=100%),0,1)</f>
        <v>0</v>
      </c>
      <c r="T133" s="18">
        <f ca="1">+IF(AND('Rend bruts-Data'!P126=100%,'Rend indices-Data'!P126=100%),0,1)</f>
        <v>1</v>
      </c>
      <c r="U133" s="18">
        <f ca="1">+IF(AND('Rend bruts-Data'!Q126=100%,'Rend indices-Data'!Q126=100%),0,1)</f>
        <v>1</v>
      </c>
      <c r="V133" s="18">
        <v>0</v>
      </c>
      <c r="W133" s="18">
        <v>0</v>
      </c>
      <c r="X133" s="18">
        <v>0</v>
      </c>
      <c r="Y133" s="18">
        <v>0</v>
      </c>
      <c r="Z133" s="18">
        <f>+IF(AND('Rend bruts-Data'!V126=100%,'Rend indices-Data'!V126=100%),0,1)</f>
        <v>0</v>
      </c>
      <c r="AA133" s="18">
        <f ca="1">+IF(AND('Rend bruts-Data'!W126=100%,'Rend indices-Data'!W126=100%),0,1)</f>
        <v>1</v>
      </c>
      <c r="AC133" s="2">
        <f t="shared" si="12"/>
        <v>41790</v>
      </c>
    </row>
    <row r="134" spans="1:29" x14ac:dyDescent="0.25">
      <c r="A134">
        <f t="shared" si="9"/>
        <v>14</v>
      </c>
      <c r="B134">
        <f t="shared" si="10"/>
        <v>2014</v>
      </c>
      <c r="C134">
        <f t="shared" si="11"/>
        <v>6</v>
      </c>
      <c r="D134" s="2">
        <f>+'Rendements bruts'!A127</f>
        <v>41820</v>
      </c>
      <c r="E134" s="1">
        <f t="shared" si="7"/>
        <v>126</v>
      </c>
      <c r="F134" s="18">
        <f ca="1">+IF(AND('Rend bruts-Data'!B127=100%,'Rend indices-Data'!B127=100%),0,1)</f>
        <v>1</v>
      </c>
      <c r="G134" s="18">
        <f ca="1">+IF(AND('Rend bruts-Data'!C127=100%,'Rend indices-Data'!C127=100%),0,1)</f>
        <v>1</v>
      </c>
      <c r="H134" s="18">
        <f ca="1">+IF(AND('Rend bruts-Data'!D127=100%,'Rend indices-Data'!D127=100%),0,1)</f>
        <v>1</v>
      </c>
      <c r="I134" s="18">
        <f ca="1">+IF(AND('Rend bruts-Data'!E127=100%,'Rend indices-Data'!E127=100%),0,1)</f>
        <v>1</v>
      </c>
      <c r="J134" s="18">
        <f ca="1">+IF(AND('Rend bruts-Data'!F127=100%,'Rend indices-Data'!F127=100%),0,1)</f>
        <v>1</v>
      </c>
      <c r="K134" s="18">
        <f ca="1">+IF(AND('Rend bruts-Data'!G127=100%,'Rend indices-Data'!G127=100%),0,1)</f>
        <v>1</v>
      </c>
      <c r="L134" s="18">
        <f ca="1">+IF(AND('Rend bruts-Data'!H127=100%,'Rend indices-Data'!H127=100%),0,1)</f>
        <v>1</v>
      </c>
      <c r="M134" s="18">
        <f ca="1">+IF(AND('Rend bruts-Data'!I127=100%,'Rend indices-Data'!I127=100%),0,1)</f>
        <v>1</v>
      </c>
      <c r="N134" s="18">
        <f ca="1">+IF(AND('Rend bruts-Data'!J127=100%,'Rend indices-Data'!J127=100%),0,1)</f>
        <v>1</v>
      </c>
      <c r="O134" s="18">
        <f ca="1">+IF(AND('Rend bruts-Data'!K127=100%,'Rend indices-Data'!K127=100%),0,1)</f>
        <v>1</v>
      </c>
      <c r="P134" s="18">
        <f ca="1">+IF(AND('Rend bruts-Data'!L127=100%,'Rend indices-Data'!L127=100%),0,1)</f>
        <v>1</v>
      </c>
      <c r="Q134" s="18">
        <f ca="1">+IF(AND('Rend bruts-Data'!M127=100%,'Rend indices-Data'!M127=100%),0,1)</f>
        <v>1</v>
      </c>
      <c r="R134" s="18">
        <f ca="1">+IF(AND('Rend bruts-Data'!N127=100%,'Rend indices-Data'!N127=100%),0,1)</f>
        <v>1</v>
      </c>
      <c r="S134" s="18">
        <f>+IF(AND('Rend bruts-Data'!O127=100%,'Rend indices-Data'!O127=100%),0,1)</f>
        <v>0</v>
      </c>
      <c r="T134" s="18">
        <f ca="1">+IF(AND('Rend bruts-Data'!P127=100%,'Rend indices-Data'!P127=100%),0,1)</f>
        <v>1</v>
      </c>
      <c r="U134" s="18">
        <f ca="1">+IF(AND('Rend bruts-Data'!Q127=100%,'Rend indices-Data'!Q127=100%),0,1)</f>
        <v>1</v>
      </c>
      <c r="V134" s="18">
        <v>0</v>
      </c>
      <c r="W134" s="18">
        <v>0</v>
      </c>
      <c r="X134" s="18">
        <v>0</v>
      </c>
      <c r="Y134" s="18">
        <v>0</v>
      </c>
      <c r="Z134" s="18">
        <f>+IF(AND('Rend bruts-Data'!V127=100%,'Rend indices-Data'!V127=100%),0,1)</f>
        <v>0</v>
      </c>
      <c r="AA134" s="18">
        <f ca="1">+IF(AND('Rend bruts-Data'!W127=100%,'Rend indices-Data'!W127=100%),0,1)</f>
        <v>1</v>
      </c>
      <c r="AC134" s="2">
        <f t="shared" si="12"/>
        <v>41820</v>
      </c>
    </row>
    <row r="135" spans="1:29" x14ac:dyDescent="0.25">
      <c r="A135">
        <f t="shared" ref="A135:A142" si="13">+IF(B135=B134,A134,A134+1)</f>
        <v>14</v>
      </c>
      <c r="B135">
        <f t="shared" ref="B135:B142" si="14">+YEAR(D135)</f>
        <v>2014</v>
      </c>
      <c r="C135">
        <f t="shared" ref="C135:C142" si="15">+MONTH(D135)</f>
        <v>7</v>
      </c>
      <c r="D135" s="2">
        <f>+'Rendements bruts'!A128</f>
        <v>41851</v>
      </c>
      <c r="E135" s="1">
        <f t="shared" si="7"/>
        <v>127</v>
      </c>
      <c r="F135" s="18">
        <f ca="1">+IF(AND('Rend bruts-Data'!B128=100%,'Rend indices-Data'!B128=100%),0,1)</f>
        <v>1</v>
      </c>
      <c r="G135" s="18">
        <f ca="1">+IF(AND('Rend bruts-Data'!C128=100%,'Rend indices-Data'!C128=100%),0,1)</f>
        <v>1</v>
      </c>
      <c r="H135" s="18">
        <f ca="1">+IF(AND('Rend bruts-Data'!D128=100%,'Rend indices-Data'!D128=100%),0,1)</f>
        <v>1</v>
      </c>
      <c r="I135" s="18">
        <f ca="1">+IF(AND('Rend bruts-Data'!E128=100%,'Rend indices-Data'!E128=100%),0,1)</f>
        <v>1</v>
      </c>
      <c r="J135" s="18">
        <f ca="1">+IF(AND('Rend bruts-Data'!F128=100%,'Rend indices-Data'!F128=100%),0,1)</f>
        <v>1</v>
      </c>
      <c r="K135" s="18">
        <f ca="1">+IF(AND('Rend bruts-Data'!G128=100%,'Rend indices-Data'!G128=100%),0,1)</f>
        <v>1</v>
      </c>
      <c r="L135" s="18">
        <f ca="1">+IF(AND('Rend bruts-Data'!H128=100%,'Rend indices-Data'!H128=100%),0,1)</f>
        <v>1</v>
      </c>
      <c r="M135" s="18">
        <f ca="1">+IF(AND('Rend bruts-Data'!I128=100%,'Rend indices-Data'!I128=100%),0,1)</f>
        <v>1</v>
      </c>
      <c r="N135" s="18">
        <f ca="1">+IF(AND('Rend bruts-Data'!J128=100%,'Rend indices-Data'!J128=100%),0,1)</f>
        <v>1</v>
      </c>
      <c r="O135" s="18">
        <f ca="1">+IF(AND('Rend bruts-Data'!K128=100%,'Rend indices-Data'!K128=100%),0,1)</f>
        <v>1</v>
      </c>
      <c r="P135" s="18">
        <f ca="1">+IF(AND('Rend bruts-Data'!L128=100%,'Rend indices-Data'!L128=100%),0,1)</f>
        <v>1</v>
      </c>
      <c r="Q135" s="18">
        <f ca="1">+IF(AND('Rend bruts-Data'!M128=100%,'Rend indices-Data'!M128=100%),0,1)</f>
        <v>1</v>
      </c>
      <c r="R135" s="18">
        <f ca="1">+IF(AND('Rend bruts-Data'!N128=100%,'Rend indices-Data'!N128=100%),0,1)</f>
        <v>1</v>
      </c>
      <c r="S135" s="18">
        <f>+IF(AND('Rend bruts-Data'!O128=100%,'Rend indices-Data'!O128=100%),0,1)</f>
        <v>0</v>
      </c>
      <c r="T135" s="18">
        <f ca="1">+IF(AND('Rend bruts-Data'!P128=100%,'Rend indices-Data'!P128=100%),0,1)</f>
        <v>1</v>
      </c>
      <c r="U135" s="18">
        <f ca="1">+IF(AND('Rend bruts-Data'!Q128=100%,'Rend indices-Data'!Q128=100%),0,1)</f>
        <v>1</v>
      </c>
      <c r="V135" s="18">
        <v>0</v>
      </c>
      <c r="W135" s="18">
        <v>0</v>
      </c>
      <c r="X135" s="18">
        <v>0</v>
      </c>
      <c r="Y135" s="18">
        <v>0</v>
      </c>
      <c r="Z135" s="18">
        <f>+IF(AND('Rend bruts-Data'!V128=100%,'Rend indices-Data'!V128=100%),0,1)</f>
        <v>0</v>
      </c>
      <c r="AA135" s="18">
        <f ca="1">+IF(AND('Rend bruts-Data'!W128=100%,'Rend indices-Data'!W128=100%),0,1)</f>
        <v>1</v>
      </c>
      <c r="AC135" s="2">
        <f t="shared" ref="AC135:AC142" si="16">+D135</f>
        <v>41851</v>
      </c>
    </row>
    <row r="136" spans="1:29" x14ac:dyDescent="0.25">
      <c r="A136">
        <f t="shared" si="13"/>
        <v>14</v>
      </c>
      <c r="B136">
        <f t="shared" si="14"/>
        <v>2014</v>
      </c>
      <c r="C136">
        <f t="shared" si="15"/>
        <v>8</v>
      </c>
      <c r="D136" s="2">
        <f>+'Rendements bruts'!A129</f>
        <v>41882</v>
      </c>
      <c r="E136" s="1">
        <f t="shared" si="7"/>
        <v>128</v>
      </c>
      <c r="F136" s="18">
        <f ca="1">+IF(AND('Rend bruts-Data'!B129=100%,'Rend indices-Data'!B129=100%),0,1)</f>
        <v>1</v>
      </c>
      <c r="G136" s="18">
        <f ca="1">+IF(AND('Rend bruts-Data'!C129=100%,'Rend indices-Data'!C129=100%),0,1)</f>
        <v>1</v>
      </c>
      <c r="H136" s="18">
        <f ca="1">+IF(AND('Rend bruts-Data'!D129=100%,'Rend indices-Data'!D129=100%),0,1)</f>
        <v>1</v>
      </c>
      <c r="I136" s="18">
        <f ca="1">+IF(AND('Rend bruts-Data'!E129=100%,'Rend indices-Data'!E129=100%),0,1)</f>
        <v>1</v>
      </c>
      <c r="J136" s="18">
        <f ca="1">+IF(AND('Rend bruts-Data'!F129=100%,'Rend indices-Data'!F129=100%),0,1)</f>
        <v>1</v>
      </c>
      <c r="K136" s="18">
        <f ca="1">+IF(AND('Rend bruts-Data'!G129=100%,'Rend indices-Data'!G129=100%),0,1)</f>
        <v>1</v>
      </c>
      <c r="L136" s="18">
        <f ca="1">+IF(AND('Rend bruts-Data'!H129=100%,'Rend indices-Data'!H129=100%),0,1)</f>
        <v>1</v>
      </c>
      <c r="M136" s="18">
        <f ca="1">+IF(AND('Rend bruts-Data'!I129=100%,'Rend indices-Data'!I129=100%),0,1)</f>
        <v>1</v>
      </c>
      <c r="N136" s="18">
        <f ca="1">+IF(AND('Rend bruts-Data'!J129=100%,'Rend indices-Data'!J129=100%),0,1)</f>
        <v>1</v>
      </c>
      <c r="O136" s="18">
        <f ca="1">+IF(AND('Rend bruts-Data'!K129=100%,'Rend indices-Data'!K129=100%),0,1)</f>
        <v>1</v>
      </c>
      <c r="P136" s="18">
        <f ca="1">+IF(AND('Rend bruts-Data'!L129=100%,'Rend indices-Data'!L129=100%),0,1)</f>
        <v>1</v>
      </c>
      <c r="Q136" s="18">
        <f ca="1">+IF(AND('Rend bruts-Data'!M129=100%,'Rend indices-Data'!M129=100%),0,1)</f>
        <v>1</v>
      </c>
      <c r="R136" s="18">
        <f ca="1">+IF(AND('Rend bruts-Data'!N129=100%,'Rend indices-Data'!N129=100%),0,1)</f>
        <v>1</v>
      </c>
      <c r="S136" s="18">
        <f>+IF(AND('Rend bruts-Data'!O129=100%,'Rend indices-Data'!O129=100%),0,1)</f>
        <v>0</v>
      </c>
      <c r="T136" s="18">
        <f ca="1">+IF(AND('Rend bruts-Data'!P129=100%,'Rend indices-Data'!P129=100%),0,1)</f>
        <v>1</v>
      </c>
      <c r="U136" s="18">
        <f ca="1">+IF(AND('Rend bruts-Data'!Q129=100%,'Rend indices-Data'!Q129=100%),0,1)</f>
        <v>1</v>
      </c>
      <c r="V136" s="18">
        <v>0</v>
      </c>
      <c r="W136" s="18">
        <v>0</v>
      </c>
      <c r="X136" s="18">
        <v>0</v>
      </c>
      <c r="Y136" s="18">
        <v>0</v>
      </c>
      <c r="Z136" s="18">
        <f>+IF(AND('Rend bruts-Data'!V129=100%,'Rend indices-Data'!V129=100%),0,1)</f>
        <v>0</v>
      </c>
      <c r="AA136" s="18">
        <f ca="1">+IF(AND('Rend bruts-Data'!W129=100%,'Rend indices-Data'!W129=100%),0,1)</f>
        <v>1</v>
      </c>
      <c r="AC136" s="2">
        <f t="shared" si="16"/>
        <v>41882</v>
      </c>
    </row>
    <row r="137" spans="1:29" x14ac:dyDescent="0.25">
      <c r="A137">
        <f t="shared" si="13"/>
        <v>14</v>
      </c>
      <c r="B137">
        <f t="shared" si="14"/>
        <v>2014</v>
      </c>
      <c r="C137">
        <f t="shared" si="15"/>
        <v>9</v>
      </c>
      <c r="D137" s="2">
        <f>+'Rendements bruts'!A130</f>
        <v>41912</v>
      </c>
      <c r="E137" s="1">
        <f t="shared" si="7"/>
        <v>129</v>
      </c>
      <c r="F137" s="18">
        <f ca="1">+IF(AND('Rend bruts-Data'!B130=100%,'Rend indices-Data'!B130=100%),0,1)</f>
        <v>1</v>
      </c>
      <c r="G137" s="18">
        <f ca="1">+IF(AND('Rend bruts-Data'!C130=100%,'Rend indices-Data'!C130=100%),0,1)</f>
        <v>1</v>
      </c>
      <c r="H137" s="18">
        <f ca="1">+IF(AND('Rend bruts-Data'!D130=100%,'Rend indices-Data'!D130=100%),0,1)</f>
        <v>1</v>
      </c>
      <c r="I137" s="18">
        <f ca="1">+IF(AND('Rend bruts-Data'!E130=100%,'Rend indices-Data'!E130=100%),0,1)</f>
        <v>1</v>
      </c>
      <c r="J137" s="18">
        <f ca="1">+IF(AND('Rend bruts-Data'!F130=100%,'Rend indices-Data'!F130=100%),0,1)</f>
        <v>1</v>
      </c>
      <c r="K137" s="18">
        <f ca="1">+IF(AND('Rend bruts-Data'!G130=100%,'Rend indices-Data'!G130=100%),0,1)</f>
        <v>1</v>
      </c>
      <c r="L137" s="18">
        <f ca="1">+IF(AND('Rend bruts-Data'!H130=100%,'Rend indices-Data'!H130=100%),0,1)</f>
        <v>1</v>
      </c>
      <c r="M137" s="18">
        <f ca="1">+IF(AND('Rend bruts-Data'!I130=100%,'Rend indices-Data'!I130=100%),0,1)</f>
        <v>1</v>
      </c>
      <c r="N137" s="18">
        <f ca="1">+IF(AND('Rend bruts-Data'!J130=100%,'Rend indices-Data'!J130=100%),0,1)</f>
        <v>1</v>
      </c>
      <c r="O137" s="18">
        <f ca="1">+IF(AND('Rend bruts-Data'!K130=100%,'Rend indices-Data'!K130=100%),0,1)</f>
        <v>1</v>
      </c>
      <c r="P137" s="18">
        <f ca="1">+IF(AND('Rend bruts-Data'!L130=100%,'Rend indices-Data'!L130=100%),0,1)</f>
        <v>1</v>
      </c>
      <c r="Q137" s="18">
        <f ca="1">+IF(AND('Rend bruts-Data'!M130=100%,'Rend indices-Data'!M130=100%),0,1)</f>
        <v>1</v>
      </c>
      <c r="R137" s="18">
        <f ca="1">+IF(AND('Rend bruts-Data'!N130=100%,'Rend indices-Data'!N130=100%),0,1)</f>
        <v>1</v>
      </c>
      <c r="S137" s="18">
        <f>+IF(AND('Rend bruts-Data'!O130=100%,'Rend indices-Data'!O130=100%),0,1)</f>
        <v>0</v>
      </c>
      <c r="T137" s="18">
        <f ca="1">+IF(AND('Rend bruts-Data'!P130=100%,'Rend indices-Data'!P130=100%),0,1)</f>
        <v>1</v>
      </c>
      <c r="U137" s="18">
        <f ca="1">+IF(AND('Rend bruts-Data'!Q130=100%,'Rend indices-Data'!Q130=100%),0,1)</f>
        <v>1</v>
      </c>
      <c r="V137" s="18">
        <v>0</v>
      </c>
      <c r="W137" s="18">
        <v>0</v>
      </c>
      <c r="X137" s="18">
        <v>0</v>
      </c>
      <c r="Y137" s="18">
        <v>0</v>
      </c>
      <c r="Z137" s="18">
        <f>+IF(AND('Rend bruts-Data'!V130=100%,'Rend indices-Data'!V130=100%),0,1)</f>
        <v>0</v>
      </c>
      <c r="AA137" s="18">
        <f ca="1">+IF(AND('Rend bruts-Data'!W130=100%,'Rend indices-Data'!W130=100%),0,1)</f>
        <v>1</v>
      </c>
      <c r="AC137" s="2">
        <f t="shared" si="16"/>
        <v>41912</v>
      </c>
    </row>
    <row r="138" spans="1:29" x14ac:dyDescent="0.25">
      <c r="A138">
        <f t="shared" si="13"/>
        <v>14</v>
      </c>
      <c r="B138">
        <f t="shared" si="14"/>
        <v>2014</v>
      </c>
      <c r="C138">
        <f t="shared" si="15"/>
        <v>10</v>
      </c>
      <c r="D138" s="2">
        <f>+'Rendements bruts'!A131</f>
        <v>41943</v>
      </c>
      <c r="E138" s="1">
        <f t="shared" si="7"/>
        <v>130</v>
      </c>
      <c r="F138" s="18">
        <f ca="1">+IF(AND('Rend bruts-Data'!B131=100%,'Rend indices-Data'!B131=100%),0,1)</f>
        <v>1</v>
      </c>
      <c r="G138" s="18">
        <f ca="1">+IF(AND('Rend bruts-Data'!C131=100%,'Rend indices-Data'!C131=100%),0,1)</f>
        <v>1</v>
      </c>
      <c r="H138" s="18">
        <f ca="1">+IF(AND('Rend bruts-Data'!D131=100%,'Rend indices-Data'!D131=100%),0,1)</f>
        <v>1</v>
      </c>
      <c r="I138" s="18">
        <f ca="1">+IF(AND('Rend bruts-Data'!E131=100%,'Rend indices-Data'!E131=100%),0,1)</f>
        <v>1</v>
      </c>
      <c r="J138" s="18">
        <f ca="1">+IF(AND('Rend bruts-Data'!F131=100%,'Rend indices-Data'!F131=100%),0,1)</f>
        <v>1</v>
      </c>
      <c r="K138" s="18">
        <f ca="1">+IF(AND('Rend bruts-Data'!G131=100%,'Rend indices-Data'!G131=100%),0,1)</f>
        <v>1</v>
      </c>
      <c r="L138" s="18">
        <f ca="1">+IF(AND('Rend bruts-Data'!H131=100%,'Rend indices-Data'!H131=100%),0,1)</f>
        <v>1</v>
      </c>
      <c r="M138" s="18">
        <f ca="1">+IF(AND('Rend bruts-Data'!I131=100%,'Rend indices-Data'!I131=100%),0,1)</f>
        <v>1</v>
      </c>
      <c r="N138" s="18">
        <f ca="1">+IF(AND('Rend bruts-Data'!J131=100%,'Rend indices-Data'!J131=100%),0,1)</f>
        <v>1</v>
      </c>
      <c r="O138" s="18">
        <f ca="1">+IF(AND('Rend bruts-Data'!K131=100%,'Rend indices-Data'!K131=100%),0,1)</f>
        <v>1</v>
      </c>
      <c r="P138" s="18">
        <f ca="1">+IF(AND('Rend bruts-Data'!L131=100%,'Rend indices-Data'!L131=100%),0,1)</f>
        <v>1</v>
      </c>
      <c r="Q138" s="18">
        <f ca="1">+IF(AND('Rend bruts-Data'!M131=100%,'Rend indices-Data'!M131=100%),0,1)</f>
        <v>1</v>
      </c>
      <c r="R138" s="18">
        <f ca="1">+IF(AND('Rend bruts-Data'!N131=100%,'Rend indices-Data'!N131=100%),0,1)</f>
        <v>1</v>
      </c>
      <c r="S138" s="18">
        <f>+IF(AND('Rend bruts-Data'!O131=100%,'Rend indices-Data'!O131=100%),0,1)</f>
        <v>0</v>
      </c>
      <c r="T138" s="18">
        <f ca="1">+IF(AND('Rend bruts-Data'!P131=100%,'Rend indices-Data'!P131=100%),0,1)</f>
        <v>1</v>
      </c>
      <c r="U138" s="18">
        <f ca="1">+IF(AND('Rend bruts-Data'!Q131=100%,'Rend indices-Data'!Q131=100%),0,1)</f>
        <v>1</v>
      </c>
      <c r="V138" s="18">
        <v>0</v>
      </c>
      <c r="W138" s="18">
        <v>0</v>
      </c>
      <c r="X138" s="18">
        <v>0</v>
      </c>
      <c r="Y138" s="18">
        <v>0</v>
      </c>
      <c r="Z138" s="18">
        <f>+IF(AND('Rend bruts-Data'!V131=100%,'Rend indices-Data'!V131=100%),0,1)</f>
        <v>0</v>
      </c>
      <c r="AA138" s="18">
        <f ca="1">+IF(AND('Rend bruts-Data'!W131=100%,'Rend indices-Data'!W131=100%),0,1)</f>
        <v>1</v>
      </c>
      <c r="AC138" s="2">
        <f t="shared" si="16"/>
        <v>41943</v>
      </c>
    </row>
    <row r="139" spans="1:29" x14ac:dyDescent="0.25">
      <c r="A139">
        <f t="shared" si="13"/>
        <v>14</v>
      </c>
      <c r="B139">
        <f t="shared" si="14"/>
        <v>2014</v>
      </c>
      <c r="C139">
        <f t="shared" si="15"/>
        <v>11</v>
      </c>
      <c r="D139" s="2">
        <f>+'Rendements bruts'!A132</f>
        <v>41973</v>
      </c>
      <c r="E139" s="1">
        <f t="shared" si="7"/>
        <v>131</v>
      </c>
      <c r="F139" s="18">
        <f ca="1">+IF(AND('Rend bruts-Data'!B132=100%,'Rend indices-Data'!B132=100%),0,1)</f>
        <v>1</v>
      </c>
      <c r="G139" s="18">
        <f ca="1">+IF(AND('Rend bruts-Data'!C132=100%,'Rend indices-Data'!C132=100%),0,1)</f>
        <v>1</v>
      </c>
      <c r="H139" s="18">
        <f ca="1">+IF(AND('Rend bruts-Data'!D132=100%,'Rend indices-Data'!D132=100%),0,1)</f>
        <v>1</v>
      </c>
      <c r="I139" s="18">
        <f ca="1">+IF(AND('Rend bruts-Data'!E132=100%,'Rend indices-Data'!E132=100%),0,1)</f>
        <v>1</v>
      </c>
      <c r="J139" s="18">
        <f ca="1">+IF(AND('Rend bruts-Data'!F132=100%,'Rend indices-Data'!F132=100%),0,1)</f>
        <v>1</v>
      </c>
      <c r="K139" s="18">
        <f ca="1">+IF(AND('Rend bruts-Data'!G132=100%,'Rend indices-Data'!G132=100%),0,1)</f>
        <v>1</v>
      </c>
      <c r="L139" s="18">
        <f ca="1">+IF(AND('Rend bruts-Data'!H132=100%,'Rend indices-Data'!H132=100%),0,1)</f>
        <v>1</v>
      </c>
      <c r="M139" s="18">
        <f ca="1">+IF(AND('Rend bruts-Data'!I132=100%,'Rend indices-Data'!I132=100%),0,1)</f>
        <v>1</v>
      </c>
      <c r="N139" s="18">
        <f ca="1">+IF(AND('Rend bruts-Data'!J132=100%,'Rend indices-Data'!J132=100%),0,1)</f>
        <v>1</v>
      </c>
      <c r="O139" s="18">
        <f ca="1">+IF(AND('Rend bruts-Data'!K132=100%,'Rend indices-Data'!K132=100%),0,1)</f>
        <v>1</v>
      </c>
      <c r="P139" s="18">
        <f ca="1">+IF(AND('Rend bruts-Data'!L132=100%,'Rend indices-Data'!L132=100%),0,1)</f>
        <v>1</v>
      </c>
      <c r="Q139" s="18">
        <f ca="1">+IF(AND('Rend bruts-Data'!M132=100%,'Rend indices-Data'!M132=100%),0,1)</f>
        <v>1</v>
      </c>
      <c r="R139" s="18">
        <f ca="1">+IF(AND('Rend bruts-Data'!N132=100%,'Rend indices-Data'!N132=100%),0,1)</f>
        <v>1</v>
      </c>
      <c r="S139" s="18">
        <f>+IF(AND('Rend bruts-Data'!O132=100%,'Rend indices-Data'!O132=100%),0,1)</f>
        <v>0</v>
      </c>
      <c r="T139" s="18">
        <f ca="1">+IF(AND('Rend bruts-Data'!P132=100%,'Rend indices-Data'!P132=100%),0,1)</f>
        <v>1</v>
      </c>
      <c r="U139" s="18">
        <f ca="1">+IF(AND('Rend bruts-Data'!Q132=100%,'Rend indices-Data'!Q132=100%),0,1)</f>
        <v>1</v>
      </c>
      <c r="V139" s="18">
        <v>0</v>
      </c>
      <c r="W139" s="18">
        <v>0</v>
      </c>
      <c r="X139" s="18">
        <v>0</v>
      </c>
      <c r="Y139" s="18">
        <v>0</v>
      </c>
      <c r="Z139" s="18">
        <f>+IF(AND('Rend bruts-Data'!V132=100%,'Rend indices-Data'!V132=100%),0,1)</f>
        <v>0</v>
      </c>
      <c r="AA139" s="18">
        <f ca="1">+IF(AND('Rend bruts-Data'!W132=100%,'Rend indices-Data'!W132=100%),0,1)</f>
        <v>1</v>
      </c>
      <c r="AC139" s="2">
        <f t="shared" si="16"/>
        <v>41973</v>
      </c>
    </row>
    <row r="140" spans="1:29" x14ac:dyDescent="0.25">
      <c r="A140">
        <f t="shared" si="13"/>
        <v>14</v>
      </c>
      <c r="B140">
        <f t="shared" si="14"/>
        <v>2014</v>
      </c>
      <c r="C140">
        <f t="shared" si="15"/>
        <v>12</v>
      </c>
      <c r="D140" s="2">
        <f>+'Rendements bruts'!A133</f>
        <v>42004</v>
      </c>
      <c r="E140" s="1">
        <f t="shared" si="7"/>
        <v>132</v>
      </c>
      <c r="F140" s="18">
        <f ca="1">+IF(AND('Rend bruts-Data'!B133=100%,'Rend indices-Data'!B133=100%),0,1)</f>
        <v>1</v>
      </c>
      <c r="G140" s="18">
        <f ca="1">+IF(AND('Rend bruts-Data'!C133=100%,'Rend indices-Data'!C133=100%),0,1)</f>
        <v>1</v>
      </c>
      <c r="H140" s="18">
        <f ca="1">+IF(AND('Rend bruts-Data'!D133=100%,'Rend indices-Data'!D133=100%),0,1)</f>
        <v>1</v>
      </c>
      <c r="I140" s="18">
        <f ca="1">+IF(AND('Rend bruts-Data'!E133=100%,'Rend indices-Data'!E133=100%),0,1)</f>
        <v>1</v>
      </c>
      <c r="J140" s="18">
        <f ca="1">+IF(AND('Rend bruts-Data'!F133=100%,'Rend indices-Data'!F133=100%),0,1)</f>
        <v>1</v>
      </c>
      <c r="K140" s="18">
        <f ca="1">+IF(AND('Rend bruts-Data'!G133=100%,'Rend indices-Data'!G133=100%),0,1)</f>
        <v>1</v>
      </c>
      <c r="L140" s="18">
        <f ca="1">+IF(AND('Rend bruts-Data'!H133=100%,'Rend indices-Data'!H133=100%),0,1)</f>
        <v>1</v>
      </c>
      <c r="M140" s="18">
        <f ca="1">+IF(AND('Rend bruts-Data'!I133=100%,'Rend indices-Data'!I133=100%),0,1)</f>
        <v>1</v>
      </c>
      <c r="N140" s="18">
        <f ca="1">+IF(AND('Rend bruts-Data'!J133=100%,'Rend indices-Data'!J133=100%),0,1)</f>
        <v>1</v>
      </c>
      <c r="O140" s="18">
        <f ca="1">+IF(AND('Rend bruts-Data'!K133=100%,'Rend indices-Data'!K133=100%),0,1)</f>
        <v>1</v>
      </c>
      <c r="P140" s="18">
        <f ca="1">+IF(AND('Rend bruts-Data'!L133=100%,'Rend indices-Data'!L133=100%),0,1)</f>
        <v>1</v>
      </c>
      <c r="Q140" s="18">
        <f ca="1">+IF(AND('Rend bruts-Data'!M133=100%,'Rend indices-Data'!M133=100%),0,1)</f>
        <v>1</v>
      </c>
      <c r="R140" s="18">
        <f ca="1">+IF(AND('Rend bruts-Data'!N133=100%,'Rend indices-Data'!N133=100%),0,1)</f>
        <v>1</v>
      </c>
      <c r="S140" s="18">
        <f>+IF(AND('Rend bruts-Data'!O133=100%,'Rend indices-Data'!O133=100%),0,1)</f>
        <v>0</v>
      </c>
      <c r="T140" s="18">
        <f ca="1">+IF(AND('Rend bruts-Data'!P133=100%,'Rend indices-Data'!P133=100%),0,1)</f>
        <v>1</v>
      </c>
      <c r="U140" s="18">
        <f ca="1">+IF(AND('Rend bruts-Data'!Q133=100%,'Rend indices-Data'!Q133=100%),0,1)</f>
        <v>1</v>
      </c>
      <c r="V140" s="18">
        <v>0</v>
      </c>
      <c r="W140" s="18">
        <v>0</v>
      </c>
      <c r="X140" s="18">
        <v>0</v>
      </c>
      <c r="Y140" s="18">
        <v>0</v>
      </c>
      <c r="Z140" s="18">
        <f>+IF(AND('Rend bruts-Data'!V133=100%,'Rend indices-Data'!V133=100%),0,1)</f>
        <v>0</v>
      </c>
      <c r="AA140" s="18">
        <f ca="1">+IF(AND('Rend bruts-Data'!W133=100%,'Rend indices-Data'!W133=100%),0,1)</f>
        <v>1</v>
      </c>
      <c r="AC140" s="2">
        <f t="shared" si="16"/>
        <v>42004</v>
      </c>
    </row>
    <row r="141" spans="1:29" x14ac:dyDescent="0.25">
      <c r="A141">
        <f t="shared" si="13"/>
        <v>15</v>
      </c>
      <c r="B141">
        <f t="shared" si="14"/>
        <v>2015</v>
      </c>
      <c r="C141">
        <f t="shared" si="15"/>
        <v>1</v>
      </c>
      <c r="D141" s="2">
        <f>+'Rendements bruts'!A134</f>
        <v>42034</v>
      </c>
      <c r="E141" s="1">
        <f t="shared" si="7"/>
        <v>133</v>
      </c>
      <c r="F141" s="18">
        <f ca="1">+IF(AND('Rend bruts-Data'!B134=100%,'Rend indices-Data'!B134=100%),0,1)</f>
        <v>1</v>
      </c>
      <c r="G141" s="18">
        <f ca="1">+IF(AND('Rend bruts-Data'!C134=100%,'Rend indices-Data'!C134=100%),0,1)</f>
        <v>1</v>
      </c>
      <c r="H141" s="18">
        <f ca="1">+IF(AND('Rend bruts-Data'!D134=100%,'Rend indices-Data'!D134=100%),0,1)</f>
        <v>1</v>
      </c>
      <c r="I141" s="18">
        <f ca="1">+IF(AND('Rend bruts-Data'!E134=100%,'Rend indices-Data'!E134=100%),0,1)</f>
        <v>1</v>
      </c>
      <c r="J141" s="18">
        <f ca="1">+IF(AND('Rend bruts-Data'!F134=100%,'Rend indices-Data'!F134=100%),0,1)</f>
        <v>1</v>
      </c>
      <c r="K141" s="18">
        <f ca="1">+IF(AND('Rend bruts-Data'!G134=100%,'Rend indices-Data'!G134=100%),0,1)</f>
        <v>1</v>
      </c>
      <c r="L141" s="18">
        <f ca="1">+IF(AND('Rend bruts-Data'!H134=100%,'Rend indices-Data'!H134=100%),0,1)</f>
        <v>1</v>
      </c>
      <c r="M141" s="18">
        <f ca="1">+IF(AND('Rend bruts-Data'!I134=100%,'Rend indices-Data'!I134=100%),0,1)</f>
        <v>1</v>
      </c>
      <c r="N141" s="18">
        <f ca="1">+IF(AND('Rend bruts-Data'!J134=100%,'Rend indices-Data'!J134=100%),0,1)</f>
        <v>1</v>
      </c>
      <c r="O141" s="18">
        <f ca="1">+IF(AND('Rend bruts-Data'!K134=100%,'Rend indices-Data'!K134=100%),0,1)</f>
        <v>1</v>
      </c>
      <c r="P141" s="18">
        <f ca="1">+IF(AND('Rend bruts-Data'!L134=100%,'Rend indices-Data'!L134=100%),0,1)</f>
        <v>1</v>
      </c>
      <c r="Q141" s="18">
        <f ca="1">+IF(AND('Rend bruts-Data'!M134=100%,'Rend indices-Data'!M134=100%),0,1)</f>
        <v>1</v>
      </c>
      <c r="R141" s="18">
        <f ca="1">+IF(AND('Rend bruts-Data'!N134=100%,'Rend indices-Data'!N134=100%),0,1)</f>
        <v>1</v>
      </c>
      <c r="S141" s="18">
        <f>+IF(AND('Rend bruts-Data'!O134=100%,'Rend indices-Data'!O134=100%),0,1)</f>
        <v>0</v>
      </c>
      <c r="T141" s="18">
        <f ca="1">+IF(AND('Rend bruts-Data'!P134=100%,'Rend indices-Data'!P134=100%),0,1)</f>
        <v>1</v>
      </c>
      <c r="U141" s="18">
        <f ca="1">+IF(AND('Rend bruts-Data'!Q134=100%,'Rend indices-Data'!Q134=100%),0,1)</f>
        <v>1</v>
      </c>
      <c r="V141" s="18">
        <v>0</v>
      </c>
      <c r="W141" s="18">
        <v>0</v>
      </c>
      <c r="X141" s="18">
        <v>0</v>
      </c>
      <c r="Y141" s="18">
        <v>0</v>
      </c>
      <c r="Z141" s="18">
        <f>+IF(AND('Rend bruts-Data'!V134=100%,'Rend indices-Data'!V134=100%),0,1)</f>
        <v>0</v>
      </c>
      <c r="AA141" s="18">
        <f ca="1">+IF(AND('Rend bruts-Data'!W134=100%,'Rend indices-Data'!W134=100%),0,1)</f>
        <v>1</v>
      </c>
      <c r="AC141" s="2">
        <f t="shared" si="16"/>
        <v>42034</v>
      </c>
    </row>
    <row r="142" spans="1:29" x14ac:dyDescent="0.25">
      <c r="A142">
        <f t="shared" si="13"/>
        <v>15</v>
      </c>
      <c r="B142">
        <f t="shared" si="14"/>
        <v>2015</v>
      </c>
      <c r="C142">
        <f t="shared" si="15"/>
        <v>2</v>
      </c>
      <c r="D142" s="2">
        <f>+'Rendements bruts'!A135</f>
        <v>42062</v>
      </c>
      <c r="E142" s="1">
        <f t="shared" si="7"/>
        <v>134</v>
      </c>
      <c r="F142" s="18">
        <f ca="1">+IF(AND('Rend bruts-Data'!B135=100%,'Rend indices-Data'!B135=100%),0,1)</f>
        <v>1</v>
      </c>
      <c r="G142" s="18">
        <f ca="1">+IF(AND('Rend bruts-Data'!C135=100%,'Rend indices-Data'!C135=100%),0,1)</f>
        <v>1</v>
      </c>
      <c r="H142" s="18">
        <f ca="1">+IF(AND('Rend bruts-Data'!D135=100%,'Rend indices-Data'!D135=100%),0,1)</f>
        <v>1</v>
      </c>
      <c r="I142" s="18">
        <f ca="1">+IF(AND('Rend bruts-Data'!E135=100%,'Rend indices-Data'!E135=100%),0,1)</f>
        <v>1</v>
      </c>
      <c r="J142" s="18">
        <f ca="1">+IF(AND('Rend bruts-Data'!F135=100%,'Rend indices-Data'!F135=100%),0,1)</f>
        <v>1</v>
      </c>
      <c r="K142" s="18">
        <f ca="1">+IF(AND('Rend bruts-Data'!G135=100%,'Rend indices-Data'!G135=100%),0,1)</f>
        <v>1</v>
      </c>
      <c r="L142" s="18">
        <f ca="1">+IF(AND('Rend bruts-Data'!H135=100%,'Rend indices-Data'!H135=100%),0,1)</f>
        <v>1</v>
      </c>
      <c r="M142" s="18">
        <f ca="1">+IF(AND('Rend bruts-Data'!I135=100%,'Rend indices-Data'!I135=100%),0,1)</f>
        <v>1</v>
      </c>
      <c r="N142" s="18">
        <f ca="1">+IF(AND('Rend bruts-Data'!J135=100%,'Rend indices-Data'!J135=100%),0,1)</f>
        <v>1</v>
      </c>
      <c r="O142" s="18">
        <f ca="1">+IF(AND('Rend bruts-Data'!K135=100%,'Rend indices-Data'!K135=100%),0,1)</f>
        <v>1</v>
      </c>
      <c r="P142" s="18">
        <f ca="1">+IF(AND('Rend bruts-Data'!L135=100%,'Rend indices-Data'!L135=100%),0,1)</f>
        <v>1</v>
      </c>
      <c r="Q142" s="18">
        <f ca="1">+IF(AND('Rend bruts-Data'!M135=100%,'Rend indices-Data'!M135=100%),0,1)</f>
        <v>1</v>
      </c>
      <c r="R142" s="18">
        <f ca="1">+IF(AND('Rend bruts-Data'!N135=100%,'Rend indices-Data'!N135=100%),0,1)</f>
        <v>1</v>
      </c>
      <c r="S142" s="18">
        <f>+IF(AND('Rend bruts-Data'!O135=100%,'Rend indices-Data'!O135=100%),0,1)</f>
        <v>0</v>
      </c>
      <c r="T142" s="18">
        <f ca="1">+IF(AND('Rend bruts-Data'!P135=100%,'Rend indices-Data'!P135=100%),0,1)</f>
        <v>1</v>
      </c>
      <c r="U142" s="18">
        <f ca="1">+IF(AND('Rend bruts-Data'!Q135=100%,'Rend indices-Data'!Q135=100%),0,1)</f>
        <v>1</v>
      </c>
      <c r="V142" s="18">
        <v>0</v>
      </c>
      <c r="W142" s="18">
        <v>0</v>
      </c>
      <c r="X142" s="18">
        <v>0</v>
      </c>
      <c r="Y142" s="18">
        <v>0</v>
      </c>
      <c r="Z142" s="18">
        <f>+IF(AND('Rend bruts-Data'!V135=100%,'Rend indices-Data'!V135=100%),0,1)</f>
        <v>0</v>
      </c>
      <c r="AA142" s="18">
        <f ca="1">+IF(AND('Rend bruts-Data'!W135=100%,'Rend indices-Data'!W135=100%),0,1)</f>
        <v>1</v>
      </c>
      <c r="AC142" s="2">
        <f t="shared" si="16"/>
        <v>42062</v>
      </c>
    </row>
    <row r="143" spans="1:29" x14ac:dyDescent="0.25">
      <c r="A143">
        <f t="shared" ref="A143:A148" si="17">+IF(B143=B142,A142,A142+1)</f>
        <v>15</v>
      </c>
      <c r="B143">
        <f t="shared" ref="B143:B148" si="18">+YEAR(D143)</f>
        <v>2015</v>
      </c>
      <c r="C143">
        <f t="shared" ref="C143:C148" si="19">+MONTH(D143)</f>
        <v>3</v>
      </c>
      <c r="D143" s="2">
        <f>+'Rendements bruts'!A136</f>
        <v>42094</v>
      </c>
      <c r="E143" s="1">
        <f t="shared" si="7"/>
        <v>135</v>
      </c>
      <c r="F143" s="18">
        <f ca="1">+IF(AND('Rend bruts-Data'!B136=100%,'Rend indices-Data'!B136=100%),0,1)</f>
        <v>1</v>
      </c>
      <c r="G143" s="18">
        <f ca="1">+IF(AND('Rend bruts-Data'!C136=100%,'Rend indices-Data'!C136=100%),0,1)</f>
        <v>1</v>
      </c>
      <c r="H143" s="18">
        <f ca="1">+IF(AND('Rend bruts-Data'!D136=100%,'Rend indices-Data'!D136=100%),0,1)</f>
        <v>1</v>
      </c>
      <c r="I143" s="18">
        <f ca="1">+IF(AND('Rend bruts-Data'!E136=100%,'Rend indices-Data'!E136=100%),0,1)</f>
        <v>1</v>
      </c>
      <c r="J143" s="18">
        <f ca="1">+IF(AND('Rend bruts-Data'!F136=100%,'Rend indices-Data'!F136=100%),0,1)</f>
        <v>1</v>
      </c>
      <c r="K143" s="18">
        <f ca="1">+IF(AND('Rend bruts-Data'!G136=100%,'Rend indices-Data'!G136=100%),0,1)</f>
        <v>1</v>
      </c>
      <c r="L143" s="18">
        <f ca="1">+IF(AND('Rend bruts-Data'!H136=100%,'Rend indices-Data'!H136=100%),0,1)</f>
        <v>1</v>
      </c>
      <c r="M143" s="18">
        <f ca="1">+IF(AND('Rend bruts-Data'!I136=100%,'Rend indices-Data'!I136=100%),0,1)</f>
        <v>1</v>
      </c>
      <c r="N143" s="18">
        <f ca="1">+IF(AND('Rend bruts-Data'!J136=100%,'Rend indices-Data'!J136=100%),0,1)</f>
        <v>1</v>
      </c>
      <c r="O143" s="18">
        <f ca="1">+IF(AND('Rend bruts-Data'!K136=100%,'Rend indices-Data'!K136=100%),0,1)</f>
        <v>1</v>
      </c>
      <c r="P143" s="18">
        <f ca="1">+IF(AND('Rend bruts-Data'!L136=100%,'Rend indices-Data'!L136=100%),0,1)</f>
        <v>1</v>
      </c>
      <c r="Q143" s="18">
        <f ca="1">+IF(AND('Rend bruts-Data'!M136=100%,'Rend indices-Data'!M136=100%),0,1)</f>
        <v>1</v>
      </c>
      <c r="R143" s="18">
        <f ca="1">+IF(AND('Rend bruts-Data'!N136=100%,'Rend indices-Data'!N136=100%),0,1)</f>
        <v>1</v>
      </c>
      <c r="S143" s="18">
        <f>+IF(AND('Rend bruts-Data'!O136=100%,'Rend indices-Data'!O136=100%),0,1)</f>
        <v>0</v>
      </c>
      <c r="T143" s="18">
        <f ca="1">+IF(AND('Rend bruts-Data'!P136=100%,'Rend indices-Data'!P136=100%),0,1)</f>
        <v>1</v>
      </c>
      <c r="U143" s="18">
        <f ca="1">+IF(AND('Rend bruts-Data'!Q136=100%,'Rend indices-Data'!Q136=100%),0,1)</f>
        <v>1</v>
      </c>
      <c r="V143" s="18">
        <f ca="1">+IF(AND('Rend bruts-Data'!R136=100%,'Rend indices-Data'!R136=100%),0,1)</f>
        <v>1</v>
      </c>
      <c r="W143" s="18">
        <v>0</v>
      </c>
      <c r="X143" s="18">
        <v>0</v>
      </c>
      <c r="Y143" s="18">
        <v>0</v>
      </c>
      <c r="Z143" s="18">
        <f>+IF(AND('Rend bruts-Data'!V136=100%,'Rend indices-Data'!V136=100%),0,1)</f>
        <v>0</v>
      </c>
      <c r="AA143" s="18">
        <f ca="1">+IF(AND('Rend bruts-Data'!W136=100%,'Rend indices-Data'!W136=100%),0,1)</f>
        <v>1</v>
      </c>
      <c r="AC143" s="2">
        <f t="shared" ref="AC143:AC148" si="20">+D143</f>
        <v>42094</v>
      </c>
    </row>
    <row r="144" spans="1:29" x14ac:dyDescent="0.25">
      <c r="A144">
        <f t="shared" si="17"/>
        <v>15</v>
      </c>
      <c r="B144">
        <f t="shared" si="18"/>
        <v>2015</v>
      </c>
      <c r="C144">
        <f t="shared" si="19"/>
        <v>4</v>
      </c>
      <c r="D144" s="2">
        <f>+'Rendements bruts'!A137</f>
        <v>42124</v>
      </c>
      <c r="E144" s="1">
        <f t="shared" si="7"/>
        <v>136</v>
      </c>
      <c r="F144" s="18">
        <f ca="1">+IF(AND('Rend bruts-Data'!B137=100%,'Rend indices-Data'!B137=100%),0,1)</f>
        <v>1</v>
      </c>
      <c r="G144" s="18">
        <f ca="1">+IF(AND('Rend bruts-Data'!C137=100%,'Rend indices-Data'!C137=100%),0,1)</f>
        <v>1</v>
      </c>
      <c r="H144" s="18">
        <f ca="1">+IF(AND('Rend bruts-Data'!D137=100%,'Rend indices-Data'!D137=100%),0,1)</f>
        <v>1</v>
      </c>
      <c r="I144" s="18">
        <f ca="1">+IF(AND('Rend bruts-Data'!E137=100%,'Rend indices-Data'!E137=100%),0,1)</f>
        <v>1</v>
      </c>
      <c r="J144" s="18">
        <f ca="1">+IF(AND('Rend bruts-Data'!F137=100%,'Rend indices-Data'!F137=100%),0,1)</f>
        <v>1</v>
      </c>
      <c r="K144" s="18">
        <f ca="1">+IF(AND('Rend bruts-Data'!G137=100%,'Rend indices-Data'!G137=100%),0,1)</f>
        <v>1</v>
      </c>
      <c r="L144" s="18">
        <f ca="1">+IF(AND('Rend bruts-Data'!H137=100%,'Rend indices-Data'!H137=100%),0,1)</f>
        <v>1</v>
      </c>
      <c r="M144" s="18">
        <f ca="1">+IF(AND('Rend bruts-Data'!I137=100%,'Rend indices-Data'!I137=100%),0,1)</f>
        <v>1</v>
      </c>
      <c r="N144" s="18">
        <f ca="1">+IF(AND('Rend bruts-Data'!J137=100%,'Rend indices-Data'!J137=100%),0,1)</f>
        <v>1</v>
      </c>
      <c r="O144" s="18">
        <f ca="1">+IF(AND('Rend bruts-Data'!K137=100%,'Rend indices-Data'!K137=100%),0,1)</f>
        <v>1</v>
      </c>
      <c r="P144" s="18">
        <f ca="1">+IF(AND('Rend bruts-Data'!L137=100%,'Rend indices-Data'!L137=100%),0,1)</f>
        <v>1</v>
      </c>
      <c r="Q144" s="18">
        <f ca="1">+IF(AND('Rend bruts-Data'!M137=100%,'Rend indices-Data'!M137=100%),0,1)</f>
        <v>1</v>
      </c>
      <c r="R144" s="18">
        <f ca="1">+IF(AND('Rend bruts-Data'!N137=100%,'Rend indices-Data'!N137=100%),0,1)</f>
        <v>1</v>
      </c>
      <c r="S144" s="18">
        <f>+IF(AND('Rend bruts-Data'!O137=100%,'Rend indices-Data'!O137=100%),0,1)</f>
        <v>0</v>
      </c>
      <c r="T144" s="18">
        <f ca="1">+IF(AND('Rend bruts-Data'!P137=100%,'Rend indices-Data'!P137=100%),0,1)</f>
        <v>1</v>
      </c>
      <c r="U144" s="18">
        <f ca="1">+IF(AND('Rend bruts-Data'!Q137=100%,'Rend indices-Data'!Q137=100%),0,1)</f>
        <v>1</v>
      </c>
      <c r="V144" s="18">
        <f ca="1">+IF(AND('Rend bruts-Data'!R137=100%,'Rend indices-Data'!R137=100%),0,1)</f>
        <v>1</v>
      </c>
      <c r="W144" s="18">
        <v>0</v>
      </c>
      <c r="X144" s="18">
        <v>0</v>
      </c>
      <c r="Y144" s="18">
        <v>0</v>
      </c>
      <c r="Z144" s="18">
        <f>+IF(AND('Rend bruts-Data'!V137=100%,'Rend indices-Data'!V137=100%),0,1)</f>
        <v>0</v>
      </c>
      <c r="AA144" s="18">
        <f ca="1">+IF(AND('Rend bruts-Data'!W137=100%,'Rend indices-Data'!W137=100%),0,1)</f>
        <v>1</v>
      </c>
      <c r="AC144" s="2">
        <f t="shared" si="20"/>
        <v>42124</v>
      </c>
    </row>
    <row r="145" spans="1:29" x14ac:dyDescent="0.25">
      <c r="A145">
        <f t="shared" si="17"/>
        <v>15</v>
      </c>
      <c r="B145">
        <f t="shared" si="18"/>
        <v>2015</v>
      </c>
      <c r="C145">
        <f t="shared" si="19"/>
        <v>5</v>
      </c>
      <c r="D145" s="2">
        <f>+'Rendements bruts'!A138</f>
        <v>42153</v>
      </c>
      <c r="E145" s="1">
        <f t="shared" si="7"/>
        <v>137</v>
      </c>
      <c r="F145" s="18">
        <f ca="1">+IF(AND('Rend bruts-Data'!B138=100%,'Rend indices-Data'!B138=100%),0,1)</f>
        <v>1</v>
      </c>
      <c r="G145" s="18">
        <f ca="1">+IF(AND('Rend bruts-Data'!C138=100%,'Rend indices-Data'!C138=100%),0,1)</f>
        <v>1</v>
      </c>
      <c r="H145" s="18">
        <f ca="1">+IF(AND('Rend bruts-Data'!D138=100%,'Rend indices-Data'!D138=100%),0,1)</f>
        <v>1</v>
      </c>
      <c r="I145" s="18">
        <f ca="1">+IF(AND('Rend bruts-Data'!E138=100%,'Rend indices-Data'!E138=100%),0,1)</f>
        <v>1</v>
      </c>
      <c r="J145" s="18">
        <f ca="1">+IF(AND('Rend bruts-Data'!F138=100%,'Rend indices-Data'!F138=100%),0,1)</f>
        <v>1</v>
      </c>
      <c r="K145" s="18">
        <f ca="1">+IF(AND('Rend bruts-Data'!G138=100%,'Rend indices-Data'!G138=100%),0,1)</f>
        <v>1</v>
      </c>
      <c r="L145" s="18">
        <f ca="1">+IF(AND('Rend bruts-Data'!H138=100%,'Rend indices-Data'!H138=100%),0,1)</f>
        <v>1</v>
      </c>
      <c r="M145" s="18">
        <f ca="1">+IF(AND('Rend bruts-Data'!I138=100%,'Rend indices-Data'!I138=100%),0,1)</f>
        <v>1</v>
      </c>
      <c r="N145" s="18">
        <f ca="1">+IF(AND('Rend bruts-Data'!J138=100%,'Rend indices-Data'!J138=100%),0,1)</f>
        <v>1</v>
      </c>
      <c r="O145" s="18">
        <f ca="1">+IF(AND('Rend bruts-Data'!K138=100%,'Rend indices-Data'!K138=100%),0,1)</f>
        <v>1</v>
      </c>
      <c r="P145" s="18">
        <f ca="1">+IF(AND('Rend bruts-Data'!L138=100%,'Rend indices-Data'!L138=100%),0,1)</f>
        <v>1</v>
      </c>
      <c r="Q145" s="18">
        <f ca="1">+IF(AND('Rend bruts-Data'!M138=100%,'Rend indices-Data'!M138=100%),0,1)</f>
        <v>1</v>
      </c>
      <c r="R145" s="18">
        <f ca="1">+IF(AND('Rend bruts-Data'!N138=100%,'Rend indices-Data'!N138=100%),0,1)</f>
        <v>1</v>
      </c>
      <c r="S145" s="18">
        <f>+IF(AND('Rend bruts-Data'!O138=100%,'Rend indices-Data'!O138=100%),0,1)</f>
        <v>0</v>
      </c>
      <c r="T145" s="18">
        <f ca="1">+IF(AND('Rend bruts-Data'!P138=100%,'Rend indices-Data'!P138=100%),0,1)</f>
        <v>1</v>
      </c>
      <c r="U145" s="18">
        <f ca="1">+IF(AND('Rend bruts-Data'!Q138=100%,'Rend indices-Data'!Q138=100%),0,1)</f>
        <v>1</v>
      </c>
      <c r="V145" s="18">
        <f ca="1">+IF(AND('Rend bruts-Data'!R138=100%,'Rend indices-Data'!R138=100%),0,1)</f>
        <v>1</v>
      </c>
      <c r="W145" s="18">
        <v>0</v>
      </c>
      <c r="X145" s="18">
        <v>0</v>
      </c>
      <c r="Y145" s="18">
        <v>0</v>
      </c>
      <c r="Z145" s="18">
        <f>+IF(AND('Rend bruts-Data'!V138=100%,'Rend indices-Data'!V138=100%),0,1)</f>
        <v>0</v>
      </c>
      <c r="AA145" s="18">
        <f ca="1">+IF(AND('Rend bruts-Data'!W138=100%,'Rend indices-Data'!W138=100%),0,1)</f>
        <v>1</v>
      </c>
      <c r="AC145" s="2">
        <f t="shared" si="20"/>
        <v>42153</v>
      </c>
    </row>
    <row r="146" spans="1:29" x14ac:dyDescent="0.25">
      <c r="A146">
        <f t="shared" si="17"/>
        <v>15</v>
      </c>
      <c r="B146">
        <f t="shared" si="18"/>
        <v>2015</v>
      </c>
      <c r="C146">
        <f t="shared" si="19"/>
        <v>6</v>
      </c>
      <c r="D146" s="2">
        <f>+'Rendements bruts'!A139</f>
        <v>42185</v>
      </c>
      <c r="E146" s="1">
        <f t="shared" si="7"/>
        <v>138</v>
      </c>
      <c r="F146" s="18">
        <f ca="1">+IF(AND('Rend bruts-Data'!B139=100%,'Rend indices-Data'!B139=100%),0,1)</f>
        <v>1</v>
      </c>
      <c r="G146" s="18">
        <f ca="1">+IF(AND('Rend bruts-Data'!C139=100%,'Rend indices-Data'!C139=100%),0,1)</f>
        <v>1</v>
      </c>
      <c r="H146" s="18">
        <f ca="1">+IF(AND('Rend bruts-Data'!D139=100%,'Rend indices-Data'!D139=100%),0,1)</f>
        <v>1</v>
      </c>
      <c r="I146" s="18">
        <f ca="1">+IF(AND('Rend bruts-Data'!E139=100%,'Rend indices-Data'!E139=100%),0,1)</f>
        <v>1</v>
      </c>
      <c r="J146" s="18">
        <f ca="1">+IF(AND('Rend bruts-Data'!F139=100%,'Rend indices-Data'!F139=100%),0,1)</f>
        <v>1</v>
      </c>
      <c r="K146" s="18">
        <f ca="1">+IF(AND('Rend bruts-Data'!G139=100%,'Rend indices-Data'!G139=100%),0,1)</f>
        <v>1</v>
      </c>
      <c r="L146" s="18">
        <f ca="1">+IF(AND('Rend bruts-Data'!H139=100%,'Rend indices-Data'!H139=100%),0,1)</f>
        <v>1</v>
      </c>
      <c r="M146" s="18">
        <f ca="1">+IF(AND('Rend bruts-Data'!I139=100%,'Rend indices-Data'!I139=100%),0,1)</f>
        <v>1</v>
      </c>
      <c r="N146" s="18">
        <f ca="1">+IF(AND('Rend bruts-Data'!J139=100%,'Rend indices-Data'!J139=100%),0,1)</f>
        <v>1</v>
      </c>
      <c r="O146" s="18">
        <f ca="1">+IF(AND('Rend bruts-Data'!K139=100%,'Rend indices-Data'!K139=100%),0,1)</f>
        <v>1</v>
      </c>
      <c r="P146" s="18">
        <f ca="1">+IF(AND('Rend bruts-Data'!L139=100%,'Rend indices-Data'!L139=100%),0,1)</f>
        <v>1</v>
      </c>
      <c r="Q146" s="18">
        <f ca="1">+IF(AND('Rend bruts-Data'!M139=100%,'Rend indices-Data'!M139=100%),0,1)</f>
        <v>1</v>
      </c>
      <c r="R146" s="18">
        <f ca="1">+IF(AND('Rend bruts-Data'!N139=100%,'Rend indices-Data'!N139=100%),0,1)</f>
        <v>1</v>
      </c>
      <c r="S146" s="18">
        <f>+IF(AND('Rend bruts-Data'!O139=100%,'Rend indices-Data'!O139=100%),0,1)</f>
        <v>0</v>
      </c>
      <c r="T146" s="18">
        <f ca="1">+IF(AND('Rend bruts-Data'!P139=100%,'Rend indices-Data'!P139=100%),0,1)</f>
        <v>1</v>
      </c>
      <c r="U146" s="18">
        <f ca="1">+IF(AND('Rend bruts-Data'!Q139=100%,'Rend indices-Data'!Q139=100%),0,1)</f>
        <v>1</v>
      </c>
      <c r="V146" s="18">
        <f ca="1">+IF(AND('Rend bruts-Data'!R139=100%,'Rend indices-Data'!R139=100%),0,1)</f>
        <v>1</v>
      </c>
      <c r="W146" s="18">
        <v>0</v>
      </c>
      <c r="X146" s="18">
        <v>0</v>
      </c>
      <c r="Y146" s="18">
        <v>0</v>
      </c>
      <c r="Z146" s="18">
        <f>+IF(AND('Rend bruts-Data'!V139=100%,'Rend indices-Data'!V139=100%),0,1)</f>
        <v>0</v>
      </c>
      <c r="AA146" s="18">
        <f ca="1">+IF(AND('Rend bruts-Data'!W139=100%,'Rend indices-Data'!W139=100%),0,1)</f>
        <v>1</v>
      </c>
      <c r="AC146" s="2">
        <f t="shared" si="20"/>
        <v>42185</v>
      </c>
    </row>
    <row r="147" spans="1:29" x14ac:dyDescent="0.25">
      <c r="A147">
        <f t="shared" si="17"/>
        <v>15</v>
      </c>
      <c r="B147">
        <f t="shared" si="18"/>
        <v>2015</v>
      </c>
      <c r="C147">
        <f t="shared" si="19"/>
        <v>7</v>
      </c>
      <c r="D147" s="2">
        <f>+'Rendements bruts'!A140</f>
        <v>42216</v>
      </c>
      <c r="E147" s="1">
        <f t="shared" si="7"/>
        <v>139</v>
      </c>
      <c r="F147" s="18">
        <f ca="1">+IF(AND('Rend bruts-Data'!B140=100%,'Rend indices-Data'!B140=100%),0,1)</f>
        <v>1</v>
      </c>
      <c r="G147" s="18">
        <f ca="1">+IF(AND('Rend bruts-Data'!C140=100%,'Rend indices-Data'!C140=100%),0,1)</f>
        <v>1</v>
      </c>
      <c r="H147" s="18">
        <f ca="1">+IF(AND('Rend bruts-Data'!D140=100%,'Rend indices-Data'!D140=100%),0,1)</f>
        <v>1</v>
      </c>
      <c r="I147" s="18">
        <f ca="1">+IF(AND('Rend bruts-Data'!E140=100%,'Rend indices-Data'!E140=100%),0,1)</f>
        <v>1</v>
      </c>
      <c r="J147" s="18">
        <f ca="1">+IF(AND('Rend bruts-Data'!F140=100%,'Rend indices-Data'!F140=100%),0,1)</f>
        <v>1</v>
      </c>
      <c r="K147" s="18">
        <f ca="1">+IF(AND('Rend bruts-Data'!G140=100%,'Rend indices-Data'!G140=100%),0,1)</f>
        <v>1</v>
      </c>
      <c r="L147" s="18">
        <f ca="1">+IF(AND('Rend bruts-Data'!H140=100%,'Rend indices-Data'!H140=100%),0,1)</f>
        <v>1</v>
      </c>
      <c r="M147" s="18">
        <f ca="1">+IF(AND('Rend bruts-Data'!I140=100%,'Rend indices-Data'!I140=100%),0,1)</f>
        <v>1</v>
      </c>
      <c r="N147" s="18">
        <f ca="1">+IF(AND('Rend bruts-Data'!J140=100%,'Rend indices-Data'!J140=100%),0,1)</f>
        <v>1</v>
      </c>
      <c r="O147" s="18">
        <f ca="1">+IF(AND('Rend bruts-Data'!K140=100%,'Rend indices-Data'!K140=100%),0,1)</f>
        <v>1</v>
      </c>
      <c r="P147" s="18">
        <f ca="1">+IF(AND('Rend bruts-Data'!L140=100%,'Rend indices-Data'!L140=100%),0,1)</f>
        <v>1</v>
      </c>
      <c r="Q147" s="18">
        <f ca="1">+IF(AND('Rend bruts-Data'!M140=100%,'Rend indices-Data'!M140=100%),0,1)</f>
        <v>1</v>
      </c>
      <c r="R147" s="18">
        <f ca="1">+IF(AND('Rend bruts-Data'!N140=100%,'Rend indices-Data'!N140=100%),0,1)</f>
        <v>1</v>
      </c>
      <c r="S147" s="18">
        <f>+IF(AND('Rend bruts-Data'!O140=100%,'Rend indices-Data'!O140=100%),0,1)</f>
        <v>0</v>
      </c>
      <c r="T147" s="18">
        <f ca="1">+IF(AND('Rend bruts-Data'!P140=100%,'Rend indices-Data'!P140=100%),0,1)</f>
        <v>1</v>
      </c>
      <c r="U147" s="18">
        <f ca="1">+IF(AND('Rend bruts-Data'!Q140=100%,'Rend indices-Data'!Q140=100%),0,1)</f>
        <v>1</v>
      </c>
      <c r="V147" s="18">
        <f ca="1">+IF(AND('Rend bruts-Data'!R140=100%,'Rend indices-Data'!R140=100%),0,1)</f>
        <v>1</v>
      </c>
      <c r="W147" s="18">
        <v>0</v>
      </c>
      <c r="X147" s="18">
        <v>0</v>
      </c>
      <c r="Y147" s="18">
        <v>0</v>
      </c>
      <c r="Z147" s="18">
        <f>+IF(AND('Rend bruts-Data'!V140=100%,'Rend indices-Data'!V140=100%),0,1)</f>
        <v>0</v>
      </c>
      <c r="AA147" s="18">
        <f ca="1">+IF(AND('Rend bruts-Data'!W140=100%,'Rend indices-Data'!W140=100%),0,1)</f>
        <v>1</v>
      </c>
      <c r="AC147" s="2">
        <f t="shared" si="20"/>
        <v>42216</v>
      </c>
    </row>
    <row r="148" spans="1:29" x14ac:dyDescent="0.25">
      <c r="A148">
        <f t="shared" si="17"/>
        <v>15</v>
      </c>
      <c r="B148">
        <f t="shared" si="18"/>
        <v>2015</v>
      </c>
      <c r="C148">
        <f t="shared" si="19"/>
        <v>8</v>
      </c>
      <c r="D148" s="2">
        <f>+'Rendements bruts'!A141</f>
        <v>42247</v>
      </c>
      <c r="E148" s="1">
        <f t="shared" si="7"/>
        <v>140</v>
      </c>
      <c r="F148" s="18">
        <f ca="1">+IF(AND('Rend bruts-Data'!B141=100%,'Rend indices-Data'!B141=100%),0,1)</f>
        <v>1</v>
      </c>
      <c r="G148" s="18">
        <f ca="1">+IF(AND('Rend bruts-Data'!C141=100%,'Rend indices-Data'!C141=100%),0,1)</f>
        <v>1</v>
      </c>
      <c r="H148" s="18">
        <f ca="1">+IF(AND('Rend bruts-Data'!D141=100%,'Rend indices-Data'!D141=100%),0,1)</f>
        <v>1</v>
      </c>
      <c r="I148" s="18">
        <f ca="1">+IF(AND('Rend bruts-Data'!E141=100%,'Rend indices-Data'!E141=100%),0,1)</f>
        <v>1</v>
      </c>
      <c r="J148" s="18">
        <f ca="1">+IF(AND('Rend bruts-Data'!F141=100%,'Rend indices-Data'!F141=100%),0,1)</f>
        <v>1</v>
      </c>
      <c r="K148" s="18">
        <f ca="1">+IF(AND('Rend bruts-Data'!G141=100%,'Rend indices-Data'!G141=100%),0,1)</f>
        <v>1</v>
      </c>
      <c r="L148" s="18">
        <f ca="1">+IF(AND('Rend bruts-Data'!H141=100%,'Rend indices-Data'!H141=100%),0,1)</f>
        <v>1</v>
      </c>
      <c r="M148" s="18">
        <f ca="1">+IF(AND('Rend bruts-Data'!I141=100%,'Rend indices-Data'!I141=100%),0,1)</f>
        <v>1</v>
      </c>
      <c r="N148" s="18">
        <f ca="1">+IF(AND('Rend bruts-Data'!J141=100%,'Rend indices-Data'!J141=100%),0,1)</f>
        <v>1</v>
      </c>
      <c r="O148" s="18">
        <f ca="1">+IF(AND('Rend bruts-Data'!K141=100%,'Rend indices-Data'!K141=100%),0,1)</f>
        <v>1</v>
      </c>
      <c r="P148" s="18">
        <f ca="1">+IF(AND('Rend bruts-Data'!L141=100%,'Rend indices-Data'!L141=100%),0,1)</f>
        <v>1</v>
      </c>
      <c r="Q148" s="18">
        <f ca="1">+IF(AND('Rend bruts-Data'!M141=100%,'Rend indices-Data'!M141=100%),0,1)</f>
        <v>1</v>
      </c>
      <c r="R148" s="18">
        <f ca="1">+IF(AND('Rend bruts-Data'!N141=100%,'Rend indices-Data'!N141=100%),0,1)</f>
        <v>1</v>
      </c>
      <c r="S148" s="18">
        <f>+IF(AND('Rend bruts-Data'!O141=100%,'Rend indices-Data'!O141=100%),0,1)</f>
        <v>0</v>
      </c>
      <c r="T148" s="18">
        <f ca="1">+IF(AND('Rend bruts-Data'!P141=100%,'Rend indices-Data'!P141=100%),0,1)</f>
        <v>1</v>
      </c>
      <c r="U148" s="18">
        <f ca="1">+IF(AND('Rend bruts-Data'!Q141=100%,'Rend indices-Data'!Q141=100%),0,1)</f>
        <v>1</v>
      </c>
      <c r="V148" s="18">
        <f ca="1">+IF(AND('Rend bruts-Data'!R141=100%,'Rend indices-Data'!R141=100%),0,1)</f>
        <v>1</v>
      </c>
      <c r="W148" s="18">
        <v>0</v>
      </c>
      <c r="X148" s="18">
        <v>0</v>
      </c>
      <c r="Y148" s="18">
        <v>0</v>
      </c>
      <c r="Z148" s="18">
        <f>+IF(AND('Rend bruts-Data'!V141=100%,'Rend indices-Data'!V141=100%),0,1)</f>
        <v>0</v>
      </c>
      <c r="AA148" s="18">
        <f ca="1">+IF(AND('Rend bruts-Data'!W141=100%,'Rend indices-Data'!W141=100%),0,1)</f>
        <v>1</v>
      </c>
      <c r="AC148" s="2">
        <f t="shared" si="20"/>
        <v>42247</v>
      </c>
    </row>
    <row r="149" spans="1:29" x14ac:dyDescent="0.25">
      <c r="A149">
        <f t="shared" ref="A149:A154" si="21">+IF(B149=B148,A148,A148+1)</f>
        <v>15</v>
      </c>
      <c r="B149">
        <f t="shared" ref="B149:B154" si="22">+YEAR(D149)</f>
        <v>2015</v>
      </c>
      <c r="C149">
        <f t="shared" ref="C149:C154" si="23">+MONTH(D149)</f>
        <v>9</v>
      </c>
      <c r="D149" s="2">
        <f>+'Rendements bruts'!A142</f>
        <v>42277</v>
      </c>
      <c r="E149" s="1">
        <f t="shared" si="7"/>
        <v>141</v>
      </c>
      <c r="F149" s="18">
        <f ca="1">+IF(AND('Rend bruts-Data'!B142=100%,'Rend indices-Data'!B142=100%),0,1)</f>
        <v>1</v>
      </c>
      <c r="G149" s="18">
        <f ca="1">+IF(AND('Rend bruts-Data'!C142=100%,'Rend indices-Data'!C142=100%),0,1)</f>
        <v>1</v>
      </c>
      <c r="H149" s="18">
        <f ca="1">+IF(AND('Rend bruts-Data'!D142=100%,'Rend indices-Data'!D142=100%),0,1)</f>
        <v>1</v>
      </c>
      <c r="I149" s="18">
        <f ca="1">+IF(AND('Rend bruts-Data'!E142=100%,'Rend indices-Data'!E142=100%),0,1)</f>
        <v>1</v>
      </c>
      <c r="J149" s="18">
        <f ca="1">+IF(AND('Rend bruts-Data'!F142=100%,'Rend indices-Data'!F142=100%),0,1)</f>
        <v>1</v>
      </c>
      <c r="K149" s="18">
        <f ca="1">+IF(AND('Rend bruts-Data'!G142=100%,'Rend indices-Data'!G142=100%),0,1)</f>
        <v>1</v>
      </c>
      <c r="L149" s="18">
        <f ca="1">+IF(AND('Rend bruts-Data'!H142=100%,'Rend indices-Data'!H142=100%),0,1)</f>
        <v>1</v>
      </c>
      <c r="M149" s="18">
        <f ca="1">+IF(AND('Rend bruts-Data'!I142=100%,'Rend indices-Data'!I142=100%),0,1)</f>
        <v>1</v>
      </c>
      <c r="N149" s="18">
        <f ca="1">+IF(AND('Rend bruts-Data'!J142=100%,'Rend indices-Data'!J142=100%),0,1)</f>
        <v>1</v>
      </c>
      <c r="O149" s="18">
        <f ca="1">+IF(AND('Rend bruts-Data'!K142=100%,'Rend indices-Data'!K142=100%),0,1)</f>
        <v>1</v>
      </c>
      <c r="P149" s="18">
        <f ca="1">+IF(AND('Rend bruts-Data'!L142=100%,'Rend indices-Data'!L142=100%),0,1)</f>
        <v>1</v>
      </c>
      <c r="Q149" s="18">
        <f ca="1">+IF(AND('Rend bruts-Data'!M142=100%,'Rend indices-Data'!M142=100%),0,1)</f>
        <v>1</v>
      </c>
      <c r="R149" s="18">
        <f ca="1">+IF(AND('Rend bruts-Data'!N142=100%,'Rend indices-Data'!N142=100%),0,1)</f>
        <v>1</v>
      </c>
      <c r="S149" s="18">
        <f>+IF(AND('Rend bruts-Data'!O142=100%,'Rend indices-Data'!O142=100%),0,1)</f>
        <v>0</v>
      </c>
      <c r="T149" s="18">
        <f ca="1">+IF(AND('Rend bruts-Data'!P142=100%,'Rend indices-Data'!P142=100%),0,1)</f>
        <v>1</v>
      </c>
      <c r="U149" s="18">
        <f ca="1">+IF(AND('Rend bruts-Data'!Q142=100%,'Rend indices-Data'!Q142=100%),0,1)</f>
        <v>1</v>
      </c>
      <c r="V149" s="18">
        <f ca="1">+IF(AND('Rend bruts-Data'!R142=100%,'Rend indices-Data'!R142=100%),0,1)</f>
        <v>1</v>
      </c>
      <c r="W149" s="18">
        <v>0</v>
      </c>
      <c r="X149" s="18">
        <v>0</v>
      </c>
      <c r="Y149" s="18">
        <v>0</v>
      </c>
      <c r="Z149" s="18">
        <f>+IF(AND('Rend bruts-Data'!V142=100%,'Rend indices-Data'!V142=100%),0,1)</f>
        <v>0</v>
      </c>
      <c r="AA149" s="18">
        <f ca="1">+IF(AND('Rend bruts-Data'!W142=100%,'Rend indices-Data'!W142=100%),0,1)</f>
        <v>1</v>
      </c>
      <c r="AC149" s="2">
        <f t="shared" ref="AC149:AC154" si="24">+D149</f>
        <v>42277</v>
      </c>
    </row>
    <row r="150" spans="1:29" x14ac:dyDescent="0.25">
      <c r="A150">
        <f t="shared" si="21"/>
        <v>15</v>
      </c>
      <c r="B150">
        <f t="shared" si="22"/>
        <v>2015</v>
      </c>
      <c r="C150">
        <f t="shared" si="23"/>
        <v>10</v>
      </c>
      <c r="D150" s="2">
        <f>+'Rendements bruts'!A143</f>
        <v>42308</v>
      </c>
      <c r="E150" s="1">
        <f t="shared" si="7"/>
        <v>142</v>
      </c>
      <c r="F150" s="18">
        <f ca="1">+IF(AND('Rend bruts-Data'!B143=100%,'Rend indices-Data'!B143=100%),0,1)</f>
        <v>0</v>
      </c>
      <c r="G150" s="18">
        <f ca="1">+IF(AND('Rend bruts-Data'!C143=100%,'Rend indices-Data'!C143=100%),0,1)</f>
        <v>1</v>
      </c>
      <c r="H150" s="18">
        <f ca="1">+IF(AND('Rend bruts-Data'!D143=100%,'Rend indices-Data'!D143=100%),0,1)</f>
        <v>1</v>
      </c>
      <c r="I150" s="18">
        <f ca="1">+IF(AND('Rend bruts-Data'!E143=100%,'Rend indices-Data'!E143=100%),0,1)</f>
        <v>1</v>
      </c>
      <c r="J150" s="18">
        <f ca="1">+IF(AND('Rend bruts-Data'!F143=100%,'Rend indices-Data'!F143=100%),0,1)</f>
        <v>1</v>
      </c>
      <c r="K150" s="18">
        <f ca="1">+IF(AND('Rend bruts-Data'!G143=100%,'Rend indices-Data'!G143=100%),0,1)</f>
        <v>1</v>
      </c>
      <c r="L150" s="18">
        <f ca="1">+IF(AND('Rend bruts-Data'!H143=100%,'Rend indices-Data'!H143=100%),0,1)</f>
        <v>1</v>
      </c>
      <c r="M150" s="18">
        <f ca="1">+IF(AND('Rend bruts-Data'!I143=100%,'Rend indices-Data'!I143=100%),0,1)</f>
        <v>1</v>
      </c>
      <c r="N150" s="18">
        <f ca="1">+IF(AND('Rend bruts-Data'!J143=100%,'Rend indices-Data'!J143=100%),0,1)</f>
        <v>1</v>
      </c>
      <c r="O150" s="18">
        <f ca="1">+IF(AND('Rend bruts-Data'!K143=100%,'Rend indices-Data'!K143=100%),0,1)</f>
        <v>1</v>
      </c>
      <c r="P150" s="18">
        <f ca="1">+IF(AND('Rend bruts-Data'!L143=100%,'Rend indices-Data'!L143=100%),0,1)</f>
        <v>1</v>
      </c>
      <c r="Q150" s="18">
        <f ca="1">+IF(AND('Rend bruts-Data'!M143=100%,'Rend indices-Data'!M143=100%),0,1)</f>
        <v>1</v>
      </c>
      <c r="R150" s="18">
        <f ca="1">+IF(AND('Rend bruts-Data'!N143=100%,'Rend indices-Data'!N143=100%),0,1)</f>
        <v>1</v>
      </c>
      <c r="S150" s="18">
        <f>+IF(AND('Rend bruts-Data'!O143=100%,'Rend indices-Data'!O143=100%),0,1)</f>
        <v>0</v>
      </c>
      <c r="T150" s="18">
        <f ca="1">+IF(AND('Rend bruts-Data'!P143=100%,'Rend indices-Data'!P143=100%),0,1)</f>
        <v>1</v>
      </c>
      <c r="U150" s="18">
        <f ca="1">+IF(AND('Rend bruts-Data'!Q143=100%,'Rend indices-Data'!Q143=100%),0,1)</f>
        <v>1</v>
      </c>
      <c r="V150" s="18">
        <f ca="1">+IF(AND('Rend bruts-Data'!R143=100%,'Rend indices-Data'!R143=100%),0,1)</f>
        <v>1</v>
      </c>
      <c r="W150" s="18">
        <v>0</v>
      </c>
      <c r="X150" s="18">
        <v>0</v>
      </c>
      <c r="Y150" s="18">
        <v>0</v>
      </c>
      <c r="Z150" s="18">
        <f>+IF(AND('Rend bruts-Data'!V143=100%,'Rend indices-Data'!V143=100%),0,1)</f>
        <v>0</v>
      </c>
      <c r="AA150" s="18">
        <f ca="1">+IF(AND('Rend bruts-Data'!W143=100%,'Rend indices-Data'!W143=100%),0,1)</f>
        <v>1</v>
      </c>
      <c r="AC150" s="2">
        <f t="shared" si="24"/>
        <v>42308</v>
      </c>
    </row>
    <row r="151" spans="1:29" x14ac:dyDescent="0.25">
      <c r="A151">
        <f t="shared" si="21"/>
        <v>15</v>
      </c>
      <c r="B151">
        <f t="shared" si="22"/>
        <v>2015</v>
      </c>
      <c r="C151">
        <f t="shared" si="23"/>
        <v>11</v>
      </c>
      <c r="D151" s="2">
        <f>+'Rendements bruts'!A144</f>
        <v>42338</v>
      </c>
      <c r="E151" s="1">
        <f t="shared" si="7"/>
        <v>143</v>
      </c>
      <c r="F151" s="18">
        <f ca="1">+IF(AND('Rend bruts-Data'!B144=100%,'Rend indices-Data'!B144=100%),0,1)</f>
        <v>1</v>
      </c>
      <c r="G151" s="18">
        <f ca="1">+IF(AND('Rend bruts-Data'!C144=100%,'Rend indices-Data'!C144=100%),0,1)</f>
        <v>1</v>
      </c>
      <c r="H151" s="18">
        <f ca="1">+IF(AND('Rend bruts-Data'!D144=100%,'Rend indices-Data'!D144=100%),0,1)</f>
        <v>1</v>
      </c>
      <c r="I151" s="18">
        <f ca="1">+IF(AND('Rend bruts-Data'!E144=100%,'Rend indices-Data'!E144=100%),0,1)</f>
        <v>1</v>
      </c>
      <c r="J151" s="18">
        <f ca="1">+IF(AND('Rend bruts-Data'!F144=100%,'Rend indices-Data'!F144=100%),0,1)</f>
        <v>1</v>
      </c>
      <c r="K151" s="18">
        <f ca="1">+IF(AND('Rend bruts-Data'!G144=100%,'Rend indices-Data'!G144=100%),0,1)</f>
        <v>1</v>
      </c>
      <c r="L151" s="18">
        <f ca="1">+IF(AND('Rend bruts-Data'!H144=100%,'Rend indices-Data'!H144=100%),0,1)</f>
        <v>1</v>
      </c>
      <c r="M151" s="18">
        <f ca="1">+IF(AND('Rend bruts-Data'!I144=100%,'Rend indices-Data'!I144=100%),0,1)</f>
        <v>1</v>
      </c>
      <c r="N151" s="18">
        <f ca="1">+IF(AND('Rend bruts-Data'!J144=100%,'Rend indices-Data'!J144=100%),0,1)</f>
        <v>1</v>
      </c>
      <c r="O151" s="18">
        <f ca="1">+IF(AND('Rend bruts-Data'!K144=100%,'Rend indices-Data'!K144=100%),0,1)</f>
        <v>1</v>
      </c>
      <c r="P151" s="18">
        <f ca="1">+IF(AND('Rend bruts-Data'!L144=100%,'Rend indices-Data'!L144=100%),0,1)</f>
        <v>1</v>
      </c>
      <c r="Q151" s="18">
        <f ca="1">+IF(AND('Rend bruts-Data'!M144=100%,'Rend indices-Data'!M144=100%),0,1)</f>
        <v>1</v>
      </c>
      <c r="R151" s="18">
        <f ca="1">+IF(AND('Rend bruts-Data'!N144=100%,'Rend indices-Data'!N144=100%),0,1)</f>
        <v>1</v>
      </c>
      <c r="S151" s="18">
        <f>+IF(AND('Rend bruts-Data'!O144=100%,'Rend indices-Data'!O144=100%),0,1)</f>
        <v>0</v>
      </c>
      <c r="T151" s="18">
        <f ca="1">+IF(AND('Rend bruts-Data'!P144=100%,'Rend indices-Data'!P144=100%),0,1)</f>
        <v>1</v>
      </c>
      <c r="U151" s="18">
        <f ca="1">+IF(AND('Rend bruts-Data'!Q144=100%,'Rend indices-Data'!Q144=100%),0,1)</f>
        <v>1</v>
      </c>
      <c r="V151" s="18">
        <f ca="1">+IF(AND('Rend bruts-Data'!R144=100%,'Rend indices-Data'!R144=100%),0,1)</f>
        <v>1</v>
      </c>
      <c r="W151" s="18">
        <v>0</v>
      </c>
      <c r="X151" s="18">
        <v>0</v>
      </c>
      <c r="Y151" s="18">
        <v>0</v>
      </c>
      <c r="Z151" s="18">
        <f>+IF(AND('Rend bruts-Data'!V144=100%,'Rend indices-Data'!V144=100%),0,1)</f>
        <v>0</v>
      </c>
      <c r="AA151" s="18">
        <f ca="1">+IF(AND('Rend bruts-Data'!W144=100%,'Rend indices-Data'!W144=100%),0,1)</f>
        <v>1</v>
      </c>
      <c r="AC151" s="2">
        <f t="shared" si="24"/>
        <v>42338</v>
      </c>
    </row>
    <row r="152" spans="1:29" x14ac:dyDescent="0.25">
      <c r="A152">
        <f t="shared" si="21"/>
        <v>15</v>
      </c>
      <c r="B152">
        <f t="shared" si="22"/>
        <v>2015</v>
      </c>
      <c r="C152">
        <f t="shared" si="23"/>
        <v>12</v>
      </c>
      <c r="D152" s="2">
        <f>+'Rendements bruts'!A145</f>
        <v>42369</v>
      </c>
      <c r="E152" s="1">
        <f t="shared" si="7"/>
        <v>144</v>
      </c>
      <c r="F152" s="18">
        <f ca="1">+IF(AND('Rend bruts-Data'!B145=100%,'Rend indices-Data'!B145=100%),0,1)</f>
        <v>1</v>
      </c>
      <c r="G152" s="18">
        <f ca="1">+IF(AND('Rend bruts-Data'!C145=100%,'Rend indices-Data'!C145=100%),0,1)</f>
        <v>1</v>
      </c>
      <c r="H152" s="18">
        <f ca="1">+IF(AND('Rend bruts-Data'!D145=100%,'Rend indices-Data'!D145=100%),0,1)</f>
        <v>1</v>
      </c>
      <c r="I152" s="18">
        <f ca="1">+IF(AND('Rend bruts-Data'!E145=100%,'Rend indices-Data'!E145=100%),0,1)</f>
        <v>1</v>
      </c>
      <c r="J152" s="18">
        <f ca="1">+IF(AND('Rend bruts-Data'!F145=100%,'Rend indices-Data'!F145=100%),0,1)</f>
        <v>1</v>
      </c>
      <c r="K152" s="18">
        <f ca="1">+IF(AND('Rend bruts-Data'!G145=100%,'Rend indices-Data'!G145=100%),0,1)</f>
        <v>1</v>
      </c>
      <c r="L152" s="18">
        <f ca="1">+IF(AND('Rend bruts-Data'!H145=100%,'Rend indices-Data'!H145=100%),0,1)</f>
        <v>1</v>
      </c>
      <c r="M152" s="18">
        <f ca="1">+IF(AND('Rend bruts-Data'!I145=100%,'Rend indices-Data'!I145=100%),0,1)</f>
        <v>1</v>
      </c>
      <c r="N152" s="18">
        <f ca="1">+IF(AND('Rend bruts-Data'!J145=100%,'Rend indices-Data'!J145=100%),0,1)</f>
        <v>1</v>
      </c>
      <c r="O152" s="18">
        <f ca="1">+IF(AND('Rend bruts-Data'!K145=100%,'Rend indices-Data'!K145=100%),0,1)</f>
        <v>1</v>
      </c>
      <c r="P152" s="18">
        <f ca="1">+IF(AND('Rend bruts-Data'!L145=100%,'Rend indices-Data'!L145=100%),0,1)</f>
        <v>1</v>
      </c>
      <c r="Q152" s="18">
        <f ca="1">+IF(AND('Rend bruts-Data'!M145=100%,'Rend indices-Data'!M145=100%),0,1)</f>
        <v>1</v>
      </c>
      <c r="R152" s="18">
        <f ca="1">+IF(AND('Rend bruts-Data'!N145=100%,'Rend indices-Data'!N145=100%),0,1)</f>
        <v>1</v>
      </c>
      <c r="S152" s="18">
        <f>+IF(AND('Rend bruts-Data'!O145=100%,'Rend indices-Data'!O145=100%),0,1)</f>
        <v>0</v>
      </c>
      <c r="T152" s="18">
        <f ca="1">+IF(AND('Rend bruts-Data'!P145=100%,'Rend indices-Data'!P145=100%),0,1)</f>
        <v>1</v>
      </c>
      <c r="U152" s="18">
        <f ca="1">+IF(AND('Rend bruts-Data'!Q145=100%,'Rend indices-Data'!Q145=100%),0,1)</f>
        <v>1</v>
      </c>
      <c r="V152" s="18">
        <f ca="1">+IF(AND('Rend bruts-Data'!R145=100%,'Rend indices-Data'!R145=100%),0,1)</f>
        <v>1</v>
      </c>
      <c r="W152" s="18">
        <v>0</v>
      </c>
      <c r="X152" s="18">
        <v>0</v>
      </c>
      <c r="Y152" s="18">
        <v>0</v>
      </c>
      <c r="Z152" s="18">
        <f>+IF(AND('Rend bruts-Data'!V145=100%,'Rend indices-Data'!V145=100%),0,1)</f>
        <v>0</v>
      </c>
      <c r="AA152" s="18">
        <f ca="1">+IF(AND('Rend bruts-Data'!W145=100%,'Rend indices-Data'!W145=100%),0,1)</f>
        <v>1</v>
      </c>
      <c r="AC152" s="2">
        <f t="shared" si="24"/>
        <v>42369</v>
      </c>
    </row>
    <row r="153" spans="1:29" x14ac:dyDescent="0.25">
      <c r="A153">
        <f t="shared" si="21"/>
        <v>16</v>
      </c>
      <c r="B153">
        <f t="shared" si="22"/>
        <v>2016</v>
      </c>
      <c r="C153">
        <f t="shared" si="23"/>
        <v>1</v>
      </c>
      <c r="D153" s="2">
        <f>+'Rendements bruts'!A146</f>
        <v>42398</v>
      </c>
      <c r="E153" s="1">
        <f t="shared" si="7"/>
        <v>145</v>
      </c>
      <c r="F153" s="18">
        <f ca="1">+IF(AND('Rend bruts-Data'!B146=100%,'Rend indices-Data'!B146=100%),0,1)</f>
        <v>1</v>
      </c>
      <c r="G153" s="18">
        <f ca="1">+IF(AND('Rend bruts-Data'!C146=100%,'Rend indices-Data'!C146=100%),0,1)</f>
        <v>1</v>
      </c>
      <c r="H153" s="18">
        <f ca="1">+IF(AND('Rend bruts-Data'!D146=100%,'Rend indices-Data'!D146=100%),0,1)</f>
        <v>1</v>
      </c>
      <c r="I153" s="18">
        <f ca="1">+IF(AND('Rend bruts-Data'!E146=100%,'Rend indices-Data'!E146=100%),0,1)</f>
        <v>1</v>
      </c>
      <c r="J153" s="18">
        <f ca="1">+IF(AND('Rend bruts-Data'!F146=100%,'Rend indices-Data'!F146=100%),0,1)</f>
        <v>1</v>
      </c>
      <c r="K153" s="18">
        <f ca="1">+IF(AND('Rend bruts-Data'!G146=100%,'Rend indices-Data'!G146=100%),0,1)</f>
        <v>1</v>
      </c>
      <c r="L153" s="18">
        <f ca="1">+IF(AND('Rend bruts-Data'!H146=100%,'Rend indices-Data'!H146=100%),0,1)</f>
        <v>1</v>
      </c>
      <c r="M153" s="18">
        <f ca="1">+IF(AND('Rend bruts-Data'!I146=100%,'Rend indices-Data'!I146=100%),0,1)</f>
        <v>1</v>
      </c>
      <c r="N153" s="18">
        <f ca="1">+IF(AND('Rend bruts-Data'!J146=100%,'Rend indices-Data'!J146=100%),0,1)</f>
        <v>1</v>
      </c>
      <c r="O153" s="18">
        <f ca="1">+IF(AND('Rend bruts-Data'!K146=100%,'Rend indices-Data'!K146=100%),0,1)</f>
        <v>1</v>
      </c>
      <c r="P153" s="18">
        <f ca="1">+IF(AND('Rend bruts-Data'!L146=100%,'Rend indices-Data'!L146=100%),0,1)</f>
        <v>1</v>
      </c>
      <c r="Q153" s="18">
        <f ca="1">+IF(AND('Rend bruts-Data'!M146=100%,'Rend indices-Data'!M146=100%),0,1)</f>
        <v>1</v>
      </c>
      <c r="R153" s="18">
        <f ca="1">+IF(AND('Rend bruts-Data'!N146=100%,'Rend indices-Data'!N146=100%),0,1)</f>
        <v>1</v>
      </c>
      <c r="S153" s="18">
        <f>+IF(AND('Rend bruts-Data'!O146=100%,'Rend indices-Data'!O146=100%),0,1)</f>
        <v>0</v>
      </c>
      <c r="T153" s="18">
        <f ca="1">+IF(AND('Rend bruts-Data'!P146=100%,'Rend indices-Data'!P146=100%),0,1)</f>
        <v>1</v>
      </c>
      <c r="U153" s="18">
        <f ca="1">+IF(AND('Rend bruts-Data'!Q146=100%,'Rend indices-Data'!Q146=100%),0,1)</f>
        <v>1</v>
      </c>
      <c r="V153" s="18">
        <f ca="1">+IF(AND('Rend bruts-Data'!R146=100%,'Rend indices-Data'!R146=100%),0,1)</f>
        <v>1</v>
      </c>
      <c r="W153" s="18">
        <v>0</v>
      </c>
      <c r="X153" s="18">
        <v>0</v>
      </c>
      <c r="Y153" s="18">
        <v>0</v>
      </c>
      <c r="Z153" s="18">
        <f>+IF(AND('Rend bruts-Data'!V146=100%,'Rend indices-Data'!V146=100%),0,1)</f>
        <v>0</v>
      </c>
      <c r="AA153" s="18">
        <f ca="1">+IF(AND('Rend bruts-Data'!W146=100%,'Rend indices-Data'!W146=100%),0,1)</f>
        <v>1</v>
      </c>
      <c r="AC153" s="2">
        <f t="shared" si="24"/>
        <v>42398</v>
      </c>
    </row>
    <row r="154" spans="1:29" x14ac:dyDescent="0.25">
      <c r="A154">
        <f t="shared" si="21"/>
        <v>16</v>
      </c>
      <c r="B154">
        <f t="shared" si="22"/>
        <v>2016</v>
      </c>
      <c r="C154">
        <f t="shared" si="23"/>
        <v>2</v>
      </c>
      <c r="D154" s="2">
        <f>+'Rendements bruts'!A147</f>
        <v>42429</v>
      </c>
      <c r="E154" s="1">
        <f t="shared" si="7"/>
        <v>146</v>
      </c>
      <c r="F154" s="18">
        <f ca="1">+IF(AND('Rend bruts-Data'!B147=100%,'Rend indices-Data'!B147=100%),0,1)</f>
        <v>1</v>
      </c>
      <c r="G154" s="18">
        <f ca="1">+IF(AND('Rend bruts-Data'!C147=100%,'Rend indices-Data'!C147=100%),0,1)</f>
        <v>1</v>
      </c>
      <c r="H154" s="18">
        <f ca="1">+IF(AND('Rend bruts-Data'!D147=100%,'Rend indices-Data'!D147=100%),0,1)</f>
        <v>1</v>
      </c>
      <c r="I154" s="18">
        <f ca="1">+IF(AND('Rend bruts-Data'!E147=100%,'Rend indices-Data'!E147=100%),0,1)</f>
        <v>1</v>
      </c>
      <c r="J154" s="18">
        <f ca="1">+IF(AND('Rend bruts-Data'!F147=100%,'Rend indices-Data'!F147=100%),0,1)</f>
        <v>1</v>
      </c>
      <c r="K154" s="18">
        <f ca="1">+IF(AND('Rend bruts-Data'!G147=100%,'Rend indices-Data'!G147=100%),0,1)</f>
        <v>1</v>
      </c>
      <c r="L154" s="18">
        <f ca="1">+IF(AND('Rend bruts-Data'!H147=100%,'Rend indices-Data'!H147=100%),0,1)</f>
        <v>1</v>
      </c>
      <c r="M154" s="18">
        <f ca="1">+IF(AND('Rend bruts-Data'!I147=100%,'Rend indices-Data'!I147=100%),0,1)</f>
        <v>1</v>
      </c>
      <c r="N154" s="18">
        <f ca="1">+IF(AND('Rend bruts-Data'!J147=100%,'Rend indices-Data'!J147=100%),0,1)</f>
        <v>1</v>
      </c>
      <c r="O154" s="18">
        <f ca="1">+IF(AND('Rend bruts-Data'!K147=100%,'Rend indices-Data'!K147=100%),0,1)</f>
        <v>1</v>
      </c>
      <c r="P154" s="18">
        <f ca="1">+IF(AND('Rend bruts-Data'!L147=100%,'Rend indices-Data'!L147=100%),0,1)</f>
        <v>1</v>
      </c>
      <c r="Q154" s="18">
        <f ca="1">+IF(AND('Rend bruts-Data'!M147=100%,'Rend indices-Data'!M147=100%),0,1)</f>
        <v>1</v>
      </c>
      <c r="R154" s="18">
        <f ca="1">+IF(AND('Rend bruts-Data'!N147=100%,'Rend indices-Data'!N147=100%),0,1)</f>
        <v>1</v>
      </c>
      <c r="S154" s="18">
        <f>+IF(AND('Rend bruts-Data'!O147=100%,'Rend indices-Data'!O147=100%),0,1)</f>
        <v>0</v>
      </c>
      <c r="T154" s="18">
        <f ca="1">+IF(AND('Rend bruts-Data'!P147=100%,'Rend indices-Data'!P147=100%),0,1)</f>
        <v>1</v>
      </c>
      <c r="U154" s="18">
        <f ca="1">+IF(AND('Rend bruts-Data'!Q147=100%,'Rend indices-Data'!Q147=100%),0,1)</f>
        <v>1</v>
      </c>
      <c r="V154" s="18">
        <f ca="1">+IF(AND('Rend bruts-Data'!R147=100%,'Rend indices-Data'!R147=100%),0,1)</f>
        <v>1</v>
      </c>
      <c r="W154" s="18">
        <v>0</v>
      </c>
      <c r="X154" s="18">
        <v>0</v>
      </c>
      <c r="Y154" s="18">
        <v>0</v>
      </c>
      <c r="Z154" s="18">
        <f>+IF(AND('Rend bruts-Data'!V147=100%,'Rend indices-Data'!V147=100%),0,1)</f>
        <v>0</v>
      </c>
      <c r="AA154" s="18">
        <f ca="1">+IF(AND('Rend bruts-Data'!W147=100%,'Rend indices-Data'!W147=100%),0,1)</f>
        <v>1</v>
      </c>
      <c r="AC154" s="2">
        <f t="shared" si="24"/>
        <v>42429</v>
      </c>
    </row>
    <row r="155" spans="1:29" x14ac:dyDescent="0.25">
      <c r="A155">
        <f t="shared" ref="A155:A160" si="25">+IF(B155=B154,A154,A154+1)</f>
        <v>16</v>
      </c>
      <c r="B155">
        <f t="shared" ref="B155:B160" si="26">+YEAR(D155)</f>
        <v>2016</v>
      </c>
      <c r="C155">
        <f t="shared" ref="C155:C160" si="27">+MONTH(D155)</f>
        <v>3</v>
      </c>
      <c r="D155" s="2">
        <f>+'Rendements bruts'!A148</f>
        <v>42460</v>
      </c>
      <c r="E155" s="1">
        <f t="shared" si="7"/>
        <v>147</v>
      </c>
      <c r="F155" s="18">
        <f ca="1">+IF(AND('Rend bruts-Data'!B148=100%,'Rend indices-Data'!B148=100%),0,1)</f>
        <v>1</v>
      </c>
      <c r="G155" s="18">
        <f ca="1">+IF(AND('Rend bruts-Data'!C148=100%,'Rend indices-Data'!C148=100%),0,1)</f>
        <v>1</v>
      </c>
      <c r="H155" s="18">
        <f ca="1">+IF(AND('Rend bruts-Data'!D148=100%,'Rend indices-Data'!D148=100%),0,1)</f>
        <v>1</v>
      </c>
      <c r="I155" s="18">
        <f ca="1">+IF(AND('Rend bruts-Data'!E148=100%,'Rend indices-Data'!E148=100%),0,1)</f>
        <v>1</v>
      </c>
      <c r="J155" s="18">
        <f ca="1">+IF(AND('Rend bruts-Data'!F148=100%,'Rend indices-Data'!F148=100%),0,1)</f>
        <v>1</v>
      </c>
      <c r="K155" s="18">
        <f ca="1">+IF(AND('Rend bruts-Data'!G148=100%,'Rend indices-Data'!G148=100%),0,1)</f>
        <v>1</v>
      </c>
      <c r="L155" s="18">
        <f ca="1">+IF(AND('Rend bruts-Data'!H148=100%,'Rend indices-Data'!H148=100%),0,1)</f>
        <v>1</v>
      </c>
      <c r="M155" s="18">
        <f ca="1">+IF(AND('Rend bruts-Data'!I148=100%,'Rend indices-Data'!I148=100%),0,1)</f>
        <v>1</v>
      </c>
      <c r="N155" s="18">
        <f ca="1">+IF(AND('Rend bruts-Data'!J148=100%,'Rend indices-Data'!J148=100%),0,1)</f>
        <v>1</v>
      </c>
      <c r="O155" s="18">
        <f ca="1">+IF(AND('Rend bruts-Data'!K148=100%,'Rend indices-Data'!K148=100%),0,1)</f>
        <v>1</v>
      </c>
      <c r="P155" s="18">
        <f ca="1">+IF(AND('Rend bruts-Data'!L148=100%,'Rend indices-Data'!L148=100%),0,1)</f>
        <v>1</v>
      </c>
      <c r="Q155" s="18">
        <f ca="1">+IF(AND('Rend bruts-Data'!M148=100%,'Rend indices-Data'!M148=100%),0,1)</f>
        <v>1</v>
      </c>
      <c r="R155" s="18">
        <f ca="1">+IF(AND('Rend bruts-Data'!N148=100%,'Rend indices-Data'!N148=100%),0,1)</f>
        <v>1</v>
      </c>
      <c r="S155" s="18">
        <f>+IF(AND('Rend bruts-Data'!O148=100%,'Rend indices-Data'!O148=100%),0,1)</f>
        <v>0</v>
      </c>
      <c r="T155" s="18">
        <f ca="1">+IF(AND('Rend bruts-Data'!P148=100%,'Rend indices-Data'!P148=100%),0,1)</f>
        <v>1</v>
      </c>
      <c r="U155" s="18">
        <f ca="1">+IF(AND('Rend bruts-Data'!Q148=100%,'Rend indices-Data'!Q148=100%),0,1)</f>
        <v>1</v>
      </c>
      <c r="V155" s="18">
        <f ca="1">+IF(AND('Rend bruts-Data'!R148=100%,'Rend indices-Data'!R148=100%),0,1)</f>
        <v>1</v>
      </c>
      <c r="W155" s="18">
        <v>0</v>
      </c>
      <c r="X155" s="18">
        <v>0</v>
      </c>
      <c r="Y155" s="18">
        <v>0</v>
      </c>
      <c r="Z155" s="18">
        <f>+IF(AND('Rend bruts-Data'!V148=100%,'Rend indices-Data'!V148=100%),0,1)</f>
        <v>0</v>
      </c>
      <c r="AA155" s="18">
        <f ca="1">+IF(AND('Rend bruts-Data'!W148=100%,'Rend indices-Data'!W148=100%),0,1)</f>
        <v>1</v>
      </c>
      <c r="AC155" s="2">
        <f t="shared" ref="AC155:AC160" si="28">+D155</f>
        <v>42460</v>
      </c>
    </row>
    <row r="156" spans="1:29" x14ac:dyDescent="0.25">
      <c r="A156">
        <f t="shared" si="25"/>
        <v>16</v>
      </c>
      <c r="B156">
        <f t="shared" si="26"/>
        <v>2016</v>
      </c>
      <c r="C156">
        <f t="shared" si="27"/>
        <v>4</v>
      </c>
      <c r="D156" s="2">
        <f>+'Rendements bruts'!A149</f>
        <v>42489</v>
      </c>
      <c r="E156" s="1">
        <f t="shared" si="7"/>
        <v>148</v>
      </c>
      <c r="F156" s="18">
        <f ca="1">+IF(AND('Rend bruts-Data'!B149=100%,'Rend indices-Data'!B149=100%),0,1)</f>
        <v>1</v>
      </c>
      <c r="G156" s="18">
        <f ca="1">+IF(AND('Rend bruts-Data'!C149=100%,'Rend indices-Data'!C149=100%),0,1)</f>
        <v>1</v>
      </c>
      <c r="H156" s="18">
        <f ca="1">+IF(AND('Rend bruts-Data'!D149=100%,'Rend indices-Data'!D149=100%),0,1)</f>
        <v>1</v>
      </c>
      <c r="I156" s="18">
        <f ca="1">+IF(AND('Rend bruts-Data'!E149=100%,'Rend indices-Data'!E149=100%),0,1)</f>
        <v>1</v>
      </c>
      <c r="J156" s="18">
        <f ca="1">+IF(AND('Rend bruts-Data'!F149=100%,'Rend indices-Data'!F149=100%),0,1)</f>
        <v>1</v>
      </c>
      <c r="K156" s="18">
        <f ca="1">+IF(AND('Rend bruts-Data'!G149=100%,'Rend indices-Data'!G149=100%),0,1)</f>
        <v>1</v>
      </c>
      <c r="L156" s="18">
        <f ca="1">+IF(AND('Rend bruts-Data'!H149=100%,'Rend indices-Data'!H149=100%),0,1)</f>
        <v>1</v>
      </c>
      <c r="M156" s="18">
        <f ca="1">+IF(AND('Rend bruts-Data'!I149=100%,'Rend indices-Data'!I149=100%),0,1)</f>
        <v>1</v>
      </c>
      <c r="N156" s="18">
        <f ca="1">+IF(AND('Rend bruts-Data'!J149=100%,'Rend indices-Data'!J149=100%),0,1)</f>
        <v>1</v>
      </c>
      <c r="O156" s="18">
        <f ca="1">+IF(AND('Rend bruts-Data'!K149=100%,'Rend indices-Data'!K149=100%),0,1)</f>
        <v>1</v>
      </c>
      <c r="P156" s="18">
        <f ca="1">+IF(AND('Rend bruts-Data'!L149=100%,'Rend indices-Data'!L149=100%),0,1)</f>
        <v>1</v>
      </c>
      <c r="Q156" s="18">
        <f ca="1">+IF(AND('Rend bruts-Data'!M149=100%,'Rend indices-Data'!M149=100%),0,1)</f>
        <v>1</v>
      </c>
      <c r="R156" s="18">
        <f ca="1">+IF(AND('Rend bruts-Data'!N149=100%,'Rend indices-Data'!N149=100%),0,1)</f>
        <v>1</v>
      </c>
      <c r="S156" s="18">
        <f>+IF(AND('Rend bruts-Data'!O149=100%,'Rend indices-Data'!O149=100%),0,1)</f>
        <v>0</v>
      </c>
      <c r="T156" s="18">
        <f ca="1">+IF(AND('Rend bruts-Data'!P149=100%,'Rend indices-Data'!P149=100%),0,1)</f>
        <v>1</v>
      </c>
      <c r="U156" s="18">
        <f ca="1">+IF(AND('Rend bruts-Data'!Q149=100%,'Rend indices-Data'!Q149=100%),0,1)</f>
        <v>1</v>
      </c>
      <c r="V156" s="18">
        <f ca="1">+IF(AND('Rend bruts-Data'!R149=100%,'Rend indices-Data'!R149=100%),0,1)</f>
        <v>1</v>
      </c>
      <c r="W156" s="18">
        <f ca="1">+IF(AND('Rend bruts-Data'!S149=100%,'Rend indices-Data'!S149=100%),0,1)</f>
        <v>1</v>
      </c>
      <c r="X156" s="18">
        <f ca="1">+IF(AND('Rend bruts-Data'!T149=100%,'Rend indices-Data'!T149=100%),0,1)</f>
        <v>1</v>
      </c>
      <c r="Y156" s="18">
        <v>0</v>
      </c>
      <c r="Z156" s="18">
        <f>+IF(AND('Rend bruts-Data'!V149=100%,'Rend indices-Data'!V149=100%),0,1)</f>
        <v>0</v>
      </c>
      <c r="AA156" s="18">
        <f ca="1">+IF(AND('Rend bruts-Data'!W149=100%,'Rend indices-Data'!W149=100%),0,1)</f>
        <v>1</v>
      </c>
      <c r="AC156" s="2">
        <f t="shared" si="28"/>
        <v>42489</v>
      </c>
    </row>
    <row r="157" spans="1:29" x14ac:dyDescent="0.25">
      <c r="A157">
        <f t="shared" si="25"/>
        <v>16</v>
      </c>
      <c r="B157">
        <f t="shared" si="26"/>
        <v>2016</v>
      </c>
      <c r="C157">
        <f t="shared" si="27"/>
        <v>5</v>
      </c>
      <c r="D157" s="2">
        <f>+'Rendements bruts'!A150</f>
        <v>42521</v>
      </c>
      <c r="E157" s="1">
        <f t="shared" si="7"/>
        <v>149</v>
      </c>
      <c r="F157" s="18">
        <f ca="1">+IF(AND('Rend bruts-Data'!B150=100%,'Rend indices-Data'!B150=100%),0,1)</f>
        <v>1</v>
      </c>
      <c r="G157" s="18">
        <f ca="1">+IF(AND('Rend bruts-Data'!C150=100%,'Rend indices-Data'!C150=100%),0,1)</f>
        <v>1</v>
      </c>
      <c r="H157" s="18">
        <f ca="1">+IF(AND('Rend bruts-Data'!D150=100%,'Rend indices-Data'!D150=100%),0,1)</f>
        <v>1</v>
      </c>
      <c r="I157" s="18">
        <f ca="1">+IF(AND('Rend bruts-Data'!E150=100%,'Rend indices-Data'!E150=100%),0,1)</f>
        <v>1</v>
      </c>
      <c r="J157" s="18">
        <f ca="1">+IF(AND('Rend bruts-Data'!F150=100%,'Rend indices-Data'!F150=100%),0,1)</f>
        <v>1</v>
      </c>
      <c r="K157" s="18">
        <f ca="1">+IF(AND('Rend bruts-Data'!G150=100%,'Rend indices-Data'!G150=100%),0,1)</f>
        <v>1</v>
      </c>
      <c r="L157" s="18">
        <f ca="1">+IF(AND('Rend bruts-Data'!H150=100%,'Rend indices-Data'!H150=100%),0,1)</f>
        <v>1</v>
      </c>
      <c r="M157" s="18">
        <f ca="1">+IF(AND('Rend bruts-Data'!I150=100%,'Rend indices-Data'!I150=100%),0,1)</f>
        <v>1</v>
      </c>
      <c r="N157" s="18">
        <f ca="1">+IF(AND('Rend bruts-Data'!J150=100%,'Rend indices-Data'!J150=100%),0,1)</f>
        <v>1</v>
      </c>
      <c r="O157" s="18">
        <f ca="1">+IF(AND('Rend bruts-Data'!K150=100%,'Rend indices-Data'!K150=100%),0,1)</f>
        <v>1</v>
      </c>
      <c r="P157" s="18">
        <f ca="1">+IF(AND('Rend bruts-Data'!L150=100%,'Rend indices-Data'!L150=100%),0,1)</f>
        <v>1</v>
      </c>
      <c r="Q157" s="18">
        <f ca="1">+IF(AND('Rend bruts-Data'!M150=100%,'Rend indices-Data'!M150=100%),0,1)</f>
        <v>1</v>
      </c>
      <c r="R157" s="18">
        <f ca="1">+IF(AND('Rend bruts-Data'!N150=100%,'Rend indices-Data'!N150=100%),0,1)</f>
        <v>1</v>
      </c>
      <c r="S157" s="18">
        <f>+IF(AND('Rend bruts-Data'!O150=100%,'Rend indices-Data'!O150=100%),0,1)</f>
        <v>0</v>
      </c>
      <c r="T157" s="18">
        <f ca="1">+IF(AND('Rend bruts-Data'!P150=100%,'Rend indices-Data'!P150=100%),0,1)</f>
        <v>1</v>
      </c>
      <c r="U157" s="18">
        <f ca="1">+IF(AND('Rend bruts-Data'!Q150=100%,'Rend indices-Data'!Q150=100%),0,1)</f>
        <v>1</v>
      </c>
      <c r="V157" s="18">
        <f ca="1">+IF(AND('Rend bruts-Data'!R150=100%,'Rend indices-Data'!R150=100%),0,1)</f>
        <v>1</v>
      </c>
      <c r="W157" s="18">
        <f ca="1">+IF(AND('Rend bruts-Data'!S150=100%,'Rend indices-Data'!S150=100%),0,1)</f>
        <v>1</v>
      </c>
      <c r="X157" s="18">
        <f ca="1">+IF(AND('Rend bruts-Data'!T150=100%,'Rend indices-Data'!T150=100%),0,1)</f>
        <v>1</v>
      </c>
      <c r="Y157" s="18">
        <v>0</v>
      </c>
      <c r="Z157" s="18">
        <f>+IF(AND('Rend bruts-Data'!V150=100%,'Rend indices-Data'!V150=100%),0,1)</f>
        <v>0</v>
      </c>
      <c r="AA157" s="18">
        <f ca="1">+IF(AND('Rend bruts-Data'!W150=100%,'Rend indices-Data'!W150=100%),0,1)</f>
        <v>1</v>
      </c>
      <c r="AC157" s="2">
        <f t="shared" si="28"/>
        <v>42521</v>
      </c>
    </row>
    <row r="158" spans="1:29" x14ac:dyDescent="0.25">
      <c r="A158">
        <f t="shared" si="25"/>
        <v>16</v>
      </c>
      <c r="B158">
        <f t="shared" si="26"/>
        <v>2016</v>
      </c>
      <c r="C158">
        <f t="shared" si="27"/>
        <v>6</v>
      </c>
      <c r="D158" s="2">
        <f>+'Rendements bruts'!A151</f>
        <v>42551</v>
      </c>
      <c r="E158" s="1">
        <f t="shared" si="7"/>
        <v>150</v>
      </c>
      <c r="F158" s="18">
        <f ca="1">+IF(AND('Rend bruts-Data'!B151=100%,'Rend indices-Data'!B151=100%),0,1)</f>
        <v>1</v>
      </c>
      <c r="G158" s="18">
        <f ca="1">+IF(AND('Rend bruts-Data'!C151=100%,'Rend indices-Data'!C151=100%),0,1)</f>
        <v>1</v>
      </c>
      <c r="H158" s="18">
        <f ca="1">+IF(AND('Rend bruts-Data'!D151=100%,'Rend indices-Data'!D151=100%),0,1)</f>
        <v>1</v>
      </c>
      <c r="I158" s="18">
        <f ca="1">+IF(AND('Rend bruts-Data'!E151=100%,'Rend indices-Data'!E151=100%),0,1)</f>
        <v>1</v>
      </c>
      <c r="J158" s="18">
        <f ca="1">+IF(AND('Rend bruts-Data'!F151=100%,'Rend indices-Data'!F151=100%),0,1)</f>
        <v>1</v>
      </c>
      <c r="K158" s="18">
        <f ca="1">+IF(AND('Rend bruts-Data'!G151=100%,'Rend indices-Data'!G151=100%),0,1)</f>
        <v>1</v>
      </c>
      <c r="L158" s="18">
        <f ca="1">+IF(AND('Rend bruts-Data'!H151=100%,'Rend indices-Data'!H151=100%),0,1)</f>
        <v>1</v>
      </c>
      <c r="M158" s="18">
        <f ca="1">+IF(AND('Rend bruts-Data'!I151=100%,'Rend indices-Data'!I151=100%),0,1)</f>
        <v>1</v>
      </c>
      <c r="N158" s="18">
        <f ca="1">+IF(AND('Rend bruts-Data'!J151=100%,'Rend indices-Data'!J151=100%),0,1)</f>
        <v>1</v>
      </c>
      <c r="O158" s="18">
        <f ca="1">+IF(AND('Rend bruts-Data'!K151=100%,'Rend indices-Data'!K151=100%),0,1)</f>
        <v>1</v>
      </c>
      <c r="P158" s="18">
        <f ca="1">+IF(AND('Rend bruts-Data'!L151=100%,'Rend indices-Data'!L151=100%),0,1)</f>
        <v>1</v>
      </c>
      <c r="Q158" s="18">
        <f ca="1">+IF(AND('Rend bruts-Data'!M151=100%,'Rend indices-Data'!M151=100%),0,1)</f>
        <v>1</v>
      </c>
      <c r="R158" s="18">
        <f ca="1">+IF(AND('Rend bruts-Data'!N151=100%,'Rend indices-Data'!N151=100%),0,1)</f>
        <v>1</v>
      </c>
      <c r="S158" s="18">
        <f>+IF(AND('Rend bruts-Data'!O151=100%,'Rend indices-Data'!O151=100%),0,1)</f>
        <v>0</v>
      </c>
      <c r="T158" s="18">
        <f ca="1">+IF(AND('Rend bruts-Data'!P151=100%,'Rend indices-Data'!P151=100%),0,1)</f>
        <v>1</v>
      </c>
      <c r="U158" s="18">
        <f ca="1">+IF(AND('Rend bruts-Data'!Q151=100%,'Rend indices-Data'!Q151=100%),0,1)</f>
        <v>1</v>
      </c>
      <c r="V158" s="18">
        <f ca="1">+IF(AND('Rend bruts-Data'!R151=100%,'Rend indices-Data'!R151=100%),0,1)</f>
        <v>1</v>
      </c>
      <c r="W158" s="18">
        <f ca="1">+IF(AND('Rend bruts-Data'!S151=100%,'Rend indices-Data'!S151=100%),0,1)</f>
        <v>1</v>
      </c>
      <c r="X158" s="18">
        <f ca="1">+IF(AND('Rend bruts-Data'!T151=100%,'Rend indices-Data'!T151=100%),0,1)</f>
        <v>1</v>
      </c>
      <c r="Y158" s="18">
        <v>0</v>
      </c>
      <c r="Z158" s="18">
        <f>+IF(AND('Rend bruts-Data'!V151=100%,'Rend indices-Data'!V151=100%),0,1)</f>
        <v>0</v>
      </c>
      <c r="AA158" s="18">
        <f ca="1">+IF(AND('Rend bruts-Data'!W151=100%,'Rend indices-Data'!W151=100%),0,1)</f>
        <v>1</v>
      </c>
      <c r="AC158" s="2">
        <f t="shared" si="28"/>
        <v>42551</v>
      </c>
    </row>
    <row r="159" spans="1:29" x14ac:dyDescent="0.25">
      <c r="A159">
        <f t="shared" si="25"/>
        <v>16</v>
      </c>
      <c r="B159">
        <f t="shared" si="26"/>
        <v>2016</v>
      </c>
      <c r="C159">
        <f t="shared" si="27"/>
        <v>7</v>
      </c>
      <c r="D159" s="2">
        <f>+'Rendements bruts'!A152</f>
        <v>42580</v>
      </c>
      <c r="E159" s="1">
        <f t="shared" si="7"/>
        <v>151</v>
      </c>
      <c r="F159" s="18">
        <f ca="1">+IF(AND('Rend bruts-Data'!B152=100%,'Rend indices-Data'!B152=100%),0,1)</f>
        <v>1</v>
      </c>
      <c r="G159" s="18">
        <f ca="1">+IF(AND('Rend bruts-Data'!C152=100%,'Rend indices-Data'!C152=100%),0,1)</f>
        <v>1</v>
      </c>
      <c r="H159" s="18">
        <f ca="1">+IF(AND('Rend bruts-Data'!D152=100%,'Rend indices-Data'!D152=100%),0,1)</f>
        <v>1</v>
      </c>
      <c r="I159" s="18">
        <f ca="1">+IF(AND('Rend bruts-Data'!E152=100%,'Rend indices-Data'!E152=100%),0,1)</f>
        <v>1</v>
      </c>
      <c r="J159" s="18">
        <f ca="1">+IF(AND('Rend bruts-Data'!F152=100%,'Rend indices-Data'!F152=100%),0,1)</f>
        <v>1</v>
      </c>
      <c r="K159" s="18">
        <f ca="1">+IF(AND('Rend bruts-Data'!G152=100%,'Rend indices-Data'!G152=100%),0,1)</f>
        <v>1</v>
      </c>
      <c r="L159" s="18">
        <f ca="1">+IF(AND('Rend bruts-Data'!H152=100%,'Rend indices-Data'!H152=100%),0,1)</f>
        <v>1</v>
      </c>
      <c r="M159" s="18">
        <f ca="1">+IF(AND('Rend bruts-Data'!I152=100%,'Rend indices-Data'!I152=100%),0,1)</f>
        <v>1</v>
      </c>
      <c r="N159" s="18">
        <f ca="1">+IF(AND('Rend bruts-Data'!J152=100%,'Rend indices-Data'!J152=100%),0,1)</f>
        <v>1</v>
      </c>
      <c r="O159" s="18">
        <f ca="1">+IF(AND('Rend bruts-Data'!K152=100%,'Rend indices-Data'!K152=100%),0,1)</f>
        <v>1</v>
      </c>
      <c r="P159" s="18">
        <f ca="1">+IF(AND('Rend bruts-Data'!L152=100%,'Rend indices-Data'!L152=100%),0,1)</f>
        <v>1</v>
      </c>
      <c r="Q159" s="18">
        <f ca="1">+IF(AND('Rend bruts-Data'!M152=100%,'Rend indices-Data'!M152=100%),0,1)</f>
        <v>1</v>
      </c>
      <c r="R159" s="18">
        <f ca="1">+IF(AND('Rend bruts-Data'!N152=100%,'Rend indices-Data'!N152=100%),0,1)</f>
        <v>1</v>
      </c>
      <c r="S159" s="18">
        <f>+IF(AND('Rend bruts-Data'!O152=100%,'Rend indices-Data'!O152=100%),0,1)</f>
        <v>0</v>
      </c>
      <c r="T159" s="18">
        <f ca="1">+IF(AND('Rend bruts-Data'!P152=100%,'Rend indices-Data'!P152=100%),0,1)</f>
        <v>1</v>
      </c>
      <c r="U159" s="18">
        <f ca="1">+IF(AND('Rend bruts-Data'!Q152=100%,'Rend indices-Data'!Q152=100%),0,1)</f>
        <v>1</v>
      </c>
      <c r="V159" s="18">
        <f ca="1">+IF(AND('Rend bruts-Data'!R152=100%,'Rend indices-Data'!R152=100%),0,1)</f>
        <v>1</v>
      </c>
      <c r="W159" s="18">
        <f ca="1">+IF(AND('Rend bruts-Data'!S152=100%,'Rend indices-Data'!S152=100%),0,1)</f>
        <v>1</v>
      </c>
      <c r="X159" s="18">
        <f ca="1">+IF(AND('Rend bruts-Data'!T152=100%,'Rend indices-Data'!T152=100%),0,1)</f>
        <v>1</v>
      </c>
      <c r="Y159" s="18">
        <v>0</v>
      </c>
      <c r="Z159" s="18">
        <f>+IF(AND('Rend bruts-Data'!V152=100%,'Rend indices-Data'!V152=100%),0,1)</f>
        <v>0</v>
      </c>
      <c r="AA159" s="18">
        <f ca="1">+IF(AND('Rend bruts-Data'!W152=100%,'Rend indices-Data'!W152=100%),0,1)</f>
        <v>1</v>
      </c>
      <c r="AC159" s="2">
        <f t="shared" si="28"/>
        <v>42580</v>
      </c>
    </row>
    <row r="160" spans="1:29" x14ac:dyDescent="0.25">
      <c r="A160">
        <f t="shared" si="25"/>
        <v>16</v>
      </c>
      <c r="B160">
        <f t="shared" si="26"/>
        <v>2016</v>
      </c>
      <c r="C160">
        <f t="shared" si="27"/>
        <v>8</v>
      </c>
      <c r="D160" s="2">
        <f>+'Rendements bruts'!A153</f>
        <v>42613</v>
      </c>
      <c r="E160" s="1">
        <f t="shared" si="7"/>
        <v>152</v>
      </c>
      <c r="F160" s="18">
        <f ca="1">+IF(AND('Rend bruts-Data'!B153=100%,'Rend indices-Data'!B153=100%),0,1)</f>
        <v>1</v>
      </c>
      <c r="G160" s="18">
        <f ca="1">+IF(AND('Rend bruts-Data'!C153=100%,'Rend indices-Data'!C153=100%),0,1)</f>
        <v>1</v>
      </c>
      <c r="H160" s="18">
        <f ca="1">+IF(AND('Rend bruts-Data'!D153=100%,'Rend indices-Data'!D153=100%),0,1)</f>
        <v>1</v>
      </c>
      <c r="I160" s="18">
        <f ca="1">+IF(AND('Rend bruts-Data'!E153=100%,'Rend indices-Data'!E153=100%),0,1)</f>
        <v>1</v>
      </c>
      <c r="J160" s="18">
        <f ca="1">+IF(AND('Rend bruts-Data'!F153=100%,'Rend indices-Data'!F153=100%),0,1)</f>
        <v>1</v>
      </c>
      <c r="K160" s="18">
        <f ca="1">+IF(AND('Rend bruts-Data'!G153=100%,'Rend indices-Data'!G153=100%),0,1)</f>
        <v>1</v>
      </c>
      <c r="L160" s="18">
        <f ca="1">+IF(AND('Rend bruts-Data'!H153=100%,'Rend indices-Data'!H153=100%),0,1)</f>
        <v>1</v>
      </c>
      <c r="M160" s="18">
        <f ca="1">+IF(AND('Rend bruts-Data'!I153=100%,'Rend indices-Data'!I153=100%),0,1)</f>
        <v>1</v>
      </c>
      <c r="N160" s="18">
        <f ca="1">+IF(AND('Rend bruts-Data'!J153=100%,'Rend indices-Data'!J153=100%),0,1)</f>
        <v>1</v>
      </c>
      <c r="O160" s="18">
        <f ca="1">+IF(AND('Rend bruts-Data'!K153=100%,'Rend indices-Data'!K153=100%),0,1)</f>
        <v>1</v>
      </c>
      <c r="P160" s="18">
        <f ca="1">+IF(AND('Rend bruts-Data'!L153=100%,'Rend indices-Data'!L153=100%),0,1)</f>
        <v>1</v>
      </c>
      <c r="Q160" s="18">
        <f ca="1">+IF(AND('Rend bruts-Data'!M153=100%,'Rend indices-Data'!M153=100%),0,1)</f>
        <v>1</v>
      </c>
      <c r="R160" s="18">
        <f ca="1">+IF(AND('Rend bruts-Data'!N153=100%,'Rend indices-Data'!N153=100%),0,1)</f>
        <v>1</v>
      </c>
      <c r="S160" s="18">
        <f>+IF(AND('Rend bruts-Data'!O153=100%,'Rend indices-Data'!O153=100%),0,1)</f>
        <v>0</v>
      </c>
      <c r="T160" s="18">
        <f ca="1">+IF(AND('Rend bruts-Data'!P153=100%,'Rend indices-Data'!P153=100%),0,1)</f>
        <v>1</v>
      </c>
      <c r="U160" s="18">
        <f ca="1">+IF(AND('Rend bruts-Data'!Q153=100%,'Rend indices-Data'!Q153=100%),0,1)</f>
        <v>1</v>
      </c>
      <c r="V160" s="18">
        <f ca="1">+IF(AND('Rend bruts-Data'!R153=100%,'Rend indices-Data'!R153=100%),0,1)</f>
        <v>1</v>
      </c>
      <c r="W160" s="18">
        <f ca="1">+IF(AND('Rend bruts-Data'!S153=100%,'Rend indices-Data'!S153=100%),0,1)</f>
        <v>1</v>
      </c>
      <c r="X160" s="18">
        <f ca="1">+IF(AND('Rend bruts-Data'!T153=100%,'Rend indices-Data'!T153=100%),0,1)</f>
        <v>1</v>
      </c>
      <c r="Y160" s="18">
        <v>0</v>
      </c>
      <c r="Z160" s="18">
        <f>+IF(AND('Rend bruts-Data'!V153=100%,'Rend indices-Data'!V153=100%),0,1)</f>
        <v>0</v>
      </c>
      <c r="AA160" s="18">
        <f ca="1">+IF(AND('Rend bruts-Data'!W153=100%,'Rend indices-Data'!W153=100%),0,1)</f>
        <v>1</v>
      </c>
      <c r="AC160" s="2">
        <f t="shared" si="28"/>
        <v>42613</v>
      </c>
    </row>
    <row r="161" spans="1:29" x14ac:dyDescent="0.25">
      <c r="A161">
        <f t="shared" ref="A161:A166" si="29">+IF(B161=B160,A160,A160+1)</f>
        <v>16</v>
      </c>
      <c r="B161">
        <f t="shared" ref="B161:B166" si="30">+YEAR(D161)</f>
        <v>2016</v>
      </c>
      <c r="C161">
        <f t="shared" ref="C161:C166" si="31">+MONTH(D161)</f>
        <v>9</v>
      </c>
      <c r="D161" s="2">
        <f>+'Rendements bruts'!A154</f>
        <v>42643</v>
      </c>
      <c r="E161" s="1">
        <f t="shared" si="7"/>
        <v>153</v>
      </c>
      <c r="F161" s="18">
        <f ca="1">+IF(AND('Rend bruts-Data'!B154=100%,'Rend indices-Data'!B154=100%),0,1)</f>
        <v>1</v>
      </c>
      <c r="G161" s="18">
        <f ca="1">+IF(AND('Rend bruts-Data'!C154=100%,'Rend indices-Data'!C154=100%),0,1)</f>
        <v>1</v>
      </c>
      <c r="H161" s="18">
        <f ca="1">+IF(AND('Rend bruts-Data'!D154=100%,'Rend indices-Data'!D154=100%),0,1)</f>
        <v>1</v>
      </c>
      <c r="I161" s="18">
        <f ca="1">+IF(AND('Rend bruts-Data'!E154=100%,'Rend indices-Data'!E154=100%),0,1)</f>
        <v>1</v>
      </c>
      <c r="J161" s="18">
        <f ca="1">+IF(AND('Rend bruts-Data'!F154=100%,'Rend indices-Data'!F154=100%),0,1)</f>
        <v>1</v>
      </c>
      <c r="K161" s="18">
        <f ca="1">+IF(AND('Rend bruts-Data'!G154=100%,'Rend indices-Data'!G154=100%),0,1)</f>
        <v>1</v>
      </c>
      <c r="L161" s="18">
        <f ca="1">+IF(AND('Rend bruts-Data'!H154=100%,'Rend indices-Data'!H154=100%),0,1)</f>
        <v>1</v>
      </c>
      <c r="M161" s="18">
        <f ca="1">+IF(AND('Rend bruts-Data'!I154=100%,'Rend indices-Data'!I154=100%),0,1)</f>
        <v>1</v>
      </c>
      <c r="N161" s="18">
        <f ca="1">+IF(AND('Rend bruts-Data'!J154=100%,'Rend indices-Data'!J154=100%),0,1)</f>
        <v>1</v>
      </c>
      <c r="O161" s="18">
        <f ca="1">+IF(AND('Rend bruts-Data'!K154=100%,'Rend indices-Data'!K154=100%),0,1)</f>
        <v>1</v>
      </c>
      <c r="P161" s="18">
        <f ca="1">+IF(AND('Rend bruts-Data'!L154=100%,'Rend indices-Data'!L154=100%),0,1)</f>
        <v>1</v>
      </c>
      <c r="Q161" s="18">
        <f ca="1">+IF(AND('Rend bruts-Data'!M154=100%,'Rend indices-Data'!M154=100%),0,1)</f>
        <v>1</v>
      </c>
      <c r="R161" s="18">
        <f ca="1">+IF(AND('Rend bruts-Data'!N154=100%,'Rend indices-Data'!N154=100%),0,1)</f>
        <v>1</v>
      </c>
      <c r="S161" s="18">
        <f>+IF(AND('Rend bruts-Data'!O154=100%,'Rend indices-Data'!O154=100%),0,1)</f>
        <v>0</v>
      </c>
      <c r="T161" s="18">
        <f ca="1">+IF(AND('Rend bruts-Data'!P154=100%,'Rend indices-Data'!P154=100%),0,1)</f>
        <v>1</v>
      </c>
      <c r="U161" s="18">
        <f ca="1">+IF(AND('Rend bruts-Data'!Q154=100%,'Rend indices-Data'!Q154=100%),0,1)</f>
        <v>1</v>
      </c>
      <c r="V161" s="18">
        <f ca="1">+IF(AND('Rend bruts-Data'!R154=100%,'Rend indices-Data'!R154=100%),0,1)</f>
        <v>1</v>
      </c>
      <c r="W161" s="18">
        <f ca="1">+IF(AND('Rend bruts-Data'!S154=100%,'Rend indices-Data'!S154=100%),0,1)</f>
        <v>1</v>
      </c>
      <c r="X161" s="18">
        <f ca="1">+IF(AND('Rend bruts-Data'!T154=100%,'Rend indices-Data'!T154=100%),0,1)</f>
        <v>1</v>
      </c>
      <c r="Y161" s="18">
        <v>0</v>
      </c>
      <c r="Z161" s="18">
        <f>+IF(AND('Rend bruts-Data'!V154=100%,'Rend indices-Data'!V154=100%),0,1)</f>
        <v>0</v>
      </c>
      <c r="AA161" s="18">
        <f ca="1">+IF(AND('Rend bruts-Data'!W154=100%,'Rend indices-Data'!W154=100%),0,1)</f>
        <v>1</v>
      </c>
      <c r="AC161" s="2">
        <f t="shared" ref="AC161:AC166" si="32">+D161</f>
        <v>42643</v>
      </c>
    </row>
    <row r="162" spans="1:29" x14ac:dyDescent="0.25">
      <c r="A162">
        <f t="shared" si="29"/>
        <v>16</v>
      </c>
      <c r="B162">
        <f t="shared" si="30"/>
        <v>2016</v>
      </c>
      <c r="C162">
        <f t="shared" si="31"/>
        <v>10</v>
      </c>
      <c r="D162" s="2">
        <f>+'Rendements bruts'!A155</f>
        <v>42674</v>
      </c>
      <c r="E162" s="1">
        <f t="shared" si="7"/>
        <v>154</v>
      </c>
      <c r="F162" s="18">
        <f ca="1">+IF(AND('Rend bruts-Data'!B155=100%,'Rend indices-Data'!B155=100%),0,1)</f>
        <v>1</v>
      </c>
      <c r="G162" s="18">
        <f ca="1">+IF(AND('Rend bruts-Data'!C155=100%,'Rend indices-Data'!C155=100%),0,1)</f>
        <v>0</v>
      </c>
      <c r="H162" s="18">
        <f ca="1">+IF(AND('Rend bruts-Data'!D155=100%,'Rend indices-Data'!D155=100%),0,1)</f>
        <v>1</v>
      </c>
      <c r="I162" s="18">
        <f ca="1">+IF(AND('Rend bruts-Data'!E155=100%,'Rend indices-Data'!E155=100%),0,1)</f>
        <v>1</v>
      </c>
      <c r="J162" s="18">
        <f ca="1">+IF(AND('Rend bruts-Data'!F155=100%,'Rend indices-Data'!F155=100%),0,1)</f>
        <v>1</v>
      </c>
      <c r="K162" s="18">
        <f ca="1">+IF(AND('Rend bruts-Data'!G155=100%,'Rend indices-Data'!G155=100%),0,1)</f>
        <v>1</v>
      </c>
      <c r="L162" s="18">
        <f ca="1">+IF(AND('Rend bruts-Data'!H155=100%,'Rend indices-Data'!H155=100%),0,1)</f>
        <v>1</v>
      </c>
      <c r="M162" s="18">
        <f ca="1">+IF(AND('Rend bruts-Data'!I155=100%,'Rend indices-Data'!I155=100%),0,1)</f>
        <v>1</v>
      </c>
      <c r="N162" s="18">
        <f ca="1">+IF(AND('Rend bruts-Data'!J155=100%,'Rend indices-Data'!J155=100%),0,1)</f>
        <v>1</v>
      </c>
      <c r="O162" s="18">
        <f ca="1">+IF(AND('Rend bruts-Data'!K155=100%,'Rend indices-Data'!K155=100%),0,1)</f>
        <v>1</v>
      </c>
      <c r="P162" s="18">
        <f ca="1">+IF(AND('Rend bruts-Data'!L155=100%,'Rend indices-Data'!L155=100%),0,1)</f>
        <v>1</v>
      </c>
      <c r="Q162" s="18">
        <f ca="1">+IF(AND('Rend bruts-Data'!M155=100%,'Rend indices-Data'!M155=100%),0,1)</f>
        <v>1</v>
      </c>
      <c r="R162" s="18">
        <f ca="1">+IF(AND('Rend bruts-Data'!N155=100%,'Rend indices-Data'!N155=100%),0,1)</f>
        <v>1</v>
      </c>
      <c r="S162" s="18">
        <f>+IF(AND('Rend bruts-Data'!O155=100%,'Rend indices-Data'!O155=100%),0,1)</f>
        <v>0</v>
      </c>
      <c r="T162" s="18">
        <f ca="1">+IF(AND('Rend bruts-Data'!P155=100%,'Rend indices-Data'!P155=100%),0,1)</f>
        <v>1</v>
      </c>
      <c r="U162" s="18">
        <f ca="1">+IF(AND('Rend bruts-Data'!Q155=100%,'Rend indices-Data'!Q155=100%),0,1)</f>
        <v>1</v>
      </c>
      <c r="V162" s="18">
        <f ca="1">+IF(AND('Rend bruts-Data'!R155=100%,'Rend indices-Data'!R155=100%),0,1)</f>
        <v>1</v>
      </c>
      <c r="W162" s="18">
        <f ca="1">+IF(AND('Rend bruts-Data'!S155=100%,'Rend indices-Data'!S155=100%),0,1)</f>
        <v>1</v>
      </c>
      <c r="X162" s="18">
        <f ca="1">+IF(AND('Rend bruts-Data'!T155=100%,'Rend indices-Data'!T155=100%),0,1)</f>
        <v>1</v>
      </c>
      <c r="Y162" s="18">
        <v>0</v>
      </c>
      <c r="Z162" s="18">
        <f>+IF(AND('Rend bruts-Data'!V155=100%,'Rend indices-Data'!V155=100%),0,1)</f>
        <v>0</v>
      </c>
      <c r="AA162" s="18">
        <f ca="1">+IF(AND('Rend bruts-Data'!W155=100%,'Rend indices-Data'!W155=100%),0,1)</f>
        <v>1</v>
      </c>
      <c r="AC162" s="2">
        <f t="shared" si="32"/>
        <v>42674</v>
      </c>
    </row>
    <row r="163" spans="1:29" x14ac:dyDescent="0.25">
      <c r="A163">
        <f t="shared" si="29"/>
        <v>16</v>
      </c>
      <c r="B163">
        <f t="shared" si="30"/>
        <v>2016</v>
      </c>
      <c r="C163">
        <f t="shared" si="31"/>
        <v>11</v>
      </c>
      <c r="D163" s="2">
        <f>+'Rendements bruts'!A156</f>
        <v>42704</v>
      </c>
      <c r="E163" s="1">
        <f t="shared" si="7"/>
        <v>155</v>
      </c>
      <c r="F163" s="18">
        <f ca="1">+IF(AND('Rend bruts-Data'!B156=100%,'Rend indices-Data'!B156=100%),0,1)</f>
        <v>1</v>
      </c>
      <c r="G163" s="18">
        <f ca="1">+IF(AND('Rend bruts-Data'!C156=100%,'Rend indices-Data'!C156=100%),0,1)</f>
        <v>1</v>
      </c>
      <c r="H163" s="18">
        <f ca="1">+IF(AND('Rend bruts-Data'!D156=100%,'Rend indices-Data'!D156=100%),0,1)</f>
        <v>1</v>
      </c>
      <c r="I163" s="18">
        <f ca="1">+IF(AND('Rend bruts-Data'!E156=100%,'Rend indices-Data'!E156=100%),0,1)</f>
        <v>1</v>
      </c>
      <c r="J163" s="18">
        <f ca="1">+IF(AND('Rend bruts-Data'!F156=100%,'Rend indices-Data'!F156=100%),0,1)</f>
        <v>1</v>
      </c>
      <c r="K163" s="18">
        <f ca="1">+IF(AND('Rend bruts-Data'!G156=100%,'Rend indices-Data'!G156=100%),0,1)</f>
        <v>1</v>
      </c>
      <c r="L163" s="18">
        <f ca="1">+IF(AND('Rend bruts-Data'!H156=100%,'Rend indices-Data'!H156=100%),0,1)</f>
        <v>1</v>
      </c>
      <c r="M163" s="18">
        <f ca="1">+IF(AND('Rend bruts-Data'!I156=100%,'Rend indices-Data'!I156=100%),0,1)</f>
        <v>1</v>
      </c>
      <c r="N163" s="18">
        <f ca="1">+IF(AND('Rend bruts-Data'!J156=100%,'Rend indices-Data'!J156=100%),0,1)</f>
        <v>1</v>
      </c>
      <c r="O163" s="18">
        <f ca="1">+IF(AND('Rend bruts-Data'!K156=100%,'Rend indices-Data'!K156=100%),0,1)</f>
        <v>1</v>
      </c>
      <c r="P163" s="18">
        <f ca="1">+IF(AND('Rend bruts-Data'!L156=100%,'Rend indices-Data'!L156=100%),0,1)</f>
        <v>1</v>
      </c>
      <c r="Q163" s="18">
        <f ca="1">+IF(AND('Rend bruts-Data'!M156=100%,'Rend indices-Data'!M156=100%),0,1)</f>
        <v>1</v>
      </c>
      <c r="R163" s="18">
        <f ca="1">+IF(AND('Rend bruts-Data'!N156=100%,'Rend indices-Data'!N156=100%),0,1)</f>
        <v>1</v>
      </c>
      <c r="S163" s="18">
        <f>+IF(AND('Rend bruts-Data'!O156=100%,'Rend indices-Data'!O156=100%),0,1)</f>
        <v>0</v>
      </c>
      <c r="T163" s="18">
        <f ca="1">+IF(AND('Rend bruts-Data'!P156=100%,'Rend indices-Data'!P156=100%),0,1)</f>
        <v>1</v>
      </c>
      <c r="U163" s="18">
        <f ca="1">+IF(AND('Rend bruts-Data'!Q156=100%,'Rend indices-Data'!Q156=100%),0,1)</f>
        <v>1</v>
      </c>
      <c r="V163" s="18">
        <f ca="1">+IF(AND('Rend bruts-Data'!R156=100%,'Rend indices-Data'!R156=100%),0,1)</f>
        <v>1</v>
      </c>
      <c r="W163" s="18">
        <f ca="1">+IF(AND('Rend bruts-Data'!S156=100%,'Rend indices-Data'!S156=100%),0,1)</f>
        <v>1</v>
      </c>
      <c r="X163" s="18">
        <f ca="1">+IF(AND('Rend bruts-Data'!T156=100%,'Rend indices-Data'!T156=100%),0,1)</f>
        <v>1</v>
      </c>
      <c r="Y163" s="18">
        <v>0</v>
      </c>
      <c r="Z163" s="18">
        <f>+IF(AND('Rend bruts-Data'!V156=100%,'Rend indices-Data'!V156=100%),0,1)</f>
        <v>0</v>
      </c>
      <c r="AA163" s="18">
        <f ca="1">+IF(AND('Rend bruts-Data'!W156=100%,'Rend indices-Data'!W156=100%),0,1)</f>
        <v>1</v>
      </c>
      <c r="AC163" s="2">
        <f t="shared" si="32"/>
        <v>42704</v>
      </c>
    </row>
    <row r="164" spans="1:29" x14ac:dyDescent="0.25">
      <c r="A164">
        <f t="shared" si="29"/>
        <v>16</v>
      </c>
      <c r="B164">
        <f t="shared" si="30"/>
        <v>2016</v>
      </c>
      <c r="C164">
        <f t="shared" si="31"/>
        <v>12</v>
      </c>
      <c r="D164" s="2">
        <f>+'Rendements bruts'!A157</f>
        <v>42734</v>
      </c>
      <c r="E164" s="1">
        <f t="shared" si="7"/>
        <v>156</v>
      </c>
      <c r="F164" s="18">
        <f ca="1">+IF(AND('Rend bruts-Data'!B157=100%,'Rend indices-Data'!B157=100%),0,1)</f>
        <v>1</v>
      </c>
      <c r="G164" s="18">
        <f ca="1">+IF(AND('Rend bruts-Data'!C157=100%,'Rend indices-Data'!C157=100%),0,1)</f>
        <v>1</v>
      </c>
      <c r="H164" s="18">
        <f ca="1">+IF(AND('Rend bruts-Data'!D157=100%,'Rend indices-Data'!D157=100%),0,1)</f>
        <v>1</v>
      </c>
      <c r="I164" s="18">
        <f ca="1">+IF(AND('Rend bruts-Data'!E157=100%,'Rend indices-Data'!E157=100%),0,1)</f>
        <v>1</v>
      </c>
      <c r="J164" s="18">
        <f ca="1">+IF(AND('Rend bruts-Data'!F157=100%,'Rend indices-Data'!F157=100%),0,1)</f>
        <v>1</v>
      </c>
      <c r="K164" s="18">
        <f ca="1">+IF(AND('Rend bruts-Data'!G157=100%,'Rend indices-Data'!G157=100%),0,1)</f>
        <v>1</v>
      </c>
      <c r="L164" s="18">
        <f ca="1">+IF(AND('Rend bruts-Data'!H157=100%,'Rend indices-Data'!H157=100%),0,1)</f>
        <v>1</v>
      </c>
      <c r="M164" s="18">
        <f ca="1">+IF(AND('Rend bruts-Data'!I157=100%,'Rend indices-Data'!I157=100%),0,1)</f>
        <v>1</v>
      </c>
      <c r="N164" s="18">
        <f ca="1">+IF(AND('Rend bruts-Data'!J157=100%,'Rend indices-Data'!J157=100%),0,1)</f>
        <v>1</v>
      </c>
      <c r="O164" s="18">
        <f ca="1">+IF(AND('Rend bruts-Data'!K157=100%,'Rend indices-Data'!K157=100%),0,1)</f>
        <v>1</v>
      </c>
      <c r="P164" s="18">
        <f ca="1">+IF(AND('Rend bruts-Data'!L157=100%,'Rend indices-Data'!L157=100%),0,1)</f>
        <v>1</v>
      </c>
      <c r="Q164" s="18">
        <f ca="1">+IF(AND('Rend bruts-Data'!M157=100%,'Rend indices-Data'!M157=100%),0,1)</f>
        <v>1</v>
      </c>
      <c r="R164" s="18">
        <f ca="1">+IF(AND('Rend bruts-Data'!N157=100%,'Rend indices-Data'!N157=100%),0,1)</f>
        <v>1</v>
      </c>
      <c r="S164" s="18">
        <f>+IF(AND('Rend bruts-Data'!O157=100%,'Rend indices-Data'!O157=100%),0,1)</f>
        <v>0</v>
      </c>
      <c r="T164" s="18">
        <f ca="1">+IF(AND('Rend bruts-Data'!P157=100%,'Rend indices-Data'!P157=100%),0,1)</f>
        <v>1</v>
      </c>
      <c r="U164" s="18">
        <f ca="1">+IF(AND('Rend bruts-Data'!Q157=100%,'Rend indices-Data'!Q157=100%),0,1)</f>
        <v>1</v>
      </c>
      <c r="V164" s="18">
        <f>+IF(AND('Rend bruts-Data'!R157=100%,'Rend indices-Data'!R157=100%),0,1)</f>
        <v>0</v>
      </c>
      <c r="W164" s="18">
        <f ca="1">+IF(AND('Rend bruts-Data'!S157=100%,'Rend indices-Data'!S157=100%),0,1)</f>
        <v>1</v>
      </c>
      <c r="X164" s="18">
        <f ca="1">+IF(AND('Rend bruts-Data'!T157=100%,'Rend indices-Data'!T157=100%),0,1)</f>
        <v>1</v>
      </c>
      <c r="Y164" s="18">
        <v>0</v>
      </c>
      <c r="Z164" s="18">
        <f>+IF(AND('Rend bruts-Data'!V157=100%,'Rend indices-Data'!V157=100%),0,1)</f>
        <v>0</v>
      </c>
      <c r="AA164" s="18">
        <f ca="1">+IF(AND('Rend bruts-Data'!W157=100%,'Rend indices-Data'!W157=100%),0,1)</f>
        <v>1</v>
      </c>
      <c r="AC164" s="2">
        <f t="shared" si="32"/>
        <v>42734</v>
      </c>
    </row>
    <row r="165" spans="1:29" x14ac:dyDescent="0.25">
      <c r="A165">
        <f t="shared" si="29"/>
        <v>17</v>
      </c>
      <c r="B165">
        <f t="shared" si="30"/>
        <v>2017</v>
      </c>
      <c r="C165">
        <f t="shared" si="31"/>
        <v>1</v>
      </c>
      <c r="D165" s="2">
        <f>+'Rendements bruts'!A158</f>
        <v>42766</v>
      </c>
      <c r="E165" s="1">
        <f t="shared" si="7"/>
        <v>157</v>
      </c>
      <c r="F165" s="18">
        <f ca="1">+IF(AND('Rend bruts-Data'!B158=100%,'Rend indices-Data'!B158=100%),0,1)</f>
        <v>1</v>
      </c>
      <c r="G165" s="18">
        <f ca="1">+IF(AND('Rend bruts-Data'!C158=100%,'Rend indices-Data'!C158=100%),0,1)</f>
        <v>1</v>
      </c>
      <c r="H165" s="18">
        <f ca="1">+IF(AND('Rend bruts-Data'!D158=100%,'Rend indices-Data'!D158=100%),0,1)</f>
        <v>1</v>
      </c>
      <c r="I165" s="18">
        <f ca="1">+IF(AND('Rend bruts-Data'!E158=100%,'Rend indices-Data'!E158=100%),0,1)</f>
        <v>1</v>
      </c>
      <c r="J165" s="18">
        <f ca="1">+IF(AND('Rend bruts-Data'!F158=100%,'Rend indices-Data'!F158=100%),0,1)</f>
        <v>1</v>
      </c>
      <c r="K165" s="18">
        <f ca="1">+IF(AND('Rend bruts-Data'!G158=100%,'Rend indices-Data'!G158=100%),0,1)</f>
        <v>1</v>
      </c>
      <c r="L165" s="18">
        <f ca="1">+IF(AND('Rend bruts-Data'!H158=100%,'Rend indices-Data'!H158=100%),0,1)</f>
        <v>1</v>
      </c>
      <c r="M165" s="18">
        <f ca="1">+IF(AND('Rend bruts-Data'!I158=100%,'Rend indices-Data'!I158=100%),0,1)</f>
        <v>1</v>
      </c>
      <c r="N165" s="18">
        <f ca="1">+IF(AND('Rend bruts-Data'!J158=100%,'Rend indices-Data'!J158=100%),0,1)</f>
        <v>1</v>
      </c>
      <c r="O165" s="18">
        <f ca="1">+IF(AND('Rend bruts-Data'!K158=100%,'Rend indices-Data'!K158=100%),0,1)</f>
        <v>1</v>
      </c>
      <c r="P165" s="18">
        <f ca="1">+IF(AND('Rend bruts-Data'!L158=100%,'Rend indices-Data'!L158=100%),0,1)</f>
        <v>1</v>
      </c>
      <c r="Q165" s="18">
        <f ca="1">+IF(AND('Rend bruts-Data'!M158=100%,'Rend indices-Data'!M158=100%),0,1)</f>
        <v>1</v>
      </c>
      <c r="R165" s="18">
        <f ca="1">+IF(AND('Rend bruts-Data'!N158=100%,'Rend indices-Data'!N158=100%),0,1)</f>
        <v>1</v>
      </c>
      <c r="S165" s="18">
        <f>+IF(AND('Rend bruts-Data'!O158=100%,'Rend indices-Data'!O158=100%),0,1)</f>
        <v>0</v>
      </c>
      <c r="T165" s="18">
        <f ca="1">+IF(AND('Rend bruts-Data'!P158=100%,'Rend indices-Data'!P158=100%),0,1)</f>
        <v>1</v>
      </c>
      <c r="U165" s="18">
        <f ca="1">+IF(AND('Rend bruts-Data'!Q158=100%,'Rend indices-Data'!Q158=100%),0,1)</f>
        <v>1</v>
      </c>
      <c r="V165" s="18">
        <f>+IF(AND('Rend bruts-Data'!R158=100%,'Rend indices-Data'!R158=100%),0,1)</f>
        <v>0</v>
      </c>
      <c r="W165" s="18">
        <f ca="1">+IF(AND('Rend bruts-Data'!S158=100%,'Rend indices-Data'!S158=100%),0,1)</f>
        <v>1</v>
      </c>
      <c r="X165" s="18">
        <f ca="1">+IF(AND('Rend bruts-Data'!T158=100%,'Rend indices-Data'!T158=100%),0,1)</f>
        <v>1</v>
      </c>
      <c r="Y165" s="18">
        <v>0</v>
      </c>
      <c r="Z165" s="18">
        <f>+IF(AND('Rend bruts-Data'!V158=100%,'Rend indices-Data'!V158=100%),0,1)</f>
        <v>0</v>
      </c>
      <c r="AA165" s="18">
        <f ca="1">+IF(AND('Rend bruts-Data'!W158=100%,'Rend indices-Data'!W158=100%),0,1)</f>
        <v>1</v>
      </c>
      <c r="AC165" s="2">
        <f t="shared" si="32"/>
        <v>42766</v>
      </c>
    </row>
    <row r="166" spans="1:29" x14ac:dyDescent="0.25">
      <c r="A166">
        <f t="shared" si="29"/>
        <v>17</v>
      </c>
      <c r="B166">
        <f t="shared" si="30"/>
        <v>2017</v>
      </c>
      <c r="C166">
        <f t="shared" si="31"/>
        <v>2</v>
      </c>
      <c r="D166" s="2">
        <f>+'Rendements bruts'!A159</f>
        <v>42794</v>
      </c>
      <c r="E166" s="1">
        <f t="shared" si="7"/>
        <v>158</v>
      </c>
      <c r="F166" s="18">
        <f ca="1">+IF(AND('Rend bruts-Data'!B159=100%,'Rend indices-Data'!B159=100%),0,1)</f>
        <v>1</v>
      </c>
      <c r="G166" s="18">
        <f ca="1">+IF(AND('Rend bruts-Data'!C159=100%,'Rend indices-Data'!C159=100%),0,1)</f>
        <v>1</v>
      </c>
      <c r="H166" s="18">
        <f ca="1">+IF(AND('Rend bruts-Data'!D159=100%,'Rend indices-Data'!D159=100%),0,1)</f>
        <v>1</v>
      </c>
      <c r="I166" s="18">
        <f ca="1">+IF(AND('Rend bruts-Data'!E159=100%,'Rend indices-Data'!E159=100%),0,1)</f>
        <v>1</v>
      </c>
      <c r="J166" s="18">
        <f ca="1">+IF(AND('Rend bruts-Data'!F159=100%,'Rend indices-Data'!F159=100%),0,1)</f>
        <v>1</v>
      </c>
      <c r="K166" s="18">
        <f ca="1">+IF(AND('Rend bruts-Data'!G159=100%,'Rend indices-Data'!G159=100%),0,1)</f>
        <v>1</v>
      </c>
      <c r="L166" s="18">
        <f ca="1">+IF(AND('Rend bruts-Data'!H159=100%,'Rend indices-Data'!H159=100%),0,1)</f>
        <v>1</v>
      </c>
      <c r="M166" s="18">
        <f ca="1">+IF(AND('Rend bruts-Data'!I159=100%,'Rend indices-Data'!I159=100%),0,1)</f>
        <v>1</v>
      </c>
      <c r="N166" s="18">
        <f ca="1">+IF(AND('Rend bruts-Data'!J159=100%,'Rend indices-Data'!J159=100%),0,1)</f>
        <v>1</v>
      </c>
      <c r="O166" s="18">
        <f ca="1">+IF(AND('Rend bruts-Data'!K159=100%,'Rend indices-Data'!K159=100%),0,1)</f>
        <v>1</v>
      </c>
      <c r="P166" s="18">
        <f ca="1">+IF(AND('Rend bruts-Data'!L159=100%,'Rend indices-Data'!L159=100%),0,1)</f>
        <v>1</v>
      </c>
      <c r="Q166" s="18">
        <f ca="1">+IF(AND('Rend bruts-Data'!M159=100%,'Rend indices-Data'!M159=100%),0,1)</f>
        <v>1</v>
      </c>
      <c r="R166" s="18">
        <f ca="1">+IF(AND('Rend bruts-Data'!N159=100%,'Rend indices-Data'!N159=100%),0,1)</f>
        <v>1</v>
      </c>
      <c r="S166" s="18">
        <f>+IF(AND('Rend bruts-Data'!O159=100%,'Rend indices-Data'!O159=100%),0,1)</f>
        <v>0</v>
      </c>
      <c r="T166" s="18">
        <f ca="1">+IF(AND('Rend bruts-Data'!P159=100%,'Rend indices-Data'!P159=100%),0,1)</f>
        <v>1</v>
      </c>
      <c r="U166" s="18">
        <f ca="1">+IF(AND('Rend bruts-Data'!Q159=100%,'Rend indices-Data'!Q159=100%),0,1)</f>
        <v>1</v>
      </c>
      <c r="V166" s="18">
        <f>+IF(AND('Rend bruts-Data'!R159=100%,'Rend indices-Data'!R159=100%),0,1)</f>
        <v>0</v>
      </c>
      <c r="W166" s="18">
        <f ca="1">+IF(AND('Rend bruts-Data'!S159=100%,'Rend indices-Data'!S159=100%),0,1)</f>
        <v>1</v>
      </c>
      <c r="X166" s="18">
        <f ca="1">+IF(AND('Rend bruts-Data'!T159=100%,'Rend indices-Data'!T159=100%),0,1)</f>
        <v>1</v>
      </c>
      <c r="Y166" s="18">
        <v>0</v>
      </c>
      <c r="Z166" s="18">
        <f>+IF(AND('Rend bruts-Data'!V159=100%,'Rend indices-Data'!V159=100%),0,1)</f>
        <v>0</v>
      </c>
      <c r="AA166" s="18">
        <f ca="1">+IF(AND('Rend bruts-Data'!W159=100%,'Rend indices-Data'!W159=100%),0,1)</f>
        <v>1</v>
      </c>
      <c r="AC166" s="2">
        <f t="shared" si="32"/>
        <v>42794</v>
      </c>
    </row>
    <row r="167" spans="1:29" x14ac:dyDescent="0.25">
      <c r="A167">
        <f t="shared" ref="A167" si="33">+IF(B167=B166,A166,A166+1)</f>
        <v>17</v>
      </c>
      <c r="B167">
        <f t="shared" ref="B167" si="34">+YEAR(D167)</f>
        <v>2017</v>
      </c>
      <c r="C167">
        <f t="shared" ref="C167" si="35">+MONTH(D167)</f>
        <v>3</v>
      </c>
      <c r="D167" s="2">
        <f>+'Rendements bruts'!A160</f>
        <v>42825</v>
      </c>
      <c r="E167" s="1">
        <f t="shared" si="7"/>
        <v>159</v>
      </c>
      <c r="F167" s="18">
        <f ca="1">+IF(AND('Rend bruts-Data'!B160=100%,'Rend indices-Data'!B160=100%),0,1)</f>
        <v>1</v>
      </c>
      <c r="G167" s="18">
        <f ca="1">+IF(AND('Rend bruts-Data'!C160=100%,'Rend indices-Data'!C160=100%),0,1)</f>
        <v>1</v>
      </c>
      <c r="H167" s="18">
        <f ca="1">+IF(AND('Rend bruts-Data'!D160=100%,'Rend indices-Data'!D160=100%),0,1)</f>
        <v>1</v>
      </c>
      <c r="I167" s="18">
        <f ca="1">+IF(AND('Rend bruts-Data'!E160=100%,'Rend indices-Data'!E160=100%),0,1)</f>
        <v>1</v>
      </c>
      <c r="J167" s="18">
        <f ca="1">+IF(AND('Rend bruts-Data'!F160=100%,'Rend indices-Data'!F160=100%),0,1)</f>
        <v>1</v>
      </c>
      <c r="K167" s="18">
        <f ca="1">+IF(AND('Rend bruts-Data'!G160=100%,'Rend indices-Data'!G160=100%),0,1)</f>
        <v>1</v>
      </c>
      <c r="L167" s="18">
        <f ca="1">+IF(AND('Rend bruts-Data'!H160=100%,'Rend indices-Data'!H160=100%),0,1)</f>
        <v>1</v>
      </c>
      <c r="M167" s="18">
        <f ca="1">+IF(AND('Rend bruts-Data'!I160=100%,'Rend indices-Data'!I160=100%),0,1)</f>
        <v>1</v>
      </c>
      <c r="N167" s="18">
        <f ca="1">+IF(AND('Rend bruts-Data'!J160=100%,'Rend indices-Data'!J160=100%),0,1)</f>
        <v>1</v>
      </c>
      <c r="O167" s="18">
        <f ca="1">+IF(AND('Rend bruts-Data'!K160=100%,'Rend indices-Data'!K160=100%),0,1)</f>
        <v>1</v>
      </c>
      <c r="P167" s="18">
        <f ca="1">+IF(AND('Rend bruts-Data'!L160=100%,'Rend indices-Data'!L160=100%),0,1)</f>
        <v>1</v>
      </c>
      <c r="Q167" s="18">
        <f ca="1">+IF(AND('Rend bruts-Data'!M160=100%,'Rend indices-Data'!M160=100%),0,1)</f>
        <v>1</v>
      </c>
      <c r="R167" s="18">
        <f ca="1">+IF(AND('Rend bruts-Data'!N160=100%,'Rend indices-Data'!N160=100%),0,1)</f>
        <v>1</v>
      </c>
      <c r="S167" s="18">
        <f>+IF(AND('Rend bruts-Data'!O160=100%,'Rend indices-Data'!O160=100%),0,1)</f>
        <v>0</v>
      </c>
      <c r="T167" s="18">
        <f ca="1">+IF(AND('Rend bruts-Data'!P160=100%,'Rend indices-Data'!P160=100%),0,1)</f>
        <v>1</v>
      </c>
      <c r="U167" s="18">
        <f ca="1">+IF(AND('Rend bruts-Data'!Q160=100%,'Rend indices-Data'!Q160=100%),0,1)</f>
        <v>1</v>
      </c>
      <c r="V167" s="18">
        <f>+IF(AND('Rend bruts-Data'!R160=100%,'Rend indices-Data'!R160=100%),0,1)</f>
        <v>0</v>
      </c>
      <c r="W167" s="18">
        <f ca="1">+IF(AND('Rend bruts-Data'!S160=100%,'Rend indices-Data'!S160=100%),0,1)</f>
        <v>1</v>
      </c>
      <c r="X167" s="18">
        <f ca="1">+IF(AND('Rend bruts-Data'!T160=100%,'Rend indices-Data'!T160=100%),0,1)</f>
        <v>1</v>
      </c>
      <c r="Y167" s="18">
        <v>0</v>
      </c>
      <c r="Z167" s="18">
        <f>+IF(AND('Rend bruts-Data'!V160=100%,'Rend indices-Data'!V160=100%),0,1)</f>
        <v>0</v>
      </c>
      <c r="AA167" s="18">
        <f ca="1">+IF(AND('Rend bruts-Data'!W160=100%,'Rend indices-Data'!W160=100%),0,1)</f>
        <v>1</v>
      </c>
      <c r="AC167" s="2">
        <f t="shared" ref="AC167" si="36">+D167</f>
        <v>42825</v>
      </c>
    </row>
    <row r="168" spans="1:29" x14ac:dyDescent="0.25">
      <c r="A168">
        <f t="shared" ref="A168" si="37">+IF(B168=B167,A167,A167+1)</f>
        <v>17</v>
      </c>
      <c r="B168">
        <f t="shared" ref="B168" si="38">+YEAR(D168)</f>
        <v>2017</v>
      </c>
      <c r="C168">
        <f t="shared" ref="C168" si="39">+MONTH(D168)</f>
        <v>4</v>
      </c>
      <c r="D168" s="2">
        <f>+'Rendements bruts'!A161</f>
        <v>42853</v>
      </c>
      <c r="E168" s="1">
        <f t="shared" si="7"/>
        <v>160</v>
      </c>
      <c r="F168" s="18">
        <f ca="1">+IF(AND('Rend bruts-Data'!B161=100%,'Rend indices-Data'!B161=100%),0,1)</f>
        <v>1</v>
      </c>
      <c r="G168" s="18">
        <f ca="1">+IF(AND('Rend bruts-Data'!C161=100%,'Rend indices-Data'!C161=100%),0,1)</f>
        <v>1</v>
      </c>
      <c r="H168" s="18">
        <f ca="1">+IF(AND('Rend bruts-Data'!D161=100%,'Rend indices-Data'!D161=100%),0,1)</f>
        <v>1</v>
      </c>
      <c r="I168" s="18">
        <f ca="1">+IF(AND('Rend bruts-Data'!E161=100%,'Rend indices-Data'!E161=100%),0,1)</f>
        <v>1</v>
      </c>
      <c r="J168" s="18">
        <f ca="1">+IF(AND('Rend bruts-Data'!F161=100%,'Rend indices-Data'!F161=100%),0,1)</f>
        <v>1</v>
      </c>
      <c r="K168" s="18">
        <f ca="1">+IF(AND('Rend bruts-Data'!G161=100%,'Rend indices-Data'!G161=100%),0,1)</f>
        <v>1</v>
      </c>
      <c r="L168" s="18">
        <f ca="1">+IF(AND('Rend bruts-Data'!H161=100%,'Rend indices-Data'!H161=100%),0,1)</f>
        <v>1</v>
      </c>
      <c r="M168" s="18">
        <f ca="1">+IF(AND('Rend bruts-Data'!I161=100%,'Rend indices-Data'!I161=100%),0,1)</f>
        <v>1</v>
      </c>
      <c r="N168" s="18">
        <f ca="1">+IF(AND('Rend bruts-Data'!J161=100%,'Rend indices-Data'!J161=100%),0,1)</f>
        <v>1</v>
      </c>
      <c r="O168" s="18">
        <f ca="1">+IF(AND('Rend bruts-Data'!K161=100%,'Rend indices-Data'!K161=100%),0,1)</f>
        <v>1</v>
      </c>
      <c r="P168" s="18">
        <f ca="1">+IF(AND('Rend bruts-Data'!L161=100%,'Rend indices-Data'!L161=100%),0,1)</f>
        <v>1</v>
      </c>
      <c r="Q168" s="18">
        <f ca="1">+IF(AND('Rend bruts-Data'!M161=100%,'Rend indices-Data'!M161=100%),0,1)</f>
        <v>1</v>
      </c>
      <c r="R168" s="18">
        <f ca="1">+IF(AND('Rend bruts-Data'!N161=100%,'Rend indices-Data'!N161=100%),0,1)</f>
        <v>1</v>
      </c>
      <c r="S168" s="18">
        <f>+IF(AND('Rend bruts-Data'!O161=100%,'Rend indices-Data'!O161=100%),0,1)</f>
        <v>0</v>
      </c>
      <c r="T168" s="18">
        <f ca="1">+IF(AND('Rend bruts-Data'!P161=100%,'Rend indices-Data'!P161=100%),0,1)</f>
        <v>1</v>
      </c>
      <c r="U168" s="18">
        <f ca="1">+IF(AND('Rend bruts-Data'!Q161=100%,'Rend indices-Data'!Q161=100%),0,1)</f>
        <v>1</v>
      </c>
      <c r="V168" s="18">
        <f>+IF(AND('Rend bruts-Data'!R161=100%,'Rend indices-Data'!R161=100%),0,1)</f>
        <v>0</v>
      </c>
      <c r="W168" s="18">
        <f ca="1">+IF(AND('Rend bruts-Data'!S161=100%,'Rend indices-Data'!S161=100%),0,1)</f>
        <v>1</v>
      </c>
      <c r="X168" s="18">
        <f ca="1">+IF(AND('Rend bruts-Data'!T161=100%,'Rend indices-Data'!T161=100%),0,1)</f>
        <v>0</v>
      </c>
      <c r="Y168" s="18">
        <v>0</v>
      </c>
      <c r="Z168" s="18">
        <f>+IF(AND('Rend bruts-Data'!V161=100%,'Rend indices-Data'!V161=100%),0,1)</f>
        <v>0</v>
      </c>
      <c r="AA168" s="18">
        <f ca="1">+IF(AND('Rend bruts-Data'!W161=100%,'Rend indices-Data'!W161=100%),0,1)</f>
        <v>1</v>
      </c>
      <c r="AC168" s="2">
        <f t="shared" ref="AC168" si="40">+D168</f>
        <v>42853</v>
      </c>
    </row>
    <row r="169" spans="1:29" x14ac:dyDescent="0.25">
      <c r="A169">
        <f t="shared" ref="A169" si="41">+IF(B169=B168,A168,A168+1)</f>
        <v>17</v>
      </c>
      <c r="B169">
        <f t="shared" ref="B169" si="42">+YEAR(D169)</f>
        <v>2017</v>
      </c>
      <c r="C169">
        <f t="shared" ref="C169" si="43">+MONTH(D169)</f>
        <v>5</v>
      </c>
      <c r="D169" s="2">
        <f>+'Rendements bruts'!A162</f>
        <v>42886</v>
      </c>
      <c r="E169" s="1">
        <f t="shared" si="7"/>
        <v>161</v>
      </c>
      <c r="F169" s="18">
        <f ca="1">+IF(AND('Rend bruts-Data'!B162=100%,'Rend indices-Data'!B162=100%),0,1)</f>
        <v>1</v>
      </c>
      <c r="G169" s="18">
        <f ca="1">+IF(AND('Rend bruts-Data'!C162=100%,'Rend indices-Data'!C162=100%),0,1)</f>
        <v>1</v>
      </c>
      <c r="H169" s="18">
        <f ca="1">+IF(AND('Rend bruts-Data'!D162=100%,'Rend indices-Data'!D162=100%),0,1)</f>
        <v>1</v>
      </c>
      <c r="I169" s="18">
        <f ca="1">+IF(AND('Rend bruts-Data'!E162=100%,'Rend indices-Data'!E162=100%),0,1)</f>
        <v>1</v>
      </c>
      <c r="J169" s="18">
        <f ca="1">+IF(AND('Rend bruts-Data'!F162=100%,'Rend indices-Data'!F162=100%),0,1)</f>
        <v>1</v>
      </c>
      <c r="K169" s="18">
        <f ca="1">+IF(AND('Rend bruts-Data'!G162=100%,'Rend indices-Data'!G162=100%),0,1)</f>
        <v>1</v>
      </c>
      <c r="L169" s="18">
        <f ca="1">+IF(AND('Rend bruts-Data'!H162=100%,'Rend indices-Data'!H162=100%),0,1)</f>
        <v>1</v>
      </c>
      <c r="M169" s="18">
        <f ca="1">+IF(AND('Rend bruts-Data'!I162=100%,'Rend indices-Data'!I162=100%),0,1)</f>
        <v>1</v>
      </c>
      <c r="N169" s="18">
        <f ca="1">+IF(AND('Rend bruts-Data'!J162=100%,'Rend indices-Data'!J162=100%),0,1)</f>
        <v>1</v>
      </c>
      <c r="O169" s="18">
        <f ca="1">+IF(AND('Rend bruts-Data'!K162=100%,'Rend indices-Data'!K162=100%),0,1)</f>
        <v>1</v>
      </c>
      <c r="P169" s="18">
        <f ca="1">+IF(AND('Rend bruts-Data'!L162=100%,'Rend indices-Data'!L162=100%),0,1)</f>
        <v>1</v>
      </c>
      <c r="Q169" s="18">
        <f ca="1">+IF(AND('Rend bruts-Data'!M162=100%,'Rend indices-Data'!M162=100%),0,1)</f>
        <v>1</v>
      </c>
      <c r="R169" s="18">
        <f ca="1">+IF(AND('Rend bruts-Data'!N162=100%,'Rend indices-Data'!N162=100%),0,1)</f>
        <v>1</v>
      </c>
      <c r="S169" s="18">
        <f>+IF(AND('Rend bruts-Data'!O162=100%,'Rend indices-Data'!O162=100%),0,1)</f>
        <v>0</v>
      </c>
      <c r="T169" s="18">
        <f ca="1">+IF(AND('Rend bruts-Data'!P162=100%,'Rend indices-Data'!P162=100%),0,1)</f>
        <v>1</v>
      </c>
      <c r="U169" s="18">
        <f ca="1">+IF(AND('Rend bruts-Data'!Q162=100%,'Rend indices-Data'!Q162=100%),0,1)</f>
        <v>1</v>
      </c>
      <c r="V169" s="18">
        <f>+IF(AND('Rend bruts-Data'!R162=100%,'Rend indices-Data'!R162=100%),0,1)</f>
        <v>0</v>
      </c>
      <c r="W169" s="18">
        <f ca="1">+IF(AND('Rend bruts-Data'!S162=100%,'Rend indices-Data'!S162=100%),0,1)</f>
        <v>1</v>
      </c>
      <c r="X169" s="18">
        <f ca="1">+IF(AND('Rend bruts-Data'!T162=100%,'Rend indices-Data'!T162=100%),0,1)</f>
        <v>1</v>
      </c>
      <c r="Y169" s="18">
        <v>0</v>
      </c>
      <c r="Z169" s="18">
        <f>+IF(AND('Rend bruts-Data'!V162=100%,'Rend indices-Data'!V162=100%),0,1)</f>
        <v>0</v>
      </c>
      <c r="AA169" s="18">
        <f ca="1">+IF(AND('Rend bruts-Data'!W162=100%,'Rend indices-Data'!W162=100%),0,1)</f>
        <v>1</v>
      </c>
      <c r="AC169" s="2">
        <f t="shared" ref="AC169" si="44">+D169</f>
        <v>42886</v>
      </c>
    </row>
    <row r="170" spans="1:29" x14ac:dyDescent="0.25">
      <c r="A170">
        <f t="shared" ref="A170" si="45">+IF(B170=B169,A169,A169+1)</f>
        <v>17</v>
      </c>
      <c r="B170">
        <f t="shared" ref="B170" si="46">+YEAR(D170)</f>
        <v>2017</v>
      </c>
      <c r="C170">
        <f t="shared" ref="C170" si="47">+MONTH(D170)</f>
        <v>6</v>
      </c>
      <c r="D170" s="2">
        <f>+'Rendements bruts'!A163</f>
        <v>42916</v>
      </c>
      <c r="E170" s="1">
        <f t="shared" si="7"/>
        <v>162</v>
      </c>
      <c r="F170" s="18">
        <f ca="1">+IF(AND('Rend bruts-Data'!B163=100%,'Rend indices-Data'!B163=100%),0,1)</f>
        <v>1</v>
      </c>
      <c r="G170" s="18">
        <f ca="1">+IF(AND('Rend bruts-Data'!C163=100%,'Rend indices-Data'!C163=100%),0,1)</f>
        <v>1</v>
      </c>
      <c r="H170" s="18">
        <f ca="1">+IF(AND('Rend bruts-Data'!D163=100%,'Rend indices-Data'!D163=100%),0,1)</f>
        <v>1</v>
      </c>
      <c r="I170" s="18">
        <f ca="1">+IF(AND('Rend bruts-Data'!E163=100%,'Rend indices-Data'!E163=100%),0,1)</f>
        <v>1</v>
      </c>
      <c r="J170" s="18">
        <f ca="1">+IF(AND('Rend bruts-Data'!F163=100%,'Rend indices-Data'!F163=100%),0,1)</f>
        <v>1</v>
      </c>
      <c r="K170" s="18">
        <f ca="1">+IF(AND('Rend bruts-Data'!G163=100%,'Rend indices-Data'!G163=100%),0,1)</f>
        <v>1</v>
      </c>
      <c r="L170" s="18">
        <f ca="1">+IF(AND('Rend bruts-Data'!H163=100%,'Rend indices-Data'!H163=100%),0,1)</f>
        <v>1</v>
      </c>
      <c r="M170" s="18">
        <f ca="1">+IF(AND('Rend bruts-Data'!I163=100%,'Rend indices-Data'!I163=100%),0,1)</f>
        <v>1</v>
      </c>
      <c r="N170" s="18">
        <f ca="1">+IF(AND('Rend bruts-Data'!J163=100%,'Rend indices-Data'!J163=100%),0,1)</f>
        <v>1</v>
      </c>
      <c r="O170" s="18">
        <f ca="1">+IF(AND('Rend bruts-Data'!K163=100%,'Rend indices-Data'!K163=100%),0,1)</f>
        <v>1</v>
      </c>
      <c r="P170" s="18">
        <f ca="1">+IF(AND('Rend bruts-Data'!L163=100%,'Rend indices-Data'!L163=100%),0,1)</f>
        <v>1</v>
      </c>
      <c r="Q170" s="18">
        <f ca="1">+IF(AND('Rend bruts-Data'!M163=100%,'Rend indices-Data'!M163=100%),0,1)</f>
        <v>1</v>
      </c>
      <c r="R170" s="18">
        <f ca="1">+IF(AND('Rend bruts-Data'!N163=100%,'Rend indices-Data'!N163=100%),0,1)</f>
        <v>1</v>
      </c>
      <c r="S170" s="18">
        <f>+IF(AND('Rend bruts-Data'!O163=100%,'Rend indices-Data'!O163=100%),0,1)</f>
        <v>0</v>
      </c>
      <c r="T170" s="18">
        <f ca="1">+IF(AND('Rend bruts-Data'!P163=100%,'Rend indices-Data'!P163=100%),0,1)</f>
        <v>1</v>
      </c>
      <c r="U170" s="18">
        <f ca="1">+IF(AND('Rend bruts-Data'!Q163=100%,'Rend indices-Data'!Q163=100%),0,1)</f>
        <v>1</v>
      </c>
      <c r="V170" s="18">
        <f>+IF(AND('Rend bruts-Data'!R163=100%,'Rend indices-Data'!R163=100%),0,1)</f>
        <v>0</v>
      </c>
      <c r="W170" s="18">
        <f ca="1">+IF(AND('Rend bruts-Data'!S163=100%,'Rend indices-Data'!S163=100%),0,1)</f>
        <v>1</v>
      </c>
      <c r="X170" s="18">
        <f ca="1">+IF(AND('Rend bruts-Data'!T163=100%,'Rend indices-Data'!T163=100%),0,1)</f>
        <v>1</v>
      </c>
      <c r="Y170" s="18">
        <v>0</v>
      </c>
      <c r="Z170" s="18">
        <f>+IF(AND('Rend bruts-Data'!V163=100%,'Rend indices-Data'!V163=100%),0,1)</f>
        <v>0</v>
      </c>
      <c r="AA170" s="18">
        <f ca="1">+IF(AND('Rend bruts-Data'!W163=100%,'Rend indices-Data'!W163=100%),0,1)</f>
        <v>0</v>
      </c>
      <c r="AC170" s="2">
        <f t="shared" ref="AC170" si="48">+D170</f>
        <v>42916</v>
      </c>
    </row>
    <row r="171" spans="1:29" x14ac:dyDescent="0.25">
      <c r="A171">
        <f t="shared" ref="A171" si="49">+IF(B171=B170,A170,A170+1)</f>
        <v>17</v>
      </c>
      <c r="B171">
        <f t="shared" ref="B171" si="50">+YEAR(D171)</f>
        <v>2017</v>
      </c>
      <c r="C171">
        <f t="shared" ref="C171" si="51">+MONTH(D171)</f>
        <v>7</v>
      </c>
      <c r="D171" s="2">
        <f>+'Rendements bruts'!A164</f>
        <v>42947</v>
      </c>
      <c r="E171" s="1">
        <f t="shared" si="7"/>
        <v>163</v>
      </c>
      <c r="F171" s="18">
        <f ca="1">+IF(AND('Rend bruts-Data'!B164=100%,'Rend indices-Data'!B164=100%),0,1)</f>
        <v>1</v>
      </c>
      <c r="G171" s="18">
        <f ca="1">+IF(AND('Rend bruts-Data'!C164=100%,'Rend indices-Data'!C164=100%),0,1)</f>
        <v>1</v>
      </c>
      <c r="H171" s="18">
        <f ca="1">+IF(AND('Rend bruts-Data'!D164=100%,'Rend indices-Data'!D164=100%),0,1)</f>
        <v>1</v>
      </c>
      <c r="I171" s="18">
        <f ca="1">+IF(AND('Rend bruts-Data'!E164=100%,'Rend indices-Data'!E164=100%),0,1)</f>
        <v>1</v>
      </c>
      <c r="J171" s="18">
        <f ca="1">+IF(AND('Rend bruts-Data'!F164=100%,'Rend indices-Data'!F164=100%),0,1)</f>
        <v>1</v>
      </c>
      <c r="K171" s="18">
        <f ca="1">+IF(AND('Rend bruts-Data'!G164=100%,'Rend indices-Data'!G164=100%),0,1)</f>
        <v>1</v>
      </c>
      <c r="L171" s="18">
        <f ca="1">+IF(AND('Rend bruts-Data'!H164=100%,'Rend indices-Data'!H164=100%),0,1)</f>
        <v>1</v>
      </c>
      <c r="M171" s="18">
        <f ca="1">+IF(AND('Rend bruts-Data'!I164=100%,'Rend indices-Data'!I164=100%),0,1)</f>
        <v>1</v>
      </c>
      <c r="N171" s="18">
        <f ca="1">+IF(AND('Rend bruts-Data'!J164=100%,'Rend indices-Data'!J164=100%),0,1)</f>
        <v>1</v>
      </c>
      <c r="O171" s="18">
        <f ca="1">+IF(AND('Rend bruts-Data'!K164=100%,'Rend indices-Data'!K164=100%),0,1)</f>
        <v>1</v>
      </c>
      <c r="P171" s="18">
        <f ca="1">+IF(AND('Rend bruts-Data'!L164=100%,'Rend indices-Data'!L164=100%),0,1)</f>
        <v>1</v>
      </c>
      <c r="Q171" s="18">
        <f ca="1">+IF(AND('Rend bruts-Data'!M164=100%,'Rend indices-Data'!M164=100%),0,1)</f>
        <v>1</v>
      </c>
      <c r="R171" s="18">
        <f ca="1">+IF(AND('Rend bruts-Data'!N164=100%,'Rend indices-Data'!N164=100%),0,1)</f>
        <v>1</v>
      </c>
      <c r="S171" s="18">
        <f>+IF(AND('Rend bruts-Data'!O164=100%,'Rend indices-Data'!O164=100%),0,1)</f>
        <v>0</v>
      </c>
      <c r="T171" s="18">
        <f ca="1">+IF(AND('Rend bruts-Data'!P164=100%,'Rend indices-Data'!P164=100%),0,1)</f>
        <v>1</v>
      </c>
      <c r="U171" s="18">
        <f ca="1">+IF(AND('Rend bruts-Data'!Q164=100%,'Rend indices-Data'!Q164=100%),0,1)</f>
        <v>1</v>
      </c>
      <c r="V171" s="18">
        <f>+IF(AND('Rend bruts-Data'!R164=100%,'Rend indices-Data'!R164=100%),0,1)</f>
        <v>0</v>
      </c>
      <c r="W171" s="18">
        <f ca="1">+IF(AND('Rend bruts-Data'!S164=100%,'Rend indices-Data'!S164=100%),0,1)</f>
        <v>1</v>
      </c>
      <c r="X171" s="18">
        <f ca="1">+IF(AND('Rend bruts-Data'!T164=100%,'Rend indices-Data'!T164=100%),0,1)</f>
        <v>1</v>
      </c>
      <c r="Y171" s="18">
        <v>0</v>
      </c>
      <c r="Z171" s="18">
        <f>+IF(AND('Rend bruts-Data'!V164=100%,'Rend indices-Data'!V164=100%),0,1)</f>
        <v>0</v>
      </c>
      <c r="AA171" s="18">
        <f ca="1">+IF(AND('Rend bruts-Data'!W164=100%,'Rend indices-Data'!W164=100%),0,1)</f>
        <v>1</v>
      </c>
      <c r="AC171" s="2">
        <f t="shared" ref="AC171" si="52">+D171</f>
        <v>42947</v>
      </c>
    </row>
    <row r="172" spans="1:29" x14ac:dyDescent="0.25">
      <c r="A172">
        <f t="shared" ref="A172" si="53">+IF(B172=B171,A171,A171+1)</f>
        <v>17</v>
      </c>
      <c r="B172">
        <f t="shared" ref="B172" si="54">+YEAR(D172)</f>
        <v>2017</v>
      </c>
      <c r="C172">
        <f t="shared" ref="C172" si="55">+MONTH(D172)</f>
        <v>8</v>
      </c>
      <c r="D172" s="2">
        <f>+'Rendements bruts'!A165</f>
        <v>42978</v>
      </c>
      <c r="E172" s="1">
        <f t="shared" si="7"/>
        <v>164</v>
      </c>
      <c r="F172" s="18">
        <f ca="1">+IF(AND('Rend bruts-Data'!B165=100%,'Rend indices-Data'!B165=100%),0,1)</f>
        <v>1</v>
      </c>
      <c r="G172" s="18">
        <f ca="1">+IF(AND('Rend bruts-Data'!C165=100%,'Rend indices-Data'!C165=100%),0,1)</f>
        <v>1</v>
      </c>
      <c r="H172" s="18">
        <f ca="1">+IF(AND('Rend bruts-Data'!D165=100%,'Rend indices-Data'!D165=100%),0,1)</f>
        <v>1</v>
      </c>
      <c r="I172" s="18">
        <f ca="1">+IF(AND('Rend bruts-Data'!E165=100%,'Rend indices-Data'!E165=100%),0,1)</f>
        <v>1</v>
      </c>
      <c r="J172" s="18">
        <f ca="1">+IF(AND('Rend bruts-Data'!F165=100%,'Rend indices-Data'!F165=100%),0,1)</f>
        <v>1</v>
      </c>
      <c r="K172" s="18">
        <f ca="1">+IF(AND('Rend bruts-Data'!G165=100%,'Rend indices-Data'!G165=100%),0,1)</f>
        <v>1</v>
      </c>
      <c r="L172" s="18">
        <f ca="1">+IF(AND('Rend bruts-Data'!H165=100%,'Rend indices-Data'!H165=100%),0,1)</f>
        <v>1</v>
      </c>
      <c r="M172" s="18">
        <f ca="1">+IF(AND('Rend bruts-Data'!I165=100%,'Rend indices-Data'!I165=100%),0,1)</f>
        <v>1</v>
      </c>
      <c r="N172" s="18">
        <f ca="1">+IF(AND('Rend bruts-Data'!J165=100%,'Rend indices-Data'!J165=100%),0,1)</f>
        <v>1</v>
      </c>
      <c r="O172" s="18">
        <f ca="1">+IF(AND('Rend bruts-Data'!K165=100%,'Rend indices-Data'!K165=100%),0,1)</f>
        <v>1</v>
      </c>
      <c r="P172" s="18">
        <f ca="1">+IF(AND('Rend bruts-Data'!L165=100%,'Rend indices-Data'!L165=100%),0,1)</f>
        <v>1</v>
      </c>
      <c r="Q172" s="18">
        <f ca="1">+IF(AND('Rend bruts-Data'!M165=100%,'Rend indices-Data'!M165=100%),0,1)</f>
        <v>1</v>
      </c>
      <c r="R172" s="18">
        <f ca="1">+IF(AND('Rend bruts-Data'!N165=100%,'Rend indices-Data'!N165=100%),0,1)</f>
        <v>1</v>
      </c>
      <c r="S172" s="18">
        <f>+IF(AND('Rend bruts-Data'!O165=100%,'Rend indices-Data'!O165=100%),0,1)</f>
        <v>0</v>
      </c>
      <c r="T172" s="18">
        <f ca="1">+IF(AND('Rend bruts-Data'!P165=100%,'Rend indices-Data'!P165=100%),0,1)</f>
        <v>1</v>
      </c>
      <c r="U172" s="18">
        <f ca="1">+IF(AND('Rend bruts-Data'!Q165=100%,'Rend indices-Data'!Q165=100%),0,1)</f>
        <v>1</v>
      </c>
      <c r="V172" s="18">
        <f>+IF(AND('Rend bruts-Data'!R165=100%,'Rend indices-Data'!R165=100%),0,1)</f>
        <v>0</v>
      </c>
      <c r="W172" s="18">
        <f ca="1">+IF(AND('Rend bruts-Data'!S165=100%,'Rend indices-Data'!S165=100%),0,1)</f>
        <v>1</v>
      </c>
      <c r="X172" s="18">
        <f ca="1">+IF(AND('Rend bruts-Data'!T165=100%,'Rend indices-Data'!T165=100%),0,1)</f>
        <v>1</v>
      </c>
      <c r="Y172" s="18">
        <v>0</v>
      </c>
      <c r="Z172" s="18">
        <f>+IF(AND('Rend bruts-Data'!V165=100%,'Rend indices-Data'!V165=100%),0,1)</f>
        <v>0</v>
      </c>
      <c r="AA172" s="18">
        <f ca="1">+IF(AND('Rend bruts-Data'!W165=100%,'Rend indices-Data'!W165=100%),0,1)</f>
        <v>1</v>
      </c>
      <c r="AC172" s="2">
        <f t="shared" ref="AC172" si="56">+D172</f>
        <v>42978</v>
      </c>
    </row>
    <row r="173" spans="1:29" x14ac:dyDescent="0.25">
      <c r="A173">
        <f t="shared" ref="A173" si="57">+IF(B173=B172,A172,A172+1)</f>
        <v>17</v>
      </c>
      <c r="B173">
        <f t="shared" ref="B173" si="58">+YEAR(D173)</f>
        <v>2017</v>
      </c>
      <c r="C173">
        <f t="shared" ref="C173" si="59">+MONTH(D173)</f>
        <v>9</v>
      </c>
      <c r="D173" s="2">
        <f>+'Rendements bruts'!A166</f>
        <v>43007</v>
      </c>
      <c r="E173" s="1">
        <f t="shared" si="7"/>
        <v>165</v>
      </c>
      <c r="F173" s="18">
        <f ca="1">+IF(AND('Rend bruts-Data'!B166=100%,'Rend indices-Data'!B166=100%),0,1)</f>
        <v>1</v>
      </c>
      <c r="G173" s="18">
        <f ca="1">+IF(AND('Rend bruts-Data'!C166=100%,'Rend indices-Data'!C166=100%),0,1)</f>
        <v>1</v>
      </c>
      <c r="H173" s="18">
        <f ca="1">+IF(AND('Rend bruts-Data'!D166=100%,'Rend indices-Data'!D166=100%),0,1)</f>
        <v>1</v>
      </c>
      <c r="I173" s="18">
        <f ca="1">+IF(AND('Rend bruts-Data'!E166=100%,'Rend indices-Data'!E166=100%),0,1)</f>
        <v>1</v>
      </c>
      <c r="J173" s="18">
        <f ca="1">+IF(AND('Rend bruts-Data'!F166=100%,'Rend indices-Data'!F166=100%),0,1)</f>
        <v>1</v>
      </c>
      <c r="K173" s="18">
        <f ca="1">+IF(AND('Rend bruts-Data'!G166=100%,'Rend indices-Data'!G166=100%),0,1)</f>
        <v>1</v>
      </c>
      <c r="L173" s="18">
        <f ca="1">+IF(AND('Rend bruts-Data'!H166=100%,'Rend indices-Data'!H166=100%),0,1)</f>
        <v>1</v>
      </c>
      <c r="M173" s="18">
        <f ca="1">+IF(AND('Rend bruts-Data'!I166=100%,'Rend indices-Data'!I166=100%),0,1)</f>
        <v>1</v>
      </c>
      <c r="N173" s="18">
        <f ca="1">+IF(AND('Rend bruts-Data'!J166=100%,'Rend indices-Data'!J166=100%),0,1)</f>
        <v>1</v>
      </c>
      <c r="O173" s="18">
        <f ca="1">+IF(AND('Rend bruts-Data'!K166=100%,'Rend indices-Data'!K166=100%),0,1)</f>
        <v>1</v>
      </c>
      <c r="P173" s="18">
        <f ca="1">+IF(AND('Rend bruts-Data'!L166=100%,'Rend indices-Data'!L166=100%),0,1)</f>
        <v>1</v>
      </c>
      <c r="Q173" s="18">
        <f ca="1">+IF(AND('Rend bruts-Data'!M166=100%,'Rend indices-Data'!M166=100%),0,1)</f>
        <v>1</v>
      </c>
      <c r="R173" s="18">
        <f ca="1">+IF(AND('Rend bruts-Data'!N166=100%,'Rend indices-Data'!N166=100%),0,1)</f>
        <v>1</v>
      </c>
      <c r="S173" s="18">
        <f>+IF(AND('Rend bruts-Data'!O166=100%,'Rend indices-Data'!O166=100%),0,1)</f>
        <v>0</v>
      </c>
      <c r="T173" s="18">
        <f ca="1">+IF(AND('Rend bruts-Data'!P166=100%,'Rend indices-Data'!P166=100%),0,1)</f>
        <v>1</v>
      </c>
      <c r="U173" s="18">
        <f ca="1">+IF(AND('Rend bruts-Data'!Q166=100%,'Rend indices-Data'!Q166=100%),0,1)</f>
        <v>1</v>
      </c>
      <c r="V173" s="18">
        <f>+IF(AND('Rend bruts-Data'!R166=100%,'Rend indices-Data'!R166=100%),0,1)</f>
        <v>0</v>
      </c>
      <c r="W173" s="18">
        <f ca="1">+IF(AND('Rend bruts-Data'!S166=100%,'Rend indices-Data'!S166=100%),0,1)</f>
        <v>1</v>
      </c>
      <c r="X173" s="18">
        <f ca="1">+IF(AND('Rend bruts-Data'!T166=100%,'Rend indices-Data'!T166=100%),0,1)</f>
        <v>1</v>
      </c>
      <c r="Y173" s="18">
        <v>0</v>
      </c>
      <c r="Z173" s="18">
        <f>+IF(AND('Rend bruts-Data'!V166=100%,'Rend indices-Data'!V166=100%),0,1)</f>
        <v>0</v>
      </c>
      <c r="AA173" s="18">
        <f ca="1">+IF(AND('Rend bruts-Data'!W166=100%,'Rend indices-Data'!W166=100%),0,1)</f>
        <v>1</v>
      </c>
      <c r="AC173" s="2">
        <f t="shared" ref="AC173" si="60">+D173</f>
        <v>43007</v>
      </c>
    </row>
    <row r="174" spans="1:29" x14ac:dyDescent="0.25">
      <c r="A174">
        <f t="shared" ref="A174" si="61">+IF(B174=B173,A173,A173+1)</f>
        <v>17</v>
      </c>
      <c r="B174">
        <f t="shared" ref="B174" si="62">+YEAR(D174)</f>
        <v>2017</v>
      </c>
      <c r="C174">
        <f t="shared" ref="C174" si="63">+MONTH(D174)</f>
        <v>10</v>
      </c>
      <c r="D174" s="2">
        <f>+'Rendements bruts'!A167</f>
        <v>43039</v>
      </c>
      <c r="E174" s="1">
        <f t="shared" si="7"/>
        <v>166</v>
      </c>
      <c r="F174" s="18">
        <f ca="1">+IF(AND('Rend bruts-Data'!B167=100%,'Rend indices-Data'!B167=100%),0,1)</f>
        <v>1</v>
      </c>
      <c r="G174" s="18">
        <f ca="1">+IF(AND('Rend bruts-Data'!C167=100%,'Rend indices-Data'!C167=100%),0,1)</f>
        <v>1</v>
      </c>
      <c r="H174" s="18">
        <f ca="1">+IF(AND('Rend bruts-Data'!D167=100%,'Rend indices-Data'!D167=100%),0,1)</f>
        <v>1</v>
      </c>
      <c r="I174" s="18">
        <f ca="1">+IF(AND('Rend bruts-Data'!E167=100%,'Rend indices-Data'!E167=100%),0,1)</f>
        <v>1</v>
      </c>
      <c r="J174" s="18">
        <f ca="1">+IF(AND('Rend bruts-Data'!F167=100%,'Rend indices-Data'!F167=100%),0,1)</f>
        <v>1</v>
      </c>
      <c r="K174" s="18">
        <f ca="1">+IF(AND('Rend bruts-Data'!G167=100%,'Rend indices-Data'!G167=100%),0,1)</f>
        <v>1</v>
      </c>
      <c r="L174" s="18">
        <f ca="1">+IF(AND('Rend bruts-Data'!H167=100%,'Rend indices-Data'!H167=100%),0,1)</f>
        <v>1</v>
      </c>
      <c r="M174" s="18">
        <f ca="1">+IF(AND('Rend bruts-Data'!I167=100%,'Rend indices-Data'!I167=100%),0,1)</f>
        <v>1</v>
      </c>
      <c r="N174" s="18">
        <f ca="1">+IF(AND('Rend bruts-Data'!J167=100%,'Rend indices-Data'!J167=100%),0,1)</f>
        <v>1</v>
      </c>
      <c r="O174" s="18">
        <f ca="1">+IF(AND('Rend bruts-Data'!K167=100%,'Rend indices-Data'!K167=100%),0,1)</f>
        <v>1</v>
      </c>
      <c r="P174" s="18">
        <f ca="1">+IF(AND('Rend bruts-Data'!L167=100%,'Rend indices-Data'!L167=100%),0,1)</f>
        <v>1</v>
      </c>
      <c r="Q174" s="18">
        <f ca="1">+IF(AND('Rend bruts-Data'!M167=100%,'Rend indices-Data'!M167=100%),0,1)</f>
        <v>1</v>
      </c>
      <c r="R174" s="18">
        <f ca="1">+IF(AND('Rend bruts-Data'!N167=100%,'Rend indices-Data'!N167=100%),0,1)</f>
        <v>1</v>
      </c>
      <c r="S174" s="18">
        <f>+IF(AND('Rend bruts-Data'!O167=100%,'Rend indices-Data'!O167=100%),0,1)</f>
        <v>0</v>
      </c>
      <c r="T174" s="18">
        <f ca="1">+IF(AND('Rend bruts-Data'!P167=100%,'Rend indices-Data'!P167=100%),0,1)</f>
        <v>1</v>
      </c>
      <c r="U174" s="18">
        <f ca="1">+IF(AND('Rend bruts-Data'!Q167=100%,'Rend indices-Data'!Q167=100%),0,1)</f>
        <v>1</v>
      </c>
      <c r="V174" s="18">
        <f>+IF(AND('Rend bruts-Data'!R167=100%,'Rend indices-Data'!R167=100%),0,1)</f>
        <v>0</v>
      </c>
      <c r="W174" s="18">
        <f ca="1">+IF(AND('Rend bruts-Data'!S167=100%,'Rend indices-Data'!S167=100%),0,1)</f>
        <v>1</v>
      </c>
      <c r="X174" s="18">
        <f ca="1">+IF(AND('Rend bruts-Data'!T167=100%,'Rend indices-Data'!T167=100%),0,1)</f>
        <v>1</v>
      </c>
      <c r="Y174" s="18">
        <v>0</v>
      </c>
      <c r="Z174" s="18">
        <f>+IF(AND('Rend bruts-Data'!V167=100%,'Rend indices-Data'!V167=100%),0,1)</f>
        <v>0</v>
      </c>
      <c r="AA174" s="18">
        <f ca="1">+IF(AND('Rend bruts-Data'!W167=100%,'Rend indices-Data'!W167=100%),0,1)</f>
        <v>1</v>
      </c>
      <c r="AC174" s="2">
        <f t="shared" ref="AC174" si="64">+D174</f>
        <v>43039</v>
      </c>
    </row>
    <row r="175" spans="1:29" x14ac:dyDescent="0.25">
      <c r="A175">
        <f t="shared" ref="A175" si="65">+IF(B175=B174,A174,A174+1)</f>
        <v>17</v>
      </c>
      <c r="B175">
        <f t="shared" ref="B175" si="66">+YEAR(D175)</f>
        <v>2017</v>
      </c>
      <c r="C175">
        <f t="shared" ref="C175" si="67">+MONTH(D175)</f>
        <v>11</v>
      </c>
      <c r="D175" s="2">
        <f>+'Rendements bruts'!A168</f>
        <v>43069</v>
      </c>
      <c r="E175" s="1">
        <f t="shared" si="7"/>
        <v>167</v>
      </c>
      <c r="F175" s="18">
        <f ca="1">+IF(AND('Rend bruts-Data'!B168=100%,'Rend indices-Data'!B168=100%),0,1)</f>
        <v>1</v>
      </c>
      <c r="G175" s="18">
        <f ca="1">+IF(AND('Rend bruts-Data'!C168=100%,'Rend indices-Data'!C168=100%),0,1)</f>
        <v>1</v>
      </c>
      <c r="H175" s="18">
        <f ca="1">+IF(AND('Rend bruts-Data'!D168=100%,'Rend indices-Data'!D168=100%),0,1)</f>
        <v>1</v>
      </c>
      <c r="I175" s="18">
        <f ca="1">+IF(AND('Rend bruts-Data'!E168=100%,'Rend indices-Data'!E168=100%),0,1)</f>
        <v>1</v>
      </c>
      <c r="J175" s="18">
        <f ca="1">+IF(AND('Rend bruts-Data'!F168=100%,'Rend indices-Data'!F168=100%),0,1)</f>
        <v>1</v>
      </c>
      <c r="K175" s="18">
        <f ca="1">+IF(AND('Rend bruts-Data'!G168=100%,'Rend indices-Data'!G168=100%),0,1)</f>
        <v>1</v>
      </c>
      <c r="L175" s="18">
        <f ca="1">+IF(AND('Rend bruts-Data'!H168=100%,'Rend indices-Data'!H168=100%),0,1)</f>
        <v>1</v>
      </c>
      <c r="M175" s="18">
        <f ca="1">+IF(AND('Rend bruts-Data'!I168=100%,'Rend indices-Data'!I168=100%),0,1)</f>
        <v>1</v>
      </c>
      <c r="N175" s="18">
        <f ca="1">+IF(AND('Rend bruts-Data'!J168=100%,'Rend indices-Data'!J168=100%),0,1)</f>
        <v>1</v>
      </c>
      <c r="O175" s="18">
        <f ca="1">+IF(AND('Rend bruts-Data'!K168=100%,'Rend indices-Data'!K168=100%),0,1)</f>
        <v>1</v>
      </c>
      <c r="P175" s="18">
        <f ca="1">+IF(AND('Rend bruts-Data'!L168=100%,'Rend indices-Data'!L168=100%),0,1)</f>
        <v>1</v>
      </c>
      <c r="Q175" s="18">
        <f ca="1">+IF(AND('Rend bruts-Data'!M168=100%,'Rend indices-Data'!M168=100%),0,1)</f>
        <v>1</v>
      </c>
      <c r="R175" s="18">
        <f ca="1">+IF(AND('Rend bruts-Data'!N168=100%,'Rend indices-Data'!N168=100%),0,1)</f>
        <v>1</v>
      </c>
      <c r="S175" s="18">
        <f>+IF(AND('Rend bruts-Data'!O168=100%,'Rend indices-Data'!O168=100%),0,1)</f>
        <v>0</v>
      </c>
      <c r="T175" s="18">
        <f ca="1">+IF(AND('Rend bruts-Data'!P168=100%,'Rend indices-Data'!P168=100%),0,1)</f>
        <v>1</v>
      </c>
      <c r="U175" s="18">
        <f ca="1">+IF(AND('Rend bruts-Data'!Q168=100%,'Rend indices-Data'!Q168=100%),0,1)</f>
        <v>1</v>
      </c>
      <c r="V175" s="18">
        <f>+IF(AND('Rend bruts-Data'!R168=100%,'Rend indices-Data'!R168=100%),0,1)</f>
        <v>0</v>
      </c>
      <c r="W175" s="18">
        <f ca="1">+IF(AND('Rend bruts-Data'!S168=100%,'Rend indices-Data'!S168=100%),0,1)</f>
        <v>1</v>
      </c>
      <c r="X175" s="18">
        <f ca="1">+IF(AND('Rend bruts-Data'!T168=100%,'Rend indices-Data'!T168=100%),0,1)</f>
        <v>1</v>
      </c>
      <c r="Y175" s="18">
        <v>0</v>
      </c>
      <c r="Z175" s="18">
        <f>+IF(AND('Rend bruts-Data'!V168=100%,'Rend indices-Data'!V168=100%),0,1)</f>
        <v>0</v>
      </c>
      <c r="AA175" s="18">
        <f ca="1">+IF(AND('Rend bruts-Data'!W168=100%,'Rend indices-Data'!W168=100%),0,1)</f>
        <v>1</v>
      </c>
      <c r="AC175" s="2">
        <f t="shared" ref="AC175" si="68">+D175</f>
        <v>43069</v>
      </c>
    </row>
    <row r="176" spans="1:29" x14ac:dyDescent="0.25">
      <c r="A176">
        <f t="shared" ref="A176" si="69">+IF(B176=B175,A175,A175+1)</f>
        <v>17</v>
      </c>
      <c r="B176">
        <f t="shared" ref="B176" si="70">+YEAR(D176)</f>
        <v>2017</v>
      </c>
      <c r="C176">
        <f t="shared" ref="C176" si="71">+MONTH(D176)</f>
        <v>12</v>
      </c>
      <c r="D176" s="2">
        <f>+'Rendements bruts'!A169</f>
        <v>43098</v>
      </c>
      <c r="E176" s="1">
        <f t="shared" si="7"/>
        <v>168</v>
      </c>
      <c r="F176" s="18">
        <f ca="1">+IF(AND('Rend bruts-Data'!B169=100%,'Rend indices-Data'!B169=100%),0,1)</f>
        <v>1</v>
      </c>
      <c r="G176" s="18">
        <f ca="1">+IF(AND('Rend bruts-Data'!C169=100%,'Rend indices-Data'!C169=100%),0,1)</f>
        <v>1</v>
      </c>
      <c r="H176" s="18">
        <f ca="1">+IF(AND('Rend bruts-Data'!D169=100%,'Rend indices-Data'!D169=100%),0,1)</f>
        <v>1</v>
      </c>
      <c r="I176" s="18">
        <f ca="1">+IF(AND('Rend bruts-Data'!E169=100%,'Rend indices-Data'!E169=100%),0,1)</f>
        <v>1</v>
      </c>
      <c r="J176" s="18">
        <f ca="1">+IF(AND('Rend bruts-Data'!F169=100%,'Rend indices-Data'!F169=100%),0,1)</f>
        <v>1</v>
      </c>
      <c r="K176" s="18">
        <f ca="1">+IF(AND('Rend bruts-Data'!G169=100%,'Rend indices-Data'!G169=100%),0,1)</f>
        <v>1</v>
      </c>
      <c r="L176" s="18">
        <f ca="1">+IF(AND('Rend bruts-Data'!H169=100%,'Rend indices-Data'!H169=100%),0,1)</f>
        <v>1</v>
      </c>
      <c r="M176" s="18">
        <f ca="1">+IF(AND('Rend bruts-Data'!I169=100%,'Rend indices-Data'!I169=100%),0,1)</f>
        <v>1</v>
      </c>
      <c r="N176" s="18">
        <f ca="1">+IF(AND('Rend bruts-Data'!J169=100%,'Rend indices-Data'!J169=100%),0,1)</f>
        <v>1</v>
      </c>
      <c r="O176" s="18">
        <f ca="1">+IF(AND('Rend bruts-Data'!K169=100%,'Rend indices-Data'!K169=100%),0,1)</f>
        <v>1</v>
      </c>
      <c r="P176" s="18">
        <f ca="1">+IF(AND('Rend bruts-Data'!L169=100%,'Rend indices-Data'!L169=100%),0,1)</f>
        <v>1</v>
      </c>
      <c r="Q176" s="18">
        <f ca="1">+IF(AND('Rend bruts-Data'!M169=100%,'Rend indices-Data'!M169=100%),0,1)</f>
        <v>1</v>
      </c>
      <c r="R176" s="18">
        <f ca="1">+IF(AND('Rend bruts-Data'!N169=100%,'Rend indices-Data'!N169=100%),0,1)</f>
        <v>1</v>
      </c>
      <c r="S176" s="18">
        <f>+IF(AND('Rend bruts-Data'!O169=100%,'Rend indices-Data'!O169=100%),0,1)</f>
        <v>0</v>
      </c>
      <c r="T176" s="18">
        <f ca="1">+IF(AND('Rend bruts-Data'!P169=100%,'Rend indices-Data'!P169=100%),0,1)</f>
        <v>1</v>
      </c>
      <c r="U176" s="18">
        <f ca="1">+IF(AND('Rend bruts-Data'!Q169=100%,'Rend indices-Data'!Q169=100%),0,1)</f>
        <v>1</v>
      </c>
      <c r="V176" s="18">
        <f>+IF(AND('Rend bruts-Data'!R169=100%,'Rend indices-Data'!R169=100%),0,1)</f>
        <v>0</v>
      </c>
      <c r="W176" s="18">
        <f ca="1">+IF(AND('Rend bruts-Data'!S169=100%,'Rend indices-Data'!S169=100%),0,1)</f>
        <v>1</v>
      </c>
      <c r="X176" s="18">
        <f ca="1">+IF(AND('Rend bruts-Data'!T169=100%,'Rend indices-Data'!T169=100%),0,1)</f>
        <v>1</v>
      </c>
      <c r="Y176" s="18">
        <v>0</v>
      </c>
      <c r="Z176" s="18">
        <f>+IF(AND('Rend bruts-Data'!V169=100%,'Rend indices-Data'!V169=100%),0,1)</f>
        <v>0</v>
      </c>
      <c r="AA176" s="18">
        <f ca="1">+IF(AND('Rend bruts-Data'!W169=100%,'Rend indices-Data'!W169=100%),0,1)</f>
        <v>1</v>
      </c>
      <c r="AC176" s="2">
        <f t="shared" ref="AC176" si="72">+D176</f>
        <v>43098</v>
      </c>
    </row>
    <row r="177" spans="1:29" x14ac:dyDescent="0.25">
      <c r="A177">
        <f t="shared" ref="A177:A178" si="73">+IF(B177=B176,A176,A176+1)</f>
        <v>18</v>
      </c>
      <c r="B177">
        <f t="shared" ref="B177:B178" si="74">+YEAR(D177)</f>
        <v>2018</v>
      </c>
      <c r="C177">
        <f t="shared" ref="C177:C178" si="75">+MONTH(D177)</f>
        <v>1</v>
      </c>
      <c r="D177" s="2">
        <f>+'Rendements bruts'!A170</f>
        <v>43131</v>
      </c>
      <c r="E177" s="1">
        <f t="shared" si="7"/>
        <v>169</v>
      </c>
      <c r="F177" s="18">
        <f ca="1">+IF(AND('Rend bruts-Data'!B170=100%,'Rend indices-Data'!B170=100%),0,1)</f>
        <v>1</v>
      </c>
      <c r="G177" s="18">
        <f ca="1">+IF(AND('Rend bruts-Data'!C170=100%,'Rend indices-Data'!C170=100%),0,1)</f>
        <v>1</v>
      </c>
      <c r="H177" s="18">
        <f ca="1">+IF(AND('Rend bruts-Data'!D170=100%,'Rend indices-Data'!D170=100%),0,1)</f>
        <v>1</v>
      </c>
      <c r="I177" s="18">
        <f ca="1">+IF(AND('Rend bruts-Data'!E170=100%,'Rend indices-Data'!E170=100%),0,1)</f>
        <v>1</v>
      </c>
      <c r="J177" s="18">
        <f ca="1">+IF(AND('Rend bruts-Data'!F170=100%,'Rend indices-Data'!F170=100%),0,1)</f>
        <v>1</v>
      </c>
      <c r="K177" s="18">
        <f ca="1">+IF(AND('Rend bruts-Data'!G170=100%,'Rend indices-Data'!G170=100%),0,1)</f>
        <v>1</v>
      </c>
      <c r="L177" s="18">
        <f ca="1">+IF(AND('Rend bruts-Data'!H170=100%,'Rend indices-Data'!H170=100%),0,1)</f>
        <v>1</v>
      </c>
      <c r="M177" s="18">
        <f ca="1">+IF(AND('Rend bruts-Data'!I170=100%,'Rend indices-Data'!I170=100%),0,1)</f>
        <v>1</v>
      </c>
      <c r="N177" s="18">
        <f ca="1">+IF(AND('Rend bruts-Data'!J170=100%,'Rend indices-Data'!J170=100%),0,1)</f>
        <v>1</v>
      </c>
      <c r="O177" s="18">
        <f ca="1">+IF(AND('Rend bruts-Data'!K170=100%,'Rend indices-Data'!K170=100%),0,1)</f>
        <v>1</v>
      </c>
      <c r="P177" s="18">
        <f ca="1">+IF(AND('Rend bruts-Data'!L170=100%,'Rend indices-Data'!L170=100%),0,1)</f>
        <v>1</v>
      </c>
      <c r="Q177" s="18">
        <f ca="1">+IF(AND('Rend bruts-Data'!M170=100%,'Rend indices-Data'!M170=100%),0,1)</f>
        <v>1</v>
      </c>
      <c r="R177" s="18">
        <f ca="1">+IF(AND('Rend bruts-Data'!N170=100%,'Rend indices-Data'!N170=100%),0,1)</f>
        <v>1</v>
      </c>
      <c r="S177" s="18">
        <f>+IF(AND('Rend bruts-Data'!O170=100%,'Rend indices-Data'!O170=100%),0,1)</f>
        <v>0</v>
      </c>
      <c r="T177" s="18">
        <f ca="1">+IF(AND('Rend bruts-Data'!P170=100%,'Rend indices-Data'!P170=100%),0,1)</f>
        <v>1</v>
      </c>
      <c r="U177" s="18">
        <f ca="1">+IF(AND('Rend bruts-Data'!Q170=100%,'Rend indices-Data'!Q170=100%),0,1)</f>
        <v>1</v>
      </c>
      <c r="V177" s="18">
        <f>+IF(AND('Rend bruts-Data'!R170=100%,'Rend indices-Data'!R170=100%),0,1)</f>
        <v>0</v>
      </c>
      <c r="W177" s="18">
        <f ca="1">+IF(AND('Rend bruts-Data'!S170=100%,'Rend indices-Data'!S170=100%),0,1)</f>
        <v>1</v>
      </c>
      <c r="X177" s="18">
        <f ca="1">+IF(AND('Rend bruts-Data'!T170=100%,'Rend indices-Data'!T170=100%),0,1)</f>
        <v>1</v>
      </c>
      <c r="Y177" s="18">
        <v>0</v>
      </c>
      <c r="Z177" s="18">
        <f>+IF(AND('Rend bruts-Data'!V170=100%,'Rend indices-Data'!V170=100%),0,1)</f>
        <v>0</v>
      </c>
      <c r="AA177" s="18">
        <f ca="1">+IF(AND('Rend bruts-Data'!W170=100%,'Rend indices-Data'!W170=100%),0,1)</f>
        <v>1</v>
      </c>
      <c r="AC177" s="2">
        <f t="shared" ref="AC177:AC178" si="76">+D177</f>
        <v>43131</v>
      </c>
    </row>
    <row r="178" spans="1:29" x14ac:dyDescent="0.25">
      <c r="A178">
        <f t="shared" si="73"/>
        <v>18</v>
      </c>
      <c r="B178">
        <f t="shared" si="74"/>
        <v>2018</v>
      </c>
      <c r="C178">
        <f t="shared" si="75"/>
        <v>2</v>
      </c>
      <c r="D178" s="2">
        <f>+'Rendements bruts'!A171</f>
        <v>43159</v>
      </c>
      <c r="E178" s="1">
        <f t="shared" si="7"/>
        <v>170</v>
      </c>
      <c r="F178" s="18">
        <f ca="1">+IF(AND('Rend bruts-Data'!B171=100%,'Rend indices-Data'!B171=100%),0,1)</f>
        <v>1</v>
      </c>
      <c r="G178" s="18">
        <f ca="1">+IF(AND('Rend bruts-Data'!C171=100%,'Rend indices-Data'!C171=100%),0,1)</f>
        <v>1</v>
      </c>
      <c r="H178" s="18">
        <f ca="1">+IF(AND('Rend bruts-Data'!D171=100%,'Rend indices-Data'!D171=100%),0,1)</f>
        <v>1</v>
      </c>
      <c r="I178" s="18">
        <f ca="1">+IF(AND('Rend bruts-Data'!E171=100%,'Rend indices-Data'!E171=100%),0,1)</f>
        <v>1</v>
      </c>
      <c r="J178" s="18">
        <f ca="1">+IF(AND('Rend bruts-Data'!F171=100%,'Rend indices-Data'!F171=100%),0,1)</f>
        <v>1</v>
      </c>
      <c r="K178" s="18">
        <f ca="1">+IF(AND('Rend bruts-Data'!G171=100%,'Rend indices-Data'!G171=100%),0,1)</f>
        <v>1</v>
      </c>
      <c r="L178" s="18">
        <f ca="1">+IF(AND('Rend bruts-Data'!H171=100%,'Rend indices-Data'!H171=100%),0,1)</f>
        <v>1</v>
      </c>
      <c r="M178" s="18">
        <f ca="1">+IF(AND('Rend bruts-Data'!I171=100%,'Rend indices-Data'!I171=100%),0,1)</f>
        <v>1</v>
      </c>
      <c r="N178" s="18">
        <f ca="1">+IF(AND('Rend bruts-Data'!J171=100%,'Rend indices-Data'!J171=100%),0,1)</f>
        <v>1</v>
      </c>
      <c r="O178" s="18">
        <f ca="1">+IF(AND('Rend bruts-Data'!K171=100%,'Rend indices-Data'!K171=100%),0,1)</f>
        <v>1</v>
      </c>
      <c r="P178" s="18">
        <f ca="1">+IF(AND('Rend bruts-Data'!L171=100%,'Rend indices-Data'!L171=100%),0,1)</f>
        <v>1</v>
      </c>
      <c r="Q178" s="18">
        <f ca="1">+IF(AND('Rend bruts-Data'!M171=100%,'Rend indices-Data'!M171=100%),0,1)</f>
        <v>1</v>
      </c>
      <c r="R178" s="18">
        <f ca="1">+IF(AND('Rend bruts-Data'!N171=100%,'Rend indices-Data'!N171=100%),0,1)</f>
        <v>1</v>
      </c>
      <c r="S178" s="18">
        <f>+IF(AND('Rend bruts-Data'!O171=100%,'Rend indices-Data'!O171=100%),0,1)</f>
        <v>0</v>
      </c>
      <c r="T178" s="18">
        <f ca="1">+IF(AND('Rend bruts-Data'!P171=100%,'Rend indices-Data'!P171=100%),0,1)</f>
        <v>1</v>
      </c>
      <c r="U178" s="18">
        <f ca="1">+IF(AND('Rend bruts-Data'!Q171=100%,'Rend indices-Data'!Q171=100%),0,1)</f>
        <v>1</v>
      </c>
      <c r="V178" s="18">
        <f>+IF(AND('Rend bruts-Data'!R171=100%,'Rend indices-Data'!R171=100%),0,1)</f>
        <v>0</v>
      </c>
      <c r="W178" s="18">
        <f ca="1">+IF(AND('Rend bruts-Data'!S171=100%,'Rend indices-Data'!S171=100%),0,1)</f>
        <v>1</v>
      </c>
      <c r="X178" s="18">
        <f ca="1">+IF(AND('Rend bruts-Data'!T171=100%,'Rend indices-Data'!T171=100%),0,1)</f>
        <v>1</v>
      </c>
      <c r="Y178" s="18">
        <v>0</v>
      </c>
      <c r="Z178" s="18">
        <f>+IF(AND('Rend bruts-Data'!V171=100%,'Rend indices-Data'!V171=100%),0,1)</f>
        <v>0</v>
      </c>
      <c r="AA178" s="18">
        <f ca="1">+IF(AND('Rend bruts-Data'!W171=100%,'Rend indices-Data'!W171=100%),0,1)</f>
        <v>1</v>
      </c>
      <c r="AC178" s="2">
        <f t="shared" si="76"/>
        <v>43159</v>
      </c>
    </row>
    <row r="179" spans="1:29" x14ac:dyDescent="0.25">
      <c r="A179">
        <f t="shared" ref="A179" si="77">+IF(B179=B178,A178,A178+1)</f>
        <v>18</v>
      </c>
      <c r="B179">
        <f t="shared" ref="B179" si="78">+YEAR(D179)</f>
        <v>2018</v>
      </c>
      <c r="C179">
        <f t="shared" ref="C179" si="79">+MONTH(D179)</f>
        <v>3</v>
      </c>
      <c r="D179" s="2">
        <f>+'Rendements bruts'!A172</f>
        <v>43189</v>
      </c>
      <c r="E179" s="1">
        <f t="shared" si="7"/>
        <v>171</v>
      </c>
      <c r="F179" s="18">
        <f ca="1">+IF(AND('Rend bruts-Data'!B172=100%,'Rend indices-Data'!B172=100%),0,1)</f>
        <v>1</v>
      </c>
      <c r="G179" s="18">
        <f ca="1">+IF(AND('Rend bruts-Data'!C172=100%,'Rend indices-Data'!C172=100%),0,1)</f>
        <v>1</v>
      </c>
      <c r="H179" s="18">
        <f ca="1">+IF(AND('Rend bruts-Data'!D172=100%,'Rend indices-Data'!D172=100%),0,1)</f>
        <v>1</v>
      </c>
      <c r="I179" s="18">
        <f ca="1">+IF(AND('Rend bruts-Data'!E172=100%,'Rend indices-Data'!E172=100%),0,1)</f>
        <v>1</v>
      </c>
      <c r="J179" s="18">
        <f ca="1">+IF(AND('Rend bruts-Data'!F172=100%,'Rend indices-Data'!F172=100%),0,1)</f>
        <v>1</v>
      </c>
      <c r="K179" s="18">
        <f ca="1">+IF(AND('Rend bruts-Data'!G172=100%,'Rend indices-Data'!G172=100%),0,1)</f>
        <v>1</v>
      </c>
      <c r="L179" s="18">
        <f ca="1">+IF(AND('Rend bruts-Data'!H172=100%,'Rend indices-Data'!H172=100%),0,1)</f>
        <v>1</v>
      </c>
      <c r="M179" s="18">
        <f ca="1">+IF(AND('Rend bruts-Data'!I172=100%,'Rend indices-Data'!I172=100%),0,1)</f>
        <v>1</v>
      </c>
      <c r="N179" s="18">
        <f ca="1">+IF(AND('Rend bruts-Data'!J172=100%,'Rend indices-Data'!J172=100%),0,1)</f>
        <v>1</v>
      </c>
      <c r="O179" s="18">
        <f ca="1">+IF(AND('Rend bruts-Data'!K172=100%,'Rend indices-Data'!K172=100%),0,1)</f>
        <v>1</v>
      </c>
      <c r="P179" s="18">
        <f ca="1">+IF(AND('Rend bruts-Data'!L172=100%,'Rend indices-Data'!L172=100%),0,1)</f>
        <v>1</v>
      </c>
      <c r="Q179" s="18">
        <f ca="1">+IF(AND('Rend bruts-Data'!M172=100%,'Rend indices-Data'!M172=100%),0,1)</f>
        <v>1</v>
      </c>
      <c r="R179" s="18">
        <f ca="1">+IF(AND('Rend bruts-Data'!N172=100%,'Rend indices-Data'!N172=100%),0,1)</f>
        <v>1</v>
      </c>
      <c r="S179" s="18">
        <f>+IF(AND('Rend bruts-Data'!O172=100%,'Rend indices-Data'!O172=100%),0,1)</f>
        <v>0</v>
      </c>
      <c r="T179" s="18">
        <f ca="1">+IF(AND('Rend bruts-Data'!P172=100%,'Rend indices-Data'!P172=100%),0,1)</f>
        <v>1</v>
      </c>
      <c r="U179" s="18">
        <f ca="1">+IF(AND('Rend bruts-Data'!Q172=100%,'Rend indices-Data'!Q172=100%),0,1)</f>
        <v>1</v>
      </c>
      <c r="V179" s="18">
        <f>+IF(AND('Rend bruts-Data'!R172=100%,'Rend indices-Data'!R172=100%),0,1)</f>
        <v>0</v>
      </c>
      <c r="W179" s="18">
        <f ca="1">+IF(AND('Rend bruts-Data'!S172=100%,'Rend indices-Data'!S172=100%),0,1)</f>
        <v>1</v>
      </c>
      <c r="X179" s="18">
        <f ca="1">+IF(AND('Rend bruts-Data'!T172=100%,'Rend indices-Data'!T172=100%),0,1)</f>
        <v>1</v>
      </c>
      <c r="Y179" s="18">
        <v>0</v>
      </c>
      <c r="Z179" s="18">
        <f>+IF(AND('Rend bruts-Data'!V172=100%,'Rend indices-Data'!V172=100%),0,1)</f>
        <v>0</v>
      </c>
      <c r="AA179" s="18">
        <f ca="1">+IF(AND('Rend bruts-Data'!W172=100%,'Rend indices-Data'!W172=100%),0,1)</f>
        <v>1</v>
      </c>
      <c r="AC179" s="2">
        <f t="shared" ref="AC179" si="80">+D179</f>
        <v>43189</v>
      </c>
    </row>
    <row r="180" spans="1:29" x14ac:dyDescent="0.25">
      <c r="A180">
        <f t="shared" ref="A180" si="81">+IF(B180=B179,A179,A179+1)</f>
        <v>18</v>
      </c>
      <c r="B180">
        <f t="shared" ref="B180" si="82">+YEAR(D180)</f>
        <v>2018</v>
      </c>
      <c r="C180">
        <f t="shared" ref="C180" si="83">+MONTH(D180)</f>
        <v>4</v>
      </c>
      <c r="D180" s="2">
        <f>+'Rendements bruts'!A173</f>
        <v>43220</v>
      </c>
      <c r="E180" s="1">
        <f t="shared" si="7"/>
        <v>172</v>
      </c>
      <c r="F180" s="18">
        <f ca="1">+IF(AND('Rend bruts-Data'!B173=100%,'Rend indices-Data'!B173=100%),0,1)</f>
        <v>1</v>
      </c>
      <c r="G180" s="18">
        <f ca="1">+IF(AND('Rend bruts-Data'!C173=100%,'Rend indices-Data'!C173=100%),0,1)</f>
        <v>1</v>
      </c>
      <c r="H180" s="18">
        <f ca="1">+IF(AND('Rend bruts-Data'!D173=100%,'Rend indices-Data'!D173=100%),0,1)</f>
        <v>1</v>
      </c>
      <c r="I180" s="18">
        <f ca="1">+IF(AND('Rend bruts-Data'!E173=100%,'Rend indices-Data'!E173=100%),0,1)</f>
        <v>1</v>
      </c>
      <c r="J180" s="18">
        <f ca="1">+IF(AND('Rend bruts-Data'!F173=100%,'Rend indices-Data'!F173=100%),0,1)</f>
        <v>1</v>
      </c>
      <c r="K180" s="18">
        <f ca="1">+IF(AND('Rend bruts-Data'!G173=100%,'Rend indices-Data'!G173=100%),0,1)</f>
        <v>1</v>
      </c>
      <c r="L180" s="18">
        <f ca="1">+IF(AND('Rend bruts-Data'!H173=100%,'Rend indices-Data'!H173=100%),0,1)</f>
        <v>1</v>
      </c>
      <c r="M180" s="18">
        <f ca="1">+IF(AND('Rend bruts-Data'!I173=100%,'Rend indices-Data'!I173=100%),0,1)</f>
        <v>1</v>
      </c>
      <c r="N180" s="18">
        <f ca="1">+IF(AND('Rend bruts-Data'!J173=100%,'Rend indices-Data'!J173=100%),0,1)</f>
        <v>1</v>
      </c>
      <c r="O180" s="18">
        <f ca="1">+IF(AND('Rend bruts-Data'!K173=100%,'Rend indices-Data'!K173=100%),0,1)</f>
        <v>1</v>
      </c>
      <c r="P180" s="18">
        <f ca="1">+IF(AND('Rend bruts-Data'!L173=100%,'Rend indices-Data'!L173=100%),0,1)</f>
        <v>1</v>
      </c>
      <c r="Q180" s="18">
        <f ca="1">+IF(AND('Rend bruts-Data'!M173=100%,'Rend indices-Data'!M173=100%),0,1)</f>
        <v>1</v>
      </c>
      <c r="R180" s="18">
        <f ca="1">+IF(AND('Rend bruts-Data'!N173=100%,'Rend indices-Data'!N173=100%),0,1)</f>
        <v>1</v>
      </c>
      <c r="S180" s="18">
        <f>+IF(AND('Rend bruts-Data'!O173=100%,'Rend indices-Data'!O173=100%),0,1)</f>
        <v>0</v>
      </c>
      <c r="T180" s="18">
        <f ca="1">+IF(AND('Rend bruts-Data'!P173=100%,'Rend indices-Data'!P173=100%),0,1)</f>
        <v>1</v>
      </c>
      <c r="U180" s="18">
        <f ca="1">+IF(AND('Rend bruts-Data'!Q173=100%,'Rend indices-Data'!Q173=100%),0,1)</f>
        <v>1</v>
      </c>
      <c r="V180" s="18">
        <f>+IF(AND('Rend bruts-Data'!R173=100%,'Rend indices-Data'!R173=100%),0,1)</f>
        <v>0</v>
      </c>
      <c r="W180" s="18">
        <f ca="1">+IF(AND('Rend bruts-Data'!S173=100%,'Rend indices-Data'!S173=100%),0,1)</f>
        <v>1</v>
      </c>
      <c r="X180" s="18">
        <f ca="1">+IF(AND('Rend bruts-Data'!T173=100%,'Rend indices-Data'!T173=100%),0,1)</f>
        <v>1</v>
      </c>
      <c r="Y180" s="18">
        <v>0</v>
      </c>
      <c r="Z180" s="18">
        <f>+IF(AND('Rend bruts-Data'!V173=100%,'Rend indices-Data'!V173=100%),0,1)</f>
        <v>0</v>
      </c>
      <c r="AA180" s="18">
        <f ca="1">+IF(AND('Rend bruts-Data'!W173=100%,'Rend indices-Data'!W173=100%),0,1)</f>
        <v>1</v>
      </c>
      <c r="AC180" s="2">
        <f t="shared" ref="AC180" si="84">+D180</f>
        <v>43220</v>
      </c>
    </row>
    <row r="181" spans="1:29" x14ac:dyDescent="0.25">
      <c r="A181">
        <f t="shared" ref="A181" si="85">+IF(B181=B180,A180,A180+1)</f>
        <v>18</v>
      </c>
      <c r="B181">
        <f t="shared" ref="B181" si="86">+YEAR(D181)</f>
        <v>2018</v>
      </c>
      <c r="C181">
        <f t="shared" ref="C181" si="87">+MONTH(D181)</f>
        <v>5</v>
      </c>
      <c r="D181" s="2">
        <f>+'Rendements bruts'!A174</f>
        <v>43251</v>
      </c>
      <c r="E181" s="1">
        <f t="shared" si="7"/>
        <v>173</v>
      </c>
      <c r="F181" s="18">
        <f ca="1">+IF(AND('Rend bruts-Data'!B174=100%,'Rend indices-Data'!B174=100%),0,1)</f>
        <v>1</v>
      </c>
      <c r="G181" s="18">
        <f ca="1">+IF(AND('Rend bruts-Data'!C174=100%,'Rend indices-Data'!C174=100%),0,1)</f>
        <v>1</v>
      </c>
      <c r="H181" s="18">
        <f ca="1">+IF(AND('Rend bruts-Data'!D174=100%,'Rend indices-Data'!D174=100%),0,1)</f>
        <v>1</v>
      </c>
      <c r="I181" s="18">
        <f ca="1">+IF(AND('Rend bruts-Data'!E174=100%,'Rend indices-Data'!E174=100%),0,1)</f>
        <v>1</v>
      </c>
      <c r="J181" s="18">
        <f ca="1">+IF(AND('Rend bruts-Data'!F174=100%,'Rend indices-Data'!F174=100%),0,1)</f>
        <v>1</v>
      </c>
      <c r="K181" s="18">
        <f ca="1">+IF(AND('Rend bruts-Data'!G174=100%,'Rend indices-Data'!G174=100%),0,1)</f>
        <v>1</v>
      </c>
      <c r="L181" s="18">
        <f ca="1">+IF(AND('Rend bruts-Data'!H174=100%,'Rend indices-Data'!H174=100%),0,1)</f>
        <v>1</v>
      </c>
      <c r="M181" s="18">
        <f ca="1">+IF(AND('Rend bruts-Data'!I174=100%,'Rend indices-Data'!I174=100%),0,1)</f>
        <v>1</v>
      </c>
      <c r="N181" s="18">
        <f ca="1">+IF(AND('Rend bruts-Data'!J174=100%,'Rend indices-Data'!J174=100%),0,1)</f>
        <v>1</v>
      </c>
      <c r="O181" s="18">
        <f ca="1">+IF(AND('Rend bruts-Data'!K174=100%,'Rend indices-Data'!K174=100%),0,1)</f>
        <v>1</v>
      </c>
      <c r="P181" s="18">
        <f ca="1">+IF(AND('Rend bruts-Data'!L174=100%,'Rend indices-Data'!L174=100%),0,1)</f>
        <v>1</v>
      </c>
      <c r="Q181" s="18">
        <f ca="1">+IF(AND('Rend bruts-Data'!M174=100%,'Rend indices-Data'!M174=100%),0,1)</f>
        <v>1</v>
      </c>
      <c r="R181" s="18">
        <f ca="1">+IF(AND('Rend bruts-Data'!N174=100%,'Rend indices-Data'!N174=100%),0,1)</f>
        <v>1</v>
      </c>
      <c r="S181" s="18">
        <f>+IF(AND('Rend bruts-Data'!O174=100%,'Rend indices-Data'!O174=100%),0,1)</f>
        <v>0</v>
      </c>
      <c r="T181" s="18">
        <f ca="1">+IF(AND('Rend bruts-Data'!P174=100%,'Rend indices-Data'!P174=100%),0,1)</f>
        <v>1</v>
      </c>
      <c r="U181" s="18">
        <f ca="1">+IF(AND('Rend bruts-Data'!Q174=100%,'Rend indices-Data'!Q174=100%),0,1)</f>
        <v>1</v>
      </c>
      <c r="V181" s="18">
        <f>+IF(AND('Rend bruts-Data'!R174=100%,'Rend indices-Data'!R174=100%),0,1)</f>
        <v>0</v>
      </c>
      <c r="W181" s="18">
        <f ca="1">+IF(AND('Rend bruts-Data'!S174=100%,'Rend indices-Data'!S174=100%),0,1)</f>
        <v>1</v>
      </c>
      <c r="X181" s="18">
        <f ca="1">+IF(AND('Rend bruts-Data'!T174=100%,'Rend indices-Data'!T174=100%),0,1)</f>
        <v>1</v>
      </c>
      <c r="Y181" s="18">
        <f ca="1">+IF(AND('Rend bruts-Data'!U174=100%,'Rend indices-Data'!U174=100%),0,1)</f>
        <v>1</v>
      </c>
      <c r="Z181" s="18">
        <f>+IF(AND('Rend bruts-Data'!V174=100%,'Rend indices-Data'!V174=100%),0,1)</f>
        <v>0</v>
      </c>
      <c r="AA181" s="18">
        <f ca="1">+IF(AND('Rend bruts-Data'!W174=100%,'Rend indices-Data'!W174=100%),0,1)</f>
        <v>1</v>
      </c>
      <c r="AC181" s="2">
        <f t="shared" ref="AC181" si="88">+D181</f>
        <v>43251</v>
      </c>
    </row>
    <row r="182" spans="1:29" x14ac:dyDescent="0.25">
      <c r="A182">
        <f t="shared" ref="A182" si="89">+IF(B182=B181,A181,A181+1)</f>
        <v>18</v>
      </c>
      <c r="B182">
        <f t="shared" ref="B182" si="90">+YEAR(D182)</f>
        <v>2018</v>
      </c>
      <c r="C182">
        <f t="shared" ref="C182" si="91">+MONTH(D182)</f>
        <v>6</v>
      </c>
      <c r="D182" s="2">
        <f>+'Rendements bruts'!A175</f>
        <v>43280</v>
      </c>
      <c r="E182" s="1">
        <f t="shared" si="7"/>
        <v>174</v>
      </c>
      <c r="F182" s="18">
        <f ca="1">+IF(AND('Rend bruts-Data'!B175=100%,'Rend indices-Data'!B175=100%),0,1)</f>
        <v>1</v>
      </c>
      <c r="G182" s="18">
        <f ca="1">+IF(AND('Rend bruts-Data'!C175=100%,'Rend indices-Data'!C175=100%),0,1)</f>
        <v>1</v>
      </c>
      <c r="H182" s="18">
        <f ca="1">+IF(AND('Rend bruts-Data'!D175=100%,'Rend indices-Data'!D175=100%),0,1)</f>
        <v>1</v>
      </c>
      <c r="I182" s="18">
        <f ca="1">+IF(AND('Rend bruts-Data'!E175=100%,'Rend indices-Data'!E175=100%),0,1)</f>
        <v>1</v>
      </c>
      <c r="J182" s="18">
        <f ca="1">+IF(AND('Rend bruts-Data'!F175=100%,'Rend indices-Data'!F175=100%),0,1)</f>
        <v>1</v>
      </c>
      <c r="K182" s="18">
        <f ca="1">+IF(AND('Rend bruts-Data'!G175=100%,'Rend indices-Data'!G175=100%),0,1)</f>
        <v>1</v>
      </c>
      <c r="L182" s="18">
        <f ca="1">+IF(AND('Rend bruts-Data'!H175=100%,'Rend indices-Data'!H175=100%),0,1)</f>
        <v>1</v>
      </c>
      <c r="M182" s="18">
        <f ca="1">+IF(AND('Rend bruts-Data'!I175=100%,'Rend indices-Data'!I175=100%),0,1)</f>
        <v>1</v>
      </c>
      <c r="N182" s="18">
        <f ca="1">+IF(AND('Rend bruts-Data'!J175=100%,'Rend indices-Data'!J175=100%),0,1)</f>
        <v>1</v>
      </c>
      <c r="O182" s="18">
        <f ca="1">+IF(AND('Rend bruts-Data'!K175=100%,'Rend indices-Data'!K175=100%),0,1)</f>
        <v>1</v>
      </c>
      <c r="P182" s="18">
        <f ca="1">+IF(AND('Rend bruts-Data'!L175=100%,'Rend indices-Data'!L175=100%),0,1)</f>
        <v>1</v>
      </c>
      <c r="Q182" s="18">
        <f ca="1">+IF(AND('Rend bruts-Data'!M175=100%,'Rend indices-Data'!M175=100%),0,1)</f>
        <v>1</v>
      </c>
      <c r="R182" s="18">
        <f ca="1">+IF(AND('Rend bruts-Data'!N175=100%,'Rend indices-Data'!N175=100%),0,1)</f>
        <v>1</v>
      </c>
      <c r="S182" s="18">
        <f>+IF(AND('Rend bruts-Data'!O175=100%,'Rend indices-Data'!O175=100%),0,1)</f>
        <v>0</v>
      </c>
      <c r="T182" s="18">
        <f ca="1">+IF(AND('Rend bruts-Data'!P175=100%,'Rend indices-Data'!P175=100%),0,1)</f>
        <v>1</v>
      </c>
      <c r="U182" s="18">
        <f ca="1">+IF(AND('Rend bruts-Data'!Q175=100%,'Rend indices-Data'!Q175=100%),0,1)</f>
        <v>1</v>
      </c>
      <c r="V182" s="18">
        <f>+IF(AND('Rend bruts-Data'!R175=100%,'Rend indices-Data'!R175=100%),0,1)</f>
        <v>0</v>
      </c>
      <c r="W182" s="18">
        <f ca="1">+IF(AND('Rend bruts-Data'!S175=100%,'Rend indices-Data'!S175=100%),0,1)</f>
        <v>1</v>
      </c>
      <c r="X182" s="18">
        <f ca="1">+IF(AND('Rend bruts-Data'!T175=100%,'Rend indices-Data'!T175=100%),0,1)</f>
        <v>1</v>
      </c>
      <c r="Y182" s="18">
        <f ca="1">+IF(AND('Rend bruts-Data'!U175=100%,'Rend indices-Data'!U175=100%),0,1)</f>
        <v>1</v>
      </c>
      <c r="Z182" s="18">
        <f>+IF(AND('Rend bruts-Data'!V175=100%,'Rend indices-Data'!V175=100%),0,1)</f>
        <v>0</v>
      </c>
      <c r="AA182" s="18">
        <f ca="1">+IF(AND('Rend bruts-Data'!W175=100%,'Rend indices-Data'!W175=100%),0,1)</f>
        <v>1</v>
      </c>
      <c r="AC182" s="2">
        <f t="shared" ref="AC182" si="92">+D182</f>
        <v>43280</v>
      </c>
    </row>
    <row r="183" spans="1:29" x14ac:dyDescent="0.25">
      <c r="A183">
        <f t="shared" ref="A183" si="93">+IF(B183=B182,A182,A182+1)</f>
        <v>18</v>
      </c>
      <c r="B183">
        <f t="shared" ref="B183" si="94">+YEAR(D183)</f>
        <v>2018</v>
      </c>
      <c r="C183">
        <f t="shared" ref="C183" si="95">+MONTH(D183)</f>
        <v>7</v>
      </c>
      <c r="D183" s="2">
        <f>+'Rendements bruts'!A176</f>
        <v>43312</v>
      </c>
      <c r="E183" s="1">
        <f t="shared" si="7"/>
        <v>175</v>
      </c>
      <c r="F183" s="18">
        <f ca="1">+IF(AND('Rend bruts-Data'!B176=100%,'Rend indices-Data'!B176=100%),0,1)</f>
        <v>1</v>
      </c>
      <c r="G183" s="18">
        <f ca="1">+IF(AND('Rend bruts-Data'!C176=100%,'Rend indices-Data'!C176=100%),0,1)</f>
        <v>1</v>
      </c>
      <c r="H183" s="18">
        <f ca="1">+IF(AND('Rend bruts-Data'!D176=100%,'Rend indices-Data'!D176=100%),0,1)</f>
        <v>1</v>
      </c>
      <c r="I183" s="18">
        <f ca="1">+IF(AND('Rend bruts-Data'!E176=100%,'Rend indices-Data'!E176=100%),0,1)</f>
        <v>1</v>
      </c>
      <c r="J183" s="18">
        <f ca="1">+IF(AND('Rend bruts-Data'!F176=100%,'Rend indices-Data'!F176=100%),0,1)</f>
        <v>1</v>
      </c>
      <c r="K183" s="18">
        <f ca="1">+IF(AND('Rend bruts-Data'!G176=100%,'Rend indices-Data'!G176=100%),0,1)</f>
        <v>1</v>
      </c>
      <c r="L183" s="18">
        <f ca="1">+IF(AND('Rend bruts-Data'!H176=100%,'Rend indices-Data'!H176=100%),0,1)</f>
        <v>1</v>
      </c>
      <c r="M183" s="18">
        <f ca="1">+IF(AND('Rend bruts-Data'!I176=100%,'Rend indices-Data'!I176=100%),0,1)</f>
        <v>1</v>
      </c>
      <c r="N183" s="18">
        <f ca="1">+IF(AND('Rend bruts-Data'!J176=100%,'Rend indices-Data'!J176=100%),0,1)</f>
        <v>1</v>
      </c>
      <c r="O183" s="18">
        <f ca="1">+IF(AND('Rend bruts-Data'!K176=100%,'Rend indices-Data'!K176=100%),0,1)</f>
        <v>1</v>
      </c>
      <c r="P183" s="18">
        <f ca="1">+IF(AND('Rend bruts-Data'!L176=100%,'Rend indices-Data'!L176=100%),0,1)</f>
        <v>1</v>
      </c>
      <c r="Q183" s="18">
        <f ca="1">+IF(AND('Rend bruts-Data'!M176=100%,'Rend indices-Data'!M176=100%),0,1)</f>
        <v>1</v>
      </c>
      <c r="R183" s="18">
        <f ca="1">+IF(AND('Rend bruts-Data'!N176=100%,'Rend indices-Data'!N176=100%),0,1)</f>
        <v>1</v>
      </c>
      <c r="S183" s="18">
        <f>+IF(AND('Rend bruts-Data'!O176=100%,'Rend indices-Data'!O176=100%),0,1)</f>
        <v>0</v>
      </c>
      <c r="T183" s="18">
        <f ca="1">+IF(AND('Rend bruts-Data'!P176=100%,'Rend indices-Data'!P176=100%),0,1)</f>
        <v>1</v>
      </c>
      <c r="U183" s="18">
        <f ca="1">+IF(AND('Rend bruts-Data'!Q176=100%,'Rend indices-Data'!Q176=100%),0,1)</f>
        <v>1</v>
      </c>
      <c r="V183" s="18">
        <f>+IF(AND('Rend bruts-Data'!R176=100%,'Rend indices-Data'!R176=100%),0,1)</f>
        <v>0</v>
      </c>
      <c r="W183" s="18">
        <f ca="1">+IF(AND('Rend bruts-Data'!S176=100%,'Rend indices-Data'!S176=100%),0,1)</f>
        <v>1</v>
      </c>
      <c r="X183" s="18">
        <f ca="1">+IF(AND('Rend bruts-Data'!T176=100%,'Rend indices-Data'!T176=100%),0,1)</f>
        <v>1</v>
      </c>
      <c r="Y183" s="18">
        <f ca="1">+IF(AND('Rend bruts-Data'!U176=100%,'Rend indices-Data'!U176=100%),0,1)</f>
        <v>1</v>
      </c>
      <c r="Z183" s="18">
        <f>+IF(AND('Rend bruts-Data'!V176=100%,'Rend indices-Data'!V176=100%),0,1)</f>
        <v>0</v>
      </c>
      <c r="AA183" s="18">
        <f ca="1">+IF(AND('Rend bruts-Data'!W176=100%,'Rend indices-Data'!W176=100%),0,1)</f>
        <v>1</v>
      </c>
      <c r="AC183" s="2">
        <f t="shared" ref="AC183" si="96">+D183</f>
        <v>43312</v>
      </c>
    </row>
    <row r="184" spans="1:29" x14ac:dyDescent="0.25">
      <c r="A184">
        <f t="shared" ref="A184" si="97">+IF(B184=B183,A183,A183+1)</f>
        <v>18</v>
      </c>
      <c r="B184">
        <f t="shared" ref="B184" si="98">+YEAR(D184)</f>
        <v>2018</v>
      </c>
      <c r="C184">
        <f t="shared" ref="C184" si="99">+MONTH(D184)</f>
        <v>8</v>
      </c>
      <c r="D184" s="2">
        <f>+'Rendements bruts'!A177</f>
        <v>43343</v>
      </c>
      <c r="E184" s="1">
        <f t="shared" si="7"/>
        <v>176</v>
      </c>
      <c r="F184" s="18">
        <f ca="1">+IF(AND('Rend bruts-Data'!B177=100%,'Rend indices-Data'!B177=100%),0,1)</f>
        <v>1</v>
      </c>
      <c r="G184" s="18">
        <f ca="1">+IF(AND('Rend bruts-Data'!C177=100%,'Rend indices-Data'!C177=100%),0,1)</f>
        <v>1</v>
      </c>
      <c r="H184" s="18">
        <f ca="1">+IF(AND('Rend bruts-Data'!D177=100%,'Rend indices-Data'!D177=100%),0,1)</f>
        <v>1</v>
      </c>
      <c r="I184" s="18">
        <f ca="1">+IF(AND('Rend bruts-Data'!E177=100%,'Rend indices-Data'!E177=100%),0,1)</f>
        <v>1</v>
      </c>
      <c r="J184" s="18">
        <f ca="1">+IF(AND('Rend bruts-Data'!F177=100%,'Rend indices-Data'!F177=100%),0,1)</f>
        <v>1</v>
      </c>
      <c r="K184" s="18">
        <f ca="1">+IF(AND('Rend bruts-Data'!G177=100%,'Rend indices-Data'!G177=100%),0,1)</f>
        <v>1</v>
      </c>
      <c r="L184" s="18">
        <f ca="1">+IF(AND('Rend bruts-Data'!H177=100%,'Rend indices-Data'!H177=100%),0,1)</f>
        <v>1</v>
      </c>
      <c r="M184" s="18">
        <f ca="1">+IF(AND('Rend bruts-Data'!I177=100%,'Rend indices-Data'!I177=100%),0,1)</f>
        <v>1</v>
      </c>
      <c r="N184" s="18">
        <f ca="1">+IF(AND('Rend bruts-Data'!J177=100%,'Rend indices-Data'!J177=100%),0,1)</f>
        <v>1</v>
      </c>
      <c r="O184" s="18">
        <f ca="1">+IF(AND('Rend bruts-Data'!K177=100%,'Rend indices-Data'!K177=100%),0,1)</f>
        <v>1</v>
      </c>
      <c r="P184" s="18">
        <f ca="1">+IF(AND('Rend bruts-Data'!L177=100%,'Rend indices-Data'!L177=100%),0,1)</f>
        <v>1</v>
      </c>
      <c r="Q184" s="18">
        <f ca="1">+IF(AND('Rend bruts-Data'!M177=100%,'Rend indices-Data'!M177=100%),0,1)</f>
        <v>1</v>
      </c>
      <c r="R184" s="18">
        <f ca="1">+IF(AND('Rend bruts-Data'!N177=100%,'Rend indices-Data'!N177=100%),0,1)</f>
        <v>1</v>
      </c>
      <c r="S184" s="18">
        <f>+IF(AND('Rend bruts-Data'!O177=100%,'Rend indices-Data'!O177=100%),0,1)</f>
        <v>0</v>
      </c>
      <c r="T184" s="18">
        <f ca="1">+IF(AND('Rend bruts-Data'!P177=100%,'Rend indices-Data'!P177=100%),0,1)</f>
        <v>1</v>
      </c>
      <c r="U184" s="18">
        <f ca="1">+IF(AND('Rend bruts-Data'!Q177=100%,'Rend indices-Data'!Q177=100%),0,1)</f>
        <v>1</v>
      </c>
      <c r="V184" s="18">
        <f>+IF(AND('Rend bruts-Data'!R177=100%,'Rend indices-Data'!R177=100%),0,1)</f>
        <v>0</v>
      </c>
      <c r="W184" s="18">
        <f ca="1">+IF(AND('Rend bruts-Data'!S177=100%,'Rend indices-Data'!S177=100%),0,1)</f>
        <v>1</v>
      </c>
      <c r="X184" s="18">
        <f ca="1">+IF(AND('Rend bruts-Data'!T177=100%,'Rend indices-Data'!T177=100%),0,1)</f>
        <v>1</v>
      </c>
      <c r="Y184" s="18">
        <f ca="1">+IF(AND('Rend bruts-Data'!U177=100%,'Rend indices-Data'!U177=100%),0,1)</f>
        <v>1</v>
      </c>
      <c r="Z184" s="18">
        <f>+IF(AND('Rend bruts-Data'!V177=100%,'Rend indices-Data'!V177=100%),0,1)</f>
        <v>0</v>
      </c>
      <c r="AA184" s="18">
        <f ca="1">+IF(AND('Rend bruts-Data'!W177=100%,'Rend indices-Data'!W177=100%),0,1)</f>
        <v>1</v>
      </c>
      <c r="AC184" s="2">
        <f t="shared" ref="AC184" si="100">+D184</f>
        <v>43343</v>
      </c>
    </row>
    <row r="185" spans="1:29" x14ac:dyDescent="0.25">
      <c r="A185">
        <f t="shared" ref="A185" si="101">+IF(B185=B184,A184,A184+1)</f>
        <v>18</v>
      </c>
      <c r="B185">
        <f t="shared" ref="B185" si="102">+YEAR(D185)</f>
        <v>2018</v>
      </c>
      <c r="C185">
        <f t="shared" ref="C185" si="103">+MONTH(D185)</f>
        <v>9</v>
      </c>
      <c r="D185" s="2">
        <f>+'Rendements bruts'!A178</f>
        <v>43371</v>
      </c>
      <c r="E185" s="1">
        <f t="shared" si="7"/>
        <v>177</v>
      </c>
      <c r="F185" s="18">
        <f ca="1">+IF(AND('Rend bruts-Data'!B178=100%,'Rend indices-Data'!B178=100%),0,1)</f>
        <v>1</v>
      </c>
      <c r="G185" s="18">
        <f ca="1">+IF(AND('Rend bruts-Data'!C178=100%,'Rend indices-Data'!C178=100%),0,1)</f>
        <v>1</v>
      </c>
      <c r="H185" s="18">
        <f ca="1">+IF(AND('Rend bruts-Data'!D178=100%,'Rend indices-Data'!D178=100%),0,1)</f>
        <v>1</v>
      </c>
      <c r="I185" s="18">
        <f ca="1">+IF(AND('Rend bruts-Data'!E178=100%,'Rend indices-Data'!E178=100%),0,1)</f>
        <v>1</v>
      </c>
      <c r="J185" s="18">
        <f ca="1">+IF(AND('Rend bruts-Data'!F178=100%,'Rend indices-Data'!F178=100%),0,1)</f>
        <v>1</v>
      </c>
      <c r="K185" s="18">
        <f ca="1">+IF(AND('Rend bruts-Data'!G178=100%,'Rend indices-Data'!G178=100%),0,1)</f>
        <v>1</v>
      </c>
      <c r="L185" s="18">
        <f ca="1">+IF(AND('Rend bruts-Data'!H178=100%,'Rend indices-Data'!H178=100%),0,1)</f>
        <v>1</v>
      </c>
      <c r="M185" s="18">
        <f ca="1">+IF(AND('Rend bruts-Data'!I178=100%,'Rend indices-Data'!I178=100%),0,1)</f>
        <v>1</v>
      </c>
      <c r="N185" s="18">
        <f ca="1">+IF(AND('Rend bruts-Data'!J178=100%,'Rend indices-Data'!J178=100%),0,1)</f>
        <v>1</v>
      </c>
      <c r="O185" s="18">
        <f ca="1">+IF(AND('Rend bruts-Data'!K178=100%,'Rend indices-Data'!K178=100%),0,1)</f>
        <v>1</v>
      </c>
      <c r="P185" s="18">
        <f ca="1">+IF(AND('Rend bruts-Data'!L178=100%,'Rend indices-Data'!L178=100%),0,1)</f>
        <v>1</v>
      </c>
      <c r="Q185" s="18">
        <f ca="1">+IF(AND('Rend bruts-Data'!M178=100%,'Rend indices-Data'!M178=100%),0,1)</f>
        <v>1</v>
      </c>
      <c r="R185" s="18">
        <f ca="1">+IF(AND('Rend bruts-Data'!N178=100%,'Rend indices-Data'!N178=100%),0,1)</f>
        <v>1</v>
      </c>
      <c r="S185" s="18">
        <f>+IF(AND('Rend bruts-Data'!O178=100%,'Rend indices-Data'!O178=100%),0,1)</f>
        <v>0</v>
      </c>
      <c r="T185" s="18">
        <f ca="1">+IF(AND('Rend bruts-Data'!P178=100%,'Rend indices-Data'!P178=100%),0,1)</f>
        <v>1</v>
      </c>
      <c r="U185" s="18">
        <f ca="1">+IF(AND('Rend bruts-Data'!Q178=100%,'Rend indices-Data'!Q178=100%),0,1)</f>
        <v>1</v>
      </c>
      <c r="V185" s="18">
        <f>+IF(AND('Rend bruts-Data'!R178=100%,'Rend indices-Data'!R178=100%),0,1)</f>
        <v>0</v>
      </c>
      <c r="W185" s="18">
        <f ca="1">+IF(AND('Rend bruts-Data'!S178=100%,'Rend indices-Data'!S178=100%),0,1)</f>
        <v>1</v>
      </c>
      <c r="X185" s="18">
        <f ca="1">+IF(AND('Rend bruts-Data'!T178=100%,'Rend indices-Data'!T178=100%),0,1)</f>
        <v>1</v>
      </c>
      <c r="Y185" s="18">
        <f ca="1">+IF(AND('Rend bruts-Data'!U178=100%,'Rend indices-Data'!U178=100%),0,1)</f>
        <v>1</v>
      </c>
      <c r="Z185" s="18">
        <f>+IF(AND('Rend bruts-Data'!V178=100%,'Rend indices-Data'!V178=100%),0,1)</f>
        <v>0</v>
      </c>
      <c r="AA185" s="18">
        <f ca="1">+IF(AND('Rend bruts-Data'!W178=100%,'Rend indices-Data'!W178=100%),0,1)</f>
        <v>1</v>
      </c>
      <c r="AC185" s="2">
        <f t="shared" ref="AC185" si="104">+D185</f>
        <v>43371</v>
      </c>
    </row>
    <row r="186" spans="1:29" x14ac:dyDescent="0.25">
      <c r="A186">
        <f t="shared" ref="A186" si="105">+IF(B186=B185,A185,A185+1)</f>
        <v>18</v>
      </c>
      <c r="B186">
        <f t="shared" ref="B186" si="106">+YEAR(D186)</f>
        <v>2018</v>
      </c>
      <c r="C186">
        <f t="shared" ref="C186" si="107">+MONTH(D186)</f>
        <v>10</v>
      </c>
      <c r="D186" s="2">
        <f>+'Rendements bruts'!A179</f>
        <v>43404</v>
      </c>
      <c r="E186" s="1">
        <f t="shared" si="7"/>
        <v>178</v>
      </c>
      <c r="F186" s="18">
        <f ca="1">+IF(AND('Rend bruts-Data'!B179=100%,'Rend indices-Data'!B179=100%),0,1)</f>
        <v>1</v>
      </c>
      <c r="G186" s="18">
        <f ca="1">+IF(AND('Rend bruts-Data'!C179=100%,'Rend indices-Data'!C179=100%),0,1)</f>
        <v>1</v>
      </c>
      <c r="H186" s="18">
        <f ca="1">+IF(AND('Rend bruts-Data'!D179=100%,'Rend indices-Data'!D179=100%),0,1)</f>
        <v>1</v>
      </c>
      <c r="I186" s="18">
        <f ca="1">+IF(AND('Rend bruts-Data'!E179=100%,'Rend indices-Data'!E179=100%),0,1)</f>
        <v>1</v>
      </c>
      <c r="J186" s="18">
        <f ca="1">+IF(AND('Rend bruts-Data'!F179=100%,'Rend indices-Data'!F179=100%),0,1)</f>
        <v>1</v>
      </c>
      <c r="K186" s="18">
        <f ca="1">+IF(AND('Rend bruts-Data'!G179=100%,'Rend indices-Data'!G179=100%),0,1)</f>
        <v>1</v>
      </c>
      <c r="L186" s="18">
        <f ca="1">+IF(AND('Rend bruts-Data'!H179=100%,'Rend indices-Data'!H179=100%),0,1)</f>
        <v>1</v>
      </c>
      <c r="M186" s="18">
        <f ca="1">+IF(AND('Rend bruts-Data'!I179=100%,'Rend indices-Data'!I179=100%),0,1)</f>
        <v>1</v>
      </c>
      <c r="N186" s="18">
        <f ca="1">+IF(AND('Rend bruts-Data'!J179=100%,'Rend indices-Data'!J179=100%),0,1)</f>
        <v>1</v>
      </c>
      <c r="O186" s="18">
        <f ca="1">+IF(AND('Rend bruts-Data'!K179=100%,'Rend indices-Data'!K179=100%),0,1)</f>
        <v>1</v>
      </c>
      <c r="P186" s="18">
        <f ca="1">+IF(AND('Rend bruts-Data'!L179=100%,'Rend indices-Data'!L179=100%),0,1)</f>
        <v>1</v>
      </c>
      <c r="Q186" s="18">
        <f ca="1">+IF(AND('Rend bruts-Data'!M179=100%,'Rend indices-Data'!M179=100%),0,1)</f>
        <v>1</v>
      </c>
      <c r="R186" s="18">
        <f ca="1">+IF(AND('Rend bruts-Data'!N179=100%,'Rend indices-Data'!N179=100%),0,1)</f>
        <v>1</v>
      </c>
      <c r="S186" s="18">
        <f>+IF(AND('Rend bruts-Data'!O179=100%,'Rend indices-Data'!O179=100%),0,1)</f>
        <v>0</v>
      </c>
      <c r="T186" s="18">
        <f ca="1">+IF(AND('Rend bruts-Data'!P179=100%,'Rend indices-Data'!P179=100%),0,1)</f>
        <v>1</v>
      </c>
      <c r="U186" s="18">
        <f ca="1">+IF(AND('Rend bruts-Data'!Q179=100%,'Rend indices-Data'!Q179=100%),0,1)</f>
        <v>1</v>
      </c>
      <c r="V186" s="18">
        <f>+IF(AND('Rend bruts-Data'!R179=100%,'Rend indices-Data'!R179=100%),0,1)</f>
        <v>0</v>
      </c>
      <c r="W186" s="18">
        <f ca="1">+IF(AND('Rend bruts-Data'!S179=100%,'Rend indices-Data'!S179=100%),0,1)</f>
        <v>1</v>
      </c>
      <c r="X186" s="18">
        <f ca="1">+IF(AND('Rend bruts-Data'!T179=100%,'Rend indices-Data'!T179=100%),0,1)</f>
        <v>1</v>
      </c>
      <c r="Y186" s="18">
        <f ca="1">+IF(AND('Rend bruts-Data'!U179=100%,'Rend indices-Data'!U179=100%),0,1)</f>
        <v>1</v>
      </c>
      <c r="Z186" s="18">
        <f>+IF(AND('Rend bruts-Data'!V179=100%,'Rend indices-Data'!V179=100%),0,1)</f>
        <v>0</v>
      </c>
      <c r="AA186" s="18">
        <f ca="1">+IF(AND('Rend bruts-Data'!W179=100%,'Rend indices-Data'!W179=100%),0,1)</f>
        <v>1</v>
      </c>
      <c r="AC186" s="2">
        <f t="shared" ref="AC186" si="108">+D186</f>
        <v>43404</v>
      </c>
    </row>
    <row r="187" spans="1:29" x14ac:dyDescent="0.25">
      <c r="A187">
        <f t="shared" ref="A187" si="109">+IF(B187=B186,A186,A186+1)</f>
        <v>18</v>
      </c>
      <c r="B187">
        <f t="shared" ref="B187" si="110">+YEAR(D187)</f>
        <v>2018</v>
      </c>
      <c r="C187">
        <f t="shared" ref="C187" si="111">+MONTH(D187)</f>
        <v>11</v>
      </c>
      <c r="D187" s="2">
        <f>+'Rendements bruts'!A180</f>
        <v>43434</v>
      </c>
      <c r="E187" s="1">
        <f t="shared" si="7"/>
        <v>179</v>
      </c>
      <c r="F187" s="18">
        <f ca="1">+IF(AND('Rend bruts-Data'!B180=100%,'Rend indices-Data'!B180=100%),0,1)</f>
        <v>1</v>
      </c>
      <c r="G187" s="18">
        <f ca="1">+IF(AND('Rend bruts-Data'!C180=100%,'Rend indices-Data'!C180=100%),0,1)</f>
        <v>1</v>
      </c>
      <c r="H187" s="18">
        <f ca="1">+IF(AND('Rend bruts-Data'!D180=100%,'Rend indices-Data'!D180=100%),0,1)</f>
        <v>1</v>
      </c>
      <c r="I187" s="18">
        <f ca="1">+IF(AND('Rend bruts-Data'!E180=100%,'Rend indices-Data'!E180=100%),0,1)</f>
        <v>1</v>
      </c>
      <c r="J187" s="18">
        <f ca="1">+IF(AND('Rend bruts-Data'!F180=100%,'Rend indices-Data'!F180=100%),0,1)</f>
        <v>1</v>
      </c>
      <c r="K187" s="18">
        <f ca="1">+IF(AND('Rend bruts-Data'!G180=100%,'Rend indices-Data'!G180=100%),0,1)</f>
        <v>1</v>
      </c>
      <c r="L187" s="18">
        <f ca="1">+IF(AND('Rend bruts-Data'!H180=100%,'Rend indices-Data'!H180=100%),0,1)</f>
        <v>1</v>
      </c>
      <c r="M187" s="18">
        <f ca="1">+IF(AND('Rend bruts-Data'!I180=100%,'Rend indices-Data'!I180=100%),0,1)</f>
        <v>1</v>
      </c>
      <c r="N187" s="18">
        <f ca="1">+IF(AND('Rend bruts-Data'!J180=100%,'Rend indices-Data'!J180=100%),0,1)</f>
        <v>1</v>
      </c>
      <c r="O187" s="18">
        <f ca="1">+IF(AND('Rend bruts-Data'!K180=100%,'Rend indices-Data'!K180=100%),0,1)</f>
        <v>1</v>
      </c>
      <c r="P187" s="18">
        <f ca="1">+IF(AND('Rend bruts-Data'!L180=100%,'Rend indices-Data'!L180=100%),0,1)</f>
        <v>1</v>
      </c>
      <c r="Q187" s="18">
        <f ca="1">+IF(AND('Rend bruts-Data'!M180=100%,'Rend indices-Data'!M180=100%),0,1)</f>
        <v>1</v>
      </c>
      <c r="R187" s="18">
        <f ca="1">+IF(AND('Rend bruts-Data'!N180=100%,'Rend indices-Data'!N180=100%),0,1)</f>
        <v>1</v>
      </c>
      <c r="S187" s="18">
        <f>+IF(AND('Rend bruts-Data'!O180=100%,'Rend indices-Data'!O180=100%),0,1)</f>
        <v>0</v>
      </c>
      <c r="T187" s="18">
        <f ca="1">+IF(AND('Rend bruts-Data'!P180=100%,'Rend indices-Data'!P180=100%),0,1)</f>
        <v>1</v>
      </c>
      <c r="U187" s="18">
        <f ca="1">+IF(AND('Rend bruts-Data'!Q180=100%,'Rend indices-Data'!Q180=100%),0,1)</f>
        <v>1</v>
      </c>
      <c r="V187" s="18">
        <f>+IF(AND('Rend bruts-Data'!R180=100%,'Rend indices-Data'!R180=100%),0,1)</f>
        <v>0</v>
      </c>
      <c r="W187" s="18">
        <f ca="1">+IF(AND('Rend bruts-Data'!S180=100%,'Rend indices-Data'!S180=100%),0,1)</f>
        <v>1</v>
      </c>
      <c r="X187" s="18">
        <f ca="1">+IF(AND('Rend bruts-Data'!T180=100%,'Rend indices-Data'!T180=100%),0,1)</f>
        <v>1</v>
      </c>
      <c r="Y187" s="18">
        <f ca="1">+IF(AND('Rend bruts-Data'!U180=100%,'Rend indices-Data'!U180=100%),0,1)</f>
        <v>1</v>
      </c>
      <c r="Z187" s="18">
        <f>+IF(AND('Rend bruts-Data'!V180=100%,'Rend indices-Data'!V180=100%),0,1)</f>
        <v>0</v>
      </c>
      <c r="AA187" s="18">
        <f ca="1">+IF(AND('Rend bruts-Data'!W180=100%,'Rend indices-Data'!W180=100%),0,1)</f>
        <v>1</v>
      </c>
      <c r="AC187" s="2">
        <f t="shared" ref="AC187" si="112">+D187</f>
        <v>43434</v>
      </c>
    </row>
    <row r="188" spans="1:29" x14ac:dyDescent="0.25">
      <c r="A188">
        <f t="shared" ref="A188" si="113">+IF(B188=B187,A187,A187+1)</f>
        <v>18</v>
      </c>
      <c r="B188">
        <f t="shared" ref="B188" si="114">+YEAR(D188)</f>
        <v>2018</v>
      </c>
      <c r="C188">
        <f t="shared" ref="C188" si="115">+MONTH(D188)</f>
        <v>12</v>
      </c>
      <c r="D188" s="2">
        <f>+'Rendements bruts'!A181</f>
        <v>43465</v>
      </c>
      <c r="E188" s="1">
        <f t="shared" si="7"/>
        <v>180</v>
      </c>
      <c r="F188" s="18">
        <f ca="1">+IF(AND('Rend bruts-Data'!B181=100%,'Rend indices-Data'!B181=100%),0,1)</f>
        <v>1</v>
      </c>
      <c r="G188" s="18">
        <f ca="1">+IF(AND('Rend bruts-Data'!C181=100%,'Rend indices-Data'!C181=100%),0,1)</f>
        <v>1</v>
      </c>
      <c r="H188" s="18">
        <f ca="1">+IF(AND('Rend bruts-Data'!D181=100%,'Rend indices-Data'!D181=100%),0,1)</f>
        <v>1</v>
      </c>
      <c r="I188" s="18">
        <f ca="1">+IF(AND('Rend bruts-Data'!E181=100%,'Rend indices-Data'!E181=100%),0,1)</f>
        <v>1</v>
      </c>
      <c r="J188" s="18">
        <f ca="1">+IF(AND('Rend bruts-Data'!F181=100%,'Rend indices-Data'!F181=100%),0,1)</f>
        <v>1</v>
      </c>
      <c r="K188" s="18">
        <f ca="1">+IF(AND('Rend bruts-Data'!G181=100%,'Rend indices-Data'!G181=100%),0,1)</f>
        <v>1</v>
      </c>
      <c r="L188" s="18">
        <f ca="1">+IF(AND('Rend bruts-Data'!H181=100%,'Rend indices-Data'!H181=100%),0,1)</f>
        <v>1</v>
      </c>
      <c r="M188" s="18">
        <f ca="1">+IF(AND('Rend bruts-Data'!I181=100%,'Rend indices-Data'!I181=100%),0,1)</f>
        <v>1</v>
      </c>
      <c r="N188" s="18">
        <f ca="1">+IF(AND('Rend bruts-Data'!J181=100%,'Rend indices-Data'!J181=100%),0,1)</f>
        <v>1</v>
      </c>
      <c r="O188" s="18">
        <f ca="1">+IF(AND('Rend bruts-Data'!K181=100%,'Rend indices-Data'!K181=100%),0,1)</f>
        <v>1</v>
      </c>
      <c r="P188" s="18">
        <f ca="1">+IF(AND('Rend bruts-Data'!L181=100%,'Rend indices-Data'!L181=100%),0,1)</f>
        <v>1</v>
      </c>
      <c r="Q188" s="18">
        <f ca="1">+IF(AND('Rend bruts-Data'!M181=100%,'Rend indices-Data'!M181=100%),0,1)</f>
        <v>1</v>
      </c>
      <c r="R188" s="18">
        <f ca="1">+IF(AND('Rend bruts-Data'!N181=100%,'Rend indices-Data'!N181=100%),0,1)</f>
        <v>1</v>
      </c>
      <c r="S188" s="18">
        <f>+IF(AND('Rend bruts-Data'!O181=100%,'Rend indices-Data'!O181=100%),0,1)</f>
        <v>0</v>
      </c>
      <c r="T188" s="18">
        <f ca="1">+IF(AND('Rend bruts-Data'!P181=100%,'Rend indices-Data'!P181=100%),0,1)</f>
        <v>1</v>
      </c>
      <c r="U188" s="18">
        <f ca="1">+IF(AND('Rend bruts-Data'!Q181=100%,'Rend indices-Data'!Q181=100%),0,1)</f>
        <v>1</v>
      </c>
      <c r="V188" s="18">
        <f>+IF(AND('Rend bruts-Data'!R181=100%,'Rend indices-Data'!R181=100%),0,1)</f>
        <v>0</v>
      </c>
      <c r="W188" s="18">
        <f ca="1">+IF(AND('Rend bruts-Data'!S181=100%,'Rend indices-Data'!S181=100%),0,1)</f>
        <v>1</v>
      </c>
      <c r="X188" s="18">
        <f ca="1">+IF(AND('Rend bruts-Data'!T181=100%,'Rend indices-Data'!T181=100%),0,1)</f>
        <v>1</v>
      </c>
      <c r="Y188" s="18">
        <f ca="1">+IF(AND('Rend bruts-Data'!U181=100%,'Rend indices-Data'!U181=100%),0,1)</f>
        <v>1</v>
      </c>
      <c r="Z188" s="18">
        <f>+IF(AND('Rend bruts-Data'!V181=100%,'Rend indices-Data'!V181=100%),0,1)</f>
        <v>0</v>
      </c>
      <c r="AA188" s="18">
        <f ca="1">+IF(AND('Rend bruts-Data'!W181=100%,'Rend indices-Data'!W181=100%),0,1)</f>
        <v>1</v>
      </c>
      <c r="AC188" s="2">
        <f t="shared" ref="AC188" si="116">+D188</f>
        <v>43465</v>
      </c>
    </row>
    <row r="189" spans="1:29" x14ac:dyDescent="0.25">
      <c r="A189">
        <f t="shared" ref="A189" si="117">+IF(B189=B188,A188,A188+1)</f>
        <v>19</v>
      </c>
      <c r="B189">
        <f t="shared" ref="B189" si="118">+YEAR(D189)</f>
        <v>2019</v>
      </c>
      <c r="C189">
        <f t="shared" ref="C189" si="119">+MONTH(D189)</f>
        <v>1</v>
      </c>
      <c r="D189" s="2">
        <f>+'Rendements bruts'!A182</f>
        <v>43496</v>
      </c>
      <c r="E189" s="1">
        <f t="shared" si="7"/>
        <v>181</v>
      </c>
      <c r="F189" s="18">
        <f ca="1">+IF(AND('Rend bruts-Data'!B182=100%,'Rend indices-Data'!B182=100%),0,1)</f>
        <v>1</v>
      </c>
      <c r="G189" s="18">
        <f ca="1">+IF(AND('Rend bruts-Data'!C182=100%,'Rend indices-Data'!C182=100%),0,1)</f>
        <v>1</v>
      </c>
      <c r="H189" s="18">
        <f ca="1">+IF(AND('Rend bruts-Data'!D182=100%,'Rend indices-Data'!D182=100%),0,1)</f>
        <v>1</v>
      </c>
      <c r="I189" s="18">
        <f ca="1">+IF(AND('Rend bruts-Data'!E182=100%,'Rend indices-Data'!E182=100%),0,1)</f>
        <v>1</v>
      </c>
      <c r="J189" s="18">
        <f ca="1">+IF(AND('Rend bruts-Data'!F182=100%,'Rend indices-Data'!F182=100%),0,1)</f>
        <v>1</v>
      </c>
      <c r="K189" s="18">
        <f ca="1">+IF(AND('Rend bruts-Data'!G182=100%,'Rend indices-Data'!G182=100%),0,1)</f>
        <v>1</v>
      </c>
      <c r="L189" s="18">
        <f ca="1">+IF(AND('Rend bruts-Data'!H182=100%,'Rend indices-Data'!H182=100%),0,1)</f>
        <v>1</v>
      </c>
      <c r="M189" s="18">
        <f ca="1">+IF(AND('Rend bruts-Data'!I182=100%,'Rend indices-Data'!I182=100%),0,1)</f>
        <v>1</v>
      </c>
      <c r="N189" s="18">
        <f ca="1">+IF(AND('Rend bruts-Data'!J182=100%,'Rend indices-Data'!J182=100%),0,1)</f>
        <v>1</v>
      </c>
      <c r="O189" s="18">
        <f ca="1">+IF(AND('Rend bruts-Data'!K182=100%,'Rend indices-Data'!K182=100%),0,1)</f>
        <v>1</v>
      </c>
      <c r="P189" s="18">
        <f ca="1">+IF(AND('Rend bruts-Data'!L182=100%,'Rend indices-Data'!L182=100%),0,1)</f>
        <v>1</v>
      </c>
      <c r="Q189" s="18">
        <f ca="1">+IF(AND('Rend bruts-Data'!M182=100%,'Rend indices-Data'!M182=100%),0,1)</f>
        <v>1</v>
      </c>
      <c r="R189" s="18">
        <f ca="1">+IF(AND('Rend bruts-Data'!N182=100%,'Rend indices-Data'!N182=100%),0,1)</f>
        <v>1</v>
      </c>
      <c r="S189" s="18">
        <f>+IF(AND('Rend bruts-Data'!O182=100%,'Rend indices-Data'!O182=100%),0,1)</f>
        <v>0</v>
      </c>
      <c r="T189" s="18">
        <f ca="1">+IF(AND('Rend bruts-Data'!P182=100%,'Rend indices-Data'!P182=100%),0,1)</f>
        <v>1</v>
      </c>
      <c r="U189" s="18">
        <f ca="1">+IF(AND('Rend bruts-Data'!Q182=100%,'Rend indices-Data'!Q182=100%),0,1)</f>
        <v>1</v>
      </c>
      <c r="V189" s="18">
        <f>+IF(AND('Rend bruts-Data'!R182=100%,'Rend indices-Data'!R182=100%),0,1)</f>
        <v>0</v>
      </c>
      <c r="W189" s="18">
        <f ca="1">+IF(AND('Rend bruts-Data'!S182=100%,'Rend indices-Data'!S182=100%),0,1)</f>
        <v>1</v>
      </c>
      <c r="X189" s="18">
        <f ca="1">+IF(AND('Rend bruts-Data'!T182=100%,'Rend indices-Data'!T182=100%),0,1)</f>
        <v>1</v>
      </c>
      <c r="Y189" s="18">
        <f ca="1">+IF(AND('Rend bruts-Data'!U182=100%,'Rend indices-Data'!U182=100%),0,1)</f>
        <v>1</v>
      </c>
      <c r="Z189" s="18">
        <f>+IF(AND('Rend bruts-Data'!V182=100%,'Rend indices-Data'!V182=100%),0,1)</f>
        <v>0</v>
      </c>
      <c r="AA189" s="18">
        <f ca="1">+IF(AND('Rend bruts-Data'!W182=100%,'Rend indices-Data'!W182=100%),0,1)</f>
        <v>1</v>
      </c>
      <c r="AC189" s="2">
        <f t="shared" ref="AC189" si="120">+D189</f>
        <v>43496</v>
      </c>
    </row>
    <row r="190" spans="1:29" x14ac:dyDescent="0.25">
      <c r="A190">
        <f t="shared" ref="A190" si="121">+IF(B190=B189,A189,A189+1)</f>
        <v>19</v>
      </c>
      <c r="B190">
        <f t="shared" ref="B190" si="122">+YEAR(D190)</f>
        <v>2019</v>
      </c>
      <c r="C190">
        <f t="shared" ref="C190" si="123">+MONTH(D190)</f>
        <v>2</v>
      </c>
      <c r="D190" s="2">
        <f>+'Rendements bruts'!A183</f>
        <v>43524</v>
      </c>
      <c r="E190" s="1">
        <f t="shared" si="7"/>
        <v>182</v>
      </c>
      <c r="F190" s="18">
        <f ca="1">+IF(AND('Rend bruts-Data'!B183=100%,'Rend indices-Data'!B183=100%),0,1)</f>
        <v>1</v>
      </c>
      <c r="G190" s="18">
        <f ca="1">+IF(AND('Rend bruts-Data'!C183=100%,'Rend indices-Data'!C183=100%),0,1)</f>
        <v>1</v>
      </c>
      <c r="H190" s="18">
        <f ca="1">+IF(AND('Rend bruts-Data'!D183=100%,'Rend indices-Data'!D183=100%),0,1)</f>
        <v>1</v>
      </c>
      <c r="I190" s="18">
        <f ca="1">+IF(AND('Rend bruts-Data'!E183=100%,'Rend indices-Data'!E183=100%),0,1)</f>
        <v>1</v>
      </c>
      <c r="J190" s="18">
        <f ca="1">+IF(AND('Rend bruts-Data'!F183=100%,'Rend indices-Data'!F183=100%),0,1)</f>
        <v>1</v>
      </c>
      <c r="K190" s="18">
        <f ca="1">+IF(AND('Rend bruts-Data'!G183=100%,'Rend indices-Data'!G183=100%),0,1)</f>
        <v>1</v>
      </c>
      <c r="L190" s="18">
        <f ca="1">+IF(AND('Rend bruts-Data'!H183=100%,'Rend indices-Data'!H183=100%),0,1)</f>
        <v>1</v>
      </c>
      <c r="M190" s="18">
        <f ca="1">+IF(AND('Rend bruts-Data'!I183=100%,'Rend indices-Data'!I183=100%),0,1)</f>
        <v>1</v>
      </c>
      <c r="N190" s="18">
        <f ca="1">+IF(AND('Rend bruts-Data'!J183=100%,'Rend indices-Data'!J183=100%),0,1)</f>
        <v>1</v>
      </c>
      <c r="O190" s="18">
        <f ca="1">+IF(AND('Rend bruts-Data'!K183=100%,'Rend indices-Data'!K183=100%),0,1)</f>
        <v>1</v>
      </c>
      <c r="P190" s="18">
        <f ca="1">+IF(AND('Rend bruts-Data'!L183=100%,'Rend indices-Data'!L183=100%),0,1)</f>
        <v>1</v>
      </c>
      <c r="Q190" s="18">
        <f ca="1">+IF(AND('Rend bruts-Data'!M183=100%,'Rend indices-Data'!M183=100%),0,1)</f>
        <v>1</v>
      </c>
      <c r="R190" s="18">
        <f ca="1">+IF(AND('Rend bruts-Data'!N183=100%,'Rend indices-Data'!N183=100%),0,1)</f>
        <v>1</v>
      </c>
      <c r="S190" s="18">
        <f>+IF(AND('Rend bruts-Data'!O183=100%,'Rend indices-Data'!O183=100%),0,1)</f>
        <v>0</v>
      </c>
      <c r="T190" s="18">
        <f ca="1">+IF(AND('Rend bruts-Data'!P183=100%,'Rend indices-Data'!P183=100%),0,1)</f>
        <v>1</v>
      </c>
      <c r="U190" s="18">
        <f ca="1">+IF(AND('Rend bruts-Data'!Q183=100%,'Rend indices-Data'!Q183=100%),0,1)</f>
        <v>1</v>
      </c>
      <c r="V190" s="18">
        <f>+IF(AND('Rend bruts-Data'!R183=100%,'Rend indices-Data'!R183=100%),0,1)</f>
        <v>0</v>
      </c>
      <c r="W190" s="18">
        <f ca="1">+IF(AND('Rend bruts-Data'!S183=100%,'Rend indices-Data'!S183=100%),0,1)</f>
        <v>1</v>
      </c>
      <c r="X190" s="18">
        <f ca="1">+IF(AND('Rend bruts-Data'!T183=100%,'Rend indices-Data'!T183=100%),0,1)</f>
        <v>1</v>
      </c>
      <c r="Y190" s="18">
        <f ca="1">+IF(AND('Rend bruts-Data'!U183=100%,'Rend indices-Data'!U183=100%),0,1)</f>
        <v>1</v>
      </c>
      <c r="Z190" s="18">
        <f>+IF(AND('Rend bruts-Data'!V183=100%,'Rend indices-Data'!V183=100%),0,1)</f>
        <v>0</v>
      </c>
      <c r="AA190" s="18">
        <f ca="1">+IF(AND('Rend bruts-Data'!W183=100%,'Rend indices-Data'!W183=100%),0,1)</f>
        <v>1</v>
      </c>
      <c r="AC190" s="2">
        <f t="shared" ref="AC190" si="124">+D190</f>
        <v>43524</v>
      </c>
    </row>
    <row r="191" spans="1:29" x14ac:dyDescent="0.25">
      <c r="A191">
        <f t="shared" ref="A191" si="125">+IF(B191=B190,A190,A190+1)</f>
        <v>19</v>
      </c>
      <c r="B191">
        <f t="shared" ref="B191" si="126">+YEAR(D191)</f>
        <v>2019</v>
      </c>
      <c r="C191">
        <f t="shared" ref="C191" si="127">+MONTH(D191)</f>
        <v>3</v>
      </c>
      <c r="D191" s="2">
        <f>+'Rendements bruts'!A184</f>
        <v>43553</v>
      </c>
      <c r="E191" s="1">
        <f t="shared" si="7"/>
        <v>183</v>
      </c>
      <c r="F191" s="18">
        <f ca="1">+IF(AND('Rend bruts-Data'!B184=100%,'Rend indices-Data'!B184=100%),0,1)</f>
        <v>1</v>
      </c>
      <c r="G191" s="18">
        <f ca="1">+IF(AND('Rend bruts-Data'!C184=100%,'Rend indices-Data'!C184=100%),0,1)</f>
        <v>1</v>
      </c>
      <c r="H191" s="18">
        <f ca="1">+IF(AND('Rend bruts-Data'!D184=100%,'Rend indices-Data'!D184=100%),0,1)</f>
        <v>1</v>
      </c>
      <c r="I191" s="18">
        <f ca="1">+IF(AND('Rend bruts-Data'!E184=100%,'Rend indices-Data'!E184=100%),0,1)</f>
        <v>1</v>
      </c>
      <c r="J191" s="18">
        <f ca="1">+IF(AND('Rend bruts-Data'!F184=100%,'Rend indices-Data'!F184=100%),0,1)</f>
        <v>1</v>
      </c>
      <c r="K191" s="18">
        <f ca="1">+IF(AND('Rend bruts-Data'!G184=100%,'Rend indices-Data'!G184=100%),0,1)</f>
        <v>1</v>
      </c>
      <c r="L191" s="18">
        <f ca="1">+IF(AND('Rend bruts-Data'!H184=100%,'Rend indices-Data'!H184=100%),0,1)</f>
        <v>1</v>
      </c>
      <c r="M191" s="18">
        <f ca="1">+IF(AND('Rend bruts-Data'!I184=100%,'Rend indices-Data'!I184=100%),0,1)</f>
        <v>1</v>
      </c>
      <c r="N191" s="18">
        <f ca="1">+IF(AND('Rend bruts-Data'!J184=100%,'Rend indices-Data'!J184=100%),0,1)</f>
        <v>1</v>
      </c>
      <c r="O191" s="18">
        <f ca="1">+IF(AND('Rend bruts-Data'!K184=100%,'Rend indices-Data'!K184=100%),0,1)</f>
        <v>1</v>
      </c>
      <c r="P191" s="18">
        <f ca="1">+IF(AND('Rend bruts-Data'!L184=100%,'Rend indices-Data'!L184=100%),0,1)</f>
        <v>1</v>
      </c>
      <c r="Q191" s="18">
        <f ca="1">+IF(AND('Rend bruts-Data'!M184=100%,'Rend indices-Data'!M184=100%),0,1)</f>
        <v>1</v>
      </c>
      <c r="R191" s="18">
        <f ca="1">+IF(AND('Rend bruts-Data'!N184=100%,'Rend indices-Data'!N184=100%),0,1)</f>
        <v>1</v>
      </c>
      <c r="S191" s="18">
        <f>+IF(AND('Rend bruts-Data'!O184=100%,'Rend indices-Data'!O184=100%),0,1)</f>
        <v>0</v>
      </c>
      <c r="T191" s="18">
        <f ca="1">+IF(AND('Rend bruts-Data'!P184=100%,'Rend indices-Data'!P184=100%),0,1)</f>
        <v>1</v>
      </c>
      <c r="U191" s="18">
        <f ca="1">+IF(AND('Rend bruts-Data'!Q184=100%,'Rend indices-Data'!Q184=100%),0,1)</f>
        <v>1</v>
      </c>
      <c r="V191" s="18">
        <f>+IF(AND('Rend bruts-Data'!R184=100%,'Rend indices-Data'!R184=100%),0,1)</f>
        <v>0</v>
      </c>
      <c r="W191" s="18">
        <f ca="1">+IF(AND('Rend bruts-Data'!S184=100%,'Rend indices-Data'!S184=100%),0,1)</f>
        <v>1</v>
      </c>
      <c r="X191" s="18">
        <f ca="1">+IF(AND('Rend bruts-Data'!T184=100%,'Rend indices-Data'!T184=100%),0,1)</f>
        <v>1</v>
      </c>
      <c r="Y191" s="18">
        <f ca="1">+IF(AND('Rend bruts-Data'!U184=100%,'Rend indices-Data'!U184=100%),0,1)</f>
        <v>1</v>
      </c>
      <c r="Z191" s="18">
        <f>+IF(AND('Rend bruts-Data'!V184=100%,'Rend indices-Data'!V184=100%),0,1)</f>
        <v>0</v>
      </c>
      <c r="AA191" s="18">
        <f ca="1">+IF(AND('Rend bruts-Data'!W184=100%,'Rend indices-Data'!W184=100%),0,1)</f>
        <v>1</v>
      </c>
      <c r="AC191" s="2">
        <f t="shared" ref="AC191" si="128">+D191</f>
        <v>43553</v>
      </c>
    </row>
    <row r="192" spans="1:29" x14ac:dyDescent="0.25">
      <c r="A192">
        <f t="shared" ref="A192" si="129">+IF(B192=B191,A191,A191+1)</f>
        <v>19</v>
      </c>
      <c r="B192">
        <f t="shared" ref="B192" si="130">+YEAR(D192)</f>
        <v>2019</v>
      </c>
      <c r="C192">
        <f t="shared" ref="C192" si="131">+MONTH(D192)</f>
        <v>4</v>
      </c>
      <c r="D192" s="2">
        <f>+'Rendements bruts'!A185</f>
        <v>43585</v>
      </c>
      <c r="E192" s="1">
        <f t="shared" si="7"/>
        <v>184</v>
      </c>
      <c r="F192" s="18">
        <f ca="1">+IF(AND('Rend bruts-Data'!B185=100%,'Rend indices-Data'!B185=100%),0,1)</f>
        <v>1</v>
      </c>
      <c r="G192" s="18">
        <f ca="1">+IF(AND('Rend bruts-Data'!C185=100%,'Rend indices-Data'!C185=100%),0,1)</f>
        <v>1</v>
      </c>
      <c r="H192" s="18">
        <f ca="1">+IF(AND('Rend bruts-Data'!D185=100%,'Rend indices-Data'!D185=100%),0,1)</f>
        <v>1</v>
      </c>
      <c r="I192" s="18">
        <f ca="1">+IF(AND('Rend bruts-Data'!E185=100%,'Rend indices-Data'!E185=100%),0,1)</f>
        <v>1</v>
      </c>
      <c r="J192" s="18">
        <f ca="1">+IF(AND('Rend bruts-Data'!F185=100%,'Rend indices-Data'!F185=100%),0,1)</f>
        <v>1</v>
      </c>
      <c r="K192" s="18">
        <f ca="1">+IF(AND('Rend bruts-Data'!G185=100%,'Rend indices-Data'!G185=100%),0,1)</f>
        <v>1</v>
      </c>
      <c r="L192" s="18">
        <f ca="1">+IF(AND('Rend bruts-Data'!H185=100%,'Rend indices-Data'!H185=100%),0,1)</f>
        <v>1</v>
      </c>
      <c r="M192" s="18">
        <f ca="1">+IF(AND('Rend bruts-Data'!I185=100%,'Rend indices-Data'!I185=100%),0,1)</f>
        <v>1</v>
      </c>
      <c r="N192" s="18">
        <f ca="1">+IF(AND('Rend bruts-Data'!J185=100%,'Rend indices-Data'!J185=100%),0,1)</f>
        <v>1</v>
      </c>
      <c r="O192" s="18">
        <f ca="1">+IF(AND('Rend bruts-Data'!K185=100%,'Rend indices-Data'!K185=100%),0,1)</f>
        <v>1</v>
      </c>
      <c r="P192" s="18">
        <f ca="1">+IF(AND('Rend bruts-Data'!L185=100%,'Rend indices-Data'!L185=100%),0,1)</f>
        <v>1</v>
      </c>
      <c r="Q192" s="18">
        <f ca="1">+IF(AND('Rend bruts-Data'!M185=100%,'Rend indices-Data'!M185=100%),0,1)</f>
        <v>1</v>
      </c>
      <c r="R192" s="18">
        <f ca="1">+IF(AND('Rend bruts-Data'!N185=100%,'Rend indices-Data'!N185=100%),0,1)</f>
        <v>1</v>
      </c>
      <c r="S192" s="18">
        <f>+IF(AND('Rend bruts-Data'!O185=100%,'Rend indices-Data'!O185=100%),0,1)</f>
        <v>0</v>
      </c>
      <c r="T192" s="18">
        <f ca="1">+IF(AND('Rend bruts-Data'!P185=100%,'Rend indices-Data'!P185=100%),0,1)</f>
        <v>1</v>
      </c>
      <c r="U192" s="18">
        <f ca="1">+IF(AND('Rend bruts-Data'!Q185=100%,'Rend indices-Data'!Q185=100%),0,1)</f>
        <v>1</v>
      </c>
      <c r="V192" s="18">
        <f>+IF(AND('Rend bruts-Data'!R185=100%,'Rend indices-Data'!R185=100%),0,1)</f>
        <v>0</v>
      </c>
      <c r="W192" s="18">
        <f ca="1">+IF(AND('Rend bruts-Data'!S185=100%,'Rend indices-Data'!S185=100%),0,1)</f>
        <v>1</v>
      </c>
      <c r="X192" s="18">
        <f ca="1">+IF(AND('Rend bruts-Data'!T185=100%,'Rend indices-Data'!T185=100%),0,1)</f>
        <v>1</v>
      </c>
      <c r="Y192" s="18">
        <f ca="1">+IF(AND('Rend bruts-Data'!U185=100%,'Rend indices-Data'!U185=100%),0,1)</f>
        <v>1</v>
      </c>
      <c r="Z192" s="18">
        <f>+IF(AND('Rend bruts-Data'!V185=100%,'Rend indices-Data'!V185=100%),0,1)</f>
        <v>0</v>
      </c>
      <c r="AA192" s="18">
        <f ca="1">+IF(AND('Rend bruts-Data'!W185=100%,'Rend indices-Data'!W185=100%),0,1)</f>
        <v>1</v>
      </c>
      <c r="AC192" s="2">
        <f t="shared" ref="AC192" si="132">+D192</f>
        <v>43585</v>
      </c>
    </row>
    <row r="193" spans="1:29" x14ac:dyDescent="0.25">
      <c r="A193">
        <f t="shared" ref="A193" si="133">+IF(B193=B192,A192,A192+1)</f>
        <v>19</v>
      </c>
      <c r="B193">
        <f t="shared" ref="B193" si="134">+YEAR(D193)</f>
        <v>2019</v>
      </c>
      <c r="C193">
        <f t="shared" ref="C193" si="135">+MONTH(D193)</f>
        <v>5</v>
      </c>
      <c r="D193" s="2">
        <f>+'Rendements bruts'!A186</f>
        <v>43616</v>
      </c>
      <c r="E193" s="1">
        <f t="shared" si="7"/>
        <v>185</v>
      </c>
      <c r="F193" s="18">
        <f ca="1">+IF(AND('Rend bruts-Data'!B186=100%,'Rend indices-Data'!B186=100%),0,1)</f>
        <v>1</v>
      </c>
      <c r="G193" s="18">
        <f ca="1">+IF(AND('Rend bruts-Data'!C186=100%,'Rend indices-Data'!C186=100%),0,1)</f>
        <v>1</v>
      </c>
      <c r="H193" s="18">
        <f ca="1">+IF(AND('Rend bruts-Data'!D186=100%,'Rend indices-Data'!D186=100%),0,1)</f>
        <v>1</v>
      </c>
      <c r="I193" s="18">
        <f ca="1">+IF(AND('Rend bruts-Data'!E186=100%,'Rend indices-Data'!E186=100%),0,1)</f>
        <v>1</v>
      </c>
      <c r="J193" s="18">
        <f ca="1">+IF(AND('Rend bruts-Data'!F186=100%,'Rend indices-Data'!F186=100%),0,1)</f>
        <v>1</v>
      </c>
      <c r="K193" s="18">
        <f ca="1">+IF(AND('Rend bruts-Data'!G186=100%,'Rend indices-Data'!G186=100%),0,1)</f>
        <v>1</v>
      </c>
      <c r="L193" s="18">
        <f ca="1">+IF(AND('Rend bruts-Data'!H186=100%,'Rend indices-Data'!H186=100%),0,1)</f>
        <v>1</v>
      </c>
      <c r="M193" s="18">
        <f ca="1">+IF(AND('Rend bruts-Data'!I186=100%,'Rend indices-Data'!I186=100%),0,1)</f>
        <v>1</v>
      </c>
      <c r="N193" s="18">
        <f ca="1">+IF(AND('Rend bruts-Data'!J186=100%,'Rend indices-Data'!J186=100%),0,1)</f>
        <v>1</v>
      </c>
      <c r="O193" s="18">
        <f ca="1">+IF(AND('Rend bruts-Data'!K186=100%,'Rend indices-Data'!K186=100%),0,1)</f>
        <v>1</v>
      </c>
      <c r="P193" s="18">
        <f ca="1">+IF(AND('Rend bruts-Data'!L186=100%,'Rend indices-Data'!L186=100%),0,1)</f>
        <v>1</v>
      </c>
      <c r="Q193" s="18">
        <f ca="1">+IF(AND('Rend bruts-Data'!M186=100%,'Rend indices-Data'!M186=100%),0,1)</f>
        <v>1</v>
      </c>
      <c r="R193" s="18">
        <f ca="1">+IF(AND('Rend bruts-Data'!N186=100%,'Rend indices-Data'!N186=100%),0,1)</f>
        <v>1</v>
      </c>
      <c r="S193" s="18">
        <f>+IF(AND('Rend bruts-Data'!O186=100%,'Rend indices-Data'!O186=100%),0,1)</f>
        <v>0</v>
      </c>
      <c r="T193" s="18">
        <f ca="1">+IF(AND('Rend bruts-Data'!P186=100%,'Rend indices-Data'!P186=100%),0,1)</f>
        <v>1</v>
      </c>
      <c r="U193" s="18">
        <f ca="1">+IF(AND('Rend bruts-Data'!Q186=100%,'Rend indices-Data'!Q186=100%),0,1)</f>
        <v>1</v>
      </c>
      <c r="V193" s="18">
        <f>+IF(AND('Rend bruts-Data'!R186=100%,'Rend indices-Data'!R186=100%),0,1)</f>
        <v>0</v>
      </c>
      <c r="W193" s="18">
        <f ca="1">+IF(AND('Rend bruts-Data'!S186=100%,'Rend indices-Data'!S186=100%),0,1)</f>
        <v>1</v>
      </c>
      <c r="X193" s="18">
        <f ca="1">+IF(AND('Rend bruts-Data'!T186=100%,'Rend indices-Data'!T186=100%),0,1)</f>
        <v>1</v>
      </c>
      <c r="Y193" s="18">
        <f ca="1">+IF(AND('Rend bruts-Data'!U186=100%,'Rend indices-Data'!U186=100%),0,1)</f>
        <v>1</v>
      </c>
      <c r="Z193" s="18">
        <f>+IF(AND('Rend bruts-Data'!V186=100%,'Rend indices-Data'!V186=100%),0,1)</f>
        <v>0</v>
      </c>
      <c r="AA193" s="18">
        <f ca="1">+IF(AND('Rend bruts-Data'!W186=100%,'Rend indices-Data'!W186=100%),0,1)</f>
        <v>1</v>
      </c>
      <c r="AC193" s="2">
        <f t="shared" ref="AC193" si="136">+D193</f>
        <v>43616</v>
      </c>
    </row>
    <row r="194" spans="1:29" x14ac:dyDescent="0.25">
      <c r="A194">
        <f t="shared" ref="A194" si="137">+IF(B194=B193,A193,A193+1)</f>
        <v>19</v>
      </c>
      <c r="B194">
        <f t="shared" ref="B194" si="138">+YEAR(D194)</f>
        <v>2019</v>
      </c>
      <c r="C194">
        <f t="shared" ref="C194" si="139">+MONTH(D194)</f>
        <v>6</v>
      </c>
      <c r="D194" s="2">
        <f>+'Rendements bruts'!A187</f>
        <v>43644</v>
      </c>
      <c r="E194" s="1">
        <f t="shared" si="7"/>
        <v>186</v>
      </c>
      <c r="F194" s="18">
        <f ca="1">+IF(AND('Rend bruts-Data'!B187=100%,'Rend indices-Data'!B187=100%),0,1)</f>
        <v>1</v>
      </c>
      <c r="G194" s="18">
        <f ca="1">+IF(AND('Rend bruts-Data'!C187=100%,'Rend indices-Data'!C187=100%),0,1)</f>
        <v>1</v>
      </c>
      <c r="H194" s="18">
        <f ca="1">+IF(AND('Rend bruts-Data'!D187=100%,'Rend indices-Data'!D187=100%),0,1)</f>
        <v>1</v>
      </c>
      <c r="I194" s="18">
        <f ca="1">+IF(AND('Rend bruts-Data'!E187=100%,'Rend indices-Data'!E187=100%),0,1)</f>
        <v>1</v>
      </c>
      <c r="J194" s="18">
        <f ca="1">+IF(AND('Rend bruts-Data'!F187=100%,'Rend indices-Data'!F187=100%),0,1)</f>
        <v>1</v>
      </c>
      <c r="K194" s="18">
        <f ca="1">+IF(AND('Rend bruts-Data'!G187=100%,'Rend indices-Data'!G187=100%),0,1)</f>
        <v>1</v>
      </c>
      <c r="L194" s="18">
        <f ca="1">+IF(AND('Rend bruts-Data'!H187=100%,'Rend indices-Data'!H187=100%),0,1)</f>
        <v>1</v>
      </c>
      <c r="M194" s="18">
        <f ca="1">+IF(AND('Rend bruts-Data'!I187=100%,'Rend indices-Data'!I187=100%),0,1)</f>
        <v>1</v>
      </c>
      <c r="N194" s="18">
        <f ca="1">+IF(AND('Rend bruts-Data'!J187=100%,'Rend indices-Data'!J187=100%),0,1)</f>
        <v>1</v>
      </c>
      <c r="O194" s="18">
        <f ca="1">+IF(AND('Rend bruts-Data'!K187=100%,'Rend indices-Data'!K187=100%),0,1)</f>
        <v>1</v>
      </c>
      <c r="P194" s="18">
        <f ca="1">+IF(AND('Rend bruts-Data'!L187=100%,'Rend indices-Data'!L187=100%),0,1)</f>
        <v>1</v>
      </c>
      <c r="Q194" s="18">
        <f ca="1">+IF(AND('Rend bruts-Data'!M187=100%,'Rend indices-Data'!M187=100%),0,1)</f>
        <v>1</v>
      </c>
      <c r="R194" s="18">
        <f ca="1">+IF(AND('Rend bruts-Data'!N187=100%,'Rend indices-Data'!N187=100%),0,1)</f>
        <v>1</v>
      </c>
      <c r="S194" s="18">
        <f>+IF(AND('Rend bruts-Data'!O187=100%,'Rend indices-Data'!O187=100%),0,1)</f>
        <v>0</v>
      </c>
      <c r="T194" s="18">
        <f ca="1">+IF(AND('Rend bruts-Data'!P187=100%,'Rend indices-Data'!P187=100%),0,1)</f>
        <v>1</v>
      </c>
      <c r="U194" s="18">
        <f ca="1">+IF(AND('Rend bruts-Data'!Q187=100%,'Rend indices-Data'!Q187=100%),0,1)</f>
        <v>1</v>
      </c>
      <c r="V194" s="18">
        <f>+IF(AND('Rend bruts-Data'!R187=100%,'Rend indices-Data'!R187=100%),0,1)</f>
        <v>0</v>
      </c>
      <c r="W194" s="18">
        <f ca="1">+IF(AND('Rend bruts-Data'!S187=100%,'Rend indices-Data'!S187=100%),0,1)</f>
        <v>1</v>
      </c>
      <c r="X194" s="18">
        <f ca="1">+IF(AND('Rend bruts-Data'!T187=100%,'Rend indices-Data'!T187=100%),0,1)</f>
        <v>1</v>
      </c>
      <c r="Y194" s="18">
        <f ca="1">+IF(AND('Rend bruts-Data'!U187=100%,'Rend indices-Data'!U187=100%),0,1)</f>
        <v>1</v>
      </c>
      <c r="Z194" s="18">
        <f>+IF(AND('Rend bruts-Data'!V187=100%,'Rend indices-Data'!V187=100%),0,1)</f>
        <v>0</v>
      </c>
      <c r="AA194" s="18">
        <f ca="1">+IF(AND('Rend bruts-Data'!W187=100%,'Rend indices-Data'!W187=100%),0,1)</f>
        <v>1</v>
      </c>
      <c r="AC194" s="2">
        <f t="shared" ref="AC194" si="140">+D194</f>
        <v>43644</v>
      </c>
    </row>
    <row r="195" spans="1:29" x14ac:dyDescent="0.25">
      <c r="A195">
        <f t="shared" ref="A195" si="141">+IF(B195=B194,A194,A194+1)</f>
        <v>19</v>
      </c>
      <c r="B195">
        <f t="shared" ref="B195" si="142">+YEAR(D195)</f>
        <v>2019</v>
      </c>
      <c r="C195">
        <f t="shared" ref="C195" si="143">+MONTH(D195)</f>
        <v>7</v>
      </c>
      <c r="D195" s="2">
        <f>+'Rendements bruts'!A188</f>
        <v>43677</v>
      </c>
      <c r="E195" s="1">
        <f t="shared" si="7"/>
        <v>187</v>
      </c>
      <c r="F195" s="18">
        <f ca="1">+IF(AND('Rend bruts-Data'!B188=100%,'Rend indices-Data'!B188=100%),0,1)</f>
        <v>1</v>
      </c>
      <c r="G195" s="18">
        <f ca="1">+IF(AND('Rend bruts-Data'!C188=100%,'Rend indices-Data'!C188=100%),0,1)</f>
        <v>1</v>
      </c>
      <c r="H195" s="18">
        <f ca="1">+IF(AND('Rend bruts-Data'!D188=100%,'Rend indices-Data'!D188=100%),0,1)</f>
        <v>1</v>
      </c>
      <c r="I195" s="18">
        <f ca="1">+IF(AND('Rend bruts-Data'!E188=100%,'Rend indices-Data'!E188=100%),0,1)</f>
        <v>1</v>
      </c>
      <c r="J195" s="18">
        <f ca="1">+IF(AND('Rend bruts-Data'!F188=100%,'Rend indices-Data'!F188=100%),0,1)</f>
        <v>1</v>
      </c>
      <c r="K195" s="18">
        <f ca="1">+IF(AND('Rend bruts-Data'!G188=100%,'Rend indices-Data'!G188=100%),0,1)</f>
        <v>1</v>
      </c>
      <c r="L195" s="18">
        <f ca="1">+IF(AND('Rend bruts-Data'!H188=100%,'Rend indices-Data'!H188=100%),0,1)</f>
        <v>1</v>
      </c>
      <c r="M195" s="18">
        <f ca="1">+IF(AND('Rend bruts-Data'!I188=100%,'Rend indices-Data'!I188=100%),0,1)</f>
        <v>1</v>
      </c>
      <c r="N195" s="18">
        <f ca="1">+IF(AND('Rend bruts-Data'!J188=100%,'Rend indices-Data'!J188=100%),0,1)</f>
        <v>1</v>
      </c>
      <c r="O195" s="18">
        <f ca="1">+IF(AND('Rend bruts-Data'!K188=100%,'Rend indices-Data'!K188=100%),0,1)</f>
        <v>1</v>
      </c>
      <c r="P195" s="18">
        <f ca="1">+IF(AND('Rend bruts-Data'!L188=100%,'Rend indices-Data'!L188=100%),0,1)</f>
        <v>1</v>
      </c>
      <c r="Q195" s="18">
        <f ca="1">+IF(AND('Rend bruts-Data'!M188=100%,'Rend indices-Data'!M188=100%),0,1)</f>
        <v>1</v>
      </c>
      <c r="R195" s="18">
        <f ca="1">+IF(AND('Rend bruts-Data'!N188=100%,'Rend indices-Data'!N188=100%),0,1)</f>
        <v>1</v>
      </c>
      <c r="S195" s="18">
        <f>+IF(AND('Rend bruts-Data'!O188=100%,'Rend indices-Data'!O188=100%),0,1)</f>
        <v>0</v>
      </c>
      <c r="T195" s="18">
        <f ca="1">+IF(AND('Rend bruts-Data'!P188=100%,'Rend indices-Data'!P188=100%),0,1)</f>
        <v>1</v>
      </c>
      <c r="U195" s="18">
        <f ca="1">+IF(AND('Rend bruts-Data'!Q188=100%,'Rend indices-Data'!Q188=100%),0,1)</f>
        <v>1</v>
      </c>
      <c r="V195" s="18">
        <f>+IF(AND('Rend bruts-Data'!R188=100%,'Rend indices-Data'!R188=100%),0,1)</f>
        <v>0</v>
      </c>
      <c r="W195" s="18">
        <f ca="1">+IF(AND('Rend bruts-Data'!S188=100%,'Rend indices-Data'!S188=100%),0,1)</f>
        <v>1</v>
      </c>
      <c r="X195" s="18">
        <f ca="1">+IF(AND('Rend bruts-Data'!T188=100%,'Rend indices-Data'!T188=100%),0,1)</f>
        <v>1</v>
      </c>
      <c r="Y195" s="18">
        <f ca="1">+IF(AND('Rend bruts-Data'!U188=100%,'Rend indices-Data'!U188=100%),0,1)</f>
        <v>1</v>
      </c>
      <c r="Z195" s="18">
        <f>+IF(AND('Rend bruts-Data'!V188=100%,'Rend indices-Data'!V188=100%),0,1)</f>
        <v>0</v>
      </c>
      <c r="AA195" s="18">
        <f ca="1">+IF(AND('Rend bruts-Data'!W188=100%,'Rend indices-Data'!W188=100%),0,1)</f>
        <v>1</v>
      </c>
      <c r="AC195" s="2">
        <f t="shared" ref="AC195" si="144">+D195</f>
        <v>43677</v>
      </c>
    </row>
    <row r="196" spans="1:29" x14ac:dyDescent="0.25">
      <c r="A196">
        <f t="shared" ref="A196:A197" si="145">+IF(B196=B195,A195,A195+1)</f>
        <v>19</v>
      </c>
      <c r="B196">
        <f t="shared" ref="B196:B197" si="146">+YEAR(D196)</f>
        <v>2019</v>
      </c>
      <c r="C196">
        <f t="shared" ref="C196:C197" si="147">+MONTH(D196)</f>
        <v>8</v>
      </c>
      <c r="D196" s="2">
        <f>+'Rendements bruts'!A189</f>
        <v>43707</v>
      </c>
      <c r="E196" s="1">
        <f t="shared" si="7"/>
        <v>188</v>
      </c>
      <c r="F196" s="18">
        <f ca="1">+IF(AND('Rend bruts-Data'!B189=100%,'Rend indices-Data'!B189=100%),0,1)</f>
        <v>1</v>
      </c>
      <c r="G196" s="18">
        <f ca="1">+IF(AND('Rend bruts-Data'!C189=100%,'Rend indices-Data'!C189=100%),0,1)</f>
        <v>1</v>
      </c>
      <c r="H196" s="18">
        <f ca="1">+IF(AND('Rend bruts-Data'!D189=100%,'Rend indices-Data'!D189=100%),0,1)</f>
        <v>1</v>
      </c>
      <c r="I196" s="18">
        <f ca="1">+IF(AND('Rend bruts-Data'!E189=100%,'Rend indices-Data'!E189=100%),0,1)</f>
        <v>1</v>
      </c>
      <c r="J196" s="18">
        <f ca="1">+IF(AND('Rend bruts-Data'!F189=100%,'Rend indices-Data'!F189=100%),0,1)</f>
        <v>1</v>
      </c>
      <c r="K196" s="18">
        <f ca="1">+IF(AND('Rend bruts-Data'!G189=100%,'Rend indices-Data'!G189=100%),0,1)</f>
        <v>1</v>
      </c>
      <c r="L196" s="18">
        <f ca="1">+IF(AND('Rend bruts-Data'!H189=100%,'Rend indices-Data'!H189=100%),0,1)</f>
        <v>1</v>
      </c>
      <c r="M196" s="18">
        <f ca="1">+IF(AND('Rend bruts-Data'!I189=100%,'Rend indices-Data'!I189=100%),0,1)</f>
        <v>1</v>
      </c>
      <c r="N196" s="18">
        <f ca="1">+IF(AND('Rend bruts-Data'!J189=100%,'Rend indices-Data'!J189=100%),0,1)</f>
        <v>1</v>
      </c>
      <c r="O196" s="18">
        <f ca="1">+IF(AND('Rend bruts-Data'!K189=100%,'Rend indices-Data'!K189=100%),0,1)</f>
        <v>1</v>
      </c>
      <c r="P196" s="18">
        <f ca="1">+IF(AND('Rend bruts-Data'!L189=100%,'Rend indices-Data'!L189=100%),0,1)</f>
        <v>1</v>
      </c>
      <c r="Q196" s="18">
        <f ca="1">+IF(AND('Rend bruts-Data'!M189=100%,'Rend indices-Data'!M189=100%),0,1)</f>
        <v>1</v>
      </c>
      <c r="R196" s="18">
        <f ca="1">+IF(AND('Rend bruts-Data'!N189=100%,'Rend indices-Data'!N189=100%),0,1)</f>
        <v>1</v>
      </c>
      <c r="S196" s="18">
        <f>+IF(AND('Rend bruts-Data'!O189=100%,'Rend indices-Data'!O189=100%),0,1)</f>
        <v>0</v>
      </c>
      <c r="T196" s="18">
        <f ca="1">+IF(AND('Rend bruts-Data'!P189=100%,'Rend indices-Data'!P189=100%),0,1)</f>
        <v>1</v>
      </c>
      <c r="U196" s="18">
        <f ca="1">+IF(AND('Rend bruts-Data'!Q189=100%,'Rend indices-Data'!Q189=100%),0,1)</f>
        <v>1</v>
      </c>
      <c r="V196" s="18">
        <f>+IF(AND('Rend bruts-Data'!R189=100%,'Rend indices-Data'!R189=100%),0,1)</f>
        <v>0</v>
      </c>
      <c r="W196" s="18">
        <f ca="1">+IF(AND('Rend bruts-Data'!S189=100%,'Rend indices-Data'!S189=100%),0,1)</f>
        <v>1</v>
      </c>
      <c r="X196" s="18">
        <f ca="1">+IF(AND('Rend bruts-Data'!T189=100%,'Rend indices-Data'!T189=100%),0,1)</f>
        <v>1</v>
      </c>
      <c r="Y196" s="18">
        <f ca="1">+IF(AND('Rend bruts-Data'!U189=100%,'Rend indices-Data'!U189=100%),0,1)</f>
        <v>1</v>
      </c>
      <c r="Z196" s="18">
        <f>+IF(AND('Rend bruts-Data'!V189=100%,'Rend indices-Data'!V189=100%),0,1)</f>
        <v>0</v>
      </c>
      <c r="AA196" s="18">
        <f ca="1">+IF(AND('Rend bruts-Data'!W189=100%,'Rend indices-Data'!W189=100%),0,1)</f>
        <v>1</v>
      </c>
      <c r="AC196" s="2">
        <f t="shared" ref="AC196:AC197" si="148">+D196</f>
        <v>43707</v>
      </c>
    </row>
    <row r="197" spans="1:29" x14ac:dyDescent="0.25">
      <c r="A197">
        <f t="shared" si="145"/>
        <v>19</v>
      </c>
      <c r="B197">
        <f t="shared" si="146"/>
        <v>2019</v>
      </c>
      <c r="C197">
        <f t="shared" si="147"/>
        <v>9</v>
      </c>
      <c r="D197" s="2">
        <f>+'Rendements bruts'!A190</f>
        <v>43738</v>
      </c>
      <c r="E197" s="1">
        <f t="shared" si="7"/>
        <v>189</v>
      </c>
      <c r="F197" s="18">
        <f ca="1">+IF(AND('Rend bruts-Data'!B190=100%,'Rend indices-Data'!B190=100%),0,1)</f>
        <v>1</v>
      </c>
      <c r="G197" s="18">
        <f ca="1">+IF(AND('Rend bruts-Data'!C190=100%,'Rend indices-Data'!C190=100%),0,1)</f>
        <v>1</v>
      </c>
      <c r="H197" s="18">
        <f ca="1">+IF(AND('Rend bruts-Data'!D190=100%,'Rend indices-Data'!D190=100%),0,1)</f>
        <v>1</v>
      </c>
      <c r="I197" s="18">
        <f ca="1">+IF(AND('Rend bruts-Data'!E190=100%,'Rend indices-Data'!E190=100%),0,1)</f>
        <v>1</v>
      </c>
      <c r="J197" s="18">
        <f ca="1">+IF(AND('Rend bruts-Data'!F190=100%,'Rend indices-Data'!F190=100%),0,1)</f>
        <v>1</v>
      </c>
      <c r="K197" s="18">
        <f ca="1">+IF(AND('Rend bruts-Data'!G190=100%,'Rend indices-Data'!G190=100%),0,1)</f>
        <v>1</v>
      </c>
      <c r="L197" s="18">
        <f ca="1">+IF(AND('Rend bruts-Data'!H190=100%,'Rend indices-Data'!H190=100%),0,1)</f>
        <v>1</v>
      </c>
      <c r="M197" s="18">
        <f ca="1">+IF(AND('Rend bruts-Data'!I190=100%,'Rend indices-Data'!I190=100%),0,1)</f>
        <v>1</v>
      </c>
      <c r="N197" s="18">
        <f ca="1">+IF(AND('Rend bruts-Data'!J190=100%,'Rend indices-Data'!J190=100%),0,1)</f>
        <v>1</v>
      </c>
      <c r="O197" s="18">
        <f ca="1">+IF(AND('Rend bruts-Data'!K190=100%,'Rend indices-Data'!K190=100%),0,1)</f>
        <v>1</v>
      </c>
      <c r="P197" s="18">
        <f ca="1">+IF(AND('Rend bruts-Data'!L190=100%,'Rend indices-Data'!L190=100%),0,1)</f>
        <v>1</v>
      </c>
      <c r="Q197" s="18">
        <f ca="1">+IF(AND('Rend bruts-Data'!M190=100%,'Rend indices-Data'!M190=100%),0,1)</f>
        <v>1</v>
      </c>
      <c r="R197" s="18">
        <f ca="1">+IF(AND('Rend bruts-Data'!N190=100%,'Rend indices-Data'!N190=100%),0,1)</f>
        <v>1</v>
      </c>
      <c r="S197" s="18">
        <f>+IF(AND('Rend bruts-Data'!O190=100%,'Rend indices-Data'!O190=100%),0,1)</f>
        <v>0</v>
      </c>
      <c r="T197" s="18">
        <f>+IF(AND('Rend bruts-Data'!P190=100%,'Rend indices-Data'!P190=100%),0,1)</f>
        <v>0</v>
      </c>
      <c r="U197" s="18">
        <f ca="1">+IF(AND('Rend bruts-Data'!Q190=100%,'Rend indices-Data'!Q190=100%),0,1)</f>
        <v>1</v>
      </c>
      <c r="V197" s="18">
        <f>+IF(AND('Rend bruts-Data'!R190=100%,'Rend indices-Data'!R190=100%),0,1)</f>
        <v>0</v>
      </c>
      <c r="W197" s="18">
        <f ca="1">+IF(AND('Rend bruts-Data'!S190=100%,'Rend indices-Data'!S190=100%),0,1)</f>
        <v>1</v>
      </c>
      <c r="X197" s="18">
        <f ca="1">+IF(AND('Rend bruts-Data'!T190=100%,'Rend indices-Data'!T190=100%),0,1)</f>
        <v>1</v>
      </c>
      <c r="Y197" s="18">
        <f ca="1">+IF(AND('Rend bruts-Data'!U190=100%,'Rend indices-Data'!U190=100%),0,1)</f>
        <v>1</v>
      </c>
      <c r="Z197" s="18">
        <f>+IF(AND('Rend bruts-Data'!V190=100%,'Rend indices-Data'!V190=100%),0,1)</f>
        <v>0</v>
      </c>
      <c r="AA197" s="18">
        <f ca="1">+IF(AND('Rend bruts-Data'!W190=100%,'Rend indices-Data'!W190=100%),0,1)</f>
        <v>1</v>
      </c>
      <c r="AC197" s="2">
        <f t="shared" si="148"/>
        <v>43738</v>
      </c>
    </row>
    <row r="198" spans="1:29" x14ac:dyDescent="0.25">
      <c r="A198">
        <f t="shared" ref="A198" si="149">+IF(B198=B197,A197,A197+1)</f>
        <v>19</v>
      </c>
      <c r="B198">
        <f t="shared" ref="B198" si="150">+YEAR(D198)</f>
        <v>2019</v>
      </c>
      <c r="C198">
        <f t="shared" ref="C198" si="151">+MONTH(D198)</f>
        <v>10</v>
      </c>
      <c r="D198" s="2">
        <f>+'Rendements bruts'!A191</f>
        <v>43769</v>
      </c>
      <c r="E198" s="1">
        <f t="shared" si="7"/>
        <v>190</v>
      </c>
      <c r="F198" s="18">
        <f ca="1">+IF(AND('Rend bruts-Data'!B191=100%,'Rend indices-Data'!B191=100%),0,1)</f>
        <v>1</v>
      </c>
      <c r="G198" s="18">
        <f ca="1">+IF(AND('Rend bruts-Data'!C191=100%,'Rend indices-Data'!C191=100%),0,1)</f>
        <v>1</v>
      </c>
      <c r="H198" s="18">
        <f ca="1">+IF(AND('Rend bruts-Data'!D191=100%,'Rend indices-Data'!D191=100%),0,1)</f>
        <v>1</v>
      </c>
      <c r="I198" s="18">
        <f ca="1">+IF(AND('Rend bruts-Data'!E191=100%,'Rend indices-Data'!E191=100%),0,1)</f>
        <v>1</v>
      </c>
      <c r="J198" s="18">
        <f ca="1">+IF(AND('Rend bruts-Data'!F191=100%,'Rend indices-Data'!F191=100%),0,1)</f>
        <v>1</v>
      </c>
      <c r="K198" s="18">
        <f ca="1">+IF(AND('Rend bruts-Data'!G191=100%,'Rend indices-Data'!G191=100%),0,1)</f>
        <v>1</v>
      </c>
      <c r="L198" s="18">
        <f ca="1">+IF(AND('Rend bruts-Data'!H191=100%,'Rend indices-Data'!H191=100%),0,1)</f>
        <v>1</v>
      </c>
      <c r="M198" s="18">
        <f ca="1">+IF(AND('Rend bruts-Data'!I191=100%,'Rend indices-Data'!I191=100%),0,1)</f>
        <v>1</v>
      </c>
      <c r="N198" s="18">
        <f ca="1">+IF(AND('Rend bruts-Data'!J191=100%,'Rend indices-Data'!J191=100%),0,1)</f>
        <v>1</v>
      </c>
      <c r="O198" s="18">
        <f ca="1">+IF(AND('Rend bruts-Data'!K191=100%,'Rend indices-Data'!K191=100%),0,1)</f>
        <v>1</v>
      </c>
      <c r="P198" s="18">
        <f ca="1">+IF(AND('Rend bruts-Data'!L191=100%,'Rend indices-Data'!L191=100%),0,1)</f>
        <v>1</v>
      </c>
      <c r="Q198" s="18">
        <f ca="1">+IF(AND('Rend bruts-Data'!M191=100%,'Rend indices-Data'!M191=100%),0,1)</f>
        <v>1</v>
      </c>
      <c r="R198" s="18">
        <f ca="1">+IF(AND('Rend bruts-Data'!N191=100%,'Rend indices-Data'!N191=100%),0,1)</f>
        <v>1</v>
      </c>
      <c r="S198" s="18">
        <f>+IF(AND('Rend bruts-Data'!O191=100%,'Rend indices-Data'!O191=100%),0,1)</f>
        <v>0</v>
      </c>
      <c r="T198" s="18">
        <f>+IF(AND('Rend bruts-Data'!P191=100%,'Rend indices-Data'!P191=100%),0,1)</f>
        <v>0</v>
      </c>
      <c r="U198" s="18">
        <f ca="1">+IF(AND('Rend bruts-Data'!Q191=100%,'Rend indices-Data'!Q191=100%),0,1)</f>
        <v>1</v>
      </c>
      <c r="V198" s="18">
        <f>+IF(AND('Rend bruts-Data'!R191=100%,'Rend indices-Data'!R191=100%),0,1)</f>
        <v>0</v>
      </c>
      <c r="W198" s="18">
        <f ca="1">+IF(AND('Rend bruts-Data'!S191=100%,'Rend indices-Data'!S191=100%),0,1)</f>
        <v>1</v>
      </c>
      <c r="X198" s="18">
        <f ca="1">+IF(AND('Rend bruts-Data'!T191=100%,'Rend indices-Data'!T191=100%),0,1)</f>
        <v>1</v>
      </c>
      <c r="Y198" s="18">
        <f ca="1">+IF(AND('Rend bruts-Data'!U191=100%,'Rend indices-Data'!U191=100%),0,1)</f>
        <v>1</v>
      </c>
      <c r="Z198" s="18">
        <f>+IF(AND('Rend bruts-Data'!V191=100%,'Rend indices-Data'!V191=100%),0,1)</f>
        <v>0</v>
      </c>
      <c r="AA198" s="18">
        <f ca="1">+IF(AND('Rend bruts-Data'!W191=100%,'Rend indices-Data'!W191=100%),0,1)</f>
        <v>1</v>
      </c>
      <c r="AC198" s="2">
        <f t="shared" ref="AC198" si="152">+D198</f>
        <v>43769</v>
      </c>
    </row>
    <row r="199" spans="1:29" x14ac:dyDescent="0.25">
      <c r="A199">
        <f t="shared" ref="A199" si="153">+IF(B199=B198,A198,A198+1)</f>
        <v>19</v>
      </c>
      <c r="B199">
        <f t="shared" ref="B199" si="154">+YEAR(D199)</f>
        <v>2019</v>
      </c>
      <c r="C199">
        <f t="shared" ref="C199" si="155">+MONTH(D199)</f>
        <v>11</v>
      </c>
      <c r="D199" s="2">
        <f>+'Rendements bruts'!A192</f>
        <v>43798</v>
      </c>
      <c r="E199" s="1">
        <f t="shared" si="7"/>
        <v>191</v>
      </c>
      <c r="F199" s="18">
        <f ca="1">+IF(AND('Rend bruts-Data'!B192=100%,'Rend indices-Data'!B192=100%),0,1)</f>
        <v>1</v>
      </c>
      <c r="G199" s="18">
        <f ca="1">+IF(AND('Rend bruts-Data'!C192=100%,'Rend indices-Data'!C192=100%),0,1)</f>
        <v>1</v>
      </c>
      <c r="H199" s="18">
        <f ca="1">+IF(AND('Rend bruts-Data'!D192=100%,'Rend indices-Data'!D192=100%),0,1)</f>
        <v>1</v>
      </c>
      <c r="I199" s="18">
        <f ca="1">+IF(AND('Rend bruts-Data'!E192=100%,'Rend indices-Data'!E192=100%),0,1)</f>
        <v>1</v>
      </c>
      <c r="J199" s="18">
        <f ca="1">+IF(AND('Rend bruts-Data'!F192=100%,'Rend indices-Data'!F192=100%),0,1)</f>
        <v>1</v>
      </c>
      <c r="K199" s="18">
        <f ca="1">+IF(AND('Rend bruts-Data'!G192=100%,'Rend indices-Data'!G192=100%),0,1)</f>
        <v>1</v>
      </c>
      <c r="L199" s="18">
        <f ca="1">+IF(AND('Rend bruts-Data'!H192=100%,'Rend indices-Data'!H192=100%),0,1)</f>
        <v>1</v>
      </c>
      <c r="M199" s="18">
        <f ca="1">+IF(AND('Rend bruts-Data'!I192=100%,'Rend indices-Data'!I192=100%),0,1)</f>
        <v>1</v>
      </c>
      <c r="N199" s="18">
        <f ca="1">+IF(AND('Rend bruts-Data'!J192=100%,'Rend indices-Data'!J192=100%),0,1)</f>
        <v>1</v>
      </c>
      <c r="O199" s="18">
        <f ca="1">+IF(AND('Rend bruts-Data'!K192=100%,'Rend indices-Data'!K192=100%),0,1)</f>
        <v>1</v>
      </c>
      <c r="P199" s="18">
        <f ca="1">+IF(AND('Rend bruts-Data'!L192=100%,'Rend indices-Data'!L192=100%),0,1)</f>
        <v>1</v>
      </c>
      <c r="Q199" s="18">
        <f ca="1">+IF(AND('Rend bruts-Data'!M192=100%,'Rend indices-Data'!M192=100%),0,1)</f>
        <v>1</v>
      </c>
      <c r="R199" s="18">
        <f ca="1">+IF(AND('Rend bruts-Data'!N192=100%,'Rend indices-Data'!N192=100%),0,1)</f>
        <v>1</v>
      </c>
      <c r="S199" s="18">
        <f>+IF(AND('Rend bruts-Data'!O192=100%,'Rend indices-Data'!O192=100%),0,1)</f>
        <v>0</v>
      </c>
      <c r="T199" s="18">
        <f>+IF(AND('Rend bruts-Data'!P192=100%,'Rend indices-Data'!P192=100%),0,1)</f>
        <v>0</v>
      </c>
      <c r="U199" s="18">
        <f ca="1">+IF(AND('Rend bruts-Data'!Q192=100%,'Rend indices-Data'!Q192=100%),0,1)</f>
        <v>1</v>
      </c>
      <c r="V199" s="18">
        <f>+IF(AND('Rend bruts-Data'!R192=100%,'Rend indices-Data'!R192=100%),0,1)</f>
        <v>0</v>
      </c>
      <c r="W199" s="18">
        <f ca="1">+IF(AND('Rend bruts-Data'!S192=100%,'Rend indices-Data'!S192=100%),0,1)</f>
        <v>1</v>
      </c>
      <c r="X199" s="18">
        <f ca="1">+IF(AND('Rend bruts-Data'!T192=100%,'Rend indices-Data'!T192=100%),0,1)</f>
        <v>1</v>
      </c>
      <c r="Y199" s="18">
        <f ca="1">+IF(AND('Rend bruts-Data'!U192=100%,'Rend indices-Data'!U192=100%),0,1)</f>
        <v>1</v>
      </c>
      <c r="Z199" s="18">
        <f>+IF(AND('Rend bruts-Data'!V192=100%,'Rend indices-Data'!V192=100%),0,1)</f>
        <v>0</v>
      </c>
      <c r="AA199" s="18">
        <f ca="1">+IF(AND('Rend bruts-Data'!W192=100%,'Rend indices-Data'!W192=100%),0,1)</f>
        <v>1</v>
      </c>
      <c r="AC199" s="2">
        <f t="shared" ref="AC199" si="156">+D199</f>
        <v>43798</v>
      </c>
    </row>
    <row r="200" spans="1:29" x14ac:dyDescent="0.25">
      <c r="A200">
        <f t="shared" ref="A200" si="157">+IF(B200=B199,A199,A199+1)</f>
        <v>19</v>
      </c>
      <c r="B200">
        <f t="shared" ref="B200" si="158">+YEAR(D200)</f>
        <v>2019</v>
      </c>
      <c r="C200">
        <f t="shared" ref="C200" si="159">+MONTH(D200)</f>
        <v>12</v>
      </c>
      <c r="D200" s="2">
        <f>+'Rendements bruts'!A193</f>
        <v>43830</v>
      </c>
      <c r="E200" s="1">
        <f t="shared" si="7"/>
        <v>192</v>
      </c>
      <c r="F200" s="18">
        <f ca="1">+IF(AND('Rend bruts-Data'!B193=100%,'Rend indices-Data'!B193=100%),0,1)</f>
        <v>1</v>
      </c>
      <c r="G200" s="18">
        <f ca="1">+IF(AND('Rend bruts-Data'!C193=100%,'Rend indices-Data'!C193=100%),0,1)</f>
        <v>1</v>
      </c>
      <c r="H200" s="18">
        <f ca="1">+IF(AND('Rend bruts-Data'!D193=100%,'Rend indices-Data'!D193=100%),0,1)</f>
        <v>1</v>
      </c>
      <c r="I200" s="18">
        <f ca="1">+IF(AND('Rend bruts-Data'!E193=100%,'Rend indices-Data'!E193=100%),0,1)</f>
        <v>1</v>
      </c>
      <c r="J200" s="18">
        <f ca="1">+IF(AND('Rend bruts-Data'!F193=100%,'Rend indices-Data'!F193=100%),0,1)</f>
        <v>1</v>
      </c>
      <c r="K200" s="18">
        <f ca="1">+IF(AND('Rend bruts-Data'!G193=100%,'Rend indices-Data'!G193=100%),0,1)</f>
        <v>1</v>
      </c>
      <c r="L200" s="18">
        <f ca="1">+IF(AND('Rend bruts-Data'!H193=100%,'Rend indices-Data'!H193=100%),0,1)</f>
        <v>1</v>
      </c>
      <c r="M200" s="18">
        <f ca="1">+IF(AND('Rend bruts-Data'!I193=100%,'Rend indices-Data'!I193=100%),0,1)</f>
        <v>1</v>
      </c>
      <c r="N200" s="18">
        <f ca="1">+IF(AND('Rend bruts-Data'!J193=100%,'Rend indices-Data'!J193=100%),0,1)</f>
        <v>1</v>
      </c>
      <c r="O200" s="18">
        <f ca="1">+IF(AND('Rend bruts-Data'!K193=100%,'Rend indices-Data'!K193=100%),0,1)</f>
        <v>1</v>
      </c>
      <c r="P200" s="18">
        <f ca="1">+IF(AND('Rend bruts-Data'!L193=100%,'Rend indices-Data'!L193=100%),0,1)</f>
        <v>1</v>
      </c>
      <c r="Q200" s="18">
        <f ca="1">+IF(AND('Rend bruts-Data'!M193=100%,'Rend indices-Data'!M193=100%),0,1)</f>
        <v>1</v>
      </c>
      <c r="R200" s="18">
        <f ca="1">+IF(AND('Rend bruts-Data'!N193=100%,'Rend indices-Data'!N193=100%),0,1)</f>
        <v>1</v>
      </c>
      <c r="S200" s="18">
        <f>+IF(AND('Rend bruts-Data'!O193=100%,'Rend indices-Data'!O193=100%),0,1)</f>
        <v>0</v>
      </c>
      <c r="T200" s="18">
        <f>+IF(AND('Rend bruts-Data'!P193=100%,'Rend indices-Data'!P193=100%),0,1)</f>
        <v>0</v>
      </c>
      <c r="U200" s="18">
        <f ca="1">+IF(AND('Rend bruts-Data'!Q193=100%,'Rend indices-Data'!Q193=100%),0,1)</f>
        <v>1</v>
      </c>
      <c r="V200" s="18">
        <f>+IF(AND('Rend bruts-Data'!R193=100%,'Rend indices-Data'!R193=100%),0,1)</f>
        <v>0</v>
      </c>
      <c r="W200" s="18">
        <f ca="1">+IF(AND('Rend bruts-Data'!S193=100%,'Rend indices-Data'!S193=100%),0,1)</f>
        <v>1</v>
      </c>
      <c r="X200" s="18">
        <f ca="1">+IF(AND('Rend bruts-Data'!T193=100%,'Rend indices-Data'!T193=100%),0,1)</f>
        <v>1</v>
      </c>
      <c r="Y200" s="18">
        <f ca="1">+IF(AND('Rend bruts-Data'!U193=100%,'Rend indices-Data'!U193=100%),0,1)</f>
        <v>1</v>
      </c>
      <c r="Z200" s="18">
        <f>+IF(AND('Rend bruts-Data'!V193=100%,'Rend indices-Data'!V193=100%),0,1)</f>
        <v>0</v>
      </c>
      <c r="AA200" s="18">
        <f ca="1">+IF(AND('Rend bruts-Data'!W193=100%,'Rend indices-Data'!W193=100%),0,1)</f>
        <v>1</v>
      </c>
      <c r="AC200" s="2">
        <f t="shared" ref="AC200" si="160">+D200</f>
        <v>43830</v>
      </c>
    </row>
    <row r="201" spans="1:29" x14ac:dyDescent="0.25">
      <c r="A201">
        <f t="shared" ref="A201" si="161">+IF(B201=B200,A200,A200+1)</f>
        <v>20</v>
      </c>
      <c r="B201">
        <f t="shared" ref="B201" si="162">+YEAR(D201)</f>
        <v>2020</v>
      </c>
      <c r="C201">
        <f t="shared" ref="C201" si="163">+MONTH(D201)</f>
        <v>1</v>
      </c>
      <c r="D201" s="2">
        <f>+'Rendements bruts'!A194</f>
        <v>43861</v>
      </c>
      <c r="E201" s="1">
        <f t="shared" si="7"/>
        <v>193</v>
      </c>
      <c r="F201" s="18">
        <f ca="1">+IF(AND('Rend bruts-Data'!B194=100%,'Rend indices-Data'!B194=100%),0,1)</f>
        <v>1</v>
      </c>
      <c r="G201" s="18">
        <f ca="1">+IF(AND('Rend bruts-Data'!C194=100%,'Rend indices-Data'!C194=100%),0,1)</f>
        <v>1</v>
      </c>
      <c r="H201" s="18">
        <f ca="1">+IF(AND('Rend bruts-Data'!D194=100%,'Rend indices-Data'!D194=100%),0,1)</f>
        <v>1</v>
      </c>
      <c r="I201" s="18">
        <f ca="1">+IF(AND('Rend bruts-Data'!E194=100%,'Rend indices-Data'!E194=100%),0,1)</f>
        <v>1</v>
      </c>
      <c r="J201" s="18">
        <f ca="1">+IF(AND('Rend bruts-Data'!F194=100%,'Rend indices-Data'!F194=100%),0,1)</f>
        <v>1</v>
      </c>
      <c r="K201" s="18">
        <f ca="1">+IF(AND('Rend bruts-Data'!G194=100%,'Rend indices-Data'!G194=100%),0,1)</f>
        <v>1</v>
      </c>
      <c r="L201" s="18">
        <f ca="1">+IF(AND('Rend bruts-Data'!H194=100%,'Rend indices-Data'!H194=100%),0,1)</f>
        <v>1</v>
      </c>
      <c r="M201" s="18">
        <f ca="1">+IF(AND('Rend bruts-Data'!I194=100%,'Rend indices-Data'!I194=100%),0,1)</f>
        <v>1</v>
      </c>
      <c r="N201" s="18">
        <f ca="1">+IF(AND('Rend bruts-Data'!J194=100%,'Rend indices-Data'!J194=100%),0,1)</f>
        <v>1</v>
      </c>
      <c r="O201" s="18">
        <f ca="1">+IF(AND('Rend bruts-Data'!K194=100%,'Rend indices-Data'!K194=100%),0,1)</f>
        <v>0</v>
      </c>
      <c r="P201" s="18">
        <f ca="1">+IF(AND('Rend bruts-Data'!L194=100%,'Rend indices-Data'!L194=100%),0,1)</f>
        <v>1</v>
      </c>
      <c r="Q201" s="18">
        <f ca="1">+IF(AND('Rend bruts-Data'!M194=100%,'Rend indices-Data'!M194=100%),0,1)</f>
        <v>1</v>
      </c>
      <c r="R201" s="18">
        <f ca="1">+IF(AND('Rend bruts-Data'!N194=100%,'Rend indices-Data'!N194=100%),0,1)</f>
        <v>1</v>
      </c>
      <c r="S201" s="18">
        <f>+IF(AND('Rend bruts-Data'!O194=100%,'Rend indices-Data'!O194=100%),0,1)</f>
        <v>0</v>
      </c>
      <c r="T201" s="18">
        <f>+IF(AND('Rend bruts-Data'!P194=100%,'Rend indices-Data'!P194=100%),0,1)</f>
        <v>0</v>
      </c>
      <c r="U201" s="18">
        <f ca="1">+IF(AND('Rend bruts-Data'!Q194=100%,'Rend indices-Data'!Q194=100%),0,1)</f>
        <v>1</v>
      </c>
      <c r="V201" s="18">
        <f>+IF(AND('Rend bruts-Data'!R194=100%,'Rend indices-Data'!R194=100%),0,1)</f>
        <v>0</v>
      </c>
      <c r="W201" s="18">
        <f ca="1">+IF(AND('Rend bruts-Data'!S194=100%,'Rend indices-Data'!S194=100%),0,1)</f>
        <v>1</v>
      </c>
      <c r="X201" s="18">
        <f ca="1">+IF(AND('Rend bruts-Data'!T194=100%,'Rend indices-Data'!T194=100%),0,1)</f>
        <v>1</v>
      </c>
      <c r="Y201" s="18">
        <f ca="1">+IF(AND('Rend bruts-Data'!U194=100%,'Rend indices-Data'!U194=100%),0,1)</f>
        <v>1</v>
      </c>
      <c r="Z201" s="18">
        <f>+IF(AND('Rend bruts-Data'!V194=100%,'Rend indices-Data'!V194=100%),0,1)</f>
        <v>0</v>
      </c>
      <c r="AA201" s="18">
        <f ca="1">+IF(AND('Rend bruts-Data'!W194=100%,'Rend indices-Data'!W194=100%),0,1)</f>
        <v>1</v>
      </c>
      <c r="AC201" s="2">
        <f t="shared" ref="AC201" si="164">+D201</f>
        <v>43861</v>
      </c>
    </row>
    <row r="202" spans="1:29" x14ac:dyDescent="0.25">
      <c r="A202">
        <f t="shared" ref="A202" si="165">+IF(B202=B201,A201,A201+1)</f>
        <v>20</v>
      </c>
      <c r="B202">
        <f t="shared" ref="B202" si="166">+YEAR(D202)</f>
        <v>2020</v>
      </c>
      <c r="C202">
        <f t="shared" ref="C202" si="167">+MONTH(D202)</f>
        <v>2</v>
      </c>
      <c r="D202" s="2">
        <f>+'Rendements bruts'!A195</f>
        <v>43889</v>
      </c>
      <c r="E202" s="1">
        <f t="shared" si="7"/>
        <v>194</v>
      </c>
      <c r="F202" s="18">
        <f ca="1">+IF(AND('Rend bruts-Data'!B195=100%,'Rend indices-Data'!B195=100%),0,1)</f>
        <v>1</v>
      </c>
      <c r="G202" s="18">
        <f ca="1">+IF(AND('Rend bruts-Data'!C195=100%,'Rend indices-Data'!C195=100%),0,1)</f>
        <v>1</v>
      </c>
      <c r="H202" s="18">
        <f ca="1">+IF(AND('Rend bruts-Data'!D195=100%,'Rend indices-Data'!D195=100%),0,1)</f>
        <v>1</v>
      </c>
      <c r="I202" s="18">
        <f ca="1">+IF(AND('Rend bruts-Data'!E195=100%,'Rend indices-Data'!E195=100%),0,1)</f>
        <v>1</v>
      </c>
      <c r="J202" s="18">
        <f ca="1">+IF(AND('Rend bruts-Data'!F195=100%,'Rend indices-Data'!F195=100%),0,1)</f>
        <v>1</v>
      </c>
      <c r="K202" s="18">
        <f ca="1">+IF(AND('Rend bruts-Data'!G195=100%,'Rend indices-Data'!G195=100%),0,1)</f>
        <v>1</v>
      </c>
      <c r="L202" s="18">
        <f ca="1">+IF(AND('Rend bruts-Data'!H195=100%,'Rend indices-Data'!H195=100%),0,1)</f>
        <v>1</v>
      </c>
      <c r="M202" s="18">
        <f ca="1">+IF(AND('Rend bruts-Data'!I195=100%,'Rend indices-Data'!I195=100%),0,1)</f>
        <v>1</v>
      </c>
      <c r="N202" s="18">
        <f ca="1">+IF(AND('Rend bruts-Data'!J195=100%,'Rend indices-Data'!J195=100%),0,1)</f>
        <v>1</v>
      </c>
      <c r="O202" s="18">
        <f ca="1">+IF(AND('Rend bruts-Data'!K195=100%,'Rend indices-Data'!K195=100%),0,1)</f>
        <v>1</v>
      </c>
      <c r="P202" s="18">
        <f ca="1">+IF(AND('Rend bruts-Data'!L195=100%,'Rend indices-Data'!L195=100%),0,1)</f>
        <v>1</v>
      </c>
      <c r="Q202" s="18">
        <f ca="1">+IF(AND('Rend bruts-Data'!M195=100%,'Rend indices-Data'!M195=100%),0,1)</f>
        <v>1</v>
      </c>
      <c r="R202" s="18">
        <f ca="1">+IF(AND('Rend bruts-Data'!N195=100%,'Rend indices-Data'!N195=100%),0,1)</f>
        <v>1</v>
      </c>
      <c r="S202" s="18">
        <f>+IF(AND('Rend bruts-Data'!O195=100%,'Rend indices-Data'!O195=100%),0,1)</f>
        <v>0</v>
      </c>
      <c r="T202" s="18">
        <f>+IF(AND('Rend bruts-Data'!P195=100%,'Rend indices-Data'!P195=100%),0,1)</f>
        <v>0</v>
      </c>
      <c r="U202" s="18">
        <f ca="1">+IF(AND('Rend bruts-Data'!Q195=100%,'Rend indices-Data'!Q195=100%),0,1)</f>
        <v>1</v>
      </c>
      <c r="V202" s="18">
        <f>+IF(AND('Rend bruts-Data'!R195=100%,'Rend indices-Data'!R195=100%),0,1)</f>
        <v>0</v>
      </c>
      <c r="W202" s="18">
        <f ca="1">+IF(AND('Rend bruts-Data'!S195=100%,'Rend indices-Data'!S195=100%),0,1)</f>
        <v>1</v>
      </c>
      <c r="X202" s="18">
        <f ca="1">+IF(AND('Rend bruts-Data'!T195=100%,'Rend indices-Data'!T195=100%),0,1)</f>
        <v>1</v>
      </c>
      <c r="Y202" s="18">
        <f ca="1">+IF(AND('Rend bruts-Data'!U195=100%,'Rend indices-Data'!U195=100%),0,1)</f>
        <v>1</v>
      </c>
      <c r="Z202" s="18">
        <f>+IF(AND('Rend bruts-Data'!V195=100%,'Rend indices-Data'!V195=100%),0,1)</f>
        <v>0</v>
      </c>
      <c r="AA202" s="18">
        <f ca="1">+IF(AND('Rend bruts-Data'!W195=100%,'Rend indices-Data'!W195=100%),0,1)</f>
        <v>1</v>
      </c>
      <c r="AC202" s="2">
        <f t="shared" ref="AC202" si="168">+D202</f>
        <v>43889</v>
      </c>
    </row>
    <row r="203" spans="1:29" x14ac:dyDescent="0.25">
      <c r="A203">
        <f t="shared" ref="A203" si="169">+IF(B203=B202,A202,A202+1)</f>
        <v>20</v>
      </c>
      <c r="B203">
        <f t="shared" ref="B203" si="170">+YEAR(D203)</f>
        <v>2020</v>
      </c>
      <c r="C203">
        <f t="shared" ref="C203" si="171">+MONTH(D203)</f>
        <v>3</v>
      </c>
      <c r="D203" s="2">
        <f>+'Rendements bruts'!A196</f>
        <v>43921</v>
      </c>
      <c r="E203" s="1">
        <f t="shared" si="7"/>
        <v>195</v>
      </c>
      <c r="F203" s="18">
        <f ca="1">+IF(AND('Rend bruts-Data'!B196=100%,'Rend indices-Data'!B196=100%),0,1)</f>
        <v>1</v>
      </c>
      <c r="G203" s="18">
        <f ca="1">+IF(AND('Rend bruts-Data'!C196=100%,'Rend indices-Data'!C196=100%),0,1)</f>
        <v>1</v>
      </c>
      <c r="H203" s="18">
        <f ca="1">+IF(AND('Rend bruts-Data'!D196=100%,'Rend indices-Data'!D196=100%),0,1)</f>
        <v>1</v>
      </c>
      <c r="I203" s="18">
        <f ca="1">+IF(AND('Rend bruts-Data'!E196=100%,'Rend indices-Data'!E196=100%),0,1)</f>
        <v>1</v>
      </c>
      <c r="J203" s="18">
        <f ca="1">+IF(AND('Rend bruts-Data'!F196=100%,'Rend indices-Data'!F196=100%),0,1)</f>
        <v>1</v>
      </c>
      <c r="K203" s="18">
        <f ca="1">+IF(AND('Rend bruts-Data'!G196=100%,'Rend indices-Data'!G196=100%),0,1)</f>
        <v>1</v>
      </c>
      <c r="L203" s="18">
        <f ca="1">+IF(AND('Rend bruts-Data'!H196=100%,'Rend indices-Data'!H196=100%),0,1)</f>
        <v>1</v>
      </c>
      <c r="M203" s="18">
        <f ca="1">+IF(AND('Rend bruts-Data'!I196=100%,'Rend indices-Data'!I196=100%),0,1)</f>
        <v>1</v>
      </c>
      <c r="N203" s="18">
        <f ca="1">+IF(AND('Rend bruts-Data'!J196=100%,'Rend indices-Data'!J196=100%),0,1)</f>
        <v>1</v>
      </c>
      <c r="O203" s="18">
        <f ca="1">+IF(AND('Rend bruts-Data'!K196=100%,'Rend indices-Data'!K196=100%),0,1)</f>
        <v>1</v>
      </c>
      <c r="P203" s="18">
        <f ca="1">+IF(AND('Rend bruts-Data'!L196=100%,'Rend indices-Data'!L196=100%),0,1)</f>
        <v>1</v>
      </c>
      <c r="Q203" s="18">
        <f ca="1">+IF(AND('Rend bruts-Data'!M196=100%,'Rend indices-Data'!M196=100%),0,1)</f>
        <v>1</v>
      </c>
      <c r="R203" s="18">
        <f ca="1">+IF(AND('Rend bruts-Data'!N196=100%,'Rend indices-Data'!N196=100%),0,1)</f>
        <v>1</v>
      </c>
      <c r="S203" s="18">
        <f>+IF(AND('Rend bruts-Data'!O196=100%,'Rend indices-Data'!O196=100%),0,1)</f>
        <v>0</v>
      </c>
      <c r="T203" s="18">
        <f>+IF(AND('Rend bruts-Data'!P196=100%,'Rend indices-Data'!P196=100%),0,1)</f>
        <v>0</v>
      </c>
      <c r="U203" s="18">
        <f ca="1">+IF(AND('Rend bruts-Data'!Q196=100%,'Rend indices-Data'!Q196=100%),0,1)</f>
        <v>1</v>
      </c>
      <c r="V203" s="18">
        <f>+IF(AND('Rend bruts-Data'!R196=100%,'Rend indices-Data'!R196=100%),0,1)</f>
        <v>0</v>
      </c>
      <c r="W203" s="18">
        <f ca="1">+IF(AND('Rend bruts-Data'!S196=100%,'Rend indices-Data'!S196=100%),0,1)</f>
        <v>1</v>
      </c>
      <c r="X203" s="18">
        <f ca="1">+IF(AND('Rend bruts-Data'!T196=100%,'Rend indices-Data'!T196=100%),0,1)</f>
        <v>1</v>
      </c>
      <c r="Y203" s="18">
        <f ca="1">+IF(AND('Rend bruts-Data'!U196=100%,'Rend indices-Data'!U196=100%),0,1)</f>
        <v>1</v>
      </c>
      <c r="Z203" s="18">
        <f>+IF(AND('Rend bruts-Data'!V196=100%,'Rend indices-Data'!V196=100%),0,1)</f>
        <v>0</v>
      </c>
      <c r="AA203" s="18">
        <f ca="1">+IF(AND('Rend bruts-Data'!W196=100%,'Rend indices-Data'!W196=100%),0,1)</f>
        <v>1</v>
      </c>
      <c r="AC203" s="2">
        <f t="shared" ref="AC203" si="172">+D203</f>
        <v>43921</v>
      </c>
    </row>
    <row r="204" spans="1:29" x14ac:dyDescent="0.25">
      <c r="A204">
        <f t="shared" ref="A204" si="173">+IF(B204=B203,A203,A203+1)</f>
        <v>20</v>
      </c>
      <c r="B204">
        <f t="shared" ref="B204" si="174">+YEAR(D204)</f>
        <v>2020</v>
      </c>
      <c r="C204">
        <f t="shared" ref="C204" si="175">+MONTH(D204)</f>
        <v>4</v>
      </c>
      <c r="D204" s="2">
        <f>+'Rendements bruts'!A197</f>
        <v>43951</v>
      </c>
      <c r="E204" s="1">
        <f t="shared" si="7"/>
        <v>196</v>
      </c>
      <c r="F204" s="18">
        <f ca="1">+IF(AND('Rend bruts-Data'!B197=100%,'Rend indices-Data'!B197=100%),0,1)</f>
        <v>1</v>
      </c>
      <c r="G204" s="18">
        <f ca="1">+IF(AND('Rend bruts-Data'!C197=100%,'Rend indices-Data'!C197=100%),0,1)</f>
        <v>1</v>
      </c>
      <c r="H204" s="18">
        <f ca="1">+IF(AND('Rend bruts-Data'!D197=100%,'Rend indices-Data'!D197=100%),0,1)</f>
        <v>1</v>
      </c>
      <c r="I204" s="18">
        <f ca="1">+IF(AND('Rend bruts-Data'!E197=100%,'Rend indices-Data'!E197=100%),0,1)</f>
        <v>1</v>
      </c>
      <c r="J204" s="18">
        <f ca="1">+IF(AND('Rend bruts-Data'!F197=100%,'Rend indices-Data'!F197=100%),0,1)</f>
        <v>1</v>
      </c>
      <c r="K204" s="18">
        <f ca="1">+IF(AND('Rend bruts-Data'!G197=100%,'Rend indices-Data'!G197=100%),0,1)</f>
        <v>1</v>
      </c>
      <c r="L204" s="18">
        <f ca="1">+IF(AND('Rend bruts-Data'!H197=100%,'Rend indices-Data'!H197=100%),0,1)</f>
        <v>1</v>
      </c>
      <c r="M204" s="18">
        <f ca="1">+IF(AND('Rend bruts-Data'!I197=100%,'Rend indices-Data'!I197=100%),0,1)</f>
        <v>1</v>
      </c>
      <c r="N204" s="18">
        <f ca="1">+IF(AND('Rend bruts-Data'!J197=100%,'Rend indices-Data'!J197=100%),0,1)</f>
        <v>1</v>
      </c>
      <c r="O204" s="18">
        <f ca="1">+IF(AND('Rend bruts-Data'!K197=100%,'Rend indices-Data'!K197=100%),0,1)</f>
        <v>1</v>
      </c>
      <c r="P204" s="18">
        <f ca="1">+IF(AND('Rend bruts-Data'!L197=100%,'Rend indices-Data'!L197=100%),0,1)</f>
        <v>1</v>
      </c>
      <c r="Q204" s="18">
        <f ca="1">+IF(AND('Rend bruts-Data'!M197=100%,'Rend indices-Data'!M197=100%),0,1)</f>
        <v>1</v>
      </c>
      <c r="R204" s="18">
        <f ca="1">+IF(AND('Rend bruts-Data'!N197=100%,'Rend indices-Data'!N197=100%),0,1)</f>
        <v>1</v>
      </c>
      <c r="S204" s="18">
        <f>+IF(AND('Rend bruts-Data'!O197=100%,'Rend indices-Data'!O197=100%),0,1)</f>
        <v>0</v>
      </c>
      <c r="T204" s="18">
        <f>+IF(AND('Rend bruts-Data'!P197=100%,'Rend indices-Data'!P197=100%),0,1)</f>
        <v>0</v>
      </c>
      <c r="U204" s="18">
        <f ca="1">+IF(AND('Rend bruts-Data'!Q197=100%,'Rend indices-Data'!Q197=100%),0,1)</f>
        <v>1</v>
      </c>
      <c r="V204" s="18">
        <f>+IF(AND('Rend bruts-Data'!R197=100%,'Rend indices-Data'!R197=100%),0,1)</f>
        <v>0</v>
      </c>
      <c r="W204" s="18">
        <f ca="1">+IF(AND('Rend bruts-Data'!S197=100%,'Rend indices-Data'!S197=100%),0,1)</f>
        <v>1</v>
      </c>
      <c r="X204" s="18">
        <f ca="1">+IF(AND('Rend bruts-Data'!T197=100%,'Rend indices-Data'!T197=100%),0,1)</f>
        <v>1</v>
      </c>
      <c r="Y204" s="18">
        <f ca="1">+IF(AND('Rend bruts-Data'!U197=100%,'Rend indices-Data'!U197=100%),0,1)</f>
        <v>1</v>
      </c>
      <c r="Z204" s="18">
        <f>+IF(AND('Rend bruts-Data'!V197=100%,'Rend indices-Data'!V197=100%),0,1)</f>
        <v>0</v>
      </c>
      <c r="AA204" s="18">
        <f ca="1">+IF(AND('Rend bruts-Data'!W197=100%,'Rend indices-Data'!W197=100%),0,1)</f>
        <v>1</v>
      </c>
      <c r="AC204" s="2">
        <f t="shared" ref="AC204" si="176">+D204</f>
        <v>43951</v>
      </c>
    </row>
    <row r="205" spans="1:29" x14ac:dyDescent="0.25">
      <c r="A205">
        <f t="shared" ref="A205" si="177">+IF(B205=B204,A204,A204+1)</f>
        <v>20</v>
      </c>
      <c r="B205">
        <f t="shared" ref="B205" si="178">+YEAR(D205)</f>
        <v>2020</v>
      </c>
      <c r="C205">
        <f t="shared" ref="C205" si="179">+MONTH(D205)</f>
        <v>5</v>
      </c>
      <c r="D205" s="2">
        <f>+'Rendements bruts'!A198</f>
        <v>43980</v>
      </c>
      <c r="E205" s="1">
        <f t="shared" si="7"/>
        <v>197</v>
      </c>
      <c r="F205" s="18">
        <f ca="1">+IF(AND('Rend bruts-Data'!B198=100%,'Rend indices-Data'!B198=100%),0,1)</f>
        <v>1</v>
      </c>
      <c r="G205" s="18">
        <f ca="1">+IF(AND('Rend bruts-Data'!C198=100%,'Rend indices-Data'!C198=100%),0,1)</f>
        <v>1</v>
      </c>
      <c r="H205" s="18">
        <f ca="1">+IF(AND('Rend bruts-Data'!D198=100%,'Rend indices-Data'!D198=100%),0,1)</f>
        <v>1</v>
      </c>
      <c r="I205" s="18">
        <f ca="1">+IF(AND('Rend bruts-Data'!E198=100%,'Rend indices-Data'!E198=100%),0,1)</f>
        <v>1</v>
      </c>
      <c r="J205" s="18">
        <f ca="1">+IF(AND('Rend bruts-Data'!F198=100%,'Rend indices-Data'!F198=100%),0,1)</f>
        <v>1</v>
      </c>
      <c r="K205" s="18">
        <f ca="1">+IF(AND('Rend bruts-Data'!G198=100%,'Rend indices-Data'!G198=100%),0,1)</f>
        <v>1</v>
      </c>
      <c r="L205" s="18">
        <f ca="1">+IF(AND('Rend bruts-Data'!H198=100%,'Rend indices-Data'!H198=100%),0,1)</f>
        <v>1</v>
      </c>
      <c r="M205" s="18">
        <f ca="1">+IF(AND('Rend bruts-Data'!I198=100%,'Rend indices-Data'!I198=100%),0,1)</f>
        <v>1</v>
      </c>
      <c r="N205" s="18">
        <f ca="1">+IF(AND('Rend bruts-Data'!J198=100%,'Rend indices-Data'!J198=100%),0,1)</f>
        <v>1</v>
      </c>
      <c r="O205" s="18">
        <f ca="1">+IF(AND('Rend bruts-Data'!K198=100%,'Rend indices-Data'!K198=100%),0,1)</f>
        <v>1</v>
      </c>
      <c r="P205" s="18">
        <f ca="1">+IF(AND('Rend bruts-Data'!L198=100%,'Rend indices-Data'!L198=100%),0,1)</f>
        <v>1</v>
      </c>
      <c r="Q205" s="18">
        <f ca="1">+IF(AND('Rend bruts-Data'!M198=100%,'Rend indices-Data'!M198=100%),0,1)</f>
        <v>1</v>
      </c>
      <c r="R205" s="18">
        <f ca="1">+IF(AND('Rend bruts-Data'!N198=100%,'Rend indices-Data'!N198=100%),0,1)</f>
        <v>1</v>
      </c>
      <c r="S205" s="18">
        <f>+IF(AND('Rend bruts-Data'!O198=100%,'Rend indices-Data'!O198=100%),0,1)</f>
        <v>0</v>
      </c>
      <c r="T205" s="18">
        <f>+IF(AND('Rend bruts-Data'!P198=100%,'Rend indices-Data'!P198=100%),0,1)</f>
        <v>0</v>
      </c>
      <c r="U205" s="18">
        <f ca="1">+IF(AND('Rend bruts-Data'!Q198=100%,'Rend indices-Data'!Q198=100%),0,1)</f>
        <v>1</v>
      </c>
      <c r="V205" s="18">
        <f>+IF(AND('Rend bruts-Data'!R198=100%,'Rend indices-Data'!R198=100%),0,1)</f>
        <v>0</v>
      </c>
      <c r="W205" s="18">
        <f ca="1">+IF(AND('Rend bruts-Data'!S198=100%,'Rend indices-Data'!S198=100%),0,1)</f>
        <v>1</v>
      </c>
      <c r="X205" s="18">
        <f ca="1">+IF(AND('Rend bruts-Data'!T198=100%,'Rend indices-Data'!T198=100%),0,1)</f>
        <v>1</v>
      </c>
      <c r="Y205" s="18">
        <f ca="1">+IF(AND('Rend bruts-Data'!U198=100%,'Rend indices-Data'!U198=100%),0,1)</f>
        <v>1</v>
      </c>
      <c r="Z205" s="18">
        <f>+IF(AND('Rend bruts-Data'!V198=100%,'Rend indices-Data'!V198=100%),0,1)</f>
        <v>0</v>
      </c>
      <c r="AA205" s="18">
        <f ca="1">+IF(AND('Rend bruts-Data'!W198=100%,'Rend indices-Data'!W198=100%),0,1)</f>
        <v>1</v>
      </c>
      <c r="AC205" s="2">
        <f t="shared" ref="AC205" si="180">+D205</f>
        <v>43980</v>
      </c>
    </row>
    <row r="206" spans="1:29" x14ac:dyDescent="0.25">
      <c r="A206">
        <f t="shared" ref="A206" si="181">+IF(B206=B205,A205,A205+1)</f>
        <v>20</v>
      </c>
      <c r="B206">
        <f t="shared" ref="B206" si="182">+YEAR(D206)</f>
        <v>2020</v>
      </c>
      <c r="C206">
        <f t="shared" ref="C206" si="183">+MONTH(D206)</f>
        <v>6</v>
      </c>
      <c r="D206" s="2">
        <f>+'Rendements bruts'!A199</f>
        <v>44012</v>
      </c>
      <c r="E206" s="1">
        <f t="shared" si="7"/>
        <v>198</v>
      </c>
      <c r="F206" s="18">
        <f ca="1">+IF(AND('Rend bruts-Data'!B199=100%,'Rend indices-Data'!B199=100%),0,1)</f>
        <v>1</v>
      </c>
      <c r="G206" s="18">
        <f ca="1">+IF(AND('Rend bruts-Data'!C199=100%,'Rend indices-Data'!C199=100%),0,1)</f>
        <v>1</v>
      </c>
      <c r="H206" s="18">
        <f ca="1">+IF(AND('Rend bruts-Data'!D199=100%,'Rend indices-Data'!D199=100%),0,1)</f>
        <v>1</v>
      </c>
      <c r="I206" s="18">
        <f ca="1">+IF(AND('Rend bruts-Data'!E199=100%,'Rend indices-Data'!E199=100%),0,1)</f>
        <v>1</v>
      </c>
      <c r="J206" s="18">
        <f ca="1">+IF(AND('Rend bruts-Data'!F199=100%,'Rend indices-Data'!F199=100%),0,1)</f>
        <v>1</v>
      </c>
      <c r="K206" s="18">
        <f ca="1">+IF(AND('Rend bruts-Data'!G199=100%,'Rend indices-Data'!G199=100%),0,1)</f>
        <v>1</v>
      </c>
      <c r="L206" s="18">
        <f ca="1">+IF(AND('Rend bruts-Data'!H199=100%,'Rend indices-Data'!H199=100%),0,1)</f>
        <v>1</v>
      </c>
      <c r="M206" s="18">
        <f ca="1">+IF(AND('Rend bruts-Data'!I199=100%,'Rend indices-Data'!I199=100%),0,1)</f>
        <v>1</v>
      </c>
      <c r="N206" s="18">
        <f ca="1">+IF(AND('Rend bruts-Data'!J199=100%,'Rend indices-Data'!J199=100%),0,1)</f>
        <v>1</v>
      </c>
      <c r="O206" s="18">
        <f ca="1">+IF(AND('Rend bruts-Data'!K199=100%,'Rend indices-Data'!K199=100%),0,1)</f>
        <v>1</v>
      </c>
      <c r="P206" s="18">
        <f ca="1">+IF(AND('Rend bruts-Data'!L199=100%,'Rend indices-Data'!L199=100%),0,1)</f>
        <v>1</v>
      </c>
      <c r="Q206" s="18">
        <f ca="1">+IF(AND('Rend bruts-Data'!M199=100%,'Rend indices-Data'!M199=100%),0,1)</f>
        <v>1</v>
      </c>
      <c r="R206" s="18">
        <f ca="1">+IF(AND('Rend bruts-Data'!N199=100%,'Rend indices-Data'!N199=100%),0,1)</f>
        <v>1</v>
      </c>
      <c r="S206" s="18">
        <f>+IF(AND('Rend bruts-Data'!O199=100%,'Rend indices-Data'!O199=100%),0,1)</f>
        <v>0</v>
      </c>
      <c r="T206" s="18">
        <f>+IF(AND('Rend bruts-Data'!P199=100%,'Rend indices-Data'!P199=100%),0,1)</f>
        <v>0</v>
      </c>
      <c r="U206" s="18">
        <f ca="1">+IF(AND('Rend bruts-Data'!Q199=100%,'Rend indices-Data'!Q199=100%),0,1)</f>
        <v>1</v>
      </c>
      <c r="V206" s="18">
        <f>+IF(AND('Rend bruts-Data'!R199=100%,'Rend indices-Data'!R199=100%),0,1)</f>
        <v>0</v>
      </c>
      <c r="W206" s="18">
        <f ca="1">+IF(AND('Rend bruts-Data'!S199=100%,'Rend indices-Data'!S199=100%),0,1)</f>
        <v>1</v>
      </c>
      <c r="X206" s="18">
        <f ca="1">+IF(AND('Rend bruts-Data'!T199=100%,'Rend indices-Data'!T199=100%),0,1)</f>
        <v>1</v>
      </c>
      <c r="Y206" s="18">
        <f ca="1">+IF(AND('Rend bruts-Data'!U199=100%,'Rend indices-Data'!U199=100%),0,1)</f>
        <v>1</v>
      </c>
      <c r="Z206" s="18">
        <f>+IF(AND('Rend bruts-Data'!V199=100%,'Rend indices-Data'!V199=100%),0,1)</f>
        <v>0</v>
      </c>
      <c r="AA206" s="18">
        <f ca="1">+IF(AND('Rend bruts-Data'!W199=100%,'Rend indices-Data'!W199=100%),0,1)</f>
        <v>1</v>
      </c>
      <c r="AC206" s="2">
        <f t="shared" ref="AC206" si="184">+D206</f>
        <v>44012</v>
      </c>
    </row>
    <row r="207" spans="1:29" x14ac:dyDescent="0.25">
      <c r="A207">
        <f t="shared" ref="A207" si="185">+IF(B207=B206,A206,A206+1)</f>
        <v>20</v>
      </c>
      <c r="B207">
        <f t="shared" ref="B207" si="186">+YEAR(D207)</f>
        <v>2020</v>
      </c>
      <c r="C207">
        <f t="shared" ref="C207" si="187">+MONTH(D207)</f>
        <v>7</v>
      </c>
      <c r="D207" s="2">
        <f>+'Rendements bruts'!A200</f>
        <v>44043</v>
      </c>
      <c r="E207" s="1">
        <f t="shared" si="7"/>
        <v>199</v>
      </c>
      <c r="F207" s="18">
        <f ca="1">+IF(AND('Rend bruts-Data'!B200=100%,'Rend indices-Data'!B200=100%),0,1)</f>
        <v>1</v>
      </c>
      <c r="G207" s="18">
        <f ca="1">+IF(AND('Rend bruts-Data'!C200=100%,'Rend indices-Data'!C200=100%),0,1)</f>
        <v>1</v>
      </c>
      <c r="H207" s="18">
        <f ca="1">+IF(AND('Rend bruts-Data'!D200=100%,'Rend indices-Data'!D200=100%),0,1)</f>
        <v>1</v>
      </c>
      <c r="I207" s="18">
        <f ca="1">+IF(AND('Rend bruts-Data'!E200=100%,'Rend indices-Data'!E200=100%),0,1)</f>
        <v>1</v>
      </c>
      <c r="J207" s="18">
        <f ca="1">+IF(AND('Rend bruts-Data'!F200=100%,'Rend indices-Data'!F200=100%),0,1)</f>
        <v>1</v>
      </c>
      <c r="K207" s="18">
        <f ca="1">+IF(AND('Rend bruts-Data'!G200=100%,'Rend indices-Data'!G200=100%),0,1)</f>
        <v>1</v>
      </c>
      <c r="L207" s="18">
        <f ca="1">+IF(AND('Rend bruts-Data'!H200=100%,'Rend indices-Data'!H200=100%),0,1)</f>
        <v>1</v>
      </c>
      <c r="M207" s="18">
        <f ca="1">+IF(AND('Rend bruts-Data'!I200=100%,'Rend indices-Data'!I200=100%),0,1)</f>
        <v>1</v>
      </c>
      <c r="N207" s="18">
        <f ca="1">+IF(AND('Rend bruts-Data'!J200=100%,'Rend indices-Data'!J200=100%),0,1)</f>
        <v>1</v>
      </c>
      <c r="O207" s="18">
        <f ca="1">+IF(AND('Rend bruts-Data'!K200=100%,'Rend indices-Data'!K200=100%),0,1)</f>
        <v>1</v>
      </c>
      <c r="P207" s="18">
        <f ca="1">+IF(AND('Rend bruts-Data'!L200=100%,'Rend indices-Data'!L200=100%),0,1)</f>
        <v>0</v>
      </c>
      <c r="Q207" s="18">
        <f ca="1">+IF(AND('Rend bruts-Data'!M200=100%,'Rend indices-Data'!M200=100%),0,1)</f>
        <v>1</v>
      </c>
      <c r="R207" s="18">
        <f ca="1">+IF(AND('Rend bruts-Data'!N200=100%,'Rend indices-Data'!N200=100%),0,1)</f>
        <v>1</v>
      </c>
      <c r="S207" s="18">
        <f>+IF(AND('Rend bruts-Data'!O200=100%,'Rend indices-Data'!O200=100%),0,1)</f>
        <v>0</v>
      </c>
      <c r="T207" s="18">
        <f>+IF(AND('Rend bruts-Data'!P200=100%,'Rend indices-Data'!P200=100%),0,1)</f>
        <v>0</v>
      </c>
      <c r="U207" s="18">
        <f ca="1">+IF(AND('Rend bruts-Data'!Q200=100%,'Rend indices-Data'!Q200=100%),0,1)</f>
        <v>1</v>
      </c>
      <c r="V207" s="18">
        <f>+IF(AND('Rend bruts-Data'!R200=100%,'Rend indices-Data'!R200=100%),0,1)</f>
        <v>0</v>
      </c>
      <c r="W207" s="18">
        <f ca="1">+IF(AND('Rend bruts-Data'!S200=100%,'Rend indices-Data'!S200=100%),0,1)</f>
        <v>1</v>
      </c>
      <c r="X207" s="18">
        <f ca="1">+IF(AND('Rend bruts-Data'!T200=100%,'Rend indices-Data'!T200=100%),0,1)</f>
        <v>1</v>
      </c>
      <c r="Y207" s="18">
        <f ca="1">+IF(AND('Rend bruts-Data'!U200=100%,'Rend indices-Data'!U200=100%),0,1)</f>
        <v>1</v>
      </c>
      <c r="Z207" s="18">
        <f>+IF(AND('Rend bruts-Data'!V200=100%,'Rend indices-Data'!V200=100%),0,1)</f>
        <v>0</v>
      </c>
      <c r="AA207" s="18">
        <f ca="1">+IF(AND('Rend bruts-Data'!W200=100%,'Rend indices-Data'!W200=100%),0,1)</f>
        <v>1</v>
      </c>
      <c r="AC207" s="2">
        <f t="shared" ref="AC207" si="188">+D207</f>
        <v>44043</v>
      </c>
    </row>
    <row r="208" spans="1:29" x14ac:dyDescent="0.25">
      <c r="A208">
        <f t="shared" ref="A208" si="189">+IF(B208=B207,A207,A207+1)</f>
        <v>20</v>
      </c>
      <c r="B208">
        <f t="shared" ref="B208" si="190">+YEAR(D208)</f>
        <v>2020</v>
      </c>
      <c r="C208">
        <f t="shared" ref="C208" si="191">+MONTH(D208)</f>
        <v>8</v>
      </c>
      <c r="D208" s="2">
        <f>+'Rendements bruts'!A201</f>
        <v>44074</v>
      </c>
      <c r="E208" s="1">
        <f t="shared" si="7"/>
        <v>200</v>
      </c>
      <c r="F208" s="18">
        <f ca="1">+IF(AND('Rend bruts-Data'!B201=100%,'Rend indices-Data'!B201=100%),0,1)</f>
        <v>1</v>
      </c>
      <c r="G208" s="18">
        <f ca="1">+IF(AND('Rend bruts-Data'!C201=100%,'Rend indices-Data'!C201=100%),0,1)</f>
        <v>1</v>
      </c>
      <c r="H208" s="18">
        <f ca="1">+IF(AND('Rend bruts-Data'!D201=100%,'Rend indices-Data'!D201=100%),0,1)</f>
        <v>1</v>
      </c>
      <c r="I208" s="18">
        <f ca="1">+IF(AND('Rend bruts-Data'!E201=100%,'Rend indices-Data'!E201=100%),0,1)</f>
        <v>1</v>
      </c>
      <c r="J208" s="18">
        <f ca="1">+IF(AND('Rend bruts-Data'!F201=100%,'Rend indices-Data'!F201=100%),0,1)</f>
        <v>1</v>
      </c>
      <c r="K208" s="18">
        <f ca="1">+IF(AND('Rend bruts-Data'!G201=100%,'Rend indices-Data'!G201=100%),0,1)</f>
        <v>1</v>
      </c>
      <c r="L208" s="18">
        <f ca="1">+IF(AND('Rend bruts-Data'!H201=100%,'Rend indices-Data'!H201=100%),0,1)</f>
        <v>1</v>
      </c>
      <c r="M208" s="18">
        <f ca="1">+IF(AND('Rend bruts-Data'!I201=100%,'Rend indices-Data'!I201=100%),0,1)</f>
        <v>1</v>
      </c>
      <c r="N208" s="18">
        <f ca="1">+IF(AND('Rend bruts-Data'!J201=100%,'Rend indices-Data'!J201=100%),0,1)</f>
        <v>1</v>
      </c>
      <c r="O208" s="18">
        <f ca="1">+IF(AND('Rend bruts-Data'!K201=100%,'Rend indices-Data'!K201=100%),0,1)</f>
        <v>1</v>
      </c>
      <c r="P208" s="18">
        <f ca="1">+IF(AND('Rend bruts-Data'!L201=100%,'Rend indices-Data'!L201=100%),0,1)</f>
        <v>1</v>
      </c>
      <c r="Q208" s="18">
        <f ca="1">+IF(AND('Rend bruts-Data'!M201=100%,'Rend indices-Data'!M201=100%),0,1)</f>
        <v>1</v>
      </c>
      <c r="R208" s="18">
        <f ca="1">+IF(AND('Rend bruts-Data'!N201=100%,'Rend indices-Data'!N201=100%),0,1)</f>
        <v>1</v>
      </c>
      <c r="S208" s="18">
        <f>+IF(AND('Rend bruts-Data'!O201=100%,'Rend indices-Data'!O201=100%),0,1)</f>
        <v>0</v>
      </c>
      <c r="T208" s="18">
        <f>+IF(AND('Rend bruts-Data'!P201=100%,'Rend indices-Data'!P201=100%),0,1)</f>
        <v>0</v>
      </c>
      <c r="U208" s="18">
        <f ca="1">+IF(AND('Rend bruts-Data'!Q201=100%,'Rend indices-Data'!Q201=100%),0,1)</f>
        <v>1</v>
      </c>
      <c r="V208" s="18">
        <f>+IF(AND('Rend bruts-Data'!R201=100%,'Rend indices-Data'!R201=100%),0,1)</f>
        <v>0</v>
      </c>
      <c r="W208" s="18">
        <f ca="1">+IF(AND('Rend bruts-Data'!S201=100%,'Rend indices-Data'!S201=100%),0,1)</f>
        <v>1</v>
      </c>
      <c r="X208" s="18">
        <f ca="1">+IF(AND('Rend bruts-Data'!T201=100%,'Rend indices-Data'!T201=100%),0,1)</f>
        <v>1</v>
      </c>
      <c r="Y208" s="18">
        <f ca="1">+IF(AND('Rend bruts-Data'!U201=100%,'Rend indices-Data'!U201=100%),0,1)</f>
        <v>1</v>
      </c>
      <c r="Z208" s="18">
        <f>+IF(AND('Rend bruts-Data'!V201=100%,'Rend indices-Data'!V201=100%),0,1)</f>
        <v>0</v>
      </c>
      <c r="AA208" s="18">
        <f ca="1">+IF(AND('Rend bruts-Data'!W201=100%,'Rend indices-Data'!W201=100%),0,1)</f>
        <v>1</v>
      </c>
      <c r="AC208" s="2">
        <f t="shared" ref="AC208" si="192">+D208</f>
        <v>44074</v>
      </c>
    </row>
    <row r="209" spans="1:29" x14ac:dyDescent="0.25">
      <c r="A209">
        <f t="shared" ref="A209" si="193">+IF(B209=B208,A208,A208+1)</f>
        <v>20</v>
      </c>
      <c r="B209">
        <f t="shared" ref="B209" si="194">+YEAR(D209)</f>
        <v>2020</v>
      </c>
      <c r="C209">
        <f t="shared" ref="C209" si="195">+MONTH(D209)</f>
        <v>9</v>
      </c>
      <c r="D209" s="2">
        <f>+'Rendements bruts'!A202</f>
        <v>44104</v>
      </c>
      <c r="E209" s="1">
        <f t="shared" si="7"/>
        <v>201</v>
      </c>
      <c r="F209" s="18">
        <f ca="1">+IF(AND('Rend bruts-Data'!B202=100%,'Rend indices-Data'!B202=100%),0,1)</f>
        <v>1</v>
      </c>
      <c r="G209" s="18">
        <f ca="1">+IF(AND('Rend bruts-Data'!C202=100%,'Rend indices-Data'!C202=100%),0,1)</f>
        <v>1</v>
      </c>
      <c r="H209" s="18">
        <f ca="1">+IF(AND('Rend bruts-Data'!D202=100%,'Rend indices-Data'!D202=100%),0,1)</f>
        <v>1</v>
      </c>
      <c r="I209" s="18">
        <f ca="1">+IF(AND('Rend bruts-Data'!E202=100%,'Rend indices-Data'!E202=100%),0,1)</f>
        <v>1</v>
      </c>
      <c r="J209" s="18">
        <f ca="1">+IF(AND('Rend bruts-Data'!F202=100%,'Rend indices-Data'!F202=100%),0,1)</f>
        <v>1</v>
      </c>
      <c r="K209" s="18">
        <f ca="1">+IF(AND('Rend bruts-Data'!G202=100%,'Rend indices-Data'!G202=100%),0,1)</f>
        <v>1</v>
      </c>
      <c r="L209" s="18">
        <f ca="1">+IF(AND('Rend bruts-Data'!H202=100%,'Rend indices-Data'!H202=100%),0,1)</f>
        <v>1</v>
      </c>
      <c r="M209" s="18">
        <f ca="1">+IF(AND('Rend bruts-Data'!I202=100%,'Rend indices-Data'!I202=100%),0,1)</f>
        <v>1</v>
      </c>
      <c r="N209" s="18">
        <f ca="1">+IF(AND('Rend bruts-Data'!J202=100%,'Rend indices-Data'!J202=100%),0,1)</f>
        <v>1</v>
      </c>
      <c r="O209" s="18">
        <f ca="1">+IF(AND('Rend bruts-Data'!K202=100%,'Rend indices-Data'!K202=100%),0,1)</f>
        <v>1</v>
      </c>
      <c r="P209" s="18">
        <f ca="1">+IF(AND('Rend bruts-Data'!L202=100%,'Rend indices-Data'!L202=100%),0,1)</f>
        <v>1</v>
      </c>
      <c r="Q209" s="18">
        <f ca="1">+IF(AND('Rend bruts-Data'!M202=100%,'Rend indices-Data'!M202=100%),0,1)</f>
        <v>1</v>
      </c>
      <c r="R209" s="18">
        <f ca="1">+IF(AND('Rend bruts-Data'!N202=100%,'Rend indices-Data'!N202=100%),0,1)</f>
        <v>1</v>
      </c>
      <c r="S209" s="18">
        <f>+IF(AND('Rend bruts-Data'!O202=100%,'Rend indices-Data'!O202=100%),0,1)</f>
        <v>0</v>
      </c>
      <c r="T209" s="18">
        <f>+IF(AND('Rend bruts-Data'!P202=100%,'Rend indices-Data'!P202=100%),0,1)</f>
        <v>0</v>
      </c>
      <c r="U209" s="18">
        <f ca="1">+IF(AND('Rend bruts-Data'!Q202=100%,'Rend indices-Data'!Q202=100%),0,1)</f>
        <v>1</v>
      </c>
      <c r="V209" s="18">
        <f>+IF(AND('Rend bruts-Data'!R202=100%,'Rend indices-Data'!R202=100%),0,1)</f>
        <v>0</v>
      </c>
      <c r="W209" s="18">
        <f ca="1">+IF(AND('Rend bruts-Data'!S202=100%,'Rend indices-Data'!S202=100%),0,1)</f>
        <v>1</v>
      </c>
      <c r="X209" s="18">
        <f ca="1">+IF(AND('Rend bruts-Data'!T202=100%,'Rend indices-Data'!T202=100%),0,1)</f>
        <v>1</v>
      </c>
      <c r="Y209" s="18">
        <f ca="1">+IF(AND('Rend bruts-Data'!U202=100%,'Rend indices-Data'!U202=100%),0,1)</f>
        <v>1</v>
      </c>
      <c r="Z209" s="18">
        <f>+IF(AND('Rend bruts-Data'!V202=100%,'Rend indices-Data'!V202=100%),0,1)</f>
        <v>0</v>
      </c>
      <c r="AA209" s="18">
        <f ca="1">+IF(AND('Rend bruts-Data'!W202=100%,'Rend indices-Data'!W202=100%),0,1)</f>
        <v>1</v>
      </c>
      <c r="AC209" s="2">
        <f t="shared" ref="AC209" si="196">+D209</f>
        <v>44104</v>
      </c>
    </row>
    <row r="210" spans="1:29" x14ac:dyDescent="0.25">
      <c r="A210">
        <f t="shared" ref="A210" si="197">+IF(B210=B209,A209,A209+1)</f>
        <v>20</v>
      </c>
      <c r="B210">
        <f t="shared" ref="B210" si="198">+YEAR(D210)</f>
        <v>2020</v>
      </c>
      <c r="C210">
        <f t="shared" ref="C210" si="199">+MONTH(D210)</f>
        <v>10</v>
      </c>
      <c r="D210" s="2">
        <f>+'Rendements bruts'!A203</f>
        <v>44134</v>
      </c>
      <c r="E210" s="1">
        <f t="shared" si="7"/>
        <v>202</v>
      </c>
      <c r="F210" s="18">
        <f ca="1">+IF(AND('Rend bruts-Data'!B203=100%,'Rend indices-Data'!B203=100%),0,1)</f>
        <v>1</v>
      </c>
      <c r="G210" s="18">
        <f ca="1">+IF(AND('Rend bruts-Data'!C203=100%,'Rend indices-Data'!C203=100%),0,1)</f>
        <v>1</v>
      </c>
      <c r="H210" s="18">
        <f ca="1">+IF(AND('Rend bruts-Data'!D203=100%,'Rend indices-Data'!D203=100%),0,1)</f>
        <v>0</v>
      </c>
      <c r="I210" s="18">
        <f ca="1">+IF(AND('Rend bruts-Data'!E203=100%,'Rend indices-Data'!E203=100%),0,1)</f>
        <v>1</v>
      </c>
      <c r="J210" s="18">
        <f ca="1">+IF(AND('Rend bruts-Data'!F203=100%,'Rend indices-Data'!F203=100%),0,1)</f>
        <v>1</v>
      </c>
      <c r="K210" s="18">
        <f ca="1">+IF(AND('Rend bruts-Data'!G203=100%,'Rend indices-Data'!G203=100%),0,1)</f>
        <v>1</v>
      </c>
      <c r="L210" s="18">
        <f ca="1">+IF(AND('Rend bruts-Data'!H203=100%,'Rend indices-Data'!H203=100%),0,1)</f>
        <v>1</v>
      </c>
      <c r="M210" s="18">
        <f ca="1">+IF(AND('Rend bruts-Data'!I203=100%,'Rend indices-Data'!I203=100%),0,1)</f>
        <v>1</v>
      </c>
      <c r="N210" s="18">
        <f ca="1">+IF(AND('Rend bruts-Data'!J203=100%,'Rend indices-Data'!J203=100%),0,1)</f>
        <v>1</v>
      </c>
      <c r="O210" s="18">
        <f ca="1">+IF(AND('Rend bruts-Data'!K203=100%,'Rend indices-Data'!K203=100%),0,1)</f>
        <v>1</v>
      </c>
      <c r="P210" s="18">
        <f ca="1">+IF(AND('Rend bruts-Data'!L203=100%,'Rend indices-Data'!L203=100%),0,1)</f>
        <v>1</v>
      </c>
      <c r="Q210" s="18">
        <f ca="1">+IF(AND('Rend bruts-Data'!M203=100%,'Rend indices-Data'!M203=100%),0,1)</f>
        <v>1</v>
      </c>
      <c r="R210" s="18">
        <f ca="1">+IF(AND('Rend bruts-Data'!N203=100%,'Rend indices-Data'!N203=100%),0,1)</f>
        <v>1</v>
      </c>
      <c r="S210" s="18">
        <f>+IF(AND('Rend bruts-Data'!O203=100%,'Rend indices-Data'!O203=100%),0,1)</f>
        <v>0</v>
      </c>
      <c r="T210" s="18">
        <f>+IF(AND('Rend bruts-Data'!P203=100%,'Rend indices-Data'!P203=100%),0,1)</f>
        <v>0</v>
      </c>
      <c r="U210" s="18">
        <f ca="1">+IF(AND('Rend bruts-Data'!Q203=100%,'Rend indices-Data'!Q203=100%),0,1)</f>
        <v>1</v>
      </c>
      <c r="V210" s="18">
        <f>+IF(AND('Rend bruts-Data'!R203=100%,'Rend indices-Data'!R203=100%),0,1)</f>
        <v>0</v>
      </c>
      <c r="W210" s="18">
        <f ca="1">+IF(AND('Rend bruts-Data'!S203=100%,'Rend indices-Data'!S203=100%),0,1)</f>
        <v>1</v>
      </c>
      <c r="X210" s="18">
        <f ca="1">+IF(AND('Rend bruts-Data'!T203=100%,'Rend indices-Data'!T203=100%),0,1)</f>
        <v>1</v>
      </c>
      <c r="Y210" s="18">
        <f ca="1">+IF(AND('Rend bruts-Data'!U203=100%,'Rend indices-Data'!U203=100%),0,1)</f>
        <v>1</v>
      </c>
      <c r="Z210" s="18">
        <f>+IF(AND('Rend bruts-Data'!V203=100%,'Rend indices-Data'!V203=100%),0,1)</f>
        <v>0</v>
      </c>
      <c r="AA210" s="18">
        <f ca="1">+IF(AND('Rend bruts-Data'!W203=100%,'Rend indices-Data'!W203=100%),0,1)</f>
        <v>1</v>
      </c>
      <c r="AC210" s="2">
        <f t="shared" ref="AC210" si="200">+D210</f>
        <v>44134</v>
      </c>
    </row>
    <row r="211" spans="1:29" x14ac:dyDescent="0.25">
      <c r="A211">
        <f t="shared" ref="A211" si="201">+IF(B211=B210,A210,A210+1)</f>
        <v>20</v>
      </c>
      <c r="B211">
        <f t="shared" ref="B211" si="202">+YEAR(D211)</f>
        <v>2020</v>
      </c>
      <c r="C211">
        <f t="shared" ref="C211" si="203">+MONTH(D211)</f>
        <v>11</v>
      </c>
      <c r="D211" s="2">
        <f>+'Rendements bruts'!A204</f>
        <v>44165</v>
      </c>
      <c r="E211" s="1">
        <f t="shared" si="7"/>
        <v>203</v>
      </c>
      <c r="F211" s="18">
        <f ca="1">+IF(AND('Rend bruts-Data'!B204=100%,'Rend indices-Data'!B204=100%),0,1)</f>
        <v>1</v>
      </c>
      <c r="G211" s="18">
        <f ca="1">+IF(AND('Rend bruts-Data'!C204=100%,'Rend indices-Data'!C204=100%),0,1)</f>
        <v>1</v>
      </c>
      <c r="H211" s="18">
        <f ca="1">+IF(AND('Rend bruts-Data'!D204=100%,'Rend indices-Data'!D204=100%),0,1)</f>
        <v>1</v>
      </c>
      <c r="I211" s="18">
        <f ca="1">+IF(AND('Rend bruts-Data'!E204=100%,'Rend indices-Data'!E204=100%),0,1)</f>
        <v>1</v>
      </c>
      <c r="J211" s="18">
        <f ca="1">+IF(AND('Rend bruts-Data'!F204=100%,'Rend indices-Data'!F204=100%),0,1)</f>
        <v>1</v>
      </c>
      <c r="K211" s="18">
        <f ca="1">+IF(AND('Rend bruts-Data'!G204=100%,'Rend indices-Data'!G204=100%),0,1)</f>
        <v>1</v>
      </c>
      <c r="L211" s="18">
        <f ca="1">+IF(AND('Rend bruts-Data'!H204=100%,'Rend indices-Data'!H204=100%),0,1)</f>
        <v>1</v>
      </c>
      <c r="M211" s="18">
        <f ca="1">+IF(AND('Rend bruts-Data'!I204=100%,'Rend indices-Data'!I204=100%),0,1)</f>
        <v>1</v>
      </c>
      <c r="N211" s="18">
        <f ca="1">+IF(AND('Rend bruts-Data'!J204=100%,'Rend indices-Data'!J204=100%),0,1)</f>
        <v>1</v>
      </c>
      <c r="O211" s="18">
        <f ca="1">+IF(AND('Rend bruts-Data'!K204=100%,'Rend indices-Data'!K204=100%),0,1)</f>
        <v>1</v>
      </c>
      <c r="P211" s="18">
        <f ca="1">+IF(AND('Rend bruts-Data'!L204=100%,'Rend indices-Data'!L204=100%),0,1)</f>
        <v>1</v>
      </c>
      <c r="Q211" s="18">
        <f ca="1">+IF(AND('Rend bruts-Data'!M204=100%,'Rend indices-Data'!M204=100%),0,1)</f>
        <v>1</v>
      </c>
      <c r="R211" s="18">
        <f ca="1">+IF(AND('Rend bruts-Data'!N204=100%,'Rend indices-Data'!N204=100%),0,1)</f>
        <v>1</v>
      </c>
      <c r="S211" s="18">
        <f>+IF(AND('Rend bruts-Data'!O204=100%,'Rend indices-Data'!O204=100%),0,1)</f>
        <v>0</v>
      </c>
      <c r="T211" s="18">
        <f>+IF(AND('Rend bruts-Data'!P204=100%,'Rend indices-Data'!P204=100%),0,1)</f>
        <v>0</v>
      </c>
      <c r="U211" s="18">
        <f ca="1">+IF(AND('Rend bruts-Data'!Q204=100%,'Rend indices-Data'!Q204=100%),0,1)</f>
        <v>1</v>
      </c>
      <c r="V211" s="18">
        <f>+IF(AND('Rend bruts-Data'!R204=100%,'Rend indices-Data'!R204=100%),0,1)</f>
        <v>0</v>
      </c>
      <c r="W211" s="18">
        <f ca="1">+IF(AND('Rend bruts-Data'!S204=100%,'Rend indices-Data'!S204=100%),0,1)</f>
        <v>1</v>
      </c>
      <c r="X211" s="18">
        <f ca="1">+IF(AND('Rend bruts-Data'!T204=100%,'Rend indices-Data'!T204=100%),0,1)</f>
        <v>1</v>
      </c>
      <c r="Y211" s="18">
        <f ca="1">+IF(AND('Rend bruts-Data'!U204=100%,'Rend indices-Data'!U204=100%),0,1)</f>
        <v>1</v>
      </c>
      <c r="Z211" s="18">
        <f>+IF(AND('Rend bruts-Data'!V204=100%,'Rend indices-Data'!V204=100%),0,1)</f>
        <v>0</v>
      </c>
      <c r="AA211" s="18">
        <f ca="1">+IF(AND('Rend bruts-Data'!W204=100%,'Rend indices-Data'!W204=100%),0,1)</f>
        <v>1</v>
      </c>
      <c r="AC211" s="2">
        <f t="shared" ref="AC211" si="204">+D211</f>
        <v>44165</v>
      </c>
    </row>
    <row r="212" spans="1:29" x14ac:dyDescent="0.25">
      <c r="A212">
        <f t="shared" ref="A212" si="205">+IF(B212=B211,A211,A211+1)</f>
        <v>20</v>
      </c>
      <c r="B212">
        <f t="shared" ref="B212" si="206">+YEAR(D212)</f>
        <v>2020</v>
      </c>
      <c r="C212">
        <f t="shared" ref="C212" si="207">+MONTH(D212)</f>
        <v>12</v>
      </c>
      <c r="D212" s="2">
        <f>+'Rendements bruts'!A205</f>
        <v>44196</v>
      </c>
      <c r="E212" s="1">
        <f t="shared" si="7"/>
        <v>204</v>
      </c>
      <c r="F212" s="18">
        <f ca="1">+IF(AND('Rend bruts-Data'!B205=100%,'Rend indices-Data'!B205=100%),0,1)</f>
        <v>1</v>
      </c>
      <c r="G212" s="18">
        <f ca="1">+IF(AND('Rend bruts-Data'!C205=100%,'Rend indices-Data'!C205=100%),0,1)</f>
        <v>1</v>
      </c>
      <c r="H212" s="18">
        <f ca="1">+IF(AND('Rend bruts-Data'!D205=100%,'Rend indices-Data'!D205=100%),0,1)</f>
        <v>1</v>
      </c>
      <c r="I212" s="18">
        <f ca="1">+IF(AND('Rend bruts-Data'!E205=100%,'Rend indices-Data'!E205=100%),0,1)</f>
        <v>1</v>
      </c>
      <c r="J212" s="18">
        <f ca="1">+IF(AND('Rend bruts-Data'!F205=100%,'Rend indices-Data'!F205=100%),0,1)</f>
        <v>1</v>
      </c>
      <c r="K212" s="18">
        <f ca="1">+IF(AND('Rend bruts-Data'!G205=100%,'Rend indices-Data'!G205=100%),0,1)</f>
        <v>1</v>
      </c>
      <c r="L212" s="18">
        <f ca="1">+IF(AND('Rend bruts-Data'!H205=100%,'Rend indices-Data'!H205=100%),0,1)</f>
        <v>1</v>
      </c>
      <c r="M212" s="18">
        <f ca="1">+IF(AND('Rend bruts-Data'!I205=100%,'Rend indices-Data'!I205=100%),0,1)</f>
        <v>1</v>
      </c>
      <c r="N212" s="18">
        <f ca="1">+IF(AND('Rend bruts-Data'!J205=100%,'Rend indices-Data'!J205=100%),0,1)</f>
        <v>1</v>
      </c>
      <c r="O212" s="18">
        <f ca="1">+IF(AND('Rend bruts-Data'!K205=100%,'Rend indices-Data'!K205=100%),0,1)</f>
        <v>1</v>
      </c>
      <c r="P212" s="18">
        <f ca="1">+IF(AND('Rend bruts-Data'!L205=100%,'Rend indices-Data'!L205=100%),0,1)</f>
        <v>1</v>
      </c>
      <c r="Q212" s="18">
        <f ca="1">+IF(AND('Rend bruts-Data'!M205=100%,'Rend indices-Data'!M205=100%),0,1)</f>
        <v>1</v>
      </c>
      <c r="R212" s="18">
        <f ca="1">+IF(AND('Rend bruts-Data'!N205=100%,'Rend indices-Data'!N205=100%),0,1)</f>
        <v>1</v>
      </c>
      <c r="S212" s="18">
        <f>+IF(AND('Rend bruts-Data'!O205=100%,'Rend indices-Data'!O205=100%),0,1)</f>
        <v>0</v>
      </c>
      <c r="T212" s="18">
        <f>+IF(AND('Rend bruts-Data'!P205=100%,'Rend indices-Data'!P205=100%),0,1)</f>
        <v>0</v>
      </c>
      <c r="U212" s="18">
        <f ca="1">+IF(AND('Rend bruts-Data'!Q205=100%,'Rend indices-Data'!Q205=100%),0,1)</f>
        <v>1</v>
      </c>
      <c r="V212" s="18">
        <f>+IF(AND('Rend bruts-Data'!R205=100%,'Rend indices-Data'!R205=100%),0,1)</f>
        <v>0</v>
      </c>
      <c r="W212" s="18">
        <f ca="1">+IF(AND('Rend bruts-Data'!S205=100%,'Rend indices-Data'!S205=100%),0,1)</f>
        <v>1</v>
      </c>
      <c r="X212" s="18">
        <f ca="1">+IF(AND('Rend bruts-Data'!T205=100%,'Rend indices-Data'!T205=100%),0,1)</f>
        <v>1</v>
      </c>
      <c r="Y212" s="18">
        <f ca="1">+IF(AND('Rend bruts-Data'!U205=100%,'Rend indices-Data'!U205=100%),0,1)</f>
        <v>1</v>
      </c>
      <c r="Z212" s="18">
        <f>+IF(AND('Rend bruts-Data'!V205=100%,'Rend indices-Data'!V205=100%),0,1)</f>
        <v>0</v>
      </c>
      <c r="AA212" s="18">
        <f ca="1">+IF(AND('Rend bruts-Data'!W205=100%,'Rend indices-Data'!W205=100%),0,1)</f>
        <v>1</v>
      </c>
      <c r="AC212" s="2">
        <f t="shared" ref="AC212" si="208">+D212</f>
        <v>44196</v>
      </c>
    </row>
    <row r="213" spans="1:29" x14ac:dyDescent="0.25">
      <c r="A213">
        <f t="shared" ref="A213:A214" si="209">+IF(B213=B212,A212,A212+1)</f>
        <v>21</v>
      </c>
      <c r="B213">
        <f t="shared" ref="B213:B214" si="210">+YEAR(D213)</f>
        <v>2021</v>
      </c>
      <c r="C213">
        <f t="shared" ref="C213:C214" si="211">+MONTH(D213)</f>
        <v>1</v>
      </c>
      <c r="D213" s="2">
        <f>+'Rendements bruts'!A206</f>
        <v>44225</v>
      </c>
      <c r="E213" s="1">
        <f t="shared" si="7"/>
        <v>205</v>
      </c>
      <c r="F213" s="18">
        <f ca="1">+IF(AND('Rend bruts-Data'!B206=100%,'Rend indices-Data'!B206=100%),0,1)</f>
        <v>1</v>
      </c>
      <c r="G213" s="18">
        <f ca="1">+IF(AND('Rend bruts-Data'!C206=100%,'Rend indices-Data'!C206=100%),0,1)</f>
        <v>1</v>
      </c>
      <c r="H213" s="18">
        <f ca="1">+IF(AND('Rend bruts-Data'!D206=100%,'Rend indices-Data'!D206=100%),0,1)</f>
        <v>1</v>
      </c>
      <c r="I213" s="18">
        <f ca="1">+IF(AND('Rend bruts-Data'!E206=100%,'Rend indices-Data'!E206=100%),0,1)</f>
        <v>1</v>
      </c>
      <c r="J213" s="18">
        <f ca="1">+IF(AND('Rend bruts-Data'!F206=100%,'Rend indices-Data'!F206=100%),0,1)</f>
        <v>1</v>
      </c>
      <c r="K213" s="18">
        <f ca="1">+IF(AND('Rend bruts-Data'!G206=100%,'Rend indices-Data'!G206=100%),0,1)</f>
        <v>1</v>
      </c>
      <c r="L213" s="18">
        <f ca="1">+IF(AND('Rend bruts-Data'!H206=100%,'Rend indices-Data'!H206=100%),0,1)</f>
        <v>1</v>
      </c>
      <c r="M213" s="18">
        <f ca="1">+IF(AND('Rend bruts-Data'!I206=100%,'Rend indices-Data'!I206=100%),0,1)</f>
        <v>1</v>
      </c>
      <c r="N213" s="18">
        <f ca="1">+IF(AND('Rend bruts-Data'!J206=100%,'Rend indices-Data'!J206=100%),0,1)</f>
        <v>1</v>
      </c>
      <c r="O213" s="18">
        <f ca="1">+IF(AND('Rend bruts-Data'!K206=100%,'Rend indices-Data'!K206=100%),0,1)</f>
        <v>1</v>
      </c>
      <c r="P213" s="18">
        <f ca="1">+IF(AND('Rend bruts-Data'!L206=100%,'Rend indices-Data'!L206=100%),0,1)</f>
        <v>1</v>
      </c>
      <c r="Q213" s="18">
        <f ca="1">+IF(AND('Rend bruts-Data'!M206=100%,'Rend indices-Data'!M206=100%),0,1)</f>
        <v>1</v>
      </c>
      <c r="R213" s="18">
        <f ca="1">+IF(AND('Rend bruts-Data'!N206=100%,'Rend indices-Data'!N206=100%),0,1)</f>
        <v>1</v>
      </c>
      <c r="S213" s="18">
        <f>+IF(AND('Rend bruts-Data'!O206=100%,'Rend indices-Data'!O206=100%),0,1)</f>
        <v>0</v>
      </c>
      <c r="T213" s="18">
        <f>+IF(AND('Rend bruts-Data'!P206=100%,'Rend indices-Data'!P206=100%),0,1)</f>
        <v>0</v>
      </c>
      <c r="U213" s="18">
        <f ca="1">+IF(AND('Rend bruts-Data'!Q206=100%,'Rend indices-Data'!Q206=100%),0,1)</f>
        <v>1</v>
      </c>
      <c r="V213" s="18">
        <f>+IF(AND('Rend bruts-Data'!R206=100%,'Rend indices-Data'!R206=100%),0,1)</f>
        <v>0</v>
      </c>
      <c r="W213" s="18">
        <f ca="1">+IF(AND('Rend bruts-Data'!S206=100%,'Rend indices-Data'!S206=100%),0,1)</f>
        <v>1</v>
      </c>
      <c r="X213" s="18">
        <f ca="1">+IF(AND('Rend bruts-Data'!T206=100%,'Rend indices-Data'!T206=100%),0,1)</f>
        <v>1</v>
      </c>
      <c r="Y213" s="18">
        <f ca="1">+IF(AND('Rend bruts-Data'!U206=100%,'Rend indices-Data'!U206=100%),0,1)</f>
        <v>1</v>
      </c>
      <c r="Z213" s="18">
        <f>+IF(AND('Rend bruts-Data'!V206=100%,'Rend indices-Data'!V206=100%),0,1)</f>
        <v>0</v>
      </c>
      <c r="AA213" s="18">
        <f ca="1">+IF(AND('Rend bruts-Data'!W206=100%,'Rend indices-Data'!W206=100%),0,1)</f>
        <v>1</v>
      </c>
      <c r="AC213" s="2">
        <f t="shared" ref="AC213:AC214" si="212">+D213</f>
        <v>44225</v>
      </c>
    </row>
    <row r="214" spans="1:29" x14ac:dyDescent="0.25">
      <c r="A214">
        <f t="shared" si="209"/>
        <v>21</v>
      </c>
      <c r="B214">
        <f t="shared" si="210"/>
        <v>2021</v>
      </c>
      <c r="C214">
        <f t="shared" si="211"/>
        <v>2</v>
      </c>
      <c r="D214" s="2">
        <f>+'Rendements bruts'!A207</f>
        <v>44253</v>
      </c>
      <c r="E214" s="1">
        <f t="shared" si="7"/>
        <v>206</v>
      </c>
      <c r="F214" s="18">
        <f ca="1">+IF(AND('Rend bruts-Data'!B207=100%,'Rend indices-Data'!B207=100%),0,1)</f>
        <v>1</v>
      </c>
      <c r="G214" s="18">
        <f ca="1">+IF(AND('Rend bruts-Data'!C207=100%,'Rend indices-Data'!C207=100%),0,1)</f>
        <v>1</v>
      </c>
      <c r="H214" s="18">
        <f ca="1">+IF(AND('Rend bruts-Data'!D207=100%,'Rend indices-Data'!D207=100%),0,1)</f>
        <v>1</v>
      </c>
      <c r="I214" s="18">
        <f ca="1">+IF(AND('Rend bruts-Data'!E207=100%,'Rend indices-Data'!E207=100%),0,1)</f>
        <v>1</v>
      </c>
      <c r="J214" s="18">
        <f ca="1">+IF(AND('Rend bruts-Data'!F207=100%,'Rend indices-Data'!F207=100%),0,1)</f>
        <v>1</v>
      </c>
      <c r="K214" s="18">
        <f ca="1">+IF(AND('Rend bruts-Data'!G207=100%,'Rend indices-Data'!G207=100%),0,1)</f>
        <v>1</v>
      </c>
      <c r="L214" s="18">
        <f ca="1">+IF(AND('Rend bruts-Data'!H207=100%,'Rend indices-Data'!H207=100%),0,1)</f>
        <v>1</v>
      </c>
      <c r="M214" s="18">
        <f ca="1">+IF(AND('Rend bruts-Data'!I207=100%,'Rend indices-Data'!I207=100%),0,1)</f>
        <v>1</v>
      </c>
      <c r="N214" s="18">
        <f ca="1">+IF(AND('Rend bruts-Data'!J207=100%,'Rend indices-Data'!J207=100%),0,1)</f>
        <v>1</v>
      </c>
      <c r="O214" s="18">
        <f ca="1">+IF(AND('Rend bruts-Data'!K207=100%,'Rend indices-Data'!K207=100%),0,1)</f>
        <v>1</v>
      </c>
      <c r="P214" s="18">
        <f ca="1">+IF(AND('Rend bruts-Data'!L207=100%,'Rend indices-Data'!L207=100%),0,1)</f>
        <v>1</v>
      </c>
      <c r="Q214" s="18">
        <f ca="1">+IF(AND('Rend bruts-Data'!M207=100%,'Rend indices-Data'!M207=100%),0,1)</f>
        <v>1</v>
      </c>
      <c r="R214" s="18">
        <f ca="1">+IF(AND('Rend bruts-Data'!N207=100%,'Rend indices-Data'!N207=100%),0,1)</f>
        <v>1</v>
      </c>
      <c r="S214" s="18">
        <f>+IF(AND('Rend bruts-Data'!O207=100%,'Rend indices-Data'!O207=100%),0,1)</f>
        <v>0</v>
      </c>
      <c r="T214" s="18">
        <f>+IF(AND('Rend bruts-Data'!P207=100%,'Rend indices-Data'!P207=100%),0,1)</f>
        <v>0</v>
      </c>
      <c r="U214" s="18">
        <f ca="1">+IF(AND('Rend bruts-Data'!Q207=100%,'Rend indices-Data'!Q207=100%),0,1)</f>
        <v>1</v>
      </c>
      <c r="V214" s="18">
        <f>+IF(AND('Rend bruts-Data'!R207=100%,'Rend indices-Data'!R207=100%),0,1)</f>
        <v>0</v>
      </c>
      <c r="W214" s="18">
        <f ca="1">+IF(AND('Rend bruts-Data'!S207=100%,'Rend indices-Data'!S207=100%),0,1)</f>
        <v>1</v>
      </c>
      <c r="X214" s="18">
        <f ca="1">+IF(AND('Rend bruts-Data'!T207=100%,'Rend indices-Data'!T207=100%),0,1)</f>
        <v>1</v>
      </c>
      <c r="Y214" s="18">
        <f ca="1">+IF(AND('Rend bruts-Data'!U207=100%,'Rend indices-Data'!U207=100%),0,1)</f>
        <v>1</v>
      </c>
      <c r="Z214" s="18">
        <f>+IF(AND('Rend bruts-Data'!V207=100%,'Rend indices-Data'!V207=100%),0,1)</f>
        <v>0</v>
      </c>
      <c r="AA214" s="18">
        <f ca="1">+IF(AND('Rend bruts-Data'!W207=100%,'Rend indices-Data'!W207=100%),0,1)</f>
        <v>1</v>
      </c>
      <c r="AC214" s="2">
        <f t="shared" si="212"/>
        <v>44253</v>
      </c>
    </row>
    <row r="215" spans="1:29" x14ac:dyDescent="0.25">
      <c r="A215">
        <f t="shared" ref="A215" si="213">+IF(B215=B214,A214,A214+1)</f>
        <v>21</v>
      </c>
      <c r="B215">
        <f t="shared" ref="B215" si="214">+YEAR(D215)</f>
        <v>2021</v>
      </c>
      <c r="C215">
        <f t="shared" ref="C215" si="215">+MONTH(D215)</f>
        <v>3</v>
      </c>
      <c r="D215" s="2">
        <f>+'Rendements bruts'!A208</f>
        <v>44286</v>
      </c>
      <c r="E215" s="1">
        <f t="shared" si="7"/>
        <v>207</v>
      </c>
      <c r="F215" s="18">
        <f ca="1">+IF(AND('Rend bruts-Data'!B208=100%,'Rend indices-Data'!B208=100%),0,1)</f>
        <v>1</v>
      </c>
      <c r="G215" s="18">
        <f ca="1">+IF(AND('Rend bruts-Data'!C208=100%,'Rend indices-Data'!C208=100%),0,1)</f>
        <v>1</v>
      </c>
      <c r="H215" s="18">
        <f ca="1">+IF(AND('Rend bruts-Data'!D208=100%,'Rend indices-Data'!D208=100%),0,1)</f>
        <v>1</v>
      </c>
      <c r="I215" s="18">
        <f ca="1">+IF(AND('Rend bruts-Data'!E208=100%,'Rend indices-Data'!E208=100%),0,1)</f>
        <v>1</v>
      </c>
      <c r="J215" s="18">
        <f ca="1">+IF(AND('Rend bruts-Data'!F208=100%,'Rend indices-Data'!F208=100%),0,1)</f>
        <v>1</v>
      </c>
      <c r="K215" s="18">
        <f ca="1">+IF(AND('Rend bruts-Data'!G208=100%,'Rend indices-Data'!G208=100%),0,1)</f>
        <v>1</v>
      </c>
      <c r="L215" s="18">
        <f ca="1">+IF(AND('Rend bruts-Data'!H208=100%,'Rend indices-Data'!H208=100%),0,1)</f>
        <v>1</v>
      </c>
      <c r="M215" s="18">
        <f ca="1">+IF(AND('Rend bruts-Data'!I208=100%,'Rend indices-Data'!I208=100%),0,1)</f>
        <v>1</v>
      </c>
      <c r="N215" s="18">
        <f ca="1">+IF(AND('Rend bruts-Data'!J208=100%,'Rend indices-Data'!J208=100%),0,1)</f>
        <v>1</v>
      </c>
      <c r="O215" s="18">
        <f ca="1">+IF(AND('Rend bruts-Data'!K208=100%,'Rend indices-Data'!K208=100%),0,1)</f>
        <v>1</v>
      </c>
      <c r="P215" s="18">
        <f ca="1">+IF(AND('Rend bruts-Data'!L208=100%,'Rend indices-Data'!L208=100%),0,1)</f>
        <v>1</v>
      </c>
      <c r="Q215" s="18">
        <f ca="1">+IF(AND('Rend bruts-Data'!M208=100%,'Rend indices-Data'!M208=100%),0,1)</f>
        <v>1</v>
      </c>
      <c r="R215" s="18">
        <f ca="1">+IF(AND('Rend bruts-Data'!N208=100%,'Rend indices-Data'!N208=100%),0,1)</f>
        <v>1</v>
      </c>
      <c r="S215" s="18">
        <f>+IF(AND('Rend bruts-Data'!O208=100%,'Rend indices-Data'!O208=100%),0,1)</f>
        <v>0</v>
      </c>
      <c r="T215" s="18">
        <f>+IF(AND('Rend bruts-Data'!P208=100%,'Rend indices-Data'!P208=100%),0,1)</f>
        <v>0</v>
      </c>
      <c r="U215" s="18">
        <f ca="1">+IF(AND('Rend bruts-Data'!Q208=100%,'Rend indices-Data'!Q208=100%),0,1)</f>
        <v>1</v>
      </c>
      <c r="V215" s="18">
        <f>+IF(AND('Rend bruts-Data'!R208=100%,'Rend indices-Data'!R208=100%),0,1)</f>
        <v>0</v>
      </c>
      <c r="W215" s="18">
        <f ca="1">+IF(AND('Rend bruts-Data'!S208=100%,'Rend indices-Data'!S208=100%),0,1)</f>
        <v>1</v>
      </c>
      <c r="X215" s="18">
        <f ca="1">+IF(AND('Rend bruts-Data'!T208=100%,'Rend indices-Data'!T208=100%),0,1)</f>
        <v>1</v>
      </c>
      <c r="Y215" s="18">
        <f ca="1">+IF(AND('Rend bruts-Data'!U208=100%,'Rend indices-Data'!U208=100%),0,1)</f>
        <v>1</v>
      </c>
      <c r="Z215" s="18">
        <f ca="1">+IF(AND('Rend bruts-Data'!V208=100%,'Rend indices-Data'!V208=100%),0,1)</f>
        <v>1</v>
      </c>
      <c r="AA215" s="18">
        <f ca="1">+IF(AND('Rend bruts-Data'!W208=100%,'Rend indices-Data'!W208=100%),0,1)</f>
        <v>1</v>
      </c>
      <c r="AC215" s="2">
        <f t="shared" ref="AC215" si="216">+D215</f>
        <v>44286</v>
      </c>
    </row>
    <row r="216" spans="1:29" x14ac:dyDescent="0.25">
      <c r="A216">
        <f t="shared" ref="A216" si="217">+IF(B216=B215,A215,A215+1)</f>
        <v>21</v>
      </c>
      <c r="B216">
        <f t="shared" ref="B216" si="218">+YEAR(D216)</f>
        <v>2021</v>
      </c>
      <c r="C216">
        <f t="shared" ref="C216" si="219">+MONTH(D216)</f>
        <v>4</v>
      </c>
      <c r="D216" s="2">
        <f>+'Rendements bruts'!A209</f>
        <v>44316</v>
      </c>
      <c r="E216" s="1">
        <f t="shared" si="7"/>
        <v>208</v>
      </c>
      <c r="F216" s="18">
        <f ca="1">+IF(AND('Rend bruts-Data'!B209=100%,'Rend indices-Data'!B209=100%),0,1)</f>
        <v>1</v>
      </c>
      <c r="G216" s="18">
        <f ca="1">+IF(AND('Rend bruts-Data'!C209=100%,'Rend indices-Data'!C209=100%),0,1)</f>
        <v>1</v>
      </c>
      <c r="H216" s="18">
        <f ca="1">+IF(AND('Rend bruts-Data'!D209=100%,'Rend indices-Data'!D209=100%),0,1)</f>
        <v>1</v>
      </c>
      <c r="I216" s="18">
        <f ca="1">+IF(AND('Rend bruts-Data'!E209=100%,'Rend indices-Data'!E209=100%),0,1)</f>
        <v>1</v>
      </c>
      <c r="J216" s="18">
        <f ca="1">+IF(AND('Rend bruts-Data'!F209=100%,'Rend indices-Data'!F209=100%),0,1)</f>
        <v>1</v>
      </c>
      <c r="K216" s="18">
        <f ca="1">+IF(AND('Rend bruts-Data'!G209=100%,'Rend indices-Data'!G209=100%),0,1)</f>
        <v>1</v>
      </c>
      <c r="L216" s="18">
        <f ca="1">+IF(AND('Rend bruts-Data'!H209=100%,'Rend indices-Data'!H209=100%),0,1)</f>
        <v>1</v>
      </c>
      <c r="M216" s="18">
        <f ca="1">+IF(AND('Rend bruts-Data'!I209=100%,'Rend indices-Data'!I209=100%),0,1)</f>
        <v>1</v>
      </c>
      <c r="N216" s="18">
        <f ca="1">+IF(AND('Rend bruts-Data'!J209=100%,'Rend indices-Data'!J209=100%),0,1)</f>
        <v>1</v>
      </c>
      <c r="O216" s="18">
        <f ca="1">+IF(AND('Rend bruts-Data'!K209=100%,'Rend indices-Data'!K209=100%),0,1)</f>
        <v>1</v>
      </c>
      <c r="P216" s="18">
        <f ca="1">+IF(AND('Rend bruts-Data'!L209=100%,'Rend indices-Data'!L209=100%),0,1)</f>
        <v>1</v>
      </c>
      <c r="Q216" s="18">
        <f ca="1">+IF(AND('Rend bruts-Data'!M209=100%,'Rend indices-Data'!M209=100%),0,1)</f>
        <v>1</v>
      </c>
      <c r="R216" s="18">
        <f ca="1">+IF(AND('Rend bruts-Data'!N209=100%,'Rend indices-Data'!N209=100%),0,1)</f>
        <v>1</v>
      </c>
      <c r="S216" s="18">
        <f>+IF(AND('Rend bruts-Data'!O209=100%,'Rend indices-Data'!O209=100%),0,1)</f>
        <v>0</v>
      </c>
      <c r="T216" s="18">
        <f>+IF(AND('Rend bruts-Data'!P209=100%,'Rend indices-Data'!P209=100%),0,1)</f>
        <v>0</v>
      </c>
      <c r="U216" s="18">
        <f ca="1">+IF(AND('Rend bruts-Data'!Q209=100%,'Rend indices-Data'!Q209=100%),0,1)</f>
        <v>1</v>
      </c>
      <c r="V216" s="18">
        <f>+IF(AND('Rend bruts-Data'!R209=100%,'Rend indices-Data'!R209=100%),0,1)</f>
        <v>0</v>
      </c>
      <c r="W216" s="18">
        <f ca="1">+IF(AND('Rend bruts-Data'!S209=100%,'Rend indices-Data'!S209=100%),0,1)</f>
        <v>1</v>
      </c>
      <c r="X216" s="18">
        <f ca="1">+IF(AND('Rend bruts-Data'!T209=100%,'Rend indices-Data'!T209=100%),0,1)</f>
        <v>1</v>
      </c>
      <c r="Y216" s="18">
        <f ca="1">+IF(AND('Rend bruts-Data'!U209=100%,'Rend indices-Data'!U209=100%),0,1)</f>
        <v>1</v>
      </c>
      <c r="Z216" s="18">
        <f ca="1">+IF(AND('Rend bruts-Data'!V209=100%,'Rend indices-Data'!V209=100%),0,1)</f>
        <v>1</v>
      </c>
      <c r="AA216" s="18">
        <f ca="1">+IF(AND('Rend bruts-Data'!W209=100%,'Rend indices-Data'!W209=100%),0,1)</f>
        <v>1</v>
      </c>
      <c r="AC216" s="2">
        <f t="shared" ref="AC216" si="220">+D216</f>
        <v>44316</v>
      </c>
    </row>
    <row r="217" spans="1:29" x14ac:dyDescent="0.25">
      <c r="A217">
        <f t="shared" ref="A217" si="221">+IF(B217=B216,A216,A216+1)</f>
        <v>21</v>
      </c>
      <c r="B217">
        <f t="shared" ref="B217" si="222">+YEAR(D217)</f>
        <v>2021</v>
      </c>
      <c r="C217">
        <f t="shared" ref="C217" si="223">+MONTH(D217)</f>
        <v>5</v>
      </c>
      <c r="D217" s="2">
        <f>+'Rendements bruts'!A210</f>
        <v>44347</v>
      </c>
      <c r="E217" s="1">
        <f t="shared" si="7"/>
        <v>209</v>
      </c>
      <c r="F217" s="18">
        <f ca="1">+IF(AND('Rend bruts-Data'!B210=100%,'Rend indices-Data'!B210=100%),0,1)</f>
        <v>1</v>
      </c>
      <c r="G217" s="18">
        <f ca="1">+IF(AND('Rend bruts-Data'!C210=100%,'Rend indices-Data'!C210=100%),0,1)</f>
        <v>1</v>
      </c>
      <c r="H217" s="18">
        <f ca="1">+IF(AND('Rend bruts-Data'!D210=100%,'Rend indices-Data'!D210=100%),0,1)</f>
        <v>1</v>
      </c>
      <c r="I217" s="18">
        <f ca="1">+IF(AND('Rend bruts-Data'!E210=100%,'Rend indices-Data'!E210=100%),0,1)</f>
        <v>1</v>
      </c>
      <c r="J217" s="18">
        <f ca="1">+IF(AND('Rend bruts-Data'!F210=100%,'Rend indices-Data'!F210=100%),0,1)</f>
        <v>1</v>
      </c>
      <c r="K217" s="18">
        <f ca="1">+IF(AND('Rend bruts-Data'!G210=100%,'Rend indices-Data'!G210=100%),0,1)</f>
        <v>1</v>
      </c>
      <c r="L217" s="18">
        <f ca="1">+IF(AND('Rend bruts-Data'!H210=100%,'Rend indices-Data'!H210=100%),0,1)</f>
        <v>1</v>
      </c>
      <c r="M217" s="18">
        <f ca="1">+IF(AND('Rend bruts-Data'!I210=100%,'Rend indices-Data'!I210=100%),0,1)</f>
        <v>1</v>
      </c>
      <c r="N217" s="18">
        <f ca="1">+IF(AND('Rend bruts-Data'!J210=100%,'Rend indices-Data'!J210=100%),0,1)</f>
        <v>1</v>
      </c>
      <c r="O217" s="18">
        <f ca="1">+IF(AND('Rend bruts-Data'!K210=100%,'Rend indices-Data'!K210=100%),0,1)</f>
        <v>1</v>
      </c>
      <c r="P217" s="18">
        <f ca="1">+IF(AND('Rend bruts-Data'!L210=100%,'Rend indices-Data'!L210=100%),0,1)</f>
        <v>1</v>
      </c>
      <c r="Q217" s="18">
        <f ca="1">+IF(AND('Rend bruts-Data'!M210=100%,'Rend indices-Data'!M210=100%),0,1)</f>
        <v>1</v>
      </c>
      <c r="R217" s="18">
        <f ca="1">+IF(AND('Rend bruts-Data'!N210=100%,'Rend indices-Data'!N210=100%),0,1)</f>
        <v>1</v>
      </c>
      <c r="S217" s="18">
        <f>+IF(AND('Rend bruts-Data'!O210=100%,'Rend indices-Data'!O210=100%),0,1)</f>
        <v>0</v>
      </c>
      <c r="T217" s="18">
        <f>+IF(AND('Rend bruts-Data'!P210=100%,'Rend indices-Data'!P210=100%),0,1)</f>
        <v>0</v>
      </c>
      <c r="U217" s="18">
        <f ca="1">+IF(AND('Rend bruts-Data'!Q210=100%,'Rend indices-Data'!Q210=100%),0,1)</f>
        <v>1</v>
      </c>
      <c r="V217" s="18">
        <f>+IF(AND('Rend bruts-Data'!R210=100%,'Rend indices-Data'!R210=100%),0,1)</f>
        <v>0</v>
      </c>
      <c r="W217" s="18">
        <f ca="1">+IF(AND('Rend bruts-Data'!S210=100%,'Rend indices-Data'!S210=100%),0,1)</f>
        <v>1</v>
      </c>
      <c r="X217" s="18">
        <f ca="1">+IF(AND('Rend bruts-Data'!T210=100%,'Rend indices-Data'!T210=100%),0,1)</f>
        <v>1</v>
      </c>
      <c r="Y217" s="18">
        <f ca="1">+IF(AND('Rend bruts-Data'!U210=100%,'Rend indices-Data'!U210=100%),0,1)</f>
        <v>1</v>
      </c>
      <c r="Z217" s="18">
        <f ca="1">+IF(AND('Rend bruts-Data'!V210=100%,'Rend indices-Data'!V210=100%),0,1)</f>
        <v>1</v>
      </c>
      <c r="AA217" s="18">
        <f ca="1">+IF(AND('Rend bruts-Data'!W210=100%,'Rend indices-Data'!W210=100%),0,1)</f>
        <v>1</v>
      </c>
      <c r="AC217" s="2">
        <f t="shared" ref="AC217" si="224">+D217</f>
        <v>44347</v>
      </c>
    </row>
    <row r="218" spans="1:29" x14ac:dyDescent="0.25">
      <c r="A218">
        <f t="shared" ref="A218" si="225">+IF(B218=B217,A217,A217+1)</f>
        <v>21</v>
      </c>
      <c r="B218">
        <f t="shared" ref="B218" si="226">+YEAR(D218)</f>
        <v>2021</v>
      </c>
      <c r="C218">
        <f t="shared" ref="C218" si="227">+MONTH(D218)</f>
        <v>6</v>
      </c>
      <c r="D218" s="2">
        <f>+'Rendements bruts'!A211</f>
        <v>44377</v>
      </c>
      <c r="E218" s="1">
        <f t="shared" si="7"/>
        <v>210</v>
      </c>
      <c r="F218" s="18">
        <f ca="1">+IF(AND('Rend bruts-Data'!B211=100%,'Rend indices-Data'!B211=100%),0,1)</f>
        <v>1</v>
      </c>
      <c r="G218" s="18">
        <f ca="1">+IF(AND('Rend bruts-Data'!C211=100%,'Rend indices-Data'!C211=100%),0,1)</f>
        <v>1</v>
      </c>
      <c r="H218" s="18">
        <f ca="1">+IF(AND('Rend bruts-Data'!D211=100%,'Rend indices-Data'!D211=100%),0,1)</f>
        <v>1</v>
      </c>
      <c r="I218" s="18">
        <f ca="1">+IF(AND('Rend bruts-Data'!E211=100%,'Rend indices-Data'!E211=100%),0,1)</f>
        <v>1</v>
      </c>
      <c r="J218" s="18">
        <f ca="1">+IF(AND('Rend bruts-Data'!F211=100%,'Rend indices-Data'!F211=100%),0,1)</f>
        <v>1</v>
      </c>
      <c r="K218" s="18">
        <f ca="1">+IF(AND('Rend bruts-Data'!G211=100%,'Rend indices-Data'!G211=100%),0,1)</f>
        <v>1</v>
      </c>
      <c r="L218" s="18">
        <f ca="1">+IF(AND('Rend bruts-Data'!H211=100%,'Rend indices-Data'!H211=100%),0,1)</f>
        <v>1</v>
      </c>
      <c r="M218" s="18">
        <f ca="1">+IF(AND('Rend bruts-Data'!I211=100%,'Rend indices-Data'!I211=100%),0,1)</f>
        <v>1</v>
      </c>
      <c r="N218" s="18">
        <f ca="1">+IF(AND('Rend bruts-Data'!J211=100%,'Rend indices-Data'!J211=100%),0,1)</f>
        <v>1</v>
      </c>
      <c r="O218" s="18">
        <f ca="1">+IF(AND('Rend bruts-Data'!K211=100%,'Rend indices-Data'!K211=100%),0,1)</f>
        <v>1</v>
      </c>
      <c r="P218" s="18">
        <f ca="1">+IF(AND('Rend bruts-Data'!L211=100%,'Rend indices-Data'!L211=100%),0,1)</f>
        <v>1</v>
      </c>
      <c r="Q218" s="18">
        <f ca="1">+IF(AND('Rend bruts-Data'!M211=100%,'Rend indices-Data'!M211=100%),0,1)</f>
        <v>1</v>
      </c>
      <c r="R218" s="18">
        <f ca="1">+IF(AND('Rend bruts-Data'!N211=100%,'Rend indices-Data'!N211=100%),0,1)</f>
        <v>1</v>
      </c>
      <c r="S218" s="18">
        <f>+IF(AND('Rend bruts-Data'!O211=100%,'Rend indices-Data'!O211=100%),0,1)</f>
        <v>0</v>
      </c>
      <c r="T218" s="18">
        <f>+IF(AND('Rend bruts-Data'!P211=100%,'Rend indices-Data'!P211=100%),0,1)</f>
        <v>0</v>
      </c>
      <c r="U218" s="18">
        <f ca="1">+IF(AND('Rend bruts-Data'!Q211=100%,'Rend indices-Data'!Q211=100%),0,1)</f>
        <v>1</v>
      </c>
      <c r="V218" s="18">
        <f>+IF(AND('Rend bruts-Data'!R211=100%,'Rend indices-Data'!R211=100%),0,1)</f>
        <v>0</v>
      </c>
      <c r="W218" s="18">
        <f ca="1">+IF(AND('Rend bruts-Data'!S211=100%,'Rend indices-Data'!S211=100%),0,1)</f>
        <v>1</v>
      </c>
      <c r="X218" s="18">
        <f ca="1">+IF(AND('Rend bruts-Data'!T211=100%,'Rend indices-Data'!T211=100%),0,1)</f>
        <v>1</v>
      </c>
      <c r="Y218" s="18">
        <f ca="1">+IF(AND('Rend bruts-Data'!U211=100%,'Rend indices-Data'!U211=100%),0,1)</f>
        <v>1</v>
      </c>
      <c r="Z218" s="18">
        <f ca="1">+IF(AND('Rend bruts-Data'!V211=100%,'Rend indices-Data'!V211=100%),0,1)</f>
        <v>1</v>
      </c>
      <c r="AA218" s="18">
        <f ca="1">+IF(AND('Rend bruts-Data'!W211=100%,'Rend indices-Data'!W211=100%),0,1)</f>
        <v>1</v>
      </c>
      <c r="AC218" s="2">
        <f t="shared" ref="AC218" si="228">+D218</f>
        <v>44377</v>
      </c>
    </row>
    <row r="219" spans="1:29" x14ac:dyDescent="0.25">
      <c r="A219">
        <f t="shared" ref="A219" si="229">+IF(B219=B218,A218,A218+1)</f>
        <v>21</v>
      </c>
      <c r="B219">
        <f t="shared" ref="B219" si="230">+YEAR(D219)</f>
        <v>2021</v>
      </c>
      <c r="C219">
        <f t="shared" ref="C219" si="231">+MONTH(D219)</f>
        <v>7</v>
      </c>
      <c r="D219" s="2">
        <f>+'Rendements bruts'!A212</f>
        <v>44407</v>
      </c>
      <c r="E219" s="1">
        <f t="shared" si="7"/>
        <v>211</v>
      </c>
      <c r="F219" s="18">
        <f ca="1">+IF(AND('Rend bruts-Data'!B212=100%,'Rend indices-Data'!B212=100%),0,1)</f>
        <v>1</v>
      </c>
      <c r="G219" s="18">
        <f ca="1">+IF(AND('Rend bruts-Data'!C212=100%,'Rend indices-Data'!C212=100%),0,1)</f>
        <v>1</v>
      </c>
      <c r="H219" s="18">
        <f ca="1">+IF(AND('Rend bruts-Data'!D212=100%,'Rend indices-Data'!D212=100%),0,1)</f>
        <v>1</v>
      </c>
      <c r="I219" s="18">
        <f ca="1">+IF(AND('Rend bruts-Data'!E212=100%,'Rend indices-Data'!E212=100%),0,1)</f>
        <v>1</v>
      </c>
      <c r="J219" s="18">
        <f ca="1">+IF(AND('Rend bruts-Data'!F212=100%,'Rend indices-Data'!F212=100%),0,1)</f>
        <v>1</v>
      </c>
      <c r="K219" s="18">
        <f ca="1">+IF(AND('Rend bruts-Data'!G212=100%,'Rend indices-Data'!G212=100%),0,1)</f>
        <v>1</v>
      </c>
      <c r="L219" s="18">
        <f ca="1">+IF(AND('Rend bruts-Data'!H212=100%,'Rend indices-Data'!H212=100%),0,1)</f>
        <v>1</v>
      </c>
      <c r="M219" s="18">
        <f ca="1">+IF(AND('Rend bruts-Data'!I212=100%,'Rend indices-Data'!I212=100%),0,1)</f>
        <v>1</v>
      </c>
      <c r="N219" s="18">
        <f ca="1">+IF(AND('Rend bruts-Data'!J212=100%,'Rend indices-Data'!J212=100%),0,1)</f>
        <v>1</v>
      </c>
      <c r="O219" s="18">
        <f ca="1">+IF(AND('Rend bruts-Data'!K212=100%,'Rend indices-Data'!K212=100%),0,1)</f>
        <v>1</v>
      </c>
      <c r="P219" s="18">
        <f ca="1">+IF(AND('Rend bruts-Data'!L212=100%,'Rend indices-Data'!L212=100%),0,1)</f>
        <v>1</v>
      </c>
      <c r="Q219" s="18">
        <f ca="1">+IF(AND('Rend bruts-Data'!M212=100%,'Rend indices-Data'!M212=100%),0,1)</f>
        <v>1</v>
      </c>
      <c r="R219" s="18">
        <f ca="1">+IF(AND('Rend bruts-Data'!N212=100%,'Rend indices-Data'!N212=100%),0,1)</f>
        <v>1</v>
      </c>
      <c r="S219" s="18">
        <f>+IF(AND('Rend bruts-Data'!O212=100%,'Rend indices-Data'!O212=100%),0,1)</f>
        <v>0</v>
      </c>
      <c r="T219" s="18">
        <f>+IF(AND('Rend bruts-Data'!P212=100%,'Rend indices-Data'!P212=100%),0,1)</f>
        <v>0</v>
      </c>
      <c r="U219" s="18">
        <f ca="1">+IF(AND('Rend bruts-Data'!Q212=100%,'Rend indices-Data'!Q212=100%),0,1)</f>
        <v>1</v>
      </c>
      <c r="V219" s="18">
        <f>+IF(AND('Rend bruts-Data'!R212=100%,'Rend indices-Data'!R212=100%),0,1)</f>
        <v>0</v>
      </c>
      <c r="W219" s="18">
        <f ca="1">+IF(AND('Rend bruts-Data'!S212=100%,'Rend indices-Data'!S212=100%),0,1)</f>
        <v>0</v>
      </c>
      <c r="X219" s="18">
        <f ca="1">+IF(AND('Rend bruts-Data'!T212=100%,'Rend indices-Data'!T212=100%),0,1)</f>
        <v>1</v>
      </c>
      <c r="Y219" s="18">
        <f ca="1">+IF(AND('Rend bruts-Data'!U212=100%,'Rend indices-Data'!U212=100%),0,1)</f>
        <v>0</v>
      </c>
      <c r="Z219" s="18">
        <f ca="1">+IF(AND('Rend bruts-Data'!V212=100%,'Rend indices-Data'!V212=100%),0,1)</f>
        <v>1</v>
      </c>
      <c r="AA219" s="18">
        <f ca="1">+IF(AND('Rend bruts-Data'!W212=100%,'Rend indices-Data'!W212=100%),0,1)</f>
        <v>1</v>
      </c>
      <c r="AC219" s="2">
        <f t="shared" ref="AC219" si="232">+D219</f>
        <v>44407</v>
      </c>
    </row>
    <row r="220" spans="1:29" x14ac:dyDescent="0.25">
      <c r="A220">
        <f t="shared" ref="A220" si="233">+IF(B220=B219,A219,A219+1)</f>
        <v>21</v>
      </c>
      <c r="B220">
        <f t="shared" ref="B220" si="234">+YEAR(D220)</f>
        <v>2021</v>
      </c>
      <c r="C220">
        <f t="shared" ref="C220" si="235">+MONTH(D220)</f>
        <v>8</v>
      </c>
      <c r="D220" s="2">
        <f>+'Rendements bruts'!A213</f>
        <v>44439</v>
      </c>
      <c r="E220" s="1">
        <f t="shared" si="7"/>
        <v>212</v>
      </c>
      <c r="F220" s="18">
        <f ca="1">+IF(AND('Rend bruts-Data'!B213=100%,'Rend indices-Data'!B213=100%),0,1)</f>
        <v>1</v>
      </c>
      <c r="G220" s="18">
        <f ca="1">+IF(AND('Rend bruts-Data'!C213=100%,'Rend indices-Data'!C213=100%),0,1)</f>
        <v>1</v>
      </c>
      <c r="H220" s="18">
        <f ca="1">+IF(AND('Rend bruts-Data'!D213=100%,'Rend indices-Data'!D213=100%),0,1)</f>
        <v>1</v>
      </c>
      <c r="I220" s="18">
        <f ca="1">+IF(AND('Rend bruts-Data'!E213=100%,'Rend indices-Data'!E213=100%),0,1)</f>
        <v>1</v>
      </c>
      <c r="J220" s="18">
        <f ca="1">+IF(AND('Rend bruts-Data'!F213=100%,'Rend indices-Data'!F213=100%),0,1)</f>
        <v>1</v>
      </c>
      <c r="K220" s="18">
        <f ca="1">+IF(AND('Rend bruts-Data'!G213=100%,'Rend indices-Data'!G213=100%),0,1)</f>
        <v>1</v>
      </c>
      <c r="L220" s="18">
        <f ca="1">+IF(AND('Rend bruts-Data'!H213=100%,'Rend indices-Data'!H213=100%),0,1)</f>
        <v>1</v>
      </c>
      <c r="M220" s="18">
        <f ca="1">+IF(AND('Rend bruts-Data'!I213=100%,'Rend indices-Data'!I213=100%),0,1)</f>
        <v>1</v>
      </c>
      <c r="N220" s="18">
        <f ca="1">+IF(AND('Rend bruts-Data'!J213=100%,'Rend indices-Data'!J213=100%),0,1)</f>
        <v>1</v>
      </c>
      <c r="O220" s="18">
        <f ca="1">+IF(AND('Rend bruts-Data'!K213=100%,'Rend indices-Data'!K213=100%),0,1)</f>
        <v>1</v>
      </c>
      <c r="P220" s="18">
        <f ca="1">+IF(AND('Rend bruts-Data'!L213=100%,'Rend indices-Data'!L213=100%),0,1)</f>
        <v>1</v>
      </c>
      <c r="Q220" s="18">
        <f ca="1">+IF(AND('Rend bruts-Data'!M213=100%,'Rend indices-Data'!M213=100%),0,1)</f>
        <v>1</v>
      </c>
      <c r="R220" s="18">
        <f ca="1">+IF(AND('Rend bruts-Data'!N213=100%,'Rend indices-Data'!N213=100%),0,1)</f>
        <v>1</v>
      </c>
      <c r="S220" s="18">
        <f>+IF(AND('Rend bruts-Data'!O213=100%,'Rend indices-Data'!O213=100%),0,1)</f>
        <v>0</v>
      </c>
      <c r="T220" s="18">
        <f>+IF(AND('Rend bruts-Data'!P213=100%,'Rend indices-Data'!P213=100%),0,1)</f>
        <v>0</v>
      </c>
      <c r="U220" s="18">
        <f ca="1">+IF(AND('Rend bruts-Data'!Q213=100%,'Rend indices-Data'!Q213=100%),0,1)</f>
        <v>1</v>
      </c>
      <c r="V220" s="18">
        <f>+IF(AND('Rend bruts-Data'!R213=100%,'Rend indices-Data'!R213=100%),0,1)</f>
        <v>0</v>
      </c>
      <c r="W220" s="18">
        <f ca="1">+IF(AND('Rend bruts-Data'!S213=100%,'Rend indices-Data'!S213=100%),0,1)</f>
        <v>1</v>
      </c>
      <c r="X220" s="18">
        <f ca="1">+IF(AND('Rend bruts-Data'!T213=100%,'Rend indices-Data'!T213=100%),0,1)</f>
        <v>1</v>
      </c>
      <c r="Y220" s="18">
        <f ca="1">+IF(AND('Rend bruts-Data'!U213=100%,'Rend indices-Data'!U213=100%),0,1)</f>
        <v>1</v>
      </c>
      <c r="Z220" s="18">
        <f ca="1">+IF(AND('Rend bruts-Data'!V213=100%,'Rend indices-Data'!V213=100%),0,1)</f>
        <v>1</v>
      </c>
      <c r="AA220" s="18">
        <f ca="1">+IF(AND('Rend bruts-Data'!W213=100%,'Rend indices-Data'!W213=100%),0,1)</f>
        <v>1</v>
      </c>
      <c r="AC220" s="2">
        <f t="shared" ref="AC220" si="236">+D220</f>
        <v>44439</v>
      </c>
    </row>
    <row r="221" spans="1:29" x14ac:dyDescent="0.25">
      <c r="A221">
        <f t="shared" ref="A221" si="237">+IF(B221=B220,A220,A220+1)</f>
        <v>21</v>
      </c>
      <c r="B221">
        <f t="shared" ref="B221" si="238">+YEAR(D221)</f>
        <v>2021</v>
      </c>
      <c r="C221">
        <f t="shared" ref="C221" si="239">+MONTH(D221)</f>
        <v>9</v>
      </c>
      <c r="D221" s="2">
        <f>+'Rendements bruts'!A214</f>
        <v>44469</v>
      </c>
      <c r="E221" s="1">
        <f t="shared" si="7"/>
        <v>213</v>
      </c>
      <c r="F221" s="18">
        <f ca="1">+IF(AND('Rend bruts-Data'!B214=100%,'Rend indices-Data'!B214=100%),0,1)</f>
        <v>1</v>
      </c>
      <c r="G221" s="18">
        <f ca="1">+IF(AND('Rend bruts-Data'!C214=100%,'Rend indices-Data'!C214=100%),0,1)</f>
        <v>1</v>
      </c>
      <c r="H221" s="18">
        <f ca="1">+IF(AND('Rend bruts-Data'!D214=100%,'Rend indices-Data'!D214=100%),0,1)</f>
        <v>1</v>
      </c>
      <c r="I221" s="18">
        <f ca="1">+IF(AND('Rend bruts-Data'!E214=100%,'Rend indices-Data'!E214=100%),0,1)</f>
        <v>1</v>
      </c>
      <c r="J221" s="18">
        <f ca="1">+IF(AND('Rend bruts-Data'!F214=100%,'Rend indices-Data'!F214=100%),0,1)</f>
        <v>1</v>
      </c>
      <c r="K221" s="18">
        <f ca="1">+IF(AND('Rend bruts-Data'!G214=100%,'Rend indices-Data'!G214=100%),0,1)</f>
        <v>1</v>
      </c>
      <c r="L221" s="18">
        <f ca="1">+IF(AND('Rend bruts-Data'!H214=100%,'Rend indices-Data'!H214=100%),0,1)</f>
        <v>1</v>
      </c>
      <c r="M221" s="18">
        <f ca="1">+IF(AND('Rend bruts-Data'!I214=100%,'Rend indices-Data'!I214=100%),0,1)</f>
        <v>1</v>
      </c>
      <c r="N221" s="18">
        <f ca="1">+IF(AND('Rend bruts-Data'!J214=100%,'Rend indices-Data'!J214=100%),0,1)</f>
        <v>1</v>
      </c>
      <c r="O221" s="18">
        <f ca="1">+IF(AND('Rend bruts-Data'!K214=100%,'Rend indices-Data'!K214=100%),0,1)</f>
        <v>1</v>
      </c>
      <c r="P221" s="18">
        <f ca="1">+IF(AND('Rend bruts-Data'!L214=100%,'Rend indices-Data'!L214=100%),0,1)</f>
        <v>1</v>
      </c>
      <c r="Q221" s="18">
        <f ca="1">+IF(AND('Rend bruts-Data'!M214=100%,'Rend indices-Data'!M214=100%),0,1)</f>
        <v>1</v>
      </c>
      <c r="R221" s="18">
        <f ca="1">+IF(AND('Rend bruts-Data'!N214=100%,'Rend indices-Data'!N214=100%),0,1)</f>
        <v>1</v>
      </c>
      <c r="S221" s="18">
        <f>+IF(AND('Rend bruts-Data'!O214=100%,'Rend indices-Data'!O214=100%),0,1)</f>
        <v>0</v>
      </c>
      <c r="T221" s="18">
        <f>+IF(AND('Rend bruts-Data'!P214=100%,'Rend indices-Data'!P214=100%),0,1)</f>
        <v>0</v>
      </c>
      <c r="U221" s="18">
        <f ca="1">+IF(AND('Rend bruts-Data'!Q214=100%,'Rend indices-Data'!Q214=100%),0,1)</f>
        <v>1</v>
      </c>
      <c r="V221" s="18">
        <f>+IF(AND('Rend bruts-Data'!R214=100%,'Rend indices-Data'!R214=100%),0,1)</f>
        <v>0</v>
      </c>
      <c r="W221" s="18">
        <f ca="1">+IF(AND('Rend bruts-Data'!S214=100%,'Rend indices-Data'!S214=100%),0,1)</f>
        <v>1</v>
      </c>
      <c r="X221" s="18">
        <f ca="1">+IF(AND('Rend bruts-Data'!T214=100%,'Rend indices-Data'!T214=100%),0,1)</f>
        <v>1</v>
      </c>
      <c r="Y221" s="18">
        <f ca="1">+IF(AND('Rend bruts-Data'!U214=100%,'Rend indices-Data'!U214=100%),0,1)</f>
        <v>1</v>
      </c>
      <c r="Z221" s="18">
        <f ca="1">+IF(AND('Rend bruts-Data'!V214=100%,'Rend indices-Data'!V214=100%),0,1)</f>
        <v>1</v>
      </c>
      <c r="AA221" s="18">
        <f ca="1">+IF(AND('Rend bruts-Data'!W214=100%,'Rend indices-Data'!W214=100%),0,1)</f>
        <v>1</v>
      </c>
      <c r="AC221" s="2">
        <f t="shared" ref="AC221" si="240">+D221</f>
        <v>44469</v>
      </c>
    </row>
    <row r="222" spans="1:29" x14ac:dyDescent="0.25">
      <c r="A222">
        <f t="shared" ref="A222" si="241">+IF(B222=B221,A221,A221+1)</f>
        <v>21</v>
      </c>
      <c r="B222">
        <f t="shared" ref="B222" si="242">+YEAR(D222)</f>
        <v>2021</v>
      </c>
      <c r="C222">
        <f t="shared" ref="C222" si="243">+MONTH(D222)</f>
        <v>10</v>
      </c>
      <c r="D222" s="2">
        <f>+'Rendements bruts'!A215</f>
        <v>44498</v>
      </c>
      <c r="E222" s="1">
        <f t="shared" si="7"/>
        <v>214</v>
      </c>
      <c r="F222" s="18">
        <f ca="1">+IF(AND('Rend bruts-Data'!B215=100%,'Rend indices-Data'!B215=100%),0,1)</f>
        <v>1</v>
      </c>
      <c r="G222" s="18">
        <f ca="1">+IF(AND('Rend bruts-Data'!C215=100%,'Rend indices-Data'!C215=100%),0,1)</f>
        <v>1</v>
      </c>
      <c r="H222" s="18">
        <f ca="1">+IF(AND('Rend bruts-Data'!D215=100%,'Rend indices-Data'!D215=100%),0,1)</f>
        <v>1</v>
      </c>
      <c r="I222" s="18">
        <f ca="1">+IF(AND('Rend bruts-Data'!E215=100%,'Rend indices-Data'!E215=100%),0,1)</f>
        <v>1</v>
      </c>
      <c r="J222" s="18">
        <f ca="1">+IF(AND('Rend bruts-Data'!F215=100%,'Rend indices-Data'!F215=100%),0,1)</f>
        <v>1</v>
      </c>
      <c r="K222" s="18">
        <f ca="1">+IF(AND('Rend bruts-Data'!G215=100%,'Rend indices-Data'!G215=100%),0,1)</f>
        <v>1</v>
      </c>
      <c r="L222" s="18">
        <f ca="1">+IF(AND('Rend bruts-Data'!H215=100%,'Rend indices-Data'!H215=100%),0,1)</f>
        <v>1</v>
      </c>
      <c r="M222" s="18">
        <f ca="1">+IF(AND('Rend bruts-Data'!I215=100%,'Rend indices-Data'!I215=100%),0,1)</f>
        <v>1</v>
      </c>
      <c r="N222" s="18">
        <f ca="1">+IF(AND('Rend bruts-Data'!J215=100%,'Rend indices-Data'!J215=100%),0,1)</f>
        <v>1</v>
      </c>
      <c r="O222" s="18">
        <f ca="1">+IF(AND('Rend bruts-Data'!K215=100%,'Rend indices-Data'!K215=100%),0,1)</f>
        <v>1</v>
      </c>
      <c r="P222" s="18">
        <f ca="1">+IF(AND('Rend bruts-Data'!L215=100%,'Rend indices-Data'!L215=100%),0,1)</f>
        <v>1</v>
      </c>
      <c r="Q222" s="18">
        <f ca="1">+IF(AND('Rend bruts-Data'!M215=100%,'Rend indices-Data'!M215=100%),0,1)</f>
        <v>1</v>
      </c>
      <c r="R222" s="18">
        <f ca="1">+IF(AND('Rend bruts-Data'!N215=100%,'Rend indices-Data'!N215=100%),0,1)</f>
        <v>1</v>
      </c>
      <c r="S222" s="18">
        <f>+IF(AND('Rend bruts-Data'!O215=100%,'Rend indices-Data'!O215=100%),0,1)</f>
        <v>0</v>
      </c>
      <c r="T222" s="18">
        <f>+IF(AND('Rend bruts-Data'!P215=100%,'Rend indices-Data'!P215=100%),0,1)</f>
        <v>0</v>
      </c>
      <c r="U222" s="18">
        <f ca="1">+IF(AND('Rend bruts-Data'!Q215=100%,'Rend indices-Data'!Q215=100%),0,1)</f>
        <v>1</v>
      </c>
      <c r="V222" s="18">
        <f>+IF(AND('Rend bruts-Data'!R215=100%,'Rend indices-Data'!R215=100%),0,1)</f>
        <v>0</v>
      </c>
      <c r="W222" s="18">
        <f ca="1">+IF(AND('Rend bruts-Data'!S215=100%,'Rend indices-Data'!S215=100%),0,1)</f>
        <v>1</v>
      </c>
      <c r="X222" s="18">
        <f ca="1">+IF(AND('Rend bruts-Data'!T215=100%,'Rend indices-Data'!T215=100%),0,1)</f>
        <v>1</v>
      </c>
      <c r="Y222" s="18">
        <f ca="1">+IF(AND('Rend bruts-Data'!U215=100%,'Rend indices-Data'!U215=100%),0,1)</f>
        <v>1</v>
      </c>
      <c r="Z222" s="18">
        <f ca="1">+IF(AND('Rend bruts-Data'!V215=100%,'Rend indices-Data'!V215=100%),0,1)</f>
        <v>1</v>
      </c>
      <c r="AA222" s="18">
        <f ca="1">+IF(AND('Rend bruts-Data'!W215=100%,'Rend indices-Data'!W215=100%),0,1)</f>
        <v>1</v>
      </c>
      <c r="AC222" s="2">
        <f t="shared" ref="AC222" si="244">+D222</f>
        <v>44498</v>
      </c>
    </row>
    <row r="223" spans="1:29" x14ac:dyDescent="0.25">
      <c r="A223">
        <f t="shared" ref="A223" si="245">+IF(B223=B222,A222,A222+1)</f>
        <v>21</v>
      </c>
      <c r="B223">
        <f t="shared" ref="B223" si="246">+YEAR(D223)</f>
        <v>2021</v>
      </c>
      <c r="C223">
        <f t="shared" ref="C223" si="247">+MONTH(D223)</f>
        <v>11</v>
      </c>
      <c r="D223" s="2">
        <f>+'Rendements bruts'!A216</f>
        <v>44530</v>
      </c>
      <c r="E223" s="1">
        <f t="shared" si="7"/>
        <v>215</v>
      </c>
      <c r="F223" s="18">
        <f ca="1">+IF(AND('Rend bruts-Data'!B216=100%,'Rend indices-Data'!B216=100%),0,1)</f>
        <v>1</v>
      </c>
      <c r="G223" s="18">
        <f ca="1">+IF(AND('Rend bruts-Data'!C216=100%,'Rend indices-Data'!C216=100%),0,1)</f>
        <v>1</v>
      </c>
      <c r="H223" s="18">
        <f ca="1">+IF(AND('Rend bruts-Data'!D216=100%,'Rend indices-Data'!D216=100%),0,1)</f>
        <v>1</v>
      </c>
      <c r="I223" s="18">
        <f ca="1">+IF(AND('Rend bruts-Data'!E216=100%,'Rend indices-Data'!E216=100%),0,1)</f>
        <v>1</v>
      </c>
      <c r="J223" s="18">
        <f ca="1">+IF(AND('Rend bruts-Data'!F216=100%,'Rend indices-Data'!F216=100%),0,1)</f>
        <v>1</v>
      </c>
      <c r="K223" s="18">
        <f ca="1">+IF(AND('Rend bruts-Data'!G216=100%,'Rend indices-Data'!G216=100%),0,1)</f>
        <v>1</v>
      </c>
      <c r="L223" s="18">
        <f ca="1">+IF(AND('Rend bruts-Data'!H216=100%,'Rend indices-Data'!H216=100%),0,1)</f>
        <v>1</v>
      </c>
      <c r="M223" s="18">
        <f ca="1">+IF(AND('Rend bruts-Data'!I216=100%,'Rend indices-Data'!I216=100%),0,1)</f>
        <v>1</v>
      </c>
      <c r="N223" s="18">
        <f ca="1">+IF(AND('Rend bruts-Data'!J216=100%,'Rend indices-Data'!J216=100%),0,1)</f>
        <v>1</v>
      </c>
      <c r="O223" s="18">
        <f ca="1">+IF(AND('Rend bruts-Data'!K216=100%,'Rend indices-Data'!K216=100%),0,1)</f>
        <v>1</v>
      </c>
      <c r="P223" s="18">
        <f ca="1">+IF(AND('Rend bruts-Data'!L216=100%,'Rend indices-Data'!L216=100%),0,1)</f>
        <v>1</v>
      </c>
      <c r="Q223" s="18">
        <f ca="1">+IF(AND('Rend bruts-Data'!M216=100%,'Rend indices-Data'!M216=100%),0,1)</f>
        <v>1</v>
      </c>
      <c r="R223" s="18">
        <f ca="1">+IF(AND('Rend bruts-Data'!N216=100%,'Rend indices-Data'!N216=100%),0,1)</f>
        <v>1</v>
      </c>
      <c r="S223" s="18">
        <f>+IF(AND('Rend bruts-Data'!O216=100%,'Rend indices-Data'!O216=100%),0,1)</f>
        <v>0</v>
      </c>
      <c r="T223" s="18">
        <f>+IF(AND('Rend bruts-Data'!P216=100%,'Rend indices-Data'!P216=100%),0,1)</f>
        <v>0</v>
      </c>
      <c r="U223" s="18">
        <f ca="1">+IF(AND('Rend bruts-Data'!Q216=100%,'Rend indices-Data'!Q216=100%),0,1)</f>
        <v>1</v>
      </c>
      <c r="V223" s="18">
        <f>+IF(AND('Rend bruts-Data'!R216=100%,'Rend indices-Data'!R216=100%),0,1)</f>
        <v>0</v>
      </c>
      <c r="W223" s="18">
        <f ca="1">+IF(AND('Rend bruts-Data'!S216=100%,'Rend indices-Data'!S216=100%),0,1)</f>
        <v>1</v>
      </c>
      <c r="X223" s="18">
        <f ca="1">+IF(AND('Rend bruts-Data'!T216=100%,'Rend indices-Data'!T216=100%),0,1)</f>
        <v>1</v>
      </c>
      <c r="Y223" s="18">
        <f ca="1">+IF(AND('Rend bruts-Data'!U216=100%,'Rend indices-Data'!U216=100%),0,1)</f>
        <v>1</v>
      </c>
      <c r="Z223" s="18">
        <f ca="1">+IF(AND('Rend bruts-Data'!V216=100%,'Rend indices-Data'!V216=100%),0,1)</f>
        <v>1</v>
      </c>
      <c r="AA223" s="18">
        <f ca="1">+IF(AND('Rend bruts-Data'!W216=100%,'Rend indices-Data'!W216=100%),0,1)</f>
        <v>1</v>
      </c>
      <c r="AC223" s="2">
        <f t="shared" ref="AC223" si="248">+D223</f>
        <v>44530</v>
      </c>
    </row>
    <row r="224" spans="1:29" x14ac:dyDescent="0.25">
      <c r="A224">
        <f t="shared" ref="A224:A225" si="249">+IF(B224=B223,A223,A223+1)</f>
        <v>21</v>
      </c>
      <c r="B224">
        <f t="shared" ref="B224:B225" si="250">+YEAR(D224)</f>
        <v>2021</v>
      </c>
      <c r="C224">
        <f t="shared" ref="C224:C225" si="251">+MONTH(D224)</f>
        <v>12</v>
      </c>
      <c r="D224" s="2">
        <f>+'Rendements bruts'!A217</f>
        <v>44561</v>
      </c>
      <c r="E224" s="1">
        <f t="shared" si="7"/>
        <v>216</v>
      </c>
      <c r="F224" s="18">
        <f ca="1">+IF(AND('Rend bruts-Data'!B217=100%,'Rend indices-Data'!B217=100%),0,1)</f>
        <v>1</v>
      </c>
      <c r="G224" s="18">
        <f ca="1">+IF(AND('Rend bruts-Data'!C217=100%,'Rend indices-Data'!C217=100%),0,1)</f>
        <v>1</v>
      </c>
      <c r="H224" s="18">
        <f ca="1">+IF(AND('Rend bruts-Data'!D217=100%,'Rend indices-Data'!D217=100%),0,1)</f>
        <v>1</v>
      </c>
      <c r="I224" s="18">
        <f ca="1">+IF(AND('Rend bruts-Data'!E217=100%,'Rend indices-Data'!E217=100%),0,1)</f>
        <v>1</v>
      </c>
      <c r="J224" s="18">
        <f ca="1">+IF(AND('Rend bruts-Data'!F217=100%,'Rend indices-Data'!F217=100%),0,1)</f>
        <v>1</v>
      </c>
      <c r="K224" s="18">
        <f ca="1">+IF(AND('Rend bruts-Data'!G217=100%,'Rend indices-Data'!G217=100%),0,1)</f>
        <v>1</v>
      </c>
      <c r="L224" s="18">
        <f ca="1">+IF(AND('Rend bruts-Data'!H217=100%,'Rend indices-Data'!H217=100%),0,1)</f>
        <v>1</v>
      </c>
      <c r="M224" s="18">
        <f ca="1">+IF(AND('Rend bruts-Data'!I217=100%,'Rend indices-Data'!I217=100%),0,1)</f>
        <v>1</v>
      </c>
      <c r="N224" s="18">
        <f ca="1">+IF(AND('Rend bruts-Data'!J217=100%,'Rend indices-Data'!J217=100%),0,1)</f>
        <v>1</v>
      </c>
      <c r="O224" s="18">
        <f ca="1">+IF(AND('Rend bruts-Data'!K217=100%,'Rend indices-Data'!K217=100%),0,1)</f>
        <v>1</v>
      </c>
      <c r="P224" s="18">
        <f ca="1">+IF(AND('Rend bruts-Data'!L217=100%,'Rend indices-Data'!L217=100%),0,1)</f>
        <v>1</v>
      </c>
      <c r="Q224" s="18">
        <f ca="1">+IF(AND('Rend bruts-Data'!M217=100%,'Rend indices-Data'!M217=100%),0,1)</f>
        <v>1</v>
      </c>
      <c r="R224" s="18">
        <f ca="1">+IF(AND('Rend bruts-Data'!N217=100%,'Rend indices-Data'!N217=100%),0,1)</f>
        <v>1</v>
      </c>
      <c r="S224" s="18">
        <f>+IF(AND('Rend bruts-Data'!O217=100%,'Rend indices-Data'!O217=100%),0,1)</f>
        <v>0</v>
      </c>
      <c r="T224" s="18">
        <f>+IF(AND('Rend bruts-Data'!P217=100%,'Rend indices-Data'!P217=100%),0,1)</f>
        <v>0</v>
      </c>
      <c r="U224" s="18">
        <f ca="1">+IF(AND('Rend bruts-Data'!Q217=100%,'Rend indices-Data'!Q217=100%),0,1)</f>
        <v>1</v>
      </c>
      <c r="V224" s="18">
        <f>+IF(AND('Rend bruts-Data'!R217=100%,'Rend indices-Data'!R217=100%),0,1)</f>
        <v>0</v>
      </c>
      <c r="W224" s="18">
        <f ca="1">+IF(AND('Rend bruts-Data'!S217=100%,'Rend indices-Data'!S217=100%),0,1)</f>
        <v>1</v>
      </c>
      <c r="X224" s="18">
        <f ca="1">+IF(AND('Rend bruts-Data'!T217=100%,'Rend indices-Data'!T217=100%),0,1)</f>
        <v>1</v>
      </c>
      <c r="Y224" s="18">
        <f ca="1">+IF(AND('Rend bruts-Data'!U217=100%,'Rend indices-Data'!U217=100%),0,1)</f>
        <v>1</v>
      </c>
      <c r="Z224" s="18">
        <f ca="1">+IF(AND('Rend bruts-Data'!V217=100%,'Rend indices-Data'!V217=100%),0,1)</f>
        <v>1</v>
      </c>
      <c r="AA224" s="18">
        <f ca="1">+IF(AND('Rend bruts-Data'!W217=100%,'Rend indices-Data'!W217=100%),0,1)</f>
        <v>1</v>
      </c>
      <c r="AC224" s="2">
        <f t="shared" ref="AC224:AC225" si="252">+D224</f>
        <v>44561</v>
      </c>
    </row>
    <row r="225" spans="1:29" x14ac:dyDescent="0.25">
      <c r="A225">
        <f t="shared" si="249"/>
        <v>22</v>
      </c>
      <c r="B225">
        <f t="shared" si="250"/>
        <v>2022</v>
      </c>
      <c r="C225">
        <f t="shared" si="251"/>
        <v>1</v>
      </c>
      <c r="D225" s="2">
        <f>+'Rendements bruts'!A218</f>
        <v>44592</v>
      </c>
      <c r="E225" s="1">
        <f t="shared" ref="E225:E230" si="253">+E224+1</f>
        <v>217</v>
      </c>
      <c r="F225" s="18">
        <f ca="1">+IF(AND('Rend bruts-Data'!B218=100%,'Rend indices-Data'!B218=100%),0,1)</f>
        <v>1</v>
      </c>
      <c r="G225" s="18">
        <f ca="1">+IF(AND('Rend bruts-Data'!C218=100%,'Rend indices-Data'!C218=100%),0,1)</f>
        <v>1</v>
      </c>
      <c r="H225" s="18">
        <f ca="1">+IF(AND('Rend bruts-Data'!D218=100%,'Rend indices-Data'!D218=100%),0,1)</f>
        <v>1</v>
      </c>
      <c r="I225" s="18">
        <f ca="1">+IF(AND('Rend bruts-Data'!E218=100%,'Rend indices-Data'!E218=100%),0,1)</f>
        <v>1</v>
      </c>
      <c r="J225" s="18">
        <f ca="1">+IF(AND('Rend bruts-Data'!F218=100%,'Rend indices-Data'!F218=100%),0,1)</f>
        <v>1</v>
      </c>
      <c r="K225" s="18">
        <f ca="1">+IF(AND('Rend bruts-Data'!G218=100%,'Rend indices-Data'!G218=100%),0,1)</f>
        <v>1</v>
      </c>
      <c r="L225" s="18">
        <f ca="1">+IF(AND('Rend bruts-Data'!H218=100%,'Rend indices-Data'!H218=100%),0,1)</f>
        <v>1</v>
      </c>
      <c r="M225" s="18">
        <f ca="1">+IF(AND('Rend bruts-Data'!I218=100%,'Rend indices-Data'!I218=100%),0,1)</f>
        <v>1</v>
      </c>
      <c r="N225" s="18">
        <f ca="1">+IF(AND('Rend bruts-Data'!J218=100%,'Rend indices-Data'!J218=100%),0,1)</f>
        <v>1</v>
      </c>
      <c r="O225" s="18">
        <f ca="1">+IF(AND('Rend bruts-Data'!K218=100%,'Rend indices-Data'!K218=100%),0,1)</f>
        <v>1</v>
      </c>
      <c r="P225" s="18">
        <f ca="1">+IF(AND('Rend bruts-Data'!L218=100%,'Rend indices-Data'!L218=100%),0,1)</f>
        <v>1</v>
      </c>
      <c r="Q225" s="18">
        <f ca="1">+IF(AND('Rend bruts-Data'!M218=100%,'Rend indices-Data'!M218=100%),0,1)</f>
        <v>1</v>
      </c>
      <c r="R225" s="18">
        <f ca="1">+IF(AND('Rend bruts-Data'!N218=100%,'Rend indices-Data'!N218=100%),0,1)</f>
        <v>1</v>
      </c>
      <c r="S225" s="18">
        <f>+IF(AND('Rend bruts-Data'!O218=100%,'Rend indices-Data'!O218=100%),0,1)</f>
        <v>0</v>
      </c>
      <c r="T225" s="18">
        <f>+IF(AND('Rend bruts-Data'!P218=100%,'Rend indices-Data'!P218=100%),0,1)</f>
        <v>0</v>
      </c>
      <c r="U225" s="18">
        <f ca="1">+IF(AND('Rend bruts-Data'!Q218=100%,'Rend indices-Data'!Q218=100%),0,1)</f>
        <v>1</v>
      </c>
      <c r="V225" s="18">
        <f>+IF(AND('Rend bruts-Data'!R218=100%,'Rend indices-Data'!R218=100%),0,1)</f>
        <v>0</v>
      </c>
      <c r="W225" s="18">
        <f ca="1">+IF(AND('Rend bruts-Data'!S218=100%,'Rend indices-Data'!S218=100%),0,1)</f>
        <v>1</v>
      </c>
      <c r="X225" s="18">
        <f ca="1">+IF(AND('Rend bruts-Data'!T218=100%,'Rend indices-Data'!T218=100%),0,1)</f>
        <v>1</v>
      </c>
      <c r="Y225" s="18">
        <f ca="1">+IF(AND('Rend bruts-Data'!U218=100%,'Rend indices-Data'!U218=100%),0,1)</f>
        <v>1</v>
      </c>
      <c r="Z225" s="18">
        <f ca="1">+IF(AND('Rend bruts-Data'!V218=100%,'Rend indices-Data'!V218=100%),0,1)</f>
        <v>1</v>
      </c>
      <c r="AA225" s="18">
        <f ca="1">+IF(AND('Rend bruts-Data'!W218=100%,'Rend indices-Data'!W218=100%),0,1)</f>
        <v>1</v>
      </c>
      <c r="AC225" s="2">
        <f t="shared" si="252"/>
        <v>44592</v>
      </c>
    </row>
    <row r="226" spans="1:29" x14ac:dyDescent="0.25">
      <c r="A226">
        <f t="shared" ref="A226" si="254">+IF(B226=B225,A225,A225+1)</f>
        <v>22</v>
      </c>
      <c r="B226">
        <f t="shared" ref="B226" si="255">+YEAR(D226)</f>
        <v>2022</v>
      </c>
      <c r="C226">
        <f t="shared" ref="C226" si="256">+MONTH(D226)</f>
        <v>2</v>
      </c>
      <c r="D226" s="2">
        <f>+'Rendements bruts'!A219</f>
        <v>44620</v>
      </c>
      <c r="E226" s="1">
        <f t="shared" si="253"/>
        <v>218</v>
      </c>
      <c r="F226" s="18">
        <f ca="1">+IF(AND('Rend bruts-Data'!B219=100%,'Rend indices-Data'!B219=100%),0,1)</f>
        <v>1</v>
      </c>
      <c r="G226" s="18">
        <f ca="1">+IF(AND('Rend bruts-Data'!C219=100%,'Rend indices-Data'!C219=100%),0,1)</f>
        <v>1</v>
      </c>
      <c r="H226" s="18">
        <f ca="1">+IF(AND('Rend bruts-Data'!D219=100%,'Rend indices-Data'!D219=100%),0,1)</f>
        <v>1</v>
      </c>
      <c r="I226" s="18">
        <f ca="1">+IF(AND('Rend bruts-Data'!E219=100%,'Rend indices-Data'!E219=100%),0,1)</f>
        <v>1</v>
      </c>
      <c r="J226" s="18">
        <f ca="1">+IF(AND('Rend bruts-Data'!F219=100%,'Rend indices-Data'!F219=100%),0,1)</f>
        <v>1</v>
      </c>
      <c r="K226" s="18">
        <f ca="1">+IF(AND('Rend bruts-Data'!G219=100%,'Rend indices-Data'!G219=100%),0,1)</f>
        <v>1</v>
      </c>
      <c r="L226" s="18">
        <f ca="1">+IF(AND('Rend bruts-Data'!H219=100%,'Rend indices-Data'!H219=100%),0,1)</f>
        <v>1</v>
      </c>
      <c r="M226" s="18">
        <f ca="1">+IF(AND('Rend bruts-Data'!I219=100%,'Rend indices-Data'!I219=100%),0,1)</f>
        <v>1</v>
      </c>
      <c r="N226" s="18">
        <f ca="1">+IF(AND('Rend bruts-Data'!J219=100%,'Rend indices-Data'!J219=100%),0,1)</f>
        <v>1</v>
      </c>
      <c r="O226" s="18">
        <f ca="1">+IF(AND('Rend bruts-Data'!K219=100%,'Rend indices-Data'!K219=100%),0,1)</f>
        <v>1</v>
      </c>
      <c r="P226" s="18">
        <f ca="1">+IF(AND('Rend bruts-Data'!L219=100%,'Rend indices-Data'!L219=100%),0,1)</f>
        <v>1</v>
      </c>
      <c r="Q226" s="18">
        <f ca="1">+IF(AND('Rend bruts-Data'!M219=100%,'Rend indices-Data'!M219=100%),0,1)</f>
        <v>1</v>
      </c>
      <c r="R226" s="18">
        <f ca="1">+IF(AND('Rend bruts-Data'!N219=100%,'Rend indices-Data'!N219=100%),0,1)</f>
        <v>1</v>
      </c>
      <c r="S226" s="18">
        <f>+IF(AND('Rend bruts-Data'!O219=100%,'Rend indices-Data'!O219=100%),0,1)</f>
        <v>0</v>
      </c>
      <c r="T226" s="18">
        <f>+IF(AND('Rend bruts-Data'!P219=100%,'Rend indices-Data'!P219=100%),0,1)</f>
        <v>0</v>
      </c>
      <c r="U226" s="18">
        <f ca="1">+IF(AND('Rend bruts-Data'!Q219=100%,'Rend indices-Data'!Q219=100%),0,1)</f>
        <v>1</v>
      </c>
      <c r="V226" s="18">
        <f>+IF(AND('Rend bruts-Data'!R219=100%,'Rend indices-Data'!R219=100%),0,1)</f>
        <v>0</v>
      </c>
      <c r="W226" s="18">
        <f ca="1">+IF(AND('Rend bruts-Data'!S219=100%,'Rend indices-Data'!S219=100%),0,1)</f>
        <v>1</v>
      </c>
      <c r="X226" s="18">
        <f ca="1">+IF(AND('Rend bruts-Data'!T219=100%,'Rend indices-Data'!T219=100%),0,1)</f>
        <v>1</v>
      </c>
      <c r="Y226" s="18">
        <f ca="1">+IF(AND('Rend bruts-Data'!U219=100%,'Rend indices-Data'!U219=100%),0,1)</f>
        <v>1</v>
      </c>
      <c r="Z226" s="18">
        <f ca="1">+IF(AND('Rend bruts-Data'!V219=100%,'Rend indices-Data'!V219=100%),0,1)</f>
        <v>1</v>
      </c>
      <c r="AA226" s="18">
        <f ca="1">+IF(AND('Rend bruts-Data'!W219=100%,'Rend indices-Data'!W219=100%),0,1)</f>
        <v>1</v>
      </c>
      <c r="AC226" s="2">
        <f t="shared" ref="AC226" si="257">+D226</f>
        <v>44620</v>
      </c>
    </row>
    <row r="227" spans="1:29" x14ac:dyDescent="0.25">
      <c r="A227">
        <f t="shared" ref="A227" si="258">+IF(B227=B226,A226,A226+1)</f>
        <v>22</v>
      </c>
      <c r="B227">
        <f t="shared" ref="B227" si="259">+YEAR(D227)</f>
        <v>2022</v>
      </c>
      <c r="C227">
        <f t="shared" ref="C227" si="260">+MONTH(D227)</f>
        <v>3</v>
      </c>
      <c r="D227" s="2">
        <f>+'Rendements bruts'!A220</f>
        <v>44651</v>
      </c>
      <c r="E227" s="1">
        <f t="shared" si="253"/>
        <v>219</v>
      </c>
      <c r="F227" s="18">
        <f ca="1">+IF(AND('Rend bruts-Data'!B220=100%,'Rend indices-Data'!B220=100%),0,1)</f>
        <v>1</v>
      </c>
      <c r="G227" s="18">
        <f ca="1">+IF(AND('Rend bruts-Data'!C220=100%,'Rend indices-Data'!C220=100%),0,1)</f>
        <v>1</v>
      </c>
      <c r="H227" s="18">
        <f ca="1">+IF(AND('Rend bruts-Data'!D220=100%,'Rend indices-Data'!D220=100%),0,1)</f>
        <v>1</v>
      </c>
      <c r="I227" s="18">
        <f ca="1">+IF(AND('Rend bruts-Data'!E220=100%,'Rend indices-Data'!E220=100%),0,1)</f>
        <v>1</v>
      </c>
      <c r="J227" s="18">
        <f ca="1">+IF(AND('Rend bruts-Data'!F220=100%,'Rend indices-Data'!F220=100%),0,1)</f>
        <v>1</v>
      </c>
      <c r="K227" s="18">
        <f ca="1">+IF(AND('Rend bruts-Data'!G220=100%,'Rend indices-Data'!G220=100%),0,1)</f>
        <v>1</v>
      </c>
      <c r="L227" s="18">
        <f ca="1">+IF(AND('Rend bruts-Data'!H220=100%,'Rend indices-Data'!H220=100%),0,1)</f>
        <v>1</v>
      </c>
      <c r="M227" s="18">
        <f ca="1">+IF(AND('Rend bruts-Data'!I220=100%,'Rend indices-Data'!I220=100%),0,1)</f>
        <v>1</v>
      </c>
      <c r="N227" s="18">
        <f ca="1">+IF(AND('Rend bruts-Data'!J220=100%,'Rend indices-Data'!J220=100%),0,1)</f>
        <v>1</v>
      </c>
      <c r="O227" s="18">
        <f ca="1">+IF(AND('Rend bruts-Data'!K220=100%,'Rend indices-Data'!K220=100%),0,1)</f>
        <v>1</v>
      </c>
      <c r="P227" s="18">
        <f ca="1">+IF(AND('Rend bruts-Data'!L220=100%,'Rend indices-Data'!L220=100%),0,1)</f>
        <v>1</v>
      </c>
      <c r="Q227" s="18">
        <f ca="1">+IF(AND('Rend bruts-Data'!M220=100%,'Rend indices-Data'!M220=100%),0,1)</f>
        <v>1</v>
      </c>
      <c r="R227" s="18">
        <f ca="1">+IF(AND('Rend bruts-Data'!N220=100%,'Rend indices-Data'!N220=100%),0,1)</f>
        <v>1</v>
      </c>
      <c r="S227" s="18">
        <f>+IF(AND('Rend bruts-Data'!O220=100%,'Rend indices-Data'!O220=100%),0,1)</f>
        <v>0</v>
      </c>
      <c r="T227" s="18">
        <f>+IF(AND('Rend bruts-Data'!P220=100%,'Rend indices-Data'!P220=100%),0,1)</f>
        <v>0</v>
      </c>
      <c r="U227" s="18">
        <f ca="1">+IF(AND('Rend bruts-Data'!Q220=100%,'Rend indices-Data'!Q220=100%),0,1)</f>
        <v>1</v>
      </c>
      <c r="V227" s="18">
        <f>+IF(AND('Rend bruts-Data'!R220=100%,'Rend indices-Data'!R220=100%),0,1)</f>
        <v>0</v>
      </c>
      <c r="W227" s="18">
        <f ca="1">+IF(AND('Rend bruts-Data'!S220=100%,'Rend indices-Data'!S220=100%),0,1)</f>
        <v>1</v>
      </c>
      <c r="X227" s="18">
        <f ca="1">+IF(AND('Rend bruts-Data'!T220=100%,'Rend indices-Data'!T220=100%),0,1)</f>
        <v>1</v>
      </c>
      <c r="Y227" s="18">
        <f ca="1">+IF(AND('Rend bruts-Data'!U220=100%,'Rend indices-Data'!U220=100%),0,1)</f>
        <v>1</v>
      </c>
      <c r="Z227" s="18">
        <f ca="1">+IF(AND('Rend bruts-Data'!V220=100%,'Rend indices-Data'!V220=100%),0,1)</f>
        <v>1</v>
      </c>
      <c r="AA227" s="18">
        <f ca="1">+IF(AND('Rend bruts-Data'!W220=100%,'Rend indices-Data'!W220=100%),0,1)</f>
        <v>1</v>
      </c>
      <c r="AC227" s="2">
        <f t="shared" ref="AC227" si="261">+D227</f>
        <v>44651</v>
      </c>
    </row>
    <row r="228" spans="1:29" x14ac:dyDescent="0.25">
      <c r="A228">
        <f t="shared" ref="A228" si="262">+IF(B228=B227,A227,A227+1)</f>
        <v>22</v>
      </c>
      <c r="B228">
        <f t="shared" ref="B228" si="263">+YEAR(D228)</f>
        <v>2022</v>
      </c>
      <c r="C228">
        <f t="shared" ref="C228" si="264">+MONTH(D228)</f>
        <v>4</v>
      </c>
      <c r="D228" s="2">
        <f>+'Rendements bruts'!A221</f>
        <v>44680</v>
      </c>
      <c r="E228" s="1">
        <f t="shared" si="253"/>
        <v>220</v>
      </c>
      <c r="F228" s="18">
        <f ca="1">+IF(AND('Rend bruts-Data'!B221=100%,'Rend indices-Data'!B221=100%),0,1)</f>
        <v>1</v>
      </c>
      <c r="G228" s="18">
        <f ca="1">+IF(AND('Rend bruts-Data'!C221=100%,'Rend indices-Data'!C221=100%),0,1)</f>
        <v>1</v>
      </c>
      <c r="H228" s="18">
        <f ca="1">+IF(AND('Rend bruts-Data'!D221=100%,'Rend indices-Data'!D221=100%),0,1)</f>
        <v>1</v>
      </c>
      <c r="I228" s="18">
        <f ca="1">+IF(AND('Rend bruts-Data'!E221=100%,'Rend indices-Data'!E221=100%),0,1)</f>
        <v>1</v>
      </c>
      <c r="J228" s="18">
        <f ca="1">+IF(AND('Rend bruts-Data'!F221=100%,'Rend indices-Data'!F221=100%),0,1)</f>
        <v>1</v>
      </c>
      <c r="K228" s="18">
        <f ca="1">+IF(AND('Rend bruts-Data'!G221=100%,'Rend indices-Data'!G221=100%),0,1)</f>
        <v>1</v>
      </c>
      <c r="L228" s="18">
        <f ca="1">+IF(AND('Rend bruts-Data'!H221=100%,'Rend indices-Data'!H221=100%),0,1)</f>
        <v>1</v>
      </c>
      <c r="M228" s="18">
        <f ca="1">+IF(AND('Rend bruts-Data'!I221=100%,'Rend indices-Data'!I221=100%),0,1)</f>
        <v>1</v>
      </c>
      <c r="N228" s="18">
        <f ca="1">+IF(AND('Rend bruts-Data'!J221=100%,'Rend indices-Data'!J221=100%),0,1)</f>
        <v>1</v>
      </c>
      <c r="O228" s="18">
        <f ca="1">+IF(AND('Rend bruts-Data'!K221=100%,'Rend indices-Data'!K221=100%),0,1)</f>
        <v>1</v>
      </c>
      <c r="P228" s="18">
        <f ca="1">+IF(AND('Rend bruts-Data'!L221=100%,'Rend indices-Data'!L221=100%),0,1)</f>
        <v>1</v>
      </c>
      <c r="Q228" s="18">
        <f ca="1">+IF(AND('Rend bruts-Data'!M221=100%,'Rend indices-Data'!M221=100%),0,1)</f>
        <v>1</v>
      </c>
      <c r="R228" s="18">
        <f ca="1">+IF(AND('Rend bruts-Data'!N221=100%,'Rend indices-Data'!N221=100%),0,1)</f>
        <v>1</v>
      </c>
      <c r="S228" s="18">
        <f>+IF(AND('Rend bruts-Data'!O221=100%,'Rend indices-Data'!O221=100%),0,1)</f>
        <v>0</v>
      </c>
      <c r="T228" s="18">
        <f>+IF(AND('Rend bruts-Data'!P221=100%,'Rend indices-Data'!P221=100%),0,1)</f>
        <v>0</v>
      </c>
      <c r="U228" s="18">
        <f ca="1">+IF(AND('Rend bruts-Data'!Q221=100%,'Rend indices-Data'!Q221=100%),0,1)</f>
        <v>1</v>
      </c>
      <c r="V228" s="18">
        <f>+IF(AND('Rend bruts-Data'!R221=100%,'Rend indices-Data'!R221=100%),0,1)</f>
        <v>0</v>
      </c>
      <c r="W228" s="18">
        <f ca="1">+IF(AND('Rend bruts-Data'!S221=100%,'Rend indices-Data'!S221=100%),0,1)</f>
        <v>1</v>
      </c>
      <c r="X228" s="18">
        <f ca="1">+IF(AND('Rend bruts-Data'!T221=100%,'Rend indices-Data'!T221=100%),0,1)</f>
        <v>1</v>
      </c>
      <c r="Y228" s="18">
        <f ca="1">+IF(AND('Rend bruts-Data'!U221=100%,'Rend indices-Data'!U221=100%),0,1)</f>
        <v>1</v>
      </c>
      <c r="Z228" s="18">
        <f ca="1">+IF(AND('Rend bruts-Data'!V221=100%,'Rend indices-Data'!V221=100%),0,1)</f>
        <v>1</v>
      </c>
      <c r="AA228" s="18">
        <f ca="1">+IF(AND('Rend bruts-Data'!W221=100%,'Rend indices-Data'!W221=100%),0,1)</f>
        <v>1</v>
      </c>
      <c r="AC228" s="2">
        <f t="shared" ref="AC228:AC229" si="265">+D228</f>
        <v>44680</v>
      </c>
    </row>
    <row r="229" spans="1:29" x14ac:dyDescent="0.25">
      <c r="A229">
        <f t="shared" ref="A229" si="266">+IF(B229=B228,A228,A228+1)</f>
        <v>22</v>
      </c>
      <c r="B229">
        <f t="shared" ref="B229" si="267">+YEAR(D229)</f>
        <v>2022</v>
      </c>
      <c r="C229">
        <f t="shared" ref="C229" si="268">+MONTH(D229)</f>
        <v>5</v>
      </c>
      <c r="D229" s="2">
        <f>+'Rendements bruts'!A222</f>
        <v>44712</v>
      </c>
      <c r="E229" s="1">
        <f t="shared" si="253"/>
        <v>221</v>
      </c>
      <c r="F229" s="18">
        <f ca="1">+IF(AND('Rend bruts-Data'!B222=100%,'Rend indices-Data'!B222=100%),0,1)</f>
        <v>1</v>
      </c>
      <c r="G229" s="18">
        <f ca="1">+IF(AND('Rend bruts-Data'!C222=100%,'Rend indices-Data'!C222=100%),0,1)</f>
        <v>1</v>
      </c>
      <c r="H229" s="18">
        <f ca="1">+IF(AND('Rend bruts-Data'!D222=100%,'Rend indices-Data'!D222=100%),0,1)</f>
        <v>1</v>
      </c>
      <c r="I229" s="18">
        <f ca="1">+IF(AND('Rend bruts-Data'!E222=100%,'Rend indices-Data'!E222=100%),0,1)</f>
        <v>1</v>
      </c>
      <c r="J229" s="18">
        <f ca="1">+IF(AND('Rend bruts-Data'!F222=100%,'Rend indices-Data'!F222=100%),0,1)</f>
        <v>1</v>
      </c>
      <c r="K229" s="18">
        <f ca="1">+IF(AND('Rend bruts-Data'!G222=100%,'Rend indices-Data'!G222=100%),0,1)</f>
        <v>1</v>
      </c>
      <c r="L229" s="18">
        <f ca="1">+IF(AND('Rend bruts-Data'!H222=100%,'Rend indices-Data'!H222=100%),0,1)</f>
        <v>1</v>
      </c>
      <c r="M229" s="18">
        <f ca="1">+IF(AND('Rend bruts-Data'!I222=100%,'Rend indices-Data'!I222=100%),0,1)</f>
        <v>1</v>
      </c>
      <c r="N229" s="18">
        <f ca="1">+IF(AND('Rend bruts-Data'!J222=100%,'Rend indices-Data'!J222=100%),0,1)</f>
        <v>1</v>
      </c>
      <c r="O229" s="18">
        <f ca="1">+IF(AND('Rend bruts-Data'!K222=100%,'Rend indices-Data'!K222=100%),0,1)</f>
        <v>1</v>
      </c>
      <c r="P229" s="18">
        <f ca="1">+IF(AND('Rend bruts-Data'!L222=100%,'Rend indices-Data'!L222=100%),0,1)</f>
        <v>1</v>
      </c>
      <c r="Q229" s="18">
        <f ca="1">+IF(AND('Rend bruts-Data'!M222=100%,'Rend indices-Data'!M222=100%),0,1)</f>
        <v>1</v>
      </c>
      <c r="R229" s="18">
        <f ca="1">+IF(AND('Rend bruts-Data'!N222=100%,'Rend indices-Data'!N222=100%),0,1)</f>
        <v>1</v>
      </c>
      <c r="S229" s="18">
        <f>+IF(AND('Rend bruts-Data'!O222=100%,'Rend indices-Data'!O222=100%),0,1)</f>
        <v>0</v>
      </c>
      <c r="T229" s="18">
        <f>+IF(AND('Rend bruts-Data'!P222=100%,'Rend indices-Data'!P222=100%),0,1)</f>
        <v>0</v>
      </c>
      <c r="U229" s="18">
        <f ca="1">+IF(AND('Rend bruts-Data'!Q222=100%,'Rend indices-Data'!Q222=100%),0,1)</f>
        <v>1</v>
      </c>
      <c r="V229" s="18">
        <f>+IF(AND('Rend bruts-Data'!R222=100%,'Rend indices-Data'!R222=100%),0,1)</f>
        <v>0</v>
      </c>
      <c r="W229" s="18">
        <f ca="1">+IF(AND('Rend bruts-Data'!S222=100%,'Rend indices-Data'!S222=100%),0,1)</f>
        <v>1</v>
      </c>
      <c r="X229" s="18">
        <f ca="1">+IF(AND('Rend bruts-Data'!T222=100%,'Rend indices-Data'!T222=100%),0,1)</f>
        <v>1</v>
      </c>
      <c r="Y229" s="18">
        <f ca="1">+IF(AND('Rend bruts-Data'!U222=100%,'Rend indices-Data'!U222=100%),0,1)</f>
        <v>1</v>
      </c>
      <c r="Z229" s="18">
        <f ca="1">+IF(AND('Rend bruts-Data'!V222=100%,'Rend indices-Data'!V222=100%),0,1)</f>
        <v>1</v>
      </c>
      <c r="AA229" s="18">
        <f ca="1">+IF(AND('Rend bruts-Data'!W222=100%,'Rend indices-Data'!W222=100%),0,1)</f>
        <v>1</v>
      </c>
      <c r="AC229" s="2">
        <f t="shared" si="265"/>
        <v>44712</v>
      </c>
    </row>
    <row r="230" spans="1:29" x14ac:dyDescent="0.25">
      <c r="A230">
        <f t="shared" ref="A230" si="269">+IF(B230=B229,A229,A229+1)</f>
        <v>22</v>
      </c>
      <c r="B230">
        <f t="shared" ref="B230" si="270">+YEAR(D230)</f>
        <v>2022</v>
      </c>
      <c r="C230">
        <f t="shared" ref="C230" si="271">+MONTH(D230)</f>
        <v>6</v>
      </c>
      <c r="D230" s="2">
        <f>+'Rendements bruts'!A223</f>
        <v>44742</v>
      </c>
      <c r="E230" s="1">
        <f t="shared" si="253"/>
        <v>222</v>
      </c>
      <c r="F230" s="18">
        <f ca="1">+IF(AND('Rend bruts-Data'!B223=100%,'Rend indices-Data'!B223=100%),0,1)</f>
        <v>1</v>
      </c>
      <c r="G230" s="18">
        <f ca="1">+IF(AND('Rend bruts-Data'!C223=100%,'Rend indices-Data'!C223=100%),0,1)</f>
        <v>1</v>
      </c>
      <c r="H230" s="18">
        <f ca="1">+IF(AND('Rend bruts-Data'!D223=100%,'Rend indices-Data'!D223=100%),0,1)</f>
        <v>1</v>
      </c>
      <c r="I230" s="18">
        <f ca="1">+IF(AND('Rend bruts-Data'!E223=100%,'Rend indices-Data'!E223=100%),0,1)</f>
        <v>1</v>
      </c>
      <c r="J230" s="18">
        <f ca="1">+IF(AND('Rend bruts-Data'!F223=100%,'Rend indices-Data'!F223=100%),0,1)</f>
        <v>1</v>
      </c>
      <c r="K230" s="18">
        <f ca="1">+IF(AND('Rend bruts-Data'!G223=100%,'Rend indices-Data'!G223=100%),0,1)</f>
        <v>1</v>
      </c>
      <c r="L230" s="18">
        <f ca="1">+IF(AND('Rend bruts-Data'!H223=100%,'Rend indices-Data'!H223=100%),0,1)</f>
        <v>1</v>
      </c>
      <c r="M230" s="18">
        <f ca="1">+IF(AND('Rend bruts-Data'!I223=100%,'Rend indices-Data'!I223=100%),0,1)</f>
        <v>1</v>
      </c>
      <c r="N230" s="18">
        <f ca="1">+IF(AND('Rend bruts-Data'!J223=100%,'Rend indices-Data'!J223=100%),0,1)</f>
        <v>1</v>
      </c>
      <c r="O230" s="18">
        <f ca="1">+IF(AND('Rend bruts-Data'!K223=100%,'Rend indices-Data'!K223=100%),0,1)</f>
        <v>1</v>
      </c>
      <c r="P230" s="18">
        <f ca="1">+IF(AND('Rend bruts-Data'!L223=100%,'Rend indices-Data'!L223=100%),0,1)</f>
        <v>1</v>
      </c>
      <c r="Q230" s="18">
        <f ca="1">+IF(AND('Rend bruts-Data'!M223=100%,'Rend indices-Data'!M223=100%),0,1)</f>
        <v>1</v>
      </c>
      <c r="R230" s="18">
        <f ca="1">+IF(AND('Rend bruts-Data'!N223=100%,'Rend indices-Data'!N223=100%),0,1)</f>
        <v>1</v>
      </c>
      <c r="S230" s="18">
        <f>+IF(AND('Rend bruts-Data'!O223=100%,'Rend indices-Data'!O223=100%),0,1)</f>
        <v>0</v>
      </c>
      <c r="T230" s="18">
        <f>+IF(AND('Rend bruts-Data'!P223=100%,'Rend indices-Data'!P223=100%),0,1)</f>
        <v>0</v>
      </c>
      <c r="U230" s="18">
        <f ca="1">+IF(AND('Rend bruts-Data'!Q223=100%,'Rend indices-Data'!Q223=100%),0,1)</f>
        <v>1</v>
      </c>
      <c r="V230" s="18">
        <f>+IF(AND('Rend bruts-Data'!R223=100%,'Rend indices-Data'!R223=100%),0,1)</f>
        <v>0</v>
      </c>
      <c r="W230" s="18">
        <f ca="1">+IF(AND('Rend bruts-Data'!S223=100%,'Rend indices-Data'!S223=100%),0,1)</f>
        <v>1</v>
      </c>
      <c r="X230" s="18">
        <f ca="1">+IF(AND('Rend bruts-Data'!T223=100%,'Rend indices-Data'!T223=100%),0,1)</f>
        <v>1</v>
      </c>
      <c r="Y230" s="18">
        <f ca="1">+IF(AND('Rend bruts-Data'!U223=100%,'Rend indices-Data'!U223=100%),0,1)</f>
        <v>1</v>
      </c>
      <c r="Z230" s="18">
        <f ca="1">+IF(AND('Rend bruts-Data'!V223=100%,'Rend indices-Data'!V223=100%),0,1)</f>
        <v>1</v>
      </c>
      <c r="AA230" s="18">
        <f ca="1">+IF(AND('Rend bruts-Data'!W223=100%,'Rend indices-Data'!W223=100%),0,1)</f>
        <v>1</v>
      </c>
    </row>
  </sheetData>
  <phoneticPr fontId="8" type="noConversion"/>
  <pageMargins left="0.78740157499999996" right="0.78740157499999996" top="0.984251969" bottom="0.984251969" header="0.4921259845" footer="0.492125984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AAB7A7-A1E2-427E-8939-355AD4CBCC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18</vt:i4>
      </vt:variant>
    </vt:vector>
  </HeadingPairs>
  <TitlesOfParts>
    <vt:vector size="66" baseType="lpstr">
      <vt:lpstr>One Pager &gt;&gt;&gt;</vt:lpstr>
      <vt:lpstr>Allocation</vt:lpstr>
      <vt:lpstr>RFG</vt:lpstr>
      <vt:lpstr>Mapping</vt:lpstr>
      <vt:lpstr>a_inputs</vt:lpstr>
      <vt:lpstr>Source VMD</vt:lpstr>
      <vt:lpstr>Fonds&gt;&gt;&gt;</vt:lpstr>
      <vt:lpstr>MorningStar_benchmark_+1</vt:lpstr>
      <vt:lpstr>MorningStar_+1</vt:lpstr>
      <vt:lpstr>MorningStar_indices (2)</vt:lpstr>
      <vt:lpstr>MorningStar</vt:lpstr>
      <vt:lpstr>MorningStar_indices</vt:lpstr>
      <vt:lpstr>GPD&gt;&gt;&gt;</vt:lpstr>
      <vt:lpstr>Rendements indices_+1</vt:lpstr>
      <vt:lpstr>Rendements bruts_+1</vt:lpstr>
      <vt:lpstr>Rendements indices</vt:lpstr>
      <vt:lpstr>Rendements bruts</vt:lpstr>
      <vt:lpstr>SSD&gt;&gt;&gt;</vt:lpstr>
      <vt:lpstr>Rendements SSD_+1_indices</vt:lpstr>
      <vt:lpstr>Rendements SSD_+1</vt:lpstr>
      <vt:lpstr>Sheet5</vt:lpstr>
      <vt:lpstr>Rendements SSD_indices</vt:lpstr>
      <vt:lpstr>Rendements SSD</vt:lpstr>
      <vt:lpstr>Tableau et Graphs ­&gt;&gt;&gt;</vt:lpstr>
      <vt:lpstr>Calculatrice Rendement GPD</vt:lpstr>
      <vt:lpstr>Tableau Comparatif</vt:lpstr>
      <vt:lpstr>Tableau Sommaire SSD</vt:lpstr>
      <vt:lpstr>Tableau Sommaire GPD</vt:lpstr>
      <vt:lpstr>Rapport</vt:lpstr>
      <vt:lpstr>Sources PBI &gt;&gt;&gt;</vt:lpstr>
      <vt:lpstr>Calcul Interm.&gt;&gt;&gt;</vt:lpstr>
      <vt:lpstr>perf_gpd_indices</vt:lpstr>
      <vt:lpstr>Perf_gpd</vt:lpstr>
      <vt:lpstr>Sources&gt;&gt;&gt;</vt:lpstr>
      <vt:lpstr>V.A.</vt:lpstr>
      <vt:lpstr>Rend bruts-Data</vt:lpstr>
      <vt:lpstr>Rend indices-Data</vt:lpstr>
      <vt:lpstr>Sources SSD &gt;&gt;&gt;</vt:lpstr>
      <vt:lpstr>SG Data</vt:lpstr>
      <vt:lpstr>GDF Data</vt:lpstr>
      <vt:lpstr>Offres en Titres et FNB</vt:lpstr>
      <vt:lpstr>Offres en Fonds</vt:lpstr>
      <vt:lpstr>Rendements nets</vt:lpstr>
      <vt:lpstr>Calcul Interm. SSD&gt;&gt;</vt:lpstr>
      <vt:lpstr>Perf_ssd_indices</vt:lpstr>
      <vt:lpstr>Perf_ssd</vt:lpstr>
      <vt:lpstr>V.A._SSD</vt:lpstr>
      <vt:lpstr>Dates de lancement</vt:lpstr>
      <vt:lpstr>'Dates de lancement'!Brut</vt:lpstr>
      <vt:lpstr>Perf_gpd!Brut</vt:lpstr>
      <vt:lpstr>'Rend bruts-Data'!Brut</vt:lpstr>
      <vt:lpstr>'Rend indices-Data'!Brut</vt:lpstr>
      <vt:lpstr>'Rendements bruts_+1'!Brut</vt:lpstr>
      <vt:lpstr>'Rendements nets'!Brut</vt:lpstr>
      <vt:lpstr>Brut</vt:lpstr>
      <vt:lpstr>perf_gpd_indices!Indices</vt:lpstr>
      <vt:lpstr>Perf_ssd!Indices</vt:lpstr>
      <vt:lpstr>Perf_ssd_indices!Indices</vt:lpstr>
      <vt:lpstr>'Rendements indices_+1'!Indices</vt:lpstr>
      <vt:lpstr>'Rendements SSD_+1'!Indices</vt:lpstr>
      <vt:lpstr>'Rendements SSD_+1_indices'!Indices</vt:lpstr>
      <vt:lpstr>Indices</vt:lpstr>
      <vt:lpstr>Net</vt:lpstr>
      <vt:lpstr>Rapport!Print_Area</vt:lpstr>
      <vt:lpstr>V.A._SSD!VA</vt:lpstr>
      <vt:lpstr>VA</vt:lpstr>
    </vt:vector>
  </TitlesOfParts>
  <Company>DSF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Lessard</dc:creator>
  <cp:lastModifiedBy>Philipe Elkrief</cp:lastModifiedBy>
  <cp:lastPrinted>2019-01-10T19:35:41Z</cp:lastPrinted>
  <dcterms:created xsi:type="dcterms:W3CDTF">2008-04-28T12:16:11Z</dcterms:created>
  <dcterms:modified xsi:type="dcterms:W3CDTF">2023-06-15T19:50:20Z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7f79b5-8517-43db-a247-2cc9006f9b75_ActionId">
    <vt:lpwstr>57be4ac4-559e-45df-a867-5fe76f0ed076</vt:lpwstr>
  </property>
  <property fmtid="{D5CDD505-2E9C-101B-9397-08002B2CF9AE}" pid="3" name="MSIP_Label_6e7f79b5-8517-43db-a247-2cc9006f9b75_Name">
    <vt:lpwstr>Hautement confidentiel \ Standard</vt:lpwstr>
  </property>
  <property fmtid="{D5CDD505-2E9C-101B-9397-08002B2CF9AE}" pid="4" name="MSIP_Label_6e7f79b5-8517-43db-a247-2cc9006f9b75_SetDate">
    <vt:lpwstr>2022-09-06T14:39:20Z</vt:lpwstr>
  </property>
  <property fmtid="{D5CDD505-2E9C-101B-9397-08002B2CF9AE}" pid="5" name="MSIP_Label_6e7f79b5-8517-43db-a247-2cc9006f9b75_SiteId">
    <vt:lpwstr>728d20a5-0b44-47dd-9470-20f37cbf2d9a</vt:lpwstr>
  </property>
  <property fmtid="{D5CDD505-2E9C-101B-9397-08002B2CF9AE}" pid="6" name="MSIP_Label_6e7f79b5-8517-43db-a247-2cc9006f9b75_Enabled">
    <vt:lpwstr>True</vt:lpwstr>
  </property>
  <property fmtid="{D5CDD505-2E9C-101B-9397-08002B2CF9AE}" pid="7" name="MSIP_Label_6e7f79b5-8517-43db-a247-2cc9006f9b75_Removed">
    <vt:lpwstr>False</vt:lpwstr>
  </property>
  <property fmtid="{D5CDD505-2E9C-101B-9397-08002B2CF9AE}" pid="8" name="MSIP_Label_6e7f79b5-8517-43db-a247-2cc9006f9b75_Parent">
    <vt:lpwstr>e779a7c8-98a1-4359-957c-5a51499587ce</vt:lpwstr>
  </property>
  <property fmtid="{D5CDD505-2E9C-101B-9397-08002B2CF9AE}" pid="9" name="MSIP_Label_6e7f79b5-8517-43db-a247-2cc9006f9b75_Extended_MSFT_Method">
    <vt:lpwstr>Standard</vt:lpwstr>
  </property>
  <property fmtid="{D5CDD505-2E9C-101B-9397-08002B2CF9AE}" pid="10" name="MSIP_Label_e779a7c8-98a1-4359-957c-5a51499587ce_Enabled">
    <vt:lpwstr>True</vt:lpwstr>
  </property>
  <property fmtid="{D5CDD505-2E9C-101B-9397-08002B2CF9AE}" pid="11" name="MSIP_Label_e779a7c8-98a1-4359-957c-5a51499587ce_SiteId">
    <vt:lpwstr>728d20a5-0b44-47dd-9470-20f37cbf2d9a</vt:lpwstr>
  </property>
  <property fmtid="{D5CDD505-2E9C-101B-9397-08002B2CF9AE}" pid="12" name="MSIP_Label_e779a7c8-98a1-4359-957c-5a51499587ce_SetDate">
    <vt:lpwstr>2022-09-06T14:39:20Z</vt:lpwstr>
  </property>
  <property fmtid="{D5CDD505-2E9C-101B-9397-08002B2CF9AE}" pid="13" name="MSIP_Label_e779a7c8-98a1-4359-957c-5a51499587ce_Name">
    <vt:lpwstr>Hautement confidentiel</vt:lpwstr>
  </property>
  <property fmtid="{D5CDD505-2E9C-101B-9397-08002B2CF9AE}" pid="14" name="MSIP_Label_e779a7c8-98a1-4359-957c-5a51499587ce_ActionId">
    <vt:lpwstr>ce890ef2-ce17-4b5b-ab4f-321daf8eab96</vt:lpwstr>
  </property>
  <property fmtid="{D5CDD505-2E9C-101B-9397-08002B2CF9AE}" pid="15" name="MSIP_Label_e779a7c8-98a1-4359-957c-5a51499587ce_Extended_MSFT_Method">
    <vt:lpwstr>Standard</vt:lpwstr>
  </property>
  <property fmtid="{D5CDD505-2E9C-101B-9397-08002B2CF9AE}" pid="16" name="Sensitivity">
    <vt:lpwstr>Hautement confidentiel \ Standard Hautement confidentiel</vt:lpwstr>
  </property>
</Properties>
</file>